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nfrastructure\users$\profiles\jezekm\Desktop\MyDisc\"/>
    </mc:Choice>
  </mc:AlternateContent>
  <bookViews>
    <workbookView xWindow="0" yWindow="0" windowWidth="11955" windowHeight="9720"/>
  </bookViews>
  <sheets>
    <sheet name="Rekapitulace stavby" sheetId="1" r:id="rId1"/>
    <sheet name="SO 002 - Dopravně inženýr..." sheetId="2" r:id="rId2"/>
    <sheet name="SO 003 - Zajištění staveb..." sheetId="3" r:id="rId3"/>
    <sheet name="SO 101 - Komunikace a zpe..." sheetId="4" r:id="rId4"/>
    <sheet name="SO 102 - Úpravy komunikac..." sheetId="5" r:id="rId5"/>
    <sheet name="SO 301 - Kanalizační příp..." sheetId="6" r:id="rId6"/>
    <sheet name="001 - SO 302 - Přípojka j..." sheetId="7" r:id="rId7"/>
    <sheet name="ON - Ostatní náklady" sheetId="8" r:id="rId8"/>
    <sheet name="VRN - Vedlejší rozpočtové..." sheetId="9" r:id="rId9"/>
    <sheet name="SO 341 - Vodovodní přípojka" sheetId="10" r:id="rId10"/>
    <sheet name="SO 382-1 - Nákládání s de..." sheetId="11" r:id="rId11"/>
    <sheet name="SO 382-2 - Nákládání s de..." sheetId="12" r:id="rId12"/>
    <sheet name="SO 384 - Odlučovač tuků" sheetId="13" r:id="rId13"/>
    <sheet name="SO 385 - Automatický závl..." sheetId="14" r:id="rId14"/>
    <sheet name="SO 511 - Plynovodní přípojka" sheetId="15" r:id="rId15"/>
    <sheet name="SO 531 - Horkovodní přípojka" sheetId="16" r:id="rId16"/>
    <sheet name="SO 700 - Základní škola" sheetId="17" r:id="rId17"/>
    <sheet name="SO 700_D.1.4.A - Vytápění" sheetId="18" r:id="rId18"/>
    <sheet name="SO 700_D.1.4.B - Chlazení" sheetId="19" r:id="rId19"/>
    <sheet name="SO 700_D.1.4.C - VZT" sheetId="20" r:id="rId20"/>
    <sheet name="SO 700_D.1.4.D - Měření a..." sheetId="21" r:id="rId21"/>
    <sheet name="SO 700_D.1.4.E - ZTI" sheetId="22" r:id="rId22"/>
    <sheet name="SO 700_D.1.4.Ga - Elektro..." sheetId="23" r:id="rId23"/>
    <sheet name="SO 700_D.1.4.Gb - Elektro..." sheetId="24" r:id="rId24"/>
    <sheet name="SO 700_D.1.4.H - Elektro ..." sheetId="25" r:id="rId25"/>
    <sheet name="SO 700_D.1.4.I - Gastro v..." sheetId="26" r:id="rId26"/>
    <sheet name="SO 700_D.1.4.J - ZOKT" sheetId="27" r:id="rId27"/>
    <sheet name="SO 700_D.1.4.L - Záchytný..." sheetId="28" r:id="rId28"/>
    <sheet name="SO 700_D.1.4.M - Návrh vý..." sheetId="29" r:id="rId29"/>
    <sheet name="SO 701 - Opěrné stěny" sheetId="30" r:id="rId30"/>
    <sheet name="SO 703 - Oplocení" sheetId="31" r:id="rId31"/>
    <sheet name="SO 891 - Sadové úpravy" sheetId="32" r:id="rId32"/>
    <sheet name="SO 999 - VRN" sheetId="33" r:id="rId33"/>
    <sheet name="Pokyny pro vyplnění" sheetId="34" r:id="rId34"/>
  </sheets>
  <definedNames>
    <definedName name="_xlnm._FilterDatabase" localSheetId="6" hidden="1">'001 - SO 302 - Přípojka j...'!$C$97:$K$276</definedName>
    <definedName name="_xlnm._FilterDatabase" localSheetId="7" hidden="1">'ON - Ostatní náklady'!$C$85:$K$92</definedName>
    <definedName name="_xlnm._FilterDatabase" localSheetId="1" hidden="1">'SO 002 - Dopravně inženýr...'!$C$81:$K$103</definedName>
    <definedName name="_xlnm._FilterDatabase" localSheetId="2" hidden="1">'SO 003 - Zajištění staveb...'!$C$83:$K$172</definedName>
    <definedName name="_xlnm._FilterDatabase" localSheetId="3" hidden="1">'SO 101 - Komunikace a zpe...'!$C$85:$K$149</definedName>
    <definedName name="_xlnm._FilterDatabase" localSheetId="4" hidden="1">'SO 102 - Úpravy komunikac...'!$C$86:$K$201</definedName>
    <definedName name="_xlnm._FilterDatabase" localSheetId="5" hidden="1">'SO 301 - Kanalizační příp...'!$C$80:$K$100</definedName>
    <definedName name="_xlnm._FilterDatabase" localSheetId="9" hidden="1">'SO 341 - Vodovodní přípojka'!$C$80:$K$118</definedName>
    <definedName name="_xlnm._FilterDatabase" localSheetId="10" hidden="1">'SO 382-1 - Nákládání s de...'!$C$80:$K$111</definedName>
    <definedName name="_xlnm._FilterDatabase" localSheetId="11" hidden="1">'SO 382-2 - Nákládání s de...'!$C$80:$K$94</definedName>
    <definedName name="_xlnm._FilterDatabase" localSheetId="12" hidden="1">'SO 384 - Odlučovač tuků'!$C$80:$K$90</definedName>
    <definedName name="_xlnm._FilterDatabase" localSheetId="13" hidden="1">'SO 385 - Automatický závl...'!$C$85:$K$157</definedName>
    <definedName name="_xlnm._FilterDatabase" localSheetId="14" hidden="1">'SO 511 - Plynovodní přípojka'!$C$80:$K$99</definedName>
    <definedName name="_xlnm._FilterDatabase" localSheetId="15" hidden="1">'SO 531 - Horkovodní přípojka'!$C$80:$K$103</definedName>
    <definedName name="_xlnm._FilterDatabase" localSheetId="16" hidden="1">'SO 700 - Základní škola'!$C$110:$K$2195</definedName>
    <definedName name="_xlnm._FilterDatabase" localSheetId="17" hidden="1">'SO 700_D.1.4.A - Vytápění'!$C$89:$K$232</definedName>
    <definedName name="_xlnm._FilterDatabase" localSheetId="18" hidden="1">'SO 700_D.1.4.B - Chlazení'!$C$84:$K$147</definedName>
    <definedName name="_xlnm._FilterDatabase" localSheetId="19" hidden="1">'SO 700_D.1.4.C - VZT'!$C$102:$K$690</definedName>
    <definedName name="_xlnm._FilterDatabase" localSheetId="20" hidden="1">'SO 700_D.1.4.D - Měření a...'!$C$84:$K$145</definedName>
    <definedName name="_xlnm._FilterDatabase" localSheetId="21" hidden="1">'SO 700_D.1.4.E - ZTI'!$C$83:$K$365</definedName>
    <definedName name="_xlnm._FilterDatabase" localSheetId="22" hidden="1">'SO 700_D.1.4.Ga - Elektro...'!$C$86:$K$472</definedName>
    <definedName name="_xlnm._FilterDatabase" localSheetId="23" hidden="1">'SO 700_D.1.4.Gb - Elektro...'!$C$82:$K$115</definedName>
    <definedName name="_xlnm._FilterDatabase" localSheetId="24" hidden="1">'SO 700_D.1.4.H - Elektro ...'!$C$106:$K$623</definedName>
    <definedName name="_xlnm._FilterDatabase" localSheetId="25" hidden="1">'SO 700_D.1.4.I - Gastro v...'!$C$108:$K$395</definedName>
    <definedName name="_xlnm._FilterDatabase" localSheetId="26" hidden="1">'SO 700_D.1.4.J - ZOKT'!$C$82:$K$111</definedName>
    <definedName name="_xlnm._FilterDatabase" localSheetId="27" hidden="1">'SO 700_D.1.4.L - Záchytný...'!$C$80:$K$94</definedName>
    <definedName name="_xlnm._FilterDatabase" localSheetId="28" hidden="1">'SO 700_D.1.4.M - Návrh vý...'!$C$79:$K$83</definedName>
    <definedName name="_xlnm._FilterDatabase" localSheetId="29" hidden="1">'SO 701 - Opěrné stěny'!$C$85:$K$130</definedName>
    <definedName name="_xlnm._FilterDatabase" localSheetId="30" hidden="1">'SO 703 - Oplocení'!$C$81:$K$119</definedName>
    <definedName name="_xlnm._FilterDatabase" localSheetId="31" hidden="1">'SO 891 - Sadové úpravy'!$C$95:$K$373</definedName>
    <definedName name="_xlnm._FilterDatabase" localSheetId="32" hidden="1">'SO 999 - VRN'!$C$86:$K$112</definedName>
    <definedName name="_xlnm._FilterDatabase" localSheetId="8" hidden="1">'VRN - Vedlejší rozpočtové...'!$C$85:$K$90</definedName>
    <definedName name="_xlnm.Print_Titles" localSheetId="6">'001 - SO 302 - Přípojka j...'!$97:$97</definedName>
    <definedName name="_xlnm.Print_Titles" localSheetId="7">'ON - Ostatní náklady'!$85:$85</definedName>
    <definedName name="_xlnm.Print_Titles" localSheetId="0">'Rekapitulace stavby'!$52:$52</definedName>
    <definedName name="_xlnm.Print_Titles" localSheetId="1">'SO 002 - Dopravně inženýr...'!$81:$81</definedName>
    <definedName name="_xlnm.Print_Titles" localSheetId="2">'SO 003 - Zajištění staveb...'!$83:$83</definedName>
    <definedName name="_xlnm.Print_Titles" localSheetId="3">'SO 101 - Komunikace a zpe...'!$85:$85</definedName>
    <definedName name="_xlnm.Print_Titles" localSheetId="4">'SO 102 - Úpravy komunikac...'!$86:$86</definedName>
    <definedName name="_xlnm.Print_Titles" localSheetId="5">'SO 301 - Kanalizační příp...'!$80:$80</definedName>
    <definedName name="_xlnm.Print_Titles" localSheetId="9">'SO 341 - Vodovodní přípojka'!$80:$80</definedName>
    <definedName name="_xlnm.Print_Titles" localSheetId="10">'SO 382-1 - Nákládání s de...'!$80:$80</definedName>
    <definedName name="_xlnm.Print_Titles" localSheetId="11">'SO 382-2 - Nákládání s de...'!$80:$80</definedName>
    <definedName name="_xlnm.Print_Titles" localSheetId="12">'SO 384 - Odlučovač tuků'!$80:$80</definedName>
    <definedName name="_xlnm.Print_Titles" localSheetId="13">'SO 385 - Automatický závl...'!$85:$85</definedName>
    <definedName name="_xlnm.Print_Titles" localSheetId="14">'SO 511 - Plynovodní přípojka'!$80:$80</definedName>
    <definedName name="_xlnm.Print_Titles" localSheetId="15">'SO 531 - Horkovodní přípojka'!$80:$80</definedName>
    <definedName name="_xlnm.Print_Titles" localSheetId="16">'SO 700 - Základní škola'!$110:$110</definedName>
    <definedName name="_xlnm.Print_Titles" localSheetId="17">'SO 700_D.1.4.A - Vytápění'!$89:$89</definedName>
    <definedName name="_xlnm.Print_Titles" localSheetId="18">'SO 700_D.1.4.B - Chlazení'!$84:$84</definedName>
    <definedName name="_xlnm.Print_Titles" localSheetId="19">'SO 700_D.1.4.C - VZT'!$102:$102</definedName>
    <definedName name="_xlnm.Print_Titles" localSheetId="20">'SO 700_D.1.4.D - Měření a...'!$84:$84</definedName>
    <definedName name="_xlnm.Print_Titles" localSheetId="21">'SO 700_D.1.4.E - ZTI'!$83:$83</definedName>
    <definedName name="_xlnm.Print_Titles" localSheetId="22">'SO 700_D.1.4.Ga - Elektro...'!$86:$86</definedName>
    <definedName name="_xlnm.Print_Titles" localSheetId="23">'SO 700_D.1.4.Gb - Elektro...'!$82:$82</definedName>
    <definedName name="_xlnm.Print_Titles" localSheetId="24">'SO 700_D.1.4.H - Elektro ...'!$106:$106</definedName>
    <definedName name="_xlnm.Print_Titles" localSheetId="25">'SO 700_D.1.4.I - Gastro v...'!$108:$108</definedName>
    <definedName name="_xlnm.Print_Titles" localSheetId="26">'SO 700_D.1.4.J - ZOKT'!$82:$82</definedName>
    <definedName name="_xlnm.Print_Titles" localSheetId="27">'SO 700_D.1.4.L - Záchytný...'!$80:$80</definedName>
    <definedName name="_xlnm.Print_Titles" localSheetId="28">'SO 700_D.1.4.M - Návrh vý...'!$79:$79</definedName>
    <definedName name="_xlnm.Print_Titles" localSheetId="29">'SO 701 - Opěrné stěny'!$85:$85</definedName>
    <definedName name="_xlnm.Print_Titles" localSheetId="30">'SO 703 - Oplocení'!$81:$81</definedName>
    <definedName name="_xlnm.Print_Titles" localSheetId="31">'SO 891 - Sadové úpravy'!$95:$95</definedName>
    <definedName name="_xlnm.Print_Titles" localSheetId="32">'SO 999 - VRN'!$86:$86</definedName>
    <definedName name="_xlnm.Print_Titles" localSheetId="8">'VRN - Vedlejší rozpočtové...'!$85:$85</definedName>
    <definedName name="_xlnm.Print_Area" localSheetId="6">'001 - SO 302 - Přípojka j...'!$C$4:$J$41,'001 - SO 302 - Přípojka j...'!$C$47:$J$77,'001 - SO 302 - Přípojka j...'!$C$83:$K$276</definedName>
    <definedName name="_xlnm.Print_Area" localSheetId="7">'ON - Ostatní náklady'!$C$4:$J$41,'ON - Ostatní náklady'!$C$47:$J$65,'ON - Ostatní náklady'!$C$71:$K$92</definedName>
    <definedName name="_xlnm.Print_Area" localSheetId="33">'Pokyny pro vyplnění'!$B$2:$K$71,'Pokyny pro vyplnění'!$B$74:$K$118,'Pokyny pro vyplnění'!$B$121:$K$190,'Pokyny pro vyplnění'!$B$198:$K$218</definedName>
    <definedName name="_xlnm.Print_Area" localSheetId="0">'Rekapitulace stavby'!$D$4:$AO$36,'Rekapitulace stavby'!$C$42:$AQ$88</definedName>
    <definedName name="_xlnm.Print_Area" localSheetId="1">'SO 002 - Dopravně inženýr...'!$C$4:$J$39,'SO 002 - Dopravně inženýr...'!$C$45:$J$63,'SO 002 - Dopravně inženýr...'!$C$69:$K$103</definedName>
    <definedName name="_xlnm.Print_Area" localSheetId="2">'SO 003 - Zajištění staveb...'!$C$4:$J$39,'SO 003 - Zajištění staveb...'!$C$45:$J$65,'SO 003 - Zajištění staveb...'!$C$71:$K$172</definedName>
    <definedName name="_xlnm.Print_Area" localSheetId="3">'SO 101 - Komunikace a zpe...'!$C$4:$J$39,'SO 101 - Komunikace a zpe...'!$C$45:$J$67,'SO 101 - Komunikace a zpe...'!$C$73:$K$149</definedName>
    <definedName name="_xlnm.Print_Area" localSheetId="4">'SO 102 - Úpravy komunikac...'!$C$4:$J$39,'SO 102 - Úpravy komunikac...'!$C$45:$J$68,'SO 102 - Úpravy komunikac...'!$C$74:$K$201</definedName>
    <definedName name="_xlnm.Print_Area" localSheetId="5">'SO 301 - Kanalizační příp...'!$C$4:$J$39,'SO 301 - Kanalizační příp...'!$C$45:$J$62,'SO 301 - Kanalizační příp...'!$C$68:$K$100</definedName>
    <definedName name="_xlnm.Print_Area" localSheetId="9">'SO 341 - Vodovodní přípojka'!$C$4:$J$39,'SO 341 - Vodovodní přípojka'!$C$45:$J$62,'SO 341 - Vodovodní přípojka'!$C$68:$K$118</definedName>
    <definedName name="_xlnm.Print_Area" localSheetId="10">'SO 382-1 - Nákládání s de...'!$C$4:$J$39,'SO 382-1 - Nákládání s de...'!$C$45:$J$62,'SO 382-1 - Nákládání s de...'!$C$68:$K$111</definedName>
    <definedName name="_xlnm.Print_Area" localSheetId="11">'SO 382-2 - Nákládání s de...'!$C$4:$J$39,'SO 382-2 - Nákládání s de...'!$C$45:$J$62,'SO 382-2 - Nákládání s de...'!$C$68:$K$94</definedName>
    <definedName name="_xlnm.Print_Area" localSheetId="12">'SO 384 - Odlučovač tuků'!$C$4:$J$39,'SO 384 - Odlučovač tuků'!$C$45:$J$62,'SO 384 - Odlučovač tuků'!$C$68:$K$90</definedName>
    <definedName name="_xlnm.Print_Area" localSheetId="13">'SO 385 - Automatický závl...'!$C$4:$J$39,'SO 385 - Automatický závl...'!$C$45:$J$67,'SO 385 - Automatický závl...'!$C$73:$K$157</definedName>
    <definedName name="_xlnm.Print_Area" localSheetId="14">'SO 511 - Plynovodní přípojka'!$C$4:$J$39,'SO 511 - Plynovodní přípojka'!$C$45:$J$62,'SO 511 - Plynovodní přípojka'!$C$68:$K$99</definedName>
    <definedName name="_xlnm.Print_Area" localSheetId="15">'SO 531 - Horkovodní přípojka'!$C$4:$J$39,'SO 531 - Horkovodní přípojka'!$C$45:$J$62,'SO 531 - Horkovodní přípojka'!$C$68:$K$103</definedName>
    <definedName name="_xlnm.Print_Area" localSheetId="16">'SO 700 - Základní škola'!$C$4:$J$39,'SO 700 - Základní škola'!$C$45:$J$92,'SO 700 - Základní škola'!$C$98:$K$2195</definedName>
    <definedName name="_xlnm.Print_Area" localSheetId="17">'SO 700_D.1.4.A - Vytápění'!$C$4:$J$39,'SO 700_D.1.4.A - Vytápění'!$C$45:$J$71,'SO 700_D.1.4.A - Vytápění'!$C$77:$K$232</definedName>
    <definedName name="_xlnm.Print_Area" localSheetId="18">'SO 700_D.1.4.B - Chlazení'!$C$4:$J$39,'SO 700_D.1.4.B - Chlazení'!$C$45:$J$66,'SO 700_D.1.4.B - Chlazení'!$C$72:$K$147</definedName>
    <definedName name="_xlnm.Print_Area" localSheetId="19">'SO 700_D.1.4.C - VZT'!$C$4:$J$39,'SO 700_D.1.4.C - VZT'!$C$45:$J$84,'SO 700_D.1.4.C - VZT'!$C$90:$K$690</definedName>
    <definedName name="_xlnm.Print_Area" localSheetId="20">'SO 700_D.1.4.D - Měření a...'!$C$4:$J$39,'SO 700_D.1.4.D - Měření a...'!$C$45:$J$66,'SO 700_D.1.4.D - Měření a...'!$C$72:$K$145</definedName>
    <definedName name="_xlnm.Print_Area" localSheetId="21">'SO 700_D.1.4.E - ZTI'!$C$4:$J$39,'SO 700_D.1.4.E - ZTI'!$C$45:$J$65,'SO 700_D.1.4.E - ZTI'!$C$71:$K$365</definedName>
    <definedName name="_xlnm.Print_Area" localSheetId="22">'SO 700_D.1.4.Ga - Elektro...'!$C$4:$J$39,'SO 700_D.1.4.Ga - Elektro...'!$C$45:$J$68,'SO 700_D.1.4.Ga - Elektro...'!$C$74:$K$472</definedName>
    <definedName name="_xlnm.Print_Area" localSheetId="23">'SO 700_D.1.4.Gb - Elektro...'!$C$4:$J$39,'SO 700_D.1.4.Gb - Elektro...'!$C$45:$J$64,'SO 700_D.1.4.Gb - Elektro...'!$C$70:$K$115</definedName>
    <definedName name="_xlnm.Print_Area" localSheetId="24">'SO 700_D.1.4.H - Elektro ...'!$C$4:$J$39,'SO 700_D.1.4.H - Elektro ...'!$C$45:$J$88,'SO 700_D.1.4.H - Elektro ...'!$C$94:$K$623</definedName>
    <definedName name="_xlnm.Print_Area" localSheetId="25">'SO 700_D.1.4.I - Gastro v...'!$C$4:$J$39,'SO 700_D.1.4.I - Gastro v...'!$C$45:$J$90,'SO 700_D.1.4.I - Gastro v...'!$C$96:$K$395</definedName>
    <definedName name="_xlnm.Print_Area" localSheetId="26">'SO 700_D.1.4.J - ZOKT'!$C$4:$J$39,'SO 700_D.1.4.J - ZOKT'!$C$45:$J$64,'SO 700_D.1.4.J - ZOKT'!$C$70:$K$111</definedName>
    <definedName name="_xlnm.Print_Area" localSheetId="27">'SO 700_D.1.4.L - Záchytný...'!$C$4:$J$39,'SO 700_D.1.4.L - Záchytný...'!$C$45:$J$62,'SO 700_D.1.4.L - Záchytný...'!$C$68:$K$94</definedName>
    <definedName name="_xlnm.Print_Area" localSheetId="28">'SO 700_D.1.4.M - Návrh vý...'!$C$4:$J$39,'SO 700_D.1.4.M - Návrh vý...'!$C$45:$J$61,'SO 700_D.1.4.M - Návrh vý...'!$C$67:$K$83</definedName>
    <definedName name="_xlnm.Print_Area" localSheetId="29">'SO 701 - Opěrné stěny'!$C$4:$J$39,'SO 701 - Opěrné stěny'!$C$45:$J$67,'SO 701 - Opěrné stěny'!$C$73:$K$130</definedName>
    <definedName name="_xlnm.Print_Area" localSheetId="30">'SO 703 - Oplocení'!$C$4:$J$39,'SO 703 - Oplocení'!$C$45:$J$63,'SO 703 - Oplocení'!$C$69:$K$119</definedName>
    <definedName name="_xlnm.Print_Area" localSheetId="31">'SO 891 - Sadové úpravy'!$C$4:$J$39,'SO 891 - Sadové úpravy'!$C$45:$J$77,'SO 891 - Sadové úpravy'!$C$83:$K$373</definedName>
    <definedName name="_xlnm.Print_Area" localSheetId="32">'SO 999 - VRN'!$C$4:$J$39,'SO 999 - VRN'!$C$45:$J$68,'SO 999 - VRN'!$C$74:$K$112</definedName>
    <definedName name="_xlnm.Print_Area" localSheetId="8">'VRN - Vedlejší rozpočtové...'!$C$4:$J$41,'VRN - Vedlejší rozpočtové...'!$C$47:$J$65,'VRN - Vedlejší rozpočtové...'!$C$71:$K$90</definedName>
  </definedNames>
  <calcPr calcId="162913"/>
</workbook>
</file>

<file path=xl/calcChain.xml><?xml version="1.0" encoding="utf-8"?>
<calcChain xmlns="http://schemas.openxmlformats.org/spreadsheetml/2006/main">
  <c r="J37" i="33" l="1"/>
  <c r="J36" i="33"/>
  <c r="AY87" i="1" s="1"/>
  <c r="J35" i="33"/>
  <c r="AX87" i="1"/>
  <c r="BI112" i="33"/>
  <c r="BH112" i="33"/>
  <c r="BG112" i="33"/>
  <c r="BF112" i="33"/>
  <c r="T112" i="33"/>
  <c r="R112" i="33"/>
  <c r="P112" i="33"/>
  <c r="BI111" i="33"/>
  <c r="BH111" i="33"/>
  <c r="BG111" i="33"/>
  <c r="BF111" i="33"/>
  <c r="T111" i="33"/>
  <c r="R111" i="33"/>
  <c r="P111" i="33"/>
  <c r="BI109" i="33"/>
  <c r="BH109" i="33"/>
  <c r="BG109" i="33"/>
  <c r="BF109" i="33"/>
  <c r="T109" i="33"/>
  <c r="T108" i="33"/>
  <c r="R109" i="33"/>
  <c r="R108" i="33" s="1"/>
  <c r="P109" i="33"/>
  <c r="P108" i="33"/>
  <c r="BI107" i="33"/>
  <c r="BH107" i="33"/>
  <c r="BG107" i="33"/>
  <c r="BF107" i="33"/>
  <c r="T107" i="33"/>
  <c r="T106" i="33"/>
  <c r="R107" i="33"/>
  <c r="R106" i="33"/>
  <c r="P107" i="33"/>
  <c r="P106" i="33"/>
  <c r="BI105" i="33"/>
  <c r="BH105" i="33"/>
  <c r="BG105" i="33"/>
  <c r="BF105" i="33"/>
  <c r="T105" i="33"/>
  <c r="R105" i="33"/>
  <c r="P105" i="33"/>
  <c r="BI104" i="33"/>
  <c r="BH104" i="33"/>
  <c r="BG104" i="33"/>
  <c r="BF104" i="33"/>
  <c r="T104" i="33"/>
  <c r="R104" i="33"/>
  <c r="P104" i="33"/>
  <c r="BI103" i="33"/>
  <c r="BH103" i="33"/>
  <c r="BG103" i="33"/>
  <c r="BF103" i="33"/>
  <c r="T103" i="33"/>
  <c r="R103" i="33"/>
  <c r="P103" i="33"/>
  <c r="BI102" i="33"/>
  <c r="BH102" i="33"/>
  <c r="BG102" i="33"/>
  <c r="BF102" i="33"/>
  <c r="T102" i="33"/>
  <c r="R102" i="33"/>
  <c r="P102" i="33"/>
  <c r="BI100" i="33"/>
  <c r="BH100" i="33"/>
  <c r="BG100" i="33"/>
  <c r="BF100" i="33"/>
  <c r="T100" i="33"/>
  <c r="R100" i="33"/>
  <c r="P100" i="33"/>
  <c r="BI99" i="33"/>
  <c r="BH99" i="33"/>
  <c r="BG99" i="33"/>
  <c r="BF99" i="33"/>
  <c r="T99" i="33"/>
  <c r="R99" i="33"/>
  <c r="P99" i="33"/>
  <c r="BI98" i="33"/>
  <c r="BH98" i="33"/>
  <c r="BG98" i="33"/>
  <c r="BF98" i="33"/>
  <c r="T98" i="33"/>
  <c r="R98" i="33"/>
  <c r="P98" i="33"/>
  <c r="BI97" i="33"/>
  <c r="BH97" i="33"/>
  <c r="BG97" i="33"/>
  <c r="BF97" i="33"/>
  <c r="T97" i="33"/>
  <c r="R97" i="33"/>
  <c r="P97" i="33"/>
  <c r="BI95" i="33"/>
  <c r="BH95" i="33"/>
  <c r="BG95" i="33"/>
  <c r="BF95" i="33"/>
  <c r="T95" i="33"/>
  <c r="T94" i="33"/>
  <c r="R95" i="33"/>
  <c r="R94" i="33" s="1"/>
  <c r="P95" i="33"/>
  <c r="P94" i="33" s="1"/>
  <c r="BI93" i="33"/>
  <c r="BH93" i="33"/>
  <c r="BG93" i="33"/>
  <c r="BF93" i="33"/>
  <c r="T93" i="33"/>
  <c r="R93" i="33"/>
  <c r="P93" i="33"/>
  <c r="BI92" i="33"/>
  <c r="BH92" i="33"/>
  <c r="BG92" i="33"/>
  <c r="BF92" i="33"/>
  <c r="T92" i="33"/>
  <c r="R92" i="33"/>
  <c r="P92" i="33"/>
  <c r="BI91" i="33"/>
  <c r="BH91" i="33"/>
  <c r="BG91" i="33"/>
  <c r="BF91" i="33"/>
  <c r="T91" i="33"/>
  <c r="R91" i="33"/>
  <c r="P91" i="33"/>
  <c r="BI90" i="33"/>
  <c r="BH90" i="33"/>
  <c r="BG90" i="33"/>
  <c r="BF90" i="33"/>
  <c r="T90" i="33"/>
  <c r="R90" i="33"/>
  <c r="P90" i="33"/>
  <c r="J83" i="33"/>
  <c r="F83" i="33"/>
  <c r="F81" i="33"/>
  <c r="E79" i="33"/>
  <c r="J54" i="33"/>
  <c r="F54" i="33"/>
  <c r="F52" i="33"/>
  <c r="E50" i="33"/>
  <c r="J24" i="33"/>
  <c r="E24" i="33"/>
  <c r="J55" i="33" s="1"/>
  <c r="J23" i="33"/>
  <c r="J18" i="33"/>
  <c r="E18" i="33"/>
  <c r="F55" i="33" s="1"/>
  <c r="J17" i="33"/>
  <c r="J12" i="33"/>
  <c r="J81" i="33"/>
  <c r="E7" i="33"/>
  <c r="E48" i="33"/>
  <c r="J37" i="32"/>
  <c r="J36" i="32"/>
  <c r="AY86" i="1" s="1"/>
  <c r="J35" i="32"/>
  <c r="AX86" i="1"/>
  <c r="BI373" i="32"/>
  <c r="BH373" i="32"/>
  <c r="BG373" i="32"/>
  <c r="BF373" i="32"/>
  <c r="T373" i="32"/>
  <c r="R373" i="32"/>
  <c r="P373" i="32"/>
  <c r="BI372" i="32"/>
  <c r="BH372" i="32"/>
  <c r="BG372" i="32"/>
  <c r="BF372" i="32"/>
  <c r="T372" i="32"/>
  <c r="R372" i="32"/>
  <c r="P372" i="32"/>
  <c r="BI370" i="32"/>
  <c r="BH370" i="32"/>
  <c r="BG370" i="32"/>
  <c r="BF370" i="32"/>
  <c r="T370" i="32"/>
  <c r="R370" i="32"/>
  <c r="P370" i="32"/>
  <c r="BI369" i="32"/>
  <c r="BH369" i="32"/>
  <c r="BG369" i="32"/>
  <c r="BF369" i="32"/>
  <c r="T369" i="32"/>
  <c r="R369" i="32"/>
  <c r="P369" i="32"/>
  <c r="BI368" i="32"/>
  <c r="BH368" i="32"/>
  <c r="BG368" i="32"/>
  <c r="BF368" i="32"/>
  <c r="T368" i="32"/>
  <c r="R368" i="32"/>
  <c r="P368" i="32"/>
  <c r="BI365" i="32"/>
  <c r="BH365" i="32"/>
  <c r="BG365" i="32"/>
  <c r="BF365" i="32"/>
  <c r="T365" i="32"/>
  <c r="R365" i="32"/>
  <c r="P365" i="32"/>
  <c r="BI363" i="32"/>
  <c r="BH363" i="32"/>
  <c r="BG363" i="32"/>
  <c r="BF363" i="32"/>
  <c r="T363" i="32"/>
  <c r="R363" i="32"/>
  <c r="P363" i="32"/>
  <c r="BI361" i="32"/>
  <c r="BH361" i="32"/>
  <c r="BG361" i="32"/>
  <c r="BF361" i="32"/>
  <c r="T361" i="32"/>
  <c r="R361" i="32"/>
  <c r="P361" i="32"/>
  <c r="BI358" i="32"/>
  <c r="BH358" i="32"/>
  <c r="BG358" i="32"/>
  <c r="BF358" i="32"/>
  <c r="T358" i="32"/>
  <c r="R358" i="32"/>
  <c r="P358" i="32"/>
  <c r="BI356" i="32"/>
  <c r="BH356" i="32"/>
  <c r="BG356" i="32"/>
  <c r="BF356" i="32"/>
  <c r="T356" i="32"/>
  <c r="R356" i="32"/>
  <c r="P356" i="32"/>
  <c r="BI354" i="32"/>
  <c r="BH354" i="32"/>
  <c r="BG354" i="32"/>
  <c r="BF354" i="32"/>
  <c r="T354" i="32"/>
  <c r="R354" i="32"/>
  <c r="P354" i="32"/>
  <c r="BI353" i="32"/>
  <c r="BH353" i="32"/>
  <c r="BG353" i="32"/>
  <c r="BF353" i="32"/>
  <c r="T353" i="32"/>
  <c r="R353" i="32"/>
  <c r="P353" i="32"/>
  <c r="BI352" i="32"/>
  <c r="BH352" i="32"/>
  <c r="BG352" i="32"/>
  <c r="BF352" i="32"/>
  <c r="T352" i="32"/>
  <c r="R352" i="32"/>
  <c r="P352" i="32"/>
  <c r="BI349" i="32"/>
  <c r="BH349" i="32"/>
  <c r="BG349" i="32"/>
  <c r="BF349" i="32"/>
  <c r="T349" i="32"/>
  <c r="R349" i="32"/>
  <c r="P349" i="32"/>
  <c r="BI347" i="32"/>
  <c r="BH347" i="32"/>
  <c r="BG347" i="32"/>
  <c r="BF347" i="32"/>
  <c r="T347" i="32"/>
  <c r="R347" i="32"/>
  <c r="P347" i="32"/>
  <c r="BI345" i="32"/>
  <c r="BH345" i="32"/>
  <c r="BG345" i="32"/>
  <c r="BF345" i="32"/>
  <c r="T345" i="32"/>
  <c r="R345" i="32"/>
  <c r="P345" i="32"/>
  <c r="BI343" i="32"/>
  <c r="BH343" i="32"/>
  <c r="BG343" i="32"/>
  <c r="BF343" i="32"/>
  <c r="T343" i="32"/>
  <c r="R343" i="32"/>
  <c r="P343" i="32"/>
  <c r="BI341" i="32"/>
  <c r="BH341" i="32"/>
  <c r="BG341" i="32"/>
  <c r="BF341" i="32"/>
  <c r="T341" i="32"/>
  <c r="R341" i="32"/>
  <c r="P341" i="32"/>
  <c r="BI339" i="32"/>
  <c r="BH339" i="32"/>
  <c r="BG339" i="32"/>
  <c r="BF339" i="32"/>
  <c r="T339" i="32"/>
  <c r="R339" i="32"/>
  <c r="P339" i="32"/>
  <c r="BI337" i="32"/>
  <c r="BH337" i="32"/>
  <c r="BG337" i="32"/>
  <c r="BF337" i="32"/>
  <c r="T337" i="32"/>
  <c r="R337" i="32"/>
  <c r="P337" i="32"/>
  <c r="BI335" i="32"/>
  <c r="BH335" i="32"/>
  <c r="BG335" i="32"/>
  <c r="BF335" i="32"/>
  <c r="T335" i="32"/>
  <c r="R335" i="32"/>
  <c r="P335" i="32"/>
  <c r="BI333" i="32"/>
  <c r="BH333" i="32"/>
  <c r="BG333" i="32"/>
  <c r="BF333" i="32"/>
  <c r="T333" i="32"/>
  <c r="R333" i="32"/>
  <c r="P333" i="32"/>
  <c r="BI331" i="32"/>
  <c r="BH331" i="32"/>
  <c r="BG331" i="32"/>
  <c r="BF331" i="32"/>
  <c r="T331" i="32"/>
  <c r="R331" i="32"/>
  <c r="P331" i="32"/>
  <c r="BI329" i="32"/>
  <c r="BH329" i="32"/>
  <c r="BG329" i="32"/>
  <c r="BF329" i="32"/>
  <c r="T329" i="32"/>
  <c r="R329" i="32"/>
  <c r="P329" i="32"/>
  <c r="BI327" i="32"/>
  <c r="BH327" i="32"/>
  <c r="BG327" i="32"/>
  <c r="BF327" i="32"/>
  <c r="T327" i="32"/>
  <c r="R327" i="32"/>
  <c r="P327" i="32"/>
  <c r="BI325" i="32"/>
  <c r="BH325" i="32"/>
  <c r="BG325" i="32"/>
  <c r="BF325" i="32"/>
  <c r="T325" i="32"/>
  <c r="R325" i="32"/>
  <c r="P325" i="32"/>
  <c r="BI323" i="32"/>
  <c r="BH323" i="32"/>
  <c r="BG323" i="32"/>
  <c r="BF323" i="32"/>
  <c r="T323" i="32"/>
  <c r="R323" i="32"/>
  <c r="P323" i="32"/>
  <c r="BI321" i="32"/>
  <c r="BH321" i="32"/>
  <c r="BG321" i="32"/>
  <c r="BF321" i="32"/>
  <c r="T321" i="32"/>
  <c r="R321" i="32"/>
  <c r="P321" i="32"/>
  <c r="BI319" i="32"/>
  <c r="BH319" i="32"/>
  <c r="BG319" i="32"/>
  <c r="BF319" i="32"/>
  <c r="T319" i="32"/>
  <c r="R319" i="32"/>
  <c r="P319" i="32"/>
  <c r="BI317" i="32"/>
  <c r="BH317" i="32"/>
  <c r="BG317" i="32"/>
  <c r="BF317" i="32"/>
  <c r="T317" i="32"/>
  <c r="R317" i="32"/>
  <c r="P317" i="32"/>
  <c r="BI315" i="32"/>
  <c r="BH315" i="32"/>
  <c r="BG315" i="32"/>
  <c r="BF315" i="32"/>
  <c r="T315" i="32"/>
  <c r="R315" i="32"/>
  <c r="P315" i="32"/>
  <c r="BI314" i="32"/>
  <c r="BH314" i="32"/>
  <c r="BG314" i="32"/>
  <c r="BF314" i="32"/>
  <c r="T314" i="32"/>
  <c r="R314" i="32"/>
  <c r="P314" i="32"/>
  <c r="BI313" i="32"/>
  <c r="BH313" i="32"/>
  <c r="BG313" i="32"/>
  <c r="BF313" i="32"/>
  <c r="T313" i="32"/>
  <c r="R313" i="32"/>
  <c r="P313" i="32"/>
  <c r="BI310" i="32"/>
  <c r="BH310" i="32"/>
  <c r="BG310" i="32"/>
  <c r="BF310" i="32"/>
  <c r="T310" i="32"/>
  <c r="R310" i="32"/>
  <c r="P310" i="32"/>
  <c r="BI308" i="32"/>
  <c r="BH308" i="32"/>
  <c r="BG308" i="32"/>
  <c r="BF308" i="32"/>
  <c r="T308" i="32"/>
  <c r="R308" i="32"/>
  <c r="P308" i="32"/>
  <c r="BI306" i="32"/>
  <c r="BH306" i="32"/>
  <c r="BG306" i="32"/>
  <c r="BF306" i="32"/>
  <c r="T306" i="32"/>
  <c r="R306" i="32"/>
  <c r="P306" i="32"/>
  <c r="BI304" i="32"/>
  <c r="BH304" i="32"/>
  <c r="BG304" i="32"/>
  <c r="BF304" i="32"/>
  <c r="T304" i="32"/>
  <c r="R304" i="32"/>
  <c r="P304" i="32"/>
  <c r="BI302" i="32"/>
  <c r="BH302" i="32"/>
  <c r="BG302" i="32"/>
  <c r="BF302" i="32"/>
  <c r="T302" i="32"/>
  <c r="R302" i="32"/>
  <c r="P302" i="32"/>
  <c r="BI300" i="32"/>
  <c r="BH300" i="32"/>
  <c r="BG300" i="32"/>
  <c r="BF300" i="32"/>
  <c r="T300" i="32"/>
  <c r="R300" i="32"/>
  <c r="P300" i="32"/>
  <c r="BI298" i="32"/>
  <c r="BH298" i="32"/>
  <c r="BG298" i="32"/>
  <c r="BF298" i="32"/>
  <c r="T298" i="32"/>
  <c r="R298" i="32"/>
  <c r="P298" i="32"/>
  <c r="BI296" i="32"/>
  <c r="BH296" i="32"/>
  <c r="BG296" i="32"/>
  <c r="BF296" i="32"/>
  <c r="T296" i="32"/>
  <c r="R296" i="32"/>
  <c r="P296" i="32"/>
  <c r="BI294" i="32"/>
  <c r="BH294" i="32"/>
  <c r="BG294" i="32"/>
  <c r="BF294" i="32"/>
  <c r="T294" i="32"/>
  <c r="R294" i="32"/>
  <c r="P294" i="32"/>
  <c r="BI292" i="32"/>
  <c r="BH292" i="32"/>
  <c r="BG292" i="32"/>
  <c r="BF292" i="32"/>
  <c r="T292" i="32"/>
  <c r="R292" i="32"/>
  <c r="P292" i="32"/>
  <c r="BI290" i="32"/>
  <c r="BH290" i="32"/>
  <c r="BG290" i="32"/>
  <c r="BF290" i="32"/>
  <c r="T290" i="32"/>
  <c r="R290" i="32"/>
  <c r="P290" i="32"/>
  <c r="BI288" i="32"/>
  <c r="BH288" i="32"/>
  <c r="BG288" i="32"/>
  <c r="BF288" i="32"/>
  <c r="T288" i="32"/>
  <c r="R288" i="32"/>
  <c r="P288" i="32"/>
  <c r="BI286" i="32"/>
  <c r="BH286" i="32"/>
  <c r="BG286" i="32"/>
  <c r="BF286" i="32"/>
  <c r="T286" i="32"/>
  <c r="R286" i="32"/>
  <c r="P286" i="32"/>
  <c r="BI284" i="32"/>
  <c r="BH284" i="32"/>
  <c r="BG284" i="32"/>
  <c r="BF284" i="32"/>
  <c r="T284" i="32"/>
  <c r="R284" i="32"/>
  <c r="P284" i="32"/>
  <c r="BI282" i="32"/>
  <c r="BH282" i="32"/>
  <c r="BG282" i="32"/>
  <c r="BF282" i="32"/>
  <c r="T282" i="32"/>
  <c r="R282" i="32"/>
  <c r="P282" i="32"/>
  <c r="BI280" i="32"/>
  <c r="BH280" i="32"/>
  <c r="BG280" i="32"/>
  <c r="BF280" i="32"/>
  <c r="T280" i="32"/>
  <c r="R280" i="32"/>
  <c r="P280" i="32"/>
  <c r="BI278" i="32"/>
  <c r="BH278" i="32"/>
  <c r="BG278" i="32"/>
  <c r="BF278" i="32"/>
  <c r="T278" i="32"/>
  <c r="T277" i="32"/>
  <c r="R278" i="32"/>
  <c r="R277" i="32" s="1"/>
  <c r="P278" i="32"/>
  <c r="P277" i="32"/>
  <c r="BI275" i="32"/>
  <c r="BH275" i="32"/>
  <c r="BG275" i="32"/>
  <c r="BF275" i="32"/>
  <c r="T275" i="32"/>
  <c r="R275" i="32"/>
  <c r="P275" i="32"/>
  <c r="BI273" i="32"/>
  <c r="BH273" i="32"/>
  <c r="BG273" i="32"/>
  <c r="BF273" i="32"/>
  <c r="T273" i="32"/>
  <c r="R273" i="32"/>
  <c r="P273" i="32"/>
  <c r="BI271" i="32"/>
  <c r="BH271" i="32"/>
  <c r="BG271" i="32"/>
  <c r="BF271" i="32"/>
  <c r="T271" i="32"/>
  <c r="R271" i="32"/>
  <c r="P271" i="32"/>
  <c r="BI269" i="32"/>
  <c r="BH269" i="32"/>
  <c r="BG269" i="32"/>
  <c r="BF269" i="32"/>
  <c r="T269" i="32"/>
  <c r="R269" i="32"/>
  <c r="P269" i="32"/>
  <c r="BI267" i="32"/>
  <c r="BH267" i="32"/>
  <c r="BG267" i="32"/>
  <c r="BF267" i="32"/>
  <c r="T267" i="32"/>
  <c r="R267" i="32"/>
  <c r="P267" i="32"/>
  <c r="BI265" i="32"/>
  <c r="BH265" i="32"/>
  <c r="BG265" i="32"/>
  <c r="BF265" i="32"/>
  <c r="T265" i="32"/>
  <c r="R265" i="32"/>
  <c r="P265" i="32"/>
  <c r="BI263" i="32"/>
  <c r="BH263" i="32"/>
  <c r="BG263" i="32"/>
  <c r="BF263" i="32"/>
  <c r="T263" i="32"/>
  <c r="R263" i="32"/>
  <c r="P263" i="32"/>
  <c r="BI261" i="32"/>
  <c r="BH261" i="32"/>
  <c r="BG261" i="32"/>
  <c r="BF261" i="32"/>
  <c r="T261" i="32"/>
  <c r="R261" i="32"/>
  <c r="P261" i="32"/>
  <c r="BI259" i="32"/>
  <c r="BH259" i="32"/>
  <c r="BG259" i="32"/>
  <c r="BF259" i="32"/>
  <c r="T259" i="32"/>
  <c r="R259" i="32"/>
  <c r="P259" i="32"/>
  <c r="BI256" i="32"/>
  <c r="BH256" i="32"/>
  <c r="BG256" i="32"/>
  <c r="BF256" i="32"/>
  <c r="T256" i="32"/>
  <c r="R256" i="32"/>
  <c r="P256" i="32"/>
  <c r="BI254" i="32"/>
  <c r="BH254" i="32"/>
  <c r="BG254" i="32"/>
  <c r="BF254" i="32"/>
  <c r="T254" i="32"/>
  <c r="R254" i="32"/>
  <c r="P254" i="32"/>
  <c r="BI252" i="32"/>
  <c r="BH252" i="32"/>
  <c r="BG252" i="32"/>
  <c r="BF252" i="32"/>
  <c r="T252" i="32"/>
  <c r="R252" i="32"/>
  <c r="P252" i="32"/>
  <c r="BI250" i="32"/>
  <c r="BH250" i="32"/>
  <c r="BG250" i="32"/>
  <c r="BF250" i="32"/>
  <c r="T250" i="32"/>
  <c r="R250" i="32"/>
  <c r="P250" i="32"/>
  <c r="BI248" i="32"/>
  <c r="BH248" i="32"/>
  <c r="BG248" i="32"/>
  <c r="BF248" i="32"/>
  <c r="T248" i="32"/>
  <c r="R248" i="32"/>
  <c r="P248" i="32"/>
  <c r="BI246" i="32"/>
  <c r="BH246" i="32"/>
  <c r="BG246" i="32"/>
  <c r="BF246" i="32"/>
  <c r="T246" i="32"/>
  <c r="R246" i="32"/>
  <c r="P246" i="32"/>
  <c r="BI244" i="32"/>
  <c r="BH244" i="32"/>
  <c r="BG244" i="32"/>
  <c r="BF244" i="32"/>
  <c r="T244" i="32"/>
  <c r="R244" i="32"/>
  <c r="P244" i="32"/>
  <c r="BI242" i="32"/>
  <c r="BH242" i="32"/>
  <c r="BG242" i="32"/>
  <c r="BF242" i="32"/>
  <c r="T242" i="32"/>
  <c r="R242" i="32"/>
  <c r="P242" i="32"/>
  <c r="BI240" i="32"/>
  <c r="BH240" i="32"/>
  <c r="BG240" i="32"/>
  <c r="BF240" i="32"/>
  <c r="T240" i="32"/>
  <c r="R240" i="32"/>
  <c r="P240" i="32"/>
  <c r="BI238" i="32"/>
  <c r="BH238" i="32"/>
  <c r="BG238" i="32"/>
  <c r="BF238" i="32"/>
  <c r="T238" i="32"/>
  <c r="R238" i="32"/>
  <c r="P238" i="32"/>
  <c r="BI236" i="32"/>
  <c r="BH236" i="32"/>
  <c r="BG236" i="32"/>
  <c r="BF236" i="32"/>
  <c r="T236" i="32"/>
  <c r="R236" i="32"/>
  <c r="P236" i="32"/>
  <c r="BI234" i="32"/>
  <c r="BH234" i="32"/>
  <c r="BG234" i="32"/>
  <c r="BF234" i="32"/>
  <c r="T234" i="32"/>
  <c r="R234" i="32"/>
  <c r="P234" i="32"/>
  <c r="BI233" i="32"/>
  <c r="BH233" i="32"/>
  <c r="BG233" i="32"/>
  <c r="BF233" i="32"/>
  <c r="T233" i="32"/>
  <c r="R233" i="32"/>
  <c r="P233" i="32"/>
  <c r="BI232" i="32"/>
  <c r="BH232" i="32"/>
  <c r="BG232" i="32"/>
  <c r="BF232" i="32"/>
  <c r="T232" i="32"/>
  <c r="R232" i="32"/>
  <c r="P232" i="32"/>
  <c r="BI231" i="32"/>
  <c r="BH231" i="32"/>
  <c r="BG231" i="32"/>
  <c r="BF231" i="32"/>
  <c r="T231" i="32"/>
  <c r="R231" i="32"/>
  <c r="P231" i="32"/>
  <c r="BI230" i="32"/>
  <c r="BH230" i="32"/>
  <c r="BG230" i="32"/>
  <c r="BF230" i="32"/>
  <c r="T230" i="32"/>
  <c r="R230" i="32"/>
  <c r="P230" i="32"/>
  <c r="BI227" i="32"/>
  <c r="BH227" i="32"/>
  <c r="BG227" i="32"/>
  <c r="BF227" i="32"/>
  <c r="T227" i="32"/>
  <c r="R227" i="32"/>
  <c r="P227" i="32"/>
  <c r="BI225" i="32"/>
  <c r="BH225" i="32"/>
  <c r="BG225" i="32"/>
  <c r="BF225" i="32"/>
  <c r="T225" i="32"/>
  <c r="R225" i="32"/>
  <c r="P225" i="32"/>
  <c r="BI223" i="32"/>
  <c r="BH223" i="32"/>
  <c r="BG223" i="32"/>
  <c r="BF223" i="32"/>
  <c r="T223" i="32"/>
  <c r="R223" i="32"/>
  <c r="P223" i="32"/>
  <c r="BI221" i="32"/>
  <c r="BH221" i="32"/>
  <c r="BG221" i="32"/>
  <c r="BF221" i="32"/>
  <c r="T221" i="32"/>
  <c r="R221" i="32"/>
  <c r="P221" i="32"/>
  <c r="BI219" i="32"/>
  <c r="BH219" i="32"/>
  <c r="BG219" i="32"/>
  <c r="BF219" i="32"/>
  <c r="T219" i="32"/>
  <c r="R219" i="32"/>
  <c r="P219" i="32"/>
  <c r="BI217" i="32"/>
  <c r="BH217" i="32"/>
  <c r="BG217" i="32"/>
  <c r="BF217" i="32"/>
  <c r="T217" i="32"/>
  <c r="R217" i="32"/>
  <c r="P217" i="32"/>
  <c r="BI215" i="32"/>
  <c r="BH215" i="32"/>
  <c r="BG215" i="32"/>
  <c r="BF215" i="32"/>
  <c r="T215" i="32"/>
  <c r="R215" i="32"/>
  <c r="P215" i="32"/>
  <c r="BI213" i="32"/>
  <c r="BH213" i="32"/>
  <c r="BG213" i="32"/>
  <c r="BF213" i="32"/>
  <c r="T213" i="32"/>
  <c r="R213" i="32"/>
  <c r="P213" i="32"/>
  <c r="BI211" i="32"/>
  <c r="BH211" i="32"/>
  <c r="BG211" i="32"/>
  <c r="BF211" i="32"/>
  <c r="T211" i="32"/>
  <c r="R211" i="32"/>
  <c r="P211" i="32"/>
  <c r="BI209" i="32"/>
  <c r="BH209" i="32"/>
  <c r="BG209" i="32"/>
  <c r="BF209" i="32"/>
  <c r="T209" i="32"/>
  <c r="R209" i="32"/>
  <c r="P209" i="32"/>
  <c r="BI207" i="32"/>
  <c r="BH207" i="32"/>
  <c r="BG207" i="32"/>
  <c r="BF207" i="32"/>
  <c r="T207" i="32"/>
  <c r="R207" i="32"/>
  <c r="P207" i="32"/>
  <c r="BI205" i="32"/>
  <c r="BH205" i="32"/>
  <c r="BG205" i="32"/>
  <c r="BF205" i="32"/>
  <c r="T205" i="32"/>
  <c r="R205" i="32"/>
  <c r="P205" i="32"/>
  <c r="BI203" i="32"/>
  <c r="BH203" i="32"/>
  <c r="BG203" i="32"/>
  <c r="BF203" i="32"/>
  <c r="T203" i="32"/>
  <c r="R203" i="32"/>
  <c r="P203" i="32"/>
  <c r="BI201" i="32"/>
  <c r="BH201" i="32"/>
  <c r="BG201" i="32"/>
  <c r="BF201" i="32"/>
  <c r="T201" i="32"/>
  <c r="R201" i="32"/>
  <c r="P201" i="32"/>
  <c r="BI199" i="32"/>
  <c r="BH199" i="32"/>
  <c r="BG199" i="32"/>
  <c r="BF199" i="32"/>
  <c r="T199" i="32"/>
  <c r="R199" i="32"/>
  <c r="P199" i="32"/>
  <c r="BI197" i="32"/>
  <c r="BH197" i="32"/>
  <c r="BG197" i="32"/>
  <c r="BF197" i="32"/>
  <c r="T197" i="32"/>
  <c r="R197" i="32"/>
  <c r="P197" i="32"/>
  <c r="BI195" i="32"/>
  <c r="BH195" i="32"/>
  <c r="BG195" i="32"/>
  <c r="BF195" i="32"/>
  <c r="T195" i="32"/>
  <c r="R195" i="32"/>
  <c r="P195" i="32"/>
  <c r="BI193" i="32"/>
  <c r="BH193" i="32"/>
  <c r="BG193" i="32"/>
  <c r="BF193" i="32"/>
  <c r="T193" i="32"/>
  <c r="R193" i="32"/>
  <c r="P193" i="32"/>
  <c r="BI191" i="32"/>
  <c r="BH191" i="32"/>
  <c r="BG191" i="32"/>
  <c r="BF191" i="32"/>
  <c r="T191" i="32"/>
  <c r="R191" i="32"/>
  <c r="P191" i="32"/>
  <c r="BI189" i="32"/>
  <c r="BH189" i="32"/>
  <c r="BG189" i="32"/>
  <c r="BF189" i="32"/>
  <c r="T189" i="32"/>
  <c r="R189" i="32"/>
  <c r="P189" i="32"/>
  <c r="BI187" i="32"/>
  <c r="BH187" i="32"/>
  <c r="BG187" i="32"/>
  <c r="BF187" i="32"/>
  <c r="T187" i="32"/>
  <c r="R187" i="32"/>
  <c r="P187" i="32"/>
  <c r="BI185" i="32"/>
  <c r="BH185" i="32"/>
  <c r="BG185" i="32"/>
  <c r="BF185" i="32"/>
  <c r="T185" i="32"/>
  <c r="R185" i="32"/>
  <c r="P185" i="32"/>
  <c r="BI183" i="32"/>
  <c r="BH183" i="32"/>
  <c r="BG183" i="32"/>
  <c r="BF183" i="32"/>
  <c r="T183" i="32"/>
  <c r="R183" i="32"/>
  <c r="P183" i="32"/>
  <c r="BI181" i="32"/>
  <c r="BH181" i="32"/>
  <c r="BG181" i="32"/>
  <c r="BF181" i="32"/>
  <c r="T181" i="32"/>
  <c r="R181" i="32"/>
  <c r="P181" i="32"/>
  <c r="BI178" i="32"/>
  <c r="BH178" i="32"/>
  <c r="BG178" i="32"/>
  <c r="BF178" i="32"/>
  <c r="T178" i="32"/>
  <c r="R178" i="32"/>
  <c r="P178" i="32"/>
  <c r="BI176" i="32"/>
  <c r="BH176" i="32"/>
  <c r="BG176" i="32"/>
  <c r="BF176" i="32"/>
  <c r="T176" i="32"/>
  <c r="R176" i="32"/>
  <c r="P176" i="32"/>
  <c r="BI174" i="32"/>
  <c r="BH174" i="32"/>
  <c r="BG174" i="32"/>
  <c r="BF174" i="32"/>
  <c r="T174" i="32"/>
  <c r="R174" i="32"/>
  <c r="P174" i="32"/>
  <c r="BI172" i="32"/>
  <c r="BH172" i="32"/>
  <c r="BG172" i="32"/>
  <c r="BF172" i="32"/>
  <c r="T172" i="32"/>
  <c r="R172" i="32"/>
  <c r="P172" i="32"/>
  <c r="BI170" i="32"/>
  <c r="BH170" i="32"/>
  <c r="BG170" i="32"/>
  <c r="BF170" i="32"/>
  <c r="T170" i="32"/>
  <c r="R170" i="32"/>
  <c r="P170" i="32"/>
  <c r="BI168" i="32"/>
  <c r="BH168" i="32"/>
  <c r="BG168" i="32"/>
  <c r="BF168" i="32"/>
  <c r="T168" i="32"/>
  <c r="R168" i="32"/>
  <c r="P168" i="32"/>
  <c r="BI166" i="32"/>
  <c r="BH166" i="32"/>
  <c r="BG166" i="32"/>
  <c r="BF166" i="32"/>
  <c r="T166" i="32"/>
  <c r="R166" i="32"/>
  <c r="P166" i="32"/>
  <c r="BI164" i="32"/>
  <c r="BH164" i="32"/>
  <c r="BG164" i="32"/>
  <c r="BF164" i="32"/>
  <c r="T164" i="32"/>
  <c r="R164" i="32"/>
  <c r="P164" i="32"/>
  <c r="BI162" i="32"/>
  <c r="BH162" i="32"/>
  <c r="BG162" i="32"/>
  <c r="BF162" i="32"/>
  <c r="T162" i="32"/>
  <c r="R162" i="32"/>
  <c r="P162" i="32"/>
  <c r="BI160" i="32"/>
  <c r="BH160" i="32"/>
  <c r="BG160" i="32"/>
  <c r="BF160" i="32"/>
  <c r="T160" i="32"/>
  <c r="R160" i="32"/>
  <c r="P160" i="32"/>
  <c r="BI158" i="32"/>
  <c r="BH158" i="32"/>
  <c r="BG158" i="32"/>
  <c r="BF158" i="32"/>
  <c r="T158" i="32"/>
  <c r="R158" i="32"/>
  <c r="P158" i="32"/>
  <c r="BI157" i="32"/>
  <c r="BH157" i="32"/>
  <c r="BG157" i="32"/>
  <c r="BF157" i="32"/>
  <c r="T157" i="32"/>
  <c r="R157" i="32"/>
  <c r="P157" i="32"/>
  <c r="BI156" i="32"/>
  <c r="BH156" i="32"/>
  <c r="BG156" i="32"/>
  <c r="BF156" i="32"/>
  <c r="T156" i="32"/>
  <c r="R156" i="32"/>
  <c r="P156" i="32"/>
  <c r="BI155" i="32"/>
  <c r="BH155" i="32"/>
  <c r="BG155" i="32"/>
  <c r="BF155" i="32"/>
  <c r="T155" i="32"/>
  <c r="R155" i="32"/>
  <c r="P155" i="32"/>
  <c r="BI154" i="32"/>
  <c r="BH154" i="32"/>
  <c r="BG154" i="32"/>
  <c r="BF154" i="32"/>
  <c r="T154" i="32"/>
  <c r="R154" i="32"/>
  <c r="P154" i="32"/>
  <c r="BI153" i="32"/>
  <c r="BH153" i="32"/>
  <c r="BG153" i="32"/>
  <c r="BF153" i="32"/>
  <c r="T153" i="32"/>
  <c r="R153" i="32"/>
  <c r="P153" i="32"/>
  <c r="BI152" i="32"/>
  <c r="BH152" i="32"/>
  <c r="BG152" i="32"/>
  <c r="BF152" i="32"/>
  <c r="T152" i="32"/>
  <c r="R152" i="32"/>
  <c r="P152" i="32"/>
  <c r="BI151" i="32"/>
  <c r="BH151" i="32"/>
  <c r="BG151" i="32"/>
  <c r="BF151" i="32"/>
  <c r="T151" i="32"/>
  <c r="R151" i="32"/>
  <c r="P151" i="32"/>
  <c r="BI150" i="32"/>
  <c r="BH150" i="32"/>
  <c r="BG150" i="32"/>
  <c r="BF150" i="32"/>
  <c r="T150" i="32"/>
  <c r="R150" i="32"/>
  <c r="P150" i="32"/>
  <c r="BI149" i="32"/>
  <c r="BH149" i="32"/>
  <c r="BG149" i="32"/>
  <c r="BF149" i="32"/>
  <c r="T149" i="32"/>
  <c r="R149" i="32"/>
  <c r="P149" i="32"/>
  <c r="BI148" i="32"/>
  <c r="BH148" i="32"/>
  <c r="BG148" i="32"/>
  <c r="BF148" i="32"/>
  <c r="T148" i="32"/>
  <c r="R148" i="32"/>
  <c r="P148" i="32"/>
  <c r="BI147" i="32"/>
  <c r="BH147" i="32"/>
  <c r="BG147" i="32"/>
  <c r="BF147" i="32"/>
  <c r="T147" i="32"/>
  <c r="R147" i="32"/>
  <c r="P147" i="32"/>
  <c r="BI146" i="32"/>
  <c r="BH146" i="32"/>
  <c r="BG146" i="32"/>
  <c r="BF146" i="32"/>
  <c r="T146" i="32"/>
  <c r="R146" i="32"/>
  <c r="P146" i="32"/>
  <c r="BI145" i="32"/>
  <c r="BH145" i="32"/>
  <c r="BG145" i="32"/>
  <c r="BF145" i="32"/>
  <c r="T145" i="32"/>
  <c r="R145" i="32"/>
  <c r="P145" i="32"/>
  <c r="BI144" i="32"/>
  <c r="BH144" i="32"/>
  <c r="BG144" i="32"/>
  <c r="BF144" i="32"/>
  <c r="T144" i="32"/>
  <c r="R144" i="32"/>
  <c r="P144" i="32"/>
  <c r="BI143" i="32"/>
  <c r="BH143" i="32"/>
  <c r="BG143" i="32"/>
  <c r="BF143" i="32"/>
  <c r="T143" i="32"/>
  <c r="R143" i="32"/>
  <c r="P143" i="32"/>
  <c r="BI142" i="32"/>
  <c r="BH142" i="32"/>
  <c r="BG142" i="32"/>
  <c r="BF142" i="32"/>
  <c r="T142" i="32"/>
  <c r="R142" i="32"/>
  <c r="P142" i="32"/>
  <c r="BI141" i="32"/>
  <c r="BH141" i="32"/>
  <c r="BG141" i="32"/>
  <c r="BF141" i="32"/>
  <c r="T141" i="32"/>
  <c r="R141" i="32"/>
  <c r="P141" i="32"/>
  <c r="BI140" i="32"/>
  <c r="BH140" i="32"/>
  <c r="BG140" i="32"/>
  <c r="BF140" i="32"/>
  <c r="T140" i="32"/>
  <c r="R140" i="32"/>
  <c r="P140" i="32"/>
  <c r="BI139" i="32"/>
  <c r="BH139" i="32"/>
  <c r="BG139" i="32"/>
  <c r="BF139" i="32"/>
  <c r="T139" i="32"/>
  <c r="R139" i="32"/>
  <c r="P139" i="32"/>
  <c r="BI138" i="32"/>
  <c r="BH138" i="32"/>
  <c r="BG138" i="32"/>
  <c r="BF138" i="32"/>
  <c r="T138" i="32"/>
  <c r="R138" i="32"/>
  <c r="P138" i="32"/>
  <c r="BI137" i="32"/>
  <c r="BH137" i="32"/>
  <c r="BG137" i="32"/>
  <c r="BF137" i="32"/>
  <c r="T137" i="32"/>
  <c r="R137" i="32"/>
  <c r="P137" i="32"/>
  <c r="BI136" i="32"/>
  <c r="BH136" i="32"/>
  <c r="BG136" i="32"/>
  <c r="BF136" i="32"/>
  <c r="T136" i="32"/>
  <c r="R136" i="32"/>
  <c r="P136" i="32"/>
  <c r="BI135" i="32"/>
  <c r="BH135" i="32"/>
  <c r="BG135" i="32"/>
  <c r="BF135" i="32"/>
  <c r="T135" i="32"/>
  <c r="R135" i="32"/>
  <c r="P135" i="32"/>
  <c r="BI134" i="32"/>
  <c r="BH134" i="32"/>
  <c r="BG134" i="32"/>
  <c r="BF134" i="32"/>
  <c r="T134" i="32"/>
  <c r="R134" i="32"/>
  <c r="P134" i="32"/>
  <c r="BI131" i="32"/>
  <c r="BH131" i="32"/>
  <c r="BG131" i="32"/>
  <c r="BF131" i="32"/>
  <c r="T131" i="32"/>
  <c r="R131" i="32"/>
  <c r="P131" i="32"/>
  <c r="BI129" i="32"/>
  <c r="BH129" i="32"/>
  <c r="BG129" i="32"/>
  <c r="BF129" i="32"/>
  <c r="T129" i="32"/>
  <c r="R129" i="32"/>
  <c r="P129" i="32"/>
  <c r="BI127" i="32"/>
  <c r="BH127" i="32"/>
  <c r="BG127" i="32"/>
  <c r="BF127" i="32"/>
  <c r="T127" i="32"/>
  <c r="R127" i="32"/>
  <c r="P127" i="32"/>
  <c r="BI125" i="32"/>
  <c r="BH125" i="32"/>
  <c r="BG125" i="32"/>
  <c r="BF125" i="32"/>
  <c r="T125" i="32"/>
  <c r="R125" i="32"/>
  <c r="P125" i="32"/>
  <c r="BI123" i="32"/>
  <c r="BH123" i="32"/>
  <c r="BG123" i="32"/>
  <c r="BF123" i="32"/>
  <c r="T123" i="32"/>
  <c r="R123" i="32"/>
  <c r="P123" i="32"/>
  <c r="BI121" i="32"/>
  <c r="BH121" i="32"/>
  <c r="BG121" i="32"/>
  <c r="BF121" i="32"/>
  <c r="T121" i="32"/>
  <c r="R121" i="32"/>
  <c r="P121" i="32"/>
  <c r="BI119" i="32"/>
  <c r="BH119" i="32"/>
  <c r="BG119" i="32"/>
  <c r="BF119" i="32"/>
  <c r="T119" i="32"/>
  <c r="R119" i="32"/>
  <c r="P119" i="32"/>
  <c r="BI117" i="32"/>
  <c r="BH117" i="32"/>
  <c r="BG117" i="32"/>
  <c r="BF117" i="32"/>
  <c r="T117" i="32"/>
  <c r="R117" i="32"/>
  <c r="P117" i="32"/>
  <c r="BI116" i="32"/>
  <c r="BH116" i="32"/>
  <c r="BG116" i="32"/>
  <c r="BF116" i="32"/>
  <c r="T116" i="32"/>
  <c r="R116" i="32"/>
  <c r="P116" i="32"/>
  <c r="BI115" i="32"/>
  <c r="BH115" i="32"/>
  <c r="BG115" i="32"/>
  <c r="BF115" i="32"/>
  <c r="T115" i="32"/>
  <c r="R115" i="32"/>
  <c r="P115" i="32"/>
  <c r="BI114" i="32"/>
  <c r="BH114" i="32"/>
  <c r="BG114" i="32"/>
  <c r="BF114" i="32"/>
  <c r="T114" i="32"/>
  <c r="R114" i="32"/>
  <c r="P114" i="32"/>
  <c r="BI113" i="32"/>
  <c r="BH113" i="32"/>
  <c r="BG113" i="32"/>
  <c r="BF113" i="32"/>
  <c r="T113" i="32"/>
  <c r="R113" i="32"/>
  <c r="P113" i="32"/>
  <c r="BI112" i="32"/>
  <c r="BH112" i="32"/>
  <c r="BG112" i="32"/>
  <c r="BF112" i="32"/>
  <c r="T112" i="32"/>
  <c r="R112" i="32"/>
  <c r="P112" i="32"/>
  <c r="BI111" i="32"/>
  <c r="BH111" i="32"/>
  <c r="BG111" i="32"/>
  <c r="BF111" i="32"/>
  <c r="T111" i="32"/>
  <c r="R111" i="32"/>
  <c r="P111" i="32"/>
  <c r="BI110" i="32"/>
  <c r="BH110" i="32"/>
  <c r="BG110" i="32"/>
  <c r="BF110" i="32"/>
  <c r="T110" i="32"/>
  <c r="R110" i="32"/>
  <c r="P110" i="32"/>
  <c r="BI109" i="32"/>
  <c r="BH109" i="32"/>
  <c r="BG109" i="32"/>
  <c r="BF109" i="32"/>
  <c r="T109" i="32"/>
  <c r="R109" i="32"/>
  <c r="P109" i="32"/>
  <c r="BI108" i="32"/>
  <c r="BH108" i="32"/>
  <c r="BG108" i="32"/>
  <c r="BF108" i="32"/>
  <c r="T108" i="32"/>
  <c r="R108" i="32"/>
  <c r="P108" i="32"/>
  <c r="BI107" i="32"/>
  <c r="BH107" i="32"/>
  <c r="BG107" i="32"/>
  <c r="BF107" i="32"/>
  <c r="T107" i="32"/>
  <c r="R107" i="32"/>
  <c r="P107" i="32"/>
  <c r="BI105" i="32"/>
  <c r="BH105" i="32"/>
  <c r="BG105" i="32"/>
  <c r="BF105" i="32"/>
  <c r="T105" i="32"/>
  <c r="R105" i="32"/>
  <c r="P105" i="32"/>
  <c r="BI103" i="32"/>
  <c r="BH103" i="32"/>
  <c r="BG103" i="32"/>
  <c r="BF103" i="32"/>
  <c r="T103" i="32"/>
  <c r="R103" i="32"/>
  <c r="P103" i="32"/>
  <c r="BI101" i="32"/>
  <c r="BH101" i="32"/>
  <c r="BG101" i="32"/>
  <c r="BF101" i="32"/>
  <c r="T101" i="32"/>
  <c r="R101" i="32"/>
  <c r="P101" i="32"/>
  <c r="BI99" i="32"/>
  <c r="BH99" i="32"/>
  <c r="BG99" i="32"/>
  <c r="BF99" i="32"/>
  <c r="T99" i="32"/>
  <c r="R99" i="32"/>
  <c r="P99" i="32"/>
  <c r="BI98" i="32"/>
  <c r="BH98" i="32"/>
  <c r="BG98" i="32"/>
  <c r="BF98" i="32"/>
  <c r="T98" i="32"/>
  <c r="R98" i="32"/>
  <c r="P98" i="32"/>
  <c r="J92" i="32"/>
  <c r="F92" i="32"/>
  <c r="F90" i="32"/>
  <c r="E88" i="32"/>
  <c r="J54" i="32"/>
  <c r="F54" i="32"/>
  <c r="F52" i="32"/>
  <c r="E50" i="32"/>
  <c r="J24" i="32"/>
  <c r="E24" i="32"/>
  <c r="J93" i="32"/>
  <c r="J23" i="32"/>
  <c r="J18" i="32"/>
  <c r="E18" i="32"/>
  <c r="F93" i="32"/>
  <c r="J17" i="32"/>
  <c r="J12" i="32"/>
  <c r="J90" i="32"/>
  <c r="E7" i="32"/>
  <c r="E48" i="32" s="1"/>
  <c r="J37" i="31"/>
  <c r="J36" i="31"/>
  <c r="AY85" i="1"/>
  <c r="J35" i="31"/>
  <c r="AX85" i="1" s="1"/>
  <c r="BI118" i="31"/>
  <c r="BH118" i="31"/>
  <c r="BG118" i="31"/>
  <c r="BF118" i="31"/>
  <c r="T118" i="31"/>
  <c r="T117" i="31"/>
  <c r="R118" i="31"/>
  <c r="R117" i="31" s="1"/>
  <c r="P118" i="31"/>
  <c r="P117" i="31"/>
  <c r="BI115" i="31"/>
  <c r="BH115" i="31"/>
  <c r="BG115" i="31"/>
  <c r="BF115" i="31"/>
  <c r="T115" i="31"/>
  <c r="R115" i="31"/>
  <c r="P115" i="31"/>
  <c r="BI113" i="31"/>
  <c r="BH113" i="31"/>
  <c r="BG113" i="31"/>
  <c r="BF113" i="31"/>
  <c r="T113" i="31"/>
  <c r="R113" i="31"/>
  <c r="P113" i="31"/>
  <c r="BI111" i="31"/>
  <c r="BH111" i="31"/>
  <c r="BG111" i="31"/>
  <c r="BF111" i="31"/>
  <c r="T111" i="31"/>
  <c r="R111" i="31"/>
  <c r="P111" i="31"/>
  <c r="BI109" i="31"/>
  <c r="BH109" i="31"/>
  <c r="BG109" i="31"/>
  <c r="BF109" i="31"/>
  <c r="T109" i="31"/>
  <c r="R109" i="31"/>
  <c r="P109" i="31"/>
  <c r="BI108" i="31"/>
  <c r="BH108" i="31"/>
  <c r="BG108" i="31"/>
  <c r="BF108" i="31"/>
  <c r="T108" i="31"/>
  <c r="R108" i="31"/>
  <c r="P108" i="31"/>
  <c r="BI106" i="31"/>
  <c r="BH106" i="31"/>
  <c r="BG106" i="31"/>
  <c r="BF106" i="31"/>
  <c r="T106" i="31"/>
  <c r="R106" i="31"/>
  <c r="P106" i="31"/>
  <c r="BI105" i="31"/>
  <c r="BH105" i="31"/>
  <c r="BG105" i="31"/>
  <c r="BF105" i="31"/>
  <c r="T105" i="31"/>
  <c r="R105" i="31"/>
  <c r="P105" i="31"/>
  <c r="BI104" i="31"/>
  <c r="BH104" i="31"/>
  <c r="BG104" i="31"/>
  <c r="BF104" i="31"/>
  <c r="T104" i="31"/>
  <c r="R104" i="31"/>
  <c r="P104" i="31"/>
  <c r="BI102" i="31"/>
  <c r="BH102" i="31"/>
  <c r="BG102" i="31"/>
  <c r="BF102" i="31"/>
  <c r="T102" i="31"/>
  <c r="R102" i="31"/>
  <c r="P102" i="31"/>
  <c r="BI101" i="31"/>
  <c r="BH101" i="31"/>
  <c r="BG101" i="31"/>
  <c r="BF101" i="31"/>
  <c r="T101" i="31"/>
  <c r="R101" i="31"/>
  <c r="P101" i="31"/>
  <c r="BI99" i="31"/>
  <c r="BH99" i="31"/>
  <c r="BG99" i="31"/>
  <c r="BF99" i="31"/>
  <c r="T99" i="31"/>
  <c r="R99" i="31"/>
  <c r="P99" i="31"/>
  <c r="BI97" i="31"/>
  <c r="BH97" i="31"/>
  <c r="BG97" i="31"/>
  <c r="BF97" i="31"/>
  <c r="T97" i="31"/>
  <c r="R97" i="31"/>
  <c r="P97" i="31"/>
  <c r="BI96" i="31"/>
  <c r="BH96" i="31"/>
  <c r="BG96" i="31"/>
  <c r="BF96" i="31"/>
  <c r="T96" i="31"/>
  <c r="R96" i="31"/>
  <c r="P96" i="31"/>
  <c r="BI95" i="31"/>
  <c r="BH95" i="31"/>
  <c r="BG95" i="31"/>
  <c r="BF95" i="31"/>
  <c r="T95" i="31"/>
  <c r="R95" i="31"/>
  <c r="P95" i="31"/>
  <c r="BI92" i="31"/>
  <c r="BH92" i="31"/>
  <c r="BG92" i="31"/>
  <c r="BF92" i="31"/>
  <c r="T92" i="31"/>
  <c r="R92" i="31"/>
  <c r="P92" i="31"/>
  <c r="BI90" i="31"/>
  <c r="BH90" i="31"/>
  <c r="BG90" i="31"/>
  <c r="BF90" i="31"/>
  <c r="T90" i="31"/>
  <c r="R90" i="31"/>
  <c r="P90" i="31"/>
  <c r="BI88" i="31"/>
  <c r="BH88" i="31"/>
  <c r="BG88" i="31"/>
  <c r="BF88" i="31"/>
  <c r="T88" i="31"/>
  <c r="R88" i="31"/>
  <c r="P88" i="31"/>
  <c r="BI85" i="31"/>
  <c r="BH85" i="31"/>
  <c r="BG85" i="31"/>
  <c r="BF85" i="31"/>
  <c r="T85" i="31"/>
  <c r="R85" i="31"/>
  <c r="P85" i="31"/>
  <c r="J78" i="31"/>
  <c r="F78" i="31"/>
  <c r="F76" i="31"/>
  <c r="E74" i="31"/>
  <c r="J54" i="31"/>
  <c r="F54" i="31"/>
  <c r="F52" i="31"/>
  <c r="E50" i="31"/>
  <c r="J24" i="31"/>
  <c r="E24" i="31"/>
  <c r="J79" i="31" s="1"/>
  <c r="J23" i="31"/>
  <c r="J18" i="31"/>
  <c r="E18" i="31"/>
  <c r="F79" i="31" s="1"/>
  <c r="J17" i="31"/>
  <c r="J12" i="31"/>
  <c r="J52" i="31"/>
  <c r="E7" i="31"/>
  <c r="E72" i="31" s="1"/>
  <c r="J37" i="30"/>
  <c r="J36" i="30"/>
  <c r="AY84" i="1" s="1"/>
  <c r="J35" i="30"/>
  <c r="AX84" i="1"/>
  <c r="BI129" i="30"/>
  <c r="BH129" i="30"/>
  <c r="BG129" i="30"/>
  <c r="BF129" i="30"/>
  <c r="T129" i="30"/>
  <c r="R129" i="30"/>
  <c r="P129" i="30"/>
  <c r="BI127" i="30"/>
  <c r="BH127" i="30"/>
  <c r="BG127" i="30"/>
  <c r="BF127" i="30"/>
  <c r="T127" i="30"/>
  <c r="R127" i="30"/>
  <c r="P127" i="30"/>
  <c r="BI124" i="30"/>
  <c r="BH124" i="30"/>
  <c r="BG124" i="30"/>
  <c r="BF124" i="30"/>
  <c r="T124" i="30"/>
  <c r="R124" i="30"/>
  <c r="P124" i="30"/>
  <c r="BI121" i="30"/>
  <c r="BH121" i="30"/>
  <c r="BG121" i="30"/>
  <c r="BF121" i="30"/>
  <c r="T121" i="30"/>
  <c r="T120" i="30" s="1"/>
  <c r="R121" i="30"/>
  <c r="R120" i="30"/>
  <c r="P121" i="30"/>
  <c r="P120" i="30" s="1"/>
  <c r="BI117" i="30"/>
  <c r="BH117" i="30"/>
  <c r="BG117" i="30"/>
  <c r="BF117" i="30"/>
  <c r="T117" i="30"/>
  <c r="R117" i="30"/>
  <c r="P117" i="30"/>
  <c r="BI114" i="30"/>
  <c r="BH114" i="30"/>
  <c r="BG114" i="30"/>
  <c r="BF114" i="30"/>
  <c r="T114" i="30"/>
  <c r="R114" i="30"/>
  <c r="P114" i="30"/>
  <c r="BI112" i="30"/>
  <c r="BH112" i="30"/>
  <c r="BG112" i="30"/>
  <c r="BF112" i="30"/>
  <c r="T112" i="30"/>
  <c r="R112" i="30"/>
  <c r="P112" i="30"/>
  <c r="BI111" i="30"/>
  <c r="BH111" i="30"/>
  <c r="BG111" i="30"/>
  <c r="BF111" i="30"/>
  <c r="T111" i="30"/>
  <c r="R111" i="30"/>
  <c r="P111" i="30"/>
  <c r="BI109" i="30"/>
  <c r="BH109" i="30"/>
  <c r="BG109" i="30"/>
  <c r="BF109" i="30"/>
  <c r="T109" i="30"/>
  <c r="R109" i="30"/>
  <c r="P109" i="30"/>
  <c r="BI107" i="30"/>
  <c r="BH107" i="30"/>
  <c r="BG107" i="30"/>
  <c r="BF107" i="30"/>
  <c r="T107" i="30"/>
  <c r="R107" i="30"/>
  <c r="P107" i="30"/>
  <c r="BI105" i="30"/>
  <c r="BH105" i="30"/>
  <c r="BG105" i="30"/>
  <c r="BF105" i="30"/>
  <c r="T105" i="30"/>
  <c r="R105" i="30"/>
  <c r="P105" i="30"/>
  <c r="BI104" i="30"/>
  <c r="BH104" i="30"/>
  <c r="BG104" i="30"/>
  <c r="BF104" i="30"/>
  <c r="T104" i="30"/>
  <c r="R104" i="30"/>
  <c r="P104" i="30"/>
  <c r="BI101" i="30"/>
  <c r="BH101" i="30"/>
  <c r="BG101" i="30"/>
  <c r="BF101" i="30"/>
  <c r="T101" i="30"/>
  <c r="T100" i="30"/>
  <c r="R101" i="30"/>
  <c r="R100" i="30" s="1"/>
  <c r="P101" i="30"/>
  <c r="P100" i="30"/>
  <c r="BI97" i="30"/>
  <c r="BH97" i="30"/>
  <c r="BG97" i="30"/>
  <c r="BF97" i="30"/>
  <c r="T97" i="30"/>
  <c r="R97" i="30"/>
  <c r="P97" i="30"/>
  <c r="BI95" i="30"/>
  <c r="BH95" i="30"/>
  <c r="BG95" i="30"/>
  <c r="BF95" i="30"/>
  <c r="T95" i="30"/>
  <c r="R95" i="30"/>
  <c r="P95" i="30"/>
  <c r="BI92" i="30"/>
  <c r="BH92" i="30"/>
  <c r="BG92" i="30"/>
  <c r="BF92" i="30"/>
  <c r="T92" i="30"/>
  <c r="R92" i="30"/>
  <c r="P92" i="30"/>
  <c r="BI89" i="30"/>
  <c r="BH89" i="30"/>
  <c r="BG89" i="30"/>
  <c r="BF89" i="30"/>
  <c r="T89" i="30"/>
  <c r="R89" i="30"/>
  <c r="P89" i="30"/>
  <c r="J82" i="30"/>
  <c r="F82" i="30"/>
  <c r="F80" i="30"/>
  <c r="E78" i="30"/>
  <c r="J54" i="30"/>
  <c r="F54" i="30"/>
  <c r="F52" i="30"/>
  <c r="E50" i="30"/>
  <c r="J24" i="30"/>
  <c r="E24" i="30"/>
  <c r="J83" i="30"/>
  <c r="J23" i="30"/>
  <c r="J18" i="30"/>
  <c r="E18" i="30"/>
  <c r="F55" i="30"/>
  <c r="J17" i="30"/>
  <c r="J12" i="30"/>
  <c r="J80" i="30"/>
  <c r="E7" i="30"/>
  <c r="E76" i="30"/>
  <c r="J37" i="29"/>
  <c r="J36" i="29"/>
  <c r="AY83" i="1"/>
  <c r="J35" i="29"/>
  <c r="AX83" i="1" s="1"/>
  <c r="BI83" i="29"/>
  <c r="BH83" i="29"/>
  <c r="BG83" i="29"/>
  <c r="BF83" i="29"/>
  <c r="T83" i="29"/>
  <c r="R83" i="29"/>
  <c r="P83" i="29"/>
  <c r="BI82" i="29"/>
  <c r="BH82" i="29"/>
  <c r="BG82" i="29"/>
  <c r="BF82" i="29"/>
  <c r="T82" i="29"/>
  <c r="R82" i="29"/>
  <c r="P82" i="29"/>
  <c r="J76" i="29"/>
  <c r="F76" i="29"/>
  <c r="F74" i="29"/>
  <c r="E72" i="29"/>
  <c r="J54" i="29"/>
  <c r="F54" i="29"/>
  <c r="F52" i="29"/>
  <c r="E50" i="29"/>
  <c r="J24" i="29"/>
  <c r="E24" i="29"/>
  <c r="J77" i="29"/>
  <c r="J23" i="29"/>
  <c r="J18" i="29"/>
  <c r="E18" i="29"/>
  <c r="F55" i="29"/>
  <c r="J17" i="29"/>
  <c r="J12" i="29"/>
  <c r="J74" i="29" s="1"/>
  <c r="E7" i="29"/>
  <c r="E48" i="29"/>
  <c r="J37" i="28"/>
  <c r="J36" i="28"/>
  <c r="AY82" i="1"/>
  <c r="J35" i="28"/>
  <c r="AX82" i="1"/>
  <c r="BI94" i="28"/>
  <c r="BH94" i="28"/>
  <c r="BG94" i="28"/>
  <c r="BF94" i="28"/>
  <c r="T94" i="28"/>
  <c r="R94" i="28"/>
  <c r="P94" i="28"/>
  <c r="BI93" i="28"/>
  <c r="BH93" i="28"/>
  <c r="BG93" i="28"/>
  <c r="BF93" i="28"/>
  <c r="T93" i="28"/>
  <c r="R93" i="28"/>
  <c r="P93" i="28"/>
  <c r="BI92" i="28"/>
  <c r="BH92" i="28"/>
  <c r="BG92" i="28"/>
  <c r="BF92" i="28"/>
  <c r="T92" i="28"/>
  <c r="R92" i="28"/>
  <c r="P92" i="28"/>
  <c r="BI91" i="28"/>
  <c r="BH91" i="28"/>
  <c r="BG91" i="28"/>
  <c r="BF91" i="28"/>
  <c r="T91" i="28"/>
  <c r="R91" i="28"/>
  <c r="P91" i="28"/>
  <c r="BI90" i="28"/>
  <c r="BH90" i="28"/>
  <c r="BG90" i="28"/>
  <c r="BF90" i="28"/>
  <c r="T90" i="28"/>
  <c r="R90" i="28"/>
  <c r="P90" i="28"/>
  <c r="BI88" i="28"/>
  <c r="BH88" i="28"/>
  <c r="BG88" i="28"/>
  <c r="BF88" i="28"/>
  <c r="T88" i="28"/>
  <c r="R88" i="28"/>
  <c r="P88" i="28"/>
  <c r="BI87" i="28"/>
  <c r="BH87" i="28"/>
  <c r="BG87" i="28"/>
  <c r="BF87" i="28"/>
  <c r="T87" i="28"/>
  <c r="R87" i="28"/>
  <c r="P87" i="28"/>
  <c r="BI86" i="28"/>
  <c r="BH86" i="28"/>
  <c r="BG86" i="28"/>
  <c r="BF86" i="28"/>
  <c r="T86" i="28"/>
  <c r="R86" i="28"/>
  <c r="P86" i="28"/>
  <c r="BI85" i="28"/>
  <c r="BH85" i="28"/>
  <c r="BG85" i="28"/>
  <c r="BF85" i="28"/>
  <c r="T85" i="28"/>
  <c r="R85" i="28"/>
  <c r="P85" i="28"/>
  <c r="BI84" i="28"/>
  <c r="BH84" i="28"/>
  <c r="BG84" i="28"/>
  <c r="BF84" i="28"/>
  <c r="T84" i="28"/>
  <c r="R84" i="28"/>
  <c r="P84" i="28"/>
  <c r="BI83" i="28"/>
  <c r="BH83" i="28"/>
  <c r="BG83" i="28"/>
  <c r="BF83" i="28"/>
  <c r="T83" i="28"/>
  <c r="R83" i="28"/>
  <c r="P83" i="28"/>
  <c r="J77" i="28"/>
  <c r="F77" i="28"/>
  <c r="F75" i="28"/>
  <c r="E73" i="28"/>
  <c r="J54" i="28"/>
  <c r="F54" i="28"/>
  <c r="F52" i="28"/>
  <c r="E50" i="28"/>
  <c r="J24" i="28"/>
  <c r="E24" i="28"/>
  <c r="J55" i="28"/>
  <c r="J23" i="28"/>
  <c r="J18" i="28"/>
  <c r="E18" i="28"/>
  <c r="F78" i="28"/>
  <c r="J17" i="28"/>
  <c r="J12" i="28"/>
  <c r="J75" i="28"/>
  <c r="E7" i="28"/>
  <c r="E71" i="28" s="1"/>
  <c r="J37" i="27"/>
  <c r="J36" i="27"/>
  <c r="AY81" i="1"/>
  <c r="J35" i="27"/>
  <c r="AX81" i="1"/>
  <c r="BI111" i="27"/>
  <c r="BH111" i="27"/>
  <c r="BG111" i="27"/>
  <c r="BF111" i="27"/>
  <c r="T111" i="27"/>
  <c r="R111" i="27"/>
  <c r="P111" i="27"/>
  <c r="BI110" i="27"/>
  <c r="BH110" i="27"/>
  <c r="BG110" i="27"/>
  <c r="BF110" i="27"/>
  <c r="T110" i="27"/>
  <c r="R110" i="27"/>
  <c r="P110" i="27"/>
  <c r="BI109" i="27"/>
  <c r="BH109" i="27"/>
  <c r="BG109" i="27"/>
  <c r="BF109" i="27"/>
  <c r="T109" i="27"/>
  <c r="R109" i="27"/>
  <c r="P109" i="27"/>
  <c r="BI108" i="27"/>
  <c r="BH108" i="27"/>
  <c r="BG108" i="27"/>
  <c r="BF108" i="27"/>
  <c r="T108" i="27"/>
  <c r="R108" i="27"/>
  <c r="P108" i="27"/>
  <c r="BI107" i="27"/>
  <c r="BH107" i="27"/>
  <c r="BG107" i="27"/>
  <c r="BF107" i="27"/>
  <c r="T107" i="27"/>
  <c r="R107" i="27"/>
  <c r="P107" i="27"/>
  <c r="BI106" i="27"/>
  <c r="BH106" i="27"/>
  <c r="BG106" i="27"/>
  <c r="BF106" i="27"/>
  <c r="T106" i="27"/>
  <c r="R106" i="27"/>
  <c r="P106" i="27"/>
  <c r="BI103" i="27"/>
  <c r="BH103" i="27"/>
  <c r="BG103" i="27"/>
  <c r="BF103" i="27"/>
  <c r="T103" i="27"/>
  <c r="R103" i="27"/>
  <c r="P103" i="27"/>
  <c r="BI101" i="27"/>
  <c r="BH101" i="27"/>
  <c r="BG101" i="27"/>
  <c r="BF101" i="27"/>
  <c r="T101" i="27"/>
  <c r="R101" i="27"/>
  <c r="P101" i="27"/>
  <c r="BI99" i="27"/>
  <c r="BH99" i="27"/>
  <c r="BG99" i="27"/>
  <c r="BF99" i="27"/>
  <c r="T99" i="27"/>
  <c r="R99" i="27"/>
  <c r="P99" i="27"/>
  <c r="BI97" i="27"/>
  <c r="BH97" i="27"/>
  <c r="BG97" i="27"/>
  <c r="BF97" i="27"/>
  <c r="T97" i="27"/>
  <c r="R97" i="27"/>
  <c r="P97" i="27"/>
  <c r="BI95" i="27"/>
  <c r="BH95" i="27"/>
  <c r="BG95" i="27"/>
  <c r="BF95" i="27"/>
  <c r="T95" i="27"/>
  <c r="R95" i="27"/>
  <c r="P95" i="27"/>
  <c r="BI93" i="27"/>
  <c r="BH93" i="27"/>
  <c r="BG93" i="27"/>
  <c r="BF93" i="27"/>
  <c r="T93" i="27"/>
  <c r="R93" i="27"/>
  <c r="P93" i="27"/>
  <c r="BI91" i="27"/>
  <c r="BH91" i="27"/>
  <c r="BG91" i="27"/>
  <c r="BF91" i="27"/>
  <c r="T91" i="27"/>
  <c r="R91" i="27"/>
  <c r="P91" i="27"/>
  <c r="BI89" i="27"/>
  <c r="BH89" i="27"/>
  <c r="BG89" i="27"/>
  <c r="BF89" i="27"/>
  <c r="T89" i="27"/>
  <c r="R89" i="27"/>
  <c r="P89" i="27"/>
  <c r="BI87" i="27"/>
  <c r="BH87" i="27"/>
  <c r="BG87" i="27"/>
  <c r="BF87" i="27"/>
  <c r="T87" i="27"/>
  <c r="R87" i="27"/>
  <c r="P87" i="27"/>
  <c r="BI85" i="27"/>
  <c r="BH85" i="27"/>
  <c r="BG85" i="27"/>
  <c r="BF85" i="27"/>
  <c r="T85" i="27"/>
  <c r="R85" i="27"/>
  <c r="P85" i="27"/>
  <c r="J79" i="27"/>
  <c r="F79" i="27"/>
  <c r="F77" i="27"/>
  <c r="E75" i="27"/>
  <c r="J54" i="27"/>
  <c r="F54" i="27"/>
  <c r="F52" i="27"/>
  <c r="E50" i="27"/>
  <c r="J24" i="27"/>
  <c r="E24" i="27"/>
  <c r="J80" i="27" s="1"/>
  <c r="J23" i="27"/>
  <c r="J18" i="27"/>
  <c r="E18" i="27"/>
  <c r="F55" i="27" s="1"/>
  <c r="J17" i="27"/>
  <c r="J12" i="27"/>
  <c r="J77" i="27"/>
  <c r="E7" i="27"/>
  <c r="E73" i="27"/>
  <c r="J37" i="26"/>
  <c r="J36" i="26"/>
  <c r="AY80" i="1" s="1"/>
  <c r="J35" i="26"/>
  <c r="AX80" i="1"/>
  <c r="BI395" i="26"/>
  <c r="BH395" i="26"/>
  <c r="BG395" i="26"/>
  <c r="BF395" i="26"/>
  <c r="T395" i="26"/>
  <c r="R395" i="26"/>
  <c r="P395" i="26"/>
  <c r="BI394" i="26"/>
  <c r="BH394" i="26"/>
  <c r="BG394" i="26"/>
  <c r="BF394" i="26"/>
  <c r="T394" i="26"/>
  <c r="R394" i="26"/>
  <c r="P394" i="26"/>
  <c r="BI393" i="26"/>
  <c r="BH393" i="26"/>
  <c r="BG393" i="26"/>
  <c r="BF393" i="26"/>
  <c r="T393" i="26"/>
  <c r="R393" i="26"/>
  <c r="P393" i="26"/>
  <c r="BI392" i="26"/>
  <c r="BH392" i="26"/>
  <c r="BG392" i="26"/>
  <c r="BF392" i="26"/>
  <c r="T392" i="26"/>
  <c r="R392" i="26"/>
  <c r="P392" i="26"/>
  <c r="BI391" i="26"/>
  <c r="BH391" i="26"/>
  <c r="BG391" i="26"/>
  <c r="BF391" i="26"/>
  <c r="T391" i="26"/>
  <c r="R391" i="26"/>
  <c r="P391" i="26"/>
  <c r="BI390" i="26"/>
  <c r="BH390" i="26"/>
  <c r="BG390" i="26"/>
  <c r="BF390" i="26"/>
  <c r="T390" i="26"/>
  <c r="R390" i="26"/>
  <c r="P390" i="26"/>
  <c r="BI389" i="26"/>
  <c r="BH389" i="26"/>
  <c r="BG389" i="26"/>
  <c r="BF389" i="26"/>
  <c r="T389" i="26"/>
  <c r="R389" i="26"/>
  <c r="P389" i="26"/>
  <c r="BI388" i="26"/>
  <c r="BH388" i="26"/>
  <c r="BG388" i="26"/>
  <c r="BF388" i="26"/>
  <c r="T388" i="26"/>
  <c r="R388" i="26"/>
  <c r="P388" i="26"/>
  <c r="BI387" i="26"/>
  <c r="BH387" i="26"/>
  <c r="BG387" i="26"/>
  <c r="BF387" i="26"/>
  <c r="T387" i="26"/>
  <c r="R387" i="26"/>
  <c r="P387" i="26"/>
  <c r="BI386" i="26"/>
  <c r="BH386" i="26"/>
  <c r="BG386" i="26"/>
  <c r="BF386" i="26"/>
  <c r="T386" i="26"/>
  <c r="R386" i="26"/>
  <c r="P386" i="26"/>
  <c r="BI385" i="26"/>
  <c r="BH385" i="26"/>
  <c r="BG385" i="26"/>
  <c r="BF385" i="26"/>
  <c r="T385" i="26"/>
  <c r="R385" i="26"/>
  <c r="P385" i="26"/>
  <c r="BI384" i="26"/>
  <c r="BH384" i="26"/>
  <c r="BG384" i="26"/>
  <c r="BF384" i="26"/>
  <c r="T384" i="26"/>
  <c r="R384" i="26"/>
  <c r="P384" i="26"/>
  <c r="BI383" i="26"/>
  <c r="BH383" i="26"/>
  <c r="BG383" i="26"/>
  <c r="BF383" i="26"/>
  <c r="T383" i="26"/>
  <c r="R383" i="26"/>
  <c r="P383" i="26"/>
  <c r="BI382" i="26"/>
  <c r="BH382" i="26"/>
  <c r="BG382" i="26"/>
  <c r="BF382" i="26"/>
  <c r="T382" i="26"/>
  <c r="R382" i="26"/>
  <c r="P382" i="26"/>
  <c r="BI381" i="26"/>
  <c r="BH381" i="26"/>
  <c r="BG381" i="26"/>
  <c r="BF381" i="26"/>
  <c r="T381" i="26"/>
  <c r="R381" i="26"/>
  <c r="P381" i="26"/>
  <c r="BI380" i="26"/>
  <c r="BH380" i="26"/>
  <c r="BG380" i="26"/>
  <c r="BF380" i="26"/>
  <c r="T380" i="26"/>
  <c r="R380" i="26"/>
  <c r="P380" i="26"/>
  <c r="BI379" i="26"/>
  <c r="BH379" i="26"/>
  <c r="BG379" i="26"/>
  <c r="BF379" i="26"/>
  <c r="T379" i="26"/>
  <c r="R379" i="26"/>
  <c r="P379" i="26"/>
  <c r="BI378" i="26"/>
  <c r="BH378" i="26"/>
  <c r="BG378" i="26"/>
  <c r="BF378" i="26"/>
  <c r="T378" i="26"/>
  <c r="R378" i="26"/>
  <c r="P378" i="26"/>
  <c r="BI377" i="26"/>
  <c r="BH377" i="26"/>
  <c r="BG377" i="26"/>
  <c r="BF377" i="26"/>
  <c r="T377" i="26"/>
  <c r="R377" i="26"/>
  <c r="P377" i="26"/>
  <c r="BI376" i="26"/>
  <c r="BH376" i="26"/>
  <c r="BG376" i="26"/>
  <c r="BF376" i="26"/>
  <c r="T376" i="26"/>
  <c r="R376" i="26"/>
  <c r="P376" i="26"/>
  <c r="BI375" i="26"/>
  <c r="BH375" i="26"/>
  <c r="BG375" i="26"/>
  <c r="BF375" i="26"/>
  <c r="T375" i="26"/>
  <c r="R375" i="26"/>
  <c r="P375" i="26"/>
  <c r="BI374" i="26"/>
  <c r="BH374" i="26"/>
  <c r="BG374" i="26"/>
  <c r="BF374" i="26"/>
  <c r="T374" i="26"/>
  <c r="R374" i="26"/>
  <c r="P374" i="26"/>
  <c r="BI373" i="26"/>
  <c r="BH373" i="26"/>
  <c r="BG373" i="26"/>
  <c r="BF373" i="26"/>
  <c r="T373" i="26"/>
  <c r="R373" i="26"/>
  <c r="P373" i="26"/>
  <c r="BI371" i="26"/>
  <c r="BH371" i="26"/>
  <c r="BG371" i="26"/>
  <c r="BF371" i="26"/>
  <c r="T371" i="26"/>
  <c r="T370" i="26" s="1"/>
  <c r="R371" i="26"/>
  <c r="R370" i="26"/>
  <c r="P371" i="26"/>
  <c r="P370" i="26" s="1"/>
  <c r="BI368" i="26"/>
  <c r="BH368" i="26"/>
  <c r="BG368" i="26"/>
  <c r="BF368" i="26"/>
  <c r="T368" i="26"/>
  <c r="T367" i="26"/>
  <c r="R368" i="26"/>
  <c r="R367" i="26"/>
  <c r="P368" i="26"/>
  <c r="P367" i="26"/>
  <c r="BI366" i="26"/>
  <c r="BH366" i="26"/>
  <c r="BG366" i="26"/>
  <c r="BF366" i="26"/>
  <c r="T366" i="26"/>
  <c r="T365" i="26"/>
  <c r="R366" i="26"/>
  <c r="R365" i="26"/>
  <c r="P366" i="26"/>
  <c r="P365" i="26"/>
  <c r="BI364" i="26"/>
  <c r="BH364" i="26"/>
  <c r="BG364" i="26"/>
  <c r="BF364" i="26"/>
  <c r="T364" i="26"/>
  <c r="T363" i="26"/>
  <c r="R364" i="26"/>
  <c r="R363" i="26" s="1"/>
  <c r="P364" i="26"/>
  <c r="P363" i="26"/>
  <c r="BI362" i="26"/>
  <c r="BH362" i="26"/>
  <c r="BG362" i="26"/>
  <c r="BF362" i="26"/>
  <c r="T362" i="26"/>
  <c r="T361" i="26" s="1"/>
  <c r="R362" i="26"/>
  <c r="R361" i="26"/>
  <c r="P362" i="26"/>
  <c r="P361" i="26" s="1"/>
  <c r="BI360" i="26"/>
  <c r="BH360" i="26"/>
  <c r="BG360" i="26"/>
  <c r="BF360" i="26"/>
  <c r="T360" i="26"/>
  <c r="T359" i="26"/>
  <c r="R360" i="26"/>
  <c r="R359" i="26" s="1"/>
  <c r="P360" i="26"/>
  <c r="P359" i="26"/>
  <c r="BI357" i="26"/>
  <c r="BH357" i="26"/>
  <c r="BG357" i="26"/>
  <c r="BF357" i="26"/>
  <c r="T357" i="26"/>
  <c r="R357" i="26"/>
  <c r="P357" i="26"/>
  <c r="BI355" i="26"/>
  <c r="BH355" i="26"/>
  <c r="BG355" i="26"/>
  <c r="BF355" i="26"/>
  <c r="T355" i="26"/>
  <c r="R355" i="26"/>
  <c r="P355" i="26"/>
  <c r="BI353" i="26"/>
  <c r="BH353" i="26"/>
  <c r="BG353" i="26"/>
  <c r="BF353" i="26"/>
  <c r="T353" i="26"/>
  <c r="R353" i="26"/>
  <c r="P353" i="26"/>
  <c r="BI352" i="26"/>
  <c r="BH352" i="26"/>
  <c r="BG352" i="26"/>
  <c r="BF352" i="26"/>
  <c r="T352" i="26"/>
  <c r="R352" i="26"/>
  <c r="P352" i="26"/>
  <c r="BI350" i="26"/>
  <c r="BH350" i="26"/>
  <c r="BG350" i="26"/>
  <c r="BF350" i="26"/>
  <c r="T350" i="26"/>
  <c r="T349" i="26"/>
  <c r="R350" i="26"/>
  <c r="R349" i="26"/>
  <c r="P350" i="26"/>
  <c r="P349" i="26" s="1"/>
  <c r="BI347" i="26"/>
  <c r="BH347" i="26"/>
  <c r="BG347" i="26"/>
  <c r="BF347" i="26"/>
  <c r="T347" i="26"/>
  <c r="R347" i="26"/>
  <c r="P347" i="26"/>
  <c r="BI346" i="26"/>
  <c r="BH346" i="26"/>
  <c r="BG346" i="26"/>
  <c r="BF346" i="26"/>
  <c r="T346" i="26"/>
  <c r="R346" i="26"/>
  <c r="P346" i="26"/>
  <c r="BI344" i="26"/>
  <c r="BH344" i="26"/>
  <c r="BG344" i="26"/>
  <c r="BF344" i="26"/>
  <c r="T344" i="26"/>
  <c r="R344" i="26"/>
  <c r="P344" i="26"/>
  <c r="BI342" i="26"/>
  <c r="BH342" i="26"/>
  <c r="BG342" i="26"/>
  <c r="BF342" i="26"/>
  <c r="T342" i="26"/>
  <c r="R342" i="26"/>
  <c r="P342" i="26"/>
  <c r="BI340" i="26"/>
  <c r="BH340" i="26"/>
  <c r="BG340" i="26"/>
  <c r="BF340" i="26"/>
  <c r="T340" i="26"/>
  <c r="R340" i="26"/>
  <c r="P340" i="26"/>
  <c r="BI339" i="26"/>
  <c r="BH339" i="26"/>
  <c r="BG339" i="26"/>
  <c r="BF339" i="26"/>
  <c r="T339" i="26"/>
  <c r="R339" i="26"/>
  <c r="P339" i="26"/>
  <c r="BI338" i="26"/>
  <c r="BH338" i="26"/>
  <c r="BG338" i="26"/>
  <c r="BF338" i="26"/>
  <c r="T338" i="26"/>
  <c r="R338" i="26"/>
  <c r="P338" i="26"/>
  <c r="BI336" i="26"/>
  <c r="BH336" i="26"/>
  <c r="BG336" i="26"/>
  <c r="BF336" i="26"/>
  <c r="T336" i="26"/>
  <c r="R336" i="26"/>
  <c r="P336" i="26"/>
  <c r="BI334" i="26"/>
  <c r="BH334" i="26"/>
  <c r="BG334" i="26"/>
  <c r="BF334" i="26"/>
  <c r="T334" i="26"/>
  <c r="T333" i="26"/>
  <c r="R334" i="26"/>
  <c r="R333" i="26" s="1"/>
  <c r="P334" i="26"/>
  <c r="P333" i="26"/>
  <c r="BI332" i="26"/>
  <c r="BH332" i="26"/>
  <c r="BG332" i="26"/>
  <c r="BF332" i="26"/>
  <c r="T332" i="26"/>
  <c r="R332" i="26"/>
  <c r="P332" i="26"/>
  <c r="BI330" i="26"/>
  <c r="BH330" i="26"/>
  <c r="BG330" i="26"/>
  <c r="BF330" i="26"/>
  <c r="T330" i="26"/>
  <c r="R330" i="26"/>
  <c r="P330" i="26"/>
  <c r="BI327" i="26"/>
  <c r="BH327" i="26"/>
  <c r="BG327" i="26"/>
  <c r="BF327" i="26"/>
  <c r="T327" i="26"/>
  <c r="R327" i="26"/>
  <c r="P327" i="26"/>
  <c r="BI325" i="26"/>
  <c r="BH325" i="26"/>
  <c r="BG325" i="26"/>
  <c r="BF325" i="26"/>
  <c r="T325" i="26"/>
  <c r="R325" i="26"/>
  <c r="P325" i="26"/>
  <c r="BI323" i="26"/>
  <c r="BH323" i="26"/>
  <c r="BG323" i="26"/>
  <c r="BF323" i="26"/>
  <c r="T323" i="26"/>
  <c r="R323" i="26"/>
  <c r="P323" i="26"/>
  <c r="BI321" i="26"/>
  <c r="BH321" i="26"/>
  <c r="BG321" i="26"/>
  <c r="BF321" i="26"/>
  <c r="T321" i="26"/>
  <c r="R321" i="26"/>
  <c r="P321" i="26"/>
  <c r="BI319" i="26"/>
  <c r="BH319" i="26"/>
  <c r="BG319" i="26"/>
  <c r="BF319" i="26"/>
  <c r="T319" i="26"/>
  <c r="R319" i="26"/>
  <c r="P319" i="26"/>
  <c r="BI317" i="26"/>
  <c r="BH317" i="26"/>
  <c r="BG317" i="26"/>
  <c r="BF317" i="26"/>
  <c r="T317" i="26"/>
  <c r="R317" i="26"/>
  <c r="P317" i="26"/>
  <c r="BI315" i="26"/>
  <c r="BH315" i="26"/>
  <c r="BG315" i="26"/>
  <c r="BF315" i="26"/>
  <c r="T315" i="26"/>
  <c r="R315" i="26"/>
  <c r="P315" i="26"/>
  <c r="BI313" i="26"/>
  <c r="BH313" i="26"/>
  <c r="BG313" i="26"/>
  <c r="BF313" i="26"/>
  <c r="T313" i="26"/>
  <c r="R313" i="26"/>
  <c r="P313" i="26"/>
  <c r="BI311" i="26"/>
  <c r="BH311" i="26"/>
  <c r="BG311" i="26"/>
  <c r="BF311" i="26"/>
  <c r="T311" i="26"/>
  <c r="R311" i="26"/>
  <c r="P311" i="26"/>
  <c r="BI309" i="26"/>
  <c r="BH309" i="26"/>
  <c r="BG309" i="26"/>
  <c r="BF309" i="26"/>
  <c r="T309" i="26"/>
  <c r="R309" i="26"/>
  <c r="P309" i="26"/>
  <c r="BI307" i="26"/>
  <c r="BH307" i="26"/>
  <c r="BG307" i="26"/>
  <c r="BF307" i="26"/>
  <c r="T307" i="26"/>
  <c r="R307" i="26"/>
  <c r="P307" i="26"/>
  <c r="BI305" i="26"/>
  <c r="BH305" i="26"/>
  <c r="BG305" i="26"/>
  <c r="BF305" i="26"/>
  <c r="T305" i="26"/>
  <c r="R305" i="26"/>
  <c r="P305" i="26"/>
  <c r="BI303" i="26"/>
  <c r="BH303" i="26"/>
  <c r="BG303" i="26"/>
  <c r="BF303" i="26"/>
  <c r="T303" i="26"/>
  <c r="R303" i="26"/>
  <c r="P303" i="26"/>
  <c r="BI301" i="26"/>
  <c r="BH301" i="26"/>
  <c r="BG301" i="26"/>
  <c r="BF301" i="26"/>
  <c r="T301" i="26"/>
  <c r="R301" i="26"/>
  <c r="P301" i="26"/>
  <c r="BI298" i="26"/>
  <c r="BH298" i="26"/>
  <c r="BG298" i="26"/>
  <c r="BF298" i="26"/>
  <c r="T298" i="26"/>
  <c r="R298" i="26"/>
  <c r="P298" i="26"/>
  <c r="BI295" i="26"/>
  <c r="BH295" i="26"/>
  <c r="BG295" i="26"/>
  <c r="BF295" i="26"/>
  <c r="T295" i="26"/>
  <c r="R295" i="26"/>
  <c r="P295" i="26"/>
  <c r="BI294" i="26"/>
  <c r="BH294" i="26"/>
  <c r="BG294" i="26"/>
  <c r="BF294" i="26"/>
  <c r="T294" i="26"/>
  <c r="R294" i="26"/>
  <c r="P294" i="26"/>
  <c r="BI292" i="26"/>
  <c r="BH292" i="26"/>
  <c r="BG292" i="26"/>
  <c r="BF292" i="26"/>
  <c r="T292" i="26"/>
  <c r="R292" i="26"/>
  <c r="P292" i="26"/>
  <c r="BI290" i="26"/>
  <c r="BH290" i="26"/>
  <c r="BG290" i="26"/>
  <c r="BF290" i="26"/>
  <c r="T290" i="26"/>
  <c r="R290" i="26"/>
  <c r="P290" i="26"/>
  <c r="BI289" i="26"/>
  <c r="BH289" i="26"/>
  <c r="BG289" i="26"/>
  <c r="BF289" i="26"/>
  <c r="T289" i="26"/>
  <c r="R289" i="26"/>
  <c r="P289" i="26"/>
  <c r="BI287" i="26"/>
  <c r="BH287" i="26"/>
  <c r="BG287" i="26"/>
  <c r="BF287" i="26"/>
  <c r="T287" i="26"/>
  <c r="R287" i="26"/>
  <c r="P287" i="26"/>
  <c r="BI286" i="26"/>
  <c r="BH286" i="26"/>
  <c r="BG286" i="26"/>
  <c r="BF286" i="26"/>
  <c r="T286" i="26"/>
  <c r="R286" i="26"/>
  <c r="P286" i="26"/>
  <c r="BI284" i="26"/>
  <c r="BH284" i="26"/>
  <c r="BG284" i="26"/>
  <c r="BF284" i="26"/>
  <c r="T284" i="26"/>
  <c r="R284" i="26"/>
  <c r="P284" i="26"/>
  <c r="BI283" i="26"/>
  <c r="BH283" i="26"/>
  <c r="BG283" i="26"/>
  <c r="BF283" i="26"/>
  <c r="T283" i="26"/>
  <c r="R283" i="26"/>
  <c r="P283" i="26"/>
  <c r="BI281" i="26"/>
  <c r="BH281" i="26"/>
  <c r="BG281" i="26"/>
  <c r="BF281" i="26"/>
  <c r="T281" i="26"/>
  <c r="R281" i="26"/>
  <c r="P281" i="26"/>
  <c r="BI278" i="26"/>
  <c r="BH278" i="26"/>
  <c r="BG278" i="26"/>
  <c r="BF278" i="26"/>
  <c r="T278" i="26"/>
  <c r="R278" i="26"/>
  <c r="P278" i="26"/>
  <c r="BI276" i="26"/>
  <c r="BH276" i="26"/>
  <c r="BG276" i="26"/>
  <c r="BF276" i="26"/>
  <c r="T276" i="26"/>
  <c r="R276" i="26"/>
  <c r="P276" i="26"/>
  <c r="BI274" i="26"/>
  <c r="BH274" i="26"/>
  <c r="BG274" i="26"/>
  <c r="BF274" i="26"/>
  <c r="T274" i="26"/>
  <c r="R274" i="26"/>
  <c r="P274" i="26"/>
  <c r="BI271" i="26"/>
  <c r="BH271" i="26"/>
  <c r="BG271" i="26"/>
  <c r="BF271" i="26"/>
  <c r="T271" i="26"/>
  <c r="R271" i="26"/>
  <c r="P271" i="26"/>
  <c r="BI269" i="26"/>
  <c r="BH269" i="26"/>
  <c r="BG269" i="26"/>
  <c r="BF269" i="26"/>
  <c r="T269" i="26"/>
  <c r="R269" i="26"/>
  <c r="P269" i="26"/>
  <c r="BI267" i="26"/>
  <c r="BH267" i="26"/>
  <c r="BG267" i="26"/>
  <c r="BF267" i="26"/>
  <c r="T267" i="26"/>
  <c r="R267" i="26"/>
  <c r="P267" i="26"/>
  <c r="BI264" i="26"/>
  <c r="BH264" i="26"/>
  <c r="BG264" i="26"/>
  <c r="BF264" i="26"/>
  <c r="T264" i="26"/>
  <c r="R264" i="26"/>
  <c r="P264" i="26"/>
  <c r="BI262" i="26"/>
  <c r="BH262" i="26"/>
  <c r="BG262" i="26"/>
  <c r="BF262" i="26"/>
  <c r="T262" i="26"/>
  <c r="R262" i="26"/>
  <c r="P262" i="26"/>
  <c r="BI260" i="26"/>
  <c r="BH260" i="26"/>
  <c r="BG260" i="26"/>
  <c r="BF260" i="26"/>
  <c r="T260" i="26"/>
  <c r="R260" i="26"/>
  <c r="P260" i="26"/>
  <c r="BI258" i="26"/>
  <c r="BH258" i="26"/>
  <c r="BG258" i="26"/>
  <c r="BF258" i="26"/>
  <c r="T258" i="26"/>
  <c r="R258" i="26"/>
  <c r="P258" i="26"/>
  <c r="BI256" i="26"/>
  <c r="BH256" i="26"/>
  <c r="BG256" i="26"/>
  <c r="BF256" i="26"/>
  <c r="T256" i="26"/>
  <c r="R256" i="26"/>
  <c r="P256" i="26"/>
  <c r="BI254" i="26"/>
  <c r="BH254" i="26"/>
  <c r="BG254" i="26"/>
  <c r="BF254" i="26"/>
  <c r="T254" i="26"/>
  <c r="R254" i="26"/>
  <c r="P254" i="26"/>
  <c r="BI252" i="26"/>
  <c r="BH252" i="26"/>
  <c r="BG252" i="26"/>
  <c r="BF252" i="26"/>
  <c r="T252" i="26"/>
  <c r="R252" i="26"/>
  <c r="P252" i="26"/>
  <c r="BI250" i="26"/>
  <c r="BH250" i="26"/>
  <c r="BG250" i="26"/>
  <c r="BF250" i="26"/>
  <c r="T250" i="26"/>
  <c r="R250" i="26"/>
  <c r="P250" i="26"/>
  <c r="BI248" i="26"/>
  <c r="BH248" i="26"/>
  <c r="BG248" i="26"/>
  <c r="BF248" i="26"/>
  <c r="T248" i="26"/>
  <c r="R248" i="26"/>
  <c r="P248" i="26"/>
  <c r="BI246" i="26"/>
  <c r="BH246" i="26"/>
  <c r="BG246" i="26"/>
  <c r="BF246" i="26"/>
  <c r="T246" i="26"/>
  <c r="R246" i="26"/>
  <c r="P246" i="26"/>
  <c r="BI243" i="26"/>
  <c r="BH243" i="26"/>
  <c r="BG243" i="26"/>
  <c r="BF243" i="26"/>
  <c r="T243" i="26"/>
  <c r="R243" i="26"/>
  <c r="P243" i="26"/>
  <c r="BI241" i="26"/>
  <c r="BH241" i="26"/>
  <c r="BG241" i="26"/>
  <c r="BF241" i="26"/>
  <c r="T241" i="26"/>
  <c r="R241" i="26"/>
  <c r="P241" i="26"/>
  <c r="BI239" i="26"/>
  <c r="BH239" i="26"/>
  <c r="BG239" i="26"/>
  <c r="BF239" i="26"/>
  <c r="T239" i="26"/>
  <c r="R239" i="26"/>
  <c r="P239" i="26"/>
  <c r="BI238" i="26"/>
  <c r="BH238" i="26"/>
  <c r="BG238" i="26"/>
  <c r="BF238" i="26"/>
  <c r="T238" i="26"/>
  <c r="R238" i="26"/>
  <c r="P238" i="26"/>
  <c r="BI236" i="26"/>
  <c r="BH236" i="26"/>
  <c r="BG236" i="26"/>
  <c r="BF236" i="26"/>
  <c r="T236" i="26"/>
  <c r="R236" i="26"/>
  <c r="P236" i="26"/>
  <c r="BI234" i="26"/>
  <c r="BH234" i="26"/>
  <c r="BG234" i="26"/>
  <c r="BF234" i="26"/>
  <c r="T234" i="26"/>
  <c r="R234" i="26"/>
  <c r="P234" i="26"/>
  <c r="BI232" i="26"/>
  <c r="BH232" i="26"/>
  <c r="BG232" i="26"/>
  <c r="BF232" i="26"/>
  <c r="T232" i="26"/>
  <c r="R232" i="26"/>
  <c r="P232" i="26"/>
  <c r="BI230" i="26"/>
  <c r="BH230" i="26"/>
  <c r="BG230" i="26"/>
  <c r="BF230" i="26"/>
  <c r="T230" i="26"/>
  <c r="R230" i="26"/>
  <c r="P230" i="26"/>
  <c r="BI228" i="26"/>
  <c r="BH228" i="26"/>
  <c r="BG228" i="26"/>
  <c r="BF228" i="26"/>
  <c r="T228" i="26"/>
  <c r="R228" i="26"/>
  <c r="P228" i="26"/>
  <c r="BI225" i="26"/>
  <c r="BH225" i="26"/>
  <c r="BG225" i="26"/>
  <c r="BF225" i="26"/>
  <c r="T225" i="26"/>
  <c r="R225" i="26"/>
  <c r="P225" i="26"/>
  <c r="BI224" i="26"/>
  <c r="BH224" i="26"/>
  <c r="BG224" i="26"/>
  <c r="BF224" i="26"/>
  <c r="T224" i="26"/>
  <c r="R224" i="26"/>
  <c r="P224" i="26"/>
  <c r="BI222" i="26"/>
  <c r="BH222" i="26"/>
  <c r="BG222" i="26"/>
  <c r="BF222" i="26"/>
  <c r="T222" i="26"/>
  <c r="R222" i="26"/>
  <c r="P222" i="26"/>
  <c r="BI220" i="26"/>
  <c r="BH220" i="26"/>
  <c r="BG220" i="26"/>
  <c r="BF220" i="26"/>
  <c r="T220" i="26"/>
  <c r="R220" i="26"/>
  <c r="P220" i="26"/>
  <c r="BI218" i="26"/>
  <c r="BH218" i="26"/>
  <c r="BG218" i="26"/>
  <c r="BF218" i="26"/>
  <c r="T218" i="26"/>
  <c r="R218" i="26"/>
  <c r="P218" i="26"/>
  <c r="BI216" i="26"/>
  <c r="BH216" i="26"/>
  <c r="BG216" i="26"/>
  <c r="BF216" i="26"/>
  <c r="T216" i="26"/>
  <c r="R216" i="26"/>
  <c r="P216" i="26"/>
  <c r="BI214" i="26"/>
  <c r="BH214" i="26"/>
  <c r="BG214" i="26"/>
  <c r="BF214" i="26"/>
  <c r="T214" i="26"/>
  <c r="R214" i="26"/>
  <c r="P214" i="26"/>
  <c r="BI212" i="26"/>
  <c r="BH212" i="26"/>
  <c r="BG212" i="26"/>
  <c r="BF212" i="26"/>
  <c r="T212" i="26"/>
  <c r="R212" i="26"/>
  <c r="P212" i="26"/>
  <c r="BI210" i="26"/>
  <c r="BH210" i="26"/>
  <c r="BG210" i="26"/>
  <c r="BF210" i="26"/>
  <c r="T210" i="26"/>
  <c r="R210" i="26"/>
  <c r="P210" i="26"/>
  <c r="BI208" i="26"/>
  <c r="BH208" i="26"/>
  <c r="BG208" i="26"/>
  <c r="BF208" i="26"/>
  <c r="T208" i="26"/>
  <c r="R208" i="26"/>
  <c r="P208" i="26"/>
  <c r="BI206" i="26"/>
  <c r="BH206" i="26"/>
  <c r="BG206" i="26"/>
  <c r="BF206" i="26"/>
  <c r="T206" i="26"/>
  <c r="R206" i="26"/>
  <c r="P206" i="26"/>
  <c r="BI204" i="26"/>
  <c r="BH204" i="26"/>
  <c r="BG204" i="26"/>
  <c r="BF204" i="26"/>
  <c r="T204" i="26"/>
  <c r="R204" i="26"/>
  <c r="P204" i="26"/>
  <c r="BI203" i="26"/>
  <c r="BH203" i="26"/>
  <c r="BG203" i="26"/>
  <c r="BF203" i="26"/>
  <c r="T203" i="26"/>
  <c r="R203" i="26"/>
  <c r="P203" i="26"/>
  <c r="BI201" i="26"/>
  <c r="BH201" i="26"/>
  <c r="BG201" i="26"/>
  <c r="BF201" i="26"/>
  <c r="T201" i="26"/>
  <c r="R201" i="26"/>
  <c r="P201" i="26"/>
  <c r="BI199" i="26"/>
  <c r="BH199" i="26"/>
  <c r="BG199" i="26"/>
  <c r="BF199" i="26"/>
  <c r="T199" i="26"/>
  <c r="R199" i="26"/>
  <c r="P199" i="26"/>
  <c r="BI197" i="26"/>
  <c r="BH197" i="26"/>
  <c r="BG197" i="26"/>
  <c r="BF197" i="26"/>
  <c r="T197" i="26"/>
  <c r="R197" i="26"/>
  <c r="P197" i="26"/>
  <c r="BI195" i="26"/>
  <c r="BH195" i="26"/>
  <c r="BG195" i="26"/>
  <c r="BF195" i="26"/>
  <c r="T195" i="26"/>
  <c r="R195" i="26"/>
  <c r="P195" i="26"/>
  <c r="BI193" i="26"/>
  <c r="BH193" i="26"/>
  <c r="BG193" i="26"/>
  <c r="BF193" i="26"/>
  <c r="T193" i="26"/>
  <c r="R193" i="26"/>
  <c r="P193" i="26"/>
  <c r="BI191" i="26"/>
  <c r="BH191" i="26"/>
  <c r="BG191" i="26"/>
  <c r="BF191" i="26"/>
  <c r="T191" i="26"/>
  <c r="R191" i="26"/>
  <c r="P191" i="26"/>
  <c r="BI189" i="26"/>
  <c r="BH189" i="26"/>
  <c r="BG189" i="26"/>
  <c r="BF189" i="26"/>
  <c r="T189" i="26"/>
  <c r="R189" i="26"/>
  <c r="P189" i="26"/>
  <c r="BI187" i="26"/>
  <c r="BH187" i="26"/>
  <c r="BG187" i="26"/>
  <c r="BF187" i="26"/>
  <c r="T187" i="26"/>
  <c r="R187" i="26"/>
  <c r="P187" i="26"/>
  <c r="BI185" i="26"/>
  <c r="BH185" i="26"/>
  <c r="BG185" i="26"/>
  <c r="BF185" i="26"/>
  <c r="T185" i="26"/>
  <c r="R185" i="26"/>
  <c r="P185" i="26"/>
  <c r="BI183" i="26"/>
  <c r="BH183" i="26"/>
  <c r="BG183" i="26"/>
  <c r="BF183" i="26"/>
  <c r="T183" i="26"/>
  <c r="R183" i="26"/>
  <c r="P183" i="26"/>
  <c r="BI181" i="26"/>
  <c r="BH181" i="26"/>
  <c r="BG181" i="26"/>
  <c r="BF181" i="26"/>
  <c r="T181" i="26"/>
  <c r="R181" i="26"/>
  <c r="P181" i="26"/>
  <c r="BI179" i="26"/>
  <c r="BH179" i="26"/>
  <c r="BG179" i="26"/>
  <c r="BF179" i="26"/>
  <c r="T179" i="26"/>
  <c r="R179" i="26"/>
  <c r="P179" i="26"/>
  <c r="BI177" i="26"/>
  <c r="BH177" i="26"/>
  <c r="BG177" i="26"/>
  <c r="BF177" i="26"/>
  <c r="T177" i="26"/>
  <c r="R177" i="26"/>
  <c r="P177" i="26"/>
  <c r="BI175" i="26"/>
  <c r="BH175" i="26"/>
  <c r="BG175" i="26"/>
  <c r="BF175" i="26"/>
  <c r="T175" i="26"/>
  <c r="R175" i="26"/>
  <c r="P175" i="26"/>
  <c r="BI173" i="26"/>
  <c r="BH173" i="26"/>
  <c r="BG173" i="26"/>
  <c r="BF173" i="26"/>
  <c r="T173" i="26"/>
  <c r="R173" i="26"/>
  <c r="P173" i="26"/>
  <c r="BI171" i="26"/>
  <c r="BH171" i="26"/>
  <c r="BG171" i="26"/>
  <c r="BF171" i="26"/>
  <c r="T171" i="26"/>
  <c r="R171" i="26"/>
  <c r="P171" i="26"/>
  <c r="BI169" i="26"/>
  <c r="BH169" i="26"/>
  <c r="BG169" i="26"/>
  <c r="BF169" i="26"/>
  <c r="T169" i="26"/>
  <c r="R169" i="26"/>
  <c r="P169" i="26"/>
  <c r="BI165" i="26"/>
  <c r="BH165" i="26"/>
  <c r="BG165" i="26"/>
  <c r="BF165" i="26"/>
  <c r="T165" i="26"/>
  <c r="T164" i="26"/>
  <c r="R165" i="26"/>
  <c r="R164" i="26" s="1"/>
  <c r="P165" i="26"/>
  <c r="P164" i="26"/>
  <c r="BI162" i="26"/>
  <c r="BH162" i="26"/>
  <c r="BG162" i="26"/>
  <c r="BF162" i="26"/>
  <c r="T162" i="26"/>
  <c r="R162" i="26"/>
  <c r="P162" i="26"/>
  <c r="BI160" i="26"/>
  <c r="BH160" i="26"/>
  <c r="BG160" i="26"/>
  <c r="BF160" i="26"/>
  <c r="T160" i="26"/>
  <c r="R160" i="26"/>
  <c r="P160" i="26"/>
  <c r="BI158" i="26"/>
  <c r="BH158" i="26"/>
  <c r="BG158" i="26"/>
  <c r="BF158" i="26"/>
  <c r="T158" i="26"/>
  <c r="R158" i="26"/>
  <c r="P158" i="26"/>
  <c r="BI156" i="26"/>
  <c r="BH156" i="26"/>
  <c r="BG156" i="26"/>
  <c r="BF156" i="26"/>
  <c r="T156" i="26"/>
  <c r="R156" i="26"/>
  <c r="P156" i="26"/>
  <c r="BI154" i="26"/>
  <c r="BH154" i="26"/>
  <c r="BG154" i="26"/>
  <c r="BF154" i="26"/>
  <c r="T154" i="26"/>
  <c r="R154" i="26"/>
  <c r="P154" i="26"/>
  <c r="BI152" i="26"/>
  <c r="BH152" i="26"/>
  <c r="BG152" i="26"/>
  <c r="BF152" i="26"/>
  <c r="T152" i="26"/>
  <c r="R152" i="26"/>
  <c r="P152" i="26"/>
  <c r="BI150" i="26"/>
  <c r="BH150" i="26"/>
  <c r="BG150" i="26"/>
  <c r="BF150" i="26"/>
  <c r="T150" i="26"/>
  <c r="R150" i="26"/>
  <c r="P150" i="26"/>
  <c r="BI149" i="26"/>
  <c r="BH149" i="26"/>
  <c r="BG149" i="26"/>
  <c r="BF149" i="26"/>
  <c r="T149" i="26"/>
  <c r="R149" i="26"/>
  <c r="P149" i="26"/>
  <c r="BI148" i="26"/>
  <c r="BH148" i="26"/>
  <c r="BG148" i="26"/>
  <c r="BF148" i="26"/>
  <c r="T148" i="26"/>
  <c r="R148" i="26"/>
  <c r="P148" i="26"/>
  <c r="BI146" i="26"/>
  <c r="BH146" i="26"/>
  <c r="BG146" i="26"/>
  <c r="BF146" i="26"/>
  <c r="T146" i="26"/>
  <c r="R146" i="26"/>
  <c r="P146" i="26"/>
  <c r="BI144" i="26"/>
  <c r="BH144" i="26"/>
  <c r="BG144" i="26"/>
  <c r="BF144" i="26"/>
  <c r="T144" i="26"/>
  <c r="R144" i="26"/>
  <c r="P144" i="26"/>
  <c r="BI142" i="26"/>
  <c r="BH142" i="26"/>
  <c r="BG142" i="26"/>
  <c r="BF142" i="26"/>
  <c r="T142" i="26"/>
  <c r="R142" i="26"/>
  <c r="P142" i="26"/>
  <c r="BI139" i="26"/>
  <c r="BH139" i="26"/>
  <c r="BG139" i="26"/>
  <c r="BF139" i="26"/>
  <c r="T139" i="26"/>
  <c r="R139" i="26"/>
  <c r="P139" i="26"/>
  <c r="BI137" i="26"/>
  <c r="BH137" i="26"/>
  <c r="BG137" i="26"/>
  <c r="BF137" i="26"/>
  <c r="T137" i="26"/>
  <c r="R137" i="26"/>
  <c r="P137" i="26"/>
  <c r="BI135" i="26"/>
  <c r="BH135" i="26"/>
  <c r="BG135" i="26"/>
  <c r="BF135" i="26"/>
  <c r="T135" i="26"/>
  <c r="R135" i="26"/>
  <c r="P135" i="26"/>
  <c r="BI134" i="26"/>
  <c r="BH134" i="26"/>
  <c r="BG134" i="26"/>
  <c r="BF134" i="26"/>
  <c r="T134" i="26"/>
  <c r="R134" i="26"/>
  <c r="P134" i="26"/>
  <c r="BI132" i="26"/>
  <c r="BH132" i="26"/>
  <c r="BG132" i="26"/>
  <c r="BF132" i="26"/>
  <c r="T132" i="26"/>
  <c r="R132" i="26"/>
  <c r="P132" i="26"/>
  <c r="BI130" i="26"/>
  <c r="BH130" i="26"/>
  <c r="BG130" i="26"/>
  <c r="BF130" i="26"/>
  <c r="T130" i="26"/>
  <c r="R130" i="26"/>
  <c r="P130" i="26"/>
  <c r="BI128" i="26"/>
  <c r="BH128" i="26"/>
  <c r="BG128" i="26"/>
  <c r="BF128" i="26"/>
  <c r="T128" i="26"/>
  <c r="R128" i="26"/>
  <c r="P128" i="26"/>
  <c r="BI126" i="26"/>
  <c r="BH126" i="26"/>
  <c r="BG126" i="26"/>
  <c r="BF126" i="26"/>
  <c r="T126" i="26"/>
  <c r="R126" i="26"/>
  <c r="P126" i="26"/>
  <c r="BI124" i="26"/>
  <c r="BH124" i="26"/>
  <c r="BG124" i="26"/>
  <c r="BF124" i="26"/>
  <c r="T124" i="26"/>
  <c r="R124" i="26"/>
  <c r="P124" i="26"/>
  <c r="BI122" i="26"/>
  <c r="BH122" i="26"/>
  <c r="BG122" i="26"/>
  <c r="BF122" i="26"/>
  <c r="T122" i="26"/>
  <c r="R122" i="26"/>
  <c r="P122" i="26"/>
  <c r="BI120" i="26"/>
  <c r="BH120" i="26"/>
  <c r="BG120" i="26"/>
  <c r="BF120" i="26"/>
  <c r="T120" i="26"/>
  <c r="R120" i="26"/>
  <c r="P120" i="26"/>
  <c r="BI119" i="26"/>
  <c r="BH119" i="26"/>
  <c r="BG119" i="26"/>
  <c r="BF119" i="26"/>
  <c r="T119" i="26"/>
  <c r="R119" i="26"/>
  <c r="P119" i="26"/>
  <c r="BI117" i="26"/>
  <c r="BH117" i="26"/>
  <c r="BG117" i="26"/>
  <c r="BF117" i="26"/>
  <c r="T117" i="26"/>
  <c r="R117" i="26"/>
  <c r="P117" i="26"/>
  <c r="BI115" i="26"/>
  <c r="BH115" i="26"/>
  <c r="BG115" i="26"/>
  <c r="BF115" i="26"/>
  <c r="T115" i="26"/>
  <c r="R115" i="26"/>
  <c r="P115" i="26"/>
  <c r="BI113" i="26"/>
  <c r="BH113" i="26"/>
  <c r="BG113" i="26"/>
  <c r="BF113" i="26"/>
  <c r="T113" i="26"/>
  <c r="R113" i="26"/>
  <c r="P113" i="26"/>
  <c r="BI112" i="26"/>
  <c r="BH112" i="26"/>
  <c r="BG112" i="26"/>
  <c r="BF112" i="26"/>
  <c r="T112" i="26"/>
  <c r="R112" i="26"/>
  <c r="P112" i="26"/>
  <c r="J105" i="26"/>
  <c r="F105" i="26"/>
  <c r="F103" i="26"/>
  <c r="E101" i="26"/>
  <c r="J54" i="26"/>
  <c r="F54" i="26"/>
  <c r="F52" i="26"/>
  <c r="E50" i="26"/>
  <c r="J24" i="26"/>
  <c r="E24" i="26"/>
  <c r="J106" i="26"/>
  <c r="J23" i="26"/>
  <c r="J18" i="26"/>
  <c r="E18" i="26"/>
  <c r="F106" i="26"/>
  <c r="J17" i="26"/>
  <c r="J12" i="26"/>
  <c r="J52" i="26" s="1"/>
  <c r="E7" i="26"/>
  <c r="E99" i="26"/>
  <c r="J37" i="25"/>
  <c r="J36" i="25"/>
  <c r="AY79" i="1"/>
  <c r="J35" i="25"/>
  <c r="AX79" i="1" s="1"/>
  <c r="BI623" i="25"/>
  <c r="BH623" i="25"/>
  <c r="BG623" i="25"/>
  <c r="BF623" i="25"/>
  <c r="T623" i="25"/>
  <c r="R623" i="25"/>
  <c r="P623" i="25"/>
  <c r="BI622" i="25"/>
  <c r="BH622" i="25"/>
  <c r="BG622" i="25"/>
  <c r="BF622" i="25"/>
  <c r="T622" i="25"/>
  <c r="R622" i="25"/>
  <c r="P622" i="25"/>
  <c r="BI621" i="25"/>
  <c r="BH621" i="25"/>
  <c r="BG621" i="25"/>
  <c r="BF621" i="25"/>
  <c r="T621" i="25"/>
  <c r="R621" i="25"/>
  <c r="P621" i="25"/>
  <c r="BI620" i="25"/>
  <c r="BH620" i="25"/>
  <c r="BG620" i="25"/>
  <c r="BF620" i="25"/>
  <c r="T620" i="25"/>
  <c r="R620" i="25"/>
  <c r="P620" i="25"/>
  <c r="BI619" i="25"/>
  <c r="BH619" i="25"/>
  <c r="BG619" i="25"/>
  <c r="BF619" i="25"/>
  <c r="T619" i="25"/>
  <c r="R619" i="25"/>
  <c r="P619" i="25"/>
  <c r="BI618" i="25"/>
  <c r="BH618" i="25"/>
  <c r="BG618" i="25"/>
  <c r="BF618" i="25"/>
  <c r="T618" i="25"/>
  <c r="R618" i="25"/>
  <c r="P618" i="25"/>
  <c r="BI617" i="25"/>
  <c r="BH617" i="25"/>
  <c r="BG617" i="25"/>
  <c r="BF617" i="25"/>
  <c r="T617" i="25"/>
  <c r="R617" i="25"/>
  <c r="P617" i="25"/>
  <c r="BI616" i="25"/>
  <c r="BH616" i="25"/>
  <c r="BG616" i="25"/>
  <c r="BF616" i="25"/>
  <c r="T616" i="25"/>
  <c r="R616" i="25"/>
  <c r="P616" i="25"/>
  <c r="BI615" i="25"/>
  <c r="BH615" i="25"/>
  <c r="BG615" i="25"/>
  <c r="BF615" i="25"/>
  <c r="T615" i="25"/>
  <c r="R615" i="25"/>
  <c r="P615" i="25"/>
  <c r="BI614" i="25"/>
  <c r="BH614" i="25"/>
  <c r="BG614" i="25"/>
  <c r="BF614" i="25"/>
  <c r="T614" i="25"/>
  <c r="R614" i="25"/>
  <c r="P614" i="25"/>
  <c r="BI613" i="25"/>
  <c r="BH613" i="25"/>
  <c r="BG613" i="25"/>
  <c r="BF613" i="25"/>
  <c r="T613" i="25"/>
  <c r="R613" i="25"/>
  <c r="P613" i="25"/>
  <c r="BI612" i="25"/>
  <c r="BH612" i="25"/>
  <c r="BG612" i="25"/>
  <c r="BF612" i="25"/>
  <c r="T612" i="25"/>
  <c r="R612" i="25"/>
  <c r="P612" i="25"/>
  <c r="BI611" i="25"/>
  <c r="BH611" i="25"/>
  <c r="BG611" i="25"/>
  <c r="BF611" i="25"/>
  <c r="T611" i="25"/>
  <c r="R611" i="25"/>
  <c r="P611" i="25"/>
  <c r="BI609" i="25"/>
  <c r="BH609" i="25"/>
  <c r="BG609" i="25"/>
  <c r="BF609" i="25"/>
  <c r="T609" i="25"/>
  <c r="R609" i="25"/>
  <c r="P609" i="25"/>
  <c r="BI608" i="25"/>
  <c r="BH608" i="25"/>
  <c r="BG608" i="25"/>
  <c r="BF608" i="25"/>
  <c r="T608" i="25"/>
  <c r="R608" i="25"/>
  <c r="P608" i="25"/>
  <c r="BI607" i="25"/>
  <c r="BH607" i="25"/>
  <c r="BG607" i="25"/>
  <c r="BF607" i="25"/>
  <c r="T607" i="25"/>
  <c r="R607" i="25"/>
  <c r="P607" i="25"/>
  <c r="BI606" i="25"/>
  <c r="BH606" i="25"/>
  <c r="BG606" i="25"/>
  <c r="BF606" i="25"/>
  <c r="T606" i="25"/>
  <c r="R606" i="25"/>
  <c r="P606" i="25"/>
  <c r="BI605" i="25"/>
  <c r="BH605" i="25"/>
  <c r="BG605" i="25"/>
  <c r="BF605" i="25"/>
  <c r="T605" i="25"/>
  <c r="R605" i="25"/>
  <c r="P605" i="25"/>
  <c r="BI604" i="25"/>
  <c r="BH604" i="25"/>
  <c r="BG604" i="25"/>
  <c r="BF604" i="25"/>
  <c r="T604" i="25"/>
  <c r="R604" i="25"/>
  <c r="P604" i="25"/>
  <c r="BI603" i="25"/>
  <c r="BH603" i="25"/>
  <c r="BG603" i="25"/>
  <c r="BF603" i="25"/>
  <c r="T603" i="25"/>
  <c r="R603" i="25"/>
  <c r="P603" i="25"/>
  <c r="BI601" i="25"/>
  <c r="BH601" i="25"/>
  <c r="BG601" i="25"/>
  <c r="BF601" i="25"/>
  <c r="T601" i="25"/>
  <c r="R601" i="25"/>
  <c r="P601" i="25"/>
  <c r="BI600" i="25"/>
  <c r="BH600" i="25"/>
  <c r="BG600" i="25"/>
  <c r="BF600" i="25"/>
  <c r="T600" i="25"/>
  <c r="R600" i="25"/>
  <c r="P600" i="25"/>
  <c r="BI599" i="25"/>
  <c r="BH599" i="25"/>
  <c r="BG599" i="25"/>
  <c r="BF599" i="25"/>
  <c r="T599" i="25"/>
  <c r="R599" i="25"/>
  <c r="P599" i="25"/>
  <c r="BI598" i="25"/>
  <c r="BH598" i="25"/>
  <c r="BG598" i="25"/>
  <c r="BF598" i="25"/>
  <c r="T598" i="25"/>
  <c r="R598" i="25"/>
  <c r="P598" i="25"/>
  <c r="BI597" i="25"/>
  <c r="BH597" i="25"/>
  <c r="BG597" i="25"/>
  <c r="BF597" i="25"/>
  <c r="T597" i="25"/>
  <c r="R597" i="25"/>
  <c r="P597" i="25"/>
  <c r="BI596" i="25"/>
  <c r="BH596" i="25"/>
  <c r="BG596" i="25"/>
  <c r="BF596" i="25"/>
  <c r="T596" i="25"/>
  <c r="R596" i="25"/>
  <c r="P596" i="25"/>
  <c r="BI595" i="25"/>
  <c r="BH595" i="25"/>
  <c r="BG595" i="25"/>
  <c r="BF595" i="25"/>
  <c r="T595" i="25"/>
  <c r="R595" i="25"/>
  <c r="P595" i="25"/>
  <c r="BI594" i="25"/>
  <c r="BH594" i="25"/>
  <c r="BG594" i="25"/>
  <c r="BF594" i="25"/>
  <c r="T594" i="25"/>
  <c r="R594" i="25"/>
  <c r="P594" i="25"/>
  <c r="BI593" i="25"/>
  <c r="BH593" i="25"/>
  <c r="BG593" i="25"/>
  <c r="BF593" i="25"/>
  <c r="T593" i="25"/>
  <c r="R593" i="25"/>
  <c r="P593" i="25"/>
  <c r="BI592" i="25"/>
  <c r="BH592" i="25"/>
  <c r="BG592" i="25"/>
  <c r="BF592" i="25"/>
  <c r="T592" i="25"/>
  <c r="R592" i="25"/>
  <c r="P592" i="25"/>
  <c r="BI591" i="25"/>
  <c r="BH591" i="25"/>
  <c r="BG591" i="25"/>
  <c r="BF591" i="25"/>
  <c r="T591" i="25"/>
  <c r="R591" i="25"/>
  <c r="P591" i="25"/>
  <c r="BI590" i="25"/>
  <c r="BH590" i="25"/>
  <c r="BG590" i="25"/>
  <c r="BF590" i="25"/>
  <c r="T590" i="25"/>
  <c r="R590" i="25"/>
  <c r="P590" i="25"/>
  <c r="BI589" i="25"/>
  <c r="BH589" i="25"/>
  <c r="BG589" i="25"/>
  <c r="BF589" i="25"/>
  <c r="T589" i="25"/>
  <c r="R589" i="25"/>
  <c r="P589" i="25"/>
  <c r="BI588" i="25"/>
  <c r="BH588" i="25"/>
  <c r="BG588" i="25"/>
  <c r="BF588" i="25"/>
  <c r="T588" i="25"/>
  <c r="R588" i="25"/>
  <c r="P588" i="25"/>
  <c r="BI587" i="25"/>
  <c r="BH587" i="25"/>
  <c r="BG587" i="25"/>
  <c r="BF587" i="25"/>
  <c r="T587" i="25"/>
  <c r="R587" i="25"/>
  <c r="P587" i="25"/>
  <c r="BI585" i="25"/>
  <c r="BH585" i="25"/>
  <c r="BG585" i="25"/>
  <c r="BF585" i="25"/>
  <c r="T585" i="25"/>
  <c r="R585" i="25"/>
  <c r="P585" i="25"/>
  <c r="BI584" i="25"/>
  <c r="BH584" i="25"/>
  <c r="BG584" i="25"/>
  <c r="BF584" i="25"/>
  <c r="T584" i="25"/>
  <c r="R584" i="25"/>
  <c r="P584" i="25"/>
  <c r="BI583" i="25"/>
  <c r="BH583" i="25"/>
  <c r="BG583" i="25"/>
  <c r="BF583" i="25"/>
  <c r="T583" i="25"/>
  <c r="R583" i="25"/>
  <c r="P583" i="25"/>
  <c r="BI582" i="25"/>
  <c r="BH582" i="25"/>
  <c r="BG582" i="25"/>
  <c r="BF582" i="25"/>
  <c r="T582" i="25"/>
  <c r="R582" i="25"/>
  <c r="P582" i="25"/>
  <c r="BI581" i="25"/>
  <c r="BH581" i="25"/>
  <c r="BG581" i="25"/>
  <c r="BF581" i="25"/>
  <c r="T581" i="25"/>
  <c r="R581" i="25"/>
  <c r="P581" i="25"/>
  <c r="BI579" i="25"/>
  <c r="BH579" i="25"/>
  <c r="BG579" i="25"/>
  <c r="BF579" i="25"/>
  <c r="T579" i="25"/>
  <c r="R579" i="25"/>
  <c r="P579" i="25"/>
  <c r="BI578" i="25"/>
  <c r="BH578" i="25"/>
  <c r="BG578" i="25"/>
  <c r="BF578" i="25"/>
  <c r="T578" i="25"/>
  <c r="R578" i="25"/>
  <c r="P578" i="25"/>
  <c r="BI577" i="25"/>
  <c r="BH577" i="25"/>
  <c r="BG577" i="25"/>
  <c r="BF577" i="25"/>
  <c r="T577" i="25"/>
  <c r="R577" i="25"/>
  <c r="P577" i="25"/>
  <c r="BI576" i="25"/>
  <c r="BH576" i="25"/>
  <c r="BG576" i="25"/>
  <c r="BF576" i="25"/>
  <c r="T576" i="25"/>
  <c r="R576" i="25"/>
  <c r="P576" i="25"/>
  <c r="BI575" i="25"/>
  <c r="BH575" i="25"/>
  <c r="BG575" i="25"/>
  <c r="BF575" i="25"/>
  <c r="T575" i="25"/>
  <c r="R575" i="25"/>
  <c r="P575" i="25"/>
  <c r="BI574" i="25"/>
  <c r="BH574" i="25"/>
  <c r="BG574" i="25"/>
  <c r="BF574" i="25"/>
  <c r="T574" i="25"/>
  <c r="R574" i="25"/>
  <c r="P574" i="25"/>
  <c r="BI572" i="25"/>
  <c r="BH572" i="25"/>
  <c r="BG572" i="25"/>
  <c r="BF572" i="25"/>
  <c r="T572" i="25"/>
  <c r="R572" i="25"/>
  <c r="P572" i="25"/>
  <c r="BI571" i="25"/>
  <c r="BH571" i="25"/>
  <c r="BG571" i="25"/>
  <c r="BF571" i="25"/>
  <c r="T571" i="25"/>
  <c r="R571" i="25"/>
  <c r="P571" i="25"/>
  <c r="BI570" i="25"/>
  <c r="BH570" i="25"/>
  <c r="BG570" i="25"/>
  <c r="BF570" i="25"/>
  <c r="T570" i="25"/>
  <c r="R570" i="25"/>
  <c r="P570" i="25"/>
  <c r="BI568" i="25"/>
  <c r="BH568" i="25"/>
  <c r="BG568" i="25"/>
  <c r="BF568" i="25"/>
  <c r="T568" i="25"/>
  <c r="R568" i="25"/>
  <c r="P568" i="25"/>
  <c r="BI567" i="25"/>
  <c r="BH567" i="25"/>
  <c r="BG567" i="25"/>
  <c r="BF567" i="25"/>
  <c r="T567" i="25"/>
  <c r="R567" i="25"/>
  <c r="P567" i="25"/>
  <c r="BI566" i="25"/>
  <c r="BH566" i="25"/>
  <c r="BG566" i="25"/>
  <c r="BF566" i="25"/>
  <c r="T566" i="25"/>
  <c r="R566" i="25"/>
  <c r="P566" i="25"/>
  <c r="BI564" i="25"/>
  <c r="BH564" i="25"/>
  <c r="BG564" i="25"/>
  <c r="BF564" i="25"/>
  <c r="T564" i="25"/>
  <c r="R564" i="25"/>
  <c r="P564" i="25"/>
  <c r="BI563" i="25"/>
  <c r="BH563" i="25"/>
  <c r="BG563" i="25"/>
  <c r="BF563" i="25"/>
  <c r="T563" i="25"/>
  <c r="R563" i="25"/>
  <c r="P563" i="25"/>
  <c r="BI562" i="25"/>
  <c r="BH562" i="25"/>
  <c r="BG562" i="25"/>
  <c r="BF562" i="25"/>
  <c r="T562" i="25"/>
  <c r="R562" i="25"/>
  <c r="P562" i="25"/>
  <c r="BI561" i="25"/>
  <c r="BH561" i="25"/>
  <c r="BG561" i="25"/>
  <c r="BF561" i="25"/>
  <c r="T561" i="25"/>
  <c r="R561" i="25"/>
  <c r="P561" i="25"/>
  <c r="BI560" i="25"/>
  <c r="BH560" i="25"/>
  <c r="BG560" i="25"/>
  <c r="BF560" i="25"/>
  <c r="T560" i="25"/>
  <c r="R560" i="25"/>
  <c r="P560" i="25"/>
  <c r="BI559" i="25"/>
  <c r="BH559" i="25"/>
  <c r="BG559" i="25"/>
  <c r="BF559" i="25"/>
  <c r="T559" i="25"/>
  <c r="R559" i="25"/>
  <c r="P559" i="25"/>
  <c r="BI558" i="25"/>
  <c r="BH558" i="25"/>
  <c r="BG558" i="25"/>
  <c r="BF558" i="25"/>
  <c r="T558" i="25"/>
  <c r="R558" i="25"/>
  <c r="P558" i="25"/>
  <c r="BI557" i="25"/>
  <c r="BH557" i="25"/>
  <c r="BG557" i="25"/>
  <c r="BF557" i="25"/>
  <c r="T557" i="25"/>
  <c r="R557" i="25"/>
  <c r="P557" i="25"/>
  <c r="BI556" i="25"/>
  <c r="BH556" i="25"/>
  <c r="BG556" i="25"/>
  <c r="BF556" i="25"/>
  <c r="T556" i="25"/>
  <c r="R556" i="25"/>
  <c r="P556" i="25"/>
  <c r="BI555" i="25"/>
  <c r="BH555" i="25"/>
  <c r="BG555" i="25"/>
  <c r="BF555" i="25"/>
  <c r="T555" i="25"/>
  <c r="R555" i="25"/>
  <c r="P555" i="25"/>
  <c r="BI554" i="25"/>
  <c r="BH554" i="25"/>
  <c r="BG554" i="25"/>
  <c r="BF554" i="25"/>
  <c r="T554" i="25"/>
  <c r="R554" i="25"/>
  <c r="P554" i="25"/>
  <c r="BI551" i="25"/>
  <c r="BH551" i="25"/>
  <c r="BG551" i="25"/>
  <c r="BF551" i="25"/>
  <c r="T551" i="25"/>
  <c r="R551" i="25"/>
  <c r="P551" i="25"/>
  <c r="BI550" i="25"/>
  <c r="BH550" i="25"/>
  <c r="BG550" i="25"/>
  <c r="BF550" i="25"/>
  <c r="T550" i="25"/>
  <c r="R550" i="25"/>
  <c r="P550" i="25"/>
  <c r="BI549" i="25"/>
  <c r="BH549" i="25"/>
  <c r="BG549" i="25"/>
  <c r="BF549" i="25"/>
  <c r="T549" i="25"/>
  <c r="R549" i="25"/>
  <c r="P549" i="25"/>
  <c r="BI548" i="25"/>
  <c r="BH548" i="25"/>
  <c r="BG548" i="25"/>
  <c r="BF548" i="25"/>
  <c r="T548" i="25"/>
  <c r="R548" i="25"/>
  <c r="P548" i="25"/>
  <c r="BI547" i="25"/>
  <c r="BH547" i="25"/>
  <c r="BG547" i="25"/>
  <c r="BF547" i="25"/>
  <c r="T547" i="25"/>
  <c r="R547" i="25"/>
  <c r="P547" i="25"/>
  <c r="BI545" i="25"/>
  <c r="BH545" i="25"/>
  <c r="BG545" i="25"/>
  <c r="BF545" i="25"/>
  <c r="T545" i="25"/>
  <c r="R545" i="25"/>
  <c r="P545" i="25"/>
  <c r="BI544" i="25"/>
  <c r="BH544" i="25"/>
  <c r="BG544" i="25"/>
  <c r="BF544" i="25"/>
  <c r="T544" i="25"/>
  <c r="R544" i="25"/>
  <c r="P544" i="25"/>
  <c r="BI543" i="25"/>
  <c r="BH543" i="25"/>
  <c r="BG543" i="25"/>
  <c r="BF543" i="25"/>
  <c r="T543" i="25"/>
  <c r="R543" i="25"/>
  <c r="P543" i="25"/>
  <c r="BI542" i="25"/>
  <c r="BH542" i="25"/>
  <c r="BG542" i="25"/>
  <c r="BF542" i="25"/>
  <c r="T542" i="25"/>
  <c r="R542" i="25"/>
  <c r="P542" i="25"/>
  <c r="BI541" i="25"/>
  <c r="BH541" i="25"/>
  <c r="BG541" i="25"/>
  <c r="BF541" i="25"/>
  <c r="T541" i="25"/>
  <c r="R541" i="25"/>
  <c r="P541" i="25"/>
  <c r="BI540" i="25"/>
  <c r="BH540" i="25"/>
  <c r="BG540" i="25"/>
  <c r="BF540" i="25"/>
  <c r="T540" i="25"/>
  <c r="R540" i="25"/>
  <c r="P540" i="25"/>
  <c r="BI539" i="25"/>
  <c r="BH539" i="25"/>
  <c r="BG539" i="25"/>
  <c r="BF539" i="25"/>
  <c r="T539" i="25"/>
  <c r="R539" i="25"/>
  <c r="P539" i="25"/>
  <c r="BI538" i="25"/>
  <c r="BH538" i="25"/>
  <c r="BG538" i="25"/>
  <c r="BF538" i="25"/>
  <c r="T538" i="25"/>
  <c r="R538" i="25"/>
  <c r="P538" i="25"/>
  <c r="BI537" i="25"/>
  <c r="BH537" i="25"/>
  <c r="BG537" i="25"/>
  <c r="BF537" i="25"/>
  <c r="T537" i="25"/>
  <c r="R537" i="25"/>
  <c r="P537" i="25"/>
  <c r="BI536" i="25"/>
  <c r="BH536" i="25"/>
  <c r="BG536" i="25"/>
  <c r="BF536" i="25"/>
  <c r="T536" i="25"/>
  <c r="R536" i="25"/>
  <c r="P536" i="25"/>
  <c r="BI535" i="25"/>
  <c r="BH535" i="25"/>
  <c r="BG535" i="25"/>
  <c r="BF535" i="25"/>
  <c r="T535" i="25"/>
  <c r="R535" i="25"/>
  <c r="P535" i="25"/>
  <c r="BI534" i="25"/>
  <c r="BH534" i="25"/>
  <c r="BG534" i="25"/>
  <c r="BF534" i="25"/>
  <c r="T534" i="25"/>
  <c r="R534" i="25"/>
  <c r="P534" i="25"/>
  <c r="BI532" i="25"/>
  <c r="BH532" i="25"/>
  <c r="BG532" i="25"/>
  <c r="BF532" i="25"/>
  <c r="T532" i="25"/>
  <c r="T531" i="25"/>
  <c r="R532" i="25"/>
  <c r="R531" i="25" s="1"/>
  <c r="P532" i="25"/>
  <c r="P531" i="25"/>
  <c r="BI530" i="25"/>
  <c r="BH530" i="25"/>
  <c r="BG530" i="25"/>
  <c r="BF530" i="25"/>
  <c r="T530" i="25"/>
  <c r="R530" i="25"/>
  <c r="P530" i="25"/>
  <c r="BI529" i="25"/>
  <c r="BH529" i="25"/>
  <c r="BG529" i="25"/>
  <c r="BF529" i="25"/>
  <c r="T529" i="25"/>
  <c r="R529" i="25"/>
  <c r="P529" i="25"/>
  <c r="BI527" i="25"/>
  <c r="BH527" i="25"/>
  <c r="BG527" i="25"/>
  <c r="BF527" i="25"/>
  <c r="T527" i="25"/>
  <c r="R527" i="25"/>
  <c r="P527" i="25"/>
  <c r="BI526" i="25"/>
  <c r="BH526" i="25"/>
  <c r="BG526" i="25"/>
  <c r="BF526" i="25"/>
  <c r="T526" i="25"/>
  <c r="R526" i="25"/>
  <c r="P526" i="25"/>
  <c r="BI525" i="25"/>
  <c r="BH525" i="25"/>
  <c r="BG525" i="25"/>
  <c r="BF525" i="25"/>
  <c r="T525" i="25"/>
  <c r="R525" i="25"/>
  <c r="P525" i="25"/>
  <c r="BI524" i="25"/>
  <c r="BH524" i="25"/>
  <c r="BG524" i="25"/>
  <c r="BF524" i="25"/>
  <c r="T524" i="25"/>
  <c r="R524" i="25"/>
  <c r="P524" i="25"/>
  <c r="BI523" i="25"/>
  <c r="BH523" i="25"/>
  <c r="BG523" i="25"/>
  <c r="BF523" i="25"/>
  <c r="T523" i="25"/>
  <c r="R523" i="25"/>
  <c r="P523" i="25"/>
  <c r="BI521" i="25"/>
  <c r="BH521" i="25"/>
  <c r="BG521" i="25"/>
  <c r="BF521" i="25"/>
  <c r="T521" i="25"/>
  <c r="R521" i="25"/>
  <c r="P521" i="25"/>
  <c r="BI519" i="25"/>
  <c r="BH519" i="25"/>
  <c r="BG519" i="25"/>
  <c r="BF519" i="25"/>
  <c r="T519" i="25"/>
  <c r="R519" i="25"/>
  <c r="P519" i="25"/>
  <c r="BI517" i="25"/>
  <c r="BH517" i="25"/>
  <c r="BG517" i="25"/>
  <c r="BF517" i="25"/>
  <c r="T517" i="25"/>
  <c r="R517" i="25"/>
  <c r="P517" i="25"/>
  <c r="BI516" i="25"/>
  <c r="BH516" i="25"/>
  <c r="BG516" i="25"/>
  <c r="BF516" i="25"/>
  <c r="T516" i="25"/>
  <c r="R516" i="25"/>
  <c r="P516" i="25"/>
  <c r="BI515" i="25"/>
  <c r="BH515" i="25"/>
  <c r="BG515" i="25"/>
  <c r="BF515" i="25"/>
  <c r="T515" i="25"/>
  <c r="R515" i="25"/>
  <c r="P515" i="25"/>
  <c r="BI514" i="25"/>
  <c r="BH514" i="25"/>
  <c r="BG514" i="25"/>
  <c r="BF514" i="25"/>
  <c r="T514" i="25"/>
  <c r="R514" i="25"/>
  <c r="P514" i="25"/>
  <c r="BI512" i="25"/>
  <c r="BH512" i="25"/>
  <c r="BG512" i="25"/>
  <c r="BF512" i="25"/>
  <c r="T512" i="25"/>
  <c r="R512" i="25"/>
  <c r="P512" i="25"/>
  <c r="BI511" i="25"/>
  <c r="BH511" i="25"/>
  <c r="BG511" i="25"/>
  <c r="BF511" i="25"/>
  <c r="T511" i="25"/>
  <c r="R511" i="25"/>
  <c r="P511" i="25"/>
  <c r="BI510" i="25"/>
  <c r="BH510" i="25"/>
  <c r="BG510" i="25"/>
  <c r="BF510" i="25"/>
  <c r="T510" i="25"/>
  <c r="R510" i="25"/>
  <c r="P510" i="25"/>
  <c r="BI509" i="25"/>
  <c r="BH509" i="25"/>
  <c r="BG509" i="25"/>
  <c r="BF509" i="25"/>
  <c r="T509" i="25"/>
  <c r="R509" i="25"/>
  <c r="P509" i="25"/>
  <c r="BI508" i="25"/>
  <c r="BH508" i="25"/>
  <c r="BG508" i="25"/>
  <c r="BF508" i="25"/>
  <c r="T508" i="25"/>
  <c r="R508" i="25"/>
  <c r="P508" i="25"/>
  <c r="BI507" i="25"/>
  <c r="BH507" i="25"/>
  <c r="BG507" i="25"/>
  <c r="BF507" i="25"/>
  <c r="T507" i="25"/>
  <c r="R507" i="25"/>
  <c r="P507" i="25"/>
  <c r="BI506" i="25"/>
  <c r="BH506" i="25"/>
  <c r="BG506" i="25"/>
  <c r="BF506" i="25"/>
  <c r="T506" i="25"/>
  <c r="R506" i="25"/>
  <c r="P506" i="25"/>
  <c r="BI505" i="25"/>
  <c r="BH505" i="25"/>
  <c r="BG505" i="25"/>
  <c r="BF505" i="25"/>
  <c r="T505" i="25"/>
  <c r="R505" i="25"/>
  <c r="P505" i="25"/>
  <c r="BI504" i="25"/>
  <c r="BH504" i="25"/>
  <c r="BG504" i="25"/>
  <c r="BF504" i="25"/>
  <c r="T504" i="25"/>
  <c r="R504" i="25"/>
  <c r="P504" i="25"/>
  <c r="BI503" i="25"/>
  <c r="BH503" i="25"/>
  <c r="BG503" i="25"/>
  <c r="BF503" i="25"/>
  <c r="T503" i="25"/>
  <c r="R503" i="25"/>
  <c r="P503" i="25"/>
  <c r="BI502" i="25"/>
  <c r="BH502" i="25"/>
  <c r="BG502" i="25"/>
  <c r="BF502" i="25"/>
  <c r="T502" i="25"/>
  <c r="R502" i="25"/>
  <c r="P502" i="25"/>
  <c r="BI501" i="25"/>
  <c r="BH501" i="25"/>
  <c r="BG501" i="25"/>
  <c r="BF501" i="25"/>
  <c r="T501" i="25"/>
  <c r="R501" i="25"/>
  <c r="P501" i="25"/>
  <c r="BI500" i="25"/>
  <c r="BH500" i="25"/>
  <c r="BG500" i="25"/>
  <c r="BF500" i="25"/>
  <c r="T500" i="25"/>
  <c r="R500" i="25"/>
  <c r="P500" i="25"/>
  <c r="BI499" i="25"/>
  <c r="BH499" i="25"/>
  <c r="BG499" i="25"/>
  <c r="BF499" i="25"/>
  <c r="T499" i="25"/>
  <c r="R499" i="25"/>
  <c r="P499" i="25"/>
  <c r="BI498" i="25"/>
  <c r="BH498" i="25"/>
  <c r="BG498" i="25"/>
  <c r="BF498" i="25"/>
  <c r="T498" i="25"/>
  <c r="R498" i="25"/>
  <c r="P498" i="25"/>
  <c r="BI497" i="25"/>
  <c r="BH497" i="25"/>
  <c r="BG497" i="25"/>
  <c r="BF497" i="25"/>
  <c r="T497" i="25"/>
  <c r="R497" i="25"/>
  <c r="P497" i="25"/>
  <c r="BI496" i="25"/>
  <c r="BH496" i="25"/>
  <c r="BG496" i="25"/>
  <c r="BF496" i="25"/>
  <c r="T496" i="25"/>
  <c r="R496" i="25"/>
  <c r="P496" i="25"/>
  <c r="BI495" i="25"/>
  <c r="BH495" i="25"/>
  <c r="BG495" i="25"/>
  <c r="BF495" i="25"/>
  <c r="T495" i="25"/>
  <c r="R495" i="25"/>
  <c r="P495" i="25"/>
  <c r="BI492" i="25"/>
  <c r="BH492" i="25"/>
  <c r="BG492" i="25"/>
  <c r="BF492" i="25"/>
  <c r="T492" i="25"/>
  <c r="R492" i="25"/>
  <c r="P492" i="25"/>
  <c r="BI491" i="25"/>
  <c r="BH491" i="25"/>
  <c r="BG491" i="25"/>
  <c r="BF491" i="25"/>
  <c r="T491" i="25"/>
  <c r="R491" i="25"/>
  <c r="P491" i="25"/>
  <c r="BI490" i="25"/>
  <c r="BH490" i="25"/>
  <c r="BG490" i="25"/>
  <c r="BF490" i="25"/>
  <c r="T490" i="25"/>
  <c r="R490" i="25"/>
  <c r="P490" i="25"/>
  <c r="BI488" i="25"/>
  <c r="BH488" i="25"/>
  <c r="BG488" i="25"/>
  <c r="BF488" i="25"/>
  <c r="T488" i="25"/>
  <c r="R488" i="25"/>
  <c r="P488" i="25"/>
  <c r="BI487" i="25"/>
  <c r="BH487" i="25"/>
  <c r="BG487" i="25"/>
  <c r="BF487" i="25"/>
  <c r="T487" i="25"/>
  <c r="R487" i="25"/>
  <c r="P487" i="25"/>
  <c r="BI486" i="25"/>
  <c r="BH486" i="25"/>
  <c r="BG486" i="25"/>
  <c r="BF486" i="25"/>
  <c r="T486" i="25"/>
  <c r="R486" i="25"/>
  <c r="P486" i="25"/>
  <c r="BI484" i="25"/>
  <c r="BH484" i="25"/>
  <c r="BG484" i="25"/>
  <c r="BF484" i="25"/>
  <c r="T484" i="25"/>
  <c r="R484" i="25"/>
  <c r="P484" i="25"/>
  <c r="BI482" i="25"/>
  <c r="BH482" i="25"/>
  <c r="BG482" i="25"/>
  <c r="BF482" i="25"/>
  <c r="T482" i="25"/>
  <c r="R482" i="25"/>
  <c r="P482" i="25"/>
  <c r="BI480" i="25"/>
  <c r="BH480" i="25"/>
  <c r="BG480" i="25"/>
  <c r="BF480" i="25"/>
  <c r="T480" i="25"/>
  <c r="R480" i="25"/>
  <c r="P480" i="25"/>
  <c r="BI479" i="25"/>
  <c r="BH479" i="25"/>
  <c r="BG479" i="25"/>
  <c r="BF479" i="25"/>
  <c r="T479" i="25"/>
  <c r="R479" i="25"/>
  <c r="P479" i="25"/>
  <c r="BI478" i="25"/>
  <c r="BH478" i="25"/>
  <c r="BG478" i="25"/>
  <c r="BF478" i="25"/>
  <c r="T478" i="25"/>
  <c r="R478" i="25"/>
  <c r="P478" i="25"/>
  <c r="BI477" i="25"/>
  <c r="BH477" i="25"/>
  <c r="BG477" i="25"/>
  <c r="BF477" i="25"/>
  <c r="T477" i="25"/>
  <c r="R477" i="25"/>
  <c r="P477" i="25"/>
  <c r="BI475" i="25"/>
  <c r="BH475" i="25"/>
  <c r="BG475" i="25"/>
  <c r="BF475" i="25"/>
  <c r="T475" i="25"/>
  <c r="R475" i="25"/>
  <c r="P475" i="25"/>
  <c r="BI474" i="25"/>
  <c r="BH474" i="25"/>
  <c r="BG474" i="25"/>
  <c r="BF474" i="25"/>
  <c r="T474" i="25"/>
  <c r="R474" i="25"/>
  <c r="P474" i="25"/>
  <c r="BI473" i="25"/>
  <c r="BH473" i="25"/>
  <c r="BG473" i="25"/>
  <c r="BF473" i="25"/>
  <c r="T473" i="25"/>
  <c r="R473" i="25"/>
  <c r="P473" i="25"/>
  <c r="BI472" i="25"/>
  <c r="BH472" i="25"/>
  <c r="BG472" i="25"/>
  <c r="BF472" i="25"/>
  <c r="T472" i="25"/>
  <c r="R472" i="25"/>
  <c r="P472" i="25"/>
  <c r="BI471" i="25"/>
  <c r="BH471" i="25"/>
  <c r="BG471" i="25"/>
  <c r="BF471" i="25"/>
  <c r="T471" i="25"/>
  <c r="R471" i="25"/>
  <c r="P471" i="25"/>
  <c r="BI470" i="25"/>
  <c r="BH470" i="25"/>
  <c r="BG470" i="25"/>
  <c r="BF470" i="25"/>
  <c r="T470" i="25"/>
  <c r="R470" i="25"/>
  <c r="P470" i="25"/>
  <c r="BI468" i="25"/>
  <c r="BH468" i="25"/>
  <c r="BG468" i="25"/>
  <c r="BF468" i="25"/>
  <c r="T468" i="25"/>
  <c r="R468" i="25"/>
  <c r="P468" i="25"/>
  <c r="BI466" i="25"/>
  <c r="BH466" i="25"/>
  <c r="BG466" i="25"/>
  <c r="BF466" i="25"/>
  <c r="T466" i="25"/>
  <c r="R466" i="25"/>
  <c r="P466" i="25"/>
  <c r="BI465" i="25"/>
  <c r="BH465" i="25"/>
  <c r="BG465" i="25"/>
  <c r="BF465" i="25"/>
  <c r="T465" i="25"/>
  <c r="R465" i="25"/>
  <c r="P465" i="25"/>
  <c r="BI464" i="25"/>
  <c r="BH464" i="25"/>
  <c r="BG464" i="25"/>
  <c r="BF464" i="25"/>
  <c r="T464" i="25"/>
  <c r="R464" i="25"/>
  <c r="P464" i="25"/>
  <c r="BI463" i="25"/>
  <c r="BH463" i="25"/>
  <c r="BG463" i="25"/>
  <c r="BF463" i="25"/>
  <c r="T463" i="25"/>
  <c r="R463" i="25"/>
  <c r="P463" i="25"/>
  <c r="BI462" i="25"/>
  <c r="BH462" i="25"/>
  <c r="BG462" i="25"/>
  <c r="BF462" i="25"/>
  <c r="T462" i="25"/>
  <c r="R462" i="25"/>
  <c r="P462" i="25"/>
  <c r="BI461" i="25"/>
  <c r="BH461" i="25"/>
  <c r="BG461" i="25"/>
  <c r="BF461" i="25"/>
  <c r="T461" i="25"/>
  <c r="R461" i="25"/>
  <c r="P461" i="25"/>
  <c r="BI460" i="25"/>
  <c r="BH460" i="25"/>
  <c r="BG460" i="25"/>
  <c r="BF460" i="25"/>
  <c r="T460" i="25"/>
  <c r="R460" i="25"/>
  <c r="P460" i="25"/>
  <c r="BI459" i="25"/>
  <c r="BH459" i="25"/>
  <c r="BG459" i="25"/>
  <c r="BF459" i="25"/>
  <c r="T459" i="25"/>
  <c r="R459" i="25"/>
  <c r="P459" i="25"/>
  <c r="BI458" i="25"/>
  <c r="BH458" i="25"/>
  <c r="BG458" i="25"/>
  <c r="BF458" i="25"/>
  <c r="T458" i="25"/>
  <c r="R458" i="25"/>
  <c r="P458" i="25"/>
  <c r="BI457" i="25"/>
  <c r="BH457" i="25"/>
  <c r="BG457" i="25"/>
  <c r="BF457" i="25"/>
  <c r="T457" i="25"/>
  <c r="R457" i="25"/>
  <c r="P457" i="25"/>
  <c r="BI456" i="25"/>
  <c r="BH456" i="25"/>
  <c r="BG456" i="25"/>
  <c r="BF456" i="25"/>
  <c r="T456" i="25"/>
  <c r="R456" i="25"/>
  <c r="P456" i="25"/>
  <c r="BI454" i="25"/>
  <c r="BH454" i="25"/>
  <c r="BG454" i="25"/>
  <c r="BF454" i="25"/>
  <c r="T454" i="25"/>
  <c r="R454" i="25"/>
  <c r="P454" i="25"/>
  <c r="BI453" i="25"/>
  <c r="BH453" i="25"/>
  <c r="BG453" i="25"/>
  <c r="BF453" i="25"/>
  <c r="T453" i="25"/>
  <c r="R453" i="25"/>
  <c r="P453" i="25"/>
  <c r="BI452" i="25"/>
  <c r="BH452" i="25"/>
  <c r="BG452" i="25"/>
  <c r="BF452" i="25"/>
  <c r="T452" i="25"/>
  <c r="R452" i="25"/>
  <c r="P452" i="25"/>
  <c r="BI451" i="25"/>
  <c r="BH451" i="25"/>
  <c r="BG451" i="25"/>
  <c r="BF451" i="25"/>
  <c r="T451" i="25"/>
  <c r="R451" i="25"/>
  <c r="P451" i="25"/>
  <c r="BI450" i="25"/>
  <c r="BH450" i="25"/>
  <c r="BG450" i="25"/>
  <c r="BF450" i="25"/>
  <c r="T450" i="25"/>
  <c r="R450" i="25"/>
  <c r="P450" i="25"/>
  <c r="BI449" i="25"/>
  <c r="BH449" i="25"/>
  <c r="BG449" i="25"/>
  <c r="BF449" i="25"/>
  <c r="T449" i="25"/>
  <c r="R449" i="25"/>
  <c r="P449" i="25"/>
  <c r="BI448" i="25"/>
  <c r="BH448" i="25"/>
  <c r="BG448" i="25"/>
  <c r="BF448" i="25"/>
  <c r="T448" i="25"/>
  <c r="R448" i="25"/>
  <c r="P448" i="25"/>
  <c r="BI447" i="25"/>
  <c r="BH447" i="25"/>
  <c r="BG447" i="25"/>
  <c r="BF447" i="25"/>
  <c r="T447" i="25"/>
  <c r="R447" i="25"/>
  <c r="P447" i="25"/>
  <c r="BI446" i="25"/>
  <c r="BH446" i="25"/>
  <c r="BG446" i="25"/>
  <c r="BF446" i="25"/>
  <c r="T446" i="25"/>
  <c r="R446" i="25"/>
  <c r="P446" i="25"/>
  <c r="BI445" i="25"/>
  <c r="BH445" i="25"/>
  <c r="BG445" i="25"/>
  <c r="BF445" i="25"/>
  <c r="T445" i="25"/>
  <c r="R445" i="25"/>
  <c r="P445" i="25"/>
  <c r="BI444" i="25"/>
  <c r="BH444" i="25"/>
  <c r="BG444" i="25"/>
  <c r="BF444" i="25"/>
  <c r="T444" i="25"/>
  <c r="R444" i="25"/>
  <c r="P444" i="25"/>
  <c r="BI443" i="25"/>
  <c r="BH443" i="25"/>
  <c r="BG443" i="25"/>
  <c r="BF443" i="25"/>
  <c r="T443" i="25"/>
  <c r="R443" i="25"/>
  <c r="P443" i="25"/>
  <c r="BI442" i="25"/>
  <c r="BH442" i="25"/>
  <c r="BG442" i="25"/>
  <c r="BF442" i="25"/>
  <c r="T442" i="25"/>
  <c r="R442" i="25"/>
  <c r="P442" i="25"/>
  <c r="BI441" i="25"/>
  <c r="BH441" i="25"/>
  <c r="BG441" i="25"/>
  <c r="BF441" i="25"/>
  <c r="T441" i="25"/>
  <c r="R441" i="25"/>
  <c r="P441" i="25"/>
  <c r="BI440" i="25"/>
  <c r="BH440" i="25"/>
  <c r="BG440" i="25"/>
  <c r="BF440" i="25"/>
  <c r="T440" i="25"/>
  <c r="R440" i="25"/>
  <c r="P440" i="25"/>
  <c r="BI439" i="25"/>
  <c r="BH439" i="25"/>
  <c r="BG439" i="25"/>
  <c r="BF439" i="25"/>
  <c r="T439" i="25"/>
  <c r="R439" i="25"/>
  <c r="P439" i="25"/>
  <c r="BI438" i="25"/>
  <c r="BH438" i="25"/>
  <c r="BG438" i="25"/>
  <c r="BF438" i="25"/>
  <c r="T438" i="25"/>
  <c r="R438" i="25"/>
  <c r="P438" i="25"/>
  <c r="BI437" i="25"/>
  <c r="BH437" i="25"/>
  <c r="BG437" i="25"/>
  <c r="BF437" i="25"/>
  <c r="T437" i="25"/>
  <c r="R437" i="25"/>
  <c r="P437" i="25"/>
  <c r="BI436" i="25"/>
  <c r="BH436" i="25"/>
  <c r="BG436" i="25"/>
  <c r="BF436" i="25"/>
  <c r="T436" i="25"/>
  <c r="R436" i="25"/>
  <c r="P436" i="25"/>
  <c r="BI435" i="25"/>
  <c r="BH435" i="25"/>
  <c r="BG435" i="25"/>
  <c r="BF435" i="25"/>
  <c r="T435" i="25"/>
  <c r="R435" i="25"/>
  <c r="P435" i="25"/>
  <c r="BI432" i="25"/>
  <c r="BH432" i="25"/>
  <c r="BG432" i="25"/>
  <c r="BF432" i="25"/>
  <c r="T432" i="25"/>
  <c r="R432" i="25"/>
  <c r="P432" i="25"/>
  <c r="BI431" i="25"/>
  <c r="BH431" i="25"/>
  <c r="BG431" i="25"/>
  <c r="BF431" i="25"/>
  <c r="T431" i="25"/>
  <c r="R431" i="25"/>
  <c r="P431" i="25"/>
  <c r="BI430" i="25"/>
  <c r="BH430" i="25"/>
  <c r="BG430" i="25"/>
  <c r="BF430" i="25"/>
  <c r="T430" i="25"/>
  <c r="R430" i="25"/>
  <c r="P430" i="25"/>
  <c r="BI429" i="25"/>
  <c r="BH429" i="25"/>
  <c r="BG429" i="25"/>
  <c r="BF429" i="25"/>
  <c r="T429" i="25"/>
  <c r="R429" i="25"/>
  <c r="P429" i="25"/>
  <c r="BI428" i="25"/>
  <c r="BH428" i="25"/>
  <c r="BG428" i="25"/>
  <c r="BF428" i="25"/>
  <c r="T428" i="25"/>
  <c r="R428" i="25"/>
  <c r="P428" i="25"/>
  <c r="BI427" i="25"/>
  <c r="BH427" i="25"/>
  <c r="BG427" i="25"/>
  <c r="BF427" i="25"/>
  <c r="T427" i="25"/>
  <c r="R427" i="25"/>
  <c r="P427" i="25"/>
  <c r="BI426" i="25"/>
  <c r="BH426" i="25"/>
  <c r="BG426" i="25"/>
  <c r="BF426" i="25"/>
  <c r="T426" i="25"/>
  <c r="R426" i="25"/>
  <c r="P426" i="25"/>
  <c r="BI425" i="25"/>
  <c r="BH425" i="25"/>
  <c r="BG425" i="25"/>
  <c r="BF425" i="25"/>
  <c r="T425" i="25"/>
  <c r="R425" i="25"/>
  <c r="P425" i="25"/>
  <c r="BI424" i="25"/>
  <c r="BH424" i="25"/>
  <c r="BG424" i="25"/>
  <c r="BF424" i="25"/>
  <c r="T424" i="25"/>
  <c r="R424" i="25"/>
  <c r="P424" i="25"/>
  <c r="BI423" i="25"/>
  <c r="BH423" i="25"/>
  <c r="BG423" i="25"/>
  <c r="BF423" i="25"/>
  <c r="T423" i="25"/>
  <c r="R423" i="25"/>
  <c r="P423" i="25"/>
  <c r="BI422" i="25"/>
  <c r="BH422" i="25"/>
  <c r="BG422" i="25"/>
  <c r="BF422" i="25"/>
  <c r="T422" i="25"/>
  <c r="R422" i="25"/>
  <c r="P422" i="25"/>
  <c r="BI421" i="25"/>
  <c r="BH421" i="25"/>
  <c r="BG421" i="25"/>
  <c r="BF421" i="25"/>
  <c r="T421" i="25"/>
  <c r="R421" i="25"/>
  <c r="P421" i="25"/>
  <c r="BI420" i="25"/>
  <c r="BH420" i="25"/>
  <c r="BG420" i="25"/>
  <c r="BF420" i="25"/>
  <c r="T420" i="25"/>
  <c r="R420" i="25"/>
  <c r="P420" i="25"/>
  <c r="BI419" i="25"/>
  <c r="BH419" i="25"/>
  <c r="BG419" i="25"/>
  <c r="BF419" i="25"/>
  <c r="T419" i="25"/>
  <c r="R419" i="25"/>
  <c r="P419" i="25"/>
  <c r="BI418" i="25"/>
  <c r="BH418" i="25"/>
  <c r="BG418" i="25"/>
  <c r="BF418" i="25"/>
  <c r="T418" i="25"/>
  <c r="R418" i="25"/>
  <c r="P418" i="25"/>
  <c r="BI417" i="25"/>
  <c r="BH417" i="25"/>
  <c r="BG417" i="25"/>
  <c r="BF417" i="25"/>
  <c r="T417" i="25"/>
  <c r="R417" i="25"/>
  <c r="P417" i="25"/>
  <c r="BI416" i="25"/>
  <c r="BH416" i="25"/>
  <c r="BG416" i="25"/>
  <c r="BF416" i="25"/>
  <c r="T416" i="25"/>
  <c r="R416" i="25"/>
  <c r="P416" i="25"/>
  <c r="BI415" i="25"/>
  <c r="BH415" i="25"/>
  <c r="BG415" i="25"/>
  <c r="BF415" i="25"/>
  <c r="T415" i="25"/>
  <c r="R415" i="25"/>
  <c r="P415" i="25"/>
  <c r="BI414" i="25"/>
  <c r="BH414" i="25"/>
  <c r="BG414" i="25"/>
  <c r="BF414" i="25"/>
  <c r="T414" i="25"/>
  <c r="R414" i="25"/>
  <c r="P414" i="25"/>
  <c r="BI413" i="25"/>
  <c r="BH413" i="25"/>
  <c r="BG413" i="25"/>
  <c r="BF413" i="25"/>
  <c r="T413" i="25"/>
  <c r="R413" i="25"/>
  <c r="P413" i="25"/>
  <c r="BI412" i="25"/>
  <c r="BH412" i="25"/>
  <c r="BG412" i="25"/>
  <c r="BF412" i="25"/>
  <c r="T412" i="25"/>
  <c r="R412" i="25"/>
  <c r="P412" i="25"/>
  <c r="BI411" i="25"/>
  <c r="BH411" i="25"/>
  <c r="BG411" i="25"/>
  <c r="BF411" i="25"/>
  <c r="T411" i="25"/>
  <c r="R411" i="25"/>
  <c r="P411" i="25"/>
  <c r="BI410" i="25"/>
  <c r="BH410" i="25"/>
  <c r="BG410" i="25"/>
  <c r="BF410" i="25"/>
  <c r="T410" i="25"/>
  <c r="R410" i="25"/>
  <c r="P410" i="25"/>
  <c r="BI409" i="25"/>
  <c r="BH409" i="25"/>
  <c r="BG409" i="25"/>
  <c r="BF409" i="25"/>
  <c r="T409" i="25"/>
  <c r="R409" i="25"/>
  <c r="P409" i="25"/>
  <c r="BI407" i="25"/>
  <c r="BH407" i="25"/>
  <c r="BG407" i="25"/>
  <c r="BF407" i="25"/>
  <c r="T407" i="25"/>
  <c r="R407" i="25"/>
  <c r="P407" i="25"/>
  <c r="BI406" i="25"/>
  <c r="BH406" i="25"/>
  <c r="BG406" i="25"/>
  <c r="BF406" i="25"/>
  <c r="T406" i="25"/>
  <c r="R406" i="25"/>
  <c r="P406" i="25"/>
  <c r="BI404" i="25"/>
  <c r="BH404" i="25"/>
  <c r="BG404" i="25"/>
  <c r="BF404" i="25"/>
  <c r="T404" i="25"/>
  <c r="R404" i="25"/>
  <c r="P404" i="25"/>
  <c r="BI402" i="25"/>
  <c r="BH402" i="25"/>
  <c r="BG402" i="25"/>
  <c r="BF402" i="25"/>
  <c r="T402" i="25"/>
  <c r="R402" i="25"/>
  <c r="P402" i="25"/>
  <c r="BI401" i="25"/>
  <c r="BH401" i="25"/>
  <c r="BG401" i="25"/>
  <c r="BF401" i="25"/>
  <c r="T401" i="25"/>
  <c r="R401" i="25"/>
  <c r="P401" i="25"/>
  <c r="BI400" i="25"/>
  <c r="BH400" i="25"/>
  <c r="BG400" i="25"/>
  <c r="BF400" i="25"/>
  <c r="T400" i="25"/>
  <c r="R400" i="25"/>
  <c r="P400" i="25"/>
  <c r="BI399" i="25"/>
  <c r="BH399" i="25"/>
  <c r="BG399" i="25"/>
  <c r="BF399" i="25"/>
  <c r="T399" i="25"/>
  <c r="R399" i="25"/>
  <c r="P399" i="25"/>
  <c r="BI398" i="25"/>
  <c r="BH398" i="25"/>
  <c r="BG398" i="25"/>
  <c r="BF398" i="25"/>
  <c r="T398" i="25"/>
  <c r="R398" i="25"/>
  <c r="P398" i="25"/>
  <c r="BI397" i="25"/>
  <c r="BH397" i="25"/>
  <c r="BG397" i="25"/>
  <c r="BF397" i="25"/>
  <c r="T397" i="25"/>
  <c r="R397" i="25"/>
  <c r="P397" i="25"/>
  <c r="BI396" i="25"/>
  <c r="BH396" i="25"/>
  <c r="BG396" i="25"/>
  <c r="BF396" i="25"/>
  <c r="T396" i="25"/>
  <c r="R396" i="25"/>
  <c r="P396" i="25"/>
  <c r="BI395" i="25"/>
  <c r="BH395" i="25"/>
  <c r="BG395" i="25"/>
  <c r="BF395" i="25"/>
  <c r="T395" i="25"/>
  <c r="R395" i="25"/>
  <c r="P395" i="25"/>
  <c r="BI394" i="25"/>
  <c r="BH394" i="25"/>
  <c r="BG394" i="25"/>
  <c r="BF394" i="25"/>
  <c r="T394" i="25"/>
  <c r="R394" i="25"/>
  <c r="P394" i="25"/>
  <c r="BI393" i="25"/>
  <c r="BH393" i="25"/>
  <c r="BG393" i="25"/>
  <c r="BF393" i="25"/>
  <c r="T393" i="25"/>
  <c r="R393" i="25"/>
  <c r="P393" i="25"/>
  <c r="BI392" i="25"/>
  <c r="BH392" i="25"/>
  <c r="BG392" i="25"/>
  <c r="BF392" i="25"/>
  <c r="T392" i="25"/>
  <c r="R392" i="25"/>
  <c r="P392" i="25"/>
  <c r="BI391" i="25"/>
  <c r="BH391" i="25"/>
  <c r="BG391" i="25"/>
  <c r="BF391" i="25"/>
  <c r="T391" i="25"/>
  <c r="R391" i="25"/>
  <c r="P391" i="25"/>
  <c r="BI390" i="25"/>
  <c r="BH390" i="25"/>
  <c r="BG390" i="25"/>
  <c r="BF390" i="25"/>
  <c r="T390" i="25"/>
  <c r="R390" i="25"/>
  <c r="P390" i="25"/>
  <c r="BI389" i="25"/>
  <c r="BH389" i="25"/>
  <c r="BG389" i="25"/>
  <c r="BF389" i="25"/>
  <c r="T389" i="25"/>
  <c r="R389" i="25"/>
  <c r="P389" i="25"/>
  <c r="BI388" i="25"/>
  <c r="BH388" i="25"/>
  <c r="BG388" i="25"/>
  <c r="BF388" i="25"/>
  <c r="T388" i="25"/>
  <c r="R388" i="25"/>
  <c r="P388" i="25"/>
  <c r="BI387" i="25"/>
  <c r="BH387" i="25"/>
  <c r="BG387" i="25"/>
  <c r="BF387" i="25"/>
  <c r="T387" i="25"/>
  <c r="R387" i="25"/>
  <c r="P387" i="25"/>
  <c r="BI386" i="25"/>
  <c r="BH386" i="25"/>
  <c r="BG386" i="25"/>
  <c r="BF386" i="25"/>
  <c r="T386" i="25"/>
  <c r="R386" i="25"/>
  <c r="P386" i="25"/>
  <c r="BI385" i="25"/>
  <c r="BH385" i="25"/>
  <c r="BG385" i="25"/>
  <c r="BF385" i="25"/>
  <c r="T385" i="25"/>
  <c r="R385" i="25"/>
  <c r="P385" i="25"/>
  <c r="BI384" i="25"/>
  <c r="BH384" i="25"/>
  <c r="BG384" i="25"/>
  <c r="BF384" i="25"/>
  <c r="T384" i="25"/>
  <c r="R384" i="25"/>
  <c r="P384" i="25"/>
  <c r="BI383" i="25"/>
  <c r="BH383" i="25"/>
  <c r="BG383" i="25"/>
  <c r="BF383" i="25"/>
  <c r="T383" i="25"/>
  <c r="R383" i="25"/>
  <c r="P383" i="25"/>
  <c r="BI382" i="25"/>
  <c r="BH382" i="25"/>
  <c r="BG382" i="25"/>
  <c r="BF382" i="25"/>
  <c r="T382" i="25"/>
  <c r="R382" i="25"/>
  <c r="P382" i="25"/>
  <c r="BI381" i="25"/>
  <c r="BH381" i="25"/>
  <c r="BG381" i="25"/>
  <c r="BF381" i="25"/>
  <c r="T381" i="25"/>
  <c r="R381" i="25"/>
  <c r="P381" i="25"/>
  <c r="BI380" i="25"/>
  <c r="BH380" i="25"/>
  <c r="BG380" i="25"/>
  <c r="BF380" i="25"/>
  <c r="T380" i="25"/>
  <c r="R380" i="25"/>
  <c r="P380" i="25"/>
  <c r="BI379" i="25"/>
  <c r="BH379" i="25"/>
  <c r="BG379" i="25"/>
  <c r="BF379" i="25"/>
  <c r="T379" i="25"/>
  <c r="R379" i="25"/>
  <c r="P379" i="25"/>
  <c r="BI378" i="25"/>
  <c r="BH378" i="25"/>
  <c r="BG378" i="25"/>
  <c r="BF378" i="25"/>
  <c r="T378" i="25"/>
  <c r="R378" i="25"/>
  <c r="P378" i="25"/>
  <c r="BI377" i="25"/>
  <c r="BH377" i="25"/>
  <c r="BG377" i="25"/>
  <c r="BF377" i="25"/>
  <c r="T377" i="25"/>
  <c r="R377" i="25"/>
  <c r="P377" i="25"/>
  <c r="BI376" i="25"/>
  <c r="BH376" i="25"/>
  <c r="BG376" i="25"/>
  <c r="BF376" i="25"/>
  <c r="T376" i="25"/>
  <c r="R376" i="25"/>
  <c r="P376" i="25"/>
  <c r="BI375" i="25"/>
  <c r="BH375" i="25"/>
  <c r="BG375" i="25"/>
  <c r="BF375" i="25"/>
  <c r="T375" i="25"/>
  <c r="R375" i="25"/>
  <c r="P375" i="25"/>
  <c r="BI374" i="25"/>
  <c r="BH374" i="25"/>
  <c r="BG374" i="25"/>
  <c r="BF374" i="25"/>
  <c r="T374" i="25"/>
  <c r="R374" i="25"/>
  <c r="P374" i="25"/>
  <c r="BI373" i="25"/>
  <c r="BH373" i="25"/>
  <c r="BG373" i="25"/>
  <c r="BF373" i="25"/>
  <c r="T373" i="25"/>
  <c r="R373" i="25"/>
  <c r="P373" i="25"/>
  <c r="BI372" i="25"/>
  <c r="BH372" i="25"/>
  <c r="BG372" i="25"/>
  <c r="BF372" i="25"/>
  <c r="T372" i="25"/>
  <c r="R372" i="25"/>
  <c r="P372" i="25"/>
  <c r="BI371" i="25"/>
  <c r="BH371" i="25"/>
  <c r="BG371" i="25"/>
  <c r="BF371" i="25"/>
  <c r="T371" i="25"/>
  <c r="R371" i="25"/>
  <c r="P371" i="25"/>
  <c r="BI370" i="25"/>
  <c r="BH370" i="25"/>
  <c r="BG370" i="25"/>
  <c r="BF370" i="25"/>
  <c r="T370" i="25"/>
  <c r="R370" i="25"/>
  <c r="P370" i="25"/>
  <c r="BI369" i="25"/>
  <c r="BH369" i="25"/>
  <c r="BG369" i="25"/>
  <c r="BF369" i="25"/>
  <c r="T369" i="25"/>
  <c r="R369" i="25"/>
  <c r="P369" i="25"/>
  <c r="BI368" i="25"/>
  <c r="BH368" i="25"/>
  <c r="BG368" i="25"/>
  <c r="BF368" i="25"/>
  <c r="T368" i="25"/>
  <c r="R368" i="25"/>
  <c r="P368" i="25"/>
  <c r="BI367" i="25"/>
  <c r="BH367" i="25"/>
  <c r="BG367" i="25"/>
  <c r="BF367" i="25"/>
  <c r="T367" i="25"/>
  <c r="R367" i="25"/>
  <c r="P367" i="25"/>
  <c r="BI366" i="25"/>
  <c r="BH366" i="25"/>
  <c r="BG366" i="25"/>
  <c r="BF366" i="25"/>
  <c r="T366" i="25"/>
  <c r="R366" i="25"/>
  <c r="P366" i="25"/>
  <c r="BI364" i="25"/>
  <c r="BH364" i="25"/>
  <c r="BG364" i="25"/>
  <c r="BF364" i="25"/>
  <c r="T364" i="25"/>
  <c r="R364" i="25"/>
  <c r="P364" i="25"/>
  <c r="BI363" i="25"/>
  <c r="BH363" i="25"/>
  <c r="BG363" i="25"/>
  <c r="BF363" i="25"/>
  <c r="T363" i="25"/>
  <c r="R363" i="25"/>
  <c r="P363" i="25"/>
  <c r="BI362" i="25"/>
  <c r="BH362" i="25"/>
  <c r="BG362" i="25"/>
  <c r="BF362" i="25"/>
  <c r="T362" i="25"/>
  <c r="R362" i="25"/>
  <c r="P362" i="25"/>
  <c r="BI361" i="25"/>
  <c r="BH361" i="25"/>
  <c r="BG361" i="25"/>
  <c r="BF361" i="25"/>
  <c r="T361" i="25"/>
  <c r="R361" i="25"/>
  <c r="P361" i="25"/>
  <c r="BI360" i="25"/>
  <c r="BH360" i="25"/>
  <c r="BG360" i="25"/>
  <c r="BF360" i="25"/>
  <c r="T360" i="25"/>
  <c r="R360" i="25"/>
  <c r="P360" i="25"/>
  <c r="BI359" i="25"/>
  <c r="BH359" i="25"/>
  <c r="BG359" i="25"/>
  <c r="BF359" i="25"/>
  <c r="T359" i="25"/>
  <c r="R359" i="25"/>
  <c r="P359" i="25"/>
  <c r="BI357" i="25"/>
  <c r="BH357" i="25"/>
  <c r="BG357" i="25"/>
  <c r="BF357" i="25"/>
  <c r="T357" i="25"/>
  <c r="R357" i="25"/>
  <c r="P357" i="25"/>
  <c r="BI356" i="25"/>
  <c r="BH356" i="25"/>
  <c r="BG356" i="25"/>
  <c r="BF356" i="25"/>
  <c r="T356" i="25"/>
  <c r="R356" i="25"/>
  <c r="P356" i="25"/>
  <c r="BI355" i="25"/>
  <c r="BH355" i="25"/>
  <c r="BG355" i="25"/>
  <c r="BF355" i="25"/>
  <c r="T355" i="25"/>
  <c r="R355" i="25"/>
  <c r="P355" i="25"/>
  <c r="BI354" i="25"/>
  <c r="BH354" i="25"/>
  <c r="BG354" i="25"/>
  <c r="BF354" i="25"/>
  <c r="T354" i="25"/>
  <c r="R354" i="25"/>
  <c r="P354" i="25"/>
  <c r="BI353" i="25"/>
  <c r="BH353" i="25"/>
  <c r="BG353" i="25"/>
  <c r="BF353" i="25"/>
  <c r="T353" i="25"/>
  <c r="R353" i="25"/>
  <c r="P353" i="25"/>
  <c r="BI352" i="25"/>
  <c r="BH352" i="25"/>
  <c r="BG352" i="25"/>
  <c r="BF352" i="25"/>
  <c r="T352" i="25"/>
  <c r="R352" i="25"/>
  <c r="P352" i="25"/>
  <c r="BI351" i="25"/>
  <c r="BH351" i="25"/>
  <c r="BG351" i="25"/>
  <c r="BF351" i="25"/>
  <c r="T351" i="25"/>
  <c r="R351" i="25"/>
  <c r="P351" i="25"/>
  <c r="BI350" i="25"/>
  <c r="BH350" i="25"/>
  <c r="BG350" i="25"/>
  <c r="BF350" i="25"/>
  <c r="T350" i="25"/>
  <c r="R350" i="25"/>
  <c r="P350" i="25"/>
  <c r="BI349" i="25"/>
  <c r="BH349" i="25"/>
  <c r="BG349" i="25"/>
  <c r="BF349" i="25"/>
  <c r="T349" i="25"/>
  <c r="R349" i="25"/>
  <c r="P349" i="25"/>
  <c r="BI348" i="25"/>
  <c r="BH348" i="25"/>
  <c r="BG348" i="25"/>
  <c r="BF348" i="25"/>
  <c r="T348" i="25"/>
  <c r="R348" i="25"/>
  <c r="P348" i="25"/>
  <c r="BI347" i="25"/>
  <c r="BH347" i="25"/>
  <c r="BG347" i="25"/>
  <c r="BF347" i="25"/>
  <c r="T347" i="25"/>
  <c r="R347" i="25"/>
  <c r="P347" i="25"/>
  <c r="BI346" i="25"/>
  <c r="BH346" i="25"/>
  <c r="BG346" i="25"/>
  <c r="BF346" i="25"/>
  <c r="T346" i="25"/>
  <c r="R346" i="25"/>
  <c r="P346" i="25"/>
  <c r="BI345" i="25"/>
  <c r="BH345" i="25"/>
  <c r="BG345" i="25"/>
  <c r="BF345" i="25"/>
  <c r="T345" i="25"/>
  <c r="R345" i="25"/>
  <c r="P345" i="25"/>
  <c r="BI344" i="25"/>
  <c r="BH344" i="25"/>
  <c r="BG344" i="25"/>
  <c r="BF344" i="25"/>
  <c r="T344" i="25"/>
  <c r="R344" i="25"/>
  <c r="P344" i="25"/>
  <c r="BI343" i="25"/>
  <c r="BH343" i="25"/>
  <c r="BG343" i="25"/>
  <c r="BF343" i="25"/>
  <c r="T343" i="25"/>
  <c r="R343" i="25"/>
  <c r="P343" i="25"/>
  <c r="BI341" i="25"/>
  <c r="BH341" i="25"/>
  <c r="BG341" i="25"/>
  <c r="BF341" i="25"/>
  <c r="T341" i="25"/>
  <c r="R341" i="25"/>
  <c r="P341" i="25"/>
  <c r="BI340" i="25"/>
  <c r="BH340" i="25"/>
  <c r="BG340" i="25"/>
  <c r="BF340" i="25"/>
  <c r="T340" i="25"/>
  <c r="R340" i="25"/>
  <c r="P340" i="25"/>
  <c r="BI339" i="25"/>
  <c r="BH339" i="25"/>
  <c r="BG339" i="25"/>
  <c r="BF339" i="25"/>
  <c r="T339" i="25"/>
  <c r="R339" i="25"/>
  <c r="P339" i="25"/>
  <c r="BI338" i="25"/>
  <c r="BH338" i="25"/>
  <c r="BG338" i="25"/>
  <c r="BF338" i="25"/>
  <c r="T338" i="25"/>
  <c r="R338" i="25"/>
  <c r="P338" i="25"/>
  <c r="BI336" i="25"/>
  <c r="BH336" i="25"/>
  <c r="BG336" i="25"/>
  <c r="BF336" i="25"/>
  <c r="T336" i="25"/>
  <c r="R336" i="25"/>
  <c r="P336" i="25"/>
  <c r="BI335" i="25"/>
  <c r="BH335" i="25"/>
  <c r="BG335" i="25"/>
  <c r="BF335" i="25"/>
  <c r="T335" i="25"/>
  <c r="R335" i="25"/>
  <c r="P335" i="25"/>
  <c r="BI334" i="25"/>
  <c r="BH334" i="25"/>
  <c r="BG334" i="25"/>
  <c r="BF334" i="25"/>
  <c r="T334" i="25"/>
  <c r="R334" i="25"/>
  <c r="P334" i="25"/>
  <c r="BI333" i="25"/>
  <c r="BH333" i="25"/>
  <c r="BG333" i="25"/>
  <c r="BF333" i="25"/>
  <c r="T333" i="25"/>
  <c r="R333" i="25"/>
  <c r="P333" i="25"/>
  <c r="BI332" i="25"/>
  <c r="BH332" i="25"/>
  <c r="BG332" i="25"/>
  <c r="BF332" i="25"/>
  <c r="T332" i="25"/>
  <c r="R332" i="25"/>
  <c r="P332" i="25"/>
  <c r="BI331" i="25"/>
  <c r="BH331" i="25"/>
  <c r="BG331" i="25"/>
  <c r="BF331" i="25"/>
  <c r="T331" i="25"/>
  <c r="R331" i="25"/>
  <c r="P331" i="25"/>
  <c r="BI329" i="25"/>
  <c r="BH329" i="25"/>
  <c r="BG329" i="25"/>
  <c r="BF329" i="25"/>
  <c r="T329" i="25"/>
  <c r="R329" i="25"/>
  <c r="P329" i="25"/>
  <c r="BI328" i="25"/>
  <c r="BH328" i="25"/>
  <c r="BG328" i="25"/>
  <c r="BF328" i="25"/>
  <c r="T328" i="25"/>
  <c r="R328" i="25"/>
  <c r="P328" i="25"/>
  <c r="BI327" i="25"/>
  <c r="BH327" i="25"/>
  <c r="BG327" i="25"/>
  <c r="BF327" i="25"/>
  <c r="T327" i="25"/>
  <c r="R327" i="25"/>
  <c r="P327" i="25"/>
  <c r="BI325" i="25"/>
  <c r="BH325" i="25"/>
  <c r="BG325" i="25"/>
  <c r="BF325" i="25"/>
  <c r="T325" i="25"/>
  <c r="R325" i="25"/>
  <c r="P325" i="25"/>
  <c r="BI323" i="25"/>
  <c r="BH323" i="25"/>
  <c r="BG323" i="25"/>
  <c r="BF323" i="25"/>
  <c r="T323" i="25"/>
  <c r="R323" i="25"/>
  <c r="P323" i="25"/>
  <c r="BI322" i="25"/>
  <c r="BH322" i="25"/>
  <c r="BG322" i="25"/>
  <c r="BF322" i="25"/>
  <c r="T322" i="25"/>
  <c r="R322" i="25"/>
  <c r="P322" i="25"/>
  <c r="BI321" i="25"/>
  <c r="BH321" i="25"/>
  <c r="BG321" i="25"/>
  <c r="BF321" i="25"/>
  <c r="T321" i="25"/>
  <c r="R321" i="25"/>
  <c r="P321" i="25"/>
  <c r="BI319" i="25"/>
  <c r="BH319" i="25"/>
  <c r="BG319" i="25"/>
  <c r="BF319" i="25"/>
  <c r="T319" i="25"/>
  <c r="R319" i="25"/>
  <c r="P319" i="25"/>
  <c r="BI318" i="25"/>
  <c r="BH318" i="25"/>
  <c r="BG318" i="25"/>
  <c r="BF318" i="25"/>
  <c r="T318" i="25"/>
  <c r="R318" i="25"/>
  <c r="P318" i="25"/>
  <c r="BI317" i="25"/>
  <c r="BH317" i="25"/>
  <c r="BG317" i="25"/>
  <c r="BF317" i="25"/>
  <c r="T317" i="25"/>
  <c r="R317" i="25"/>
  <c r="P317" i="25"/>
  <c r="BI316" i="25"/>
  <c r="BH316" i="25"/>
  <c r="BG316" i="25"/>
  <c r="BF316" i="25"/>
  <c r="T316" i="25"/>
  <c r="R316" i="25"/>
  <c r="P316" i="25"/>
  <c r="BI315" i="25"/>
  <c r="BH315" i="25"/>
  <c r="BG315" i="25"/>
  <c r="BF315" i="25"/>
  <c r="T315" i="25"/>
  <c r="R315" i="25"/>
  <c r="P315" i="25"/>
  <c r="BI314" i="25"/>
  <c r="BH314" i="25"/>
  <c r="BG314" i="25"/>
  <c r="BF314" i="25"/>
  <c r="T314" i="25"/>
  <c r="R314" i="25"/>
  <c r="P314" i="25"/>
  <c r="BI313" i="25"/>
  <c r="BH313" i="25"/>
  <c r="BG313" i="25"/>
  <c r="BF313" i="25"/>
  <c r="T313" i="25"/>
  <c r="R313" i="25"/>
  <c r="P313" i="25"/>
  <c r="BI311" i="25"/>
  <c r="BH311" i="25"/>
  <c r="BG311" i="25"/>
  <c r="BF311" i="25"/>
  <c r="T311" i="25"/>
  <c r="R311" i="25"/>
  <c r="P311" i="25"/>
  <c r="BI309" i="25"/>
  <c r="BH309" i="25"/>
  <c r="BG309" i="25"/>
  <c r="BF309" i="25"/>
  <c r="T309" i="25"/>
  <c r="R309" i="25"/>
  <c r="P309" i="25"/>
  <c r="BI307" i="25"/>
  <c r="BH307" i="25"/>
  <c r="BG307" i="25"/>
  <c r="BF307" i="25"/>
  <c r="T307" i="25"/>
  <c r="R307" i="25"/>
  <c r="P307" i="25"/>
  <c r="BI305" i="25"/>
  <c r="BH305" i="25"/>
  <c r="BG305" i="25"/>
  <c r="BF305" i="25"/>
  <c r="T305" i="25"/>
  <c r="R305" i="25"/>
  <c r="P305" i="25"/>
  <c r="BI303" i="25"/>
  <c r="BH303" i="25"/>
  <c r="BG303" i="25"/>
  <c r="BF303" i="25"/>
  <c r="T303" i="25"/>
  <c r="R303" i="25"/>
  <c r="P303" i="25"/>
  <c r="BI301" i="25"/>
  <c r="BH301" i="25"/>
  <c r="BG301" i="25"/>
  <c r="BF301" i="25"/>
  <c r="T301" i="25"/>
  <c r="R301" i="25"/>
  <c r="P301" i="25"/>
  <c r="BI299" i="25"/>
  <c r="BH299" i="25"/>
  <c r="BG299" i="25"/>
  <c r="BF299" i="25"/>
  <c r="T299" i="25"/>
  <c r="R299" i="25"/>
  <c r="P299" i="25"/>
  <c r="BI298" i="25"/>
  <c r="BH298" i="25"/>
  <c r="BG298" i="25"/>
  <c r="BF298" i="25"/>
  <c r="T298" i="25"/>
  <c r="R298" i="25"/>
  <c r="P298" i="25"/>
  <c r="BI297" i="25"/>
  <c r="BH297" i="25"/>
  <c r="BG297" i="25"/>
  <c r="BF297" i="25"/>
  <c r="T297" i="25"/>
  <c r="R297" i="25"/>
  <c r="P297" i="25"/>
  <c r="BI296" i="25"/>
  <c r="BH296" i="25"/>
  <c r="BG296" i="25"/>
  <c r="BF296" i="25"/>
  <c r="T296" i="25"/>
  <c r="R296" i="25"/>
  <c r="P296" i="25"/>
  <c r="BI295" i="25"/>
  <c r="BH295" i="25"/>
  <c r="BG295" i="25"/>
  <c r="BF295" i="25"/>
  <c r="T295" i="25"/>
  <c r="R295" i="25"/>
  <c r="P295" i="25"/>
  <c r="BI294" i="25"/>
  <c r="BH294" i="25"/>
  <c r="BG294" i="25"/>
  <c r="BF294" i="25"/>
  <c r="T294" i="25"/>
  <c r="R294" i="25"/>
  <c r="P294" i="25"/>
  <c r="BI293" i="25"/>
  <c r="BH293" i="25"/>
  <c r="BG293" i="25"/>
  <c r="BF293" i="25"/>
  <c r="T293" i="25"/>
  <c r="R293" i="25"/>
  <c r="P293" i="25"/>
  <c r="BI291" i="25"/>
  <c r="BH291" i="25"/>
  <c r="BG291" i="25"/>
  <c r="BF291" i="25"/>
  <c r="T291" i="25"/>
  <c r="R291" i="25"/>
  <c r="P291" i="25"/>
  <c r="BI290" i="25"/>
  <c r="BH290" i="25"/>
  <c r="BG290" i="25"/>
  <c r="BF290" i="25"/>
  <c r="T290" i="25"/>
  <c r="R290" i="25"/>
  <c r="P290" i="25"/>
  <c r="BI289" i="25"/>
  <c r="BH289" i="25"/>
  <c r="BG289" i="25"/>
  <c r="BF289" i="25"/>
  <c r="T289" i="25"/>
  <c r="R289" i="25"/>
  <c r="P289" i="25"/>
  <c r="BI288" i="25"/>
  <c r="BH288" i="25"/>
  <c r="BG288" i="25"/>
  <c r="BF288" i="25"/>
  <c r="T288" i="25"/>
  <c r="R288" i="25"/>
  <c r="P288" i="25"/>
  <c r="BI287" i="25"/>
  <c r="BH287" i="25"/>
  <c r="BG287" i="25"/>
  <c r="BF287" i="25"/>
  <c r="T287" i="25"/>
  <c r="R287" i="25"/>
  <c r="P287" i="25"/>
  <c r="BI286" i="25"/>
  <c r="BH286" i="25"/>
  <c r="BG286" i="25"/>
  <c r="BF286" i="25"/>
  <c r="T286" i="25"/>
  <c r="R286" i="25"/>
  <c r="P286" i="25"/>
  <c r="BI285" i="25"/>
  <c r="BH285" i="25"/>
  <c r="BG285" i="25"/>
  <c r="BF285" i="25"/>
  <c r="T285" i="25"/>
  <c r="R285" i="25"/>
  <c r="P285" i="25"/>
  <c r="BI284" i="25"/>
  <c r="BH284" i="25"/>
  <c r="BG284" i="25"/>
  <c r="BF284" i="25"/>
  <c r="T284" i="25"/>
  <c r="R284" i="25"/>
  <c r="P284" i="25"/>
  <c r="BI283" i="25"/>
  <c r="BH283" i="25"/>
  <c r="BG283" i="25"/>
  <c r="BF283" i="25"/>
  <c r="T283" i="25"/>
  <c r="R283" i="25"/>
  <c r="P283" i="25"/>
  <c r="BI281" i="25"/>
  <c r="BH281" i="25"/>
  <c r="BG281" i="25"/>
  <c r="BF281" i="25"/>
  <c r="T281" i="25"/>
  <c r="R281" i="25"/>
  <c r="P281" i="25"/>
  <c r="BI279" i="25"/>
  <c r="BH279" i="25"/>
  <c r="BG279" i="25"/>
  <c r="BF279" i="25"/>
  <c r="T279" i="25"/>
  <c r="R279" i="25"/>
  <c r="P279" i="25"/>
  <c r="BI278" i="25"/>
  <c r="BH278" i="25"/>
  <c r="BG278" i="25"/>
  <c r="BF278" i="25"/>
  <c r="T278" i="25"/>
  <c r="R278" i="25"/>
  <c r="P278" i="25"/>
  <c r="BI277" i="25"/>
  <c r="BH277" i="25"/>
  <c r="BG277" i="25"/>
  <c r="BF277" i="25"/>
  <c r="T277" i="25"/>
  <c r="R277" i="25"/>
  <c r="P277" i="25"/>
  <c r="BI275" i="25"/>
  <c r="BH275" i="25"/>
  <c r="BG275" i="25"/>
  <c r="BF275" i="25"/>
  <c r="T275" i="25"/>
  <c r="R275" i="25"/>
  <c r="P275" i="25"/>
  <c r="BI273" i="25"/>
  <c r="BH273" i="25"/>
  <c r="BG273" i="25"/>
  <c r="BF273" i="25"/>
  <c r="T273" i="25"/>
  <c r="R273" i="25"/>
  <c r="P273" i="25"/>
  <c r="BI272" i="25"/>
  <c r="BH272" i="25"/>
  <c r="BG272" i="25"/>
  <c r="BF272" i="25"/>
  <c r="T272" i="25"/>
  <c r="R272" i="25"/>
  <c r="P272" i="25"/>
  <c r="BI271" i="25"/>
  <c r="BH271" i="25"/>
  <c r="BG271" i="25"/>
  <c r="BF271" i="25"/>
  <c r="T271" i="25"/>
  <c r="R271" i="25"/>
  <c r="P271" i="25"/>
  <c r="BI270" i="25"/>
  <c r="BH270" i="25"/>
  <c r="BG270" i="25"/>
  <c r="BF270" i="25"/>
  <c r="T270" i="25"/>
  <c r="R270" i="25"/>
  <c r="P270" i="25"/>
  <c r="BI269" i="25"/>
  <c r="BH269" i="25"/>
  <c r="BG269" i="25"/>
  <c r="BF269" i="25"/>
  <c r="T269" i="25"/>
  <c r="R269" i="25"/>
  <c r="P269" i="25"/>
  <c r="BI267" i="25"/>
  <c r="BH267" i="25"/>
  <c r="BG267" i="25"/>
  <c r="BF267" i="25"/>
  <c r="T267" i="25"/>
  <c r="R267" i="25"/>
  <c r="P267" i="25"/>
  <c r="BI266" i="25"/>
  <c r="BH266" i="25"/>
  <c r="BG266" i="25"/>
  <c r="BF266" i="25"/>
  <c r="T266" i="25"/>
  <c r="R266" i="25"/>
  <c r="P266" i="25"/>
  <c r="BI265" i="25"/>
  <c r="BH265" i="25"/>
  <c r="BG265" i="25"/>
  <c r="BF265" i="25"/>
  <c r="T265" i="25"/>
  <c r="R265" i="25"/>
  <c r="P265" i="25"/>
  <c r="BI264" i="25"/>
  <c r="BH264" i="25"/>
  <c r="BG264" i="25"/>
  <c r="BF264" i="25"/>
  <c r="T264" i="25"/>
  <c r="R264" i="25"/>
  <c r="P264" i="25"/>
  <c r="BI263" i="25"/>
  <c r="BH263" i="25"/>
  <c r="BG263" i="25"/>
  <c r="BF263" i="25"/>
  <c r="T263" i="25"/>
  <c r="R263" i="25"/>
  <c r="P263" i="25"/>
  <c r="BI262" i="25"/>
  <c r="BH262" i="25"/>
  <c r="BG262" i="25"/>
  <c r="BF262" i="25"/>
  <c r="T262" i="25"/>
  <c r="R262" i="25"/>
  <c r="P262" i="25"/>
  <c r="BI261" i="25"/>
  <c r="BH261" i="25"/>
  <c r="BG261" i="25"/>
  <c r="BF261" i="25"/>
  <c r="T261" i="25"/>
  <c r="R261" i="25"/>
  <c r="P261" i="25"/>
  <c r="BI260" i="25"/>
  <c r="BH260" i="25"/>
  <c r="BG260" i="25"/>
  <c r="BF260" i="25"/>
  <c r="T260" i="25"/>
  <c r="R260" i="25"/>
  <c r="P260" i="25"/>
  <c r="BI259" i="25"/>
  <c r="BH259" i="25"/>
  <c r="BG259" i="25"/>
  <c r="BF259" i="25"/>
  <c r="T259" i="25"/>
  <c r="R259" i="25"/>
  <c r="P259" i="25"/>
  <c r="BI257" i="25"/>
  <c r="BH257" i="25"/>
  <c r="BG257" i="25"/>
  <c r="BF257" i="25"/>
  <c r="T257" i="25"/>
  <c r="R257" i="25"/>
  <c r="P257" i="25"/>
  <c r="BI256" i="25"/>
  <c r="BH256" i="25"/>
  <c r="BG256" i="25"/>
  <c r="BF256" i="25"/>
  <c r="T256" i="25"/>
  <c r="R256" i="25"/>
  <c r="P256" i="25"/>
  <c r="BI255" i="25"/>
  <c r="BH255" i="25"/>
  <c r="BG255" i="25"/>
  <c r="BF255" i="25"/>
  <c r="T255" i="25"/>
  <c r="R255" i="25"/>
  <c r="P255" i="25"/>
  <c r="BI254" i="25"/>
  <c r="BH254" i="25"/>
  <c r="BG254" i="25"/>
  <c r="BF254" i="25"/>
  <c r="T254" i="25"/>
  <c r="R254" i="25"/>
  <c r="P254" i="25"/>
  <c r="BI252" i="25"/>
  <c r="BH252" i="25"/>
  <c r="BG252" i="25"/>
  <c r="BF252" i="25"/>
  <c r="T252" i="25"/>
  <c r="R252" i="25"/>
  <c r="P252" i="25"/>
  <c r="BI251" i="25"/>
  <c r="BH251" i="25"/>
  <c r="BG251" i="25"/>
  <c r="BF251" i="25"/>
  <c r="T251" i="25"/>
  <c r="R251" i="25"/>
  <c r="P251" i="25"/>
  <c r="BI250" i="25"/>
  <c r="BH250" i="25"/>
  <c r="BG250" i="25"/>
  <c r="BF250" i="25"/>
  <c r="T250" i="25"/>
  <c r="R250" i="25"/>
  <c r="P250" i="25"/>
  <c r="BI249" i="25"/>
  <c r="BH249" i="25"/>
  <c r="BG249" i="25"/>
  <c r="BF249" i="25"/>
  <c r="T249" i="25"/>
  <c r="R249" i="25"/>
  <c r="P249" i="25"/>
  <c r="BI248" i="25"/>
  <c r="BH248" i="25"/>
  <c r="BG248" i="25"/>
  <c r="BF248" i="25"/>
  <c r="T248" i="25"/>
  <c r="R248" i="25"/>
  <c r="P248" i="25"/>
  <c r="BI247" i="25"/>
  <c r="BH247" i="25"/>
  <c r="BG247" i="25"/>
  <c r="BF247" i="25"/>
  <c r="T247" i="25"/>
  <c r="R247" i="25"/>
  <c r="P247" i="25"/>
  <c r="BI246" i="25"/>
  <c r="BH246" i="25"/>
  <c r="BG246" i="25"/>
  <c r="BF246" i="25"/>
  <c r="T246" i="25"/>
  <c r="R246" i="25"/>
  <c r="P246" i="25"/>
  <c r="BI245" i="25"/>
  <c r="BH245" i="25"/>
  <c r="BG245" i="25"/>
  <c r="BF245" i="25"/>
  <c r="T245" i="25"/>
  <c r="R245" i="25"/>
  <c r="P245" i="25"/>
  <c r="BI244" i="25"/>
  <c r="BH244" i="25"/>
  <c r="BG244" i="25"/>
  <c r="BF244" i="25"/>
  <c r="T244" i="25"/>
  <c r="R244" i="25"/>
  <c r="P244" i="25"/>
  <c r="BI243" i="25"/>
  <c r="BH243" i="25"/>
  <c r="BG243" i="25"/>
  <c r="BF243" i="25"/>
  <c r="T243" i="25"/>
  <c r="R243" i="25"/>
  <c r="P243" i="25"/>
  <c r="BI242" i="25"/>
  <c r="BH242" i="25"/>
  <c r="BG242" i="25"/>
  <c r="BF242" i="25"/>
  <c r="T242" i="25"/>
  <c r="R242" i="25"/>
  <c r="P242" i="25"/>
  <c r="BI241" i="25"/>
  <c r="BH241" i="25"/>
  <c r="BG241" i="25"/>
  <c r="BF241" i="25"/>
  <c r="T241" i="25"/>
  <c r="R241" i="25"/>
  <c r="P241" i="25"/>
  <c r="BI240" i="25"/>
  <c r="BH240" i="25"/>
  <c r="BG240" i="25"/>
  <c r="BF240" i="25"/>
  <c r="T240" i="25"/>
  <c r="R240" i="25"/>
  <c r="P240" i="25"/>
  <c r="BI239" i="25"/>
  <c r="BH239" i="25"/>
  <c r="BG239" i="25"/>
  <c r="BF239" i="25"/>
  <c r="T239" i="25"/>
  <c r="R239" i="25"/>
  <c r="P239" i="25"/>
  <c r="BI238" i="25"/>
  <c r="BH238" i="25"/>
  <c r="BG238" i="25"/>
  <c r="BF238" i="25"/>
  <c r="T238" i="25"/>
  <c r="R238" i="25"/>
  <c r="P238" i="25"/>
  <c r="BI237" i="25"/>
  <c r="BH237" i="25"/>
  <c r="BG237" i="25"/>
  <c r="BF237" i="25"/>
  <c r="T237" i="25"/>
  <c r="R237" i="25"/>
  <c r="P237" i="25"/>
  <c r="BI235" i="25"/>
  <c r="BH235" i="25"/>
  <c r="BG235" i="25"/>
  <c r="BF235" i="25"/>
  <c r="T235" i="25"/>
  <c r="R235" i="25"/>
  <c r="P235" i="25"/>
  <c r="BI234" i="25"/>
  <c r="BH234" i="25"/>
  <c r="BG234" i="25"/>
  <c r="BF234" i="25"/>
  <c r="T234" i="25"/>
  <c r="R234" i="25"/>
  <c r="P234" i="25"/>
  <c r="BI233" i="25"/>
  <c r="BH233" i="25"/>
  <c r="BG233" i="25"/>
  <c r="BF233" i="25"/>
  <c r="T233" i="25"/>
  <c r="R233" i="25"/>
  <c r="P233" i="25"/>
  <c r="BI232" i="25"/>
  <c r="BH232" i="25"/>
  <c r="BG232" i="25"/>
  <c r="BF232" i="25"/>
  <c r="T232" i="25"/>
  <c r="R232" i="25"/>
  <c r="P232" i="25"/>
  <c r="BI231" i="25"/>
  <c r="BH231" i="25"/>
  <c r="BG231" i="25"/>
  <c r="BF231" i="25"/>
  <c r="T231" i="25"/>
  <c r="R231" i="25"/>
  <c r="P231" i="25"/>
  <c r="BI230" i="25"/>
  <c r="BH230" i="25"/>
  <c r="BG230" i="25"/>
  <c r="BF230" i="25"/>
  <c r="T230" i="25"/>
  <c r="R230" i="25"/>
  <c r="P230" i="25"/>
  <c r="BI229" i="25"/>
  <c r="BH229" i="25"/>
  <c r="BG229" i="25"/>
  <c r="BF229" i="25"/>
  <c r="T229" i="25"/>
  <c r="R229" i="25"/>
  <c r="P229" i="25"/>
  <c r="BI228" i="25"/>
  <c r="BH228" i="25"/>
  <c r="BG228" i="25"/>
  <c r="BF228" i="25"/>
  <c r="T228" i="25"/>
  <c r="R228" i="25"/>
  <c r="P228" i="25"/>
  <c r="BI227" i="25"/>
  <c r="BH227" i="25"/>
  <c r="BG227" i="25"/>
  <c r="BF227" i="25"/>
  <c r="T227" i="25"/>
  <c r="R227" i="25"/>
  <c r="P227" i="25"/>
  <c r="BI226" i="25"/>
  <c r="BH226" i="25"/>
  <c r="BG226" i="25"/>
  <c r="BF226" i="25"/>
  <c r="T226" i="25"/>
  <c r="R226" i="25"/>
  <c r="P226" i="25"/>
  <c r="BI225" i="25"/>
  <c r="BH225" i="25"/>
  <c r="BG225" i="25"/>
  <c r="BF225" i="25"/>
  <c r="T225" i="25"/>
  <c r="R225" i="25"/>
  <c r="P225" i="25"/>
  <c r="BI224" i="25"/>
  <c r="BH224" i="25"/>
  <c r="BG224" i="25"/>
  <c r="BF224" i="25"/>
  <c r="T224" i="25"/>
  <c r="R224" i="25"/>
  <c r="P224" i="25"/>
  <c r="BI223" i="25"/>
  <c r="BH223" i="25"/>
  <c r="BG223" i="25"/>
  <c r="BF223" i="25"/>
  <c r="T223" i="25"/>
  <c r="R223" i="25"/>
  <c r="P223" i="25"/>
  <c r="BI222" i="25"/>
  <c r="BH222" i="25"/>
  <c r="BG222" i="25"/>
  <c r="BF222" i="25"/>
  <c r="T222" i="25"/>
  <c r="R222" i="25"/>
  <c r="P222" i="25"/>
  <c r="BI221" i="25"/>
  <c r="BH221" i="25"/>
  <c r="BG221" i="25"/>
  <c r="BF221" i="25"/>
  <c r="T221" i="25"/>
  <c r="R221" i="25"/>
  <c r="P221" i="25"/>
  <c r="BI220" i="25"/>
  <c r="BH220" i="25"/>
  <c r="BG220" i="25"/>
  <c r="BF220" i="25"/>
  <c r="T220" i="25"/>
  <c r="R220" i="25"/>
  <c r="P220" i="25"/>
  <c r="BI218" i="25"/>
  <c r="BH218" i="25"/>
  <c r="BG218" i="25"/>
  <c r="BF218" i="25"/>
  <c r="T218" i="25"/>
  <c r="R218" i="25"/>
  <c r="P218" i="25"/>
  <c r="BI217" i="25"/>
  <c r="BH217" i="25"/>
  <c r="BG217" i="25"/>
  <c r="BF217" i="25"/>
  <c r="T217" i="25"/>
  <c r="R217" i="25"/>
  <c r="P217" i="25"/>
  <c r="BI216" i="25"/>
  <c r="BH216" i="25"/>
  <c r="BG216" i="25"/>
  <c r="BF216" i="25"/>
  <c r="T216" i="25"/>
  <c r="R216" i="25"/>
  <c r="P216" i="25"/>
  <c r="BI215" i="25"/>
  <c r="BH215" i="25"/>
  <c r="BG215" i="25"/>
  <c r="BF215" i="25"/>
  <c r="T215" i="25"/>
  <c r="R215" i="25"/>
  <c r="P215" i="25"/>
  <c r="BI214" i="25"/>
  <c r="BH214" i="25"/>
  <c r="BG214" i="25"/>
  <c r="BF214" i="25"/>
  <c r="T214" i="25"/>
  <c r="R214" i="25"/>
  <c r="P214" i="25"/>
  <c r="BI213" i="25"/>
  <c r="BH213" i="25"/>
  <c r="BG213" i="25"/>
  <c r="BF213" i="25"/>
  <c r="T213" i="25"/>
  <c r="R213" i="25"/>
  <c r="P213" i="25"/>
  <c r="BI212" i="25"/>
  <c r="BH212" i="25"/>
  <c r="BG212" i="25"/>
  <c r="BF212" i="25"/>
  <c r="T212" i="25"/>
  <c r="R212" i="25"/>
  <c r="P212" i="25"/>
  <c r="BI211" i="25"/>
  <c r="BH211" i="25"/>
  <c r="BG211" i="25"/>
  <c r="BF211" i="25"/>
  <c r="T211" i="25"/>
  <c r="R211" i="25"/>
  <c r="P211" i="25"/>
  <c r="BI210" i="25"/>
  <c r="BH210" i="25"/>
  <c r="BG210" i="25"/>
  <c r="BF210" i="25"/>
  <c r="T210" i="25"/>
  <c r="R210" i="25"/>
  <c r="P210" i="25"/>
  <c r="BI209" i="25"/>
  <c r="BH209" i="25"/>
  <c r="BG209" i="25"/>
  <c r="BF209" i="25"/>
  <c r="T209" i="25"/>
  <c r="R209" i="25"/>
  <c r="P209" i="25"/>
  <c r="BI208" i="25"/>
  <c r="BH208" i="25"/>
  <c r="BG208" i="25"/>
  <c r="BF208" i="25"/>
  <c r="T208" i="25"/>
  <c r="R208" i="25"/>
  <c r="P208" i="25"/>
  <c r="BI207" i="25"/>
  <c r="BH207" i="25"/>
  <c r="BG207" i="25"/>
  <c r="BF207" i="25"/>
  <c r="T207" i="25"/>
  <c r="R207" i="25"/>
  <c r="P207" i="25"/>
  <c r="BI206" i="25"/>
  <c r="BH206" i="25"/>
  <c r="BG206" i="25"/>
  <c r="BF206" i="25"/>
  <c r="T206" i="25"/>
  <c r="R206" i="25"/>
  <c r="P206" i="25"/>
  <c r="BI205" i="25"/>
  <c r="BH205" i="25"/>
  <c r="BG205" i="25"/>
  <c r="BF205" i="25"/>
  <c r="T205" i="25"/>
  <c r="R205" i="25"/>
  <c r="P205" i="25"/>
  <c r="BI203" i="25"/>
  <c r="BH203" i="25"/>
  <c r="BG203" i="25"/>
  <c r="BF203" i="25"/>
  <c r="T203" i="25"/>
  <c r="R203" i="25"/>
  <c r="P203" i="25"/>
  <c r="BI202" i="25"/>
  <c r="BH202" i="25"/>
  <c r="BG202" i="25"/>
  <c r="BF202" i="25"/>
  <c r="T202" i="25"/>
  <c r="R202" i="25"/>
  <c r="P202" i="25"/>
  <c r="BI201" i="25"/>
  <c r="BH201" i="25"/>
  <c r="BG201" i="25"/>
  <c r="BF201" i="25"/>
  <c r="T201" i="25"/>
  <c r="R201" i="25"/>
  <c r="P201" i="25"/>
  <c r="BI200" i="25"/>
  <c r="BH200" i="25"/>
  <c r="BG200" i="25"/>
  <c r="BF200" i="25"/>
  <c r="T200" i="25"/>
  <c r="R200" i="25"/>
  <c r="P200" i="25"/>
  <c r="BI199" i="25"/>
  <c r="BH199" i="25"/>
  <c r="BG199" i="25"/>
  <c r="BF199" i="25"/>
  <c r="T199" i="25"/>
  <c r="R199" i="25"/>
  <c r="P199" i="25"/>
  <c r="BI198" i="25"/>
  <c r="BH198" i="25"/>
  <c r="BG198" i="25"/>
  <c r="BF198" i="25"/>
  <c r="T198" i="25"/>
  <c r="R198" i="25"/>
  <c r="P198" i="25"/>
  <c r="BI197" i="25"/>
  <c r="BH197" i="25"/>
  <c r="BG197" i="25"/>
  <c r="BF197" i="25"/>
  <c r="T197" i="25"/>
  <c r="R197" i="25"/>
  <c r="P197" i="25"/>
  <c r="BI196" i="25"/>
  <c r="BH196" i="25"/>
  <c r="BG196" i="25"/>
  <c r="BF196" i="25"/>
  <c r="T196" i="25"/>
  <c r="R196" i="25"/>
  <c r="P196" i="25"/>
  <c r="BI195" i="25"/>
  <c r="BH195" i="25"/>
  <c r="BG195" i="25"/>
  <c r="BF195" i="25"/>
  <c r="T195" i="25"/>
  <c r="R195" i="25"/>
  <c r="P195" i="25"/>
  <c r="BI194" i="25"/>
  <c r="BH194" i="25"/>
  <c r="BG194" i="25"/>
  <c r="BF194" i="25"/>
  <c r="T194" i="25"/>
  <c r="R194" i="25"/>
  <c r="P194" i="25"/>
  <c r="BI193" i="25"/>
  <c r="BH193" i="25"/>
  <c r="BG193" i="25"/>
  <c r="BF193" i="25"/>
  <c r="T193" i="25"/>
  <c r="R193" i="25"/>
  <c r="P193" i="25"/>
  <c r="BI192" i="25"/>
  <c r="BH192" i="25"/>
  <c r="BG192" i="25"/>
  <c r="BF192" i="25"/>
  <c r="T192" i="25"/>
  <c r="R192" i="25"/>
  <c r="P192" i="25"/>
  <c r="BI191" i="25"/>
  <c r="BH191" i="25"/>
  <c r="BG191" i="25"/>
  <c r="BF191" i="25"/>
  <c r="T191" i="25"/>
  <c r="R191" i="25"/>
  <c r="P191" i="25"/>
  <c r="BI190" i="25"/>
  <c r="BH190" i="25"/>
  <c r="BG190" i="25"/>
  <c r="BF190" i="25"/>
  <c r="T190" i="25"/>
  <c r="R190" i="25"/>
  <c r="P190" i="25"/>
  <c r="BI189" i="25"/>
  <c r="BH189" i="25"/>
  <c r="BG189" i="25"/>
  <c r="BF189" i="25"/>
  <c r="T189" i="25"/>
  <c r="R189" i="25"/>
  <c r="P189" i="25"/>
  <c r="BI188" i="25"/>
  <c r="BH188" i="25"/>
  <c r="BG188" i="25"/>
  <c r="BF188" i="25"/>
  <c r="T188" i="25"/>
  <c r="R188" i="25"/>
  <c r="P188" i="25"/>
  <c r="BI186" i="25"/>
  <c r="BH186" i="25"/>
  <c r="BG186" i="25"/>
  <c r="BF186" i="25"/>
  <c r="T186" i="25"/>
  <c r="R186" i="25"/>
  <c r="P186" i="25"/>
  <c r="BI185" i="25"/>
  <c r="BH185" i="25"/>
  <c r="BG185" i="25"/>
  <c r="BF185" i="25"/>
  <c r="T185" i="25"/>
  <c r="R185" i="25"/>
  <c r="P185" i="25"/>
  <c r="BI184" i="25"/>
  <c r="BH184" i="25"/>
  <c r="BG184" i="25"/>
  <c r="BF184" i="25"/>
  <c r="T184" i="25"/>
  <c r="R184" i="25"/>
  <c r="P184" i="25"/>
  <c r="BI183" i="25"/>
  <c r="BH183" i="25"/>
  <c r="BG183" i="25"/>
  <c r="BF183" i="25"/>
  <c r="T183" i="25"/>
  <c r="R183" i="25"/>
  <c r="P183" i="25"/>
  <c r="BI182" i="25"/>
  <c r="BH182" i="25"/>
  <c r="BG182" i="25"/>
  <c r="BF182" i="25"/>
  <c r="T182" i="25"/>
  <c r="R182" i="25"/>
  <c r="P182" i="25"/>
  <c r="BI181" i="25"/>
  <c r="BH181" i="25"/>
  <c r="BG181" i="25"/>
  <c r="BF181" i="25"/>
  <c r="T181" i="25"/>
  <c r="R181" i="25"/>
  <c r="P181" i="25"/>
  <c r="BI180" i="25"/>
  <c r="BH180" i="25"/>
  <c r="BG180" i="25"/>
  <c r="BF180" i="25"/>
  <c r="T180" i="25"/>
  <c r="R180" i="25"/>
  <c r="P180" i="25"/>
  <c r="BI179" i="25"/>
  <c r="BH179" i="25"/>
  <c r="BG179" i="25"/>
  <c r="BF179" i="25"/>
  <c r="T179" i="25"/>
  <c r="R179" i="25"/>
  <c r="P179" i="25"/>
  <c r="BI178" i="25"/>
  <c r="BH178" i="25"/>
  <c r="BG178" i="25"/>
  <c r="BF178" i="25"/>
  <c r="T178" i="25"/>
  <c r="R178" i="25"/>
  <c r="P178" i="25"/>
  <c r="BI177" i="25"/>
  <c r="BH177" i="25"/>
  <c r="BG177" i="25"/>
  <c r="BF177" i="25"/>
  <c r="T177" i="25"/>
  <c r="R177" i="25"/>
  <c r="P177" i="25"/>
  <c r="BI176" i="25"/>
  <c r="BH176" i="25"/>
  <c r="BG176" i="25"/>
  <c r="BF176" i="25"/>
  <c r="T176" i="25"/>
  <c r="R176" i="25"/>
  <c r="P176" i="25"/>
  <c r="BI175" i="25"/>
  <c r="BH175" i="25"/>
  <c r="BG175" i="25"/>
  <c r="BF175" i="25"/>
  <c r="T175" i="25"/>
  <c r="R175" i="25"/>
  <c r="P175" i="25"/>
  <c r="BI174" i="25"/>
  <c r="BH174" i="25"/>
  <c r="BG174" i="25"/>
  <c r="BF174" i="25"/>
  <c r="T174" i="25"/>
  <c r="R174" i="25"/>
  <c r="P174" i="25"/>
  <c r="BI173" i="25"/>
  <c r="BH173" i="25"/>
  <c r="BG173" i="25"/>
  <c r="BF173" i="25"/>
  <c r="T173" i="25"/>
  <c r="R173" i="25"/>
  <c r="P173" i="25"/>
  <c r="BI172" i="25"/>
  <c r="BH172" i="25"/>
  <c r="BG172" i="25"/>
  <c r="BF172" i="25"/>
  <c r="T172" i="25"/>
  <c r="R172" i="25"/>
  <c r="P172" i="25"/>
  <c r="BI171" i="25"/>
  <c r="BH171" i="25"/>
  <c r="BG171" i="25"/>
  <c r="BF171" i="25"/>
  <c r="T171" i="25"/>
  <c r="R171" i="25"/>
  <c r="P171" i="25"/>
  <c r="BI169" i="25"/>
  <c r="BH169" i="25"/>
  <c r="BG169" i="25"/>
  <c r="BF169" i="25"/>
  <c r="T169" i="25"/>
  <c r="R169" i="25"/>
  <c r="P169" i="25"/>
  <c r="BI168" i="25"/>
  <c r="BH168" i="25"/>
  <c r="BG168" i="25"/>
  <c r="BF168" i="25"/>
  <c r="T168" i="25"/>
  <c r="R168" i="25"/>
  <c r="P168" i="25"/>
  <c r="BI167" i="25"/>
  <c r="BH167" i="25"/>
  <c r="BG167" i="25"/>
  <c r="BF167" i="25"/>
  <c r="T167" i="25"/>
  <c r="R167" i="25"/>
  <c r="P167" i="25"/>
  <c r="BI166" i="25"/>
  <c r="BH166" i="25"/>
  <c r="BG166" i="25"/>
  <c r="BF166" i="25"/>
  <c r="T166" i="25"/>
  <c r="R166" i="25"/>
  <c r="P166" i="25"/>
  <c r="BI165" i="25"/>
  <c r="BH165" i="25"/>
  <c r="BG165" i="25"/>
  <c r="BF165" i="25"/>
  <c r="T165" i="25"/>
  <c r="R165" i="25"/>
  <c r="P165" i="25"/>
  <c r="BI164" i="25"/>
  <c r="BH164" i="25"/>
  <c r="BG164" i="25"/>
  <c r="BF164" i="25"/>
  <c r="T164" i="25"/>
  <c r="R164" i="25"/>
  <c r="P164" i="25"/>
  <c r="BI163" i="25"/>
  <c r="BH163" i="25"/>
  <c r="BG163" i="25"/>
  <c r="BF163" i="25"/>
  <c r="T163" i="25"/>
  <c r="R163" i="25"/>
  <c r="P163" i="25"/>
  <c r="BI162" i="25"/>
  <c r="BH162" i="25"/>
  <c r="BG162" i="25"/>
  <c r="BF162" i="25"/>
  <c r="T162" i="25"/>
  <c r="R162" i="25"/>
  <c r="P162" i="25"/>
  <c r="BI161" i="25"/>
  <c r="BH161" i="25"/>
  <c r="BG161" i="25"/>
  <c r="BF161" i="25"/>
  <c r="T161" i="25"/>
  <c r="R161" i="25"/>
  <c r="P161" i="25"/>
  <c r="BI160" i="25"/>
  <c r="BH160" i="25"/>
  <c r="BG160" i="25"/>
  <c r="BF160" i="25"/>
  <c r="T160" i="25"/>
  <c r="R160" i="25"/>
  <c r="P160" i="25"/>
  <c r="BI159" i="25"/>
  <c r="BH159" i="25"/>
  <c r="BG159" i="25"/>
  <c r="BF159" i="25"/>
  <c r="T159" i="25"/>
  <c r="R159" i="25"/>
  <c r="P159" i="25"/>
  <c r="BI158" i="25"/>
  <c r="BH158" i="25"/>
  <c r="BG158" i="25"/>
  <c r="BF158" i="25"/>
  <c r="T158" i="25"/>
  <c r="R158" i="25"/>
  <c r="P158" i="25"/>
  <c r="BI157" i="25"/>
  <c r="BH157" i="25"/>
  <c r="BG157" i="25"/>
  <c r="BF157" i="25"/>
  <c r="T157" i="25"/>
  <c r="R157" i="25"/>
  <c r="P157" i="25"/>
  <c r="BI156" i="25"/>
  <c r="BH156" i="25"/>
  <c r="BG156" i="25"/>
  <c r="BF156" i="25"/>
  <c r="T156" i="25"/>
  <c r="R156" i="25"/>
  <c r="P156" i="25"/>
  <c r="BI155" i="25"/>
  <c r="BH155" i="25"/>
  <c r="BG155" i="25"/>
  <c r="BF155" i="25"/>
  <c r="T155" i="25"/>
  <c r="R155" i="25"/>
  <c r="P155" i="25"/>
  <c r="BI154" i="25"/>
  <c r="BH154" i="25"/>
  <c r="BG154" i="25"/>
  <c r="BF154" i="25"/>
  <c r="T154" i="25"/>
  <c r="R154" i="25"/>
  <c r="P154" i="25"/>
  <c r="BI153" i="25"/>
  <c r="BH153" i="25"/>
  <c r="BG153" i="25"/>
  <c r="BF153" i="25"/>
  <c r="T153" i="25"/>
  <c r="R153" i="25"/>
  <c r="P153" i="25"/>
  <c r="BI152" i="25"/>
  <c r="BH152" i="25"/>
  <c r="BG152" i="25"/>
  <c r="BF152" i="25"/>
  <c r="T152" i="25"/>
  <c r="R152" i="25"/>
  <c r="P152" i="25"/>
  <c r="BI151" i="25"/>
  <c r="BH151" i="25"/>
  <c r="BG151" i="25"/>
  <c r="BF151" i="25"/>
  <c r="T151" i="25"/>
  <c r="R151" i="25"/>
  <c r="P151" i="25"/>
  <c r="BI150" i="25"/>
  <c r="BH150" i="25"/>
  <c r="BG150" i="25"/>
  <c r="BF150" i="25"/>
  <c r="T150" i="25"/>
  <c r="R150" i="25"/>
  <c r="P150" i="25"/>
  <c r="BI149" i="25"/>
  <c r="BH149" i="25"/>
  <c r="BG149" i="25"/>
  <c r="BF149" i="25"/>
  <c r="T149" i="25"/>
  <c r="R149" i="25"/>
  <c r="P149" i="25"/>
  <c r="BI146" i="25"/>
  <c r="BH146" i="25"/>
  <c r="BG146" i="25"/>
  <c r="BF146" i="25"/>
  <c r="T146" i="25"/>
  <c r="R146" i="25"/>
  <c r="P146" i="25"/>
  <c r="BI145" i="25"/>
  <c r="BH145" i="25"/>
  <c r="BG145" i="25"/>
  <c r="BF145" i="25"/>
  <c r="T145" i="25"/>
  <c r="R145" i="25"/>
  <c r="P145" i="25"/>
  <c r="BI144" i="25"/>
  <c r="BH144" i="25"/>
  <c r="BG144" i="25"/>
  <c r="BF144" i="25"/>
  <c r="T144" i="25"/>
  <c r="R144" i="25"/>
  <c r="P144" i="25"/>
  <c r="BI143" i="25"/>
  <c r="BH143" i="25"/>
  <c r="BG143" i="25"/>
  <c r="BF143" i="25"/>
  <c r="T143" i="25"/>
  <c r="R143" i="25"/>
  <c r="P143" i="25"/>
  <c r="BI142" i="25"/>
  <c r="BH142" i="25"/>
  <c r="BG142" i="25"/>
  <c r="BF142" i="25"/>
  <c r="T142" i="25"/>
  <c r="R142" i="25"/>
  <c r="P142" i="25"/>
  <c r="BI141" i="25"/>
  <c r="BH141" i="25"/>
  <c r="BG141" i="25"/>
  <c r="BF141" i="25"/>
  <c r="T141" i="25"/>
  <c r="R141" i="25"/>
  <c r="P141" i="25"/>
  <c r="BI140" i="25"/>
  <c r="BH140" i="25"/>
  <c r="BG140" i="25"/>
  <c r="BF140" i="25"/>
  <c r="T140" i="25"/>
  <c r="R140" i="25"/>
  <c r="P140" i="25"/>
  <c r="BI139" i="25"/>
  <c r="BH139" i="25"/>
  <c r="BG139" i="25"/>
  <c r="BF139" i="25"/>
  <c r="T139" i="25"/>
  <c r="R139" i="25"/>
  <c r="P139" i="25"/>
  <c r="BI137" i="25"/>
  <c r="BH137" i="25"/>
  <c r="BG137" i="25"/>
  <c r="BF137" i="25"/>
  <c r="T137" i="25"/>
  <c r="R137" i="25"/>
  <c r="P137" i="25"/>
  <c r="BI136" i="25"/>
  <c r="BH136" i="25"/>
  <c r="BG136" i="25"/>
  <c r="BF136" i="25"/>
  <c r="T136" i="25"/>
  <c r="R136" i="25"/>
  <c r="P136" i="25"/>
  <c r="BI135" i="25"/>
  <c r="BH135" i="25"/>
  <c r="BG135" i="25"/>
  <c r="BF135" i="25"/>
  <c r="T135" i="25"/>
  <c r="R135" i="25"/>
  <c r="P135" i="25"/>
  <c r="BI134" i="25"/>
  <c r="BH134" i="25"/>
  <c r="BG134" i="25"/>
  <c r="BF134" i="25"/>
  <c r="T134" i="25"/>
  <c r="R134" i="25"/>
  <c r="P134" i="25"/>
  <c r="BI133" i="25"/>
  <c r="BH133" i="25"/>
  <c r="BG133" i="25"/>
  <c r="BF133" i="25"/>
  <c r="T133" i="25"/>
  <c r="R133" i="25"/>
  <c r="P133" i="25"/>
  <c r="BI132" i="25"/>
  <c r="BH132" i="25"/>
  <c r="BG132" i="25"/>
  <c r="BF132" i="25"/>
  <c r="T132" i="25"/>
  <c r="R132" i="25"/>
  <c r="P132" i="25"/>
  <c r="BI131" i="25"/>
  <c r="BH131" i="25"/>
  <c r="BG131" i="25"/>
  <c r="BF131" i="25"/>
  <c r="T131" i="25"/>
  <c r="R131" i="25"/>
  <c r="P131" i="25"/>
  <c r="BI130" i="25"/>
  <c r="BH130" i="25"/>
  <c r="BG130" i="25"/>
  <c r="BF130" i="25"/>
  <c r="T130" i="25"/>
  <c r="R130" i="25"/>
  <c r="P130" i="25"/>
  <c r="BI129" i="25"/>
  <c r="BH129" i="25"/>
  <c r="BG129" i="25"/>
  <c r="BF129" i="25"/>
  <c r="T129" i="25"/>
  <c r="R129" i="25"/>
  <c r="P129" i="25"/>
  <c r="BI128" i="25"/>
  <c r="BH128" i="25"/>
  <c r="BG128" i="25"/>
  <c r="BF128" i="25"/>
  <c r="T128" i="25"/>
  <c r="R128" i="25"/>
  <c r="P128" i="25"/>
  <c r="BI127" i="25"/>
  <c r="BH127" i="25"/>
  <c r="BG127" i="25"/>
  <c r="BF127" i="25"/>
  <c r="T127" i="25"/>
  <c r="R127" i="25"/>
  <c r="P127" i="25"/>
  <c r="BI126" i="25"/>
  <c r="BH126" i="25"/>
  <c r="BG126" i="25"/>
  <c r="BF126" i="25"/>
  <c r="T126" i="25"/>
  <c r="R126" i="25"/>
  <c r="P126" i="25"/>
  <c r="BI124" i="25"/>
  <c r="BH124" i="25"/>
  <c r="BG124" i="25"/>
  <c r="BF124" i="25"/>
  <c r="T124" i="25"/>
  <c r="R124" i="25"/>
  <c r="P124" i="25"/>
  <c r="BI123" i="25"/>
  <c r="BH123" i="25"/>
  <c r="BG123" i="25"/>
  <c r="BF123" i="25"/>
  <c r="T123" i="25"/>
  <c r="R123" i="25"/>
  <c r="P123" i="25"/>
  <c r="BI122" i="25"/>
  <c r="BH122" i="25"/>
  <c r="BG122" i="25"/>
  <c r="BF122" i="25"/>
  <c r="T122" i="25"/>
  <c r="R122" i="25"/>
  <c r="P122" i="25"/>
  <c r="BI121" i="25"/>
  <c r="BH121" i="25"/>
  <c r="BG121" i="25"/>
  <c r="BF121" i="25"/>
  <c r="T121" i="25"/>
  <c r="R121" i="25"/>
  <c r="P121" i="25"/>
  <c r="BI120" i="25"/>
  <c r="BH120" i="25"/>
  <c r="BG120" i="25"/>
  <c r="BF120" i="25"/>
  <c r="T120" i="25"/>
  <c r="R120" i="25"/>
  <c r="P120" i="25"/>
  <c r="BI119" i="25"/>
  <c r="BH119" i="25"/>
  <c r="BG119" i="25"/>
  <c r="BF119" i="25"/>
  <c r="T119" i="25"/>
  <c r="R119" i="25"/>
  <c r="P119" i="25"/>
  <c r="BI118" i="25"/>
  <c r="BH118" i="25"/>
  <c r="BG118" i="25"/>
  <c r="BF118" i="25"/>
  <c r="T118" i="25"/>
  <c r="R118" i="25"/>
  <c r="P118" i="25"/>
  <c r="BI117" i="25"/>
  <c r="BH117" i="25"/>
  <c r="BG117" i="25"/>
  <c r="BF117" i="25"/>
  <c r="T117" i="25"/>
  <c r="R117" i="25"/>
  <c r="P117" i="25"/>
  <c r="BI116" i="25"/>
  <c r="BH116" i="25"/>
  <c r="BG116" i="25"/>
  <c r="BF116" i="25"/>
  <c r="T116" i="25"/>
  <c r="R116" i="25"/>
  <c r="P116" i="25"/>
  <c r="BI115" i="25"/>
  <c r="BH115" i="25"/>
  <c r="BG115" i="25"/>
  <c r="BF115" i="25"/>
  <c r="T115" i="25"/>
  <c r="R115" i="25"/>
  <c r="P115" i="25"/>
  <c r="BI114" i="25"/>
  <c r="BH114" i="25"/>
  <c r="BG114" i="25"/>
  <c r="BF114" i="25"/>
  <c r="T114" i="25"/>
  <c r="R114" i="25"/>
  <c r="P114" i="25"/>
  <c r="BI113" i="25"/>
  <c r="BH113" i="25"/>
  <c r="BG113" i="25"/>
  <c r="BF113" i="25"/>
  <c r="T113" i="25"/>
  <c r="R113" i="25"/>
  <c r="P113" i="25"/>
  <c r="BI112" i="25"/>
  <c r="BH112" i="25"/>
  <c r="BG112" i="25"/>
  <c r="BF112" i="25"/>
  <c r="T112" i="25"/>
  <c r="R112" i="25"/>
  <c r="P112" i="25"/>
  <c r="BI111" i="25"/>
  <c r="BH111" i="25"/>
  <c r="BG111" i="25"/>
  <c r="BF111" i="25"/>
  <c r="T111" i="25"/>
  <c r="R111" i="25"/>
  <c r="P111" i="25"/>
  <c r="BI110" i="25"/>
  <c r="BH110" i="25"/>
  <c r="BG110" i="25"/>
  <c r="BF110" i="25"/>
  <c r="T110" i="25"/>
  <c r="R110" i="25"/>
  <c r="P110" i="25"/>
  <c r="J103" i="25"/>
  <c r="F103" i="25"/>
  <c r="F101" i="25"/>
  <c r="E99" i="25"/>
  <c r="J54" i="25"/>
  <c r="F54" i="25"/>
  <c r="F52" i="25"/>
  <c r="E50" i="25"/>
  <c r="J24" i="25"/>
  <c r="E24" i="25"/>
  <c r="J104" i="25" s="1"/>
  <c r="J23" i="25"/>
  <c r="J18" i="25"/>
  <c r="E18" i="25"/>
  <c r="F104" i="25" s="1"/>
  <c r="J17" i="25"/>
  <c r="J12" i="25"/>
  <c r="J101" i="25"/>
  <c r="E7" i="25"/>
  <c r="E97" i="25"/>
  <c r="J37" i="24"/>
  <c r="J36" i="24"/>
  <c r="AY78" i="1" s="1"/>
  <c r="J35" i="24"/>
  <c r="AX78" i="1" s="1"/>
  <c r="BI115" i="24"/>
  <c r="BH115" i="24"/>
  <c r="BG115" i="24"/>
  <c r="BF115" i="24"/>
  <c r="T115" i="24"/>
  <c r="T114" i="24" s="1"/>
  <c r="R115" i="24"/>
  <c r="R114" i="24" s="1"/>
  <c r="P115" i="24"/>
  <c r="P114" i="24" s="1"/>
  <c r="BI113" i="24"/>
  <c r="BH113" i="24"/>
  <c r="BG113" i="24"/>
  <c r="BF113" i="24"/>
  <c r="T113" i="24"/>
  <c r="R113" i="24"/>
  <c r="P113" i="24"/>
  <c r="BI112" i="24"/>
  <c r="BH112" i="24"/>
  <c r="BG112" i="24"/>
  <c r="BF112" i="24"/>
  <c r="T112" i="24"/>
  <c r="R112" i="24"/>
  <c r="P112" i="24"/>
  <c r="BI111" i="24"/>
  <c r="BH111" i="24"/>
  <c r="BG111" i="24"/>
  <c r="BF111" i="24"/>
  <c r="T111" i="24"/>
  <c r="R111" i="24"/>
  <c r="P111" i="24"/>
  <c r="BI110" i="24"/>
  <c r="BH110" i="24"/>
  <c r="BG110" i="24"/>
  <c r="BF110" i="24"/>
  <c r="T110" i="24"/>
  <c r="R110" i="24"/>
  <c r="P110" i="24"/>
  <c r="BI109" i="24"/>
  <c r="BH109" i="24"/>
  <c r="BG109" i="24"/>
  <c r="BF109" i="24"/>
  <c r="T109" i="24"/>
  <c r="R109" i="24"/>
  <c r="P109" i="24"/>
  <c r="BI108" i="24"/>
  <c r="BH108" i="24"/>
  <c r="BG108" i="24"/>
  <c r="BF108" i="24"/>
  <c r="T108" i="24"/>
  <c r="R108" i="24"/>
  <c r="P108" i="24"/>
  <c r="BI107" i="24"/>
  <c r="BH107" i="24"/>
  <c r="BG107" i="24"/>
  <c r="BF107" i="24"/>
  <c r="T107" i="24"/>
  <c r="R107" i="24"/>
  <c r="P107" i="24"/>
  <c r="BI105" i="24"/>
  <c r="BH105" i="24"/>
  <c r="BG105" i="24"/>
  <c r="BF105" i="24"/>
  <c r="T105" i="24"/>
  <c r="R105" i="24"/>
  <c r="P105" i="24"/>
  <c r="BI104" i="24"/>
  <c r="BH104" i="24"/>
  <c r="BG104" i="24"/>
  <c r="BF104" i="24"/>
  <c r="T104" i="24"/>
  <c r="R104" i="24"/>
  <c r="P104" i="24"/>
  <c r="BI103" i="24"/>
  <c r="BH103" i="24"/>
  <c r="BG103" i="24"/>
  <c r="BF103" i="24"/>
  <c r="T103" i="24"/>
  <c r="R103" i="24"/>
  <c r="P103" i="24"/>
  <c r="BI101" i="24"/>
  <c r="BH101" i="24"/>
  <c r="BG101" i="24"/>
  <c r="BF101" i="24"/>
  <c r="T101" i="24"/>
  <c r="R101" i="24"/>
  <c r="P101" i="24"/>
  <c r="BI100" i="24"/>
  <c r="BH100" i="24"/>
  <c r="BG100" i="24"/>
  <c r="BF100" i="24"/>
  <c r="T100" i="24"/>
  <c r="R100" i="24"/>
  <c r="P100" i="24"/>
  <c r="BI99" i="24"/>
  <c r="BH99" i="24"/>
  <c r="BG99" i="24"/>
  <c r="BF99" i="24"/>
  <c r="T99" i="24"/>
  <c r="R99" i="24"/>
  <c r="P99" i="24"/>
  <c r="BI98" i="24"/>
  <c r="BH98" i="24"/>
  <c r="BG98" i="24"/>
  <c r="BF98" i="24"/>
  <c r="T98" i="24"/>
  <c r="R98" i="24"/>
  <c r="P98" i="24"/>
  <c r="BI97" i="24"/>
  <c r="BH97" i="24"/>
  <c r="BG97" i="24"/>
  <c r="BF97" i="24"/>
  <c r="T97" i="24"/>
  <c r="R97" i="24"/>
  <c r="P97" i="24"/>
  <c r="BI96" i="24"/>
  <c r="BH96" i="24"/>
  <c r="BG96" i="24"/>
  <c r="BF96" i="24"/>
  <c r="T96" i="24"/>
  <c r="R96" i="24"/>
  <c r="P96" i="24"/>
  <c r="BI95" i="24"/>
  <c r="BH95" i="24"/>
  <c r="BG95" i="24"/>
  <c r="BF95" i="24"/>
  <c r="T95" i="24"/>
  <c r="R95" i="24"/>
  <c r="P95" i="24"/>
  <c r="BI94" i="24"/>
  <c r="BH94" i="24"/>
  <c r="BG94" i="24"/>
  <c r="BF94" i="24"/>
  <c r="T94" i="24"/>
  <c r="R94" i="24"/>
  <c r="P94" i="24"/>
  <c r="BI93" i="24"/>
  <c r="BH93" i="24"/>
  <c r="BG93" i="24"/>
  <c r="BF93" i="24"/>
  <c r="T93" i="24"/>
  <c r="R93" i="24"/>
  <c r="P93" i="24"/>
  <c r="BI92" i="24"/>
  <c r="BH92" i="24"/>
  <c r="BG92" i="24"/>
  <c r="BF92" i="24"/>
  <c r="T92" i="24"/>
  <c r="R92" i="24"/>
  <c r="P92" i="24"/>
  <c r="BI91" i="24"/>
  <c r="BH91" i="24"/>
  <c r="BG91" i="24"/>
  <c r="BF91" i="24"/>
  <c r="T91" i="24"/>
  <c r="R91" i="24"/>
  <c r="P91" i="24"/>
  <c r="BI90" i="24"/>
  <c r="BH90" i="24"/>
  <c r="BG90" i="24"/>
  <c r="BF90" i="24"/>
  <c r="T90" i="24"/>
  <c r="R90" i="24"/>
  <c r="P90" i="24"/>
  <c r="BI89" i="24"/>
  <c r="BH89" i="24"/>
  <c r="BG89" i="24"/>
  <c r="BF89" i="24"/>
  <c r="T89" i="24"/>
  <c r="R89" i="24"/>
  <c r="P89" i="24"/>
  <c r="BI88" i="24"/>
  <c r="BH88" i="24"/>
  <c r="BG88" i="24"/>
  <c r="BF88" i="24"/>
  <c r="T88" i="24"/>
  <c r="R88" i="24"/>
  <c r="P88" i="24"/>
  <c r="BI87" i="24"/>
  <c r="BH87" i="24"/>
  <c r="BG87" i="24"/>
  <c r="BF87" i="24"/>
  <c r="T87" i="24"/>
  <c r="R87" i="24"/>
  <c r="P87" i="24"/>
  <c r="BI86" i="24"/>
  <c r="BH86" i="24"/>
  <c r="BG86" i="24"/>
  <c r="BF86" i="24"/>
  <c r="T86" i="24"/>
  <c r="R86" i="24"/>
  <c r="P86" i="24"/>
  <c r="BI85" i="24"/>
  <c r="BH85" i="24"/>
  <c r="BG85" i="24"/>
  <c r="BF85" i="24"/>
  <c r="T85" i="24"/>
  <c r="R85" i="24"/>
  <c r="P85" i="24"/>
  <c r="J79" i="24"/>
  <c r="F79" i="24"/>
  <c r="F77" i="24"/>
  <c r="E75" i="24"/>
  <c r="J54" i="24"/>
  <c r="F54" i="24"/>
  <c r="F52" i="24"/>
  <c r="E50" i="24"/>
  <c r="J24" i="24"/>
  <c r="E24" i="24"/>
  <c r="J80" i="24" s="1"/>
  <c r="J23" i="24"/>
  <c r="J18" i="24"/>
  <c r="E18" i="24"/>
  <c r="F80" i="24" s="1"/>
  <c r="J17" i="24"/>
  <c r="J12" i="24"/>
  <c r="J77" i="24"/>
  <c r="E7" i="24"/>
  <c r="E73" i="24"/>
  <c r="J37" i="23"/>
  <c r="J36" i="23"/>
  <c r="AY77" i="1" s="1"/>
  <c r="J35" i="23"/>
  <c r="AX77" i="1" s="1"/>
  <c r="BI472" i="23"/>
  <c r="BH472" i="23"/>
  <c r="BG472" i="23"/>
  <c r="BF472" i="23"/>
  <c r="T472" i="23"/>
  <c r="R472" i="23"/>
  <c r="P472" i="23"/>
  <c r="BI471" i="23"/>
  <c r="BH471" i="23"/>
  <c r="BG471" i="23"/>
  <c r="BF471" i="23"/>
  <c r="T471" i="23"/>
  <c r="R471" i="23"/>
  <c r="P471" i="23"/>
  <c r="BI470" i="23"/>
  <c r="BH470" i="23"/>
  <c r="BG470" i="23"/>
  <c r="BF470" i="23"/>
  <c r="T470" i="23"/>
  <c r="R470" i="23"/>
  <c r="P470" i="23"/>
  <c r="BI469" i="23"/>
  <c r="BH469" i="23"/>
  <c r="BG469" i="23"/>
  <c r="BF469" i="23"/>
  <c r="T469" i="23"/>
  <c r="R469" i="23"/>
  <c r="P469" i="23"/>
  <c r="BI468" i="23"/>
  <c r="BH468" i="23"/>
  <c r="BG468" i="23"/>
  <c r="BF468" i="23"/>
  <c r="T468" i="23"/>
  <c r="R468" i="23"/>
  <c r="P468" i="23"/>
  <c r="BI466" i="23"/>
  <c r="BH466" i="23"/>
  <c r="BG466" i="23"/>
  <c r="BF466" i="23"/>
  <c r="T466" i="23"/>
  <c r="R466" i="23"/>
  <c r="P466" i="23"/>
  <c r="BI464" i="23"/>
  <c r="BH464" i="23"/>
  <c r="BG464" i="23"/>
  <c r="BF464" i="23"/>
  <c r="T464" i="23"/>
  <c r="R464" i="23"/>
  <c r="P464" i="23"/>
  <c r="BI462" i="23"/>
  <c r="BH462" i="23"/>
  <c r="BG462" i="23"/>
  <c r="BF462" i="23"/>
  <c r="T462" i="23"/>
  <c r="R462" i="23"/>
  <c r="P462" i="23"/>
  <c r="BI460" i="23"/>
  <c r="BH460" i="23"/>
  <c r="BG460" i="23"/>
  <c r="BF460" i="23"/>
  <c r="T460" i="23"/>
  <c r="R460" i="23"/>
  <c r="P460" i="23"/>
  <c r="BI458" i="23"/>
  <c r="BH458" i="23"/>
  <c r="BG458" i="23"/>
  <c r="BF458" i="23"/>
  <c r="T458" i="23"/>
  <c r="R458" i="23"/>
  <c r="P458" i="23"/>
  <c r="BI456" i="23"/>
  <c r="BH456" i="23"/>
  <c r="BG456" i="23"/>
  <c r="BF456" i="23"/>
  <c r="T456" i="23"/>
  <c r="R456" i="23"/>
  <c r="P456" i="23"/>
  <c r="BI455" i="23"/>
  <c r="BH455" i="23"/>
  <c r="BG455" i="23"/>
  <c r="BF455" i="23"/>
  <c r="T455" i="23"/>
  <c r="R455" i="23"/>
  <c r="P455" i="23"/>
  <c r="BI453" i="23"/>
  <c r="BH453" i="23"/>
  <c r="BG453" i="23"/>
  <c r="BF453" i="23"/>
  <c r="T453" i="23"/>
  <c r="R453" i="23"/>
  <c r="P453" i="23"/>
  <c r="BI451" i="23"/>
  <c r="BH451" i="23"/>
  <c r="BG451" i="23"/>
  <c r="BF451" i="23"/>
  <c r="T451" i="23"/>
  <c r="R451" i="23"/>
  <c r="P451" i="23"/>
  <c r="BI449" i="23"/>
  <c r="BH449" i="23"/>
  <c r="BG449" i="23"/>
  <c r="BF449" i="23"/>
  <c r="T449" i="23"/>
  <c r="R449" i="23"/>
  <c r="P449" i="23"/>
  <c r="BI447" i="23"/>
  <c r="BH447" i="23"/>
  <c r="BG447" i="23"/>
  <c r="BF447" i="23"/>
  <c r="T447" i="23"/>
  <c r="R447" i="23"/>
  <c r="P447" i="23"/>
  <c r="BI445" i="23"/>
  <c r="BH445" i="23"/>
  <c r="BG445" i="23"/>
  <c r="BF445" i="23"/>
  <c r="T445" i="23"/>
  <c r="R445" i="23"/>
  <c r="P445" i="23"/>
  <c r="BI443" i="23"/>
  <c r="BH443" i="23"/>
  <c r="BG443" i="23"/>
  <c r="BF443" i="23"/>
  <c r="T443" i="23"/>
  <c r="R443" i="23"/>
  <c r="P443" i="23"/>
  <c r="BI441" i="23"/>
  <c r="BH441" i="23"/>
  <c r="BG441" i="23"/>
  <c r="BF441" i="23"/>
  <c r="T441" i="23"/>
  <c r="R441" i="23"/>
  <c r="P441" i="23"/>
  <c r="BI439" i="23"/>
  <c r="BH439" i="23"/>
  <c r="BG439" i="23"/>
  <c r="BF439" i="23"/>
  <c r="T439" i="23"/>
  <c r="R439" i="23"/>
  <c r="P439" i="23"/>
  <c r="BI437" i="23"/>
  <c r="BH437" i="23"/>
  <c r="BG437" i="23"/>
  <c r="BF437" i="23"/>
  <c r="T437" i="23"/>
  <c r="R437" i="23"/>
  <c r="P437" i="23"/>
  <c r="BI436" i="23"/>
  <c r="BH436" i="23"/>
  <c r="BG436" i="23"/>
  <c r="BF436" i="23"/>
  <c r="T436" i="23"/>
  <c r="R436" i="23"/>
  <c r="P436" i="23"/>
  <c r="BI435" i="23"/>
  <c r="BH435" i="23"/>
  <c r="BG435" i="23"/>
  <c r="BF435" i="23"/>
  <c r="T435" i="23"/>
  <c r="R435" i="23"/>
  <c r="P435" i="23"/>
  <c r="BI434" i="23"/>
  <c r="BH434" i="23"/>
  <c r="BG434" i="23"/>
  <c r="BF434" i="23"/>
  <c r="T434" i="23"/>
  <c r="R434" i="23"/>
  <c r="P434" i="23"/>
  <c r="BI432" i="23"/>
  <c r="BH432" i="23"/>
  <c r="BG432" i="23"/>
  <c r="BF432" i="23"/>
  <c r="T432" i="23"/>
  <c r="R432" i="23"/>
  <c r="P432" i="23"/>
  <c r="BI430" i="23"/>
  <c r="BH430" i="23"/>
  <c r="BG430" i="23"/>
  <c r="BF430" i="23"/>
  <c r="T430" i="23"/>
  <c r="R430" i="23"/>
  <c r="P430" i="23"/>
  <c r="BI428" i="23"/>
  <c r="BH428" i="23"/>
  <c r="BG428" i="23"/>
  <c r="BF428" i="23"/>
  <c r="T428" i="23"/>
  <c r="R428" i="23"/>
  <c r="P428" i="23"/>
  <c r="BI426" i="23"/>
  <c r="BH426" i="23"/>
  <c r="BG426" i="23"/>
  <c r="BF426" i="23"/>
  <c r="T426" i="23"/>
  <c r="R426" i="23"/>
  <c r="P426" i="23"/>
  <c r="BI424" i="23"/>
  <c r="BH424" i="23"/>
  <c r="BG424" i="23"/>
  <c r="BF424" i="23"/>
  <c r="T424" i="23"/>
  <c r="R424" i="23"/>
  <c r="P424" i="23"/>
  <c r="BI422" i="23"/>
  <c r="BH422" i="23"/>
  <c r="BG422" i="23"/>
  <c r="BF422" i="23"/>
  <c r="T422" i="23"/>
  <c r="R422" i="23"/>
  <c r="P422" i="23"/>
  <c r="BI420" i="23"/>
  <c r="BH420" i="23"/>
  <c r="BG420" i="23"/>
  <c r="BF420" i="23"/>
  <c r="T420" i="23"/>
  <c r="R420" i="23"/>
  <c r="P420" i="23"/>
  <c r="BI418" i="23"/>
  <c r="BH418" i="23"/>
  <c r="BG418" i="23"/>
  <c r="BF418" i="23"/>
  <c r="T418" i="23"/>
  <c r="R418" i="23"/>
  <c r="P418" i="23"/>
  <c r="BI416" i="23"/>
  <c r="BH416" i="23"/>
  <c r="BG416" i="23"/>
  <c r="BF416" i="23"/>
  <c r="T416" i="23"/>
  <c r="R416" i="23"/>
  <c r="P416" i="23"/>
  <c r="BI414" i="23"/>
  <c r="BH414" i="23"/>
  <c r="BG414" i="23"/>
  <c r="BF414" i="23"/>
  <c r="T414" i="23"/>
  <c r="R414" i="23"/>
  <c r="P414" i="23"/>
  <c r="BI412" i="23"/>
  <c r="BH412" i="23"/>
  <c r="BG412" i="23"/>
  <c r="BF412" i="23"/>
  <c r="T412" i="23"/>
  <c r="R412" i="23"/>
  <c r="P412" i="23"/>
  <c r="BI409" i="23"/>
  <c r="BH409" i="23"/>
  <c r="BG409" i="23"/>
  <c r="BF409" i="23"/>
  <c r="T409" i="23"/>
  <c r="R409" i="23"/>
  <c r="P409" i="23"/>
  <c r="BI407" i="23"/>
  <c r="BH407" i="23"/>
  <c r="BG407" i="23"/>
  <c r="BF407" i="23"/>
  <c r="T407" i="23"/>
  <c r="R407" i="23"/>
  <c r="P407" i="23"/>
  <c r="BI405" i="23"/>
  <c r="BH405" i="23"/>
  <c r="BG405" i="23"/>
  <c r="BF405" i="23"/>
  <c r="T405" i="23"/>
  <c r="R405" i="23"/>
  <c r="P405" i="23"/>
  <c r="BI403" i="23"/>
  <c r="BH403" i="23"/>
  <c r="BG403" i="23"/>
  <c r="BF403" i="23"/>
  <c r="T403" i="23"/>
  <c r="R403" i="23"/>
  <c r="P403" i="23"/>
  <c r="BI401" i="23"/>
  <c r="BH401" i="23"/>
  <c r="BG401" i="23"/>
  <c r="BF401" i="23"/>
  <c r="T401" i="23"/>
  <c r="R401" i="23"/>
  <c r="P401" i="23"/>
  <c r="BI399" i="23"/>
  <c r="BH399" i="23"/>
  <c r="BG399" i="23"/>
  <c r="BF399" i="23"/>
  <c r="T399" i="23"/>
  <c r="R399" i="23"/>
  <c r="P399" i="23"/>
  <c r="BI397" i="23"/>
  <c r="BH397" i="23"/>
  <c r="BG397" i="23"/>
  <c r="BF397" i="23"/>
  <c r="T397" i="23"/>
  <c r="R397" i="23"/>
  <c r="P397" i="23"/>
  <c r="BI395" i="23"/>
  <c r="BH395" i="23"/>
  <c r="BG395" i="23"/>
  <c r="BF395" i="23"/>
  <c r="T395" i="23"/>
  <c r="R395" i="23"/>
  <c r="P395" i="23"/>
  <c r="BI393" i="23"/>
  <c r="BH393" i="23"/>
  <c r="BG393" i="23"/>
  <c r="BF393" i="23"/>
  <c r="T393" i="23"/>
  <c r="R393" i="23"/>
  <c r="P393" i="23"/>
  <c r="BI391" i="23"/>
  <c r="BH391" i="23"/>
  <c r="BG391" i="23"/>
  <c r="BF391" i="23"/>
  <c r="T391" i="23"/>
  <c r="R391" i="23"/>
  <c r="P391" i="23"/>
  <c r="BI389" i="23"/>
  <c r="BH389" i="23"/>
  <c r="BG389" i="23"/>
  <c r="BF389" i="23"/>
  <c r="T389" i="23"/>
  <c r="R389" i="23"/>
  <c r="P389" i="23"/>
  <c r="BI387" i="23"/>
  <c r="BH387" i="23"/>
  <c r="BG387" i="23"/>
  <c r="BF387" i="23"/>
  <c r="T387" i="23"/>
  <c r="R387" i="23"/>
  <c r="P387" i="23"/>
  <c r="BI385" i="23"/>
  <c r="BH385" i="23"/>
  <c r="BG385" i="23"/>
  <c r="BF385" i="23"/>
  <c r="T385" i="23"/>
  <c r="R385" i="23"/>
  <c r="P385" i="23"/>
  <c r="BI383" i="23"/>
  <c r="BH383" i="23"/>
  <c r="BG383" i="23"/>
  <c r="BF383" i="23"/>
  <c r="T383" i="23"/>
  <c r="R383" i="23"/>
  <c r="P383" i="23"/>
  <c r="BI381" i="23"/>
  <c r="BH381" i="23"/>
  <c r="BG381" i="23"/>
  <c r="BF381" i="23"/>
  <c r="T381" i="23"/>
  <c r="R381" i="23"/>
  <c r="P381" i="23"/>
  <c r="BI379" i="23"/>
  <c r="BH379" i="23"/>
  <c r="BG379" i="23"/>
  <c r="BF379" i="23"/>
  <c r="T379" i="23"/>
  <c r="R379" i="23"/>
  <c r="P379" i="23"/>
  <c r="BI377" i="23"/>
  <c r="BH377" i="23"/>
  <c r="BG377" i="23"/>
  <c r="BF377" i="23"/>
  <c r="T377" i="23"/>
  <c r="R377" i="23"/>
  <c r="P377" i="23"/>
  <c r="BI375" i="23"/>
  <c r="BH375" i="23"/>
  <c r="BG375" i="23"/>
  <c r="BF375" i="23"/>
  <c r="T375" i="23"/>
  <c r="R375" i="23"/>
  <c r="P375" i="23"/>
  <c r="BI373" i="23"/>
  <c r="BH373" i="23"/>
  <c r="BG373" i="23"/>
  <c r="BF373" i="23"/>
  <c r="T373" i="23"/>
  <c r="R373" i="23"/>
  <c r="P373" i="23"/>
  <c r="BI370" i="23"/>
  <c r="BH370" i="23"/>
  <c r="BG370" i="23"/>
  <c r="BF370" i="23"/>
  <c r="T370" i="23"/>
  <c r="R370" i="23"/>
  <c r="P370" i="23"/>
  <c r="BI368" i="23"/>
  <c r="BH368" i="23"/>
  <c r="BG368" i="23"/>
  <c r="BF368" i="23"/>
  <c r="T368" i="23"/>
  <c r="R368" i="23"/>
  <c r="P368" i="23"/>
  <c r="BI366" i="23"/>
  <c r="BH366" i="23"/>
  <c r="BG366" i="23"/>
  <c r="BF366" i="23"/>
  <c r="T366" i="23"/>
  <c r="R366" i="23"/>
  <c r="P366" i="23"/>
  <c r="BI364" i="23"/>
  <c r="BH364" i="23"/>
  <c r="BG364" i="23"/>
  <c r="BF364" i="23"/>
  <c r="T364" i="23"/>
  <c r="R364" i="23"/>
  <c r="P364" i="23"/>
  <c r="BI362" i="23"/>
  <c r="BH362" i="23"/>
  <c r="BG362" i="23"/>
  <c r="BF362" i="23"/>
  <c r="T362" i="23"/>
  <c r="R362" i="23"/>
  <c r="P362" i="23"/>
  <c r="BI361" i="23"/>
  <c r="BH361" i="23"/>
  <c r="BG361" i="23"/>
  <c r="BF361" i="23"/>
  <c r="T361" i="23"/>
  <c r="R361" i="23"/>
  <c r="P361" i="23"/>
  <c r="BI360" i="23"/>
  <c r="BH360" i="23"/>
  <c r="BG360" i="23"/>
  <c r="BF360" i="23"/>
  <c r="T360" i="23"/>
  <c r="R360" i="23"/>
  <c r="P360" i="23"/>
  <c r="BI359" i="23"/>
  <c r="BH359" i="23"/>
  <c r="BG359" i="23"/>
  <c r="BF359" i="23"/>
  <c r="T359" i="23"/>
  <c r="R359" i="23"/>
  <c r="P359" i="23"/>
  <c r="BI358" i="23"/>
  <c r="BH358" i="23"/>
  <c r="BG358" i="23"/>
  <c r="BF358" i="23"/>
  <c r="T358" i="23"/>
  <c r="R358" i="23"/>
  <c r="P358" i="23"/>
  <c r="BI357" i="23"/>
  <c r="BH357" i="23"/>
  <c r="BG357" i="23"/>
  <c r="BF357" i="23"/>
  <c r="T357" i="23"/>
  <c r="R357" i="23"/>
  <c r="P357" i="23"/>
  <c r="BI356" i="23"/>
  <c r="BH356" i="23"/>
  <c r="BG356" i="23"/>
  <c r="BF356" i="23"/>
  <c r="T356" i="23"/>
  <c r="R356" i="23"/>
  <c r="P356" i="23"/>
  <c r="BI355" i="23"/>
  <c r="BH355" i="23"/>
  <c r="BG355" i="23"/>
  <c r="BF355" i="23"/>
  <c r="T355" i="23"/>
  <c r="R355" i="23"/>
  <c r="P355" i="23"/>
  <c r="BI353" i="23"/>
  <c r="BH353" i="23"/>
  <c r="BG353" i="23"/>
  <c r="BF353" i="23"/>
  <c r="T353" i="23"/>
  <c r="R353" i="23"/>
  <c r="P353" i="23"/>
  <c r="BI352" i="23"/>
  <c r="BH352" i="23"/>
  <c r="BG352" i="23"/>
  <c r="BF352" i="23"/>
  <c r="T352" i="23"/>
  <c r="R352" i="23"/>
  <c r="P352" i="23"/>
  <c r="BI350" i="23"/>
  <c r="BH350" i="23"/>
  <c r="BG350" i="23"/>
  <c r="BF350" i="23"/>
  <c r="T350" i="23"/>
  <c r="R350" i="23"/>
  <c r="P350" i="23"/>
  <c r="BI349" i="23"/>
  <c r="BH349" i="23"/>
  <c r="BG349" i="23"/>
  <c r="BF349" i="23"/>
  <c r="T349" i="23"/>
  <c r="R349" i="23"/>
  <c r="P349" i="23"/>
  <c r="BI347" i="23"/>
  <c r="BH347" i="23"/>
  <c r="BG347" i="23"/>
  <c r="BF347" i="23"/>
  <c r="T347" i="23"/>
  <c r="R347" i="23"/>
  <c r="P347" i="23"/>
  <c r="BI346" i="23"/>
  <c r="BH346" i="23"/>
  <c r="BG346" i="23"/>
  <c r="BF346" i="23"/>
  <c r="T346" i="23"/>
  <c r="R346" i="23"/>
  <c r="P346" i="23"/>
  <c r="BI344" i="23"/>
  <c r="BH344" i="23"/>
  <c r="BG344" i="23"/>
  <c r="BF344" i="23"/>
  <c r="T344" i="23"/>
  <c r="R344" i="23"/>
  <c r="P344" i="23"/>
  <c r="BI343" i="23"/>
  <c r="BH343" i="23"/>
  <c r="BG343" i="23"/>
  <c r="BF343" i="23"/>
  <c r="T343" i="23"/>
  <c r="R343" i="23"/>
  <c r="P343" i="23"/>
  <c r="BI341" i="23"/>
  <c r="BH341" i="23"/>
  <c r="BG341" i="23"/>
  <c r="BF341" i="23"/>
  <c r="T341" i="23"/>
  <c r="R341" i="23"/>
  <c r="P341" i="23"/>
  <c r="BI340" i="23"/>
  <c r="BH340" i="23"/>
  <c r="BG340" i="23"/>
  <c r="BF340" i="23"/>
  <c r="T340" i="23"/>
  <c r="R340" i="23"/>
  <c r="P340" i="23"/>
  <c r="BI339" i="23"/>
  <c r="BH339" i="23"/>
  <c r="BG339" i="23"/>
  <c r="BF339" i="23"/>
  <c r="T339" i="23"/>
  <c r="R339" i="23"/>
  <c r="P339" i="23"/>
  <c r="BI338" i="23"/>
  <c r="BH338" i="23"/>
  <c r="BG338" i="23"/>
  <c r="BF338" i="23"/>
  <c r="T338" i="23"/>
  <c r="R338" i="23"/>
  <c r="P338" i="23"/>
  <c r="BI336" i="23"/>
  <c r="BH336" i="23"/>
  <c r="BG336" i="23"/>
  <c r="BF336" i="23"/>
  <c r="T336" i="23"/>
  <c r="R336" i="23"/>
  <c r="P336" i="23"/>
  <c r="BI334" i="23"/>
  <c r="BH334" i="23"/>
  <c r="BG334" i="23"/>
  <c r="BF334" i="23"/>
  <c r="T334" i="23"/>
  <c r="R334" i="23"/>
  <c r="P334" i="23"/>
  <c r="BI332" i="23"/>
  <c r="BH332" i="23"/>
  <c r="BG332" i="23"/>
  <c r="BF332" i="23"/>
  <c r="T332" i="23"/>
  <c r="R332" i="23"/>
  <c r="P332" i="23"/>
  <c r="BI330" i="23"/>
  <c r="BH330" i="23"/>
  <c r="BG330" i="23"/>
  <c r="BF330" i="23"/>
  <c r="T330" i="23"/>
  <c r="R330" i="23"/>
  <c r="P330" i="23"/>
  <c r="BI328" i="23"/>
  <c r="BH328" i="23"/>
  <c r="BG328" i="23"/>
  <c r="BF328" i="23"/>
  <c r="T328" i="23"/>
  <c r="R328" i="23"/>
  <c r="P328" i="23"/>
  <c r="BI326" i="23"/>
  <c r="BH326" i="23"/>
  <c r="BG326" i="23"/>
  <c r="BF326" i="23"/>
  <c r="T326" i="23"/>
  <c r="R326" i="23"/>
  <c r="P326" i="23"/>
  <c r="BI324" i="23"/>
  <c r="BH324" i="23"/>
  <c r="BG324" i="23"/>
  <c r="BF324" i="23"/>
  <c r="T324" i="23"/>
  <c r="R324" i="23"/>
  <c r="P324" i="23"/>
  <c r="BI322" i="23"/>
  <c r="BH322" i="23"/>
  <c r="BG322" i="23"/>
  <c r="BF322" i="23"/>
  <c r="T322" i="23"/>
  <c r="R322" i="23"/>
  <c r="P322" i="23"/>
  <c r="BI320" i="23"/>
  <c r="BH320" i="23"/>
  <c r="BG320" i="23"/>
  <c r="BF320" i="23"/>
  <c r="T320" i="23"/>
  <c r="R320" i="23"/>
  <c r="P320" i="23"/>
  <c r="BI319" i="23"/>
  <c r="BH319" i="23"/>
  <c r="BG319" i="23"/>
  <c r="BF319" i="23"/>
  <c r="T319" i="23"/>
  <c r="R319" i="23"/>
  <c r="P319" i="23"/>
  <c r="BI317" i="23"/>
  <c r="BH317" i="23"/>
  <c r="BG317" i="23"/>
  <c r="BF317" i="23"/>
  <c r="T317" i="23"/>
  <c r="R317" i="23"/>
  <c r="P317" i="23"/>
  <c r="BI315" i="23"/>
  <c r="BH315" i="23"/>
  <c r="BG315" i="23"/>
  <c r="BF315" i="23"/>
  <c r="T315" i="23"/>
  <c r="R315" i="23"/>
  <c r="P315" i="23"/>
  <c r="BI313" i="23"/>
  <c r="BH313" i="23"/>
  <c r="BG313" i="23"/>
  <c r="BF313" i="23"/>
  <c r="T313" i="23"/>
  <c r="R313" i="23"/>
  <c r="P313" i="23"/>
  <c r="BI311" i="23"/>
  <c r="BH311" i="23"/>
  <c r="BG311" i="23"/>
  <c r="BF311" i="23"/>
  <c r="T311" i="23"/>
  <c r="R311" i="23"/>
  <c r="P311" i="23"/>
  <c r="BI309" i="23"/>
  <c r="BH309" i="23"/>
  <c r="BG309" i="23"/>
  <c r="BF309" i="23"/>
  <c r="T309" i="23"/>
  <c r="R309" i="23"/>
  <c r="P309" i="23"/>
  <c r="BI308" i="23"/>
  <c r="BH308" i="23"/>
  <c r="BG308" i="23"/>
  <c r="BF308" i="23"/>
  <c r="T308" i="23"/>
  <c r="R308" i="23"/>
  <c r="P308" i="23"/>
  <c r="BI307" i="23"/>
  <c r="BH307" i="23"/>
  <c r="BG307" i="23"/>
  <c r="BF307" i="23"/>
  <c r="T307" i="23"/>
  <c r="R307" i="23"/>
  <c r="P307" i="23"/>
  <c r="BI306" i="23"/>
  <c r="BH306" i="23"/>
  <c r="BG306" i="23"/>
  <c r="BF306" i="23"/>
  <c r="T306" i="23"/>
  <c r="R306" i="23"/>
  <c r="P306" i="23"/>
  <c r="BI304" i="23"/>
  <c r="BH304" i="23"/>
  <c r="BG304" i="23"/>
  <c r="BF304" i="23"/>
  <c r="T304" i="23"/>
  <c r="R304" i="23"/>
  <c r="P304" i="23"/>
  <c r="BI302" i="23"/>
  <c r="BH302" i="23"/>
  <c r="BG302" i="23"/>
  <c r="BF302" i="23"/>
  <c r="T302" i="23"/>
  <c r="R302" i="23"/>
  <c r="P302" i="23"/>
  <c r="BI300" i="23"/>
  <c r="BH300" i="23"/>
  <c r="BG300" i="23"/>
  <c r="BF300" i="23"/>
  <c r="T300" i="23"/>
  <c r="R300" i="23"/>
  <c r="P300" i="23"/>
  <c r="BI298" i="23"/>
  <c r="BH298" i="23"/>
  <c r="BG298" i="23"/>
  <c r="BF298" i="23"/>
  <c r="T298" i="23"/>
  <c r="R298" i="23"/>
  <c r="P298" i="23"/>
  <c r="BI296" i="23"/>
  <c r="BH296" i="23"/>
  <c r="BG296" i="23"/>
  <c r="BF296" i="23"/>
  <c r="T296" i="23"/>
  <c r="R296" i="23"/>
  <c r="P296" i="23"/>
  <c r="BI294" i="23"/>
  <c r="BH294" i="23"/>
  <c r="BG294" i="23"/>
  <c r="BF294" i="23"/>
  <c r="T294" i="23"/>
  <c r="R294" i="23"/>
  <c r="P294" i="23"/>
  <c r="BI292" i="23"/>
  <c r="BH292" i="23"/>
  <c r="BG292" i="23"/>
  <c r="BF292" i="23"/>
  <c r="T292" i="23"/>
  <c r="R292" i="23"/>
  <c r="P292" i="23"/>
  <c r="BI290" i="23"/>
  <c r="BH290" i="23"/>
  <c r="BG290" i="23"/>
  <c r="BF290" i="23"/>
  <c r="T290" i="23"/>
  <c r="R290" i="23"/>
  <c r="P290" i="23"/>
  <c r="BI288" i="23"/>
  <c r="BH288" i="23"/>
  <c r="BG288" i="23"/>
  <c r="BF288" i="23"/>
  <c r="T288" i="23"/>
  <c r="R288" i="23"/>
  <c r="P288" i="23"/>
  <c r="BI286" i="23"/>
  <c r="BH286" i="23"/>
  <c r="BG286" i="23"/>
  <c r="BF286" i="23"/>
  <c r="T286" i="23"/>
  <c r="R286" i="23"/>
  <c r="P286" i="23"/>
  <c r="BI284" i="23"/>
  <c r="BH284" i="23"/>
  <c r="BG284" i="23"/>
  <c r="BF284" i="23"/>
  <c r="T284" i="23"/>
  <c r="R284" i="23"/>
  <c r="P284" i="23"/>
  <c r="BI282" i="23"/>
  <c r="BH282" i="23"/>
  <c r="BG282" i="23"/>
  <c r="BF282" i="23"/>
  <c r="T282" i="23"/>
  <c r="R282" i="23"/>
  <c r="P282" i="23"/>
  <c r="BI280" i="23"/>
  <c r="BH280" i="23"/>
  <c r="BG280" i="23"/>
  <c r="BF280" i="23"/>
  <c r="T280" i="23"/>
  <c r="R280" i="23"/>
  <c r="P280" i="23"/>
  <c r="BI278" i="23"/>
  <c r="BH278" i="23"/>
  <c r="BG278" i="23"/>
  <c r="BF278" i="23"/>
  <c r="T278" i="23"/>
  <c r="R278" i="23"/>
  <c r="P278" i="23"/>
  <c r="BI276" i="23"/>
  <c r="BH276" i="23"/>
  <c r="BG276" i="23"/>
  <c r="BF276" i="23"/>
  <c r="T276" i="23"/>
  <c r="R276" i="23"/>
  <c r="P276" i="23"/>
  <c r="BI274" i="23"/>
  <c r="BH274" i="23"/>
  <c r="BG274" i="23"/>
  <c r="BF274" i="23"/>
  <c r="T274" i="23"/>
  <c r="R274" i="23"/>
  <c r="P274" i="23"/>
  <c r="BI272" i="23"/>
  <c r="BH272" i="23"/>
  <c r="BG272" i="23"/>
  <c r="BF272" i="23"/>
  <c r="T272" i="23"/>
  <c r="R272" i="23"/>
  <c r="P272" i="23"/>
  <c r="BI270" i="23"/>
  <c r="BH270" i="23"/>
  <c r="BG270" i="23"/>
  <c r="BF270" i="23"/>
  <c r="T270" i="23"/>
  <c r="R270" i="23"/>
  <c r="P270" i="23"/>
  <c r="BI268" i="23"/>
  <c r="BH268" i="23"/>
  <c r="BG268" i="23"/>
  <c r="BF268" i="23"/>
  <c r="T268" i="23"/>
  <c r="R268" i="23"/>
  <c r="P268" i="23"/>
  <c r="BI266" i="23"/>
  <c r="BH266" i="23"/>
  <c r="BG266" i="23"/>
  <c r="BF266" i="23"/>
  <c r="T266" i="23"/>
  <c r="R266" i="23"/>
  <c r="P266" i="23"/>
  <c r="BI264" i="23"/>
  <c r="BH264" i="23"/>
  <c r="BG264" i="23"/>
  <c r="BF264" i="23"/>
  <c r="T264" i="23"/>
  <c r="R264" i="23"/>
  <c r="P264" i="23"/>
  <c r="BI262" i="23"/>
  <c r="BH262" i="23"/>
  <c r="BG262" i="23"/>
  <c r="BF262" i="23"/>
  <c r="T262" i="23"/>
  <c r="R262" i="23"/>
  <c r="P262" i="23"/>
  <c r="BI260" i="23"/>
  <c r="BH260" i="23"/>
  <c r="BG260" i="23"/>
  <c r="BF260" i="23"/>
  <c r="T260" i="23"/>
  <c r="R260" i="23"/>
  <c r="P260" i="23"/>
  <c r="BI258" i="23"/>
  <c r="BH258" i="23"/>
  <c r="BG258" i="23"/>
  <c r="BF258" i="23"/>
  <c r="T258" i="23"/>
  <c r="R258" i="23"/>
  <c r="P258" i="23"/>
  <c r="BI256" i="23"/>
  <c r="BH256" i="23"/>
  <c r="BG256" i="23"/>
  <c r="BF256" i="23"/>
  <c r="T256" i="23"/>
  <c r="R256" i="23"/>
  <c r="P256" i="23"/>
  <c r="BI254" i="23"/>
  <c r="BH254" i="23"/>
  <c r="BG254" i="23"/>
  <c r="BF254" i="23"/>
  <c r="T254" i="23"/>
  <c r="R254" i="23"/>
  <c r="P254" i="23"/>
  <c r="BI252" i="23"/>
  <c r="BH252" i="23"/>
  <c r="BG252" i="23"/>
  <c r="BF252" i="23"/>
  <c r="T252" i="23"/>
  <c r="R252" i="23"/>
  <c r="P252" i="23"/>
  <c r="BI250" i="23"/>
  <c r="BH250" i="23"/>
  <c r="BG250" i="23"/>
  <c r="BF250" i="23"/>
  <c r="T250" i="23"/>
  <c r="R250" i="23"/>
  <c r="P250" i="23"/>
  <c r="BI248" i="23"/>
  <c r="BH248" i="23"/>
  <c r="BG248" i="23"/>
  <c r="BF248" i="23"/>
  <c r="T248" i="23"/>
  <c r="R248" i="23"/>
  <c r="P248" i="23"/>
  <c r="BI246" i="23"/>
  <c r="BH246" i="23"/>
  <c r="BG246" i="23"/>
  <c r="BF246" i="23"/>
  <c r="T246" i="23"/>
  <c r="R246" i="23"/>
  <c r="P246" i="23"/>
  <c r="BI244" i="23"/>
  <c r="BH244" i="23"/>
  <c r="BG244" i="23"/>
  <c r="BF244" i="23"/>
  <c r="T244" i="23"/>
  <c r="R244" i="23"/>
  <c r="P244" i="23"/>
  <c r="BI242" i="23"/>
  <c r="BH242" i="23"/>
  <c r="BG242" i="23"/>
  <c r="BF242" i="23"/>
  <c r="T242" i="23"/>
  <c r="R242" i="23"/>
  <c r="P242" i="23"/>
  <c r="BI240" i="23"/>
  <c r="BH240" i="23"/>
  <c r="BG240" i="23"/>
  <c r="BF240" i="23"/>
  <c r="T240" i="23"/>
  <c r="R240" i="23"/>
  <c r="P240" i="23"/>
  <c r="BI238" i="23"/>
  <c r="BH238" i="23"/>
  <c r="BG238" i="23"/>
  <c r="BF238" i="23"/>
  <c r="T238" i="23"/>
  <c r="R238" i="23"/>
  <c r="P238" i="23"/>
  <c r="BI236" i="23"/>
  <c r="BH236" i="23"/>
  <c r="BG236" i="23"/>
  <c r="BF236" i="23"/>
  <c r="T236" i="23"/>
  <c r="R236" i="23"/>
  <c r="P236" i="23"/>
  <c r="BI234" i="23"/>
  <c r="BH234" i="23"/>
  <c r="BG234" i="23"/>
  <c r="BF234" i="23"/>
  <c r="T234" i="23"/>
  <c r="R234" i="23"/>
  <c r="P234" i="23"/>
  <c r="BI232" i="23"/>
  <c r="BH232" i="23"/>
  <c r="BG232" i="23"/>
  <c r="BF232" i="23"/>
  <c r="T232" i="23"/>
  <c r="R232" i="23"/>
  <c r="P232" i="23"/>
  <c r="BI230" i="23"/>
  <c r="BH230" i="23"/>
  <c r="BG230" i="23"/>
  <c r="BF230" i="23"/>
  <c r="T230" i="23"/>
  <c r="R230" i="23"/>
  <c r="P230" i="23"/>
  <c r="BI228" i="23"/>
  <c r="BH228" i="23"/>
  <c r="BG228" i="23"/>
  <c r="BF228" i="23"/>
  <c r="T228" i="23"/>
  <c r="R228" i="23"/>
  <c r="P228" i="23"/>
  <c r="BI226" i="23"/>
  <c r="BH226" i="23"/>
  <c r="BG226" i="23"/>
  <c r="BF226" i="23"/>
  <c r="T226" i="23"/>
  <c r="R226" i="23"/>
  <c r="P226" i="23"/>
  <c r="BI224" i="23"/>
  <c r="BH224" i="23"/>
  <c r="BG224" i="23"/>
  <c r="BF224" i="23"/>
  <c r="T224" i="23"/>
  <c r="R224" i="23"/>
  <c r="P224" i="23"/>
  <c r="BI222" i="23"/>
  <c r="BH222" i="23"/>
  <c r="BG222" i="23"/>
  <c r="BF222" i="23"/>
  <c r="T222" i="23"/>
  <c r="R222" i="23"/>
  <c r="P222" i="23"/>
  <c r="BI220" i="23"/>
  <c r="BH220" i="23"/>
  <c r="BG220" i="23"/>
  <c r="BF220" i="23"/>
  <c r="T220" i="23"/>
  <c r="R220" i="23"/>
  <c r="P220" i="23"/>
  <c r="BI218" i="23"/>
  <c r="BH218" i="23"/>
  <c r="BG218" i="23"/>
  <c r="BF218" i="23"/>
  <c r="T218" i="23"/>
  <c r="R218" i="23"/>
  <c r="P218" i="23"/>
  <c r="BI216" i="23"/>
  <c r="BH216" i="23"/>
  <c r="BG216" i="23"/>
  <c r="BF216" i="23"/>
  <c r="T216" i="23"/>
  <c r="R216" i="23"/>
  <c r="P216" i="23"/>
  <c r="BI214" i="23"/>
  <c r="BH214" i="23"/>
  <c r="BG214" i="23"/>
  <c r="BF214" i="23"/>
  <c r="T214" i="23"/>
  <c r="R214" i="23"/>
  <c r="P214" i="23"/>
  <c r="BI212" i="23"/>
  <c r="BH212" i="23"/>
  <c r="BG212" i="23"/>
  <c r="BF212" i="23"/>
  <c r="T212" i="23"/>
  <c r="R212" i="23"/>
  <c r="P212" i="23"/>
  <c r="BI210" i="23"/>
  <c r="BH210" i="23"/>
  <c r="BG210" i="23"/>
  <c r="BF210" i="23"/>
  <c r="T210" i="23"/>
  <c r="R210" i="23"/>
  <c r="P210" i="23"/>
  <c r="BI208" i="23"/>
  <c r="BH208" i="23"/>
  <c r="BG208" i="23"/>
  <c r="BF208" i="23"/>
  <c r="T208" i="23"/>
  <c r="R208" i="23"/>
  <c r="P208" i="23"/>
  <c r="BI206" i="23"/>
  <c r="BH206" i="23"/>
  <c r="BG206" i="23"/>
  <c r="BF206" i="23"/>
  <c r="T206" i="23"/>
  <c r="R206" i="23"/>
  <c r="P206" i="23"/>
  <c r="BI204" i="23"/>
  <c r="BH204" i="23"/>
  <c r="BG204" i="23"/>
  <c r="BF204" i="23"/>
  <c r="T204" i="23"/>
  <c r="R204" i="23"/>
  <c r="P204" i="23"/>
  <c r="BI202" i="23"/>
  <c r="BH202" i="23"/>
  <c r="BG202" i="23"/>
  <c r="BF202" i="23"/>
  <c r="T202" i="23"/>
  <c r="R202" i="23"/>
  <c r="P202" i="23"/>
  <c r="BI200" i="23"/>
  <c r="BH200" i="23"/>
  <c r="BG200" i="23"/>
  <c r="BF200" i="23"/>
  <c r="T200" i="23"/>
  <c r="R200" i="23"/>
  <c r="P200" i="23"/>
  <c r="BI198" i="23"/>
  <c r="BH198" i="23"/>
  <c r="BG198" i="23"/>
  <c r="BF198" i="23"/>
  <c r="T198" i="23"/>
  <c r="R198" i="23"/>
  <c r="P198" i="23"/>
  <c r="BI196" i="23"/>
  <c r="BH196" i="23"/>
  <c r="BG196" i="23"/>
  <c r="BF196" i="23"/>
  <c r="T196" i="23"/>
  <c r="R196" i="23"/>
  <c r="P196" i="23"/>
  <c r="BI194" i="23"/>
  <c r="BH194" i="23"/>
  <c r="BG194" i="23"/>
  <c r="BF194" i="23"/>
  <c r="T194" i="23"/>
  <c r="R194" i="23"/>
  <c r="P194" i="23"/>
  <c r="BI192" i="23"/>
  <c r="BH192" i="23"/>
  <c r="BG192" i="23"/>
  <c r="BF192" i="23"/>
  <c r="T192" i="23"/>
  <c r="R192" i="23"/>
  <c r="P192" i="23"/>
  <c r="BI190" i="23"/>
  <c r="BH190" i="23"/>
  <c r="BG190" i="23"/>
  <c r="BF190" i="23"/>
  <c r="T190" i="23"/>
  <c r="R190" i="23"/>
  <c r="P190" i="23"/>
  <c r="BI188" i="23"/>
  <c r="BH188" i="23"/>
  <c r="BG188" i="23"/>
  <c r="BF188" i="23"/>
  <c r="T188" i="23"/>
  <c r="R188" i="23"/>
  <c r="P188" i="23"/>
  <c r="BI186" i="23"/>
  <c r="BH186" i="23"/>
  <c r="BG186" i="23"/>
  <c r="BF186" i="23"/>
  <c r="T186" i="23"/>
  <c r="R186" i="23"/>
  <c r="P186" i="23"/>
  <c r="BI184" i="23"/>
  <c r="BH184" i="23"/>
  <c r="BG184" i="23"/>
  <c r="BF184" i="23"/>
  <c r="T184" i="23"/>
  <c r="R184" i="23"/>
  <c r="P184" i="23"/>
  <c r="BI182" i="23"/>
  <c r="BH182" i="23"/>
  <c r="BG182" i="23"/>
  <c r="BF182" i="23"/>
  <c r="T182" i="23"/>
  <c r="R182" i="23"/>
  <c r="P182" i="23"/>
  <c r="BI180" i="23"/>
  <c r="BH180" i="23"/>
  <c r="BG180" i="23"/>
  <c r="BF180" i="23"/>
  <c r="T180" i="23"/>
  <c r="R180" i="23"/>
  <c r="P180" i="23"/>
  <c r="BI178" i="23"/>
  <c r="BH178" i="23"/>
  <c r="BG178" i="23"/>
  <c r="BF178" i="23"/>
  <c r="T178" i="23"/>
  <c r="R178" i="23"/>
  <c r="P178" i="23"/>
  <c r="BI176" i="23"/>
  <c r="BH176" i="23"/>
  <c r="BG176" i="23"/>
  <c r="BF176" i="23"/>
  <c r="T176" i="23"/>
  <c r="R176" i="23"/>
  <c r="P176" i="23"/>
  <c r="BI175" i="23"/>
  <c r="BH175" i="23"/>
  <c r="BG175" i="23"/>
  <c r="BF175" i="23"/>
  <c r="T175" i="23"/>
  <c r="R175" i="23"/>
  <c r="P175" i="23"/>
  <c r="BI174" i="23"/>
  <c r="BH174" i="23"/>
  <c r="BG174" i="23"/>
  <c r="BF174" i="23"/>
  <c r="T174" i="23"/>
  <c r="R174" i="23"/>
  <c r="P174" i="23"/>
  <c r="BI172" i="23"/>
  <c r="BH172" i="23"/>
  <c r="BG172" i="23"/>
  <c r="BF172" i="23"/>
  <c r="T172" i="23"/>
  <c r="R172" i="23"/>
  <c r="P172" i="23"/>
  <c r="BI170" i="23"/>
  <c r="BH170" i="23"/>
  <c r="BG170" i="23"/>
  <c r="BF170" i="23"/>
  <c r="T170" i="23"/>
  <c r="R170" i="23"/>
  <c r="P170" i="23"/>
  <c r="BI168" i="23"/>
  <c r="BH168" i="23"/>
  <c r="BG168" i="23"/>
  <c r="BF168" i="23"/>
  <c r="T168" i="23"/>
  <c r="R168" i="23"/>
  <c r="P168" i="23"/>
  <c r="BI166" i="23"/>
  <c r="BH166" i="23"/>
  <c r="BG166" i="23"/>
  <c r="BF166" i="23"/>
  <c r="T166" i="23"/>
  <c r="R166" i="23"/>
  <c r="P166" i="23"/>
  <c r="BI165" i="23"/>
  <c r="BH165" i="23"/>
  <c r="BG165" i="23"/>
  <c r="BF165" i="23"/>
  <c r="T165" i="23"/>
  <c r="R165" i="23"/>
  <c r="P165" i="23"/>
  <c r="BI164" i="23"/>
  <c r="BH164" i="23"/>
  <c r="BG164" i="23"/>
  <c r="BF164" i="23"/>
  <c r="T164" i="23"/>
  <c r="R164" i="23"/>
  <c r="P164" i="23"/>
  <c r="BI162" i="23"/>
  <c r="BH162" i="23"/>
  <c r="BG162" i="23"/>
  <c r="BF162" i="23"/>
  <c r="T162" i="23"/>
  <c r="R162" i="23"/>
  <c r="P162" i="23"/>
  <c r="BI161" i="23"/>
  <c r="BH161" i="23"/>
  <c r="BG161" i="23"/>
  <c r="BF161" i="23"/>
  <c r="T161" i="23"/>
  <c r="R161" i="23"/>
  <c r="P161" i="23"/>
  <c r="BI160" i="23"/>
  <c r="BH160" i="23"/>
  <c r="BG160" i="23"/>
  <c r="BF160" i="23"/>
  <c r="T160" i="23"/>
  <c r="R160" i="23"/>
  <c r="P160" i="23"/>
  <c r="BI159" i="23"/>
  <c r="BH159" i="23"/>
  <c r="BG159" i="23"/>
  <c r="BF159" i="23"/>
  <c r="T159" i="23"/>
  <c r="R159" i="23"/>
  <c r="P159" i="23"/>
  <c r="BI158" i="23"/>
  <c r="BH158" i="23"/>
  <c r="BG158" i="23"/>
  <c r="BF158" i="23"/>
  <c r="T158" i="23"/>
  <c r="R158" i="23"/>
  <c r="P158" i="23"/>
  <c r="BI157" i="23"/>
  <c r="BH157" i="23"/>
  <c r="BG157" i="23"/>
  <c r="BF157" i="23"/>
  <c r="T157" i="23"/>
  <c r="R157" i="23"/>
  <c r="P157" i="23"/>
  <c r="BI156" i="23"/>
  <c r="BH156" i="23"/>
  <c r="BG156" i="23"/>
  <c r="BF156" i="23"/>
  <c r="T156" i="23"/>
  <c r="R156" i="23"/>
  <c r="P156" i="23"/>
  <c r="BI155" i="23"/>
  <c r="BH155" i="23"/>
  <c r="BG155" i="23"/>
  <c r="BF155" i="23"/>
  <c r="T155" i="23"/>
  <c r="R155" i="23"/>
  <c r="P155" i="23"/>
  <c r="BI154" i="23"/>
  <c r="BH154" i="23"/>
  <c r="BG154" i="23"/>
  <c r="BF154" i="23"/>
  <c r="T154" i="23"/>
  <c r="R154" i="23"/>
  <c r="P154" i="23"/>
  <c r="BI153" i="23"/>
  <c r="BH153" i="23"/>
  <c r="BG153" i="23"/>
  <c r="BF153" i="23"/>
  <c r="T153" i="23"/>
  <c r="R153" i="23"/>
  <c r="P153" i="23"/>
  <c r="BI152" i="23"/>
  <c r="BH152" i="23"/>
  <c r="BG152" i="23"/>
  <c r="BF152" i="23"/>
  <c r="T152" i="23"/>
  <c r="R152" i="23"/>
  <c r="P152" i="23"/>
  <c r="BI151" i="23"/>
  <c r="BH151" i="23"/>
  <c r="BG151" i="23"/>
  <c r="BF151" i="23"/>
  <c r="T151" i="23"/>
  <c r="R151" i="23"/>
  <c r="P151" i="23"/>
  <c r="BI150" i="23"/>
  <c r="BH150" i="23"/>
  <c r="BG150" i="23"/>
  <c r="BF150" i="23"/>
  <c r="T150" i="23"/>
  <c r="R150" i="23"/>
  <c r="P150" i="23"/>
  <c r="BI149" i="23"/>
  <c r="BH149" i="23"/>
  <c r="BG149" i="23"/>
  <c r="BF149" i="23"/>
  <c r="T149" i="23"/>
  <c r="R149" i="23"/>
  <c r="P149" i="23"/>
  <c r="BI147" i="23"/>
  <c r="BH147" i="23"/>
  <c r="BG147" i="23"/>
  <c r="BF147" i="23"/>
  <c r="T147" i="23"/>
  <c r="R147" i="23"/>
  <c r="P147" i="23"/>
  <c r="BI145" i="23"/>
  <c r="BH145" i="23"/>
  <c r="BG145" i="23"/>
  <c r="BF145" i="23"/>
  <c r="T145" i="23"/>
  <c r="R145" i="23"/>
  <c r="P145" i="23"/>
  <c r="BI143" i="23"/>
  <c r="BH143" i="23"/>
  <c r="BG143" i="23"/>
  <c r="BF143" i="23"/>
  <c r="T143" i="23"/>
  <c r="R143" i="23"/>
  <c r="P143" i="23"/>
  <c r="BI141" i="23"/>
  <c r="BH141" i="23"/>
  <c r="BG141" i="23"/>
  <c r="BF141" i="23"/>
  <c r="T141" i="23"/>
  <c r="R141" i="23"/>
  <c r="P141" i="23"/>
  <c r="BI139" i="23"/>
  <c r="BH139" i="23"/>
  <c r="BG139" i="23"/>
  <c r="BF139" i="23"/>
  <c r="T139" i="23"/>
  <c r="R139" i="23"/>
  <c r="P139" i="23"/>
  <c r="BI137" i="23"/>
  <c r="BH137" i="23"/>
  <c r="BG137" i="23"/>
  <c r="BF137" i="23"/>
  <c r="T137" i="23"/>
  <c r="R137" i="23"/>
  <c r="P137" i="23"/>
  <c r="BI135" i="23"/>
  <c r="BH135" i="23"/>
  <c r="BG135" i="23"/>
  <c r="BF135" i="23"/>
  <c r="T135" i="23"/>
  <c r="R135" i="23"/>
  <c r="P135" i="23"/>
  <c r="BI133" i="23"/>
  <c r="BH133" i="23"/>
  <c r="BG133" i="23"/>
  <c r="BF133" i="23"/>
  <c r="T133" i="23"/>
  <c r="R133" i="23"/>
  <c r="P133" i="23"/>
  <c r="BI131" i="23"/>
  <c r="BH131" i="23"/>
  <c r="BG131" i="23"/>
  <c r="BF131" i="23"/>
  <c r="T131" i="23"/>
  <c r="R131" i="23"/>
  <c r="P131" i="23"/>
  <c r="BI129" i="23"/>
  <c r="BH129" i="23"/>
  <c r="BG129" i="23"/>
  <c r="BF129" i="23"/>
  <c r="T129" i="23"/>
  <c r="R129" i="23"/>
  <c r="P129" i="23"/>
  <c r="BI127" i="23"/>
  <c r="BH127" i="23"/>
  <c r="BG127" i="23"/>
  <c r="BF127" i="23"/>
  <c r="T127" i="23"/>
  <c r="R127" i="23"/>
  <c r="P127" i="23"/>
  <c r="BI125" i="23"/>
  <c r="BH125" i="23"/>
  <c r="BG125" i="23"/>
  <c r="BF125" i="23"/>
  <c r="T125" i="23"/>
  <c r="R125" i="23"/>
  <c r="P125" i="23"/>
  <c r="BI123" i="23"/>
  <c r="BH123" i="23"/>
  <c r="BG123" i="23"/>
  <c r="BF123" i="23"/>
  <c r="T123" i="23"/>
  <c r="R123" i="23"/>
  <c r="P123" i="23"/>
  <c r="BI121" i="23"/>
  <c r="BH121" i="23"/>
  <c r="BG121" i="23"/>
  <c r="BF121" i="23"/>
  <c r="T121" i="23"/>
  <c r="R121" i="23"/>
  <c r="P121" i="23"/>
  <c r="BI119" i="23"/>
  <c r="BH119" i="23"/>
  <c r="BG119" i="23"/>
  <c r="BF119" i="23"/>
  <c r="T119" i="23"/>
  <c r="R119" i="23"/>
  <c r="P119" i="23"/>
  <c r="BI117" i="23"/>
  <c r="BH117" i="23"/>
  <c r="BG117" i="23"/>
  <c r="BF117" i="23"/>
  <c r="T117" i="23"/>
  <c r="R117" i="23"/>
  <c r="P117" i="23"/>
  <c r="BI115" i="23"/>
  <c r="BH115" i="23"/>
  <c r="BG115" i="23"/>
  <c r="BF115" i="23"/>
  <c r="T115" i="23"/>
  <c r="R115" i="23"/>
  <c r="P115" i="23"/>
  <c r="BI113" i="23"/>
  <c r="BH113" i="23"/>
  <c r="BG113" i="23"/>
  <c r="BF113" i="23"/>
  <c r="T113" i="23"/>
  <c r="R113" i="23"/>
  <c r="P113" i="23"/>
  <c r="BI112" i="23"/>
  <c r="BH112" i="23"/>
  <c r="BG112" i="23"/>
  <c r="BF112" i="23"/>
  <c r="T112" i="23"/>
  <c r="R112" i="23"/>
  <c r="P112" i="23"/>
  <c r="BI111" i="23"/>
  <c r="BH111" i="23"/>
  <c r="BG111" i="23"/>
  <c r="BF111" i="23"/>
  <c r="T111" i="23"/>
  <c r="R111" i="23"/>
  <c r="P111" i="23"/>
  <c r="BI109" i="23"/>
  <c r="BH109" i="23"/>
  <c r="BG109" i="23"/>
  <c r="BF109" i="23"/>
  <c r="T109" i="23"/>
  <c r="R109" i="23"/>
  <c r="P109" i="23"/>
  <c r="BI107" i="23"/>
  <c r="BH107" i="23"/>
  <c r="BG107" i="23"/>
  <c r="BF107" i="23"/>
  <c r="T107" i="23"/>
  <c r="R107" i="23"/>
  <c r="P107" i="23"/>
  <c r="BI106" i="23"/>
  <c r="BH106" i="23"/>
  <c r="BG106" i="23"/>
  <c r="BF106" i="23"/>
  <c r="T106" i="23"/>
  <c r="R106" i="23"/>
  <c r="P106" i="23"/>
  <c r="BI105" i="23"/>
  <c r="BH105" i="23"/>
  <c r="BG105" i="23"/>
  <c r="BF105" i="23"/>
  <c r="T105" i="23"/>
  <c r="R105" i="23"/>
  <c r="P105" i="23"/>
  <c r="BI104" i="23"/>
  <c r="BH104" i="23"/>
  <c r="BG104" i="23"/>
  <c r="BF104" i="23"/>
  <c r="T104" i="23"/>
  <c r="R104" i="23"/>
  <c r="P104" i="23"/>
  <c r="BI103" i="23"/>
  <c r="BH103" i="23"/>
  <c r="BG103" i="23"/>
  <c r="BF103" i="23"/>
  <c r="T103" i="23"/>
  <c r="R103" i="23"/>
  <c r="P103" i="23"/>
  <c r="BI102" i="23"/>
  <c r="BH102" i="23"/>
  <c r="BG102" i="23"/>
  <c r="BF102" i="23"/>
  <c r="T102" i="23"/>
  <c r="R102" i="23"/>
  <c r="P102" i="23"/>
  <c r="BI101" i="23"/>
  <c r="BH101" i="23"/>
  <c r="BG101" i="23"/>
  <c r="BF101" i="23"/>
  <c r="T101" i="23"/>
  <c r="R101" i="23"/>
  <c r="P101" i="23"/>
  <c r="BI100" i="23"/>
  <c r="BH100" i="23"/>
  <c r="BG100" i="23"/>
  <c r="BF100" i="23"/>
  <c r="T100" i="23"/>
  <c r="R100" i="23"/>
  <c r="P100" i="23"/>
  <c r="BI99" i="23"/>
  <c r="BH99" i="23"/>
  <c r="BG99" i="23"/>
  <c r="BF99" i="23"/>
  <c r="T99" i="23"/>
  <c r="R99" i="23"/>
  <c r="P99" i="23"/>
  <c r="BI98" i="23"/>
  <c r="BH98" i="23"/>
  <c r="BG98" i="23"/>
  <c r="BF98" i="23"/>
  <c r="T98" i="23"/>
  <c r="R98" i="23"/>
  <c r="P98" i="23"/>
  <c r="BI97" i="23"/>
  <c r="BH97" i="23"/>
  <c r="BG97" i="23"/>
  <c r="BF97" i="23"/>
  <c r="T97" i="23"/>
  <c r="R97" i="23"/>
  <c r="P97" i="23"/>
  <c r="BI96" i="23"/>
  <c r="BH96" i="23"/>
  <c r="BG96" i="23"/>
  <c r="BF96" i="23"/>
  <c r="T96" i="23"/>
  <c r="R96" i="23"/>
  <c r="P96" i="23"/>
  <c r="BI95" i="23"/>
  <c r="BH95" i="23"/>
  <c r="BG95" i="23"/>
  <c r="BF95" i="23"/>
  <c r="T95" i="23"/>
  <c r="R95" i="23"/>
  <c r="P95" i="23"/>
  <c r="BI94" i="23"/>
  <c r="BH94" i="23"/>
  <c r="BG94" i="23"/>
  <c r="BF94" i="23"/>
  <c r="T94" i="23"/>
  <c r="R94" i="23"/>
  <c r="P94" i="23"/>
  <c r="BI93" i="23"/>
  <c r="BH93" i="23"/>
  <c r="BG93" i="23"/>
  <c r="BF93" i="23"/>
  <c r="T93" i="23"/>
  <c r="R93" i="23"/>
  <c r="P93" i="23"/>
  <c r="BI92" i="23"/>
  <c r="BH92" i="23"/>
  <c r="BG92" i="23"/>
  <c r="BF92" i="23"/>
  <c r="T92" i="23"/>
  <c r="R92" i="23"/>
  <c r="P92" i="23"/>
  <c r="BI91" i="23"/>
  <c r="BH91" i="23"/>
  <c r="BG91" i="23"/>
  <c r="BF91" i="23"/>
  <c r="T91" i="23"/>
  <c r="R91" i="23"/>
  <c r="P91" i="23"/>
  <c r="BI90" i="23"/>
  <c r="BH90" i="23"/>
  <c r="BG90" i="23"/>
  <c r="BF90" i="23"/>
  <c r="T90" i="23"/>
  <c r="R90" i="23"/>
  <c r="P90" i="23"/>
  <c r="J83" i="23"/>
  <c r="F83" i="23"/>
  <c r="F81" i="23"/>
  <c r="E79" i="23"/>
  <c r="J54" i="23"/>
  <c r="F54" i="23"/>
  <c r="F52" i="23"/>
  <c r="E50" i="23"/>
  <c r="J24" i="23"/>
  <c r="E24" i="23"/>
  <c r="J84" i="23"/>
  <c r="J23" i="23"/>
  <c r="J18" i="23"/>
  <c r="E18" i="23"/>
  <c r="F84" i="23"/>
  <c r="J17" i="23"/>
  <c r="J12" i="23"/>
  <c r="J81" i="23" s="1"/>
  <c r="E7" i="23"/>
  <c r="E77" i="23" s="1"/>
  <c r="J37" i="22"/>
  <c r="J36" i="22"/>
  <c r="AY76" i="1"/>
  <c r="J35" i="22"/>
  <c r="AX76" i="1"/>
  <c r="BI365" i="22"/>
  <c r="BH365" i="22"/>
  <c r="BG365" i="22"/>
  <c r="BF365" i="22"/>
  <c r="T365" i="22"/>
  <c r="R365" i="22"/>
  <c r="P365" i="22"/>
  <c r="BI364" i="22"/>
  <c r="BH364" i="22"/>
  <c r="BG364" i="22"/>
  <c r="BF364" i="22"/>
  <c r="T364" i="22"/>
  <c r="R364" i="22"/>
  <c r="P364" i="22"/>
  <c r="BI363" i="22"/>
  <c r="BH363" i="22"/>
  <c r="BG363" i="22"/>
  <c r="BF363" i="22"/>
  <c r="T363" i="22"/>
  <c r="R363" i="22"/>
  <c r="P363" i="22"/>
  <c r="BI362" i="22"/>
  <c r="BH362" i="22"/>
  <c r="BG362" i="22"/>
  <c r="BF362" i="22"/>
  <c r="T362" i="22"/>
  <c r="R362" i="22"/>
  <c r="P362" i="22"/>
  <c r="BI361" i="22"/>
  <c r="BH361" i="22"/>
  <c r="BG361" i="22"/>
  <c r="BF361" i="22"/>
  <c r="T361" i="22"/>
  <c r="R361" i="22"/>
  <c r="P361" i="22"/>
  <c r="BI360" i="22"/>
  <c r="BH360" i="22"/>
  <c r="BG360" i="22"/>
  <c r="BF360" i="22"/>
  <c r="T360" i="22"/>
  <c r="R360" i="22"/>
  <c r="P360" i="22"/>
  <c r="BI359" i="22"/>
  <c r="BH359" i="22"/>
  <c r="BG359" i="22"/>
  <c r="BF359" i="22"/>
  <c r="T359" i="22"/>
  <c r="R359" i="22"/>
  <c r="P359" i="22"/>
  <c r="BI358" i="22"/>
  <c r="BH358" i="22"/>
  <c r="BG358" i="22"/>
  <c r="BF358" i="22"/>
  <c r="T358" i="22"/>
  <c r="R358" i="22"/>
  <c r="P358" i="22"/>
  <c r="BI357" i="22"/>
  <c r="BH357" i="22"/>
  <c r="BG357" i="22"/>
  <c r="BF357" i="22"/>
  <c r="T357" i="22"/>
  <c r="R357" i="22"/>
  <c r="P357" i="22"/>
  <c r="BI356" i="22"/>
  <c r="BH356" i="22"/>
  <c r="BG356" i="22"/>
  <c r="BF356" i="22"/>
  <c r="T356" i="22"/>
  <c r="R356" i="22"/>
  <c r="P356" i="22"/>
  <c r="BI355" i="22"/>
  <c r="BH355" i="22"/>
  <c r="BG355" i="22"/>
  <c r="BF355" i="22"/>
  <c r="T355" i="22"/>
  <c r="R355" i="22"/>
  <c r="P355" i="22"/>
  <c r="BI354" i="22"/>
  <c r="BH354" i="22"/>
  <c r="BG354" i="22"/>
  <c r="BF354" i="22"/>
  <c r="T354" i="22"/>
  <c r="R354" i="22"/>
  <c r="P354" i="22"/>
  <c r="BI353" i="22"/>
  <c r="BH353" i="22"/>
  <c r="BG353" i="22"/>
  <c r="BF353" i="22"/>
  <c r="T353" i="22"/>
  <c r="R353" i="22"/>
  <c r="P353" i="22"/>
  <c r="BI352" i="22"/>
  <c r="BH352" i="22"/>
  <c r="BG352" i="22"/>
  <c r="BF352" i="22"/>
  <c r="T352" i="22"/>
  <c r="R352" i="22"/>
  <c r="P352" i="22"/>
  <c r="BI351" i="22"/>
  <c r="BH351" i="22"/>
  <c r="BG351" i="22"/>
  <c r="BF351" i="22"/>
  <c r="T351" i="22"/>
  <c r="R351" i="22"/>
  <c r="P351" i="22"/>
  <c r="BI350" i="22"/>
  <c r="BH350" i="22"/>
  <c r="BG350" i="22"/>
  <c r="BF350" i="22"/>
  <c r="T350" i="22"/>
  <c r="R350" i="22"/>
  <c r="P350" i="22"/>
  <c r="BI349" i="22"/>
  <c r="BH349" i="22"/>
  <c r="BG349" i="22"/>
  <c r="BF349" i="22"/>
  <c r="T349" i="22"/>
  <c r="R349" i="22"/>
  <c r="P349" i="22"/>
  <c r="BI348" i="22"/>
  <c r="BH348" i="22"/>
  <c r="BG348" i="22"/>
  <c r="BF348" i="22"/>
  <c r="T348" i="22"/>
  <c r="R348" i="22"/>
  <c r="P348" i="22"/>
  <c r="BI347" i="22"/>
  <c r="BH347" i="22"/>
  <c r="BG347" i="22"/>
  <c r="BF347" i="22"/>
  <c r="T347" i="22"/>
  <c r="R347" i="22"/>
  <c r="P347" i="22"/>
  <c r="BI346" i="22"/>
  <c r="BH346" i="22"/>
  <c r="BG346" i="22"/>
  <c r="BF346" i="22"/>
  <c r="T346" i="22"/>
  <c r="R346" i="22"/>
  <c r="P346" i="22"/>
  <c r="BI345" i="22"/>
  <c r="BH345" i="22"/>
  <c r="BG345" i="22"/>
  <c r="BF345" i="22"/>
  <c r="T345" i="22"/>
  <c r="R345" i="22"/>
  <c r="P345" i="22"/>
  <c r="BI344" i="22"/>
  <c r="BH344" i="22"/>
  <c r="BG344" i="22"/>
  <c r="BF344" i="22"/>
  <c r="T344" i="22"/>
  <c r="R344" i="22"/>
  <c r="P344" i="22"/>
  <c r="BI343" i="22"/>
  <c r="BH343" i="22"/>
  <c r="BG343" i="22"/>
  <c r="BF343" i="22"/>
  <c r="T343" i="22"/>
  <c r="R343" i="22"/>
  <c r="P343" i="22"/>
  <c r="BI342" i="22"/>
  <c r="BH342" i="22"/>
  <c r="BG342" i="22"/>
  <c r="BF342" i="22"/>
  <c r="T342" i="22"/>
  <c r="R342" i="22"/>
  <c r="P342" i="22"/>
  <c r="BI341" i="22"/>
  <c r="BH341" i="22"/>
  <c r="BG341" i="22"/>
  <c r="BF341" i="22"/>
  <c r="T341" i="22"/>
  <c r="R341" i="22"/>
  <c r="P341" i="22"/>
  <c r="BI340" i="22"/>
  <c r="BH340" i="22"/>
  <c r="BG340" i="22"/>
  <c r="BF340" i="22"/>
  <c r="T340" i="22"/>
  <c r="R340" i="22"/>
  <c r="P340" i="22"/>
  <c r="BI339" i="22"/>
  <c r="BH339" i="22"/>
  <c r="BG339" i="22"/>
  <c r="BF339" i="22"/>
  <c r="T339" i="22"/>
  <c r="R339" i="22"/>
  <c r="P339" i="22"/>
  <c r="BI338" i="22"/>
  <c r="BH338" i="22"/>
  <c r="BG338" i="22"/>
  <c r="BF338" i="22"/>
  <c r="T338" i="22"/>
  <c r="R338" i="22"/>
  <c r="P338" i="22"/>
  <c r="BI337" i="22"/>
  <c r="BH337" i="22"/>
  <c r="BG337" i="22"/>
  <c r="BF337" i="22"/>
  <c r="T337" i="22"/>
  <c r="R337" i="22"/>
  <c r="P337" i="22"/>
  <c r="BI336" i="22"/>
  <c r="BH336" i="22"/>
  <c r="BG336" i="22"/>
  <c r="BF336" i="22"/>
  <c r="T336" i="22"/>
  <c r="R336" i="22"/>
  <c r="P336" i="22"/>
  <c r="BI335" i="22"/>
  <c r="BH335" i="22"/>
  <c r="BG335" i="22"/>
  <c r="BF335" i="22"/>
  <c r="T335" i="22"/>
  <c r="R335" i="22"/>
  <c r="P335" i="22"/>
  <c r="BI334" i="22"/>
  <c r="BH334" i="22"/>
  <c r="BG334" i="22"/>
  <c r="BF334" i="22"/>
  <c r="T334" i="22"/>
  <c r="R334" i="22"/>
  <c r="P334" i="22"/>
  <c r="BI333" i="22"/>
  <c r="BH333" i="22"/>
  <c r="BG333" i="22"/>
  <c r="BF333" i="22"/>
  <c r="T333" i="22"/>
  <c r="R333" i="22"/>
  <c r="P333" i="22"/>
  <c r="BI332" i="22"/>
  <c r="BH332" i="22"/>
  <c r="BG332" i="22"/>
  <c r="BF332" i="22"/>
  <c r="T332" i="22"/>
  <c r="R332" i="22"/>
  <c r="P332" i="22"/>
  <c r="BI331" i="22"/>
  <c r="BH331" i="22"/>
  <c r="BG331" i="22"/>
  <c r="BF331" i="22"/>
  <c r="T331" i="22"/>
  <c r="R331" i="22"/>
  <c r="P331" i="22"/>
  <c r="BI330" i="22"/>
  <c r="BH330" i="22"/>
  <c r="BG330" i="22"/>
  <c r="BF330" i="22"/>
  <c r="T330" i="22"/>
  <c r="R330" i="22"/>
  <c r="P330" i="22"/>
  <c r="BI329" i="22"/>
  <c r="BH329" i="22"/>
  <c r="BG329" i="22"/>
  <c r="BF329" i="22"/>
  <c r="T329" i="22"/>
  <c r="R329" i="22"/>
  <c r="P329" i="22"/>
  <c r="BI328" i="22"/>
  <c r="BH328" i="22"/>
  <c r="BG328" i="22"/>
  <c r="BF328" i="22"/>
  <c r="T328" i="22"/>
  <c r="R328" i="22"/>
  <c r="P328" i="22"/>
  <c r="BI327" i="22"/>
  <c r="BH327" i="22"/>
  <c r="BG327" i="22"/>
  <c r="BF327" i="22"/>
  <c r="T327" i="22"/>
  <c r="R327" i="22"/>
  <c r="P327" i="22"/>
  <c r="BI326" i="22"/>
  <c r="BH326" i="22"/>
  <c r="BG326" i="22"/>
  <c r="BF326" i="22"/>
  <c r="T326" i="22"/>
  <c r="R326" i="22"/>
  <c r="P326" i="22"/>
  <c r="BI325" i="22"/>
  <c r="BH325" i="22"/>
  <c r="BG325" i="22"/>
  <c r="BF325" i="22"/>
  <c r="T325" i="22"/>
  <c r="R325" i="22"/>
  <c r="P325" i="22"/>
  <c r="BI324" i="22"/>
  <c r="BH324" i="22"/>
  <c r="BG324" i="22"/>
  <c r="BF324" i="22"/>
  <c r="T324" i="22"/>
  <c r="R324" i="22"/>
  <c r="P324" i="22"/>
  <c r="BI323" i="22"/>
  <c r="BH323" i="22"/>
  <c r="BG323" i="22"/>
  <c r="BF323" i="22"/>
  <c r="T323" i="22"/>
  <c r="R323" i="22"/>
  <c r="P323" i="22"/>
  <c r="BI322" i="22"/>
  <c r="BH322" i="22"/>
  <c r="BG322" i="22"/>
  <c r="BF322" i="22"/>
  <c r="T322" i="22"/>
  <c r="R322" i="22"/>
  <c r="P322" i="22"/>
  <c r="BI321" i="22"/>
  <c r="BH321" i="22"/>
  <c r="BG321" i="22"/>
  <c r="BF321" i="22"/>
  <c r="T321" i="22"/>
  <c r="R321" i="22"/>
  <c r="P321" i="22"/>
  <c r="BI320" i="22"/>
  <c r="BH320" i="22"/>
  <c r="BG320" i="22"/>
  <c r="BF320" i="22"/>
  <c r="T320" i="22"/>
  <c r="R320" i="22"/>
  <c r="P320" i="22"/>
  <c r="BI319" i="22"/>
  <c r="BH319" i="22"/>
  <c r="BG319" i="22"/>
  <c r="BF319" i="22"/>
  <c r="T319" i="22"/>
  <c r="R319" i="22"/>
  <c r="P319" i="22"/>
  <c r="BI318" i="22"/>
  <c r="BH318" i="22"/>
  <c r="BG318" i="22"/>
  <c r="BF318" i="22"/>
  <c r="T318" i="22"/>
  <c r="R318" i="22"/>
  <c r="P318" i="22"/>
  <c r="BI317" i="22"/>
  <c r="BH317" i="22"/>
  <c r="BG317" i="22"/>
  <c r="BF317" i="22"/>
  <c r="T317" i="22"/>
  <c r="R317" i="22"/>
  <c r="P317" i="22"/>
  <c r="BI316" i="22"/>
  <c r="BH316" i="22"/>
  <c r="BG316" i="22"/>
  <c r="BF316" i="22"/>
  <c r="T316" i="22"/>
  <c r="R316" i="22"/>
  <c r="P316" i="22"/>
  <c r="BI315" i="22"/>
  <c r="BH315" i="22"/>
  <c r="BG315" i="22"/>
  <c r="BF315" i="22"/>
  <c r="T315" i="22"/>
  <c r="R315" i="22"/>
  <c r="P315" i="22"/>
  <c r="BI314" i="22"/>
  <c r="BH314" i="22"/>
  <c r="BG314" i="22"/>
  <c r="BF314" i="22"/>
  <c r="T314" i="22"/>
  <c r="R314" i="22"/>
  <c r="P314" i="22"/>
  <c r="BI313" i="22"/>
  <c r="BH313" i="22"/>
  <c r="BG313" i="22"/>
  <c r="BF313" i="22"/>
  <c r="T313" i="22"/>
  <c r="R313" i="22"/>
  <c r="P313" i="22"/>
  <c r="BI312" i="22"/>
  <c r="BH312" i="22"/>
  <c r="BG312" i="22"/>
  <c r="BF312" i="22"/>
  <c r="T312" i="22"/>
  <c r="R312" i="22"/>
  <c r="P312" i="22"/>
  <c r="BI311" i="22"/>
  <c r="BH311" i="22"/>
  <c r="BG311" i="22"/>
  <c r="BF311" i="22"/>
  <c r="T311" i="22"/>
  <c r="R311" i="22"/>
  <c r="P311" i="22"/>
  <c r="BI310" i="22"/>
  <c r="BH310" i="22"/>
  <c r="BG310" i="22"/>
  <c r="BF310" i="22"/>
  <c r="T310" i="22"/>
  <c r="R310" i="22"/>
  <c r="P310" i="22"/>
  <c r="BI309" i="22"/>
  <c r="BH309" i="22"/>
  <c r="BG309" i="22"/>
  <c r="BF309" i="22"/>
  <c r="T309" i="22"/>
  <c r="R309" i="22"/>
  <c r="P309" i="22"/>
  <c r="BI308" i="22"/>
  <c r="BH308" i="22"/>
  <c r="BG308" i="22"/>
  <c r="BF308" i="22"/>
  <c r="T308" i="22"/>
  <c r="R308" i="22"/>
  <c r="P308" i="22"/>
  <c r="BI307" i="22"/>
  <c r="BH307" i="22"/>
  <c r="BG307" i="22"/>
  <c r="BF307" i="22"/>
  <c r="T307" i="22"/>
  <c r="R307" i="22"/>
  <c r="P307" i="22"/>
  <c r="BI306" i="22"/>
  <c r="BH306" i="22"/>
  <c r="BG306" i="22"/>
  <c r="BF306" i="22"/>
  <c r="T306" i="22"/>
  <c r="R306" i="22"/>
  <c r="P306" i="22"/>
  <c r="BI305" i="22"/>
  <c r="BH305" i="22"/>
  <c r="BG305" i="22"/>
  <c r="BF305" i="22"/>
  <c r="T305" i="22"/>
  <c r="R305" i="22"/>
  <c r="P305" i="22"/>
  <c r="BI304" i="22"/>
  <c r="BH304" i="22"/>
  <c r="BG304" i="22"/>
  <c r="BF304" i="22"/>
  <c r="T304" i="22"/>
  <c r="R304" i="22"/>
  <c r="P304" i="22"/>
  <c r="BI303" i="22"/>
  <c r="BH303" i="22"/>
  <c r="BG303" i="22"/>
  <c r="BF303" i="22"/>
  <c r="T303" i="22"/>
  <c r="R303" i="22"/>
  <c r="P303" i="22"/>
  <c r="BI302" i="22"/>
  <c r="BH302" i="22"/>
  <c r="BG302" i="22"/>
  <c r="BF302" i="22"/>
  <c r="T302" i="22"/>
  <c r="R302" i="22"/>
  <c r="P302" i="22"/>
  <c r="BI301" i="22"/>
  <c r="BH301" i="22"/>
  <c r="BG301" i="22"/>
  <c r="BF301" i="22"/>
  <c r="T301" i="22"/>
  <c r="R301" i="22"/>
  <c r="P301" i="22"/>
  <c r="BI300" i="22"/>
  <c r="BH300" i="22"/>
  <c r="BG300" i="22"/>
  <c r="BF300" i="22"/>
  <c r="T300" i="22"/>
  <c r="R300" i="22"/>
  <c r="P300" i="22"/>
  <c r="BI299" i="22"/>
  <c r="BH299" i="22"/>
  <c r="BG299" i="22"/>
  <c r="BF299" i="22"/>
  <c r="T299" i="22"/>
  <c r="R299" i="22"/>
  <c r="P299" i="22"/>
  <c r="BI298" i="22"/>
  <c r="BH298" i="22"/>
  <c r="BG298" i="22"/>
  <c r="BF298" i="22"/>
  <c r="T298" i="22"/>
  <c r="R298" i="22"/>
  <c r="P298" i="22"/>
  <c r="BI297" i="22"/>
  <c r="BH297" i="22"/>
  <c r="BG297" i="22"/>
  <c r="BF297" i="22"/>
  <c r="T297" i="22"/>
  <c r="R297" i="22"/>
  <c r="P297" i="22"/>
  <c r="BI295" i="22"/>
  <c r="BH295" i="22"/>
  <c r="BG295" i="22"/>
  <c r="BF295" i="22"/>
  <c r="T295" i="22"/>
  <c r="R295" i="22"/>
  <c r="P295" i="22"/>
  <c r="BI294" i="22"/>
  <c r="BH294" i="22"/>
  <c r="BG294" i="22"/>
  <c r="BF294" i="22"/>
  <c r="T294" i="22"/>
  <c r="R294" i="22"/>
  <c r="P294" i="22"/>
  <c r="BI293" i="22"/>
  <c r="BH293" i="22"/>
  <c r="BG293" i="22"/>
  <c r="BF293" i="22"/>
  <c r="T293" i="22"/>
  <c r="R293" i="22"/>
  <c r="P293" i="22"/>
  <c r="BI292" i="22"/>
  <c r="BH292" i="22"/>
  <c r="BG292" i="22"/>
  <c r="BF292" i="22"/>
  <c r="T292" i="22"/>
  <c r="R292" i="22"/>
  <c r="P292" i="22"/>
  <c r="BI291" i="22"/>
  <c r="BH291" i="22"/>
  <c r="BG291" i="22"/>
  <c r="BF291" i="22"/>
  <c r="T291" i="22"/>
  <c r="R291" i="22"/>
  <c r="P291" i="22"/>
  <c r="BI290" i="22"/>
  <c r="BH290" i="22"/>
  <c r="BG290" i="22"/>
  <c r="BF290" i="22"/>
  <c r="T290" i="22"/>
  <c r="R290" i="22"/>
  <c r="P290" i="22"/>
  <c r="BI289" i="22"/>
  <c r="BH289" i="22"/>
  <c r="BG289" i="22"/>
  <c r="BF289" i="22"/>
  <c r="T289" i="22"/>
  <c r="R289" i="22"/>
  <c r="P289" i="22"/>
  <c r="BI288" i="22"/>
  <c r="BH288" i="22"/>
  <c r="BG288" i="22"/>
  <c r="BF288" i="22"/>
  <c r="T288" i="22"/>
  <c r="R288" i="22"/>
  <c r="P288" i="22"/>
  <c r="BI287" i="22"/>
  <c r="BH287" i="22"/>
  <c r="BG287" i="22"/>
  <c r="BF287" i="22"/>
  <c r="T287" i="22"/>
  <c r="R287" i="22"/>
  <c r="P287" i="22"/>
  <c r="BI286" i="22"/>
  <c r="BH286" i="22"/>
  <c r="BG286" i="22"/>
  <c r="BF286" i="22"/>
  <c r="T286" i="22"/>
  <c r="R286" i="22"/>
  <c r="P286" i="22"/>
  <c r="BI285" i="22"/>
  <c r="BH285" i="22"/>
  <c r="BG285" i="22"/>
  <c r="BF285" i="22"/>
  <c r="T285" i="22"/>
  <c r="R285" i="22"/>
  <c r="P285" i="22"/>
  <c r="BI284" i="22"/>
  <c r="BH284" i="22"/>
  <c r="BG284" i="22"/>
  <c r="BF284" i="22"/>
  <c r="T284" i="22"/>
  <c r="R284" i="22"/>
  <c r="P284" i="22"/>
  <c r="BI283" i="22"/>
  <c r="BH283" i="22"/>
  <c r="BG283" i="22"/>
  <c r="BF283" i="22"/>
  <c r="T283" i="22"/>
  <c r="R283" i="22"/>
  <c r="P283" i="22"/>
  <c r="BI282" i="22"/>
  <c r="BH282" i="22"/>
  <c r="BG282" i="22"/>
  <c r="BF282" i="22"/>
  <c r="T282" i="22"/>
  <c r="R282" i="22"/>
  <c r="P282" i="22"/>
  <c r="BI281" i="22"/>
  <c r="BH281" i="22"/>
  <c r="BG281" i="22"/>
  <c r="BF281" i="22"/>
  <c r="T281" i="22"/>
  <c r="R281" i="22"/>
  <c r="P281" i="22"/>
  <c r="BI280" i="22"/>
  <c r="BH280" i="22"/>
  <c r="BG280" i="22"/>
  <c r="BF280" i="22"/>
  <c r="T280" i="22"/>
  <c r="R280" i="22"/>
  <c r="P280" i="22"/>
  <c r="BI279" i="22"/>
  <c r="BH279" i="22"/>
  <c r="BG279" i="22"/>
  <c r="BF279" i="22"/>
  <c r="T279" i="22"/>
  <c r="R279" i="22"/>
  <c r="P279" i="22"/>
  <c r="BI278" i="22"/>
  <c r="BH278" i="22"/>
  <c r="BG278" i="22"/>
  <c r="BF278" i="22"/>
  <c r="T278" i="22"/>
  <c r="R278" i="22"/>
  <c r="P278" i="22"/>
  <c r="BI277" i="22"/>
  <c r="BH277" i="22"/>
  <c r="BG277" i="22"/>
  <c r="BF277" i="22"/>
  <c r="T277" i="22"/>
  <c r="R277" i="22"/>
  <c r="P277" i="22"/>
  <c r="BI276" i="22"/>
  <c r="BH276" i="22"/>
  <c r="BG276" i="22"/>
  <c r="BF276" i="22"/>
  <c r="T276" i="22"/>
  <c r="R276" i="22"/>
  <c r="P276" i="22"/>
  <c r="BI275" i="22"/>
  <c r="BH275" i="22"/>
  <c r="BG275" i="22"/>
  <c r="BF275" i="22"/>
  <c r="T275" i="22"/>
  <c r="R275" i="22"/>
  <c r="P275" i="22"/>
  <c r="BI274" i="22"/>
  <c r="BH274" i="22"/>
  <c r="BG274" i="22"/>
  <c r="BF274" i="22"/>
  <c r="T274" i="22"/>
  <c r="R274" i="22"/>
  <c r="P274" i="22"/>
  <c r="BI273" i="22"/>
  <c r="BH273" i="22"/>
  <c r="BG273" i="22"/>
  <c r="BF273" i="22"/>
  <c r="T273" i="22"/>
  <c r="R273" i="22"/>
  <c r="P273" i="22"/>
  <c r="BI272" i="22"/>
  <c r="BH272" i="22"/>
  <c r="BG272" i="22"/>
  <c r="BF272" i="22"/>
  <c r="T272" i="22"/>
  <c r="R272" i="22"/>
  <c r="P272" i="22"/>
  <c r="BI271" i="22"/>
  <c r="BH271" i="22"/>
  <c r="BG271" i="22"/>
  <c r="BF271" i="22"/>
  <c r="T271" i="22"/>
  <c r="R271" i="22"/>
  <c r="P271" i="22"/>
  <c r="BI270" i="22"/>
  <c r="BH270" i="22"/>
  <c r="BG270" i="22"/>
  <c r="BF270" i="22"/>
  <c r="T270" i="22"/>
  <c r="R270" i="22"/>
  <c r="P270" i="22"/>
  <c r="BI269" i="22"/>
  <c r="BH269" i="22"/>
  <c r="BG269" i="22"/>
  <c r="BF269" i="22"/>
  <c r="T269" i="22"/>
  <c r="R269" i="22"/>
  <c r="P269" i="22"/>
  <c r="BI268" i="22"/>
  <c r="BH268" i="22"/>
  <c r="BG268" i="22"/>
  <c r="BF268" i="22"/>
  <c r="T268" i="22"/>
  <c r="R268" i="22"/>
  <c r="P268" i="22"/>
  <c r="BI267" i="22"/>
  <c r="BH267" i="22"/>
  <c r="BG267" i="22"/>
  <c r="BF267" i="22"/>
  <c r="T267" i="22"/>
  <c r="R267" i="22"/>
  <c r="P267" i="22"/>
  <c r="BI266" i="22"/>
  <c r="BH266" i="22"/>
  <c r="BG266" i="22"/>
  <c r="BF266" i="22"/>
  <c r="T266" i="22"/>
  <c r="R266" i="22"/>
  <c r="P266" i="22"/>
  <c r="BI265" i="22"/>
  <c r="BH265" i="22"/>
  <c r="BG265" i="22"/>
  <c r="BF265" i="22"/>
  <c r="T265" i="22"/>
  <c r="R265" i="22"/>
  <c r="P265" i="22"/>
  <c r="BI264" i="22"/>
  <c r="BH264" i="22"/>
  <c r="BG264" i="22"/>
  <c r="BF264" i="22"/>
  <c r="T264" i="22"/>
  <c r="R264" i="22"/>
  <c r="P264" i="22"/>
  <c r="BI263" i="22"/>
  <c r="BH263" i="22"/>
  <c r="BG263" i="22"/>
  <c r="BF263" i="22"/>
  <c r="T263" i="22"/>
  <c r="R263" i="22"/>
  <c r="P263" i="22"/>
  <c r="BI262" i="22"/>
  <c r="BH262" i="22"/>
  <c r="BG262" i="22"/>
  <c r="BF262" i="22"/>
  <c r="T262" i="22"/>
  <c r="R262" i="22"/>
  <c r="P262" i="22"/>
  <c r="BI261" i="22"/>
  <c r="BH261" i="22"/>
  <c r="BG261" i="22"/>
  <c r="BF261" i="22"/>
  <c r="T261" i="22"/>
  <c r="R261" i="22"/>
  <c r="P261" i="22"/>
  <c r="BI260" i="22"/>
  <c r="BH260" i="22"/>
  <c r="BG260" i="22"/>
  <c r="BF260" i="22"/>
  <c r="T260" i="22"/>
  <c r="R260" i="22"/>
  <c r="P260" i="22"/>
  <c r="BI259" i="22"/>
  <c r="BH259" i="22"/>
  <c r="BG259" i="22"/>
  <c r="BF259" i="22"/>
  <c r="T259" i="22"/>
  <c r="R259" i="22"/>
  <c r="P259" i="22"/>
  <c r="BI258" i="22"/>
  <c r="BH258" i="22"/>
  <c r="BG258" i="22"/>
  <c r="BF258" i="22"/>
  <c r="T258" i="22"/>
  <c r="R258" i="22"/>
  <c r="P258" i="22"/>
  <c r="BI257" i="22"/>
  <c r="BH257" i="22"/>
  <c r="BG257" i="22"/>
  <c r="BF257" i="22"/>
  <c r="T257" i="22"/>
  <c r="R257" i="22"/>
  <c r="P257" i="22"/>
  <c r="BI256" i="22"/>
  <c r="BH256" i="22"/>
  <c r="BG256" i="22"/>
  <c r="BF256" i="22"/>
  <c r="T256" i="22"/>
  <c r="R256" i="22"/>
  <c r="P256" i="22"/>
  <c r="BI255" i="22"/>
  <c r="BH255" i="22"/>
  <c r="BG255" i="22"/>
  <c r="BF255" i="22"/>
  <c r="T255" i="22"/>
  <c r="R255" i="22"/>
  <c r="P255" i="22"/>
  <c r="BI254" i="22"/>
  <c r="BH254" i="22"/>
  <c r="BG254" i="22"/>
  <c r="BF254" i="22"/>
  <c r="T254" i="22"/>
  <c r="R254" i="22"/>
  <c r="P254" i="22"/>
  <c r="BI253" i="22"/>
  <c r="BH253" i="22"/>
  <c r="BG253" i="22"/>
  <c r="BF253" i="22"/>
  <c r="T253" i="22"/>
  <c r="R253" i="22"/>
  <c r="P253" i="22"/>
  <c r="BI252" i="22"/>
  <c r="BH252" i="22"/>
  <c r="BG252" i="22"/>
  <c r="BF252" i="22"/>
  <c r="T252" i="22"/>
  <c r="R252" i="22"/>
  <c r="P252" i="22"/>
  <c r="BI251" i="22"/>
  <c r="BH251" i="22"/>
  <c r="BG251" i="22"/>
  <c r="BF251" i="22"/>
  <c r="T251" i="22"/>
  <c r="R251" i="22"/>
  <c r="P251" i="22"/>
  <c r="BI250" i="22"/>
  <c r="BH250" i="22"/>
  <c r="BG250" i="22"/>
  <c r="BF250" i="22"/>
  <c r="T250" i="22"/>
  <c r="R250" i="22"/>
  <c r="P250" i="22"/>
  <c r="BI249" i="22"/>
  <c r="BH249" i="22"/>
  <c r="BG249" i="22"/>
  <c r="BF249" i="22"/>
  <c r="T249" i="22"/>
  <c r="R249" i="22"/>
  <c r="P249" i="22"/>
  <c r="BI248" i="22"/>
  <c r="BH248" i="22"/>
  <c r="BG248" i="22"/>
  <c r="BF248" i="22"/>
  <c r="T248" i="22"/>
  <c r="R248" i="22"/>
  <c r="P248" i="22"/>
  <c r="BI247" i="22"/>
  <c r="BH247" i="22"/>
  <c r="BG247" i="22"/>
  <c r="BF247" i="22"/>
  <c r="T247" i="22"/>
  <c r="R247" i="22"/>
  <c r="P247" i="22"/>
  <c r="BI246" i="22"/>
  <c r="BH246" i="22"/>
  <c r="BG246" i="22"/>
  <c r="BF246" i="22"/>
  <c r="T246" i="22"/>
  <c r="R246" i="22"/>
  <c r="P246" i="22"/>
  <c r="BI245" i="22"/>
  <c r="BH245" i="22"/>
  <c r="BG245" i="22"/>
  <c r="BF245" i="22"/>
  <c r="T245" i="22"/>
  <c r="R245" i="22"/>
  <c r="P245" i="22"/>
  <c r="BI244" i="22"/>
  <c r="BH244" i="22"/>
  <c r="BG244" i="22"/>
  <c r="BF244" i="22"/>
  <c r="T244" i="22"/>
  <c r="R244" i="22"/>
  <c r="P244" i="22"/>
  <c r="BI243" i="22"/>
  <c r="BH243" i="22"/>
  <c r="BG243" i="22"/>
  <c r="BF243" i="22"/>
  <c r="T243" i="22"/>
  <c r="R243" i="22"/>
  <c r="P243" i="22"/>
  <c r="BI242" i="22"/>
  <c r="BH242" i="22"/>
  <c r="BG242" i="22"/>
  <c r="BF242" i="22"/>
  <c r="T242" i="22"/>
  <c r="R242" i="22"/>
  <c r="P242" i="22"/>
  <c r="BI241" i="22"/>
  <c r="BH241" i="22"/>
  <c r="BG241" i="22"/>
  <c r="BF241" i="22"/>
  <c r="T241" i="22"/>
  <c r="R241" i="22"/>
  <c r="P241" i="22"/>
  <c r="BI240" i="22"/>
  <c r="BH240" i="22"/>
  <c r="BG240" i="22"/>
  <c r="BF240" i="22"/>
  <c r="T240" i="22"/>
  <c r="R240" i="22"/>
  <c r="P240" i="22"/>
  <c r="BI239" i="22"/>
  <c r="BH239" i="22"/>
  <c r="BG239" i="22"/>
  <c r="BF239" i="22"/>
  <c r="T239" i="22"/>
  <c r="R239" i="22"/>
  <c r="P239" i="22"/>
  <c r="BI238" i="22"/>
  <c r="BH238" i="22"/>
  <c r="BG238" i="22"/>
  <c r="BF238" i="22"/>
  <c r="T238" i="22"/>
  <c r="R238" i="22"/>
  <c r="P238" i="22"/>
  <c r="BI237" i="22"/>
  <c r="BH237" i="22"/>
  <c r="BG237" i="22"/>
  <c r="BF237" i="22"/>
  <c r="T237" i="22"/>
  <c r="R237" i="22"/>
  <c r="P237" i="22"/>
  <c r="BI236" i="22"/>
  <c r="BH236" i="22"/>
  <c r="BG236" i="22"/>
  <c r="BF236" i="22"/>
  <c r="T236" i="22"/>
  <c r="R236" i="22"/>
  <c r="P236" i="22"/>
  <c r="BI235" i="22"/>
  <c r="BH235" i="22"/>
  <c r="BG235" i="22"/>
  <c r="BF235" i="22"/>
  <c r="T235" i="22"/>
  <c r="R235" i="22"/>
  <c r="P235" i="22"/>
  <c r="BI234" i="22"/>
  <c r="BH234" i="22"/>
  <c r="BG234" i="22"/>
  <c r="BF234" i="22"/>
  <c r="T234" i="22"/>
  <c r="R234" i="22"/>
  <c r="P234" i="22"/>
  <c r="BI233" i="22"/>
  <c r="BH233" i="22"/>
  <c r="BG233" i="22"/>
  <c r="BF233" i="22"/>
  <c r="T233" i="22"/>
  <c r="R233" i="22"/>
  <c r="P233" i="22"/>
  <c r="BI232" i="22"/>
  <c r="BH232" i="22"/>
  <c r="BG232" i="22"/>
  <c r="BF232" i="22"/>
  <c r="T232" i="22"/>
  <c r="R232" i="22"/>
  <c r="P232" i="22"/>
  <c r="BI231" i="22"/>
  <c r="BH231" i="22"/>
  <c r="BG231" i="22"/>
  <c r="BF231" i="22"/>
  <c r="T231" i="22"/>
  <c r="R231" i="22"/>
  <c r="P231" i="22"/>
  <c r="BI230" i="22"/>
  <c r="BH230" i="22"/>
  <c r="BG230" i="22"/>
  <c r="BF230" i="22"/>
  <c r="T230" i="22"/>
  <c r="R230" i="22"/>
  <c r="P230" i="22"/>
  <c r="BI229" i="22"/>
  <c r="BH229" i="22"/>
  <c r="BG229" i="22"/>
  <c r="BF229" i="22"/>
  <c r="T229" i="22"/>
  <c r="R229" i="22"/>
  <c r="P229" i="22"/>
  <c r="BI228" i="22"/>
  <c r="BH228" i="22"/>
  <c r="BG228" i="22"/>
  <c r="BF228" i="22"/>
  <c r="T228" i="22"/>
  <c r="R228" i="22"/>
  <c r="P228" i="22"/>
  <c r="BI227" i="22"/>
  <c r="BH227" i="22"/>
  <c r="BG227" i="22"/>
  <c r="BF227" i="22"/>
  <c r="T227" i="22"/>
  <c r="R227" i="22"/>
  <c r="P227" i="22"/>
  <c r="BI226" i="22"/>
  <c r="BH226" i="22"/>
  <c r="BG226" i="22"/>
  <c r="BF226" i="22"/>
  <c r="T226" i="22"/>
  <c r="R226" i="22"/>
  <c r="P226" i="22"/>
  <c r="BI225" i="22"/>
  <c r="BH225" i="22"/>
  <c r="BG225" i="22"/>
  <c r="BF225" i="22"/>
  <c r="T225" i="22"/>
  <c r="R225" i="22"/>
  <c r="P225" i="22"/>
  <c r="BI224" i="22"/>
  <c r="BH224" i="22"/>
  <c r="BG224" i="22"/>
  <c r="BF224" i="22"/>
  <c r="T224" i="22"/>
  <c r="R224" i="22"/>
  <c r="P224" i="22"/>
  <c r="BI223" i="22"/>
  <c r="BH223" i="22"/>
  <c r="BG223" i="22"/>
  <c r="BF223" i="22"/>
  <c r="T223" i="22"/>
  <c r="R223" i="22"/>
  <c r="P223" i="22"/>
  <c r="BI222" i="22"/>
  <c r="BH222" i="22"/>
  <c r="BG222" i="22"/>
  <c r="BF222" i="22"/>
  <c r="T222" i="22"/>
  <c r="R222" i="22"/>
  <c r="P222" i="22"/>
  <c r="BI221" i="22"/>
  <c r="BH221" i="22"/>
  <c r="BG221" i="22"/>
  <c r="BF221" i="22"/>
  <c r="T221" i="22"/>
  <c r="R221" i="22"/>
  <c r="P221" i="22"/>
  <c r="BI220" i="22"/>
  <c r="BH220" i="22"/>
  <c r="BG220" i="22"/>
  <c r="BF220" i="22"/>
  <c r="T220" i="22"/>
  <c r="R220" i="22"/>
  <c r="P220" i="22"/>
  <c r="BI219" i="22"/>
  <c r="BH219" i="22"/>
  <c r="BG219" i="22"/>
  <c r="BF219" i="22"/>
  <c r="T219" i="22"/>
  <c r="R219" i="22"/>
  <c r="P219" i="22"/>
  <c r="BI218" i="22"/>
  <c r="BH218" i="22"/>
  <c r="BG218" i="22"/>
  <c r="BF218" i="22"/>
  <c r="T218" i="22"/>
  <c r="R218" i="22"/>
  <c r="P218" i="22"/>
  <c r="BI217" i="22"/>
  <c r="BH217" i="22"/>
  <c r="BG217" i="22"/>
  <c r="BF217" i="22"/>
  <c r="T217" i="22"/>
  <c r="R217" i="22"/>
  <c r="P217" i="22"/>
  <c r="BI216" i="22"/>
  <c r="BH216" i="22"/>
  <c r="BG216" i="22"/>
  <c r="BF216" i="22"/>
  <c r="T216" i="22"/>
  <c r="R216" i="22"/>
  <c r="P216" i="22"/>
  <c r="BI215" i="22"/>
  <c r="BH215" i="22"/>
  <c r="BG215" i="22"/>
  <c r="BF215" i="22"/>
  <c r="T215" i="22"/>
  <c r="R215" i="22"/>
  <c r="P215" i="22"/>
  <c r="BI214" i="22"/>
  <c r="BH214" i="22"/>
  <c r="BG214" i="22"/>
  <c r="BF214" i="22"/>
  <c r="T214" i="22"/>
  <c r="R214" i="22"/>
  <c r="P214" i="22"/>
  <c r="BI213" i="22"/>
  <c r="BH213" i="22"/>
  <c r="BG213" i="22"/>
  <c r="BF213" i="22"/>
  <c r="T213" i="22"/>
  <c r="R213" i="22"/>
  <c r="P213" i="22"/>
  <c r="BI212" i="22"/>
  <c r="BH212" i="22"/>
  <c r="BG212" i="22"/>
  <c r="BF212" i="22"/>
  <c r="T212" i="22"/>
  <c r="R212" i="22"/>
  <c r="P212" i="22"/>
  <c r="BI211" i="22"/>
  <c r="BH211" i="22"/>
  <c r="BG211" i="22"/>
  <c r="BF211" i="22"/>
  <c r="T211" i="22"/>
  <c r="R211" i="22"/>
  <c r="P211" i="22"/>
  <c r="BI210" i="22"/>
  <c r="BH210" i="22"/>
  <c r="BG210" i="22"/>
  <c r="BF210" i="22"/>
  <c r="T210" i="22"/>
  <c r="R210" i="22"/>
  <c r="P210" i="22"/>
  <c r="BI209" i="22"/>
  <c r="BH209" i="22"/>
  <c r="BG209" i="22"/>
  <c r="BF209" i="22"/>
  <c r="T209" i="22"/>
  <c r="R209" i="22"/>
  <c r="P209" i="22"/>
  <c r="BI207" i="22"/>
  <c r="BH207" i="22"/>
  <c r="BG207" i="22"/>
  <c r="BF207" i="22"/>
  <c r="T207" i="22"/>
  <c r="R207" i="22"/>
  <c r="P207" i="22"/>
  <c r="BI206" i="22"/>
  <c r="BH206" i="22"/>
  <c r="BG206" i="22"/>
  <c r="BF206" i="22"/>
  <c r="T206" i="22"/>
  <c r="R206" i="22"/>
  <c r="P206" i="22"/>
  <c r="BI205" i="22"/>
  <c r="BH205" i="22"/>
  <c r="BG205" i="22"/>
  <c r="BF205" i="22"/>
  <c r="T205" i="22"/>
  <c r="R205" i="22"/>
  <c r="P205" i="22"/>
  <c r="BI204" i="22"/>
  <c r="BH204" i="22"/>
  <c r="BG204" i="22"/>
  <c r="BF204" i="22"/>
  <c r="T204" i="22"/>
  <c r="R204" i="22"/>
  <c r="P204" i="22"/>
  <c r="BI203" i="22"/>
  <c r="BH203" i="22"/>
  <c r="BG203" i="22"/>
  <c r="BF203" i="22"/>
  <c r="T203" i="22"/>
  <c r="R203" i="22"/>
  <c r="P203" i="22"/>
  <c r="BI202" i="22"/>
  <c r="BH202" i="22"/>
  <c r="BG202" i="22"/>
  <c r="BF202" i="22"/>
  <c r="T202" i="22"/>
  <c r="R202" i="22"/>
  <c r="P202" i="22"/>
  <c r="BI201" i="22"/>
  <c r="BH201" i="22"/>
  <c r="BG201" i="22"/>
  <c r="BF201" i="22"/>
  <c r="T201" i="22"/>
  <c r="R201" i="22"/>
  <c r="P201" i="22"/>
  <c r="BI200" i="22"/>
  <c r="BH200" i="22"/>
  <c r="BG200" i="22"/>
  <c r="BF200" i="22"/>
  <c r="T200" i="22"/>
  <c r="R200" i="22"/>
  <c r="P200" i="22"/>
  <c r="BI199" i="22"/>
  <c r="BH199" i="22"/>
  <c r="BG199" i="22"/>
  <c r="BF199" i="22"/>
  <c r="T199" i="22"/>
  <c r="R199" i="22"/>
  <c r="P199" i="22"/>
  <c r="BI198" i="22"/>
  <c r="BH198" i="22"/>
  <c r="BG198" i="22"/>
  <c r="BF198" i="22"/>
  <c r="T198" i="22"/>
  <c r="R198" i="22"/>
  <c r="P198" i="22"/>
  <c r="BI197" i="22"/>
  <c r="BH197" i="22"/>
  <c r="BG197" i="22"/>
  <c r="BF197" i="22"/>
  <c r="T197" i="22"/>
  <c r="R197" i="22"/>
  <c r="P197" i="22"/>
  <c r="BI196" i="22"/>
  <c r="BH196" i="22"/>
  <c r="BG196" i="22"/>
  <c r="BF196" i="22"/>
  <c r="T196" i="22"/>
  <c r="R196" i="22"/>
  <c r="P196" i="22"/>
  <c r="BI195" i="22"/>
  <c r="BH195" i="22"/>
  <c r="BG195" i="22"/>
  <c r="BF195" i="22"/>
  <c r="T195" i="22"/>
  <c r="R195" i="22"/>
  <c r="P195" i="22"/>
  <c r="BI194" i="22"/>
  <c r="BH194" i="22"/>
  <c r="BG194" i="22"/>
  <c r="BF194" i="22"/>
  <c r="T194" i="22"/>
  <c r="R194" i="22"/>
  <c r="P194" i="22"/>
  <c r="BI193" i="22"/>
  <c r="BH193" i="22"/>
  <c r="BG193" i="22"/>
  <c r="BF193" i="22"/>
  <c r="T193" i="22"/>
  <c r="R193" i="22"/>
  <c r="P193" i="22"/>
  <c r="BI192" i="22"/>
  <c r="BH192" i="22"/>
  <c r="BG192" i="22"/>
  <c r="BF192" i="22"/>
  <c r="T192" i="22"/>
  <c r="R192" i="22"/>
  <c r="P192" i="22"/>
  <c r="BI191" i="22"/>
  <c r="BH191" i="22"/>
  <c r="BG191" i="22"/>
  <c r="BF191" i="22"/>
  <c r="T191" i="22"/>
  <c r="R191" i="22"/>
  <c r="P191" i="22"/>
  <c r="BI190" i="22"/>
  <c r="BH190" i="22"/>
  <c r="BG190" i="22"/>
  <c r="BF190" i="22"/>
  <c r="T190" i="22"/>
  <c r="R190" i="22"/>
  <c r="P190" i="22"/>
  <c r="BI189" i="22"/>
  <c r="BH189" i="22"/>
  <c r="BG189" i="22"/>
  <c r="BF189" i="22"/>
  <c r="T189" i="22"/>
  <c r="R189" i="22"/>
  <c r="P189" i="22"/>
  <c r="BI188" i="22"/>
  <c r="BH188" i="22"/>
  <c r="BG188" i="22"/>
  <c r="BF188" i="22"/>
  <c r="T188" i="22"/>
  <c r="R188" i="22"/>
  <c r="P188" i="22"/>
  <c r="BI187" i="22"/>
  <c r="BH187" i="22"/>
  <c r="BG187" i="22"/>
  <c r="BF187" i="22"/>
  <c r="T187" i="22"/>
  <c r="R187" i="22"/>
  <c r="P187" i="22"/>
  <c r="BI186" i="22"/>
  <c r="BH186" i="22"/>
  <c r="BG186" i="22"/>
  <c r="BF186" i="22"/>
  <c r="T186" i="22"/>
  <c r="R186" i="22"/>
  <c r="P186" i="22"/>
  <c r="BI184" i="22"/>
  <c r="BH184" i="22"/>
  <c r="BG184" i="22"/>
  <c r="BF184" i="22"/>
  <c r="T184" i="22"/>
  <c r="R184" i="22"/>
  <c r="P184" i="22"/>
  <c r="BI183" i="22"/>
  <c r="BH183" i="22"/>
  <c r="BG183" i="22"/>
  <c r="BF183" i="22"/>
  <c r="T183" i="22"/>
  <c r="R183" i="22"/>
  <c r="P183" i="22"/>
  <c r="BI182" i="22"/>
  <c r="BH182" i="22"/>
  <c r="BG182" i="22"/>
  <c r="BF182" i="22"/>
  <c r="T182" i="22"/>
  <c r="R182" i="22"/>
  <c r="P182" i="22"/>
  <c r="BI181" i="22"/>
  <c r="BH181" i="22"/>
  <c r="BG181" i="22"/>
  <c r="BF181" i="22"/>
  <c r="T181" i="22"/>
  <c r="R181" i="22"/>
  <c r="P181" i="22"/>
  <c r="BI180" i="22"/>
  <c r="BH180" i="22"/>
  <c r="BG180" i="22"/>
  <c r="BF180" i="22"/>
  <c r="T180" i="22"/>
  <c r="R180" i="22"/>
  <c r="P180" i="22"/>
  <c r="BI179" i="22"/>
  <c r="BH179" i="22"/>
  <c r="BG179" i="22"/>
  <c r="BF179" i="22"/>
  <c r="T179" i="22"/>
  <c r="R179" i="22"/>
  <c r="P179" i="22"/>
  <c r="BI178" i="22"/>
  <c r="BH178" i="22"/>
  <c r="BG178" i="22"/>
  <c r="BF178" i="22"/>
  <c r="T178" i="22"/>
  <c r="R178" i="22"/>
  <c r="P178" i="22"/>
  <c r="BI177" i="22"/>
  <c r="BH177" i="22"/>
  <c r="BG177" i="22"/>
  <c r="BF177" i="22"/>
  <c r="T177" i="22"/>
  <c r="R177" i="22"/>
  <c r="P177" i="22"/>
  <c r="BI176" i="22"/>
  <c r="BH176" i="22"/>
  <c r="BG176" i="22"/>
  <c r="BF176" i="22"/>
  <c r="T176" i="22"/>
  <c r="R176" i="22"/>
  <c r="P176" i="22"/>
  <c r="BI175" i="22"/>
  <c r="BH175" i="22"/>
  <c r="BG175" i="22"/>
  <c r="BF175" i="22"/>
  <c r="T175" i="22"/>
  <c r="R175" i="22"/>
  <c r="P175" i="22"/>
  <c r="BI174" i="22"/>
  <c r="BH174" i="22"/>
  <c r="BG174" i="22"/>
  <c r="BF174" i="22"/>
  <c r="T174" i="22"/>
  <c r="R174" i="22"/>
  <c r="P174" i="22"/>
  <c r="BI173" i="22"/>
  <c r="BH173" i="22"/>
  <c r="BG173" i="22"/>
  <c r="BF173" i="22"/>
  <c r="T173" i="22"/>
  <c r="R173" i="22"/>
  <c r="P173" i="22"/>
  <c r="BI172" i="22"/>
  <c r="BH172" i="22"/>
  <c r="BG172" i="22"/>
  <c r="BF172" i="22"/>
  <c r="T172" i="22"/>
  <c r="R172" i="22"/>
  <c r="P172" i="22"/>
  <c r="BI171" i="22"/>
  <c r="BH171" i="22"/>
  <c r="BG171" i="22"/>
  <c r="BF171" i="22"/>
  <c r="T171" i="22"/>
  <c r="R171" i="22"/>
  <c r="P171" i="22"/>
  <c r="BI170" i="22"/>
  <c r="BH170" i="22"/>
  <c r="BG170" i="22"/>
  <c r="BF170" i="22"/>
  <c r="T170" i="22"/>
  <c r="R170" i="22"/>
  <c r="P170" i="22"/>
  <c r="BI169" i="22"/>
  <c r="BH169" i="22"/>
  <c r="BG169" i="22"/>
  <c r="BF169" i="22"/>
  <c r="T169" i="22"/>
  <c r="R169" i="22"/>
  <c r="P169" i="22"/>
  <c r="BI168" i="22"/>
  <c r="BH168" i="22"/>
  <c r="BG168" i="22"/>
  <c r="BF168" i="22"/>
  <c r="T168" i="22"/>
  <c r="R168" i="22"/>
  <c r="P168" i="22"/>
  <c r="BI167" i="22"/>
  <c r="BH167" i="22"/>
  <c r="BG167" i="22"/>
  <c r="BF167" i="22"/>
  <c r="T167" i="22"/>
  <c r="R167" i="22"/>
  <c r="P167" i="22"/>
  <c r="BI166" i="22"/>
  <c r="BH166" i="22"/>
  <c r="BG166" i="22"/>
  <c r="BF166" i="22"/>
  <c r="T166" i="22"/>
  <c r="R166" i="22"/>
  <c r="P166" i="22"/>
  <c r="BI165" i="22"/>
  <c r="BH165" i="22"/>
  <c r="BG165" i="22"/>
  <c r="BF165" i="22"/>
  <c r="T165" i="22"/>
  <c r="R165" i="22"/>
  <c r="P165" i="22"/>
  <c r="BI164" i="22"/>
  <c r="BH164" i="22"/>
  <c r="BG164" i="22"/>
  <c r="BF164" i="22"/>
  <c r="T164" i="22"/>
  <c r="R164" i="22"/>
  <c r="P164" i="22"/>
  <c r="BI163" i="22"/>
  <c r="BH163" i="22"/>
  <c r="BG163" i="22"/>
  <c r="BF163" i="22"/>
  <c r="T163" i="22"/>
  <c r="R163" i="22"/>
  <c r="P163" i="22"/>
  <c r="BI162" i="22"/>
  <c r="BH162" i="22"/>
  <c r="BG162" i="22"/>
  <c r="BF162" i="22"/>
  <c r="T162" i="22"/>
  <c r="R162" i="22"/>
  <c r="P162" i="22"/>
  <c r="BI161" i="22"/>
  <c r="BH161" i="22"/>
  <c r="BG161" i="22"/>
  <c r="BF161" i="22"/>
  <c r="T161" i="22"/>
  <c r="R161" i="22"/>
  <c r="P161" i="22"/>
  <c r="BI160" i="22"/>
  <c r="BH160" i="22"/>
  <c r="BG160" i="22"/>
  <c r="BF160" i="22"/>
  <c r="T160" i="22"/>
  <c r="R160" i="22"/>
  <c r="P160" i="22"/>
  <c r="BI159" i="22"/>
  <c r="BH159" i="22"/>
  <c r="BG159" i="22"/>
  <c r="BF159" i="22"/>
  <c r="T159" i="22"/>
  <c r="R159" i="22"/>
  <c r="P159" i="22"/>
  <c r="BI158" i="22"/>
  <c r="BH158" i="22"/>
  <c r="BG158" i="22"/>
  <c r="BF158" i="22"/>
  <c r="T158" i="22"/>
  <c r="R158" i="22"/>
  <c r="P158" i="22"/>
  <c r="BI157" i="22"/>
  <c r="BH157" i="22"/>
  <c r="BG157" i="22"/>
  <c r="BF157" i="22"/>
  <c r="T157" i="22"/>
  <c r="R157" i="22"/>
  <c r="P157" i="22"/>
  <c r="BI156" i="22"/>
  <c r="BH156" i="22"/>
  <c r="BG156" i="22"/>
  <c r="BF156" i="22"/>
  <c r="T156" i="22"/>
  <c r="R156" i="22"/>
  <c r="P156" i="22"/>
  <c r="BI155" i="22"/>
  <c r="BH155" i="22"/>
  <c r="BG155" i="22"/>
  <c r="BF155" i="22"/>
  <c r="T155" i="22"/>
  <c r="R155" i="22"/>
  <c r="P155" i="22"/>
  <c r="BI154" i="22"/>
  <c r="BH154" i="22"/>
  <c r="BG154" i="22"/>
  <c r="BF154" i="22"/>
  <c r="T154" i="22"/>
  <c r="R154" i="22"/>
  <c r="P154" i="22"/>
  <c r="BI153" i="22"/>
  <c r="BH153" i="22"/>
  <c r="BG153" i="22"/>
  <c r="BF153" i="22"/>
  <c r="T153" i="22"/>
  <c r="R153" i="22"/>
  <c r="P153" i="22"/>
  <c r="BI152" i="22"/>
  <c r="BH152" i="22"/>
  <c r="BG152" i="22"/>
  <c r="BF152" i="22"/>
  <c r="T152" i="22"/>
  <c r="R152" i="22"/>
  <c r="P152" i="22"/>
  <c r="BI151" i="22"/>
  <c r="BH151" i="22"/>
  <c r="BG151" i="22"/>
  <c r="BF151" i="22"/>
  <c r="T151" i="22"/>
  <c r="R151" i="22"/>
  <c r="P151" i="22"/>
  <c r="BI150" i="22"/>
  <c r="BH150" i="22"/>
  <c r="BG150" i="22"/>
  <c r="BF150" i="22"/>
  <c r="T150" i="22"/>
  <c r="R150" i="22"/>
  <c r="P150" i="22"/>
  <c r="BI149" i="22"/>
  <c r="BH149" i="22"/>
  <c r="BG149" i="22"/>
  <c r="BF149" i="22"/>
  <c r="T149" i="22"/>
  <c r="R149" i="22"/>
  <c r="P149" i="22"/>
  <c r="BI148" i="22"/>
  <c r="BH148" i="22"/>
  <c r="BG148" i="22"/>
  <c r="BF148" i="22"/>
  <c r="T148" i="22"/>
  <c r="R148" i="22"/>
  <c r="P148" i="22"/>
  <c r="BI147" i="22"/>
  <c r="BH147" i="22"/>
  <c r="BG147" i="22"/>
  <c r="BF147" i="22"/>
  <c r="T147" i="22"/>
  <c r="R147" i="22"/>
  <c r="P147" i="22"/>
  <c r="BI146" i="22"/>
  <c r="BH146" i="22"/>
  <c r="BG146" i="22"/>
  <c r="BF146" i="22"/>
  <c r="T146" i="22"/>
  <c r="R146" i="22"/>
  <c r="P146" i="22"/>
  <c r="BI145" i="22"/>
  <c r="BH145" i="22"/>
  <c r="BG145" i="22"/>
  <c r="BF145" i="22"/>
  <c r="T145" i="22"/>
  <c r="R145" i="22"/>
  <c r="P145" i="22"/>
  <c r="BI144" i="22"/>
  <c r="BH144" i="22"/>
  <c r="BG144" i="22"/>
  <c r="BF144" i="22"/>
  <c r="T144" i="22"/>
  <c r="R144" i="22"/>
  <c r="P144" i="22"/>
  <c r="BI143" i="22"/>
  <c r="BH143" i="22"/>
  <c r="BG143" i="22"/>
  <c r="BF143" i="22"/>
  <c r="T143" i="22"/>
  <c r="R143" i="22"/>
  <c r="P143" i="22"/>
  <c r="BI142" i="22"/>
  <c r="BH142" i="22"/>
  <c r="BG142" i="22"/>
  <c r="BF142" i="22"/>
  <c r="T142" i="22"/>
  <c r="R142" i="22"/>
  <c r="P142" i="22"/>
  <c r="BI141" i="22"/>
  <c r="BH141" i="22"/>
  <c r="BG141" i="22"/>
  <c r="BF141" i="22"/>
  <c r="T141" i="22"/>
  <c r="R141" i="22"/>
  <c r="P141" i="22"/>
  <c r="BI140" i="22"/>
  <c r="BH140" i="22"/>
  <c r="BG140" i="22"/>
  <c r="BF140" i="22"/>
  <c r="T140" i="22"/>
  <c r="R140" i="22"/>
  <c r="P140" i="22"/>
  <c r="BI139" i="22"/>
  <c r="BH139" i="22"/>
  <c r="BG139" i="22"/>
  <c r="BF139" i="22"/>
  <c r="T139" i="22"/>
  <c r="R139" i="22"/>
  <c r="P139" i="22"/>
  <c r="BI138" i="22"/>
  <c r="BH138" i="22"/>
  <c r="BG138" i="22"/>
  <c r="BF138" i="22"/>
  <c r="T138" i="22"/>
  <c r="R138" i="22"/>
  <c r="P138" i="22"/>
  <c r="BI137" i="22"/>
  <c r="BH137" i="22"/>
  <c r="BG137" i="22"/>
  <c r="BF137" i="22"/>
  <c r="T137" i="22"/>
  <c r="R137" i="22"/>
  <c r="P137" i="22"/>
  <c r="BI136" i="22"/>
  <c r="BH136" i="22"/>
  <c r="BG136" i="22"/>
  <c r="BF136" i="22"/>
  <c r="T136" i="22"/>
  <c r="R136" i="22"/>
  <c r="P136" i="22"/>
  <c r="BI135" i="22"/>
  <c r="BH135" i="22"/>
  <c r="BG135" i="22"/>
  <c r="BF135" i="22"/>
  <c r="T135" i="22"/>
  <c r="R135" i="22"/>
  <c r="P135" i="22"/>
  <c r="BI134" i="22"/>
  <c r="BH134" i="22"/>
  <c r="BG134" i="22"/>
  <c r="BF134" i="22"/>
  <c r="T134" i="22"/>
  <c r="R134" i="22"/>
  <c r="P134" i="22"/>
  <c r="BI133" i="22"/>
  <c r="BH133" i="22"/>
  <c r="BG133" i="22"/>
  <c r="BF133" i="22"/>
  <c r="T133" i="22"/>
  <c r="R133" i="22"/>
  <c r="P133" i="22"/>
  <c r="BI132" i="22"/>
  <c r="BH132" i="22"/>
  <c r="BG132" i="22"/>
  <c r="BF132" i="22"/>
  <c r="T132" i="22"/>
  <c r="R132" i="22"/>
  <c r="P132" i="22"/>
  <c r="BI131" i="22"/>
  <c r="BH131" i="22"/>
  <c r="BG131" i="22"/>
  <c r="BF131" i="22"/>
  <c r="T131" i="22"/>
  <c r="R131" i="22"/>
  <c r="P131" i="22"/>
  <c r="BI130" i="22"/>
  <c r="BH130" i="22"/>
  <c r="BG130" i="22"/>
  <c r="BF130" i="22"/>
  <c r="T130" i="22"/>
  <c r="R130" i="22"/>
  <c r="P130" i="22"/>
  <c r="BI129" i="22"/>
  <c r="BH129" i="22"/>
  <c r="BG129" i="22"/>
  <c r="BF129" i="22"/>
  <c r="T129" i="22"/>
  <c r="R129" i="22"/>
  <c r="P129" i="22"/>
  <c r="BI128" i="22"/>
  <c r="BH128" i="22"/>
  <c r="BG128" i="22"/>
  <c r="BF128" i="22"/>
  <c r="T128" i="22"/>
  <c r="R128" i="22"/>
  <c r="P128" i="22"/>
  <c r="BI127" i="22"/>
  <c r="BH127" i="22"/>
  <c r="BG127" i="22"/>
  <c r="BF127" i="22"/>
  <c r="T127" i="22"/>
  <c r="R127" i="22"/>
  <c r="P127" i="22"/>
  <c r="BI126" i="22"/>
  <c r="BH126" i="22"/>
  <c r="BG126" i="22"/>
  <c r="BF126" i="22"/>
  <c r="T126" i="22"/>
  <c r="R126" i="22"/>
  <c r="P126" i="22"/>
  <c r="BI125" i="22"/>
  <c r="BH125" i="22"/>
  <c r="BG125" i="22"/>
  <c r="BF125" i="22"/>
  <c r="T125" i="22"/>
  <c r="R125" i="22"/>
  <c r="P125" i="22"/>
  <c r="BI124" i="22"/>
  <c r="BH124" i="22"/>
  <c r="BG124" i="22"/>
  <c r="BF124" i="22"/>
  <c r="T124" i="22"/>
  <c r="R124" i="22"/>
  <c r="P124" i="22"/>
  <c r="BI123" i="22"/>
  <c r="BH123" i="22"/>
  <c r="BG123" i="22"/>
  <c r="BF123" i="22"/>
  <c r="T123" i="22"/>
  <c r="R123" i="22"/>
  <c r="P123" i="22"/>
  <c r="BI122" i="22"/>
  <c r="BH122" i="22"/>
  <c r="BG122" i="22"/>
  <c r="BF122" i="22"/>
  <c r="T122" i="22"/>
  <c r="R122" i="22"/>
  <c r="P122" i="22"/>
  <c r="BI121" i="22"/>
  <c r="BH121" i="22"/>
  <c r="BG121" i="22"/>
  <c r="BF121" i="22"/>
  <c r="T121" i="22"/>
  <c r="R121" i="22"/>
  <c r="P121" i="22"/>
  <c r="BI120" i="22"/>
  <c r="BH120" i="22"/>
  <c r="BG120" i="22"/>
  <c r="BF120" i="22"/>
  <c r="T120" i="22"/>
  <c r="R120" i="22"/>
  <c r="P120" i="22"/>
  <c r="BI119" i="22"/>
  <c r="BH119" i="22"/>
  <c r="BG119" i="22"/>
  <c r="BF119" i="22"/>
  <c r="T119" i="22"/>
  <c r="R119" i="22"/>
  <c r="P119" i="22"/>
  <c r="BI118" i="22"/>
  <c r="BH118" i="22"/>
  <c r="BG118" i="22"/>
  <c r="BF118" i="22"/>
  <c r="T118" i="22"/>
  <c r="R118" i="22"/>
  <c r="P118" i="22"/>
  <c r="BI117" i="22"/>
  <c r="BH117" i="22"/>
  <c r="BG117" i="22"/>
  <c r="BF117" i="22"/>
  <c r="T117" i="22"/>
  <c r="R117" i="22"/>
  <c r="P117" i="22"/>
  <c r="BI116" i="22"/>
  <c r="BH116" i="22"/>
  <c r="BG116" i="22"/>
  <c r="BF116" i="22"/>
  <c r="T116" i="22"/>
  <c r="R116" i="22"/>
  <c r="P116" i="22"/>
  <c r="BI115" i="22"/>
  <c r="BH115" i="22"/>
  <c r="BG115" i="22"/>
  <c r="BF115" i="22"/>
  <c r="T115" i="22"/>
  <c r="R115" i="22"/>
  <c r="P115" i="22"/>
  <c r="BI114" i="22"/>
  <c r="BH114" i="22"/>
  <c r="BG114" i="22"/>
  <c r="BF114" i="22"/>
  <c r="T114" i="22"/>
  <c r="R114" i="22"/>
  <c r="P114" i="22"/>
  <c r="BI113" i="22"/>
  <c r="BH113" i="22"/>
  <c r="BG113" i="22"/>
  <c r="BF113" i="22"/>
  <c r="T113" i="22"/>
  <c r="R113" i="22"/>
  <c r="P113" i="22"/>
  <c r="BI112" i="22"/>
  <c r="BH112" i="22"/>
  <c r="BG112" i="22"/>
  <c r="BF112" i="22"/>
  <c r="T112" i="22"/>
  <c r="R112" i="22"/>
  <c r="P112" i="22"/>
  <c r="BI111" i="22"/>
  <c r="BH111" i="22"/>
  <c r="BG111" i="22"/>
  <c r="BF111" i="22"/>
  <c r="T111" i="22"/>
  <c r="R111" i="22"/>
  <c r="P111" i="22"/>
  <c r="BI110" i="22"/>
  <c r="BH110" i="22"/>
  <c r="BG110" i="22"/>
  <c r="BF110" i="22"/>
  <c r="T110" i="22"/>
  <c r="R110" i="22"/>
  <c r="P110" i="22"/>
  <c r="BI109" i="22"/>
  <c r="BH109" i="22"/>
  <c r="BG109" i="22"/>
  <c r="BF109" i="22"/>
  <c r="T109" i="22"/>
  <c r="R109" i="22"/>
  <c r="P109" i="22"/>
  <c r="BI108" i="22"/>
  <c r="BH108" i="22"/>
  <c r="BG108" i="22"/>
  <c r="BF108" i="22"/>
  <c r="T108" i="22"/>
  <c r="R108" i="22"/>
  <c r="P108" i="22"/>
  <c r="BI107" i="22"/>
  <c r="BH107" i="22"/>
  <c r="BG107" i="22"/>
  <c r="BF107" i="22"/>
  <c r="T107" i="22"/>
  <c r="R107" i="22"/>
  <c r="P107" i="22"/>
  <c r="BI106" i="22"/>
  <c r="BH106" i="22"/>
  <c r="BG106" i="22"/>
  <c r="BF106" i="22"/>
  <c r="T106" i="22"/>
  <c r="R106" i="22"/>
  <c r="P106" i="22"/>
  <c r="BI105" i="22"/>
  <c r="BH105" i="22"/>
  <c r="BG105" i="22"/>
  <c r="BF105" i="22"/>
  <c r="T105" i="22"/>
  <c r="R105" i="22"/>
  <c r="P105" i="22"/>
  <c r="BI104" i="22"/>
  <c r="BH104" i="22"/>
  <c r="BG104" i="22"/>
  <c r="BF104" i="22"/>
  <c r="T104" i="22"/>
  <c r="R104" i="22"/>
  <c r="P104" i="22"/>
  <c r="BI103" i="22"/>
  <c r="BH103" i="22"/>
  <c r="BG103" i="22"/>
  <c r="BF103" i="22"/>
  <c r="T103" i="22"/>
  <c r="R103" i="22"/>
  <c r="P103" i="22"/>
  <c r="BI102" i="22"/>
  <c r="BH102" i="22"/>
  <c r="BG102" i="22"/>
  <c r="BF102" i="22"/>
  <c r="T102" i="22"/>
  <c r="R102" i="22"/>
  <c r="P102" i="22"/>
  <c r="BI101" i="22"/>
  <c r="BH101" i="22"/>
  <c r="BG101" i="22"/>
  <c r="BF101" i="22"/>
  <c r="T101" i="22"/>
  <c r="R101" i="22"/>
  <c r="P101" i="22"/>
  <c r="BI100" i="22"/>
  <c r="BH100" i="22"/>
  <c r="BG100" i="22"/>
  <c r="BF100" i="22"/>
  <c r="T100" i="22"/>
  <c r="R100" i="22"/>
  <c r="P100" i="22"/>
  <c r="BI99" i="22"/>
  <c r="BH99" i="22"/>
  <c r="BG99" i="22"/>
  <c r="BF99" i="22"/>
  <c r="T99" i="22"/>
  <c r="R99" i="22"/>
  <c r="P99" i="22"/>
  <c r="BI98" i="22"/>
  <c r="BH98" i="22"/>
  <c r="BG98" i="22"/>
  <c r="BF98" i="22"/>
  <c r="T98" i="22"/>
  <c r="R98" i="22"/>
  <c r="P98" i="22"/>
  <c r="BI97" i="22"/>
  <c r="BH97" i="22"/>
  <c r="BG97" i="22"/>
  <c r="BF97" i="22"/>
  <c r="T97" i="22"/>
  <c r="R97" i="22"/>
  <c r="P97" i="22"/>
  <c r="BI96" i="22"/>
  <c r="BH96" i="22"/>
  <c r="BG96" i="22"/>
  <c r="BF96" i="22"/>
  <c r="T96" i="22"/>
  <c r="R96" i="22"/>
  <c r="P96" i="22"/>
  <c r="BI95" i="22"/>
  <c r="BH95" i="22"/>
  <c r="BG95" i="22"/>
  <c r="BF95" i="22"/>
  <c r="T95" i="22"/>
  <c r="R95" i="22"/>
  <c r="P95" i="22"/>
  <c r="BI94" i="22"/>
  <c r="BH94" i="22"/>
  <c r="BG94" i="22"/>
  <c r="BF94" i="22"/>
  <c r="T94" i="22"/>
  <c r="R94" i="22"/>
  <c r="P94" i="22"/>
  <c r="BI93" i="22"/>
  <c r="BH93" i="22"/>
  <c r="BG93" i="22"/>
  <c r="BF93" i="22"/>
  <c r="T93" i="22"/>
  <c r="R93" i="22"/>
  <c r="P93" i="22"/>
  <c r="BI92" i="22"/>
  <c r="BH92" i="22"/>
  <c r="BG92" i="22"/>
  <c r="BF92" i="22"/>
  <c r="T92" i="22"/>
  <c r="R92" i="22"/>
  <c r="P92" i="22"/>
  <c r="BI91" i="22"/>
  <c r="BH91" i="22"/>
  <c r="BG91" i="22"/>
  <c r="BF91" i="22"/>
  <c r="T91" i="22"/>
  <c r="R91" i="22"/>
  <c r="P91" i="22"/>
  <c r="BI90" i="22"/>
  <c r="BH90" i="22"/>
  <c r="BG90" i="22"/>
  <c r="BF90" i="22"/>
  <c r="T90" i="22"/>
  <c r="R90" i="22"/>
  <c r="P90" i="22"/>
  <c r="BI89" i="22"/>
  <c r="BH89" i="22"/>
  <c r="BG89" i="22"/>
  <c r="BF89" i="22"/>
  <c r="T89" i="22"/>
  <c r="R89" i="22"/>
  <c r="P89" i="22"/>
  <c r="BI88" i="22"/>
  <c r="BH88" i="22"/>
  <c r="BG88" i="22"/>
  <c r="BF88" i="22"/>
  <c r="T88" i="22"/>
  <c r="R88" i="22"/>
  <c r="P88" i="22"/>
  <c r="BI87" i="22"/>
  <c r="BH87" i="22"/>
  <c r="BG87" i="22"/>
  <c r="BF87" i="22"/>
  <c r="T87" i="22"/>
  <c r="R87" i="22"/>
  <c r="P87" i="22"/>
  <c r="J80" i="22"/>
  <c r="F80" i="22"/>
  <c r="F78" i="22"/>
  <c r="E76" i="22"/>
  <c r="J54" i="22"/>
  <c r="F54" i="22"/>
  <c r="F52" i="22"/>
  <c r="E50" i="22"/>
  <c r="J24" i="22"/>
  <c r="E24" i="22"/>
  <c r="J81" i="22" s="1"/>
  <c r="J23" i="22"/>
  <c r="J18" i="22"/>
  <c r="E18" i="22"/>
  <c r="F81" i="22" s="1"/>
  <c r="J17" i="22"/>
  <c r="J12" i="22"/>
  <c r="J78" i="22"/>
  <c r="E7" i="22"/>
  <c r="E74" i="22" s="1"/>
  <c r="J37" i="21"/>
  <c r="J36" i="21"/>
  <c r="AY75" i="1" s="1"/>
  <c r="J35" i="21"/>
  <c r="AX75" i="1" s="1"/>
  <c r="BI145" i="21"/>
  <c r="BH145" i="21"/>
  <c r="BG145" i="21"/>
  <c r="BF145" i="21"/>
  <c r="T145" i="21"/>
  <c r="R145" i="21"/>
  <c r="P145" i="21"/>
  <c r="BI144" i="21"/>
  <c r="BH144" i="21"/>
  <c r="BG144" i="21"/>
  <c r="BF144" i="21"/>
  <c r="T144" i="21"/>
  <c r="R144" i="21"/>
  <c r="P144" i="21"/>
  <c r="BI143" i="21"/>
  <c r="BH143" i="21"/>
  <c r="BG143" i="21"/>
  <c r="BF143" i="21"/>
  <c r="T143" i="21"/>
  <c r="R143" i="21"/>
  <c r="P143" i="21"/>
  <c r="BI142" i="21"/>
  <c r="BH142" i="21"/>
  <c r="BG142" i="21"/>
  <c r="BF142" i="21"/>
  <c r="T142" i="21"/>
  <c r="R142" i="21"/>
  <c r="P142" i="21"/>
  <c r="BI141" i="21"/>
  <c r="BH141" i="21"/>
  <c r="BG141" i="21"/>
  <c r="BF141" i="21"/>
  <c r="T141" i="21"/>
  <c r="R141" i="21"/>
  <c r="P141" i="21"/>
  <c r="BI140" i="21"/>
  <c r="BH140" i="21"/>
  <c r="BG140" i="21"/>
  <c r="BF140" i="21"/>
  <c r="T140" i="21"/>
  <c r="R140" i="21"/>
  <c r="P140" i="21"/>
  <c r="BI139" i="21"/>
  <c r="BH139" i="21"/>
  <c r="BG139" i="21"/>
  <c r="BF139" i="21"/>
  <c r="T139" i="21"/>
  <c r="R139" i="21"/>
  <c r="P139" i="21"/>
  <c r="BI137" i="21"/>
  <c r="BH137" i="21"/>
  <c r="BG137" i="21"/>
  <c r="BF137" i="21"/>
  <c r="T137" i="21"/>
  <c r="R137" i="21"/>
  <c r="P137" i="21"/>
  <c r="BI136" i="21"/>
  <c r="BH136" i="21"/>
  <c r="BG136" i="21"/>
  <c r="BF136" i="21"/>
  <c r="T136" i="21"/>
  <c r="R136" i="21"/>
  <c r="P136" i="21"/>
  <c r="BI135" i="21"/>
  <c r="BH135" i="21"/>
  <c r="BG135" i="21"/>
  <c r="BF135" i="21"/>
  <c r="T135" i="21"/>
  <c r="R135" i="21"/>
  <c r="P135" i="21"/>
  <c r="BI134" i="21"/>
  <c r="BH134" i="21"/>
  <c r="BG134" i="21"/>
  <c r="BF134" i="21"/>
  <c r="T134" i="21"/>
  <c r="R134" i="21"/>
  <c r="P134" i="21"/>
  <c r="BI133" i="21"/>
  <c r="BH133" i="21"/>
  <c r="BG133" i="21"/>
  <c r="BF133" i="21"/>
  <c r="T133" i="21"/>
  <c r="R133" i="21"/>
  <c r="P133" i="21"/>
  <c r="BI132" i="21"/>
  <c r="BH132" i="21"/>
  <c r="BG132" i="21"/>
  <c r="BF132" i="21"/>
  <c r="T132" i="21"/>
  <c r="R132" i="21"/>
  <c r="P132" i="21"/>
  <c r="BI131" i="21"/>
  <c r="BH131" i="21"/>
  <c r="BG131" i="21"/>
  <c r="BF131" i="21"/>
  <c r="T131" i="21"/>
  <c r="R131" i="21"/>
  <c r="P131" i="21"/>
  <c r="BI130" i="21"/>
  <c r="BH130" i="21"/>
  <c r="BG130" i="21"/>
  <c r="BF130" i="21"/>
  <c r="T130" i="21"/>
  <c r="R130" i="21"/>
  <c r="P130" i="21"/>
  <c r="BI129" i="21"/>
  <c r="BH129" i="21"/>
  <c r="BG129" i="21"/>
  <c r="BF129" i="21"/>
  <c r="T129" i="21"/>
  <c r="R129" i="21"/>
  <c r="P129" i="21"/>
  <c r="BI128" i="21"/>
  <c r="BH128" i="21"/>
  <c r="BG128" i="21"/>
  <c r="BF128" i="21"/>
  <c r="T128" i="21"/>
  <c r="R128" i="21"/>
  <c r="P128" i="21"/>
  <c r="BI127" i="21"/>
  <c r="BH127" i="21"/>
  <c r="BG127" i="21"/>
  <c r="BF127" i="21"/>
  <c r="T127" i="21"/>
  <c r="R127" i="21"/>
  <c r="P127" i="21"/>
  <c r="BI126" i="21"/>
  <c r="BH126" i="21"/>
  <c r="BG126" i="21"/>
  <c r="BF126" i="21"/>
  <c r="T126" i="21"/>
  <c r="R126" i="21"/>
  <c r="P126" i="21"/>
  <c r="BI125" i="21"/>
  <c r="BH125" i="21"/>
  <c r="BG125" i="21"/>
  <c r="BF125" i="21"/>
  <c r="T125" i="21"/>
  <c r="R125" i="21"/>
  <c r="P125" i="21"/>
  <c r="BI124" i="21"/>
  <c r="BH124" i="21"/>
  <c r="BG124" i="21"/>
  <c r="BF124" i="21"/>
  <c r="T124" i="21"/>
  <c r="R124" i="21"/>
  <c r="P124" i="21"/>
  <c r="BI123" i="21"/>
  <c r="BH123" i="21"/>
  <c r="BG123" i="21"/>
  <c r="BF123" i="21"/>
  <c r="T123" i="21"/>
  <c r="R123" i="21"/>
  <c r="P123" i="21"/>
  <c r="BI122" i="21"/>
  <c r="BH122" i="21"/>
  <c r="BG122" i="21"/>
  <c r="BF122" i="21"/>
  <c r="T122" i="21"/>
  <c r="R122" i="21"/>
  <c r="P122" i="21"/>
  <c r="BI121" i="21"/>
  <c r="BH121" i="21"/>
  <c r="BG121" i="21"/>
  <c r="BF121" i="21"/>
  <c r="T121" i="21"/>
  <c r="R121" i="21"/>
  <c r="P121" i="21"/>
  <c r="BI120" i="21"/>
  <c r="BH120" i="21"/>
  <c r="BG120" i="21"/>
  <c r="BF120" i="21"/>
  <c r="T120" i="21"/>
  <c r="R120" i="21"/>
  <c r="P120" i="21"/>
  <c r="BI119" i="21"/>
  <c r="BH119" i="21"/>
  <c r="BG119" i="21"/>
  <c r="BF119" i="21"/>
  <c r="T119" i="21"/>
  <c r="R119" i="21"/>
  <c r="P119" i="21"/>
  <c r="BI118" i="21"/>
  <c r="BH118" i="21"/>
  <c r="BG118" i="21"/>
  <c r="BF118" i="21"/>
  <c r="T118" i="21"/>
  <c r="R118" i="21"/>
  <c r="P118" i="21"/>
  <c r="BI117" i="21"/>
  <c r="BH117" i="21"/>
  <c r="BG117" i="21"/>
  <c r="BF117" i="21"/>
  <c r="T117" i="21"/>
  <c r="R117" i="21"/>
  <c r="P117" i="21"/>
  <c r="BI115" i="21"/>
  <c r="BH115" i="21"/>
  <c r="BG115" i="21"/>
  <c r="BF115" i="21"/>
  <c r="T115" i="21"/>
  <c r="R115" i="21"/>
  <c r="P115" i="21"/>
  <c r="BI114" i="21"/>
  <c r="BH114" i="21"/>
  <c r="BG114" i="21"/>
  <c r="BF114" i="21"/>
  <c r="T114" i="21"/>
  <c r="R114" i="21"/>
  <c r="P114" i="21"/>
  <c r="BI112" i="21"/>
  <c r="BH112" i="21"/>
  <c r="BG112" i="21"/>
  <c r="BF112" i="21"/>
  <c r="T112" i="21"/>
  <c r="R112" i="21"/>
  <c r="P112" i="21"/>
  <c r="BI111" i="21"/>
  <c r="BH111" i="21"/>
  <c r="BG111" i="21"/>
  <c r="BF111" i="21"/>
  <c r="T111" i="21"/>
  <c r="R111" i="21"/>
  <c r="P111" i="21"/>
  <c r="BI109" i="21"/>
  <c r="BH109" i="21"/>
  <c r="BG109" i="21"/>
  <c r="BF109" i="21"/>
  <c r="T109" i="21"/>
  <c r="T108" i="21"/>
  <c r="R109" i="21"/>
  <c r="R108" i="21" s="1"/>
  <c r="P109" i="21"/>
  <c r="P108" i="21"/>
  <c r="BI107" i="21"/>
  <c r="BH107" i="21"/>
  <c r="BG107" i="21"/>
  <c r="BF107" i="21"/>
  <c r="T107" i="21"/>
  <c r="R107" i="21"/>
  <c r="P107" i="21"/>
  <c r="BI106" i="21"/>
  <c r="BH106" i="21"/>
  <c r="BG106" i="21"/>
  <c r="BF106" i="21"/>
  <c r="T106" i="21"/>
  <c r="R106" i="21"/>
  <c r="P106" i="21"/>
  <c r="BI105" i="21"/>
  <c r="BH105" i="21"/>
  <c r="BG105" i="21"/>
  <c r="BF105" i="21"/>
  <c r="T105" i="21"/>
  <c r="R105" i="21"/>
  <c r="P105" i="21"/>
  <c r="BI104" i="21"/>
  <c r="BH104" i="21"/>
  <c r="BG104" i="21"/>
  <c r="BF104" i="21"/>
  <c r="T104" i="21"/>
  <c r="R104" i="21"/>
  <c r="P104" i="21"/>
  <c r="BI103" i="21"/>
  <c r="BH103" i="21"/>
  <c r="BG103" i="21"/>
  <c r="BF103" i="21"/>
  <c r="T103" i="21"/>
  <c r="R103" i="21"/>
  <c r="P103" i="21"/>
  <c r="BI102" i="21"/>
  <c r="BH102" i="21"/>
  <c r="BG102" i="21"/>
  <c r="BF102" i="21"/>
  <c r="T102" i="21"/>
  <c r="R102" i="21"/>
  <c r="P102" i="21"/>
  <c r="BI101" i="21"/>
  <c r="BH101" i="21"/>
  <c r="BG101" i="21"/>
  <c r="BF101" i="21"/>
  <c r="T101" i="21"/>
  <c r="R101" i="21"/>
  <c r="P101" i="21"/>
  <c r="BI100" i="21"/>
  <c r="BH100" i="21"/>
  <c r="BG100" i="21"/>
  <c r="BF100" i="21"/>
  <c r="T100" i="21"/>
  <c r="R100" i="21"/>
  <c r="P100" i="21"/>
  <c r="BI99" i="21"/>
  <c r="BH99" i="21"/>
  <c r="BG99" i="21"/>
  <c r="BF99" i="21"/>
  <c r="T99" i="21"/>
  <c r="R99" i="21"/>
  <c r="P99" i="21"/>
  <c r="BI98" i="21"/>
  <c r="BH98" i="21"/>
  <c r="BG98" i="21"/>
  <c r="BF98" i="21"/>
  <c r="T98" i="21"/>
  <c r="R98" i="21"/>
  <c r="P98" i="21"/>
  <c r="BI97" i="21"/>
  <c r="BH97" i="21"/>
  <c r="BG97" i="21"/>
  <c r="BF97" i="21"/>
  <c r="T97" i="21"/>
  <c r="R97" i="21"/>
  <c r="P97" i="21"/>
  <c r="BI96" i="21"/>
  <c r="BH96" i="21"/>
  <c r="BG96" i="21"/>
  <c r="BF96" i="21"/>
  <c r="T96" i="21"/>
  <c r="R96" i="21"/>
  <c r="P96" i="21"/>
  <c r="BI95" i="21"/>
  <c r="BH95" i="21"/>
  <c r="BG95" i="21"/>
  <c r="BF95" i="21"/>
  <c r="T95" i="21"/>
  <c r="R95" i="21"/>
  <c r="P95" i="21"/>
  <c r="BI94" i="21"/>
  <c r="BH94" i="21"/>
  <c r="BG94" i="21"/>
  <c r="BF94" i="21"/>
  <c r="T94" i="21"/>
  <c r="R94" i="21"/>
  <c r="P94" i="21"/>
  <c r="BI93" i="21"/>
  <c r="BH93" i="21"/>
  <c r="BG93" i="21"/>
  <c r="BF93" i="21"/>
  <c r="T93" i="21"/>
  <c r="R93" i="21"/>
  <c r="P93" i="21"/>
  <c r="BI92" i="21"/>
  <c r="BH92" i="21"/>
  <c r="BG92" i="21"/>
  <c r="BF92" i="21"/>
  <c r="T92" i="21"/>
  <c r="R92" i="21"/>
  <c r="P92" i="21"/>
  <c r="BI91" i="21"/>
  <c r="BH91" i="21"/>
  <c r="BG91" i="21"/>
  <c r="BF91" i="21"/>
  <c r="T91" i="21"/>
  <c r="R91" i="21"/>
  <c r="P91" i="21"/>
  <c r="BI90" i="21"/>
  <c r="BH90" i="21"/>
  <c r="BG90" i="21"/>
  <c r="BF90" i="21"/>
  <c r="T90" i="21"/>
  <c r="R90" i="21"/>
  <c r="P90" i="21"/>
  <c r="BI89" i="21"/>
  <c r="BH89" i="21"/>
  <c r="BG89" i="21"/>
  <c r="BF89" i="21"/>
  <c r="T89" i="21"/>
  <c r="R89" i="21"/>
  <c r="P89" i="21"/>
  <c r="BI88" i="21"/>
  <c r="BH88" i="21"/>
  <c r="BG88" i="21"/>
  <c r="BF88" i="21"/>
  <c r="T88" i="21"/>
  <c r="R88" i="21"/>
  <c r="P88" i="21"/>
  <c r="BI87" i="21"/>
  <c r="BH87" i="21"/>
  <c r="BG87" i="21"/>
  <c r="BF87" i="21"/>
  <c r="T87" i="21"/>
  <c r="R87" i="21"/>
  <c r="P87" i="21"/>
  <c r="J81" i="21"/>
  <c r="F81" i="21"/>
  <c r="F79" i="21"/>
  <c r="E77" i="21"/>
  <c r="J54" i="21"/>
  <c r="F54" i="21"/>
  <c r="F52" i="21"/>
  <c r="E50" i="21"/>
  <c r="J24" i="21"/>
  <c r="E24" i="21"/>
  <c r="J82" i="21" s="1"/>
  <c r="J23" i="21"/>
  <c r="J18" i="21"/>
  <c r="E18" i="21"/>
  <c r="F82" i="21" s="1"/>
  <c r="J17" i="21"/>
  <c r="J12" i="21"/>
  <c r="J79" i="21" s="1"/>
  <c r="E7" i="21"/>
  <c r="E75" i="21"/>
  <c r="J37" i="20"/>
  <c r="J36" i="20"/>
  <c r="AY74" i="1" s="1"/>
  <c r="J35" i="20"/>
  <c r="AX74" i="1"/>
  <c r="BI689" i="20"/>
  <c r="BH689" i="20"/>
  <c r="BG689" i="20"/>
  <c r="BF689" i="20"/>
  <c r="T689" i="20"/>
  <c r="R689" i="20"/>
  <c r="P689" i="20"/>
  <c r="BI687" i="20"/>
  <c r="BH687" i="20"/>
  <c r="BG687" i="20"/>
  <c r="BF687" i="20"/>
  <c r="T687" i="20"/>
  <c r="R687" i="20"/>
  <c r="P687" i="20"/>
  <c r="BI685" i="20"/>
  <c r="BH685" i="20"/>
  <c r="BG685" i="20"/>
  <c r="BF685" i="20"/>
  <c r="T685" i="20"/>
  <c r="R685" i="20"/>
  <c r="P685" i="20"/>
  <c r="BI683" i="20"/>
  <c r="BH683" i="20"/>
  <c r="BG683" i="20"/>
  <c r="BF683" i="20"/>
  <c r="T683" i="20"/>
  <c r="R683" i="20"/>
  <c r="P683" i="20"/>
  <c r="BI681" i="20"/>
  <c r="BH681" i="20"/>
  <c r="BG681" i="20"/>
  <c r="BF681" i="20"/>
  <c r="T681" i="20"/>
  <c r="R681" i="20"/>
  <c r="P681" i="20"/>
  <c r="BI679" i="20"/>
  <c r="BH679" i="20"/>
  <c r="BG679" i="20"/>
  <c r="BF679" i="20"/>
  <c r="T679" i="20"/>
  <c r="R679" i="20"/>
  <c r="P679" i="20"/>
  <c r="BI677" i="20"/>
  <c r="BH677" i="20"/>
  <c r="BG677" i="20"/>
  <c r="BF677" i="20"/>
  <c r="T677" i="20"/>
  <c r="R677" i="20"/>
  <c r="P677" i="20"/>
  <c r="BI675" i="20"/>
  <c r="BH675" i="20"/>
  <c r="BG675" i="20"/>
  <c r="BF675" i="20"/>
  <c r="T675" i="20"/>
  <c r="R675" i="20"/>
  <c r="P675" i="20"/>
  <c r="BI673" i="20"/>
  <c r="BH673" i="20"/>
  <c r="BG673" i="20"/>
  <c r="BF673" i="20"/>
  <c r="T673" i="20"/>
  <c r="R673" i="20"/>
  <c r="P673" i="20"/>
  <c r="BI671" i="20"/>
  <c r="BH671" i="20"/>
  <c r="BG671" i="20"/>
  <c r="BF671" i="20"/>
  <c r="T671" i="20"/>
  <c r="R671" i="20"/>
  <c r="P671" i="20"/>
  <c r="BI669" i="20"/>
  <c r="BH669" i="20"/>
  <c r="BG669" i="20"/>
  <c r="BF669" i="20"/>
  <c r="T669" i="20"/>
  <c r="R669" i="20"/>
  <c r="P669" i="20"/>
  <c r="BI667" i="20"/>
  <c r="BH667" i="20"/>
  <c r="BG667" i="20"/>
  <c r="BF667" i="20"/>
  <c r="T667" i="20"/>
  <c r="R667" i="20"/>
  <c r="P667" i="20"/>
  <c r="BI665" i="20"/>
  <c r="BH665" i="20"/>
  <c r="BG665" i="20"/>
  <c r="BF665" i="20"/>
  <c r="T665" i="20"/>
  <c r="R665" i="20"/>
  <c r="P665" i="20"/>
  <c r="BI663" i="20"/>
  <c r="BH663" i="20"/>
  <c r="BG663" i="20"/>
  <c r="BF663" i="20"/>
  <c r="T663" i="20"/>
  <c r="R663" i="20"/>
  <c r="P663" i="20"/>
  <c r="BI661" i="20"/>
  <c r="BH661" i="20"/>
  <c r="BG661" i="20"/>
  <c r="BF661" i="20"/>
  <c r="T661" i="20"/>
  <c r="R661" i="20"/>
  <c r="P661" i="20"/>
  <c r="BI659" i="20"/>
  <c r="BH659" i="20"/>
  <c r="BG659" i="20"/>
  <c r="BF659" i="20"/>
  <c r="T659" i="20"/>
  <c r="R659" i="20"/>
  <c r="P659" i="20"/>
  <c r="BI657" i="20"/>
  <c r="BH657" i="20"/>
  <c r="BG657" i="20"/>
  <c r="BF657" i="20"/>
  <c r="T657" i="20"/>
  <c r="R657" i="20"/>
  <c r="P657" i="20"/>
  <c r="BI655" i="20"/>
  <c r="BH655" i="20"/>
  <c r="BG655" i="20"/>
  <c r="BF655" i="20"/>
  <c r="T655" i="20"/>
  <c r="R655" i="20"/>
  <c r="P655" i="20"/>
  <c r="BI653" i="20"/>
  <c r="BH653" i="20"/>
  <c r="BG653" i="20"/>
  <c r="BF653" i="20"/>
  <c r="T653" i="20"/>
  <c r="R653" i="20"/>
  <c r="P653" i="20"/>
  <c r="BI651" i="20"/>
  <c r="BH651" i="20"/>
  <c r="BG651" i="20"/>
  <c r="BF651" i="20"/>
  <c r="T651" i="20"/>
  <c r="R651" i="20"/>
  <c r="P651" i="20"/>
  <c r="BI649" i="20"/>
  <c r="BH649" i="20"/>
  <c r="BG649" i="20"/>
  <c r="BF649" i="20"/>
  <c r="T649" i="20"/>
  <c r="R649" i="20"/>
  <c r="P649" i="20"/>
  <c r="BI647" i="20"/>
  <c r="BH647" i="20"/>
  <c r="BG647" i="20"/>
  <c r="BF647" i="20"/>
  <c r="T647" i="20"/>
  <c r="R647" i="20"/>
  <c r="P647" i="20"/>
  <c r="BI645" i="20"/>
  <c r="BH645" i="20"/>
  <c r="BG645" i="20"/>
  <c r="BF645" i="20"/>
  <c r="T645" i="20"/>
  <c r="R645" i="20"/>
  <c r="P645" i="20"/>
  <c r="BI643" i="20"/>
  <c r="BH643" i="20"/>
  <c r="BG643" i="20"/>
  <c r="BF643" i="20"/>
  <c r="T643" i="20"/>
  <c r="R643" i="20"/>
  <c r="P643" i="20"/>
  <c r="BI641" i="20"/>
  <c r="BH641" i="20"/>
  <c r="BG641" i="20"/>
  <c r="BF641" i="20"/>
  <c r="T641" i="20"/>
  <c r="R641" i="20"/>
  <c r="P641" i="20"/>
  <c r="BI639" i="20"/>
  <c r="BH639" i="20"/>
  <c r="BG639" i="20"/>
  <c r="BF639" i="20"/>
  <c r="T639" i="20"/>
  <c r="R639" i="20"/>
  <c r="P639" i="20"/>
  <c r="BI637" i="20"/>
  <c r="BH637" i="20"/>
  <c r="BG637" i="20"/>
  <c r="BF637" i="20"/>
  <c r="T637" i="20"/>
  <c r="R637" i="20"/>
  <c r="P637" i="20"/>
  <c r="BI635" i="20"/>
  <c r="BH635" i="20"/>
  <c r="BG635" i="20"/>
  <c r="BF635" i="20"/>
  <c r="T635" i="20"/>
  <c r="R635" i="20"/>
  <c r="P635" i="20"/>
  <c r="BI633" i="20"/>
  <c r="BH633" i="20"/>
  <c r="BG633" i="20"/>
  <c r="BF633" i="20"/>
  <c r="T633" i="20"/>
  <c r="R633" i="20"/>
  <c r="P633" i="20"/>
  <c r="BI631" i="20"/>
  <c r="BH631" i="20"/>
  <c r="BG631" i="20"/>
  <c r="BF631" i="20"/>
  <c r="T631" i="20"/>
  <c r="R631" i="20"/>
  <c r="P631" i="20"/>
  <c r="BI629" i="20"/>
  <c r="BH629" i="20"/>
  <c r="BG629" i="20"/>
  <c r="BF629" i="20"/>
  <c r="T629" i="20"/>
  <c r="R629" i="20"/>
  <c r="P629" i="20"/>
  <c r="BI627" i="20"/>
  <c r="BH627" i="20"/>
  <c r="BG627" i="20"/>
  <c r="BF627" i="20"/>
  <c r="T627" i="20"/>
  <c r="R627" i="20"/>
  <c r="P627" i="20"/>
  <c r="BI625" i="20"/>
  <c r="BH625" i="20"/>
  <c r="BG625" i="20"/>
  <c r="BF625" i="20"/>
  <c r="T625" i="20"/>
  <c r="R625" i="20"/>
  <c r="P625" i="20"/>
  <c r="BI623" i="20"/>
  <c r="BH623" i="20"/>
  <c r="BG623" i="20"/>
  <c r="BF623" i="20"/>
  <c r="T623" i="20"/>
  <c r="R623" i="20"/>
  <c r="P623" i="20"/>
  <c r="BI621" i="20"/>
  <c r="BH621" i="20"/>
  <c r="BG621" i="20"/>
  <c r="BF621" i="20"/>
  <c r="T621" i="20"/>
  <c r="R621" i="20"/>
  <c r="P621" i="20"/>
  <c r="BI619" i="20"/>
  <c r="BH619" i="20"/>
  <c r="BG619" i="20"/>
  <c r="BF619" i="20"/>
  <c r="T619" i="20"/>
  <c r="R619" i="20"/>
  <c r="P619" i="20"/>
  <c r="BI617" i="20"/>
  <c r="BH617" i="20"/>
  <c r="BG617" i="20"/>
  <c r="BF617" i="20"/>
  <c r="T617" i="20"/>
  <c r="R617" i="20"/>
  <c r="P617" i="20"/>
  <c r="BI615" i="20"/>
  <c r="BH615" i="20"/>
  <c r="BG615" i="20"/>
  <c r="BF615" i="20"/>
  <c r="T615" i="20"/>
  <c r="R615" i="20"/>
  <c r="P615" i="20"/>
  <c r="BI613" i="20"/>
  <c r="BH613" i="20"/>
  <c r="BG613" i="20"/>
  <c r="BF613" i="20"/>
  <c r="T613" i="20"/>
  <c r="R613" i="20"/>
  <c r="P613" i="20"/>
  <c r="BI611" i="20"/>
  <c r="BH611" i="20"/>
  <c r="BG611" i="20"/>
  <c r="BF611" i="20"/>
  <c r="T611" i="20"/>
  <c r="R611" i="20"/>
  <c r="P611" i="20"/>
  <c r="BI609" i="20"/>
  <c r="BH609" i="20"/>
  <c r="BG609" i="20"/>
  <c r="BF609" i="20"/>
  <c r="T609" i="20"/>
  <c r="R609" i="20"/>
  <c r="P609" i="20"/>
  <c r="BI607" i="20"/>
  <c r="BH607" i="20"/>
  <c r="BG607" i="20"/>
  <c r="BF607" i="20"/>
  <c r="T607" i="20"/>
  <c r="R607" i="20"/>
  <c r="P607" i="20"/>
  <c r="BI605" i="20"/>
  <c r="BH605" i="20"/>
  <c r="BG605" i="20"/>
  <c r="BF605" i="20"/>
  <c r="T605" i="20"/>
  <c r="R605" i="20"/>
  <c r="P605" i="20"/>
  <c r="BI603" i="20"/>
  <c r="BH603" i="20"/>
  <c r="BG603" i="20"/>
  <c r="BF603" i="20"/>
  <c r="T603" i="20"/>
  <c r="R603" i="20"/>
  <c r="P603" i="20"/>
  <c r="BI601" i="20"/>
  <c r="BH601" i="20"/>
  <c r="BG601" i="20"/>
  <c r="BF601" i="20"/>
  <c r="T601" i="20"/>
  <c r="R601" i="20"/>
  <c r="P601" i="20"/>
  <c r="BI599" i="20"/>
  <c r="BH599" i="20"/>
  <c r="BG599" i="20"/>
  <c r="BF599" i="20"/>
  <c r="T599" i="20"/>
  <c r="R599" i="20"/>
  <c r="P599" i="20"/>
  <c r="BI597" i="20"/>
  <c r="BH597" i="20"/>
  <c r="BG597" i="20"/>
  <c r="BF597" i="20"/>
  <c r="T597" i="20"/>
  <c r="R597" i="20"/>
  <c r="P597" i="20"/>
  <c r="BI595" i="20"/>
  <c r="BH595" i="20"/>
  <c r="BG595" i="20"/>
  <c r="BF595" i="20"/>
  <c r="T595" i="20"/>
  <c r="R595" i="20"/>
  <c r="P595" i="20"/>
  <c r="BI593" i="20"/>
  <c r="BH593" i="20"/>
  <c r="BG593" i="20"/>
  <c r="BF593" i="20"/>
  <c r="T593" i="20"/>
  <c r="R593" i="20"/>
  <c r="P593" i="20"/>
  <c r="BI591" i="20"/>
  <c r="BH591" i="20"/>
  <c r="BG591" i="20"/>
  <c r="BF591" i="20"/>
  <c r="T591" i="20"/>
  <c r="R591" i="20"/>
  <c r="P591" i="20"/>
  <c r="BI589" i="20"/>
  <c r="BH589" i="20"/>
  <c r="BG589" i="20"/>
  <c r="BF589" i="20"/>
  <c r="T589" i="20"/>
  <c r="R589" i="20"/>
  <c r="P589" i="20"/>
  <c r="BI587" i="20"/>
  <c r="BH587" i="20"/>
  <c r="BG587" i="20"/>
  <c r="BF587" i="20"/>
  <c r="T587" i="20"/>
  <c r="R587" i="20"/>
  <c r="P587" i="20"/>
  <c r="BI585" i="20"/>
  <c r="BH585" i="20"/>
  <c r="BG585" i="20"/>
  <c r="BF585" i="20"/>
  <c r="T585" i="20"/>
  <c r="R585" i="20"/>
  <c r="P585" i="20"/>
  <c r="BI583" i="20"/>
  <c r="BH583" i="20"/>
  <c r="BG583" i="20"/>
  <c r="BF583" i="20"/>
  <c r="T583" i="20"/>
  <c r="R583" i="20"/>
  <c r="P583" i="20"/>
  <c r="BI581" i="20"/>
  <c r="BH581" i="20"/>
  <c r="BG581" i="20"/>
  <c r="BF581" i="20"/>
  <c r="T581" i="20"/>
  <c r="R581" i="20"/>
  <c r="P581" i="20"/>
  <c r="BI579" i="20"/>
  <c r="BH579" i="20"/>
  <c r="BG579" i="20"/>
  <c r="BF579" i="20"/>
  <c r="T579" i="20"/>
  <c r="R579" i="20"/>
  <c r="P579" i="20"/>
  <c r="BI577" i="20"/>
  <c r="BH577" i="20"/>
  <c r="BG577" i="20"/>
  <c r="BF577" i="20"/>
  <c r="T577" i="20"/>
  <c r="R577" i="20"/>
  <c r="P577" i="20"/>
  <c r="BI575" i="20"/>
  <c r="BH575" i="20"/>
  <c r="BG575" i="20"/>
  <c r="BF575" i="20"/>
  <c r="T575" i="20"/>
  <c r="R575" i="20"/>
  <c r="P575" i="20"/>
  <c r="BI573" i="20"/>
  <c r="BH573" i="20"/>
  <c r="BG573" i="20"/>
  <c r="BF573" i="20"/>
  <c r="T573" i="20"/>
  <c r="R573" i="20"/>
  <c r="P573" i="20"/>
  <c r="BI571" i="20"/>
  <c r="BH571" i="20"/>
  <c r="BG571" i="20"/>
  <c r="BF571" i="20"/>
  <c r="T571" i="20"/>
  <c r="R571" i="20"/>
  <c r="P571" i="20"/>
  <c r="BI569" i="20"/>
  <c r="BH569" i="20"/>
  <c r="BG569" i="20"/>
  <c r="BF569" i="20"/>
  <c r="T569" i="20"/>
  <c r="R569" i="20"/>
  <c r="P569" i="20"/>
  <c r="BI567" i="20"/>
  <c r="BH567" i="20"/>
  <c r="BG567" i="20"/>
  <c r="BF567" i="20"/>
  <c r="T567" i="20"/>
  <c r="R567" i="20"/>
  <c r="P567" i="20"/>
  <c r="BI565" i="20"/>
  <c r="BH565" i="20"/>
  <c r="BG565" i="20"/>
  <c r="BF565" i="20"/>
  <c r="T565" i="20"/>
  <c r="R565" i="20"/>
  <c r="P565" i="20"/>
  <c r="BI563" i="20"/>
  <c r="BH563" i="20"/>
  <c r="BG563" i="20"/>
  <c r="BF563" i="20"/>
  <c r="T563" i="20"/>
  <c r="R563" i="20"/>
  <c r="P563" i="20"/>
  <c r="BI561" i="20"/>
  <c r="BH561" i="20"/>
  <c r="BG561" i="20"/>
  <c r="BF561" i="20"/>
  <c r="T561" i="20"/>
  <c r="R561" i="20"/>
  <c r="P561" i="20"/>
  <c r="BI559" i="20"/>
  <c r="BH559" i="20"/>
  <c r="BG559" i="20"/>
  <c r="BF559" i="20"/>
  <c r="T559" i="20"/>
  <c r="R559" i="20"/>
  <c r="P559" i="20"/>
  <c r="BI557" i="20"/>
  <c r="BH557" i="20"/>
  <c r="BG557" i="20"/>
  <c r="BF557" i="20"/>
  <c r="T557" i="20"/>
  <c r="R557" i="20"/>
  <c r="P557" i="20"/>
  <c r="BI555" i="20"/>
  <c r="BH555" i="20"/>
  <c r="BG555" i="20"/>
  <c r="BF555" i="20"/>
  <c r="T555" i="20"/>
  <c r="R555" i="20"/>
  <c r="P555" i="20"/>
  <c r="BI553" i="20"/>
  <c r="BH553" i="20"/>
  <c r="BG553" i="20"/>
  <c r="BF553" i="20"/>
  <c r="T553" i="20"/>
  <c r="R553" i="20"/>
  <c r="P553" i="20"/>
  <c r="BI551" i="20"/>
  <c r="BH551" i="20"/>
  <c r="BG551" i="20"/>
  <c r="BF551" i="20"/>
  <c r="T551" i="20"/>
  <c r="R551" i="20"/>
  <c r="P551" i="20"/>
  <c r="BI549" i="20"/>
  <c r="BH549" i="20"/>
  <c r="BG549" i="20"/>
  <c r="BF549" i="20"/>
  <c r="T549" i="20"/>
  <c r="R549" i="20"/>
  <c r="P549" i="20"/>
  <c r="BI547" i="20"/>
  <c r="BH547" i="20"/>
  <c r="BG547" i="20"/>
  <c r="BF547" i="20"/>
  <c r="T547" i="20"/>
  <c r="R547" i="20"/>
  <c r="P547" i="20"/>
  <c r="BI545" i="20"/>
  <c r="BH545" i="20"/>
  <c r="BG545" i="20"/>
  <c r="BF545" i="20"/>
  <c r="T545" i="20"/>
  <c r="R545" i="20"/>
  <c r="P545" i="20"/>
  <c r="BI543" i="20"/>
  <c r="BH543" i="20"/>
  <c r="BG543" i="20"/>
  <c r="BF543" i="20"/>
  <c r="T543" i="20"/>
  <c r="R543" i="20"/>
  <c r="P543" i="20"/>
  <c r="BI541" i="20"/>
  <c r="BH541" i="20"/>
  <c r="BG541" i="20"/>
  <c r="BF541" i="20"/>
  <c r="T541" i="20"/>
  <c r="R541" i="20"/>
  <c r="P541" i="20"/>
  <c r="BI539" i="20"/>
  <c r="BH539" i="20"/>
  <c r="BG539" i="20"/>
  <c r="BF539" i="20"/>
  <c r="T539" i="20"/>
  <c r="R539" i="20"/>
  <c r="P539" i="20"/>
  <c r="BI536" i="20"/>
  <c r="BH536" i="20"/>
  <c r="BG536" i="20"/>
  <c r="BF536" i="20"/>
  <c r="T536" i="20"/>
  <c r="R536" i="20"/>
  <c r="P536" i="20"/>
  <c r="BI535" i="20"/>
  <c r="BH535" i="20"/>
  <c r="BG535" i="20"/>
  <c r="BF535" i="20"/>
  <c r="T535" i="20"/>
  <c r="R535" i="20"/>
  <c r="P535" i="20"/>
  <c r="BI534" i="20"/>
  <c r="BH534" i="20"/>
  <c r="BG534" i="20"/>
  <c r="BF534" i="20"/>
  <c r="T534" i="20"/>
  <c r="R534" i="20"/>
  <c r="P534" i="20"/>
  <c r="BI533" i="20"/>
  <c r="BH533" i="20"/>
  <c r="BG533" i="20"/>
  <c r="BF533" i="20"/>
  <c r="T533" i="20"/>
  <c r="R533" i="20"/>
  <c r="P533" i="20"/>
  <c r="BI532" i="20"/>
  <c r="BH532" i="20"/>
  <c r="BG532" i="20"/>
  <c r="BF532" i="20"/>
  <c r="T532" i="20"/>
  <c r="R532" i="20"/>
  <c r="P532" i="20"/>
  <c r="BI531" i="20"/>
  <c r="BH531" i="20"/>
  <c r="BG531" i="20"/>
  <c r="BF531" i="20"/>
  <c r="T531" i="20"/>
  <c r="R531" i="20"/>
  <c r="P531" i="20"/>
  <c r="BI530" i="20"/>
  <c r="BH530" i="20"/>
  <c r="BG530" i="20"/>
  <c r="BF530" i="20"/>
  <c r="T530" i="20"/>
  <c r="R530" i="20"/>
  <c r="P530" i="20"/>
  <c r="BI529" i="20"/>
  <c r="BH529" i="20"/>
  <c r="BG529" i="20"/>
  <c r="BF529" i="20"/>
  <c r="T529" i="20"/>
  <c r="R529" i="20"/>
  <c r="P529" i="20"/>
  <c r="BI527" i="20"/>
  <c r="BH527" i="20"/>
  <c r="BG527" i="20"/>
  <c r="BF527" i="20"/>
  <c r="T527" i="20"/>
  <c r="R527" i="20"/>
  <c r="P527" i="20"/>
  <c r="BI526" i="20"/>
  <c r="BH526" i="20"/>
  <c r="BG526" i="20"/>
  <c r="BF526" i="20"/>
  <c r="T526" i="20"/>
  <c r="R526" i="20"/>
  <c r="P526" i="20"/>
  <c r="BI525" i="20"/>
  <c r="BH525" i="20"/>
  <c r="BG525" i="20"/>
  <c r="BF525" i="20"/>
  <c r="T525" i="20"/>
  <c r="R525" i="20"/>
  <c r="P525" i="20"/>
  <c r="BI524" i="20"/>
  <c r="BH524" i="20"/>
  <c r="BG524" i="20"/>
  <c r="BF524" i="20"/>
  <c r="T524" i="20"/>
  <c r="R524" i="20"/>
  <c r="P524" i="20"/>
  <c r="BI523" i="20"/>
  <c r="BH523" i="20"/>
  <c r="BG523" i="20"/>
  <c r="BF523" i="20"/>
  <c r="T523" i="20"/>
  <c r="R523" i="20"/>
  <c r="P523" i="20"/>
  <c r="BI521" i="20"/>
  <c r="BH521" i="20"/>
  <c r="BG521" i="20"/>
  <c r="BF521" i="20"/>
  <c r="T521" i="20"/>
  <c r="R521" i="20"/>
  <c r="P521" i="20"/>
  <c r="BI519" i="20"/>
  <c r="BH519" i="20"/>
  <c r="BG519" i="20"/>
  <c r="BF519" i="20"/>
  <c r="T519" i="20"/>
  <c r="R519" i="20"/>
  <c r="P519" i="20"/>
  <c r="BI518" i="20"/>
  <c r="BH518" i="20"/>
  <c r="BG518" i="20"/>
  <c r="BF518" i="20"/>
  <c r="T518" i="20"/>
  <c r="R518" i="20"/>
  <c r="P518" i="20"/>
  <c r="BI517" i="20"/>
  <c r="BH517" i="20"/>
  <c r="BG517" i="20"/>
  <c r="BF517" i="20"/>
  <c r="T517" i="20"/>
  <c r="R517" i="20"/>
  <c r="P517" i="20"/>
  <c r="BI516" i="20"/>
  <c r="BH516" i="20"/>
  <c r="BG516" i="20"/>
  <c r="BF516" i="20"/>
  <c r="T516" i="20"/>
  <c r="R516" i="20"/>
  <c r="P516" i="20"/>
  <c r="BI514" i="20"/>
  <c r="BH514" i="20"/>
  <c r="BG514" i="20"/>
  <c r="BF514" i="20"/>
  <c r="T514" i="20"/>
  <c r="R514" i="20"/>
  <c r="P514" i="20"/>
  <c r="BI512" i="20"/>
  <c r="BH512" i="20"/>
  <c r="BG512" i="20"/>
  <c r="BF512" i="20"/>
  <c r="T512" i="20"/>
  <c r="R512" i="20"/>
  <c r="P512" i="20"/>
  <c r="BI511" i="20"/>
  <c r="BH511" i="20"/>
  <c r="BG511" i="20"/>
  <c r="BF511" i="20"/>
  <c r="T511" i="20"/>
  <c r="R511" i="20"/>
  <c r="P511" i="20"/>
  <c r="BI510" i="20"/>
  <c r="BH510" i="20"/>
  <c r="BG510" i="20"/>
  <c r="BF510" i="20"/>
  <c r="T510" i="20"/>
  <c r="R510" i="20"/>
  <c r="P510" i="20"/>
  <c r="BI509" i="20"/>
  <c r="BH509" i="20"/>
  <c r="BG509" i="20"/>
  <c r="BF509" i="20"/>
  <c r="T509" i="20"/>
  <c r="R509" i="20"/>
  <c r="P509" i="20"/>
  <c r="BI508" i="20"/>
  <c r="BH508" i="20"/>
  <c r="BG508" i="20"/>
  <c r="BF508" i="20"/>
  <c r="T508" i="20"/>
  <c r="R508" i="20"/>
  <c r="P508" i="20"/>
  <c r="BI507" i="20"/>
  <c r="BH507" i="20"/>
  <c r="BG507" i="20"/>
  <c r="BF507" i="20"/>
  <c r="T507" i="20"/>
  <c r="R507" i="20"/>
  <c r="P507" i="20"/>
  <c r="BI506" i="20"/>
  <c r="BH506" i="20"/>
  <c r="BG506" i="20"/>
  <c r="BF506" i="20"/>
  <c r="T506" i="20"/>
  <c r="R506" i="20"/>
  <c r="P506" i="20"/>
  <c r="BI504" i="20"/>
  <c r="BH504" i="20"/>
  <c r="BG504" i="20"/>
  <c r="BF504" i="20"/>
  <c r="T504" i="20"/>
  <c r="R504" i="20"/>
  <c r="P504" i="20"/>
  <c r="BI502" i="20"/>
  <c r="BH502" i="20"/>
  <c r="BG502" i="20"/>
  <c r="BF502" i="20"/>
  <c r="T502" i="20"/>
  <c r="R502" i="20"/>
  <c r="P502" i="20"/>
  <c r="BI501" i="20"/>
  <c r="BH501" i="20"/>
  <c r="BG501" i="20"/>
  <c r="BF501" i="20"/>
  <c r="T501" i="20"/>
  <c r="R501" i="20"/>
  <c r="P501" i="20"/>
  <c r="BI500" i="20"/>
  <c r="BH500" i="20"/>
  <c r="BG500" i="20"/>
  <c r="BF500" i="20"/>
  <c r="T500" i="20"/>
  <c r="R500" i="20"/>
  <c r="P500" i="20"/>
  <c r="BI499" i="20"/>
  <c r="BH499" i="20"/>
  <c r="BG499" i="20"/>
  <c r="BF499" i="20"/>
  <c r="T499" i="20"/>
  <c r="R499" i="20"/>
  <c r="P499" i="20"/>
  <c r="BI497" i="20"/>
  <c r="BH497" i="20"/>
  <c r="BG497" i="20"/>
  <c r="BF497" i="20"/>
  <c r="T497" i="20"/>
  <c r="R497" i="20"/>
  <c r="P497" i="20"/>
  <c r="BI495" i="20"/>
  <c r="BH495" i="20"/>
  <c r="BG495" i="20"/>
  <c r="BF495" i="20"/>
  <c r="T495" i="20"/>
  <c r="R495" i="20"/>
  <c r="P495" i="20"/>
  <c r="BI494" i="20"/>
  <c r="BH494" i="20"/>
  <c r="BG494" i="20"/>
  <c r="BF494" i="20"/>
  <c r="T494" i="20"/>
  <c r="R494" i="20"/>
  <c r="P494" i="20"/>
  <c r="BI492" i="20"/>
  <c r="BH492" i="20"/>
  <c r="BG492" i="20"/>
  <c r="BF492" i="20"/>
  <c r="T492" i="20"/>
  <c r="R492" i="20"/>
  <c r="P492" i="20"/>
  <c r="BI491" i="20"/>
  <c r="BH491" i="20"/>
  <c r="BG491" i="20"/>
  <c r="BF491" i="20"/>
  <c r="T491" i="20"/>
  <c r="R491" i="20"/>
  <c r="P491" i="20"/>
  <c r="BI490" i="20"/>
  <c r="BH490" i="20"/>
  <c r="BG490" i="20"/>
  <c r="BF490" i="20"/>
  <c r="T490" i="20"/>
  <c r="R490" i="20"/>
  <c r="P490" i="20"/>
  <c r="BI488" i="20"/>
  <c r="BH488" i="20"/>
  <c r="BG488" i="20"/>
  <c r="BF488" i="20"/>
  <c r="T488" i="20"/>
  <c r="R488" i="20"/>
  <c r="P488" i="20"/>
  <c r="BI486" i="20"/>
  <c r="BH486" i="20"/>
  <c r="BG486" i="20"/>
  <c r="BF486" i="20"/>
  <c r="T486" i="20"/>
  <c r="R486" i="20"/>
  <c r="P486" i="20"/>
  <c r="BI485" i="20"/>
  <c r="BH485" i="20"/>
  <c r="BG485" i="20"/>
  <c r="BF485" i="20"/>
  <c r="T485" i="20"/>
  <c r="R485" i="20"/>
  <c r="P485" i="20"/>
  <c r="BI483" i="20"/>
  <c r="BH483" i="20"/>
  <c r="BG483" i="20"/>
  <c r="BF483" i="20"/>
  <c r="T483" i="20"/>
  <c r="R483" i="20"/>
  <c r="P483" i="20"/>
  <c r="BI482" i="20"/>
  <c r="BH482" i="20"/>
  <c r="BG482" i="20"/>
  <c r="BF482" i="20"/>
  <c r="T482" i="20"/>
  <c r="R482" i="20"/>
  <c r="P482" i="20"/>
  <c r="BI480" i="20"/>
  <c r="BH480" i="20"/>
  <c r="BG480" i="20"/>
  <c r="BF480" i="20"/>
  <c r="T480" i="20"/>
  <c r="R480" i="20"/>
  <c r="P480" i="20"/>
  <c r="BI478" i="20"/>
  <c r="BH478" i="20"/>
  <c r="BG478" i="20"/>
  <c r="BF478" i="20"/>
  <c r="T478" i="20"/>
  <c r="R478" i="20"/>
  <c r="P478" i="20"/>
  <c r="BI477" i="20"/>
  <c r="BH477" i="20"/>
  <c r="BG477" i="20"/>
  <c r="BF477" i="20"/>
  <c r="T477" i="20"/>
  <c r="R477" i="20"/>
  <c r="P477" i="20"/>
  <c r="BI476" i="20"/>
  <c r="BH476" i="20"/>
  <c r="BG476" i="20"/>
  <c r="BF476" i="20"/>
  <c r="T476" i="20"/>
  <c r="R476" i="20"/>
  <c r="P476" i="20"/>
  <c r="BI475" i="20"/>
  <c r="BH475" i="20"/>
  <c r="BG475" i="20"/>
  <c r="BF475" i="20"/>
  <c r="T475" i="20"/>
  <c r="R475" i="20"/>
  <c r="P475" i="20"/>
  <c r="BI474" i="20"/>
  <c r="BH474" i="20"/>
  <c r="BG474" i="20"/>
  <c r="BF474" i="20"/>
  <c r="T474" i="20"/>
  <c r="R474" i="20"/>
  <c r="P474" i="20"/>
  <c r="BI473" i="20"/>
  <c r="BH473" i="20"/>
  <c r="BG473" i="20"/>
  <c r="BF473" i="20"/>
  <c r="T473" i="20"/>
  <c r="R473" i="20"/>
  <c r="P473" i="20"/>
  <c r="BI472" i="20"/>
  <c r="BH472" i="20"/>
  <c r="BG472" i="20"/>
  <c r="BF472" i="20"/>
  <c r="T472" i="20"/>
  <c r="R472" i="20"/>
  <c r="P472" i="20"/>
  <c r="BI471" i="20"/>
  <c r="BH471" i="20"/>
  <c r="BG471" i="20"/>
  <c r="BF471" i="20"/>
  <c r="T471" i="20"/>
  <c r="R471" i="20"/>
  <c r="P471" i="20"/>
  <c r="BI470" i="20"/>
  <c r="BH470" i="20"/>
  <c r="BG470" i="20"/>
  <c r="BF470" i="20"/>
  <c r="T470" i="20"/>
  <c r="R470" i="20"/>
  <c r="P470" i="20"/>
  <c r="BI469" i="20"/>
  <c r="BH469" i="20"/>
  <c r="BG469" i="20"/>
  <c r="BF469" i="20"/>
  <c r="T469" i="20"/>
  <c r="R469" i="20"/>
  <c r="P469" i="20"/>
  <c r="BI467" i="20"/>
  <c r="BH467" i="20"/>
  <c r="BG467" i="20"/>
  <c r="BF467" i="20"/>
  <c r="T467" i="20"/>
  <c r="R467" i="20"/>
  <c r="P467" i="20"/>
  <c r="BI465" i="20"/>
  <c r="BH465" i="20"/>
  <c r="BG465" i="20"/>
  <c r="BF465" i="20"/>
  <c r="T465" i="20"/>
  <c r="R465" i="20"/>
  <c r="P465" i="20"/>
  <c r="BI464" i="20"/>
  <c r="BH464" i="20"/>
  <c r="BG464" i="20"/>
  <c r="BF464" i="20"/>
  <c r="T464" i="20"/>
  <c r="R464" i="20"/>
  <c r="P464" i="20"/>
  <c r="BI463" i="20"/>
  <c r="BH463" i="20"/>
  <c r="BG463" i="20"/>
  <c r="BF463" i="20"/>
  <c r="T463" i="20"/>
  <c r="R463" i="20"/>
  <c r="P463" i="20"/>
  <c r="BI462" i="20"/>
  <c r="BH462" i="20"/>
  <c r="BG462" i="20"/>
  <c r="BF462" i="20"/>
  <c r="T462" i="20"/>
  <c r="R462" i="20"/>
  <c r="P462" i="20"/>
  <c r="BI461" i="20"/>
  <c r="BH461" i="20"/>
  <c r="BG461" i="20"/>
  <c r="BF461" i="20"/>
  <c r="T461" i="20"/>
  <c r="R461" i="20"/>
  <c r="P461" i="20"/>
  <c r="BI460" i="20"/>
  <c r="BH460" i="20"/>
  <c r="BG460" i="20"/>
  <c r="BF460" i="20"/>
  <c r="T460" i="20"/>
  <c r="R460" i="20"/>
  <c r="P460" i="20"/>
  <c r="BI458" i="20"/>
  <c r="BH458" i="20"/>
  <c r="BG458" i="20"/>
  <c r="BF458" i="20"/>
  <c r="T458" i="20"/>
  <c r="R458" i="20"/>
  <c r="P458" i="20"/>
  <c r="BI456" i="20"/>
  <c r="BH456" i="20"/>
  <c r="BG456" i="20"/>
  <c r="BF456" i="20"/>
  <c r="T456" i="20"/>
  <c r="R456" i="20"/>
  <c r="P456" i="20"/>
  <c r="BI455" i="20"/>
  <c r="BH455" i="20"/>
  <c r="BG455" i="20"/>
  <c r="BF455" i="20"/>
  <c r="T455" i="20"/>
  <c r="R455" i="20"/>
  <c r="P455" i="20"/>
  <c r="BI453" i="20"/>
  <c r="BH453" i="20"/>
  <c r="BG453" i="20"/>
  <c r="BF453" i="20"/>
  <c r="T453" i="20"/>
  <c r="R453" i="20"/>
  <c r="P453" i="20"/>
  <c r="BI452" i="20"/>
  <c r="BH452" i="20"/>
  <c r="BG452" i="20"/>
  <c r="BF452" i="20"/>
  <c r="T452" i="20"/>
  <c r="R452" i="20"/>
  <c r="P452" i="20"/>
  <c r="BI451" i="20"/>
  <c r="BH451" i="20"/>
  <c r="BG451" i="20"/>
  <c r="BF451" i="20"/>
  <c r="T451" i="20"/>
  <c r="R451" i="20"/>
  <c r="P451" i="20"/>
  <c r="BI450" i="20"/>
  <c r="BH450" i="20"/>
  <c r="BG450" i="20"/>
  <c r="BF450" i="20"/>
  <c r="T450" i="20"/>
  <c r="R450" i="20"/>
  <c r="P450" i="20"/>
  <c r="BI448" i="20"/>
  <c r="BH448" i="20"/>
  <c r="BG448" i="20"/>
  <c r="BF448" i="20"/>
  <c r="T448" i="20"/>
  <c r="R448" i="20"/>
  <c r="P448" i="20"/>
  <c r="BI446" i="20"/>
  <c r="BH446" i="20"/>
  <c r="BG446" i="20"/>
  <c r="BF446" i="20"/>
  <c r="T446" i="20"/>
  <c r="R446" i="20"/>
  <c r="P446" i="20"/>
  <c r="BI445" i="20"/>
  <c r="BH445" i="20"/>
  <c r="BG445" i="20"/>
  <c r="BF445" i="20"/>
  <c r="T445" i="20"/>
  <c r="R445" i="20"/>
  <c r="P445" i="20"/>
  <c r="BI444" i="20"/>
  <c r="BH444" i="20"/>
  <c r="BG444" i="20"/>
  <c r="BF444" i="20"/>
  <c r="T444" i="20"/>
  <c r="R444" i="20"/>
  <c r="P444" i="20"/>
  <c r="BI443" i="20"/>
  <c r="BH443" i="20"/>
  <c r="BG443" i="20"/>
  <c r="BF443" i="20"/>
  <c r="T443" i="20"/>
  <c r="R443" i="20"/>
  <c r="P443" i="20"/>
  <c r="BI442" i="20"/>
  <c r="BH442" i="20"/>
  <c r="BG442" i="20"/>
  <c r="BF442" i="20"/>
  <c r="T442" i="20"/>
  <c r="R442" i="20"/>
  <c r="P442" i="20"/>
  <c r="BI440" i="20"/>
  <c r="BH440" i="20"/>
  <c r="BG440" i="20"/>
  <c r="BF440" i="20"/>
  <c r="T440" i="20"/>
  <c r="R440" i="20"/>
  <c r="P440" i="20"/>
  <c r="BI439" i="20"/>
  <c r="BH439" i="20"/>
  <c r="BG439" i="20"/>
  <c r="BF439" i="20"/>
  <c r="T439" i="20"/>
  <c r="R439" i="20"/>
  <c r="P439" i="20"/>
  <c r="BI437" i="20"/>
  <c r="BH437" i="20"/>
  <c r="BG437" i="20"/>
  <c r="BF437" i="20"/>
  <c r="T437" i="20"/>
  <c r="R437" i="20"/>
  <c r="P437" i="20"/>
  <c r="BI435" i="20"/>
  <c r="BH435" i="20"/>
  <c r="BG435" i="20"/>
  <c r="BF435" i="20"/>
  <c r="T435" i="20"/>
  <c r="R435" i="20"/>
  <c r="P435" i="20"/>
  <c r="BI434" i="20"/>
  <c r="BH434" i="20"/>
  <c r="BG434" i="20"/>
  <c r="BF434" i="20"/>
  <c r="T434" i="20"/>
  <c r="R434" i="20"/>
  <c r="P434" i="20"/>
  <c r="BI433" i="20"/>
  <c r="BH433" i="20"/>
  <c r="BG433" i="20"/>
  <c r="BF433" i="20"/>
  <c r="T433" i="20"/>
  <c r="R433" i="20"/>
  <c r="P433" i="20"/>
  <c r="BI432" i="20"/>
  <c r="BH432" i="20"/>
  <c r="BG432" i="20"/>
  <c r="BF432" i="20"/>
  <c r="T432" i="20"/>
  <c r="R432" i="20"/>
  <c r="P432" i="20"/>
  <c r="BI431" i="20"/>
  <c r="BH431" i="20"/>
  <c r="BG431" i="20"/>
  <c r="BF431" i="20"/>
  <c r="T431" i="20"/>
  <c r="R431" i="20"/>
  <c r="P431" i="20"/>
  <c r="BI430" i="20"/>
  <c r="BH430" i="20"/>
  <c r="BG430" i="20"/>
  <c r="BF430" i="20"/>
  <c r="T430" i="20"/>
  <c r="R430" i="20"/>
  <c r="P430" i="20"/>
  <c r="BI429" i="20"/>
  <c r="BH429" i="20"/>
  <c r="BG429" i="20"/>
  <c r="BF429" i="20"/>
  <c r="T429" i="20"/>
  <c r="R429" i="20"/>
  <c r="P429" i="20"/>
  <c r="BI428" i="20"/>
  <c r="BH428" i="20"/>
  <c r="BG428" i="20"/>
  <c r="BF428" i="20"/>
  <c r="T428" i="20"/>
  <c r="R428" i="20"/>
  <c r="P428" i="20"/>
  <c r="BI427" i="20"/>
  <c r="BH427" i="20"/>
  <c r="BG427" i="20"/>
  <c r="BF427" i="20"/>
  <c r="T427" i="20"/>
  <c r="R427" i="20"/>
  <c r="P427" i="20"/>
  <c r="BI426" i="20"/>
  <c r="BH426" i="20"/>
  <c r="BG426" i="20"/>
  <c r="BF426" i="20"/>
  <c r="T426" i="20"/>
  <c r="R426" i="20"/>
  <c r="P426" i="20"/>
  <c r="BI425" i="20"/>
  <c r="BH425" i="20"/>
  <c r="BG425" i="20"/>
  <c r="BF425" i="20"/>
  <c r="T425" i="20"/>
  <c r="R425" i="20"/>
  <c r="P425" i="20"/>
  <c r="BI424" i="20"/>
  <c r="BH424" i="20"/>
  <c r="BG424" i="20"/>
  <c r="BF424" i="20"/>
  <c r="T424" i="20"/>
  <c r="R424" i="20"/>
  <c r="P424" i="20"/>
  <c r="BI423" i="20"/>
  <c r="BH423" i="20"/>
  <c r="BG423" i="20"/>
  <c r="BF423" i="20"/>
  <c r="T423" i="20"/>
  <c r="R423" i="20"/>
  <c r="P423" i="20"/>
  <c r="BI421" i="20"/>
  <c r="BH421" i="20"/>
  <c r="BG421" i="20"/>
  <c r="BF421" i="20"/>
  <c r="T421" i="20"/>
  <c r="R421" i="20"/>
  <c r="P421" i="20"/>
  <c r="BI419" i="20"/>
  <c r="BH419" i="20"/>
  <c r="BG419" i="20"/>
  <c r="BF419" i="20"/>
  <c r="T419" i="20"/>
  <c r="R419" i="20"/>
  <c r="P419" i="20"/>
  <c r="BI418" i="20"/>
  <c r="BH418" i="20"/>
  <c r="BG418" i="20"/>
  <c r="BF418" i="20"/>
  <c r="T418" i="20"/>
  <c r="R418" i="20"/>
  <c r="P418" i="20"/>
  <c r="BI417" i="20"/>
  <c r="BH417" i="20"/>
  <c r="BG417" i="20"/>
  <c r="BF417" i="20"/>
  <c r="T417" i="20"/>
  <c r="R417" i="20"/>
  <c r="P417" i="20"/>
  <c r="BI416" i="20"/>
  <c r="BH416" i="20"/>
  <c r="BG416" i="20"/>
  <c r="BF416" i="20"/>
  <c r="T416" i="20"/>
  <c r="R416" i="20"/>
  <c r="P416" i="20"/>
  <c r="BI415" i="20"/>
  <c r="BH415" i="20"/>
  <c r="BG415" i="20"/>
  <c r="BF415" i="20"/>
  <c r="T415" i="20"/>
  <c r="R415" i="20"/>
  <c r="P415" i="20"/>
  <c r="BI414" i="20"/>
  <c r="BH414" i="20"/>
  <c r="BG414" i="20"/>
  <c r="BF414" i="20"/>
  <c r="T414" i="20"/>
  <c r="R414" i="20"/>
  <c r="P414" i="20"/>
  <c r="BI413" i="20"/>
  <c r="BH413" i="20"/>
  <c r="BG413" i="20"/>
  <c r="BF413" i="20"/>
  <c r="T413" i="20"/>
  <c r="R413" i="20"/>
  <c r="P413" i="20"/>
  <c r="BI411" i="20"/>
  <c r="BH411" i="20"/>
  <c r="BG411" i="20"/>
  <c r="BF411" i="20"/>
  <c r="T411" i="20"/>
  <c r="R411" i="20"/>
  <c r="P411" i="20"/>
  <c r="BI409" i="20"/>
  <c r="BH409" i="20"/>
  <c r="BG409" i="20"/>
  <c r="BF409" i="20"/>
  <c r="T409" i="20"/>
  <c r="R409" i="20"/>
  <c r="P409" i="20"/>
  <c r="BI407" i="20"/>
  <c r="BH407" i="20"/>
  <c r="BG407" i="20"/>
  <c r="BF407" i="20"/>
  <c r="T407" i="20"/>
  <c r="R407" i="20"/>
  <c r="P407" i="20"/>
  <c r="BI406" i="20"/>
  <c r="BH406" i="20"/>
  <c r="BG406" i="20"/>
  <c r="BF406" i="20"/>
  <c r="T406" i="20"/>
  <c r="R406" i="20"/>
  <c r="P406" i="20"/>
  <c r="BI404" i="20"/>
  <c r="BH404" i="20"/>
  <c r="BG404" i="20"/>
  <c r="BF404" i="20"/>
  <c r="T404" i="20"/>
  <c r="R404" i="20"/>
  <c r="P404" i="20"/>
  <c r="BI402" i="20"/>
  <c r="BH402" i="20"/>
  <c r="BG402" i="20"/>
  <c r="BF402" i="20"/>
  <c r="T402" i="20"/>
  <c r="R402" i="20"/>
  <c r="P402" i="20"/>
  <c r="BI400" i="20"/>
  <c r="BH400" i="20"/>
  <c r="BG400" i="20"/>
  <c r="BF400" i="20"/>
  <c r="T400" i="20"/>
  <c r="R400" i="20"/>
  <c r="P400" i="20"/>
  <c r="BI399" i="20"/>
  <c r="BH399" i="20"/>
  <c r="BG399" i="20"/>
  <c r="BF399" i="20"/>
  <c r="T399" i="20"/>
  <c r="R399" i="20"/>
  <c r="P399" i="20"/>
  <c r="BI398" i="20"/>
  <c r="BH398" i="20"/>
  <c r="BG398" i="20"/>
  <c r="BF398" i="20"/>
  <c r="T398" i="20"/>
  <c r="R398" i="20"/>
  <c r="P398" i="20"/>
  <c r="BI397" i="20"/>
  <c r="BH397" i="20"/>
  <c r="BG397" i="20"/>
  <c r="BF397" i="20"/>
  <c r="T397" i="20"/>
  <c r="R397" i="20"/>
  <c r="P397" i="20"/>
  <c r="BI396" i="20"/>
  <c r="BH396" i="20"/>
  <c r="BG396" i="20"/>
  <c r="BF396" i="20"/>
  <c r="T396" i="20"/>
  <c r="R396" i="20"/>
  <c r="P396" i="20"/>
  <c r="BI395" i="20"/>
  <c r="BH395" i="20"/>
  <c r="BG395" i="20"/>
  <c r="BF395" i="20"/>
  <c r="T395" i="20"/>
  <c r="R395" i="20"/>
  <c r="P395" i="20"/>
  <c r="BI394" i="20"/>
  <c r="BH394" i="20"/>
  <c r="BG394" i="20"/>
  <c r="BF394" i="20"/>
  <c r="T394" i="20"/>
  <c r="R394" i="20"/>
  <c r="P394" i="20"/>
  <c r="BI393" i="20"/>
  <c r="BH393" i="20"/>
  <c r="BG393" i="20"/>
  <c r="BF393" i="20"/>
  <c r="T393" i="20"/>
  <c r="R393" i="20"/>
  <c r="P393" i="20"/>
  <c r="BI392" i="20"/>
  <c r="BH392" i="20"/>
  <c r="BG392" i="20"/>
  <c r="BF392" i="20"/>
  <c r="T392" i="20"/>
  <c r="R392" i="20"/>
  <c r="P392" i="20"/>
  <c r="BI391" i="20"/>
  <c r="BH391" i="20"/>
  <c r="BG391" i="20"/>
  <c r="BF391" i="20"/>
  <c r="T391" i="20"/>
  <c r="R391" i="20"/>
  <c r="P391" i="20"/>
  <c r="BI389" i="20"/>
  <c r="BH389" i="20"/>
  <c r="BG389" i="20"/>
  <c r="BF389" i="20"/>
  <c r="T389" i="20"/>
  <c r="R389" i="20"/>
  <c r="P389" i="20"/>
  <c r="BI388" i="20"/>
  <c r="BH388" i="20"/>
  <c r="BG388" i="20"/>
  <c r="BF388" i="20"/>
  <c r="T388" i="20"/>
  <c r="R388" i="20"/>
  <c r="P388" i="20"/>
  <c r="BI387" i="20"/>
  <c r="BH387" i="20"/>
  <c r="BG387" i="20"/>
  <c r="BF387" i="20"/>
  <c r="T387" i="20"/>
  <c r="R387" i="20"/>
  <c r="P387" i="20"/>
  <c r="BI386" i="20"/>
  <c r="BH386" i="20"/>
  <c r="BG386" i="20"/>
  <c r="BF386" i="20"/>
  <c r="T386" i="20"/>
  <c r="R386" i="20"/>
  <c r="P386" i="20"/>
  <c r="BI385" i="20"/>
  <c r="BH385" i="20"/>
  <c r="BG385" i="20"/>
  <c r="BF385" i="20"/>
  <c r="T385" i="20"/>
  <c r="R385" i="20"/>
  <c r="P385" i="20"/>
  <c r="BI384" i="20"/>
  <c r="BH384" i="20"/>
  <c r="BG384" i="20"/>
  <c r="BF384" i="20"/>
  <c r="T384" i="20"/>
  <c r="R384" i="20"/>
  <c r="P384" i="20"/>
  <c r="BI383" i="20"/>
  <c r="BH383" i="20"/>
  <c r="BG383" i="20"/>
  <c r="BF383" i="20"/>
  <c r="T383" i="20"/>
  <c r="R383" i="20"/>
  <c r="P383" i="20"/>
  <c r="BI381" i="20"/>
  <c r="BH381" i="20"/>
  <c r="BG381" i="20"/>
  <c r="BF381" i="20"/>
  <c r="T381" i="20"/>
  <c r="R381" i="20"/>
  <c r="P381" i="20"/>
  <c r="BI380" i="20"/>
  <c r="BH380" i="20"/>
  <c r="BG380" i="20"/>
  <c r="BF380" i="20"/>
  <c r="T380" i="20"/>
  <c r="R380" i="20"/>
  <c r="P380" i="20"/>
  <c r="BI378" i="20"/>
  <c r="BH378" i="20"/>
  <c r="BG378" i="20"/>
  <c r="BF378" i="20"/>
  <c r="T378" i="20"/>
  <c r="R378" i="20"/>
  <c r="P378" i="20"/>
  <c r="BI376" i="20"/>
  <c r="BH376" i="20"/>
  <c r="BG376" i="20"/>
  <c r="BF376" i="20"/>
  <c r="T376" i="20"/>
  <c r="R376" i="20"/>
  <c r="P376" i="20"/>
  <c r="BI375" i="20"/>
  <c r="BH375" i="20"/>
  <c r="BG375" i="20"/>
  <c r="BF375" i="20"/>
  <c r="T375" i="20"/>
  <c r="R375" i="20"/>
  <c r="P375" i="20"/>
  <c r="BI374" i="20"/>
  <c r="BH374" i="20"/>
  <c r="BG374" i="20"/>
  <c r="BF374" i="20"/>
  <c r="T374" i="20"/>
  <c r="R374" i="20"/>
  <c r="P374" i="20"/>
  <c r="BI373" i="20"/>
  <c r="BH373" i="20"/>
  <c r="BG373" i="20"/>
  <c r="BF373" i="20"/>
  <c r="T373" i="20"/>
  <c r="R373" i="20"/>
  <c r="P373" i="20"/>
  <c r="BI372" i="20"/>
  <c r="BH372" i="20"/>
  <c r="BG372" i="20"/>
  <c r="BF372" i="20"/>
  <c r="T372" i="20"/>
  <c r="R372" i="20"/>
  <c r="P372" i="20"/>
  <c r="BI371" i="20"/>
  <c r="BH371" i="20"/>
  <c r="BG371" i="20"/>
  <c r="BF371" i="20"/>
  <c r="T371" i="20"/>
  <c r="R371" i="20"/>
  <c r="P371" i="20"/>
  <c r="BI370" i="20"/>
  <c r="BH370" i="20"/>
  <c r="BG370" i="20"/>
  <c r="BF370" i="20"/>
  <c r="T370" i="20"/>
  <c r="R370" i="20"/>
  <c r="P370" i="20"/>
  <c r="BI369" i="20"/>
  <c r="BH369" i="20"/>
  <c r="BG369" i="20"/>
  <c r="BF369" i="20"/>
  <c r="T369" i="20"/>
  <c r="R369" i="20"/>
  <c r="P369" i="20"/>
  <c r="BI368" i="20"/>
  <c r="BH368" i="20"/>
  <c r="BG368" i="20"/>
  <c r="BF368" i="20"/>
  <c r="T368" i="20"/>
  <c r="R368" i="20"/>
  <c r="P368" i="20"/>
  <c r="BI367" i="20"/>
  <c r="BH367" i="20"/>
  <c r="BG367" i="20"/>
  <c r="BF367" i="20"/>
  <c r="T367" i="20"/>
  <c r="R367" i="20"/>
  <c r="P367" i="20"/>
  <c r="BI365" i="20"/>
  <c r="BH365" i="20"/>
  <c r="BG365" i="20"/>
  <c r="BF365" i="20"/>
  <c r="T365" i="20"/>
  <c r="R365" i="20"/>
  <c r="P365" i="20"/>
  <c r="BI364" i="20"/>
  <c r="BH364" i="20"/>
  <c r="BG364" i="20"/>
  <c r="BF364" i="20"/>
  <c r="T364" i="20"/>
  <c r="R364" i="20"/>
  <c r="P364" i="20"/>
  <c r="BI363" i="20"/>
  <c r="BH363" i="20"/>
  <c r="BG363" i="20"/>
  <c r="BF363" i="20"/>
  <c r="T363" i="20"/>
  <c r="R363" i="20"/>
  <c r="P363" i="20"/>
  <c r="BI362" i="20"/>
  <c r="BH362" i="20"/>
  <c r="BG362" i="20"/>
  <c r="BF362" i="20"/>
  <c r="T362" i="20"/>
  <c r="R362" i="20"/>
  <c r="P362" i="20"/>
  <c r="BI361" i="20"/>
  <c r="BH361" i="20"/>
  <c r="BG361" i="20"/>
  <c r="BF361" i="20"/>
  <c r="T361" i="20"/>
  <c r="R361" i="20"/>
  <c r="P361" i="20"/>
  <c r="BI359" i="20"/>
  <c r="BH359" i="20"/>
  <c r="BG359" i="20"/>
  <c r="BF359" i="20"/>
  <c r="T359" i="20"/>
  <c r="R359" i="20"/>
  <c r="P359" i="20"/>
  <c r="BI357" i="20"/>
  <c r="BH357" i="20"/>
  <c r="BG357" i="20"/>
  <c r="BF357" i="20"/>
  <c r="T357" i="20"/>
  <c r="R357" i="20"/>
  <c r="P357" i="20"/>
  <c r="BI356" i="20"/>
  <c r="BH356" i="20"/>
  <c r="BG356" i="20"/>
  <c r="BF356" i="20"/>
  <c r="T356" i="20"/>
  <c r="R356" i="20"/>
  <c r="P356" i="20"/>
  <c r="BI355" i="20"/>
  <c r="BH355" i="20"/>
  <c r="BG355" i="20"/>
  <c r="BF355" i="20"/>
  <c r="T355" i="20"/>
  <c r="R355" i="20"/>
  <c r="P355" i="20"/>
  <c r="BI354" i="20"/>
  <c r="BH354" i="20"/>
  <c r="BG354" i="20"/>
  <c r="BF354" i="20"/>
  <c r="T354" i="20"/>
  <c r="R354" i="20"/>
  <c r="P354" i="20"/>
  <c r="BI352" i="20"/>
  <c r="BH352" i="20"/>
  <c r="BG352" i="20"/>
  <c r="BF352" i="20"/>
  <c r="T352" i="20"/>
  <c r="R352" i="20"/>
  <c r="P352" i="20"/>
  <c r="BI350" i="20"/>
  <c r="BH350" i="20"/>
  <c r="BG350" i="20"/>
  <c r="BF350" i="20"/>
  <c r="T350" i="20"/>
  <c r="R350" i="20"/>
  <c r="P350" i="20"/>
  <c r="BI348" i="20"/>
  <c r="BH348" i="20"/>
  <c r="BG348" i="20"/>
  <c r="BF348" i="20"/>
  <c r="T348" i="20"/>
  <c r="R348" i="20"/>
  <c r="P348" i="20"/>
  <c r="BI347" i="20"/>
  <c r="BH347" i="20"/>
  <c r="BG347" i="20"/>
  <c r="BF347" i="20"/>
  <c r="T347" i="20"/>
  <c r="R347" i="20"/>
  <c r="P347" i="20"/>
  <c r="BI346" i="20"/>
  <c r="BH346" i="20"/>
  <c r="BG346" i="20"/>
  <c r="BF346" i="20"/>
  <c r="T346" i="20"/>
  <c r="R346" i="20"/>
  <c r="P346" i="20"/>
  <c r="BI345" i="20"/>
  <c r="BH345" i="20"/>
  <c r="BG345" i="20"/>
  <c r="BF345" i="20"/>
  <c r="T345" i="20"/>
  <c r="R345" i="20"/>
  <c r="P345" i="20"/>
  <c r="BI344" i="20"/>
  <c r="BH344" i="20"/>
  <c r="BG344" i="20"/>
  <c r="BF344" i="20"/>
  <c r="T344" i="20"/>
  <c r="R344" i="20"/>
  <c r="P344" i="20"/>
  <c r="BI343" i="20"/>
  <c r="BH343" i="20"/>
  <c r="BG343" i="20"/>
  <c r="BF343" i="20"/>
  <c r="T343" i="20"/>
  <c r="R343" i="20"/>
  <c r="P343" i="20"/>
  <c r="BI342" i="20"/>
  <c r="BH342" i="20"/>
  <c r="BG342" i="20"/>
  <c r="BF342" i="20"/>
  <c r="T342" i="20"/>
  <c r="R342" i="20"/>
  <c r="P342" i="20"/>
  <c r="BI341" i="20"/>
  <c r="BH341" i="20"/>
  <c r="BG341" i="20"/>
  <c r="BF341" i="20"/>
  <c r="T341" i="20"/>
  <c r="R341" i="20"/>
  <c r="P341" i="20"/>
  <c r="BI340" i="20"/>
  <c r="BH340" i="20"/>
  <c r="BG340" i="20"/>
  <c r="BF340" i="20"/>
  <c r="T340" i="20"/>
  <c r="R340" i="20"/>
  <c r="P340" i="20"/>
  <c r="BI339" i="20"/>
  <c r="BH339" i="20"/>
  <c r="BG339" i="20"/>
  <c r="BF339" i="20"/>
  <c r="T339" i="20"/>
  <c r="R339" i="20"/>
  <c r="P339" i="20"/>
  <c r="BI338" i="20"/>
  <c r="BH338" i="20"/>
  <c r="BG338" i="20"/>
  <c r="BF338" i="20"/>
  <c r="T338" i="20"/>
  <c r="R338" i="20"/>
  <c r="P338" i="20"/>
  <c r="BI337" i="20"/>
  <c r="BH337" i="20"/>
  <c r="BG337" i="20"/>
  <c r="BF337" i="20"/>
  <c r="T337" i="20"/>
  <c r="R337" i="20"/>
  <c r="P337" i="20"/>
  <c r="BI335" i="20"/>
  <c r="BH335" i="20"/>
  <c r="BG335" i="20"/>
  <c r="BF335" i="20"/>
  <c r="T335" i="20"/>
  <c r="R335" i="20"/>
  <c r="P335" i="20"/>
  <c r="BI334" i="20"/>
  <c r="BH334" i="20"/>
  <c r="BG334" i="20"/>
  <c r="BF334" i="20"/>
  <c r="T334" i="20"/>
  <c r="R334" i="20"/>
  <c r="P334" i="20"/>
  <c r="BI333" i="20"/>
  <c r="BH333" i="20"/>
  <c r="BG333" i="20"/>
  <c r="BF333" i="20"/>
  <c r="T333" i="20"/>
  <c r="R333" i="20"/>
  <c r="P333" i="20"/>
  <c r="BI332" i="20"/>
  <c r="BH332" i="20"/>
  <c r="BG332" i="20"/>
  <c r="BF332" i="20"/>
  <c r="T332" i="20"/>
  <c r="R332" i="20"/>
  <c r="P332" i="20"/>
  <c r="BI330" i="20"/>
  <c r="BH330" i="20"/>
  <c r="BG330" i="20"/>
  <c r="BF330" i="20"/>
  <c r="T330" i="20"/>
  <c r="R330" i="20"/>
  <c r="P330" i="20"/>
  <c r="BI328" i="20"/>
  <c r="BH328" i="20"/>
  <c r="BG328" i="20"/>
  <c r="BF328" i="20"/>
  <c r="T328" i="20"/>
  <c r="R328" i="20"/>
  <c r="P328" i="20"/>
  <c r="BI326" i="20"/>
  <c r="BH326" i="20"/>
  <c r="BG326" i="20"/>
  <c r="BF326" i="20"/>
  <c r="T326" i="20"/>
  <c r="R326" i="20"/>
  <c r="P326" i="20"/>
  <c r="BI324" i="20"/>
  <c r="BH324" i="20"/>
  <c r="BG324" i="20"/>
  <c r="BF324" i="20"/>
  <c r="T324" i="20"/>
  <c r="R324" i="20"/>
  <c r="P324" i="20"/>
  <c r="BI322" i="20"/>
  <c r="BH322" i="20"/>
  <c r="BG322" i="20"/>
  <c r="BF322" i="20"/>
  <c r="T322" i="20"/>
  <c r="R322" i="20"/>
  <c r="P322" i="20"/>
  <c r="BI320" i="20"/>
  <c r="BH320" i="20"/>
  <c r="BG320" i="20"/>
  <c r="BF320" i="20"/>
  <c r="T320" i="20"/>
  <c r="R320" i="20"/>
  <c r="P320" i="20"/>
  <c r="BI318" i="20"/>
  <c r="BH318" i="20"/>
  <c r="BG318" i="20"/>
  <c r="BF318" i="20"/>
  <c r="T318" i="20"/>
  <c r="R318" i="20"/>
  <c r="P318" i="20"/>
  <c r="BI316" i="20"/>
  <c r="BH316" i="20"/>
  <c r="BG316" i="20"/>
  <c r="BF316" i="20"/>
  <c r="T316" i="20"/>
  <c r="R316" i="20"/>
  <c r="P316" i="20"/>
  <c r="BI315" i="20"/>
  <c r="BH315" i="20"/>
  <c r="BG315" i="20"/>
  <c r="BF315" i="20"/>
  <c r="T315" i="20"/>
  <c r="R315" i="20"/>
  <c r="P315" i="20"/>
  <c r="BI314" i="20"/>
  <c r="BH314" i="20"/>
  <c r="BG314" i="20"/>
  <c r="BF314" i="20"/>
  <c r="T314" i="20"/>
  <c r="R314" i="20"/>
  <c r="P314" i="20"/>
  <c r="BI313" i="20"/>
  <c r="BH313" i="20"/>
  <c r="BG313" i="20"/>
  <c r="BF313" i="20"/>
  <c r="T313" i="20"/>
  <c r="R313" i="20"/>
  <c r="P313" i="20"/>
  <c r="BI312" i="20"/>
  <c r="BH312" i="20"/>
  <c r="BG312" i="20"/>
  <c r="BF312" i="20"/>
  <c r="T312" i="20"/>
  <c r="R312" i="20"/>
  <c r="P312" i="20"/>
  <c r="BI310" i="20"/>
  <c r="BH310" i="20"/>
  <c r="BG310" i="20"/>
  <c r="BF310" i="20"/>
  <c r="T310" i="20"/>
  <c r="R310" i="20"/>
  <c r="P310" i="20"/>
  <c r="BI308" i="20"/>
  <c r="BH308" i="20"/>
  <c r="BG308" i="20"/>
  <c r="BF308" i="20"/>
  <c r="T308" i="20"/>
  <c r="R308" i="20"/>
  <c r="P308" i="20"/>
  <c r="BI306" i="20"/>
  <c r="BH306" i="20"/>
  <c r="BG306" i="20"/>
  <c r="BF306" i="20"/>
  <c r="T306" i="20"/>
  <c r="R306" i="20"/>
  <c r="P306" i="20"/>
  <c r="BI305" i="20"/>
  <c r="BH305" i="20"/>
  <c r="BG305" i="20"/>
  <c r="BF305" i="20"/>
  <c r="T305" i="20"/>
  <c r="R305" i="20"/>
  <c r="P305" i="20"/>
  <c r="BI304" i="20"/>
  <c r="BH304" i="20"/>
  <c r="BG304" i="20"/>
  <c r="BF304" i="20"/>
  <c r="T304" i="20"/>
  <c r="R304" i="20"/>
  <c r="P304" i="20"/>
  <c r="BI303" i="20"/>
  <c r="BH303" i="20"/>
  <c r="BG303" i="20"/>
  <c r="BF303" i="20"/>
  <c r="T303" i="20"/>
  <c r="R303" i="20"/>
  <c r="P303" i="20"/>
  <c r="BI302" i="20"/>
  <c r="BH302" i="20"/>
  <c r="BG302" i="20"/>
  <c r="BF302" i="20"/>
  <c r="T302" i="20"/>
  <c r="R302" i="20"/>
  <c r="P302" i="20"/>
  <c r="BI301" i="20"/>
  <c r="BH301" i="20"/>
  <c r="BG301" i="20"/>
  <c r="BF301" i="20"/>
  <c r="T301" i="20"/>
  <c r="R301" i="20"/>
  <c r="P301" i="20"/>
  <c r="BI300" i="20"/>
  <c r="BH300" i="20"/>
  <c r="BG300" i="20"/>
  <c r="BF300" i="20"/>
  <c r="T300" i="20"/>
  <c r="R300" i="20"/>
  <c r="P300" i="20"/>
  <c r="BI299" i="20"/>
  <c r="BH299" i="20"/>
  <c r="BG299" i="20"/>
  <c r="BF299" i="20"/>
  <c r="T299" i="20"/>
  <c r="R299" i="20"/>
  <c r="P299" i="20"/>
  <c r="BI297" i="20"/>
  <c r="BH297" i="20"/>
  <c r="BG297" i="20"/>
  <c r="BF297" i="20"/>
  <c r="T297" i="20"/>
  <c r="R297" i="20"/>
  <c r="P297" i="20"/>
  <c r="BI295" i="20"/>
  <c r="BH295" i="20"/>
  <c r="BG295" i="20"/>
  <c r="BF295" i="20"/>
  <c r="T295" i="20"/>
  <c r="R295" i="20"/>
  <c r="P295" i="20"/>
  <c r="BI294" i="20"/>
  <c r="BH294" i="20"/>
  <c r="BG294" i="20"/>
  <c r="BF294" i="20"/>
  <c r="T294" i="20"/>
  <c r="R294" i="20"/>
  <c r="P294" i="20"/>
  <c r="BI293" i="20"/>
  <c r="BH293" i="20"/>
  <c r="BG293" i="20"/>
  <c r="BF293" i="20"/>
  <c r="T293" i="20"/>
  <c r="R293" i="20"/>
  <c r="P293" i="20"/>
  <c r="BI292" i="20"/>
  <c r="BH292" i="20"/>
  <c r="BG292" i="20"/>
  <c r="BF292" i="20"/>
  <c r="T292" i="20"/>
  <c r="R292" i="20"/>
  <c r="P292" i="20"/>
  <c r="BI291" i="20"/>
  <c r="BH291" i="20"/>
  <c r="BG291" i="20"/>
  <c r="BF291" i="20"/>
  <c r="T291" i="20"/>
  <c r="R291" i="20"/>
  <c r="P291" i="20"/>
  <c r="BI289" i="20"/>
  <c r="BH289" i="20"/>
  <c r="BG289" i="20"/>
  <c r="BF289" i="20"/>
  <c r="T289" i="20"/>
  <c r="R289" i="20"/>
  <c r="P289" i="20"/>
  <c r="BI288" i="20"/>
  <c r="BH288" i="20"/>
  <c r="BG288" i="20"/>
  <c r="BF288" i="20"/>
  <c r="T288" i="20"/>
  <c r="R288" i="20"/>
  <c r="P288" i="20"/>
  <c r="BI286" i="20"/>
  <c r="BH286" i="20"/>
  <c r="BG286" i="20"/>
  <c r="BF286" i="20"/>
  <c r="T286" i="20"/>
  <c r="R286" i="20"/>
  <c r="P286" i="20"/>
  <c r="BI284" i="20"/>
  <c r="BH284" i="20"/>
  <c r="BG284" i="20"/>
  <c r="BF284" i="20"/>
  <c r="T284" i="20"/>
  <c r="R284" i="20"/>
  <c r="P284" i="20"/>
  <c r="BI283" i="20"/>
  <c r="BH283" i="20"/>
  <c r="BG283" i="20"/>
  <c r="BF283" i="20"/>
  <c r="T283" i="20"/>
  <c r="R283" i="20"/>
  <c r="P283" i="20"/>
  <c r="BI282" i="20"/>
  <c r="BH282" i="20"/>
  <c r="BG282" i="20"/>
  <c r="BF282" i="20"/>
  <c r="T282" i="20"/>
  <c r="R282" i="20"/>
  <c r="P282" i="20"/>
  <c r="BI281" i="20"/>
  <c r="BH281" i="20"/>
  <c r="BG281" i="20"/>
  <c r="BF281" i="20"/>
  <c r="T281" i="20"/>
  <c r="R281" i="20"/>
  <c r="P281" i="20"/>
  <c r="BI280" i="20"/>
  <c r="BH280" i="20"/>
  <c r="BG280" i="20"/>
  <c r="BF280" i="20"/>
  <c r="T280" i="20"/>
  <c r="R280" i="20"/>
  <c r="P280" i="20"/>
  <c r="BI279" i="20"/>
  <c r="BH279" i="20"/>
  <c r="BG279" i="20"/>
  <c r="BF279" i="20"/>
  <c r="T279" i="20"/>
  <c r="R279" i="20"/>
  <c r="P279" i="20"/>
  <c r="BI278" i="20"/>
  <c r="BH278" i="20"/>
  <c r="BG278" i="20"/>
  <c r="BF278" i="20"/>
  <c r="T278" i="20"/>
  <c r="R278" i="20"/>
  <c r="P278" i="20"/>
  <c r="BI277" i="20"/>
  <c r="BH277" i="20"/>
  <c r="BG277" i="20"/>
  <c r="BF277" i="20"/>
  <c r="T277" i="20"/>
  <c r="R277" i="20"/>
  <c r="P277" i="20"/>
  <c r="BI276" i="20"/>
  <c r="BH276" i="20"/>
  <c r="BG276" i="20"/>
  <c r="BF276" i="20"/>
  <c r="T276" i="20"/>
  <c r="R276" i="20"/>
  <c r="P276" i="20"/>
  <c r="BI274" i="20"/>
  <c r="BH274" i="20"/>
  <c r="BG274" i="20"/>
  <c r="BF274" i="20"/>
  <c r="T274" i="20"/>
  <c r="R274" i="20"/>
  <c r="P274" i="20"/>
  <c r="BI273" i="20"/>
  <c r="BH273" i="20"/>
  <c r="BG273" i="20"/>
  <c r="BF273" i="20"/>
  <c r="T273" i="20"/>
  <c r="R273" i="20"/>
  <c r="P273" i="20"/>
  <c r="BI272" i="20"/>
  <c r="BH272" i="20"/>
  <c r="BG272" i="20"/>
  <c r="BF272" i="20"/>
  <c r="T272" i="20"/>
  <c r="R272" i="20"/>
  <c r="P272" i="20"/>
  <c r="BI270" i="20"/>
  <c r="BH270" i="20"/>
  <c r="BG270" i="20"/>
  <c r="BF270" i="20"/>
  <c r="T270" i="20"/>
  <c r="R270" i="20"/>
  <c r="P270" i="20"/>
  <c r="BI269" i="20"/>
  <c r="BH269" i="20"/>
  <c r="BG269" i="20"/>
  <c r="BF269" i="20"/>
  <c r="T269" i="20"/>
  <c r="R269" i="20"/>
  <c r="P269" i="20"/>
  <c r="BI267" i="20"/>
  <c r="BH267" i="20"/>
  <c r="BG267" i="20"/>
  <c r="BF267" i="20"/>
  <c r="T267" i="20"/>
  <c r="R267" i="20"/>
  <c r="P267" i="20"/>
  <c r="BI265" i="20"/>
  <c r="BH265" i="20"/>
  <c r="BG265" i="20"/>
  <c r="BF265" i="20"/>
  <c r="T265" i="20"/>
  <c r="R265" i="20"/>
  <c r="P265" i="20"/>
  <c r="BI264" i="20"/>
  <c r="BH264" i="20"/>
  <c r="BG264" i="20"/>
  <c r="BF264" i="20"/>
  <c r="T264" i="20"/>
  <c r="R264" i="20"/>
  <c r="P264" i="20"/>
  <c r="BI263" i="20"/>
  <c r="BH263" i="20"/>
  <c r="BG263" i="20"/>
  <c r="BF263" i="20"/>
  <c r="T263" i="20"/>
  <c r="R263" i="20"/>
  <c r="P263" i="20"/>
  <c r="BI262" i="20"/>
  <c r="BH262" i="20"/>
  <c r="BG262" i="20"/>
  <c r="BF262" i="20"/>
  <c r="T262" i="20"/>
  <c r="R262" i="20"/>
  <c r="P262" i="20"/>
  <c r="BI261" i="20"/>
  <c r="BH261" i="20"/>
  <c r="BG261" i="20"/>
  <c r="BF261" i="20"/>
  <c r="T261" i="20"/>
  <c r="R261" i="20"/>
  <c r="P261" i="20"/>
  <c r="BI260" i="20"/>
  <c r="BH260" i="20"/>
  <c r="BG260" i="20"/>
  <c r="BF260" i="20"/>
  <c r="T260" i="20"/>
  <c r="R260" i="20"/>
  <c r="P260" i="20"/>
  <c r="BI259" i="20"/>
  <c r="BH259" i="20"/>
  <c r="BG259" i="20"/>
  <c r="BF259" i="20"/>
  <c r="T259" i="20"/>
  <c r="R259" i="20"/>
  <c r="P259" i="20"/>
  <c r="BI258" i="20"/>
  <c r="BH258" i="20"/>
  <c r="BG258" i="20"/>
  <c r="BF258" i="20"/>
  <c r="T258" i="20"/>
  <c r="R258" i="20"/>
  <c r="P258" i="20"/>
  <c r="BI257" i="20"/>
  <c r="BH257" i="20"/>
  <c r="BG257" i="20"/>
  <c r="BF257" i="20"/>
  <c r="T257" i="20"/>
  <c r="R257" i="20"/>
  <c r="P257" i="20"/>
  <c r="BI256" i="20"/>
  <c r="BH256" i="20"/>
  <c r="BG256" i="20"/>
  <c r="BF256" i="20"/>
  <c r="T256" i="20"/>
  <c r="R256" i="20"/>
  <c r="P256" i="20"/>
  <c r="BI255" i="20"/>
  <c r="BH255" i="20"/>
  <c r="BG255" i="20"/>
  <c r="BF255" i="20"/>
  <c r="T255" i="20"/>
  <c r="R255" i="20"/>
  <c r="P255" i="20"/>
  <c r="BI253" i="20"/>
  <c r="BH253" i="20"/>
  <c r="BG253" i="20"/>
  <c r="BF253" i="20"/>
  <c r="T253" i="20"/>
  <c r="R253" i="20"/>
  <c r="P253" i="20"/>
  <c r="BI252" i="20"/>
  <c r="BH252" i="20"/>
  <c r="BG252" i="20"/>
  <c r="BF252" i="20"/>
  <c r="T252" i="20"/>
  <c r="R252" i="20"/>
  <c r="P252" i="20"/>
  <c r="BI251" i="20"/>
  <c r="BH251" i="20"/>
  <c r="BG251" i="20"/>
  <c r="BF251" i="20"/>
  <c r="T251" i="20"/>
  <c r="R251" i="20"/>
  <c r="P251" i="20"/>
  <c r="BI250" i="20"/>
  <c r="BH250" i="20"/>
  <c r="BG250" i="20"/>
  <c r="BF250" i="20"/>
  <c r="T250" i="20"/>
  <c r="R250" i="20"/>
  <c r="P250" i="20"/>
  <c r="BI248" i="20"/>
  <c r="BH248" i="20"/>
  <c r="BG248" i="20"/>
  <c r="BF248" i="20"/>
  <c r="T248" i="20"/>
  <c r="R248" i="20"/>
  <c r="P248" i="20"/>
  <c r="BI247" i="20"/>
  <c r="BH247" i="20"/>
  <c r="BG247" i="20"/>
  <c r="BF247" i="20"/>
  <c r="T247" i="20"/>
  <c r="R247" i="20"/>
  <c r="P247" i="20"/>
  <c r="BI245" i="20"/>
  <c r="BH245" i="20"/>
  <c r="BG245" i="20"/>
  <c r="BF245" i="20"/>
  <c r="T245" i="20"/>
  <c r="R245" i="20"/>
  <c r="P245" i="20"/>
  <c r="BI243" i="20"/>
  <c r="BH243" i="20"/>
  <c r="BG243" i="20"/>
  <c r="BF243" i="20"/>
  <c r="T243" i="20"/>
  <c r="R243" i="20"/>
  <c r="P243" i="20"/>
  <c r="BI242" i="20"/>
  <c r="BH242" i="20"/>
  <c r="BG242" i="20"/>
  <c r="BF242" i="20"/>
  <c r="T242" i="20"/>
  <c r="R242" i="20"/>
  <c r="P242" i="20"/>
  <c r="BI241" i="20"/>
  <c r="BH241" i="20"/>
  <c r="BG241" i="20"/>
  <c r="BF241" i="20"/>
  <c r="T241" i="20"/>
  <c r="R241" i="20"/>
  <c r="P241" i="20"/>
  <c r="BI240" i="20"/>
  <c r="BH240" i="20"/>
  <c r="BG240" i="20"/>
  <c r="BF240" i="20"/>
  <c r="T240" i="20"/>
  <c r="R240" i="20"/>
  <c r="P240" i="20"/>
  <c r="BI239" i="20"/>
  <c r="BH239" i="20"/>
  <c r="BG239" i="20"/>
  <c r="BF239" i="20"/>
  <c r="T239" i="20"/>
  <c r="R239" i="20"/>
  <c r="P239" i="20"/>
  <c r="BI238" i="20"/>
  <c r="BH238" i="20"/>
  <c r="BG238" i="20"/>
  <c r="BF238" i="20"/>
  <c r="T238" i="20"/>
  <c r="R238" i="20"/>
  <c r="P238" i="20"/>
  <c r="BI237" i="20"/>
  <c r="BH237" i="20"/>
  <c r="BG237" i="20"/>
  <c r="BF237" i="20"/>
  <c r="T237" i="20"/>
  <c r="R237" i="20"/>
  <c r="P237" i="20"/>
  <c r="BI236" i="20"/>
  <c r="BH236" i="20"/>
  <c r="BG236" i="20"/>
  <c r="BF236" i="20"/>
  <c r="T236" i="20"/>
  <c r="R236" i="20"/>
  <c r="P236" i="20"/>
  <c r="BI235" i="20"/>
  <c r="BH235" i="20"/>
  <c r="BG235" i="20"/>
  <c r="BF235" i="20"/>
  <c r="T235" i="20"/>
  <c r="R235" i="20"/>
  <c r="P235" i="20"/>
  <c r="BI234" i="20"/>
  <c r="BH234" i="20"/>
  <c r="BG234" i="20"/>
  <c r="BF234" i="20"/>
  <c r="T234" i="20"/>
  <c r="R234" i="20"/>
  <c r="P234" i="20"/>
  <c r="BI233" i="20"/>
  <c r="BH233" i="20"/>
  <c r="BG233" i="20"/>
  <c r="BF233" i="20"/>
  <c r="T233" i="20"/>
  <c r="R233" i="20"/>
  <c r="P233" i="20"/>
  <c r="BI232" i="20"/>
  <c r="BH232" i="20"/>
  <c r="BG232" i="20"/>
  <c r="BF232" i="20"/>
  <c r="T232" i="20"/>
  <c r="R232" i="20"/>
  <c r="P232" i="20"/>
  <c r="BI231" i="20"/>
  <c r="BH231" i="20"/>
  <c r="BG231" i="20"/>
  <c r="BF231" i="20"/>
  <c r="T231" i="20"/>
  <c r="R231" i="20"/>
  <c r="P231" i="20"/>
  <c r="BI229" i="20"/>
  <c r="BH229" i="20"/>
  <c r="BG229" i="20"/>
  <c r="BF229" i="20"/>
  <c r="T229" i="20"/>
  <c r="R229" i="20"/>
  <c r="P229" i="20"/>
  <c r="BI228" i="20"/>
  <c r="BH228" i="20"/>
  <c r="BG228" i="20"/>
  <c r="BF228" i="20"/>
  <c r="T228" i="20"/>
  <c r="R228" i="20"/>
  <c r="P228" i="20"/>
  <c r="BI227" i="20"/>
  <c r="BH227" i="20"/>
  <c r="BG227" i="20"/>
  <c r="BF227" i="20"/>
  <c r="T227" i="20"/>
  <c r="R227" i="20"/>
  <c r="P227" i="20"/>
  <c r="BI226" i="20"/>
  <c r="BH226" i="20"/>
  <c r="BG226" i="20"/>
  <c r="BF226" i="20"/>
  <c r="T226" i="20"/>
  <c r="R226" i="20"/>
  <c r="P226" i="20"/>
  <c r="BI225" i="20"/>
  <c r="BH225" i="20"/>
  <c r="BG225" i="20"/>
  <c r="BF225" i="20"/>
  <c r="T225" i="20"/>
  <c r="R225" i="20"/>
  <c r="P225" i="20"/>
  <c r="BI224" i="20"/>
  <c r="BH224" i="20"/>
  <c r="BG224" i="20"/>
  <c r="BF224" i="20"/>
  <c r="T224" i="20"/>
  <c r="R224" i="20"/>
  <c r="P224" i="20"/>
  <c r="BI222" i="20"/>
  <c r="BH222" i="20"/>
  <c r="BG222" i="20"/>
  <c r="BF222" i="20"/>
  <c r="T222" i="20"/>
  <c r="R222" i="20"/>
  <c r="P222" i="20"/>
  <c r="BI220" i="20"/>
  <c r="BH220" i="20"/>
  <c r="BG220" i="20"/>
  <c r="BF220" i="20"/>
  <c r="T220" i="20"/>
  <c r="R220" i="20"/>
  <c r="P220" i="20"/>
  <c r="BI218" i="20"/>
  <c r="BH218" i="20"/>
  <c r="BG218" i="20"/>
  <c r="BF218" i="20"/>
  <c r="T218" i="20"/>
  <c r="R218" i="20"/>
  <c r="P218" i="20"/>
  <c r="BI217" i="20"/>
  <c r="BH217" i="20"/>
  <c r="BG217" i="20"/>
  <c r="BF217" i="20"/>
  <c r="T217" i="20"/>
  <c r="R217" i="20"/>
  <c r="P217" i="20"/>
  <c r="BI215" i="20"/>
  <c r="BH215" i="20"/>
  <c r="BG215" i="20"/>
  <c r="BF215" i="20"/>
  <c r="T215" i="20"/>
  <c r="R215" i="20"/>
  <c r="P215" i="20"/>
  <c r="BI213" i="20"/>
  <c r="BH213" i="20"/>
  <c r="BG213" i="20"/>
  <c r="BF213" i="20"/>
  <c r="T213" i="20"/>
  <c r="R213" i="20"/>
  <c r="P213" i="20"/>
  <c r="BI212" i="20"/>
  <c r="BH212" i="20"/>
  <c r="BG212" i="20"/>
  <c r="BF212" i="20"/>
  <c r="T212" i="20"/>
  <c r="R212" i="20"/>
  <c r="P212" i="20"/>
  <c r="BI211" i="20"/>
  <c r="BH211" i="20"/>
  <c r="BG211" i="20"/>
  <c r="BF211" i="20"/>
  <c r="T211" i="20"/>
  <c r="R211" i="20"/>
  <c r="P211" i="20"/>
  <c r="BI210" i="20"/>
  <c r="BH210" i="20"/>
  <c r="BG210" i="20"/>
  <c r="BF210" i="20"/>
  <c r="T210" i="20"/>
  <c r="R210" i="20"/>
  <c r="P210" i="20"/>
  <c r="BI209" i="20"/>
  <c r="BH209" i="20"/>
  <c r="BG209" i="20"/>
  <c r="BF209" i="20"/>
  <c r="T209" i="20"/>
  <c r="R209" i="20"/>
  <c r="P209" i="20"/>
  <c r="BI208" i="20"/>
  <c r="BH208" i="20"/>
  <c r="BG208" i="20"/>
  <c r="BF208" i="20"/>
  <c r="T208" i="20"/>
  <c r="R208" i="20"/>
  <c r="P208" i="20"/>
  <c r="BI207" i="20"/>
  <c r="BH207" i="20"/>
  <c r="BG207" i="20"/>
  <c r="BF207" i="20"/>
  <c r="T207" i="20"/>
  <c r="R207" i="20"/>
  <c r="P207" i="20"/>
  <c r="BI206" i="20"/>
  <c r="BH206" i="20"/>
  <c r="BG206" i="20"/>
  <c r="BF206" i="20"/>
  <c r="T206" i="20"/>
  <c r="R206" i="20"/>
  <c r="P206" i="20"/>
  <c r="BI205" i="20"/>
  <c r="BH205" i="20"/>
  <c r="BG205" i="20"/>
  <c r="BF205" i="20"/>
  <c r="T205" i="20"/>
  <c r="R205" i="20"/>
  <c r="P205" i="20"/>
  <c r="BI204" i="20"/>
  <c r="BH204" i="20"/>
  <c r="BG204" i="20"/>
  <c r="BF204" i="20"/>
  <c r="T204" i="20"/>
  <c r="R204" i="20"/>
  <c r="P204" i="20"/>
  <c r="BI203" i="20"/>
  <c r="BH203" i="20"/>
  <c r="BG203" i="20"/>
  <c r="BF203" i="20"/>
  <c r="T203" i="20"/>
  <c r="R203" i="20"/>
  <c r="P203" i="20"/>
  <c r="BI201" i="20"/>
  <c r="BH201" i="20"/>
  <c r="BG201" i="20"/>
  <c r="BF201" i="20"/>
  <c r="T201" i="20"/>
  <c r="R201" i="20"/>
  <c r="P201" i="20"/>
  <c r="BI199" i="20"/>
  <c r="BH199" i="20"/>
  <c r="BG199" i="20"/>
  <c r="BF199" i="20"/>
  <c r="T199" i="20"/>
  <c r="R199" i="20"/>
  <c r="P199" i="20"/>
  <c r="BI198" i="20"/>
  <c r="BH198" i="20"/>
  <c r="BG198" i="20"/>
  <c r="BF198" i="20"/>
  <c r="T198" i="20"/>
  <c r="R198" i="20"/>
  <c r="P198" i="20"/>
  <c r="BI197" i="20"/>
  <c r="BH197" i="20"/>
  <c r="BG197" i="20"/>
  <c r="BF197" i="20"/>
  <c r="T197" i="20"/>
  <c r="R197" i="20"/>
  <c r="P197" i="20"/>
  <c r="BI196" i="20"/>
  <c r="BH196" i="20"/>
  <c r="BG196" i="20"/>
  <c r="BF196" i="20"/>
  <c r="T196" i="20"/>
  <c r="R196" i="20"/>
  <c r="P196" i="20"/>
  <c r="BI195" i="20"/>
  <c r="BH195" i="20"/>
  <c r="BG195" i="20"/>
  <c r="BF195" i="20"/>
  <c r="T195" i="20"/>
  <c r="R195" i="20"/>
  <c r="P195" i="20"/>
  <c r="BI194" i="20"/>
  <c r="BH194" i="20"/>
  <c r="BG194" i="20"/>
  <c r="BF194" i="20"/>
  <c r="T194" i="20"/>
  <c r="R194" i="20"/>
  <c r="P194" i="20"/>
  <c r="BI193" i="20"/>
  <c r="BH193" i="20"/>
  <c r="BG193" i="20"/>
  <c r="BF193" i="20"/>
  <c r="T193" i="20"/>
  <c r="R193" i="20"/>
  <c r="P193" i="20"/>
  <c r="BI192" i="20"/>
  <c r="BH192" i="20"/>
  <c r="BG192" i="20"/>
  <c r="BF192" i="20"/>
  <c r="T192" i="20"/>
  <c r="R192" i="20"/>
  <c r="P192" i="20"/>
  <c r="BI190" i="20"/>
  <c r="BH190" i="20"/>
  <c r="BG190" i="20"/>
  <c r="BF190" i="20"/>
  <c r="T190" i="20"/>
  <c r="R190" i="20"/>
  <c r="P190" i="20"/>
  <c r="BI189" i="20"/>
  <c r="BH189" i="20"/>
  <c r="BG189" i="20"/>
  <c r="BF189" i="20"/>
  <c r="T189" i="20"/>
  <c r="R189" i="20"/>
  <c r="P189" i="20"/>
  <c r="BI187" i="20"/>
  <c r="BH187" i="20"/>
  <c r="BG187" i="20"/>
  <c r="BF187" i="20"/>
  <c r="T187" i="20"/>
  <c r="R187" i="20"/>
  <c r="P187" i="20"/>
  <c r="BI185" i="20"/>
  <c r="BH185" i="20"/>
  <c r="BG185" i="20"/>
  <c r="BF185" i="20"/>
  <c r="T185" i="20"/>
  <c r="R185" i="20"/>
  <c r="P185" i="20"/>
  <c r="BI183" i="20"/>
  <c r="BH183" i="20"/>
  <c r="BG183" i="20"/>
  <c r="BF183" i="20"/>
  <c r="T183" i="20"/>
  <c r="R183" i="20"/>
  <c r="P183" i="20"/>
  <c r="BI181" i="20"/>
  <c r="BH181" i="20"/>
  <c r="BG181" i="20"/>
  <c r="BF181" i="20"/>
  <c r="T181" i="20"/>
  <c r="R181" i="20"/>
  <c r="P181" i="20"/>
  <c r="BI180" i="20"/>
  <c r="BH180" i="20"/>
  <c r="BG180" i="20"/>
  <c r="BF180" i="20"/>
  <c r="T180" i="20"/>
  <c r="R180" i="20"/>
  <c r="P180" i="20"/>
  <c r="BI179" i="20"/>
  <c r="BH179" i="20"/>
  <c r="BG179" i="20"/>
  <c r="BF179" i="20"/>
  <c r="T179" i="20"/>
  <c r="R179" i="20"/>
  <c r="P179" i="20"/>
  <c r="BI178" i="20"/>
  <c r="BH178" i="20"/>
  <c r="BG178" i="20"/>
  <c r="BF178" i="20"/>
  <c r="T178" i="20"/>
  <c r="R178" i="20"/>
  <c r="P178" i="20"/>
  <c r="BI177" i="20"/>
  <c r="BH177" i="20"/>
  <c r="BG177" i="20"/>
  <c r="BF177" i="20"/>
  <c r="T177" i="20"/>
  <c r="R177" i="20"/>
  <c r="P177" i="20"/>
  <c r="BI176" i="20"/>
  <c r="BH176" i="20"/>
  <c r="BG176" i="20"/>
  <c r="BF176" i="20"/>
  <c r="T176" i="20"/>
  <c r="R176" i="20"/>
  <c r="P176" i="20"/>
  <c r="BI175" i="20"/>
  <c r="BH175" i="20"/>
  <c r="BG175" i="20"/>
  <c r="BF175" i="20"/>
  <c r="T175" i="20"/>
  <c r="R175" i="20"/>
  <c r="P175" i="20"/>
  <c r="BI174" i="20"/>
  <c r="BH174" i="20"/>
  <c r="BG174" i="20"/>
  <c r="BF174" i="20"/>
  <c r="T174" i="20"/>
  <c r="R174" i="20"/>
  <c r="P174" i="20"/>
  <c r="BI173" i="20"/>
  <c r="BH173" i="20"/>
  <c r="BG173" i="20"/>
  <c r="BF173" i="20"/>
  <c r="T173" i="20"/>
  <c r="R173" i="20"/>
  <c r="P173" i="20"/>
  <c r="BI172" i="20"/>
  <c r="BH172" i="20"/>
  <c r="BG172" i="20"/>
  <c r="BF172" i="20"/>
  <c r="T172" i="20"/>
  <c r="R172" i="20"/>
  <c r="P172" i="20"/>
  <c r="BI171" i="20"/>
  <c r="BH171" i="20"/>
  <c r="BG171" i="20"/>
  <c r="BF171" i="20"/>
  <c r="T171" i="20"/>
  <c r="R171" i="20"/>
  <c r="P171" i="20"/>
  <c r="BI170" i="20"/>
  <c r="BH170" i="20"/>
  <c r="BG170" i="20"/>
  <c r="BF170" i="20"/>
  <c r="T170" i="20"/>
  <c r="R170" i="20"/>
  <c r="P170" i="20"/>
  <c r="BI169" i="20"/>
  <c r="BH169" i="20"/>
  <c r="BG169" i="20"/>
  <c r="BF169" i="20"/>
  <c r="T169" i="20"/>
  <c r="R169" i="20"/>
  <c r="P169" i="20"/>
  <c r="BI167" i="20"/>
  <c r="BH167" i="20"/>
  <c r="BG167" i="20"/>
  <c r="BF167" i="20"/>
  <c r="T167" i="20"/>
  <c r="R167" i="20"/>
  <c r="P167" i="20"/>
  <c r="BI166" i="20"/>
  <c r="BH166" i="20"/>
  <c r="BG166" i="20"/>
  <c r="BF166" i="20"/>
  <c r="T166" i="20"/>
  <c r="R166" i="20"/>
  <c r="P166" i="20"/>
  <c r="BI165" i="20"/>
  <c r="BH165" i="20"/>
  <c r="BG165" i="20"/>
  <c r="BF165" i="20"/>
  <c r="T165" i="20"/>
  <c r="R165" i="20"/>
  <c r="P165" i="20"/>
  <c r="BI164" i="20"/>
  <c r="BH164" i="20"/>
  <c r="BG164" i="20"/>
  <c r="BF164" i="20"/>
  <c r="T164" i="20"/>
  <c r="R164" i="20"/>
  <c r="P164" i="20"/>
  <c r="BI163" i="20"/>
  <c r="BH163" i="20"/>
  <c r="BG163" i="20"/>
  <c r="BF163" i="20"/>
  <c r="T163" i="20"/>
  <c r="R163" i="20"/>
  <c r="P163" i="20"/>
  <c r="BI161" i="20"/>
  <c r="BH161" i="20"/>
  <c r="BG161" i="20"/>
  <c r="BF161" i="20"/>
  <c r="T161" i="20"/>
  <c r="R161" i="20"/>
  <c r="P161" i="20"/>
  <c r="BI160" i="20"/>
  <c r="BH160" i="20"/>
  <c r="BG160" i="20"/>
  <c r="BF160" i="20"/>
  <c r="T160" i="20"/>
  <c r="R160" i="20"/>
  <c r="P160" i="20"/>
  <c r="BI158" i="20"/>
  <c r="BH158" i="20"/>
  <c r="BG158" i="20"/>
  <c r="BF158" i="20"/>
  <c r="T158" i="20"/>
  <c r="R158" i="20"/>
  <c r="P158" i="20"/>
  <c r="BI156" i="20"/>
  <c r="BH156" i="20"/>
  <c r="BG156" i="20"/>
  <c r="BF156" i="20"/>
  <c r="T156" i="20"/>
  <c r="R156" i="20"/>
  <c r="P156" i="20"/>
  <c r="BI155" i="20"/>
  <c r="BH155" i="20"/>
  <c r="BG155" i="20"/>
  <c r="BF155" i="20"/>
  <c r="T155" i="20"/>
  <c r="R155" i="20"/>
  <c r="P155" i="20"/>
  <c r="BI154" i="20"/>
  <c r="BH154" i="20"/>
  <c r="BG154" i="20"/>
  <c r="BF154" i="20"/>
  <c r="T154" i="20"/>
  <c r="R154" i="20"/>
  <c r="P154" i="20"/>
  <c r="BI153" i="20"/>
  <c r="BH153" i="20"/>
  <c r="BG153" i="20"/>
  <c r="BF153" i="20"/>
  <c r="T153" i="20"/>
  <c r="R153" i="20"/>
  <c r="P153" i="20"/>
  <c r="BI152" i="20"/>
  <c r="BH152" i="20"/>
  <c r="BG152" i="20"/>
  <c r="BF152" i="20"/>
  <c r="T152" i="20"/>
  <c r="R152" i="20"/>
  <c r="P152" i="20"/>
  <c r="BI151" i="20"/>
  <c r="BH151" i="20"/>
  <c r="BG151" i="20"/>
  <c r="BF151" i="20"/>
  <c r="T151" i="20"/>
  <c r="R151" i="20"/>
  <c r="P151" i="20"/>
  <c r="BI150" i="20"/>
  <c r="BH150" i="20"/>
  <c r="BG150" i="20"/>
  <c r="BF150" i="20"/>
  <c r="T150" i="20"/>
  <c r="R150" i="20"/>
  <c r="P150" i="20"/>
  <c r="BI149" i="20"/>
  <c r="BH149" i="20"/>
  <c r="BG149" i="20"/>
  <c r="BF149" i="20"/>
  <c r="T149" i="20"/>
  <c r="R149" i="20"/>
  <c r="P149" i="20"/>
  <c r="BI148" i="20"/>
  <c r="BH148" i="20"/>
  <c r="BG148" i="20"/>
  <c r="BF148" i="20"/>
  <c r="T148" i="20"/>
  <c r="R148" i="20"/>
  <c r="P148" i="20"/>
  <c r="BI147" i="20"/>
  <c r="BH147" i="20"/>
  <c r="BG147" i="20"/>
  <c r="BF147" i="20"/>
  <c r="T147" i="20"/>
  <c r="R147" i="20"/>
  <c r="P147" i="20"/>
  <c r="BI146" i="20"/>
  <c r="BH146" i="20"/>
  <c r="BG146" i="20"/>
  <c r="BF146" i="20"/>
  <c r="T146" i="20"/>
  <c r="R146" i="20"/>
  <c r="P146" i="20"/>
  <c r="BI145" i="20"/>
  <c r="BH145" i="20"/>
  <c r="BG145" i="20"/>
  <c r="BF145" i="20"/>
  <c r="T145" i="20"/>
  <c r="R145" i="20"/>
  <c r="P145" i="20"/>
  <c r="BI144" i="20"/>
  <c r="BH144" i="20"/>
  <c r="BG144" i="20"/>
  <c r="BF144" i="20"/>
  <c r="T144" i="20"/>
  <c r="R144" i="20"/>
  <c r="P144" i="20"/>
  <c r="BI142" i="20"/>
  <c r="BH142" i="20"/>
  <c r="BG142" i="20"/>
  <c r="BF142" i="20"/>
  <c r="T142" i="20"/>
  <c r="R142" i="20"/>
  <c r="P142" i="20"/>
  <c r="BI140" i="20"/>
  <c r="BH140" i="20"/>
  <c r="BG140" i="20"/>
  <c r="BF140" i="20"/>
  <c r="T140" i="20"/>
  <c r="R140" i="20"/>
  <c r="P140" i="20"/>
  <c r="BI138" i="20"/>
  <c r="BH138" i="20"/>
  <c r="BG138" i="20"/>
  <c r="BF138" i="20"/>
  <c r="T138" i="20"/>
  <c r="R138" i="20"/>
  <c r="P138" i="20"/>
  <c r="BI136" i="20"/>
  <c r="BH136" i="20"/>
  <c r="BG136" i="20"/>
  <c r="BF136" i="20"/>
  <c r="T136" i="20"/>
  <c r="R136" i="20"/>
  <c r="P136" i="20"/>
  <c r="BI134" i="20"/>
  <c r="BH134" i="20"/>
  <c r="BG134" i="20"/>
  <c r="BF134" i="20"/>
  <c r="T134" i="20"/>
  <c r="R134" i="20"/>
  <c r="P134" i="20"/>
  <c r="BI132" i="20"/>
  <c r="BH132" i="20"/>
  <c r="BG132" i="20"/>
  <c r="BF132" i="20"/>
  <c r="T132" i="20"/>
  <c r="R132" i="20"/>
  <c r="P132" i="20"/>
  <c r="BI131" i="20"/>
  <c r="BH131" i="20"/>
  <c r="BG131" i="20"/>
  <c r="BF131" i="20"/>
  <c r="T131" i="20"/>
  <c r="R131" i="20"/>
  <c r="P131" i="20"/>
  <c r="BI130" i="20"/>
  <c r="BH130" i="20"/>
  <c r="BG130" i="20"/>
  <c r="BF130" i="20"/>
  <c r="T130" i="20"/>
  <c r="R130" i="20"/>
  <c r="P130" i="20"/>
  <c r="BI129" i="20"/>
  <c r="BH129" i="20"/>
  <c r="BG129" i="20"/>
  <c r="BF129" i="20"/>
  <c r="T129" i="20"/>
  <c r="R129" i="20"/>
  <c r="P129" i="20"/>
  <c r="BI128" i="20"/>
  <c r="BH128" i="20"/>
  <c r="BG128" i="20"/>
  <c r="BF128" i="20"/>
  <c r="T128" i="20"/>
  <c r="R128" i="20"/>
  <c r="P128" i="20"/>
  <c r="BI127" i="20"/>
  <c r="BH127" i="20"/>
  <c r="BG127" i="20"/>
  <c r="BF127" i="20"/>
  <c r="T127" i="20"/>
  <c r="R127" i="20"/>
  <c r="P127" i="20"/>
  <c r="BI126" i="20"/>
  <c r="BH126" i="20"/>
  <c r="BG126" i="20"/>
  <c r="BF126" i="20"/>
  <c r="T126" i="20"/>
  <c r="R126" i="20"/>
  <c r="P126" i="20"/>
  <c r="BI125" i="20"/>
  <c r="BH125" i="20"/>
  <c r="BG125" i="20"/>
  <c r="BF125" i="20"/>
  <c r="T125" i="20"/>
  <c r="R125" i="20"/>
  <c r="P125" i="20"/>
  <c r="BI124" i="20"/>
  <c r="BH124" i="20"/>
  <c r="BG124" i="20"/>
  <c r="BF124" i="20"/>
  <c r="T124" i="20"/>
  <c r="R124" i="20"/>
  <c r="P124" i="20"/>
  <c r="BI122" i="20"/>
  <c r="BH122" i="20"/>
  <c r="BG122" i="20"/>
  <c r="BF122" i="20"/>
  <c r="T122" i="20"/>
  <c r="R122" i="20"/>
  <c r="P122" i="20"/>
  <c r="BI121" i="20"/>
  <c r="BH121" i="20"/>
  <c r="BG121" i="20"/>
  <c r="BF121" i="20"/>
  <c r="T121" i="20"/>
  <c r="R121" i="20"/>
  <c r="P121" i="20"/>
  <c r="BI120" i="20"/>
  <c r="BH120" i="20"/>
  <c r="BG120" i="20"/>
  <c r="BF120" i="20"/>
  <c r="T120" i="20"/>
  <c r="R120" i="20"/>
  <c r="P120" i="20"/>
  <c r="BI119" i="20"/>
  <c r="BH119" i="20"/>
  <c r="BG119" i="20"/>
  <c r="BF119" i="20"/>
  <c r="T119" i="20"/>
  <c r="R119" i="20"/>
  <c r="P119" i="20"/>
  <c r="BI118" i="20"/>
  <c r="BH118" i="20"/>
  <c r="BG118" i="20"/>
  <c r="BF118" i="20"/>
  <c r="T118" i="20"/>
  <c r="R118" i="20"/>
  <c r="P118" i="20"/>
  <c r="BI117" i="20"/>
  <c r="BH117" i="20"/>
  <c r="BG117" i="20"/>
  <c r="BF117" i="20"/>
  <c r="T117" i="20"/>
  <c r="R117" i="20"/>
  <c r="P117" i="20"/>
  <c r="BI115" i="20"/>
  <c r="BH115" i="20"/>
  <c r="BG115" i="20"/>
  <c r="BF115" i="20"/>
  <c r="T115" i="20"/>
  <c r="R115" i="20"/>
  <c r="P115" i="20"/>
  <c r="BI113" i="20"/>
  <c r="BH113" i="20"/>
  <c r="BG113" i="20"/>
  <c r="BF113" i="20"/>
  <c r="T113" i="20"/>
  <c r="R113" i="20"/>
  <c r="P113" i="20"/>
  <c r="BI111" i="20"/>
  <c r="BH111" i="20"/>
  <c r="BG111" i="20"/>
  <c r="BF111" i="20"/>
  <c r="T111" i="20"/>
  <c r="R111" i="20"/>
  <c r="P111" i="20"/>
  <c r="BI109" i="20"/>
  <c r="BH109" i="20"/>
  <c r="BG109" i="20"/>
  <c r="BF109" i="20"/>
  <c r="T109" i="20"/>
  <c r="R109" i="20"/>
  <c r="P109" i="20"/>
  <c r="BI107" i="20"/>
  <c r="BH107" i="20"/>
  <c r="BG107" i="20"/>
  <c r="BF107" i="20"/>
  <c r="T107" i="20"/>
  <c r="R107" i="20"/>
  <c r="P107" i="20"/>
  <c r="BI105" i="20"/>
  <c r="BH105" i="20"/>
  <c r="BG105" i="20"/>
  <c r="BF105" i="20"/>
  <c r="T105" i="20"/>
  <c r="R105" i="20"/>
  <c r="P105" i="20"/>
  <c r="J99" i="20"/>
  <c r="F99" i="20"/>
  <c r="F97" i="20"/>
  <c r="E95" i="20"/>
  <c r="J54" i="20"/>
  <c r="F54" i="20"/>
  <c r="F52" i="20"/>
  <c r="E50" i="20"/>
  <c r="J24" i="20"/>
  <c r="E24" i="20"/>
  <c r="J100" i="20" s="1"/>
  <c r="J23" i="20"/>
  <c r="J18" i="20"/>
  <c r="E18" i="20"/>
  <c r="F100" i="20" s="1"/>
  <c r="J17" i="20"/>
  <c r="J12" i="20"/>
  <c r="J97" i="20"/>
  <c r="E7" i="20"/>
  <c r="E93" i="20" s="1"/>
  <c r="J37" i="19"/>
  <c r="J36" i="19"/>
  <c r="AY73" i="1" s="1"/>
  <c r="J35" i="19"/>
  <c r="AX73" i="1"/>
  <c r="BI147" i="19"/>
  <c r="BH147" i="19"/>
  <c r="BG147" i="19"/>
  <c r="BF147" i="19"/>
  <c r="T147" i="19"/>
  <c r="R147" i="19"/>
  <c r="P147" i="19"/>
  <c r="BI146" i="19"/>
  <c r="BH146" i="19"/>
  <c r="BG146" i="19"/>
  <c r="BF146" i="19"/>
  <c r="T146" i="19"/>
  <c r="R146" i="19"/>
  <c r="P146" i="19"/>
  <c r="BI145" i="19"/>
  <c r="BH145" i="19"/>
  <c r="BG145" i="19"/>
  <c r="BF145" i="19"/>
  <c r="T145" i="19"/>
  <c r="R145" i="19"/>
  <c r="P145" i="19"/>
  <c r="BI144" i="19"/>
  <c r="BH144" i="19"/>
  <c r="BG144" i="19"/>
  <c r="BF144" i="19"/>
  <c r="T144" i="19"/>
  <c r="R144" i="19"/>
  <c r="P144" i="19"/>
  <c r="BI143" i="19"/>
  <c r="BH143" i="19"/>
  <c r="BG143" i="19"/>
  <c r="BF143" i="19"/>
  <c r="T143" i="19"/>
  <c r="R143" i="19"/>
  <c r="P143" i="19"/>
  <c r="BI142" i="19"/>
  <c r="BH142" i="19"/>
  <c r="BG142" i="19"/>
  <c r="BF142" i="19"/>
  <c r="T142" i="19"/>
  <c r="R142" i="19"/>
  <c r="P142" i="19"/>
  <c r="BI141" i="19"/>
  <c r="BH141" i="19"/>
  <c r="BG141" i="19"/>
  <c r="BF141" i="19"/>
  <c r="T141" i="19"/>
  <c r="R141" i="19"/>
  <c r="P141" i="19"/>
  <c r="BI140" i="19"/>
  <c r="BH140" i="19"/>
  <c r="BG140" i="19"/>
  <c r="BF140" i="19"/>
  <c r="T140" i="19"/>
  <c r="R140" i="19"/>
  <c r="P140" i="19"/>
  <c r="BI139" i="19"/>
  <c r="BH139" i="19"/>
  <c r="BG139" i="19"/>
  <c r="BF139" i="19"/>
  <c r="T139" i="19"/>
  <c r="R139" i="19"/>
  <c r="P139" i="19"/>
  <c r="BI138" i="19"/>
  <c r="BH138" i="19"/>
  <c r="BG138" i="19"/>
  <c r="BF138" i="19"/>
  <c r="T138" i="19"/>
  <c r="R138" i="19"/>
  <c r="P138" i="19"/>
  <c r="BI137" i="19"/>
  <c r="BH137" i="19"/>
  <c r="BG137" i="19"/>
  <c r="BF137" i="19"/>
  <c r="T137" i="19"/>
  <c r="R137" i="19"/>
  <c r="P137" i="19"/>
  <c r="BI136" i="19"/>
  <c r="BH136" i="19"/>
  <c r="BG136" i="19"/>
  <c r="BF136" i="19"/>
  <c r="T136" i="19"/>
  <c r="R136" i="19"/>
  <c r="P136" i="19"/>
  <c r="BI135" i="19"/>
  <c r="BH135" i="19"/>
  <c r="BG135" i="19"/>
  <c r="BF135" i="19"/>
  <c r="T135" i="19"/>
  <c r="R135" i="19"/>
  <c r="P135" i="19"/>
  <c r="BI133" i="19"/>
  <c r="BH133" i="19"/>
  <c r="BG133" i="19"/>
  <c r="BF133" i="19"/>
  <c r="T133" i="19"/>
  <c r="R133" i="19"/>
  <c r="P133" i="19"/>
  <c r="BI132" i="19"/>
  <c r="BH132" i="19"/>
  <c r="BG132" i="19"/>
  <c r="BF132" i="19"/>
  <c r="T132" i="19"/>
  <c r="R132" i="19"/>
  <c r="P132" i="19"/>
  <c r="BI131" i="19"/>
  <c r="BH131" i="19"/>
  <c r="BG131" i="19"/>
  <c r="BF131" i="19"/>
  <c r="T131" i="19"/>
  <c r="R131" i="19"/>
  <c r="P131" i="19"/>
  <c r="BI130" i="19"/>
  <c r="BH130" i="19"/>
  <c r="BG130" i="19"/>
  <c r="BF130" i="19"/>
  <c r="T130" i="19"/>
  <c r="R130" i="19"/>
  <c r="P130" i="19"/>
  <c r="BI129" i="19"/>
  <c r="BH129" i="19"/>
  <c r="BG129" i="19"/>
  <c r="BF129" i="19"/>
  <c r="T129" i="19"/>
  <c r="R129" i="19"/>
  <c r="P129" i="19"/>
  <c r="BI128" i="19"/>
  <c r="BH128" i="19"/>
  <c r="BG128" i="19"/>
  <c r="BF128" i="19"/>
  <c r="T128" i="19"/>
  <c r="R128" i="19"/>
  <c r="P128" i="19"/>
  <c r="BI126" i="19"/>
  <c r="BH126" i="19"/>
  <c r="BG126" i="19"/>
  <c r="BF126" i="19"/>
  <c r="T126" i="19"/>
  <c r="R126" i="19"/>
  <c r="P126" i="19"/>
  <c r="BI125" i="19"/>
  <c r="BH125" i="19"/>
  <c r="BG125" i="19"/>
  <c r="BF125" i="19"/>
  <c r="T125" i="19"/>
  <c r="R125" i="19"/>
  <c r="P125" i="19"/>
  <c r="BI124" i="19"/>
  <c r="BH124" i="19"/>
  <c r="BG124" i="19"/>
  <c r="BF124" i="19"/>
  <c r="T124" i="19"/>
  <c r="R124" i="19"/>
  <c r="P124" i="19"/>
  <c r="BI123" i="19"/>
  <c r="BH123" i="19"/>
  <c r="BG123" i="19"/>
  <c r="BF123" i="19"/>
  <c r="T123" i="19"/>
  <c r="R123" i="19"/>
  <c r="P123" i="19"/>
  <c r="BI122" i="19"/>
  <c r="BH122" i="19"/>
  <c r="BG122" i="19"/>
  <c r="BF122" i="19"/>
  <c r="T122" i="19"/>
  <c r="R122" i="19"/>
  <c r="P122" i="19"/>
  <c r="BI121" i="19"/>
  <c r="BH121" i="19"/>
  <c r="BG121" i="19"/>
  <c r="BF121" i="19"/>
  <c r="T121" i="19"/>
  <c r="R121" i="19"/>
  <c r="P121" i="19"/>
  <c r="BI119" i="19"/>
  <c r="BH119" i="19"/>
  <c r="BG119" i="19"/>
  <c r="BF119" i="19"/>
  <c r="T119" i="19"/>
  <c r="R119" i="19"/>
  <c r="P119" i="19"/>
  <c r="BI118" i="19"/>
  <c r="BH118" i="19"/>
  <c r="BG118" i="19"/>
  <c r="BF118" i="19"/>
  <c r="T118" i="19"/>
  <c r="R118" i="19"/>
  <c r="P118" i="19"/>
  <c r="BI117" i="19"/>
  <c r="BH117" i="19"/>
  <c r="BG117" i="19"/>
  <c r="BF117" i="19"/>
  <c r="T117" i="19"/>
  <c r="R117" i="19"/>
  <c r="P117" i="19"/>
  <c r="BI116" i="19"/>
  <c r="BH116" i="19"/>
  <c r="BG116" i="19"/>
  <c r="BF116" i="19"/>
  <c r="T116" i="19"/>
  <c r="R116" i="19"/>
  <c r="P116" i="19"/>
  <c r="BI115" i="19"/>
  <c r="BH115" i="19"/>
  <c r="BG115" i="19"/>
  <c r="BF115" i="19"/>
  <c r="T115" i="19"/>
  <c r="R115" i="19"/>
  <c r="P115" i="19"/>
  <c r="BI114" i="19"/>
  <c r="BH114" i="19"/>
  <c r="BG114" i="19"/>
  <c r="BF114" i="19"/>
  <c r="T114" i="19"/>
  <c r="R114" i="19"/>
  <c r="P114" i="19"/>
  <c r="BI112" i="19"/>
  <c r="BH112" i="19"/>
  <c r="BG112" i="19"/>
  <c r="BF112" i="19"/>
  <c r="T112" i="19"/>
  <c r="R112" i="19"/>
  <c r="P112" i="19"/>
  <c r="BI111" i="19"/>
  <c r="BH111" i="19"/>
  <c r="BG111" i="19"/>
  <c r="BF111" i="19"/>
  <c r="T111" i="19"/>
  <c r="R111" i="19"/>
  <c r="P111" i="19"/>
  <c r="BI110" i="19"/>
  <c r="BH110" i="19"/>
  <c r="BG110" i="19"/>
  <c r="BF110" i="19"/>
  <c r="T110" i="19"/>
  <c r="R110" i="19"/>
  <c r="P110" i="19"/>
  <c r="BI109" i="19"/>
  <c r="BH109" i="19"/>
  <c r="BG109" i="19"/>
  <c r="BF109" i="19"/>
  <c r="T109" i="19"/>
  <c r="R109" i="19"/>
  <c r="P109" i="19"/>
  <c r="BI108" i="19"/>
  <c r="BH108" i="19"/>
  <c r="BG108" i="19"/>
  <c r="BF108" i="19"/>
  <c r="T108" i="19"/>
  <c r="R108" i="19"/>
  <c r="P108" i="19"/>
  <c r="BI107" i="19"/>
  <c r="BH107" i="19"/>
  <c r="BG107" i="19"/>
  <c r="BF107" i="19"/>
  <c r="T107" i="19"/>
  <c r="R107" i="19"/>
  <c r="P107" i="19"/>
  <c r="BI105" i="19"/>
  <c r="BH105" i="19"/>
  <c r="BG105" i="19"/>
  <c r="BF105" i="19"/>
  <c r="T105" i="19"/>
  <c r="R105" i="19"/>
  <c r="P105" i="19"/>
  <c r="BI104" i="19"/>
  <c r="BH104" i="19"/>
  <c r="BG104" i="19"/>
  <c r="BF104" i="19"/>
  <c r="T104" i="19"/>
  <c r="R104" i="19"/>
  <c r="P104" i="19"/>
  <c r="BI103" i="19"/>
  <c r="BH103" i="19"/>
  <c r="BG103" i="19"/>
  <c r="BF103" i="19"/>
  <c r="T103" i="19"/>
  <c r="R103" i="19"/>
  <c r="P103" i="19"/>
  <c r="BI102" i="19"/>
  <c r="BH102" i="19"/>
  <c r="BG102" i="19"/>
  <c r="BF102" i="19"/>
  <c r="T102" i="19"/>
  <c r="R102" i="19"/>
  <c r="P102" i="19"/>
  <c r="BI101" i="19"/>
  <c r="BH101" i="19"/>
  <c r="BG101" i="19"/>
  <c r="BF101" i="19"/>
  <c r="T101" i="19"/>
  <c r="R101" i="19"/>
  <c r="P101" i="19"/>
  <c r="BI100" i="19"/>
  <c r="BH100" i="19"/>
  <c r="BG100" i="19"/>
  <c r="BF100" i="19"/>
  <c r="T100" i="19"/>
  <c r="R100" i="19"/>
  <c r="P100" i="19"/>
  <c r="BI99" i="19"/>
  <c r="BH99" i="19"/>
  <c r="BG99" i="19"/>
  <c r="BF99" i="19"/>
  <c r="T99" i="19"/>
  <c r="R99" i="19"/>
  <c r="P99" i="19"/>
  <c r="BI98" i="19"/>
  <c r="BH98" i="19"/>
  <c r="BG98" i="19"/>
  <c r="BF98" i="19"/>
  <c r="T98" i="19"/>
  <c r="R98" i="19"/>
  <c r="P98" i="19"/>
  <c r="BI97" i="19"/>
  <c r="BH97" i="19"/>
  <c r="BG97" i="19"/>
  <c r="BF97" i="19"/>
  <c r="T97" i="19"/>
  <c r="R97" i="19"/>
  <c r="P97" i="19"/>
  <c r="BI96" i="19"/>
  <c r="BH96" i="19"/>
  <c r="BG96" i="19"/>
  <c r="BF96" i="19"/>
  <c r="T96" i="19"/>
  <c r="R96" i="19"/>
  <c r="P96" i="19"/>
  <c r="BI95" i="19"/>
  <c r="BH95" i="19"/>
  <c r="BG95" i="19"/>
  <c r="BF95" i="19"/>
  <c r="T95" i="19"/>
  <c r="R95" i="19"/>
  <c r="P95" i="19"/>
  <c r="BI94" i="19"/>
  <c r="BH94" i="19"/>
  <c r="BG94" i="19"/>
  <c r="BF94" i="19"/>
  <c r="T94" i="19"/>
  <c r="R94" i="19"/>
  <c r="P94" i="19"/>
  <c r="BI93" i="19"/>
  <c r="BH93" i="19"/>
  <c r="BG93" i="19"/>
  <c r="BF93" i="19"/>
  <c r="T93" i="19"/>
  <c r="R93" i="19"/>
  <c r="P93" i="19"/>
  <c r="BI92" i="19"/>
  <c r="BH92" i="19"/>
  <c r="BG92" i="19"/>
  <c r="BF92" i="19"/>
  <c r="T92" i="19"/>
  <c r="R92" i="19"/>
  <c r="P92" i="19"/>
  <c r="BI91" i="19"/>
  <c r="BH91" i="19"/>
  <c r="BG91" i="19"/>
  <c r="BF91" i="19"/>
  <c r="T91" i="19"/>
  <c r="R91" i="19"/>
  <c r="P91" i="19"/>
  <c r="BI90" i="19"/>
  <c r="BH90" i="19"/>
  <c r="BG90" i="19"/>
  <c r="BF90" i="19"/>
  <c r="T90" i="19"/>
  <c r="R90" i="19"/>
  <c r="P90" i="19"/>
  <c r="BI89" i="19"/>
  <c r="BH89" i="19"/>
  <c r="BG89" i="19"/>
  <c r="BF89" i="19"/>
  <c r="T89" i="19"/>
  <c r="R89" i="19"/>
  <c r="P89" i="19"/>
  <c r="BI88" i="19"/>
  <c r="BH88" i="19"/>
  <c r="BG88" i="19"/>
  <c r="BF88" i="19"/>
  <c r="T88" i="19"/>
  <c r="R88" i="19"/>
  <c r="P88" i="19"/>
  <c r="BI87" i="19"/>
  <c r="BH87" i="19"/>
  <c r="BG87" i="19"/>
  <c r="BF87" i="19"/>
  <c r="T87" i="19"/>
  <c r="R87" i="19"/>
  <c r="P87" i="19"/>
  <c r="J81" i="19"/>
  <c r="F81" i="19"/>
  <c r="F79" i="19"/>
  <c r="E77" i="19"/>
  <c r="J54" i="19"/>
  <c r="F54" i="19"/>
  <c r="F52" i="19"/>
  <c r="E50" i="19"/>
  <c r="J24" i="19"/>
  <c r="E24" i="19"/>
  <c r="J82" i="19" s="1"/>
  <c r="J23" i="19"/>
  <c r="J18" i="19"/>
  <c r="E18" i="19"/>
  <c r="F82" i="19" s="1"/>
  <c r="J17" i="19"/>
  <c r="J12" i="19"/>
  <c r="J52" i="19" s="1"/>
  <c r="E7" i="19"/>
  <c r="E75" i="19"/>
  <c r="J37" i="18"/>
  <c r="J36" i="18"/>
  <c r="AY72" i="1" s="1"/>
  <c r="J35" i="18"/>
  <c r="AX72" i="1"/>
  <c r="BI232" i="18"/>
  <c r="BH232" i="18"/>
  <c r="BG232" i="18"/>
  <c r="BF232" i="18"/>
  <c r="T232" i="18"/>
  <c r="R232" i="18"/>
  <c r="P232" i="18"/>
  <c r="BI231" i="18"/>
  <c r="BH231" i="18"/>
  <c r="BG231" i="18"/>
  <c r="BF231" i="18"/>
  <c r="T231" i="18"/>
  <c r="R231" i="18"/>
  <c r="P231" i="18"/>
  <c r="BI230" i="18"/>
  <c r="BH230" i="18"/>
  <c r="BG230" i="18"/>
  <c r="BF230" i="18"/>
  <c r="T230" i="18"/>
  <c r="R230" i="18"/>
  <c r="P230" i="18"/>
  <c r="BI229" i="18"/>
  <c r="BH229" i="18"/>
  <c r="BG229" i="18"/>
  <c r="BF229" i="18"/>
  <c r="T229" i="18"/>
  <c r="R229" i="18"/>
  <c r="P229" i="18"/>
  <c r="BI228" i="18"/>
  <c r="BH228" i="18"/>
  <c r="BG228" i="18"/>
  <c r="BF228" i="18"/>
  <c r="T228" i="18"/>
  <c r="R228" i="18"/>
  <c r="P228" i="18"/>
  <c r="BI227" i="18"/>
  <c r="BH227" i="18"/>
  <c r="BG227" i="18"/>
  <c r="BF227" i="18"/>
  <c r="T227" i="18"/>
  <c r="R227" i="18"/>
  <c r="P227" i="18"/>
  <c r="BI226" i="18"/>
  <c r="BH226" i="18"/>
  <c r="BG226" i="18"/>
  <c r="BF226" i="18"/>
  <c r="T226" i="18"/>
  <c r="R226" i="18"/>
  <c r="P226" i="18"/>
  <c r="BI225" i="18"/>
  <c r="BH225" i="18"/>
  <c r="BG225" i="18"/>
  <c r="BF225" i="18"/>
  <c r="T225" i="18"/>
  <c r="R225" i="18"/>
  <c r="P225" i="18"/>
  <c r="BI224" i="18"/>
  <c r="BH224" i="18"/>
  <c r="BG224" i="18"/>
  <c r="BF224" i="18"/>
  <c r="T224" i="18"/>
  <c r="R224" i="18"/>
  <c r="P224" i="18"/>
  <c r="BI223" i="18"/>
  <c r="BH223" i="18"/>
  <c r="BG223" i="18"/>
  <c r="BF223" i="18"/>
  <c r="T223" i="18"/>
  <c r="R223" i="18"/>
  <c r="P223" i="18"/>
  <c r="BI222" i="18"/>
  <c r="BH222" i="18"/>
  <c r="BG222" i="18"/>
  <c r="BF222" i="18"/>
  <c r="T222" i="18"/>
  <c r="R222" i="18"/>
  <c r="P222" i="18"/>
  <c r="BI221" i="18"/>
  <c r="BH221" i="18"/>
  <c r="BG221" i="18"/>
  <c r="BF221" i="18"/>
  <c r="T221" i="18"/>
  <c r="R221" i="18"/>
  <c r="P221" i="18"/>
  <c r="BI220" i="18"/>
  <c r="BH220" i="18"/>
  <c r="BG220" i="18"/>
  <c r="BF220" i="18"/>
  <c r="T220" i="18"/>
  <c r="R220" i="18"/>
  <c r="P220" i="18"/>
  <c r="BI219" i="18"/>
  <c r="BH219" i="18"/>
  <c r="BG219" i="18"/>
  <c r="BF219" i="18"/>
  <c r="T219" i="18"/>
  <c r="R219" i="18"/>
  <c r="P219" i="18"/>
  <c r="BI217" i="18"/>
  <c r="BH217" i="18"/>
  <c r="BG217" i="18"/>
  <c r="BF217" i="18"/>
  <c r="T217" i="18"/>
  <c r="R217" i="18"/>
  <c r="P217" i="18"/>
  <c r="BI216" i="18"/>
  <c r="BH216" i="18"/>
  <c r="BG216" i="18"/>
  <c r="BF216" i="18"/>
  <c r="T216" i="18"/>
  <c r="R216" i="18"/>
  <c r="P216" i="18"/>
  <c r="BI215" i="18"/>
  <c r="BH215" i="18"/>
  <c r="BG215" i="18"/>
  <c r="BF215" i="18"/>
  <c r="T215" i="18"/>
  <c r="R215" i="18"/>
  <c r="P215" i="18"/>
  <c r="BI214" i="18"/>
  <c r="BH214" i="18"/>
  <c r="BG214" i="18"/>
  <c r="BF214" i="18"/>
  <c r="T214" i="18"/>
  <c r="R214" i="18"/>
  <c r="P214" i="18"/>
  <c r="BI213" i="18"/>
  <c r="BH213" i="18"/>
  <c r="BG213" i="18"/>
  <c r="BF213" i="18"/>
  <c r="T213" i="18"/>
  <c r="R213" i="18"/>
  <c r="P213" i="18"/>
  <c r="BI212" i="18"/>
  <c r="BH212" i="18"/>
  <c r="BG212" i="18"/>
  <c r="BF212" i="18"/>
  <c r="T212" i="18"/>
  <c r="R212" i="18"/>
  <c r="P212" i="18"/>
  <c r="BI211" i="18"/>
  <c r="BH211" i="18"/>
  <c r="BG211" i="18"/>
  <c r="BF211" i="18"/>
  <c r="T211" i="18"/>
  <c r="R211" i="18"/>
  <c r="P211" i="18"/>
  <c r="BI208" i="18"/>
  <c r="BH208" i="18"/>
  <c r="BG208" i="18"/>
  <c r="BF208" i="18"/>
  <c r="T208" i="18"/>
  <c r="R208" i="18"/>
  <c r="P208" i="18"/>
  <c r="BI207" i="18"/>
  <c r="BH207" i="18"/>
  <c r="BG207" i="18"/>
  <c r="BF207" i="18"/>
  <c r="T207" i="18"/>
  <c r="R207" i="18"/>
  <c r="P207" i="18"/>
  <c r="BI206" i="18"/>
  <c r="BH206" i="18"/>
  <c r="BG206" i="18"/>
  <c r="BF206" i="18"/>
  <c r="T206" i="18"/>
  <c r="R206" i="18"/>
  <c r="P206" i="18"/>
  <c r="BI205" i="18"/>
  <c r="BH205" i="18"/>
  <c r="BG205" i="18"/>
  <c r="BF205" i="18"/>
  <c r="T205" i="18"/>
  <c r="R205" i="18"/>
  <c r="P205" i="18"/>
  <c r="BI204" i="18"/>
  <c r="BH204" i="18"/>
  <c r="BG204" i="18"/>
  <c r="BF204" i="18"/>
  <c r="T204" i="18"/>
  <c r="R204" i="18"/>
  <c r="P204" i="18"/>
  <c r="BI203" i="18"/>
  <c r="BH203" i="18"/>
  <c r="BG203" i="18"/>
  <c r="BF203" i="18"/>
  <c r="T203" i="18"/>
  <c r="R203" i="18"/>
  <c r="P203" i="18"/>
  <c r="BI202" i="18"/>
  <c r="BH202" i="18"/>
  <c r="BG202" i="18"/>
  <c r="BF202" i="18"/>
  <c r="T202" i="18"/>
  <c r="R202" i="18"/>
  <c r="P202" i="18"/>
  <c r="BI201" i="18"/>
  <c r="BH201" i="18"/>
  <c r="BG201" i="18"/>
  <c r="BF201" i="18"/>
  <c r="T201" i="18"/>
  <c r="R201" i="18"/>
  <c r="P201" i="18"/>
  <c r="BI199" i="18"/>
  <c r="BH199" i="18"/>
  <c r="BG199" i="18"/>
  <c r="BF199" i="18"/>
  <c r="T199" i="18"/>
  <c r="R199" i="18"/>
  <c r="P199" i="18"/>
  <c r="BI198" i="18"/>
  <c r="BH198" i="18"/>
  <c r="BG198" i="18"/>
  <c r="BF198" i="18"/>
  <c r="T198" i="18"/>
  <c r="R198" i="18"/>
  <c r="P198" i="18"/>
  <c r="BI197" i="18"/>
  <c r="BH197" i="18"/>
  <c r="BG197" i="18"/>
  <c r="BF197" i="18"/>
  <c r="T197" i="18"/>
  <c r="R197" i="18"/>
  <c r="P197" i="18"/>
  <c r="BI196" i="18"/>
  <c r="BH196" i="18"/>
  <c r="BG196" i="18"/>
  <c r="BF196" i="18"/>
  <c r="T196" i="18"/>
  <c r="R196" i="18"/>
  <c r="P196" i="18"/>
  <c r="BI195" i="18"/>
  <c r="BH195" i="18"/>
  <c r="BG195" i="18"/>
  <c r="BF195" i="18"/>
  <c r="T195" i="18"/>
  <c r="R195" i="18"/>
  <c r="P195" i="18"/>
  <c r="BI194" i="18"/>
  <c r="BH194" i="18"/>
  <c r="BG194" i="18"/>
  <c r="BF194" i="18"/>
  <c r="T194" i="18"/>
  <c r="R194" i="18"/>
  <c r="P194" i="18"/>
  <c r="BI193" i="18"/>
  <c r="BH193" i="18"/>
  <c r="BG193" i="18"/>
  <c r="BF193" i="18"/>
  <c r="T193" i="18"/>
  <c r="R193" i="18"/>
  <c r="P193" i="18"/>
  <c r="BI192" i="18"/>
  <c r="BH192" i="18"/>
  <c r="BG192" i="18"/>
  <c r="BF192" i="18"/>
  <c r="T192" i="18"/>
  <c r="R192" i="18"/>
  <c r="P192" i="18"/>
  <c r="BI191" i="18"/>
  <c r="BH191" i="18"/>
  <c r="BG191" i="18"/>
  <c r="BF191" i="18"/>
  <c r="T191" i="18"/>
  <c r="R191" i="18"/>
  <c r="P191" i="18"/>
  <c r="BI190" i="18"/>
  <c r="BH190" i="18"/>
  <c r="BG190" i="18"/>
  <c r="BF190" i="18"/>
  <c r="T190" i="18"/>
  <c r="R190" i="18"/>
  <c r="P190" i="18"/>
  <c r="BI189" i="18"/>
  <c r="BH189" i="18"/>
  <c r="BG189" i="18"/>
  <c r="BF189" i="18"/>
  <c r="T189" i="18"/>
  <c r="R189" i="18"/>
  <c r="P189" i="18"/>
  <c r="BI188" i="18"/>
  <c r="BH188" i="18"/>
  <c r="BG188" i="18"/>
  <c r="BF188" i="18"/>
  <c r="T188" i="18"/>
  <c r="R188" i="18"/>
  <c r="P188" i="18"/>
  <c r="BI187" i="18"/>
  <c r="BH187" i="18"/>
  <c r="BG187" i="18"/>
  <c r="BF187" i="18"/>
  <c r="T187" i="18"/>
  <c r="R187" i="18"/>
  <c r="P187" i="18"/>
  <c r="BI185" i="18"/>
  <c r="BH185" i="18"/>
  <c r="BG185" i="18"/>
  <c r="BF185" i="18"/>
  <c r="T185" i="18"/>
  <c r="R185" i="18"/>
  <c r="P185" i="18"/>
  <c r="BI184" i="18"/>
  <c r="BH184" i="18"/>
  <c r="BG184" i="18"/>
  <c r="BF184" i="18"/>
  <c r="T184" i="18"/>
  <c r="R184" i="18"/>
  <c r="P184" i="18"/>
  <c r="BI183" i="18"/>
  <c r="BH183" i="18"/>
  <c r="BG183" i="18"/>
  <c r="BF183" i="18"/>
  <c r="T183" i="18"/>
  <c r="R183" i="18"/>
  <c r="P183" i="18"/>
  <c r="BI182" i="18"/>
  <c r="BH182" i="18"/>
  <c r="BG182" i="18"/>
  <c r="BF182" i="18"/>
  <c r="T182" i="18"/>
  <c r="R182" i="18"/>
  <c r="P182" i="18"/>
  <c r="BI181" i="18"/>
  <c r="BH181" i="18"/>
  <c r="BG181" i="18"/>
  <c r="BF181" i="18"/>
  <c r="T181" i="18"/>
  <c r="R181" i="18"/>
  <c r="P181" i="18"/>
  <c r="BI180" i="18"/>
  <c r="BH180" i="18"/>
  <c r="BG180" i="18"/>
  <c r="BF180" i="18"/>
  <c r="T180" i="18"/>
  <c r="R180" i="18"/>
  <c r="P180" i="18"/>
  <c r="BI179" i="18"/>
  <c r="BH179" i="18"/>
  <c r="BG179" i="18"/>
  <c r="BF179" i="18"/>
  <c r="T179" i="18"/>
  <c r="R179" i="18"/>
  <c r="P179" i="18"/>
  <c r="BI178" i="18"/>
  <c r="BH178" i="18"/>
  <c r="BG178" i="18"/>
  <c r="BF178" i="18"/>
  <c r="T178" i="18"/>
  <c r="R178" i="18"/>
  <c r="P178" i="18"/>
  <c r="BI177" i="18"/>
  <c r="BH177" i="18"/>
  <c r="BG177" i="18"/>
  <c r="BF177" i="18"/>
  <c r="T177" i="18"/>
  <c r="R177" i="18"/>
  <c r="P177" i="18"/>
  <c r="BI176" i="18"/>
  <c r="BH176" i="18"/>
  <c r="BG176" i="18"/>
  <c r="BF176" i="18"/>
  <c r="T176" i="18"/>
  <c r="R176" i="18"/>
  <c r="P176" i="18"/>
  <c r="BI175" i="18"/>
  <c r="BH175" i="18"/>
  <c r="BG175" i="18"/>
  <c r="BF175" i="18"/>
  <c r="T175" i="18"/>
  <c r="R175" i="18"/>
  <c r="P175" i="18"/>
  <c r="BI174" i="18"/>
  <c r="BH174" i="18"/>
  <c r="BG174" i="18"/>
  <c r="BF174" i="18"/>
  <c r="T174" i="18"/>
  <c r="R174" i="18"/>
  <c r="P174" i="18"/>
  <c r="BI173" i="18"/>
  <c r="BH173" i="18"/>
  <c r="BG173" i="18"/>
  <c r="BF173" i="18"/>
  <c r="T173" i="18"/>
  <c r="R173" i="18"/>
  <c r="P173" i="18"/>
  <c r="BI172" i="18"/>
  <c r="BH172" i="18"/>
  <c r="BG172" i="18"/>
  <c r="BF172" i="18"/>
  <c r="T172" i="18"/>
  <c r="R172" i="18"/>
  <c r="P172" i="18"/>
  <c r="BI171" i="18"/>
  <c r="BH171" i="18"/>
  <c r="BG171" i="18"/>
  <c r="BF171" i="18"/>
  <c r="T171" i="18"/>
  <c r="R171" i="18"/>
  <c r="P171" i="18"/>
  <c r="BI170" i="18"/>
  <c r="BH170" i="18"/>
  <c r="BG170" i="18"/>
  <c r="BF170" i="18"/>
  <c r="T170" i="18"/>
  <c r="R170" i="18"/>
  <c r="P170" i="18"/>
  <c r="BI169" i="18"/>
  <c r="BH169" i="18"/>
  <c r="BG169" i="18"/>
  <c r="BF169" i="18"/>
  <c r="T169" i="18"/>
  <c r="R169" i="18"/>
  <c r="P169" i="18"/>
  <c r="BI168" i="18"/>
  <c r="BH168" i="18"/>
  <c r="BG168" i="18"/>
  <c r="BF168" i="18"/>
  <c r="T168" i="18"/>
  <c r="R168" i="18"/>
  <c r="P168" i="18"/>
  <c r="BI167" i="18"/>
  <c r="BH167" i="18"/>
  <c r="BG167" i="18"/>
  <c r="BF167" i="18"/>
  <c r="T167" i="18"/>
  <c r="R167" i="18"/>
  <c r="P167" i="18"/>
  <c r="BI166" i="18"/>
  <c r="BH166" i="18"/>
  <c r="BG166" i="18"/>
  <c r="BF166" i="18"/>
  <c r="T166" i="18"/>
  <c r="R166" i="18"/>
  <c r="P166" i="18"/>
  <c r="BI165" i="18"/>
  <c r="BH165" i="18"/>
  <c r="BG165" i="18"/>
  <c r="BF165" i="18"/>
  <c r="T165" i="18"/>
  <c r="R165" i="18"/>
  <c r="P165" i="18"/>
  <c r="BI164" i="18"/>
  <c r="BH164" i="18"/>
  <c r="BG164" i="18"/>
  <c r="BF164" i="18"/>
  <c r="T164" i="18"/>
  <c r="R164" i="18"/>
  <c r="P164" i="18"/>
  <c r="BI163" i="18"/>
  <c r="BH163" i="18"/>
  <c r="BG163" i="18"/>
  <c r="BF163" i="18"/>
  <c r="T163" i="18"/>
  <c r="R163" i="18"/>
  <c r="P163" i="18"/>
  <c r="BI162" i="18"/>
  <c r="BH162" i="18"/>
  <c r="BG162" i="18"/>
  <c r="BF162" i="18"/>
  <c r="T162" i="18"/>
  <c r="R162" i="18"/>
  <c r="P162" i="18"/>
  <c r="BI161" i="18"/>
  <c r="BH161" i="18"/>
  <c r="BG161" i="18"/>
  <c r="BF161" i="18"/>
  <c r="T161" i="18"/>
  <c r="R161" i="18"/>
  <c r="P161" i="18"/>
  <c r="BI160" i="18"/>
  <c r="BH160" i="18"/>
  <c r="BG160" i="18"/>
  <c r="BF160" i="18"/>
  <c r="T160" i="18"/>
  <c r="R160" i="18"/>
  <c r="P160" i="18"/>
  <c r="BI158" i="18"/>
  <c r="BH158" i="18"/>
  <c r="BG158" i="18"/>
  <c r="BF158" i="18"/>
  <c r="T158" i="18"/>
  <c r="R158" i="18"/>
  <c r="P158" i="18"/>
  <c r="BI157" i="18"/>
  <c r="BH157" i="18"/>
  <c r="BG157" i="18"/>
  <c r="BF157" i="18"/>
  <c r="T157" i="18"/>
  <c r="R157" i="18"/>
  <c r="P157" i="18"/>
  <c r="BI156" i="18"/>
  <c r="BH156" i="18"/>
  <c r="BG156" i="18"/>
  <c r="BF156" i="18"/>
  <c r="T156" i="18"/>
  <c r="R156" i="18"/>
  <c r="P156" i="18"/>
  <c r="BI155" i="18"/>
  <c r="BH155" i="18"/>
  <c r="BG155" i="18"/>
  <c r="BF155" i="18"/>
  <c r="T155" i="18"/>
  <c r="R155" i="18"/>
  <c r="P155" i="18"/>
  <c r="BI154" i="18"/>
  <c r="BH154" i="18"/>
  <c r="BG154" i="18"/>
  <c r="BF154" i="18"/>
  <c r="T154" i="18"/>
  <c r="R154" i="18"/>
  <c r="P154" i="18"/>
  <c r="BI153" i="18"/>
  <c r="BH153" i="18"/>
  <c r="BG153" i="18"/>
  <c r="BF153" i="18"/>
  <c r="T153" i="18"/>
  <c r="R153" i="18"/>
  <c r="P153" i="18"/>
  <c r="BI151" i="18"/>
  <c r="BH151" i="18"/>
  <c r="BG151" i="18"/>
  <c r="BF151" i="18"/>
  <c r="T151" i="18"/>
  <c r="R151" i="18"/>
  <c r="P151" i="18"/>
  <c r="BI150" i="18"/>
  <c r="BH150" i="18"/>
  <c r="BG150" i="18"/>
  <c r="BF150" i="18"/>
  <c r="T150" i="18"/>
  <c r="R150" i="18"/>
  <c r="P150" i="18"/>
  <c r="BI149" i="18"/>
  <c r="BH149" i="18"/>
  <c r="BG149" i="18"/>
  <c r="BF149" i="18"/>
  <c r="T149" i="18"/>
  <c r="R149" i="18"/>
  <c r="P149" i="18"/>
  <c r="BI148" i="18"/>
  <c r="BH148" i="18"/>
  <c r="BG148" i="18"/>
  <c r="BF148" i="18"/>
  <c r="T148" i="18"/>
  <c r="R148" i="18"/>
  <c r="P148" i="18"/>
  <c r="BI147" i="18"/>
  <c r="BH147" i="18"/>
  <c r="BG147" i="18"/>
  <c r="BF147" i="18"/>
  <c r="T147" i="18"/>
  <c r="R147" i="18"/>
  <c r="P147" i="18"/>
  <c r="BI146" i="18"/>
  <c r="BH146" i="18"/>
  <c r="BG146" i="18"/>
  <c r="BF146" i="18"/>
  <c r="T146" i="18"/>
  <c r="R146" i="18"/>
  <c r="P146" i="18"/>
  <c r="BI145" i="18"/>
  <c r="BH145" i="18"/>
  <c r="BG145" i="18"/>
  <c r="BF145" i="18"/>
  <c r="T145" i="18"/>
  <c r="R145" i="18"/>
  <c r="P145" i="18"/>
  <c r="BI144" i="18"/>
  <c r="BH144" i="18"/>
  <c r="BG144" i="18"/>
  <c r="BF144" i="18"/>
  <c r="T144" i="18"/>
  <c r="R144" i="18"/>
  <c r="P144" i="18"/>
  <c r="BI142" i="18"/>
  <c r="BH142" i="18"/>
  <c r="BG142" i="18"/>
  <c r="BF142" i="18"/>
  <c r="T142" i="18"/>
  <c r="R142" i="18"/>
  <c r="P142" i="18"/>
  <c r="BI141" i="18"/>
  <c r="BH141" i="18"/>
  <c r="BG141" i="18"/>
  <c r="BF141" i="18"/>
  <c r="T141" i="18"/>
  <c r="R141" i="18"/>
  <c r="P141" i="18"/>
  <c r="BI140" i="18"/>
  <c r="BH140" i="18"/>
  <c r="BG140" i="18"/>
  <c r="BF140" i="18"/>
  <c r="T140" i="18"/>
  <c r="R140" i="18"/>
  <c r="P140" i="18"/>
  <c r="BI139" i="18"/>
  <c r="BH139" i="18"/>
  <c r="BG139" i="18"/>
  <c r="BF139" i="18"/>
  <c r="T139" i="18"/>
  <c r="R139" i="18"/>
  <c r="P139" i="18"/>
  <c r="BI138" i="18"/>
  <c r="BH138" i="18"/>
  <c r="BG138" i="18"/>
  <c r="BF138" i="18"/>
  <c r="T138" i="18"/>
  <c r="R138" i="18"/>
  <c r="P138" i="18"/>
  <c r="BI137" i="18"/>
  <c r="BH137" i="18"/>
  <c r="BG137" i="18"/>
  <c r="BF137" i="18"/>
  <c r="T137" i="18"/>
  <c r="R137" i="18"/>
  <c r="P137" i="18"/>
  <c r="BI136" i="18"/>
  <c r="BH136" i="18"/>
  <c r="BG136" i="18"/>
  <c r="BF136" i="18"/>
  <c r="T136" i="18"/>
  <c r="R136" i="18"/>
  <c r="P136" i="18"/>
  <c r="BI133" i="18"/>
  <c r="BH133" i="18"/>
  <c r="BG133" i="18"/>
  <c r="BF133" i="18"/>
  <c r="T133" i="18"/>
  <c r="R133" i="18"/>
  <c r="P133" i="18"/>
  <c r="BI132" i="18"/>
  <c r="BH132" i="18"/>
  <c r="BG132" i="18"/>
  <c r="BF132" i="18"/>
  <c r="T132" i="18"/>
  <c r="R132" i="18"/>
  <c r="P132" i="18"/>
  <c r="BI131" i="18"/>
  <c r="BH131" i="18"/>
  <c r="BG131" i="18"/>
  <c r="BF131" i="18"/>
  <c r="T131" i="18"/>
  <c r="R131" i="18"/>
  <c r="P131" i="18"/>
  <c r="BI130" i="18"/>
  <c r="BH130" i="18"/>
  <c r="BG130" i="18"/>
  <c r="BF130" i="18"/>
  <c r="T130" i="18"/>
  <c r="R130" i="18"/>
  <c r="P130" i="18"/>
  <c r="BI129" i="18"/>
  <c r="BH129" i="18"/>
  <c r="BG129" i="18"/>
  <c r="BF129" i="18"/>
  <c r="T129" i="18"/>
  <c r="R129" i="18"/>
  <c r="P129" i="18"/>
  <c r="BI128" i="18"/>
  <c r="BH128" i="18"/>
  <c r="BG128" i="18"/>
  <c r="BF128" i="18"/>
  <c r="T128" i="18"/>
  <c r="R128" i="18"/>
  <c r="P128" i="18"/>
  <c r="BI127" i="18"/>
  <c r="BH127" i="18"/>
  <c r="BG127" i="18"/>
  <c r="BF127" i="18"/>
  <c r="T127" i="18"/>
  <c r="R127" i="18"/>
  <c r="P127" i="18"/>
  <c r="BI126" i="18"/>
  <c r="BH126" i="18"/>
  <c r="BG126" i="18"/>
  <c r="BF126" i="18"/>
  <c r="T126" i="18"/>
  <c r="R126" i="18"/>
  <c r="P126" i="18"/>
  <c r="BI125" i="18"/>
  <c r="BH125" i="18"/>
  <c r="BG125" i="18"/>
  <c r="BF125" i="18"/>
  <c r="T125" i="18"/>
  <c r="R125" i="18"/>
  <c r="P125" i="18"/>
  <c r="BI124" i="18"/>
  <c r="BH124" i="18"/>
  <c r="BG124" i="18"/>
  <c r="BF124" i="18"/>
  <c r="T124" i="18"/>
  <c r="R124" i="18"/>
  <c r="P124" i="18"/>
  <c r="BI123" i="18"/>
  <c r="BH123" i="18"/>
  <c r="BG123" i="18"/>
  <c r="BF123" i="18"/>
  <c r="T123" i="18"/>
  <c r="R123" i="18"/>
  <c r="P123" i="18"/>
  <c r="BI122" i="18"/>
  <c r="BH122" i="18"/>
  <c r="BG122" i="18"/>
  <c r="BF122" i="18"/>
  <c r="T122" i="18"/>
  <c r="R122" i="18"/>
  <c r="P122" i="18"/>
  <c r="BI121" i="18"/>
  <c r="BH121" i="18"/>
  <c r="BG121" i="18"/>
  <c r="BF121" i="18"/>
  <c r="T121" i="18"/>
  <c r="R121" i="18"/>
  <c r="P121" i="18"/>
  <c r="BI120" i="18"/>
  <c r="BH120" i="18"/>
  <c r="BG120" i="18"/>
  <c r="BF120" i="18"/>
  <c r="T120" i="18"/>
  <c r="R120" i="18"/>
  <c r="P120" i="18"/>
  <c r="BI119" i="18"/>
  <c r="BH119" i="18"/>
  <c r="BG119" i="18"/>
  <c r="BF119" i="18"/>
  <c r="T119" i="18"/>
  <c r="R119" i="18"/>
  <c r="P119" i="18"/>
  <c r="BI118" i="18"/>
  <c r="BH118" i="18"/>
  <c r="BG118" i="18"/>
  <c r="BF118" i="18"/>
  <c r="T118" i="18"/>
  <c r="R118" i="18"/>
  <c r="P118" i="18"/>
  <c r="BI117" i="18"/>
  <c r="BH117" i="18"/>
  <c r="BG117" i="18"/>
  <c r="BF117" i="18"/>
  <c r="T117" i="18"/>
  <c r="R117" i="18"/>
  <c r="P117" i="18"/>
  <c r="BI116" i="18"/>
  <c r="BH116" i="18"/>
  <c r="BG116" i="18"/>
  <c r="BF116" i="18"/>
  <c r="T116" i="18"/>
  <c r="R116" i="18"/>
  <c r="P116" i="18"/>
  <c r="BI115" i="18"/>
  <c r="BH115" i="18"/>
  <c r="BG115" i="18"/>
  <c r="BF115" i="18"/>
  <c r="T115" i="18"/>
  <c r="R115" i="18"/>
  <c r="P115" i="18"/>
  <c r="BI114" i="18"/>
  <c r="BH114" i="18"/>
  <c r="BG114" i="18"/>
  <c r="BF114" i="18"/>
  <c r="T114" i="18"/>
  <c r="R114" i="18"/>
  <c r="P114" i="18"/>
  <c r="BI113" i="18"/>
  <c r="BH113" i="18"/>
  <c r="BG113" i="18"/>
  <c r="BF113" i="18"/>
  <c r="T113" i="18"/>
  <c r="R113" i="18"/>
  <c r="P113" i="18"/>
  <c r="BI112" i="18"/>
  <c r="BH112" i="18"/>
  <c r="BG112" i="18"/>
  <c r="BF112" i="18"/>
  <c r="T112" i="18"/>
  <c r="R112" i="18"/>
  <c r="P112" i="18"/>
  <c r="BI111" i="18"/>
  <c r="BH111" i="18"/>
  <c r="BG111" i="18"/>
  <c r="BF111" i="18"/>
  <c r="T111" i="18"/>
  <c r="R111" i="18"/>
  <c r="P111" i="18"/>
  <c r="BI110" i="18"/>
  <c r="BH110" i="18"/>
  <c r="BG110" i="18"/>
  <c r="BF110" i="18"/>
  <c r="T110" i="18"/>
  <c r="R110" i="18"/>
  <c r="P110" i="18"/>
  <c r="BI109" i="18"/>
  <c r="BH109" i="18"/>
  <c r="BG109" i="18"/>
  <c r="BF109" i="18"/>
  <c r="T109" i="18"/>
  <c r="R109" i="18"/>
  <c r="P109" i="18"/>
  <c r="BI108" i="18"/>
  <c r="BH108" i="18"/>
  <c r="BG108" i="18"/>
  <c r="BF108" i="18"/>
  <c r="T108" i="18"/>
  <c r="R108" i="18"/>
  <c r="P108" i="18"/>
  <c r="BI107" i="18"/>
  <c r="BH107" i="18"/>
  <c r="BG107" i="18"/>
  <c r="BF107" i="18"/>
  <c r="T107" i="18"/>
  <c r="R107" i="18"/>
  <c r="P107" i="18"/>
  <c r="BI106" i="18"/>
  <c r="BH106" i="18"/>
  <c r="BG106" i="18"/>
  <c r="BF106" i="18"/>
  <c r="T106" i="18"/>
  <c r="R106" i="18"/>
  <c r="P106" i="18"/>
  <c r="BI105" i="18"/>
  <c r="BH105" i="18"/>
  <c r="BG105" i="18"/>
  <c r="BF105" i="18"/>
  <c r="T105" i="18"/>
  <c r="R105" i="18"/>
  <c r="P105" i="18"/>
  <c r="BI104" i="18"/>
  <c r="BH104" i="18"/>
  <c r="BG104" i="18"/>
  <c r="BF104" i="18"/>
  <c r="T104" i="18"/>
  <c r="R104" i="18"/>
  <c r="P104" i="18"/>
  <c r="BI103" i="18"/>
  <c r="BH103" i="18"/>
  <c r="BG103" i="18"/>
  <c r="BF103" i="18"/>
  <c r="T103" i="18"/>
  <c r="R103" i="18"/>
  <c r="P103" i="18"/>
  <c r="BI102" i="18"/>
  <c r="BH102" i="18"/>
  <c r="BG102" i="18"/>
  <c r="BF102" i="18"/>
  <c r="T102" i="18"/>
  <c r="R102" i="18"/>
  <c r="P102" i="18"/>
  <c r="BI101" i="18"/>
  <c r="BH101" i="18"/>
  <c r="BG101" i="18"/>
  <c r="BF101" i="18"/>
  <c r="T101" i="18"/>
  <c r="R101" i="18"/>
  <c r="P101" i="18"/>
  <c r="BI100" i="18"/>
  <c r="BH100" i="18"/>
  <c r="BG100" i="18"/>
  <c r="BF100" i="18"/>
  <c r="T100" i="18"/>
  <c r="R100" i="18"/>
  <c r="P100" i="18"/>
  <c r="BI99" i="18"/>
  <c r="BH99" i="18"/>
  <c r="BG99" i="18"/>
  <c r="BF99" i="18"/>
  <c r="T99" i="18"/>
  <c r="R99" i="18"/>
  <c r="P99" i="18"/>
  <c r="BI98" i="18"/>
  <c r="BH98" i="18"/>
  <c r="BG98" i="18"/>
  <c r="BF98" i="18"/>
  <c r="T98" i="18"/>
  <c r="R98" i="18"/>
  <c r="P98" i="18"/>
  <c r="BI97" i="18"/>
  <c r="BH97" i="18"/>
  <c r="BG97" i="18"/>
  <c r="BF97" i="18"/>
  <c r="T97" i="18"/>
  <c r="R97" i="18"/>
  <c r="P97" i="18"/>
  <c r="BI96" i="18"/>
  <c r="BH96" i="18"/>
  <c r="BG96" i="18"/>
  <c r="BF96" i="18"/>
  <c r="T96" i="18"/>
  <c r="R96" i="18"/>
  <c r="P96" i="18"/>
  <c r="BI95" i="18"/>
  <c r="BH95" i="18"/>
  <c r="BG95" i="18"/>
  <c r="BF95" i="18"/>
  <c r="T95" i="18"/>
  <c r="R95" i="18"/>
  <c r="P95" i="18"/>
  <c r="BI94" i="18"/>
  <c r="BH94" i="18"/>
  <c r="BG94" i="18"/>
  <c r="BF94" i="18"/>
  <c r="T94" i="18"/>
  <c r="R94" i="18"/>
  <c r="P94" i="18"/>
  <c r="BI93" i="18"/>
  <c r="BH93" i="18"/>
  <c r="BG93" i="18"/>
  <c r="BF93" i="18"/>
  <c r="T93" i="18"/>
  <c r="R93" i="18"/>
  <c r="P93" i="18"/>
  <c r="BI92" i="18"/>
  <c r="BH92" i="18"/>
  <c r="BG92" i="18"/>
  <c r="BF92" i="18"/>
  <c r="T92" i="18"/>
  <c r="R92" i="18"/>
  <c r="P92" i="18"/>
  <c r="J86" i="18"/>
  <c r="F86" i="18"/>
  <c r="F84" i="18"/>
  <c r="E82" i="18"/>
  <c r="J54" i="18"/>
  <c r="F54" i="18"/>
  <c r="F52" i="18"/>
  <c r="E50" i="18"/>
  <c r="J24" i="18"/>
  <c r="E24" i="18"/>
  <c r="J55" i="18"/>
  <c r="J23" i="18"/>
  <c r="J18" i="18"/>
  <c r="E18" i="18"/>
  <c r="F87" i="18"/>
  <c r="J17" i="18"/>
  <c r="J12" i="18"/>
  <c r="J84" i="18"/>
  <c r="E7" i="18"/>
  <c r="E80" i="18" s="1"/>
  <c r="J37" i="17"/>
  <c r="J36" i="17"/>
  <c r="AY71" i="1"/>
  <c r="J35" i="17"/>
  <c r="AX71" i="1" s="1"/>
  <c r="BI2192" i="17"/>
  <c r="BH2192" i="17"/>
  <c r="BG2192" i="17"/>
  <c r="BF2192" i="17"/>
  <c r="T2192" i="17"/>
  <c r="R2192" i="17"/>
  <c r="P2192" i="17"/>
  <c r="BI2187" i="17"/>
  <c r="BH2187" i="17"/>
  <c r="BG2187" i="17"/>
  <c r="BF2187" i="17"/>
  <c r="T2187" i="17"/>
  <c r="R2187" i="17"/>
  <c r="P2187" i="17"/>
  <c r="BI2183" i="17"/>
  <c r="BH2183" i="17"/>
  <c r="BG2183" i="17"/>
  <c r="BF2183" i="17"/>
  <c r="T2183" i="17"/>
  <c r="R2183" i="17"/>
  <c r="P2183" i="17"/>
  <c r="BI2181" i="17"/>
  <c r="BH2181" i="17"/>
  <c r="BG2181" i="17"/>
  <c r="BF2181" i="17"/>
  <c r="T2181" i="17"/>
  <c r="R2181" i="17"/>
  <c r="P2181" i="17"/>
  <c r="BI2160" i="17"/>
  <c r="BH2160" i="17"/>
  <c r="BG2160" i="17"/>
  <c r="BF2160" i="17"/>
  <c r="T2160" i="17"/>
  <c r="R2160" i="17"/>
  <c r="P2160" i="17"/>
  <c r="BI2158" i="17"/>
  <c r="BH2158" i="17"/>
  <c r="BG2158" i="17"/>
  <c r="BF2158" i="17"/>
  <c r="T2158" i="17"/>
  <c r="R2158" i="17"/>
  <c r="P2158" i="17"/>
  <c r="BI2137" i="17"/>
  <c r="BH2137" i="17"/>
  <c r="BG2137" i="17"/>
  <c r="BF2137" i="17"/>
  <c r="T2137" i="17"/>
  <c r="R2137" i="17"/>
  <c r="P2137" i="17"/>
  <c r="BI2135" i="17"/>
  <c r="BH2135" i="17"/>
  <c r="BG2135" i="17"/>
  <c r="BF2135" i="17"/>
  <c r="T2135" i="17"/>
  <c r="R2135" i="17"/>
  <c r="P2135" i="17"/>
  <c r="BI2134" i="17"/>
  <c r="BH2134" i="17"/>
  <c r="BG2134" i="17"/>
  <c r="BF2134" i="17"/>
  <c r="T2134" i="17"/>
  <c r="R2134" i="17"/>
  <c r="P2134" i="17"/>
  <c r="BI2132" i="17"/>
  <c r="BH2132" i="17"/>
  <c r="BG2132" i="17"/>
  <c r="BF2132" i="17"/>
  <c r="T2132" i="17"/>
  <c r="R2132" i="17"/>
  <c r="P2132" i="17"/>
  <c r="BI2127" i="17"/>
  <c r="BH2127" i="17"/>
  <c r="BG2127" i="17"/>
  <c r="BF2127" i="17"/>
  <c r="T2127" i="17"/>
  <c r="R2127" i="17"/>
  <c r="P2127" i="17"/>
  <c r="BI2122" i="17"/>
  <c r="BH2122" i="17"/>
  <c r="BG2122" i="17"/>
  <c r="BF2122" i="17"/>
  <c r="T2122" i="17"/>
  <c r="R2122" i="17"/>
  <c r="P2122" i="17"/>
  <c r="BI2120" i="17"/>
  <c r="BH2120" i="17"/>
  <c r="BG2120" i="17"/>
  <c r="BF2120" i="17"/>
  <c r="T2120" i="17"/>
  <c r="R2120" i="17"/>
  <c r="P2120" i="17"/>
  <c r="BI2119" i="17"/>
  <c r="BH2119" i="17"/>
  <c r="BG2119" i="17"/>
  <c r="BF2119" i="17"/>
  <c r="T2119" i="17"/>
  <c r="R2119" i="17"/>
  <c r="P2119" i="17"/>
  <c r="BI2117" i="17"/>
  <c r="BH2117" i="17"/>
  <c r="BG2117" i="17"/>
  <c r="BF2117" i="17"/>
  <c r="T2117" i="17"/>
  <c r="R2117" i="17"/>
  <c r="P2117" i="17"/>
  <c r="BI2115" i="17"/>
  <c r="BH2115" i="17"/>
  <c r="BG2115" i="17"/>
  <c r="BF2115" i="17"/>
  <c r="T2115" i="17"/>
  <c r="R2115" i="17"/>
  <c r="P2115" i="17"/>
  <c r="BI2114" i="17"/>
  <c r="BH2114" i="17"/>
  <c r="BG2114" i="17"/>
  <c r="BF2114" i="17"/>
  <c r="T2114" i="17"/>
  <c r="R2114" i="17"/>
  <c r="P2114" i="17"/>
  <c r="BI2112" i="17"/>
  <c r="BH2112" i="17"/>
  <c r="BG2112" i="17"/>
  <c r="BF2112" i="17"/>
  <c r="T2112" i="17"/>
  <c r="R2112" i="17"/>
  <c r="P2112" i="17"/>
  <c r="BI2109" i="17"/>
  <c r="BH2109" i="17"/>
  <c r="BG2109" i="17"/>
  <c r="BF2109" i="17"/>
  <c r="T2109" i="17"/>
  <c r="R2109" i="17"/>
  <c r="P2109" i="17"/>
  <c r="BI2104" i="17"/>
  <c r="BH2104" i="17"/>
  <c r="BG2104" i="17"/>
  <c r="BF2104" i="17"/>
  <c r="T2104" i="17"/>
  <c r="R2104" i="17"/>
  <c r="P2104" i="17"/>
  <c r="BI2102" i="17"/>
  <c r="BH2102" i="17"/>
  <c r="BG2102" i="17"/>
  <c r="BF2102" i="17"/>
  <c r="T2102" i="17"/>
  <c r="R2102" i="17"/>
  <c r="P2102" i="17"/>
  <c r="BI2099" i="17"/>
  <c r="BH2099" i="17"/>
  <c r="BG2099" i="17"/>
  <c r="BF2099" i="17"/>
  <c r="T2099" i="17"/>
  <c r="R2099" i="17"/>
  <c r="P2099" i="17"/>
  <c r="BI2097" i="17"/>
  <c r="BH2097" i="17"/>
  <c r="BG2097" i="17"/>
  <c r="BF2097" i="17"/>
  <c r="T2097" i="17"/>
  <c r="R2097" i="17"/>
  <c r="P2097" i="17"/>
  <c r="BI2094" i="17"/>
  <c r="BH2094" i="17"/>
  <c r="BG2094" i="17"/>
  <c r="BF2094" i="17"/>
  <c r="T2094" i="17"/>
  <c r="R2094" i="17"/>
  <c r="P2094" i="17"/>
  <c r="BI2089" i="17"/>
  <c r="BH2089" i="17"/>
  <c r="BG2089" i="17"/>
  <c r="BF2089" i="17"/>
  <c r="T2089" i="17"/>
  <c r="R2089" i="17"/>
  <c r="P2089" i="17"/>
  <c r="BI2086" i="17"/>
  <c r="BH2086" i="17"/>
  <c r="BG2086" i="17"/>
  <c r="BF2086" i="17"/>
  <c r="T2086" i="17"/>
  <c r="T2085" i="17" s="1"/>
  <c r="R2086" i="17"/>
  <c r="R2085" i="17" s="1"/>
  <c r="P2086" i="17"/>
  <c r="P2085" i="17"/>
  <c r="BI2083" i="17"/>
  <c r="BH2083" i="17"/>
  <c r="BG2083" i="17"/>
  <c r="BF2083" i="17"/>
  <c r="T2083" i="17"/>
  <c r="R2083" i="17"/>
  <c r="P2083" i="17"/>
  <c r="BI2080" i="17"/>
  <c r="BH2080" i="17"/>
  <c r="BG2080" i="17"/>
  <c r="BF2080" i="17"/>
  <c r="T2080" i="17"/>
  <c r="R2080" i="17"/>
  <c r="P2080" i="17"/>
  <c r="BI2078" i="17"/>
  <c r="BH2078" i="17"/>
  <c r="BG2078" i="17"/>
  <c r="BF2078" i="17"/>
  <c r="T2078" i="17"/>
  <c r="R2078" i="17"/>
  <c r="P2078" i="17"/>
  <c r="BI2070" i="17"/>
  <c r="BH2070" i="17"/>
  <c r="BG2070" i="17"/>
  <c r="BF2070" i="17"/>
  <c r="T2070" i="17"/>
  <c r="R2070" i="17"/>
  <c r="P2070" i="17"/>
  <c r="BI2063" i="17"/>
  <c r="BH2063" i="17"/>
  <c r="BG2063" i="17"/>
  <c r="BF2063" i="17"/>
  <c r="T2063" i="17"/>
  <c r="R2063" i="17"/>
  <c r="P2063" i="17"/>
  <c r="BI2060" i="17"/>
  <c r="BH2060" i="17"/>
  <c r="BG2060" i="17"/>
  <c r="BF2060" i="17"/>
  <c r="T2060" i="17"/>
  <c r="R2060" i="17"/>
  <c r="P2060" i="17"/>
  <c r="BI2058" i="17"/>
  <c r="BH2058" i="17"/>
  <c r="BG2058" i="17"/>
  <c r="BF2058" i="17"/>
  <c r="T2058" i="17"/>
  <c r="R2058" i="17"/>
  <c r="P2058" i="17"/>
  <c r="BI2056" i="17"/>
  <c r="BH2056" i="17"/>
  <c r="BG2056" i="17"/>
  <c r="BF2056" i="17"/>
  <c r="T2056" i="17"/>
  <c r="R2056" i="17"/>
  <c r="P2056" i="17"/>
  <c r="BI2047" i="17"/>
  <c r="BH2047" i="17"/>
  <c r="BG2047" i="17"/>
  <c r="BF2047" i="17"/>
  <c r="T2047" i="17"/>
  <c r="R2047" i="17"/>
  <c r="P2047" i="17"/>
  <c r="BI2039" i="17"/>
  <c r="BH2039" i="17"/>
  <c r="BG2039" i="17"/>
  <c r="BF2039" i="17"/>
  <c r="T2039" i="17"/>
  <c r="R2039" i="17"/>
  <c r="P2039" i="17"/>
  <c r="BI2036" i="17"/>
  <c r="BH2036" i="17"/>
  <c r="BG2036" i="17"/>
  <c r="BF2036" i="17"/>
  <c r="T2036" i="17"/>
  <c r="R2036" i="17"/>
  <c r="P2036" i="17"/>
  <c r="BI2034" i="17"/>
  <c r="BH2034" i="17"/>
  <c r="BG2034" i="17"/>
  <c r="BF2034" i="17"/>
  <c r="T2034" i="17"/>
  <c r="R2034" i="17"/>
  <c r="P2034" i="17"/>
  <c r="BI2031" i="17"/>
  <c r="BH2031" i="17"/>
  <c r="BG2031" i="17"/>
  <c r="BF2031" i="17"/>
  <c r="T2031" i="17"/>
  <c r="R2031" i="17"/>
  <c r="P2031" i="17"/>
  <c r="BI2029" i="17"/>
  <c r="BH2029" i="17"/>
  <c r="BG2029" i="17"/>
  <c r="BF2029" i="17"/>
  <c r="T2029" i="17"/>
  <c r="R2029" i="17"/>
  <c r="P2029" i="17"/>
  <c r="BI2027" i="17"/>
  <c r="BH2027" i="17"/>
  <c r="BG2027" i="17"/>
  <c r="BF2027" i="17"/>
  <c r="T2027" i="17"/>
  <c r="R2027" i="17"/>
  <c r="P2027" i="17"/>
  <c r="BI2024" i="17"/>
  <c r="BH2024" i="17"/>
  <c r="BG2024" i="17"/>
  <c r="BF2024" i="17"/>
  <c r="T2024" i="17"/>
  <c r="R2024" i="17"/>
  <c r="P2024" i="17"/>
  <c r="BI2022" i="17"/>
  <c r="BH2022" i="17"/>
  <c r="BG2022" i="17"/>
  <c r="BF2022" i="17"/>
  <c r="T2022" i="17"/>
  <c r="R2022" i="17"/>
  <c r="P2022" i="17"/>
  <c r="BI2019" i="17"/>
  <c r="BH2019" i="17"/>
  <c r="BG2019" i="17"/>
  <c r="BF2019" i="17"/>
  <c r="T2019" i="17"/>
  <c r="R2019" i="17"/>
  <c r="P2019" i="17"/>
  <c r="BI2016" i="17"/>
  <c r="BH2016" i="17"/>
  <c r="BG2016" i="17"/>
  <c r="BF2016" i="17"/>
  <c r="T2016" i="17"/>
  <c r="R2016" i="17"/>
  <c r="P2016" i="17"/>
  <c r="BI2014" i="17"/>
  <c r="BH2014" i="17"/>
  <c r="BG2014" i="17"/>
  <c r="BF2014" i="17"/>
  <c r="T2014" i="17"/>
  <c r="R2014" i="17"/>
  <c r="P2014" i="17"/>
  <c r="BI2012" i="17"/>
  <c r="BH2012" i="17"/>
  <c r="BG2012" i="17"/>
  <c r="BF2012" i="17"/>
  <c r="T2012" i="17"/>
  <c r="R2012" i="17"/>
  <c r="P2012" i="17"/>
  <c r="BI2010" i="17"/>
  <c r="BH2010" i="17"/>
  <c r="BG2010" i="17"/>
  <c r="BF2010" i="17"/>
  <c r="T2010" i="17"/>
  <c r="R2010" i="17"/>
  <c r="P2010" i="17"/>
  <c r="BI2007" i="17"/>
  <c r="BH2007" i="17"/>
  <c r="BG2007" i="17"/>
  <c r="BF2007" i="17"/>
  <c r="T2007" i="17"/>
  <c r="R2007" i="17"/>
  <c r="P2007" i="17"/>
  <c r="BI2006" i="17"/>
  <c r="BH2006" i="17"/>
  <c r="BG2006" i="17"/>
  <c r="BF2006" i="17"/>
  <c r="T2006" i="17"/>
  <c r="R2006" i="17"/>
  <c r="P2006" i="17"/>
  <c r="BI2003" i="17"/>
  <c r="BH2003" i="17"/>
  <c r="BG2003" i="17"/>
  <c r="BF2003" i="17"/>
  <c r="T2003" i="17"/>
  <c r="R2003" i="17"/>
  <c r="P2003" i="17"/>
  <c r="BI2001" i="17"/>
  <c r="BH2001" i="17"/>
  <c r="BG2001" i="17"/>
  <c r="BF2001" i="17"/>
  <c r="T2001" i="17"/>
  <c r="R2001" i="17"/>
  <c r="P2001" i="17"/>
  <c r="BI1999" i="17"/>
  <c r="BH1999" i="17"/>
  <c r="BG1999" i="17"/>
  <c r="BF1999" i="17"/>
  <c r="T1999" i="17"/>
  <c r="R1999" i="17"/>
  <c r="P1999" i="17"/>
  <c r="BI1997" i="17"/>
  <c r="BH1997" i="17"/>
  <c r="BG1997" i="17"/>
  <c r="BF1997" i="17"/>
  <c r="T1997" i="17"/>
  <c r="R1997" i="17"/>
  <c r="P1997" i="17"/>
  <c r="BI1994" i="17"/>
  <c r="BH1994" i="17"/>
  <c r="BG1994" i="17"/>
  <c r="BF1994" i="17"/>
  <c r="T1994" i="17"/>
  <c r="R1994" i="17"/>
  <c r="P1994" i="17"/>
  <c r="BI1991" i="17"/>
  <c r="BH1991" i="17"/>
  <c r="BG1991" i="17"/>
  <c r="BF1991" i="17"/>
  <c r="T1991" i="17"/>
  <c r="R1991" i="17"/>
  <c r="P1991" i="17"/>
  <c r="BI1979" i="17"/>
  <c r="BH1979" i="17"/>
  <c r="BG1979" i="17"/>
  <c r="BF1979" i="17"/>
  <c r="T1979" i="17"/>
  <c r="R1979" i="17"/>
  <c r="P1979" i="17"/>
  <c r="BI1968" i="17"/>
  <c r="BH1968" i="17"/>
  <c r="BG1968" i="17"/>
  <c r="BF1968" i="17"/>
  <c r="T1968" i="17"/>
  <c r="R1968" i="17"/>
  <c r="P1968" i="17"/>
  <c r="BI1962" i="17"/>
  <c r="BH1962" i="17"/>
  <c r="BG1962" i="17"/>
  <c r="BF1962" i="17"/>
  <c r="T1962" i="17"/>
  <c r="R1962" i="17"/>
  <c r="P1962" i="17"/>
  <c r="BI1956" i="17"/>
  <c r="BH1956" i="17"/>
  <c r="BG1956" i="17"/>
  <c r="BF1956" i="17"/>
  <c r="T1956" i="17"/>
  <c r="R1956" i="17"/>
  <c r="P1956" i="17"/>
  <c r="BI1951" i="17"/>
  <c r="BH1951" i="17"/>
  <c r="BG1951" i="17"/>
  <c r="BF1951" i="17"/>
  <c r="T1951" i="17"/>
  <c r="R1951" i="17"/>
  <c r="P1951" i="17"/>
  <c r="BI1946" i="17"/>
  <c r="BH1946" i="17"/>
  <c r="BG1946" i="17"/>
  <c r="BF1946" i="17"/>
  <c r="T1946" i="17"/>
  <c r="R1946" i="17"/>
  <c r="P1946" i="17"/>
  <c r="BI1940" i="17"/>
  <c r="BH1940" i="17"/>
  <c r="BG1940" i="17"/>
  <c r="BF1940" i="17"/>
  <c r="T1940" i="17"/>
  <c r="R1940" i="17"/>
  <c r="P1940" i="17"/>
  <c r="BI1935" i="17"/>
  <c r="BH1935" i="17"/>
  <c r="BG1935" i="17"/>
  <c r="BF1935" i="17"/>
  <c r="T1935" i="17"/>
  <c r="R1935" i="17"/>
  <c r="P1935" i="17"/>
  <c r="BI1924" i="17"/>
  <c r="BH1924" i="17"/>
  <c r="BG1924" i="17"/>
  <c r="BF1924" i="17"/>
  <c r="T1924" i="17"/>
  <c r="R1924" i="17"/>
  <c r="P1924" i="17"/>
  <c r="BI1921" i="17"/>
  <c r="BH1921" i="17"/>
  <c r="BG1921" i="17"/>
  <c r="BF1921" i="17"/>
  <c r="T1921" i="17"/>
  <c r="R1921" i="17"/>
  <c r="P1921" i="17"/>
  <c r="BI1919" i="17"/>
  <c r="BH1919" i="17"/>
  <c r="BG1919" i="17"/>
  <c r="BF1919" i="17"/>
  <c r="T1919" i="17"/>
  <c r="R1919" i="17"/>
  <c r="P1919" i="17"/>
  <c r="BI1917" i="17"/>
  <c r="BH1917" i="17"/>
  <c r="BG1917" i="17"/>
  <c r="BF1917" i="17"/>
  <c r="T1917" i="17"/>
  <c r="R1917" i="17"/>
  <c r="P1917" i="17"/>
  <c r="BI1914" i="17"/>
  <c r="BH1914" i="17"/>
  <c r="BG1914" i="17"/>
  <c r="BF1914" i="17"/>
  <c r="T1914" i="17"/>
  <c r="R1914" i="17"/>
  <c r="P1914" i="17"/>
  <c r="BI1904" i="17"/>
  <c r="BH1904" i="17"/>
  <c r="BG1904" i="17"/>
  <c r="BF1904" i="17"/>
  <c r="T1904" i="17"/>
  <c r="R1904" i="17"/>
  <c r="P1904" i="17"/>
  <c r="BI1902" i="17"/>
  <c r="BH1902" i="17"/>
  <c r="BG1902" i="17"/>
  <c r="BF1902" i="17"/>
  <c r="T1902" i="17"/>
  <c r="R1902" i="17"/>
  <c r="P1902" i="17"/>
  <c r="BI1889" i="17"/>
  <c r="BH1889" i="17"/>
  <c r="BG1889" i="17"/>
  <c r="BF1889" i="17"/>
  <c r="T1889" i="17"/>
  <c r="R1889" i="17"/>
  <c r="P1889" i="17"/>
  <c r="BI1887" i="17"/>
  <c r="BH1887" i="17"/>
  <c r="BG1887" i="17"/>
  <c r="BF1887" i="17"/>
  <c r="T1887" i="17"/>
  <c r="R1887" i="17"/>
  <c r="P1887" i="17"/>
  <c r="BI1885" i="17"/>
  <c r="BH1885" i="17"/>
  <c r="BG1885" i="17"/>
  <c r="BF1885" i="17"/>
  <c r="T1885" i="17"/>
  <c r="R1885" i="17"/>
  <c r="P1885" i="17"/>
  <c r="BI1883" i="17"/>
  <c r="BH1883" i="17"/>
  <c r="BG1883" i="17"/>
  <c r="BF1883" i="17"/>
  <c r="T1883" i="17"/>
  <c r="R1883" i="17"/>
  <c r="P1883" i="17"/>
  <c r="BI1881" i="17"/>
  <c r="BH1881" i="17"/>
  <c r="BG1881" i="17"/>
  <c r="BF1881" i="17"/>
  <c r="T1881" i="17"/>
  <c r="R1881" i="17"/>
  <c r="P1881" i="17"/>
  <c r="BI1876" i="17"/>
  <c r="BH1876" i="17"/>
  <c r="BG1876" i="17"/>
  <c r="BF1876" i="17"/>
  <c r="T1876" i="17"/>
  <c r="R1876" i="17"/>
  <c r="P1876" i="17"/>
  <c r="BI1874" i="17"/>
  <c r="BH1874" i="17"/>
  <c r="BG1874" i="17"/>
  <c r="BF1874" i="17"/>
  <c r="T1874" i="17"/>
  <c r="R1874" i="17"/>
  <c r="P1874" i="17"/>
  <c r="BI1870" i="17"/>
  <c r="BH1870" i="17"/>
  <c r="BG1870" i="17"/>
  <c r="BF1870" i="17"/>
  <c r="T1870" i="17"/>
  <c r="R1870" i="17"/>
  <c r="P1870" i="17"/>
  <c r="BI1868" i="17"/>
  <c r="BH1868" i="17"/>
  <c r="BG1868" i="17"/>
  <c r="BF1868" i="17"/>
  <c r="T1868" i="17"/>
  <c r="R1868" i="17"/>
  <c r="P1868" i="17"/>
  <c r="BI1862" i="17"/>
  <c r="BH1862" i="17"/>
  <c r="BG1862" i="17"/>
  <c r="BF1862" i="17"/>
  <c r="T1862" i="17"/>
  <c r="R1862" i="17"/>
  <c r="P1862" i="17"/>
  <c r="BI1860" i="17"/>
  <c r="BH1860" i="17"/>
  <c r="BG1860" i="17"/>
  <c r="BF1860" i="17"/>
  <c r="T1860" i="17"/>
  <c r="R1860" i="17"/>
  <c r="P1860" i="17"/>
  <c r="BI1858" i="17"/>
  <c r="BH1858" i="17"/>
  <c r="BG1858" i="17"/>
  <c r="BF1858" i="17"/>
  <c r="T1858" i="17"/>
  <c r="R1858" i="17"/>
  <c r="P1858" i="17"/>
  <c r="BI1853" i="17"/>
  <c r="BH1853" i="17"/>
  <c r="BG1853" i="17"/>
  <c r="BF1853" i="17"/>
  <c r="T1853" i="17"/>
  <c r="R1853" i="17"/>
  <c r="P1853" i="17"/>
  <c r="BI1847" i="17"/>
  <c r="BH1847" i="17"/>
  <c r="BG1847" i="17"/>
  <c r="BF1847" i="17"/>
  <c r="T1847" i="17"/>
  <c r="R1847" i="17"/>
  <c r="P1847" i="17"/>
  <c r="BI1834" i="17"/>
  <c r="BH1834" i="17"/>
  <c r="BG1834" i="17"/>
  <c r="BF1834" i="17"/>
  <c r="T1834" i="17"/>
  <c r="R1834" i="17"/>
  <c r="P1834" i="17"/>
  <c r="BI1830" i="17"/>
  <c r="BH1830" i="17"/>
  <c r="BG1830" i="17"/>
  <c r="BF1830" i="17"/>
  <c r="T1830" i="17"/>
  <c r="R1830" i="17"/>
  <c r="P1830" i="17"/>
  <c r="BI1825" i="17"/>
  <c r="BH1825" i="17"/>
  <c r="BG1825" i="17"/>
  <c r="BF1825" i="17"/>
  <c r="T1825" i="17"/>
  <c r="R1825" i="17"/>
  <c r="P1825" i="17"/>
  <c r="BI1823" i="17"/>
  <c r="BH1823" i="17"/>
  <c r="BG1823" i="17"/>
  <c r="BF1823" i="17"/>
  <c r="T1823" i="17"/>
  <c r="R1823" i="17"/>
  <c r="P1823" i="17"/>
  <c r="BI1821" i="17"/>
  <c r="BH1821" i="17"/>
  <c r="BG1821" i="17"/>
  <c r="BF1821" i="17"/>
  <c r="T1821" i="17"/>
  <c r="R1821" i="17"/>
  <c r="P1821" i="17"/>
  <c r="BI1819" i="17"/>
  <c r="BH1819" i="17"/>
  <c r="BG1819" i="17"/>
  <c r="BF1819" i="17"/>
  <c r="T1819" i="17"/>
  <c r="R1819" i="17"/>
  <c r="P1819" i="17"/>
  <c r="BI1817" i="17"/>
  <c r="BH1817" i="17"/>
  <c r="BG1817" i="17"/>
  <c r="BF1817" i="17"/>
  <c r="T1817" i="17"/>
  <c r="R1817" i="17"/>
  <c r="P1817" i="17"/>
  <c r="BI1815" i="17"/>
  <c r="BH1815" i="17"/>
  <c r="BG1815" i="17"/>
  <c r="BF1815" i="17"/>
  <c r="T1815" i="17"/>
  <c r="R1815" i="17"/>
  <c r="P1815" i="17"/>
  <c r="BI1813" i="17"/>
  <c r="BH1813" i="17"/>
  <c r="BG1813" i="17"/>
  <c r="BF1813" i="17"/>
  <c r="T1813" i="17"/>
  <c r="R1813" i="17"/>
  <c r="P1813" i="17"/>
  <c r="BI1811" i="17"/>
  <c r="BH1811" i="17"/>
  <c r="BG1811" i="17"/>
  <c r="BF1811" i="17"/>
  <c r="T1811" i="17"/>
  <c r="R1811" i="17"/>
  <c r="P1811" i="17"/>
  <c r="BI1809" i="17"/>
  <c r="BH1809" i="17"/>
  <c r="BG1809" i="17"/>
  <c r="BF1809" i="17"/>
  <c r="T1809" i="17"/>
  <c r="R1809" i="17"/>
  <c r="P1809" i="17"/>
  <c r="BI1793" i="17"/>
  <c r="BH1793" i="17"/>
  <c r="BG1793" i="17"/>
  <c r="BF1793" i="17"/>
  <c r="T1793" i="17"/>
  <c r="R1793" i="17"/>
  <c r="P1793" i="17"/>
  <c r="BI1791" i="17"/>
  <c r="BH1791" i="17"/>
  <c r="BG1791" i="17"/>
  <c r="BF1791" i="17"/>
  <c r="T1791" i="17"/>
  <c r="R1791" i="17"/>
  <c r="P1791" i="17"/>
  <c r="BI1788" i="17"/>
  <c r="BH1788" i="17"/>
  <c r="BG1788" i="17"/>
  <c r="BF1788" i="17"/>
  <c r="T1788" i="17"/>
  <c r="R1788" i="17"/>
  <c r="P1788" i="17"/>
  <c r="BI1786" i="17"/>
  <c r="BH1786" i="17"/>
  <c r="BG1786" i="17"/>
  <c r="BF1786" i="17"/>
  <c r="T1786" i="17"/>
  <c r="R1786" i="17"/>
  <c r="P1786" i="17"/>
  <c r="BI1784" i="17"/>
  <c r="BH1784" i="17"/>
  <c r="BG1784" i="17"/>
  <c r="BF1784" i="17"/>
  <c r="T1784" i="17"/>
  <c r="R1784" i="17"/>
  <c r="P1784" i="17"/>
  <c r="BI1782" i="17"/>
  <c r="BH1782" i="17"/>
  <c r="BG1782" i="17"/>
  <c r="BF1782" i="17"/>
  <c r="T1782" i="17"/>
  <c r="R1782" i="17"/>
  <c r="P1782" i="17"/>
  <c r="BI1780" i="17"/>
  <c r="BH1780" i="17"/>
  <c r="BG1780" i="17"/>
  <c r="BF1780" i="17"/>
  <c r="T1780" i="17"/>
  <c r="R1780" i="17"/>
  <c r="P1780" i="17"/>
  <c r="BI1778" i="17"/>
  <c r="BH1778" i="17"/>
  <c r="BG1778" i="17"/>
  <c r="BF1778" i="17"/>
  <c r="T1778" i="17"/>
  <c r="R1778" i="17"/>
  <c r="P1778" i="17"/>
  <c r="BI1777" i="17"/>
  <c r="BH1777" i="17"/>
  <c r="BG1777" i="17"/>
  <c r="BF1777" i="17"/>
  <c r="T1777" i="17"/>
  <c r="R1777" i="17"/>
  <c r="P1777" i="17"/>
  <c r="BI1776" i="17"/>
  <c r="BH1776" i="17"/>
  <c r="BG1776" i="17"/>
  <c r="BF1776" i="17"/>
  <c r="T1776" i="17"/>
  <c r="R1776" i="17"/>
  <c r="P1776" i="17"/>
  <c r="BI1775" i="17"/>
  <c r="BH1775" i="17"/>
  <c r="BG1775" i="17"/>
  <c r="BF1775" i="17"/>
  <c r="T1775" i="17"/>
  <c r="R1775" i="17"/>
  <c r="P1775" i="17"/>
  <c r="BI1774" i="17"/>
  <c r="BH1774" i="17"/>
  <c r="BG1774" i="17"/>
  <c r="BF1774" i="17"/>
  <c r="T1774" i="17"/>
  <c r="R1774" i="17"/>
  <c r="P1774" i="17"/>
  <c r="BI1771" i="17"/>
  <c r="BH1771" i="17"/>
  <c r="BG1771" i="17"/>
  <c r="BF1771" i="17"/>
  <c r="T1771" i="17"/>
  <c r="R1771" i="17"/>
  <c r="P1771" i="17"/>
  <c r="BI1770" i="17"/>
  <c r="BH1770" i="17"/>
  <c r="BG1770" i="17"/>
  <c r="BF1770" i="17"/>
  <c r="T1770" i="17"/>
  <c r="R1770" i="17"/>
  <c r="P1770" i="17"/>
  <c r="BI1769" i="17"/>
  <c r="BH1769" i="17"/>
  <c r="BG1769" i="17"/>
  <c r="BF1769" i="17"/>
  <c r="T1769" i="17"/>
  <c r="R1769" i="17"/>
  <c r="P1769" i="17"/>
  <c r="BI1768" i="17"/>
  <c r="BH1768" i="17"/>
  <c r="BG1768" i="17"/>
  <c r="BF1768" i="17"/>
  <c r="T1768" i="17"/>
  <c r="R1768" i="17"/>
  <c r="P1768" i="17"/>
  <c r="BI1767" i="17"/>
  <c r="BH1767" i="17"/>
  <c r="BG1767" i="17"/>
  <c r="BF1767" i="17"/>
  <c r="T1767" i="17"/>
  <c r="R1767" i="17"/>
  <c r="P1767" i="17"/>
  <c r="BI1766" i="17"/>
  <c r="BH1766" i="17"/>
  <c r="BG1766" i="17"/>
  <c r="BF1766" i="17"/>
  <c r="T1766" i="17"/>
  <c r="R1766" i="17"/>
  <c r="P1766" i="17"/>
  <c r="BI1764" i="17"/>
  <c r="BH1764" i="17"/>
  <c r="BG1764" i="17"/>
  <c r="BF1764" i="17"/>
  <c r="T1764" i="17"/>
  <c r="R1764" i="17"/>
  <c r="P1764" i="17"/>
  <c r="BI1763" i="17"/>
  <c r="BH1763" i="17"/>
  <c r="BG1763" i="17"/>
  <c r="BF1763" i="17"/>
  <c r="T1763" i="17"/>
  <c r="R1763" i="17"/>
  <c r="P1763" i="17"/>
  <c r="BI1761" i="17"/>
  <c r="BH1761" i="17"/>
  <c r="BG1761" i="17"/>
  <c r="BF1761" i="17"/>
  <c r="T1761" i="17"/>
  <c r="R1761" i="17"/>
  <c r="P1761" i="17"/>
  <c r="BI1760" i="17"/>
  <c r="BH1760" i="17"/>
  <c r="BG1760" i="17"/>
  <c r="BF1760" i="17"/>
  <c r="T1760" i="17"/>
  <c r="R1760" i="17"/>
  <c r="P1760" i="17"/>
  <c r="BI1758" i="17"/>
  <c r="BH1758" i="17"/>
  <c r="BG1758" i="17"/>
  <c r="BF1758" i="17"/>
  <c r="T1758" i="17"/>
  <c r="R1758" i="17"/>
  <c r="P1758" i="17"/>
  <c r="BI1757" i="17"/>
  <c r="BH1757" i="17"/>
  <c r="BG1757" i="17"/>
  <c r="BF1757" i="17"/>
  <c r="T1757" i="17"/>
  <c r="R1757" i="17"/>
  <c r="P1757" i="17"/>
  <c r="BI1756" i="17"/>
  <c r="BH1756" i="17"/>
  <c r="BG1756" i="17"/>
  <c r="BF1756" i="17"/>
  <c r="T1756" i="17"/>
  <c r="R1756" i="17"/>
  <c r="P1756" i="17"/>
  <c r="BI1754" i="17"/>
  <c r="BH1754" i="17"/>
  <c r="BG1754" i="17"/>
  <c r="BF1754" i="17"/>
  <c r="T1754" i="17"/>
  <c r="R1754" i="17"/>
  <c r="P1754" i="17"/>
  <c r="BI1753" i="17"/>
  <c r="BH1753" i="17"/>
  <c r="BG1753" i="17"/>
  <c r="BF1753" i="17"/>
  <c r="T1753" i="17"/>
  <c r="R1753" i="17"/>
  <c r="P1753" i="17"/>
  <c r="BI1751" i="17"/>
  <c r="BH1751" i="17"/>
  <c r="BG1751" i="17"/>
  <c r="BF1751" i="17"/>
  <c r="T1751" i="17"/>
  <c r="R1751" i="17"/>
  <c r="P1751" i="17"/>
  <c r="BI1750" i="17"/>
  <c r="BH1750" i="17"/>
  <c r="BG1750" i="17"/>
  <c r="BF1750" i="17"/>
  <c r="T1750" i="17"/>
  <c r="R1750" i="17"/>
  <c r="P1750" i="17"/>
  <c r="BI1748" i="17"/>
  <c r="BH1748" i="17"/>
  <c r="BG1748" i="17"/>
  <c r="BF1748" i="17"/>
  <c r="T1748" i="17"/>
  <c r="R1748" i="17"/>
  <c r="P1748" i="17"/>
  <c r="BI1747" i="17"/>
  <c r="BH1747" i="17"/>
  <c r="BG1747" i="17"/>
  <c r="BF1747" i="17"/>
  <c r="T1747" i="17"/>
  <c r="R1747" i="17"/>
  <c r="P1747" i="17"/>
  <c r="BI1744" i="17"/>
  <c r="BH1744" i="17"/>
  <c r="BG1744" i="17"/>
  <c r="BF1744" i="17"/>
  <c r="T1744" i="17"/>
  <c r="R1744" i="17"/>
  <c r="P1744" i="17"/>
  <c r="BI1742" i="17"/>
  <c r="BH1742" i="17"/>
  <c r="BG1742" i="17"/>
  <c r="BF1742" i="17"/>
  <c r="T1742" i="17"/>
  <c r="R1742" i="17"/>
  <c r="P1742" i="17"/>
  <c r="BI1739" i="17"/>
  <c r="BH1739" i="17"/>
  <c r="BG1739" i="17"/>
  <c r="BF1739" i="17"/>
  <c r="T1739" i="17"/>
  <c r="R1739" i="17"/>
  <c r="P1739" i="17"/>
  <c r="BI1736" i="17"/>
  <c r="BH1736" i="17"/>
  <c r="BG1736" i="17"/>
  <c r="BF1736" i="17"/>
  <c r="T1736" i="17"/>
  <c r="R1736" i="17"/>
  <c r="P1736" i="17"/>
  <c r="BI1733" i="17"/>
  <c r="BH1733" i="17"/>
  <c r="BG1733" i="17"/>
  <c r="BF1733" i="17"/>
  <c r="T1733" i="17"/>
  <c r="R1733" i="17"/>
  <c r="P1733" i="17"/>
  <c r="BI1730" i="17"/>
  <c r="BH1730" i="17"/>
  <c r="BG1730" i="17"/>
  <c r="BF1730" i="17"/>
  <c r="T1730" i="17"/>
  <c r="R1730" i="17"/>
  <c r="P1730" i="17"/>
  <c r="BI1728" i="17"/>
  <c r="BH1728" i="17"/>
  <c r="BG1728" i="17"/>
  <c r="BF1728" i="17"/>
  <c r="T1728" i="17"/>
  <c r="R1728" i="17"/>
  <c r="P1728" i="17"/>
  <c r="BI1725" i="17"/>
  <c r="BH1725" i="17"/>
  <c r="BG1725" i="17"/>
  <c r="BF1725" i="17"/>
  <c r="T1725" i="17"/>
  <c r="R1725" i="17"/>
  <c r="P1725" i="17"/>
  <c r="BI1723" i="17"/>
  <c r="BH1723" i="17"/>
  <c r="BG1723" i="17"/>
  <c r="BF1723" i="17"/>
  <c r="T1723" i="17"/>
  <c r="R1723" i="17"/>
  <c r="P1723" i="17"/>
  <c r="BI1720" i="17"/>
  <c r="BH1720" i="17"/>
  <c r="BG1720" i="17"/>
  <c r="BF1720" i="17"/>
  <c r="T1720" i="17"/>
  <c r="R1720" i="17"/>
  <c r="P1720" i="17"/>
  <c r="BI1717" i="17"/>
  <c r="BH1717" i="17"/>
  <c r="BG1717" i="17"/>
  <c r="BF1717" i="17"/>
  <c r="T1717" i="17"/>
  <c r="R1717" i="17"/>
  <c r="P1717" i="17"/>
  <c r="BI1712" i="17"/>
  <c r="BH1712" i="17"/>
  <c r="BG1712" i="17"/>
  <c r="BF1712" i="17"/>
  <c r="T1712" i="17"/>
  <c r="R1712" i="17"/>
  <c r="P1712" i="17"/>
  <c r="BI1706" i="17"/>
  <c r="BH1706" i="17"/>
  <c r="BG1706" i="17"/>
  <c r="BF1706" i="17"/>
  <c r="T1706" i="17"/>
  <c r="R1706" i="17"/>
  <c r="P1706" i="17"/>
  <c r="BI1705" i="17"/>
  <c r="BH1705" i="17"/>
  <c r="BG1705" i="17"/>
  <c r="BF1705" i="17"/>
  <c r="T1705" i="17"/>
  <c r="R1705" i="17"/>
  <c r="P1705" i="17"/>
  <c r="BI1704" i="17"/>
  <c r="BH1704" i="17"/>
  <c r="BG1704" i="17"/>
  <c r="BF1704" i="17"/>
  <c r="T1704" i="17"/>
  <c r="R1704" i="17"/>
  <c r="P1704" i="17"/>
  <c r="BI1703" i="17"/>
  <c r="BH1703" i="17"/>
  <c r="BG1703" i="17"/>
  <c r="BF1703" i="17"/>
  <c r="T1703" i="17"/>
  <c r="R1703" i="17"/>
  <c r="P1703" i="17"/>
  <c r="BI1702" i="17"/>
  <c r="BH1702" i="17"/>
  <c r="BG1702" i="17"/>
  <c r="BF1702" i="17"/>
  <c r="T1702" i="17"/>
  <c r="R1702" i="17"/>
  <c r="P1702" i="17"/>
  <c r="BI1700" i="17"/>
  <c r="BH1700" i="17"/>
  <c r="BG1700" i="17"/>
  <c r="BF1700" i="17"/>
  <c r="T1700" i="17"/>
  <c r="R1700" i="17"/>
  <c r="P1700" i="17"/>
  <c r="BI1699" i="17"/>
  <c r="BH1699" i="17"/>
  <c r="BG1699" i="17"/>
  <c r="BF1699" i="17"/>
  <c r="T1699" i="17"/>
  <c r="R1699" i="17"/>
  <c r="P1699" i="17"/>
  <c r="BI1697" i="17"/>
  <c r="BH1697" i="17"/>
  <c r="BG1697" i="17"/>
  <c r="BF1697" i="17"/>
  <c r="T1697" i="17"/>
  <c r="R1697" i="17"/>
  <c r="P1697" i="17"/>
  <c r="BI1696" i="17"/>
  <c r="BH1696" i="17"/>
  <c r="BG1696" i="17"/>
  <c r="BF1696" i="17"/>
  <c r="T1696" i="17"/>
  <c r="R1696" i="17"/>
  <c r="P1696" i="17"/>
  <c r="BI1693" i="17"/>
  <c r="BH1693" i="17"/>
  <c r="BG1693" i="17"/>
  <c r="BF1693" i="17"/>
  <c r="T1693" i="17"/>
  <c r="R1693" i="17"/>
  <c r="P1693" i="17"/>
  <c r="BI1684" i="17"/>
  <c r="BH1684" i="17"/>
  <c r="BG1684" i="17"/>
  <c r="BF1684" i="17"/>
  <c r="T1684" i="17"/>
  <c r="R1684" i="17"/>
  <c r="P1684" i="17"/>
  <c r="BI1678" i="17"/>
  <c r="BH1678" i="17"/>
  <c r="BG1678" i="17"/>
  <c r="BF1678" i="17"/>
  <c r="T1678" i="17"/>
  <c r="R1678" i="17"/>
  <c r="P1678" i="17"/>
  <c r="BI1672" i="17"/>
  <c r="BH1672" i="17"/>
  <c r="BG1672" i="17"/>
  <c r="BF1672" i="17"/>
  <c r="T1672" i="17"/>
  <c r="R1672" i="17"/>
  <c r="P1672" i="17"/>
  <c r="BI1666" i="17"/>
  <c r="BH1666" i="17"/>
  <c r="BG1666" i="17"/>
  <c r="BF1666" i="17"/>
  <c r="T1666" i="17"/>
  <c r="R1666" i="17"/>
  <c r="P1666" i="17"/>
  <c r="BI1660" i="17"/>
  <c r="BH1660" i="17"/>
  <c r="BG1660" i="17"/>
  <c r="BF1660" i="17"/>
  <c r="T1660" i="17"/>
  <c r="R1660" i="17"/>
  <c r="P1660" i="17"/>
  <c r="BI1659" i="17"/>
  <c r="BH1659" i="17"/>
  <c r="BG1659" i="17"/>
  <c r="BF1659" i="17"/>
  <c r="T1659" i="17"/>
  <c r="R1659" i="17"/>
  <c r="P1659" i="17"/>
  <c r="BI1656" i="17"/>
  <c r="BH1656" i="17"/>
  <c r="BG1656" i="17"/>
  <c r="BF1656" i="17"/>
  <c r="T1656" i="17"/>
  <c r="R1656" i="17"/>
  <c r="P1656" i="17"/>
  <c r="BI1655" i="17"/>
  <c r="BH1655" i="17"/>
  <c r="BG1655" i="17"/>
  <c r="BF1655" i="17"/>
  <c r="T1655" i="17"/>
  <c r="R1655" i="17"/>
  <c r="P1655" i="17"/>
  <c r="BI1653" i="17"/>
  <c r="BH1653" i="17"/>
  <c r="BG1653" i="17"/>
  <c r="BF1653" i="17"/>
  <c r="T1653" i="17"/>
  <c r="R1653" i="17"/>
  <c r="P1653" i="17"/>
  <c r="BI1651" i="17"/>
  <c r="BH1651" i="17"/>
  <c r="BG1651" i="17"/>
  <c r="BF1651" i="17"/>
  <c r="T1651" i="17"/>
  <c r="R1651" i="17"/>
  <c r="P1651" i="17"/>
  <c r="BI1649" i="17"/>
  <c r="BH1649" i="17"/>
  <c r="BG1649" i="17"/>
  <c r="BF1649" i="17"/>
  <c r="T1649" i="17"/>
  <c r="R1649" i="17"/>
  <c r="P1649" i="17"/>
  <c r="BI1647" i="17"/>
  <c r="BH1647" i="17"/>
  <c r="BG1647" i="17"/>
  <c r="BF1647" i="17"/>
  <c r="T1647" i="17"/>
  <c r="R1647" i="17"/>
  <c r="P1647" i="17"/>
  <c r="BI1645" i="17"/>
  <c r="BH1645" i="17"/>
  <c r="BG1645" i="17"/>
  <c r="BF1645" i="17"/>
  <c r="T1645" i="17"/>
  <c r="R1645" i="17"/>
  <c r="P1645" i="17"/>
  <c r="BI1643" i="17"/>
  <c r="BH1643" i="17"/>
  <c r="BG1643" i="17"/>
  <c r="BF1643" i="17"/>
  <c r="T1643" i="17"/>
  <c r="R1643" i="17"/>
  <c r="P1643" i="17"/>
  <c r="BI1640" i="17"/>
  <c r="BH1640" i="17"/>
  <c r="BG1640" i="17"/>
  <c r="BF1640" i="17"/>
  <c r="T1640" i="17"/>
  <c r="R1640" i="17"/>
  <c r="P1640" i="17"/>
  <c r="BI1639" i="17"/>
  <c r="BH1639" i="17"/>
  <c r="BG1639" i="17"/>
  <c r="BF1639" i="17"/>
  <c r="T1639" i="17"/>
  <c r="R1639" i="17"/>
  <c r="P1639" i="17"/>
  <c r="BI1638" i="17"/>
  <c r="BH1638" i="17"/>
  <c r="BG1638" i="17"/>
  <c r="BF1638" i="17"/>
  <c r="T1638" i="17"/>
  <c r="R1638" i="17"/>
  <c r="P1638" i="17"/>
  <c r="BI1636" i="17"/>
  <c r="BH1636" i="17"/>
  <c r="BG1636" i="17"/>
  <c r="BF1636" i="17"/>
  <c r="T1636" i="17"/>
  <c r="R1636" i="17"/>
  <c r="P1636" i="17"/>
  <c r="BI1631" i="17"/>
  <c r="BH1631" i="17"/>
  <c r="BG1631" i="17"/>
  <c r="BF1631" i="17"/>
  <c r="T1631" i="17"/>
  <c r="R1631" i="17"/>
  <c r="P1631" i="17"/>
  <c r="BI1628" i="17"/>
  <c r="BH1628" i="17"/>
  <c r="BG1628" i="17"/>
  <c r="BF1628" i="17"/>
  <c r="T1628" i="17"/>
  <c r="R1628" i="17"/>
  <c r="P1628" i="17"/>
  <c r="BI1627" i="17"/>
  <c r="BH1627" i="17"/>
  <c r="BG1627" i="17"/>
  <c r="BF1627" i="17"/>
  <c r="T1627" i="17"/>
  <c r="R1627" i="17"/>
  <c r="P1627" i="17"/>
  <c r="BI1625" i="17"/>
  <c r="BH1625" i="17"/>
  <c r="BG1625" i="17"/>
  <c r="BF1625" i="17"/>
  <c r="T1625" i="17"/>
  <c r="R1625" i="17"/>
  <c r="P1625" i="17"/>
  <c r="BI1622" i="17"/>
  <c r="BH1622" i="17"/>
  <c r="BG1622" i="17"/>
  <c r="BF1622" i="17"/>
  <c r="T1622" i="17"/>
  <c r="R1622" i="17"/>
  <c r="P1622" i="17"/>
  <c r="BI1620" i="17"/>
  <c r="BH1620" i="17"/>
  <c r="BG1620" i="17"/>
  <c r="BF1620" i="17"/>
  <c r="T1620" i="17"/>
  <c r="R1620" i="17"/>
  <c r="P1620" i="17"/>
  <c r="BI1619" i="17"/>
  <c r="BH1619" i="17"/>
  <c r="BG1619" i="17"/>
  <c r="BF1619" i="17"/>
  <c r="T1619" i="17"/>
  <c r="R1619" i="17"/>
  <c r="P1619" i="17"/>
  <c r="BI1617" i="17"/>
  <c r="BH1617" i="17"/>
  <c r="BG1617" i="17"/>
  <c r="BF1617" i="17"/>
  <c r="T1617" i="17"/>
  <c r="R1617" i="17"/>
  <c r="P1617" i="17"/>
  <c r="BI1615" i="17"/>
  <c r="BH1615" i="17"/>
  <c r="BG1615" i="17"/>
  <c r="BF1615" i="17"/>
  <c r="T1615" i="17"/>
  <c r="R1615" i="17"/>
  <c r="P1615" i="17"/>
  <c r="BI1613" i="17"/>
  <c r="BH1613" i="17"/>
  <c r="BG1613" i="17"/>
  <c r="BF1613" i="17"/>
  <c r="T1613" i="17"/>
  <c r="R1613" i="17"/>
  <c r="P1613" i="17"/>
  <c r="BI1611" i="17"/>
  <c r="BH1611" i="17"/>
  <c r="BG1611" i="17"/>
  <c r="BF1611" i="17"/>
  <c r="T1611" i="17"/>
  <c r="R1611" i="17"/>
  <c r="P1611" i="17"/>
  <c r="BI1609" i="17"/>
  <c r="BH1609" i="17"/>
  <c r="BG1609" i="17"/>
  <c r="BF1609" i="17"/>
  <c r="T1609" i="17"/>
  <c r="R1609" i="17"/>
  <c r="P1609" i="17"/>
  <c r="BI1607" i="17"/>
  <c r="BH1607" i="17"/>
  <c r="BG1607" i="17"/>
  <c r="BF1607" i="17"/>
  <c r="T1607" i="17"/>
  <c r="R1607" i="17"/>
  <c r="P1607" i="17"/>
  <c r="BI1604" i="17"/>
  <c r="BH1604" i="17"/>
  <c r="BG1604" i="17"/>
  <c r="BF1604" i="17"/>
  <c r="T1604" i="17"/>
  <c r="R1604" i="17"/>
  <c r="P1604" i="17"/>
  <c r="BI1603" i="17"/>
  <c r="BH1603" i="17"/>
  <c r="BG1603" i="17"/>
  <c r="BF1603" i="17"/>
  <c r="T1603" i="17"/>
  <c r="R1603" i="17"/>
  <c r="P1603" i="17"/>
  <c r="BI1601" i="17"/>
  <c r="BH1601" i="17"/>
  <c r="BG1601" i="17"/>
  <c r="BF1601" i="17"/>
  <c r="T1601" i="17"/>
  <c r="R1601" i="17"/>
  <c r="P1601" i="17"/>
  <c r="BI1599" i="17"/>
  <c r="BH1599" i="17"/>
  <c r="BG1599" i="17"/>
  <c r="BF1599" i="17"/>
  <c r="T1599" i="17"/>
  <c r="R1599" i="17"/>
  <c r="P1599" i="17"/>
  <c r="BI1596" i="17"/>
  <c r="BH1596" i="17"/>
  <c r="BG1596" i="17"/>
  <c r="BF1596" i="17"/>
  <c r="T1596" i="17"/>
  <c r="R1596" i="17"/>
  <c r="P1596" i="17"/>
  <c r="BI1593" i="17"/>
  <c r="BH1593" i="17"/>
  <c r="BG1593" i="17"/>
  <c r="BF1593" i="17"/>
  <c r="T1593" i="17"/>
  <c r="R1593" i="17"/>
  <c r="P1593" i="17"/>
  <c r="BI1590" i="17"/>
  <c r="BH1590" i="17"/>
  <c r="BG1590" i="17"/>
  <c r="BF1590" i="17"/>
  <c r="T1590" i="17"/>
  <c r="R1590" i="17"/>
  <c r="P1590" i="17"/>
  <c r="BI1587" i="17"/>
  <c r="BH1587" i="17"/>
  <c r="BG1587" i="17"/>
  <c r="BF1587" i="17"/>
  <c r="T1587" i="17"/>
  <c r="R1587" i="17"/>
  <c r="P1587" i="17"/>
  <c r="BI1584" i="17"/>
  <c r="BH1584" i="17"/>
  <c r="BG1584" i="17"/>
  <c r="BF1584" i="17"/>
  <c r="T1584" i="17"/>
  <c r="R1584" i="17"/>
  <c r="P1584" i="17"/>
  <c r="BI1582" i="17"/>
  <c r="BH1582" i="17"/>
  <c r="BG1582" i="17"/>
  <c r="BF1582" i="17"/>
  <c r="T1582" i="17"/>
  <c r="R1582" i="17"/>
  <c r="P1582" i="17"/>
  <c r="BI1579" i="17"/>
  <c r="BH1579" i="17"/>
  <c r="BG1579" i="17"/>
  <c r="BF1579" i="17"/>
  <c r="T1579" i="17"/>
  <c r="R1579" i="17"/>
  <c r="P1579" i="17"/>
  <c r="BI1576" i="17"/>
  <c r="BH1576" i="17"/>
  <c r="BG1576" i="17"/>
  <c r="BF1576" i="17"/>
  <c r="T1576" i="17"/>
  <c r="R1576" i="17"/>
  <c r="P1576" i="17"/>
  <c r="BI1573" i="17"/>
  <c r="BH1573" i="17"/>
  <c r="BG1573" i="17"/>
  <c r="BF1573" i="17"/>
  <c r="T1573" i="17"/>
  <c r="R1573" i="17"/>
  <c r="P1573" i="17"/>
  <c r="BI1570" i="17"/>
  <c r="BH1570" i="17"/>
  <c r="BG1570" i="17"/>
  <c r="BF1570" i="17"/>
  <c r="T1570" i="17"/>
  <c r="R1570" i="17"/>
  <c r="P1570" i="17"/>
  <c r="BI1569" i="17"/>
  <c r="BH1569" i="17"/>
  <c r="BG1569" i="17"/>
  <c r="BF1569" i="17"/>
  <c r="T1569" i="17"/>
  <c r="R1569" i="17"/>
  <c r="P1569" i="17"/>
  <c r="BI1568" i="17"/>
  <c r="BH1568" i="17"/>
  <c r="BG1568" i="17"/>
  <c r="BF1568" i="17"/>
  <c r="T1568" i="17"/>
  <c r="R1568" i="17"/>
  <c r="P1568" i="17"/>
  <c r="BI1567" i="17"/>
  <c r="BH1567" i="17"/>
  <c r="BG1567" i="17"/>
  <c r="BF1567" i="17"/>
  <c r="T1567" i="17"/>
  <c r="R1567" i="17"/>
  <c r="P1567" i="17"/>
  <c r="BI1564" i="17"/>
  <c r="BH1564" i="17"/>
  <c r="BG1564" i="17"/>
  <c r="BF1564" i="17"/>
  <c r="T1564" i="17"/>
  <c r="R1564" i="17"/>
  <c r="P1564" i="17"/>
  <c r="BI1563" i="17"/>
  <c r="BH1563" i="17"/>
  <c r="BG1563" i="17"/>
  <c r="BF1563" i="17"/>
  <c r="T1563" i="17"/>
  <c r="R1563" i="17"/>
  <c r="P1563" i="17"/>
  <c r="BI1562" i="17"/>
  <c r="BH1562" i="17"/>
  <c r="BG1562" i="17"/>
  <c r="BF1562" i="17"/>
  <c r="T1562" i="17"/>
  <c r="R1562" i="17"/>
  <c r="P1562" i="17"/>
  <c r="BI1559" i="17"/>
  <c r="BH1559" i="17"/>
  <c r="BG1559" i="17"/>
  <c r="BF1559" i="17"/>
  <c r="T1559" i="17"/>
  <c r="R1559" i="17"/>
  <c r="P1559" i="17"/>
  <c r="BI1558" i="17"/>
  <c r="BH1558" i="17"/>
  <c r="BG1558" i="17"/>
  <c r="BF1558" i="17"/>
  <c r="T1558" i="17"/>
  <c r="R1558" i="17"/>
  <c r="P1558" i="17"/>
  <c r="BI1557" i="17"/>
  <c r="BH1557" i="17"/>
  <c r="BG1557" i="17"/>
  <c r="BF1557" i="17"/>
  <c r="T1557" i="17"/>
  <c r="R1557" i="17"/>
  <c r="P1557" i="17"/>
  <c r="BI1554" i="17"/>
  <c r="BH1554" i="17"/>
  <c r="BG1554" i="17"/>
  <c r="BF1554" i="17"/>
  <c r="T1554" i="17"/>
  <c r="R1554" i="17"/>
  <c r="P1554" i="17"/>
  <c r="BI1551" i="17"/>
  <c r="BH1551" i="17"/>
  <c r="BG1551" i="17"/>
  <c r="BF1551" i="17"/>
  <c r="T1551" i="17"/>
  <c r="R1551" i="17"/>
  <c r="P1551" i="17"/>
  <c r="BI1548" i="17"/>
  <c r="BH1548" i="17"/>
  <c r="BG1548" i="17"/>
  <c r="BF1548" i="17"/>
  <c r="T1548" i="17"/>
  <c r="R1548" i="17"/>
  <c r="P1548" i="17"/>
  <c r="BI1545" i="17"/>
  <c r="BH1545" i="17"/>
  <c r="BG1545" i="17"/>
  <c r="BF1545" i="17"/>
  <c r="T1545" i="17"/>
  <c r="R1545" i="17"/>
  <c r="P1545" i="17"/>
  <c r="BI1542" i="17"/>
  <c r="BH1542" i="17"/>
  <c r="BG1542" i="17"/>
  <c r="BF1542" i="17"/>
  <c r="T1542" i="17"/>
  <c r="R1542" i="17"/>
  <c r="P1542" i="17"/>
  <c r="BI1539" i="17"/>
  <c r="BH1539" i="17"/>
  <c r="BG1539" i="17"/>
  <c r="BF1539" i="17"/>
  <c r="T1539" i="17"/>
  <c r="R1539" i="17"/>
  <c r="P1539" i="17"/>
  <c r="BI1536" i="17"/>
  <c r="BH1536" i="17"/>
  <c r="BG1536" i="17"/>
  <c r="BF1536" i="17"/>
  <c r="T1536" i="17"/>
  <c r="R1536" i="17"/>
  <c r="P1536" i="17"/>
  <c r="BI1534" i="17"/>
  <c r="BH1534" i="17"/>
  <c r="BG1534" i="17"/>
  <c r="BF1534" i="17"/>
  <c r="T1534" i="17"/>
  <c r="R1534" i="17"/>
  <c r="P1534" i="17"/>
  <c r="BI1531" i="17"/>
  <c r="BH1531" i="17"/>
  <c r="BG1531" i="17"/>
  <c r="BF1531" i="17"/>
  <c r="T1531" i="17"/>
  <c r="R1531" i="17"/>
  <c r="P1531" i="17"/>
  <c r="BI1529" i="17"/>
  <c r="BH1529" i="17"/>
  <c r="BG1529" i="17"/>
  <c r="BF1529" i="17"/>
  <c r="T1529" i="17"/>
  <c r="R1529" i="17"/>
  <c r="P1529" i="17"/>
  <c r="BI1526" i="17"/>
  <c r="BH1526" i="17"/>
  <c r="BG1526" i="17"/>
  <c r="BF1526" i="17"/>
  <c r="T1526" i="17"/>
  <c r="R1526" i="17"/>
  <c r="P1526" i="17"/>
  <c r="BI1524" i="17"/>
  <c r="BH1524" i="17"/>
  <c r="BG1524" i="17"/>
  <c r="BF1524" i="17"/>
  <c r="T1524" i="17"/>
  <c r="R1524" i="17"/>
  <c r="P1524" i="17"/>
  <c r="BI1521" i="17"/>
  <c r="BH1521" i="17"/>
  <c r="BG1521" i="17"/>
  <c r="BF1521" i="17"/>
  <c r="T1521" i="17"/>
  <c r="R1521" i="17"/>
  <c r="P1521" i="17"/>
  <c r="BI1518" i="17"/>
  <c r="BH1518" i="17"/>
  <c r="BG1518" i="17"/>
  <c r="BF1518" i="17"/>
  <c r="T1518" i="17"/>
  <c r="R1518" i="17"/>
  <c r="P1518" i="17"/>
  <c r="BI1515" i="17"/>
  <c r="BH1515" i="17"/>
  <c r="BG1515" i="17"/>
  <c r="BF1515" i="17"/>
  <c r="T1515" i="17"/>
  <c r="R1515" i="17"/>
  <c r="P1515" i="17"/>
  <c r="BI1512" i="17"/>
  <c r="BH1512" i="17"/>
  <c r="BG1512" i="17"/>
  <c r="BF1512" i="17"/>
  <c r="T1512" i="17"/>
  <c r="R1512" i="17"/>
  <c r="P1512" i="17"/>
  <c r="BI1509" i="17"/>
  <c r="BH1509" i="17"/>
  <c r="BG1509" i="17"/>
  <c r="BF1509" i="17"/>
  <c r="T1509" i="17"/>
  <c r="R1509" i="17"/>
  <c r="P1509" i="17"/>
  <c r="BI1506" i="17"/>
  <c r="BH1506" i="17"/>
  <c r="BG1506" i="17"/>
  <c r="BF1506" i="17"/>
  <c r="T1506" i="17"/>
  <c r="R1506" i="17"/>
  <c r="P1506" i="17"/>
  <c r="BI1503" i="17"/>
  <c r="BH1503" i="17"/>
  <c r="BG1503" i="17"/>
  <c r="BF1503" i="17"/>
  <c r="T1503" i="17"/>
  <c r="R1503" i="17"/>
  <c r="P1503" i="17"/>
  <c r="BI1502" i="17"/>
  <c r="BH1502" i="17"/>
  <c r="BG1502" i="17"/>
  <c r="BF1502" i="17"/>
  <c r="T1502" i="17"/>
  <c r="R1502" i="17"/>
  <c r="P1502" i="17"/>
  <c r="BI1501" i="17"/>
  <c r="BH1501" i="17"/>
  <c r="BG1501" i="17"/>
  <c r="BF1501" i="17"/>
  <c r="T1501" i="17"/>
  <c r="R1501" i="17"/>
  <c r="P1501" i="17"/>
  <c r="BI1499" i="17"/>
  <c r="BH1499" i="17"/>
  <c r="BG1499" i="17"/>
  <c r="BF1499" i="17"/>
  <c r="T1499" i="17"/>
  <c r="R1499" i="17"/>
  <c r="P1499" i="17"/>
  <c r="BI1496" i="17"/>
  <c r="BH1496" i="17"/>
  <c r="BG1496" i="17"/>
  <c r="BF1496" i="17"/>
  <c r="T1496" i="17"/>
  <c r="R1496" i="17"/>
  <c r="P1496" i="17"/>
  <c r="BI1493" i="17"/>
  <c r="BH1493" i="17"/>
  <c r="BG1493" i="17"/>
  <c r="BF1493" i="17"/>
  <c r="T1493" i="17"/>
  <c r="R1493" i="17"/>
  <c r="P1493" i="17"/>
  <c r="BI1491" i="17"/>
  <c r="BH1491" i="17"/>
  <c r="BG1491" i="17"/>
  <c r="BF1491" i="17"/>
  <c r="T1491" i="17"/>
  <c r="R1491" i="17"/>
  <c r="P1491" i="17"/>
  <c r="BI1489" i="17"/>
  <c r="BH1489" i="17"/>
  <c r="BG1489" i="17"/>
  <c r="BF1489" i="17"/>
  <c r="T1489" i="17"/>
  <c r="R1489" i="17"/>
  <c r="P1489" i="17"/>
  <c r="BI1487" i="17"/>
  <c r="BH1487" i="17"/>
  <c r="BG1487" i="17"/>
  <c r="BF1487" i="17"/>
  <c r="T1487" i="17"/>
  <c r="R1487" i="17"/>
  <c r="P1487" i="17"/>
  <c r="BI1484" i="17"/>
  <c r="BH1484" i="17"/>
  <c r="BG1484" i="17"/>
  <c r="BF1484" i="17"/>
  <c r="T1484" i="17"/>
  <c r="R1484" i="17"/>
  <c r="P1484" i="17"/>
  <c r="BI1481" i="17"/>
  <c r="BH1481" i="17"/>
  <c r="BG1481" i="17"/>
  <c r="BF1481" i="17"/>
  <c r="T1481" i="17"/>
  <c r="R1481" i="17"/>
  <c r="P1481" i="17"/>
  <c r="BI1478" i="17"/>
  <c r="BH1478" i="17"/>
  <c r="BG1478" i="17"/>
  <c r="BF1478" i="17"/>
  <c r="T1478" i="17"/>
  <c r="R1478" i="17"/>
  <c r="P1478" i="17"/>
  <c r="BI1477" i="17"/>
  <c r="BH1477" i="17"/>
  <c r="BG1477" i="17"/>
  <c r="BF1477" i="17"/>
  <c r="T1477" i="17"/>
  <c r="R1477" i="17"/>
  <c r="P1477" i="17"/>
  <c r="BI1475" i="17"/>
  <c r="BH1475" i="17"/>
  <c r="BG1475" i="17"/>
  <c r="BF1475" i="17"/>
  <c r="T1475" i="17"/>
  <c r="R1475" i="17"/>
  <c r="P1475" i="17"/>
  <c r="BI1474" i="17"/>
  <c r="BH1474" i="17"/>
  <c r="BG1474" i="17"/>
  <c r="BF1474" i="17"/>
  <c r="T1474" i="17"/>
  <c r="R1474" i="17"/>
  <c r="P1474" i="17"/>
  <c r="BI1472" i="17"/>
  <c r="BH1472" i="17"/>
  <c r="BG1472" i="17"/>
  <c r="BF1472" i="17"/>
  <c r="T1472" i="17"/>
  <c r="R1472" i="17"/>
  <c r="P1472" i="17"/>
  <c r="BI1471" i="17"/>
  <c r="BH1471" i="17"/>
  <c r="BG1471" i="17"/>
  <c r="BF1471" i="17"/>
  <c r="T1471" i="17"/>
  <c r="R1471" i="17"/>
  <c r="P1471" i="17"/>
  <c r="BI1470" i="17"/>
  <c r="BH1470" i="17"/>
  <c r="BG1470" i="17"/>
  <c r="BF1470" i="17"/>
  <c r="T1470" i="17"/>
  <c r="R1470" i="17"/>
  <c r="P1470" i="17"/>
  <c r="BI1469" i="17"/>
  <c r="BH1469" i="17"/>
  <c r="BG1469" i="17"/>
  <c r="BF1469" i="17"/>
  <c r="T1469" i="17"/>
  <c r="R1469" i="17"/>
  <c r="P1469" i="17"/>
  <c r="BI1467" i="17"/>
  <c r="BH1467" i="17"/>
  <c r="BG1467" i="17"/>
  <c r="BF1467" i="17"/>
  <c r="T1467" i="17"/>
  <c r="R1467" i="17"/>
  <c r="P1467" i="17"/>
  <c r="BI1466" i="17"/>
  <c r="BH1466" i="17"/>
  <c r="BG1466" i="17"/>
  <c r="BF1466" i="17"/>
  <c r="T1466" i="17"/>
  <c r="R1466" i="17"/>
  <c r="P1466" i="17"/>
  <c r="BI1465" i="17"/>
  <c r="BH1465" i="17"/>
  <c r="BG1465" i="17"/>
  <c r="BF1465" i="17"/>
  <c r="T1465" i="17"/>
  <c r="R1465" i="17"/>
  <c r="P1465" i="17"/>
  <c r="BI1464" i="17"/>
  <c r="BH1464" i="17"/>
  <c r="BG1464" i="17"/>
  <c r="BF1464" i="17"/>
  <c r="T1464" i="17"/>
  <c r="R1464" i="17"/>
  <c r="P1464" i="17"/>
  <c r="BI1463" i="17"/>
  <c r="BH1463" i="17"/>
  <c r="BG1463" i="17"/>
  <c r="BF1463" i="17"/>
  <c r="T1463" i="17"/>
  <c r="R1463" i="17"/>
  <c r="P1463" i="17"/>
  <c r="BI1462" i="17"/>
  <c r="BH1462" i="17"/>
  <c r="BG1462" i="17"/>
  <c r="BF1462" i="17"/>
  <c r="T1462" i="17"/>
  <c r="R1462" i="17"/>
  <c r="P1462" i="17"/>
  <c r="BI1461" i="17"/>
  <c r="BH1461" i="17"/>
  <c r="BG1461" i="17"/>
  <c r="BF1461" i="17"/>
  <c r="T1461" i="17"/>
  <c r="R1461" i="17"/>
  <c r="P1461" i="17"/>
  <c r="BI1460" i="17"/>
  <c r="BH1460" i="17"/>
  <c r="BG1460" i="17"/>
  <c r="BF1460" i="17"/>
  <c r="T1460" i="17"/>
  <c r="R1460" i="17"/>
  <c r="P1460" i="17"/>
  <c r="BI1459" i="17"/>
  <c r="BH1459" i="17"/>
  <c r="BG1459" i="17"/>
  <c r="BF1459" i="17"/>
  <c r="T1459" i="17"/>
  <c r="R1459" i="17"/>
  <c r="P1459" i="17"/>
  <c r="BI1457" i="17"/>
  <c r="BH1457" i="17"/>
  <c r="BG1457" i="17"/>
  <c r="BF1457" i="17"/>
  <c r="T1457" i="17"/>
  <c r="R1457" i="17"/>
  <c r="P1457" i="17"/>
  <c r="BI1455" i="17"/>
  <c r="BH1455" i="17"/>
  <c r="BG1455" i="17"/>
  <c r="BF1455" i="17"/>
  <c r="T1455" i="17"/>
  <c r="R1455" i="17"/>
  <c r="P1455" i="17"/>
  <c r="BI1452" i="17"/>
  <c r="BH1452" i="17"/>
  <c r="BG1452" i="17"/>
  <c r="BF1452" i="17"/>
  <c r="T1452" i="17"/>
  <c r="R1452" i="17"/>
  <c r="P1452" i="17"/>
  <c r="BI1451" i="17"/>
  <c r="BH1451" i="17"/>
  <c r="BG1451" i="17"/>
  <c r="BF1451" i="17"/>
  <c r="T1451" i="17"/>
  <c r="R1451" i="17"/>
  <c r="P1451" i="17"/>
  <c r="BI1450" i="17"/>
  <c r="BH1450" i="17"/>
  <c r="BG1450" i="17"/>
  <c r="BF1450" i="17"/>
  <c r="T1450" i="17"/>
  <c r="R1450" i="17"/>
  <c r="P1450" i="17"/>
  <c r="BI1447" i="17"/>
  <c r="BH1447" i="17"/>
  <c r="BG1447" i="17"/>
  <c r="BF1447" i="17"/>
  <c r="T1447" i="17"/>
  <c r="R1447" i="17"/>
  <c r="P1447" i="17"/>
  <c r="BI1446" i="17"/>
  <c r="BH1446" i="17"/>
  <c r="BG1446" i="17"/>
  <c r="BF1446" i="17"/>
  <c r="T1446" i="17"/>
  <c r="R1446" i="17"/>
  <c r="P1446" i="17"/>
  <c r="BI1443" i="17"/>
  <c r="BH1443" i="17"/>
  <c r="BG1443" i="17"/>
  <c r="BF1443" i="17"/>
  <c r="T1443" i="17"/>
  <c r="R1443" i="17"/>
  <c r="P1443" i="17"/>
  <c r="BI1441" i="17"/>
  <c r="BH1441" i="17"/>
  <c r="BG1441" i="17"/>
  <c r="BF1441" i="17"/>
  <c r="T1441" i="17"/>
  <c r="R1441" i="17"/>
  <c r="P1441" i="17"/>
  <c r="BI1439" i="17"/>
  <c r="BH1439" i="17"/>
  <c r="BG1439" i="17"/>
  <c r="BF1439" i="17"/>
  <c r="T1439" i="17"/>
  <c r="R1439" i="17"/>
  <c r="P1439" i="17"/>
  <c r="BI1436" i="17"/>
  <c r="BH1436" i="17"/>
  <c r="BG1436" i="17"/>
  <c r="BF1436" i="17"/>
  <c r="T1436" i="17"/>
  <c r="R1436" i="17"/>
  <c r="P1436" i="17"/>
  <c r="BI1435" i="17"/>
  <c r="BH1435" i="17"/>
  <c r="BG1435" i="17"/>
  <c r="BF1435" i="17"/>
  <c r="T1435" i="17"/>
  <c r="R1435" i="17"/>
  <c r="P1435" i="17"/>
  <c r="BI1433" i="17"/>
  <c r="BH1433" i="17"/>
  <c r="BG1433" i="17"/>
  <c r="BF1433" i="17"/>
  <c r="T1433" i="17"/>
  <c r="R1433" i="17"/>
  <c r="P1433" i="17"/>
  <c r="BI1430" i="17"/>
  <c r="BH1430" i="17"/>
  <c r="BG1430" i="17"/>
  <c r="BF1430" i="17"/>
  <c r="T1430" i="17"/>
  <c r="R1430" i="17"/>
  <c r="P1430" i="17"/>
  <c r="BI1428" i="17"/>
  <c r="BH1428" i="17"/>
  <c r="BG1428" i="17"/>
  <c r="BF1428" i="17"/>
  <c r="T1428" i="17"/>
  <c r="R1428" i="17"/>
  <c r="P1428" i="17"/>
  <c r="BI1427" i="17"/>
  <c r="BH1427" i="17"/>
  <c r="BG1427" i="17"/>
  <c r="BF1427" i="17"/>
  <c r="T1427" i="17"/>
  <c r="R1427" i="17"/>
  <c r="P1427" i="17"/>
  <c r="BI1424" i="17"/>
  <c r="BH1424" i="17"/>
  <c r="BG1424" i="17"/>
  <c r="BF1424" i="17"/>
  <c r="T1424" i="17"/>
  <c r="R1424" i="17"/>
  <c r="P1424" i="17"/>
  <c r="BI1422" i="17"/>
  <c r="BH1422" i="17"/>
  <c r="BG1422" i="17"/>
  <c r="BF1422" i="17"/>
  <c r="T1422" i="17"/>
  <c r="R1422" i="17"/>
  <c r="P1422" i="17"/>
  <c r="BI1419" i="17"/>
  <c r="BH1419" i="17"/>
  <c r="BG1419" i="17"/>
  <c r="BF1419" i="17"/>
  <c r="T1419" i="17"/>
  <c r="R1419" i="17"/>
  <c r="P1419" i="17"/>
  <c r="BI1416" i="17"/>
  <c r="BH1416" i="17"/>
  <c r="BG1416" i="17"/>
  <c r="BF1416" i="17"/>
  <c r="T1416" i="17"/>
  <c r="R1416" i="17"/>
  <c r="P1416" i="17"/>
  <c r="BI1414" i="17"/>
  <c r="BH1414" i="17"/>
  <c r="BG1414" i="17"/>
  <c r="BF1414" i="17"/>
  <c r="T1414" i="17"/>
  <c r="R1414" i="17"/>
  <c r="P1414" i="17"/>
  <c r="BI1411" i="17"/>
  <c r="BH1411" i="17"/>
  <c r="BG1411" i="17"/>
  <c r="BF1411" i="17"/>
  <c r="T1411" i="17"/>
  <c r="R1411" i="17"/>
  <c r="P1411" i="17"/>
  <c r="BI1408" i="17"/>
  <c r="BH1408" i="17"/>
  <c r="BG1408" i="17"/>
  <c r="BF1408" i="17"/>
  <c r="T1408" i="17"/>
  <c r="R1408" i="17"/>
  <c r="P1408" i="17"/>
  <c r="BI1405" i="17"/>
  <c r="BH1405" i="17"/>
  <c r="BG1405" i="17"/>
  <c r="BF1405" i="17"/>
  <c r="T1405" i="17"/>
  <c r="R1405" i="17"/>
  <c r="P1405" i="17"/>
  <c r="BI1402" i="17"/>
  <c r="BH1402" i="17"/>
  <c r="BG1402" i="17"/>
  <c r="BF1402" i="17"/>
  <c r="T1402" i="17"/>
  <c r="R1402" i="17"/>
  <c r="P1402" i="17"/>
  <c r="BI1400" i="17"/>
  <c r="BH1400" i="17"/>
  <c r="BG1400" i="17"/>
  <c r="BF1400" i="17"/>
  <c r="T1400" i="17"/>
  <c r="R1400" i="17"/>
  <c r="P1400" i="17"/>
  <c r="BI1399" i="17"/>
  <c r="BH1399" i="17"/>
  <c r="BG1399" i="17"/>
  <c r="BF1399" i="17"/>
  <c r="T1399" i="17"/>
  <c r="R1399" i="17"/>
  <c r="P1399" i="17"/>
  <c r="BI1396" i="17"/>
  <c r="BH1396" i="17"/>
  <c r="BG1396" i="17"/>
  <c r="BF1396" i="17"/>
  <c r="T1396" i="17"/>
  <c r="R1396" i="17"/>
  <c r="P1396" i="17"/>
  <c r="BI1395" i="17"/>
  <c r="BH1395" i="17"/>
  <c r="BG1395" i="17"/>
  <c r="BF1395" i="17"/>
  <c r="T1395" i="17"/>
  <c r="R1395" i="17"/>
  <c r="P1395" i="17"/>
  <c r="BI1394" i="17"/>
  <c r="BH1394" i="17"/>
  <c r="BG1394" i="17"/>
  <c r="BF1394" i="17"/>
  <c r="T1394" i="17"/>
  <c r="R1394" i="17"/>
  <c r="P1394" i="17"/>
  <c r="BI1393" i="17"/>
  <c r="BH1393" i="17"/>
  <c r="BG1393" i="17"/>
  <c r="BF1393" i="17"/>
  <c r="T1393" i="17"/>
  <c r="R1393" i="17"/>
  <c r="P1393" i="17"/>
  <c r="BI1392" i="17"/>
  <c r="BH1392" i="17"/>
  <c r="BG1392" i="17"/>
  <c r="BF1392" i="17"/>
  <c r="T1392" i="17"/>
  <c r="R1392" i="17"/>
  <c r="P1392" i="17"/>
  <c r="BI1391" i="17"/>
  <c r="BH1391" i="17"/>
  <c r="BG1391" i="17"/>
  <c r="BF1391" i="17"/>
  <c r="T1391" i="17"/>
  <c r="R1391" i="17"/>
  <c r="P1391" i="17"/>
  <c r="BI1390" i="17"/>
  <c r="BH1390" i="17"/>
  <c r="BG1390" i="17"/>
  <c r="BF1390" i="17"/>
  <c r="T1390" i="17"/>
  <c r="R1390" i="17"/>
  <c r="P1390" i="17"/>
  <c r="BI1389" i="17"/>
  <c r="BH1389" i="17"/>
  <c r="BG1389" i="17"/>
  <c r="BF1389" i="17"/>
  <c r="T1389" i="17"/>
  <c r="R1389" i="17"/>
  <c r="P1389" i="17"/>
  <c r="BI1387" i="17"/>
  <c r="BH1387" i="17"/>
  <c r="BG1387" i="17"/>
  <c r="BF1387" i="17"/>
  <c r="T1387" i="17"/>
  <c r="R1387" i="17"/>
  <c r="P1387" i="17"/>
  <c r="BI1386" i="17"/>
  <c r="BH1386" i="17"/>
  <c r="BG1386" i="17"/>
  <c r="BF1386" i="17"/>
  <c r="T1386" i="17"/>
  <c r="R1386" i="17"/>
  <c r="P1386" i="17"/>
  <c r="BI1385" i="17"/>
  <c r="BH1385" i="17"/>
  <c r="BG1385" i="17"/>
  <c r="BF1385" i="17"/>
  <c r="T1385" i="17"/>
  <c r="R1385" i="17"/>
  <c r="P1385" i="17"/>
  <c r="BI1383" i="17"/>
  <c r="BH1383" i="17"/>
  <c r="BG1383" i="17"/>
  <c r="BF1383" i="17"/>
  <c r="T1383" i="17"/>
  <c r="R1383" i="17"/>
  <c r="P1383" i="17"/>
  <c r="BI1382" i="17"/>
  <c r="BH1382" i="17"/>
  <c r="BG1382" i="17"/>
  <c r="BF1382" i="17"/>
  <c r="T1382" i="17"/>
  <c r="R1382" i="17"/>
  <c r="P1382" i="17"/>
  <c r="BI1380" i="17"/>
  <c r="BH1380" i="17"/>
  <c r="BG1380" i="17"/>
  <c r="BF1380" i="17"/>
  <c r="T1380" i="17"/>
  <c r="R1380" i="17"/>
  <c r="P1380" i="17"/>
  <c r="BI1379" i="17"/>
  <c r="BH1379" i="17"/>
  <c r="BG1379" i="17"/>
  <c r="BF1379" i="17"/>
  <c r="T1379" i="17"/>
  <c r="R1379" i="17"/>
  <c r="P1379" i="17"/>
  <c r="BI1378" i="17"/>
  <c r="BH1378" i="17"/>
  <c r="BG1378" i="17"/>
  <c r="BF1378" i="17"/>
  <c r="T1378" i="17"/>
  <c r="R1378" i="17"/>
  <c r="P1378" i="17"/>
  <c r="BI1377" i="17"/>
  <c r="BH1377" i="17"/>
  <c r="BG1377" i="17"/>
  <c r="BF1377" i="17"/>
  <c r="T1377" i="17"/>
  <c r="R1377" i="17"/>
  <c r="P1377" i="17"/>
  <c r="BI1375" i="17"/>
  <c r="BH1375" i="17"/>
  <c r="BG1375" i="17"/>
  <c r="BF1375" i="17"/>
  <c r="T1375" i="17"/>
  <c r="R1375" i="17"/>
  <c r="P1375" i="17"/>
  <c r="BI1373" i="17"/>
  <c r="BH1373" i="17"/>
  <c r="BG1373" i="17"/>
  <c r="BF1373" i="17"/>
  <c r="T1373" i="17"/>
  <c r="R1373" i="17"/>
  <c r="P1373" i="17"/>
  <c r="BI1371" i="17"/>
  <c r="BH1371" i="17"/>
  <c r="BG1371" i="17"/>
  <c r="BF1371" i="17"/>
  <c r="T1371" i="17"/>
  <c r="R1371" i="17"/>
  <c r="P1371" i="17"/>
  <c r="BI1369" i="17"/>
  <c r="BH1369" i="17"/>
  <c r="BG1369" i="17"/>
  <c r="BF1369" i="17"/>
  <c r="T1369" i="17"/>
  <c r="R1369" i="17"/>
  <c r="P1369" i="17"/>
  <c r="BI1366" i="17"/>
  <c r="BH1366" i="17"/>
  <c r="BG1366" i="17"/>
  <c r="BF1366" i="17"/>
  <c r="T1366" i="17"/>
  <c r="R1366" i="17"/>
  <c r="P1366" i="17"/>
  <c r="BI1365" i="17"/>
  <c r="BH1365" i="17"/>
  <c r="BG1365" i="17"/>
  <c r="BF1365" i="17"/>
  <c r="T1365" i="17"/>
  <c r="R1365" i="17"/>
  <c r="P1365" i="17"/>
  <c r="BI1364" i="17"/>
  <c r="BH1364" i="17"/>
  <c r="BG1364" i="17"/>
  <c r="BF1364" i="17"/>
  <c r="T1364" i="17"/>
  <c r="R1364" i="17"/>
  <c r="P1364" i="17"/>
  <c r="BI1361" i="17"/>
  <c r="BH1361" i="17"/>
  <c r="BG1361" i="17"/>
  <c r="BF1361" i="17"/>
  <c r="T1361" i="17"/>
  <c r="R1361" i="17"/>
  <c r="P1361" i="17"/>
  <c r="BI1360" i="17"/>
  <c r="BH1360" i="17"/>
  <c r="BG1360" i="17"/>
  <c r="BF1360" i="17"/>
  <c r="T1360" i="17"/>
  <c r="R1360" i="17"/>
  <c r="P1360" i="17"/>
  <c r="BI1358" i="17"/>
  <c r="BH1358" i="17"/>
  <c r="BG1358" i="17"/>
  <c r="BF1358" i="17"/>
  <c r="T1358" i="17"/>
  <c r="R1358" i="17"/>
  <c r="P1358" i="17"/>
  <c r="BI1357" i="17"/>
  <c r="BH1357" i="17"/>
  <c r="BG1357" i="17"/>
  <c r="BF1357" i="17"/>
  <c r="T1357" i="17"/>
  <c r="R1357" i="17"/>
  <c r="P1357" i="17"/>
  <c r="BI1354" i="17"/>
  <c r="BH1354" i="17"/>
  <c r="BG1354" i="17"/>
  <c r="BF1354" i="17"/>
  <c r="T1354" i="17"/>
  <c r="R1354" i="17"/>
  <c r="P1354" i="17"/>
  <c r="BI1353" i="17"/>
  <c r="BH1353" i="17"/>
  <c r="BG1353" i="17"/>
  <c r="BF1353" i="17"/>
  <c r="T1353" i="17"/>
  <c r="R1353" i="17"/>
  <c r="P1353" i="17"/>
  <c r="BI1350" i="17"/>
  <c r="BH1350" i="17"/>
  <c r="BG1350" i="17"/>
  <c r="BF1350" i="17"/>
  <c r="T1350" i="17"/>
  <c r="R1350" i="17"/>
  <c r="P1350" i="17"/>
  <c r="BI1348" i="17"/>
  <c r="BH1348" i="17"/>
  <c r="BG1348" i="17"/>
  <c r="BF1348" i="17"/>
  <c r="T1348" i="17"/>
  <c r="R1348" i="17"/>
  <c r="P1348" i="17"/>
  <c r="BI1345" i="17"/>
  <c r="BH1345" i="17"/>
  <c r="BG1345" i="17"/>
  <c r="BF1345" i="17"/>
  <c r="T1345" i="17"/>
  <c r="R1345" i="17"/>
  <c r="P1345" i="17"/>
  <c r="BI1331" i="17"/>
  <c r="BH1331" i="17"/>
  <c r="BG1331" i="17"/>
  <c r="BF1331" i="17"/>
  <c r="T1331" i="17"/>
  <c r="R1331" i="17"/>
  <c r="P1331" i="17"/>
  <c r="BI1326" i="17"/>
  <c r="BH1326" i="17"/>
  <c r="BG1326" i="17"/>
  <c r="BF1326" i="17"/>
  <c r="T1326" i="17"/>
  <c r="R1326" i="17"/>
  <c r="P1326" i="17"/>
  <c r="BI1312" i="17"/>
  <c r="BH1312" i="17"/>
  <c r="BG1312" i="17"/>
  <c r="BF1312" i="17"/>
  <c r="T1312" i="17"/>
  <c r="R1312" i="17"/>
  <c r="P1312" i="17"/>
  <c r="BI1304" i="17"/>
  <c r="BH1304" i="17"/>
  <c r="BG1304" i="17"/>
  <c r="BF1304" i="17"/>
  <c r="T1304" i="17"/>
  <c r="R1304" i="17"/>
  <c r="P1304" i="17"/>
  <c r="BI1301" i="17"/>
  <c r="BH1301" i="17"/>
  <c r="BG1301" i="17"/>
  <c r="BF1301" i="17"/>
  <c r="T1301" i="17"/>
  <c r="R1301" i="17"/>
  <c r="P1301" i="17"/>
  <c r="BI1292" i="17"/>
  <c r="BH1292" i="17"/>
  <c r="BG1292" i="17"/>
  <c r="BF1292" i="17"/>
  <c r="T1292" i="17"/>
  <c r="R1292" i="17"/>
  <c r="P1292" i="17"/>
  <c r="BI1289" i="17"/>
  <c r="BH1289" i="17"/>
  <c r="BG1289" i="17"/>
  <c r="BF1289" i="17"/>
  <c r="T1289" i="17"/>
  <c r="R1289" i="17"/>
  <c r="P1289" i="17"/>
  <c r="BI1286" i="17"/>
  <c r="BH1286" i="17"/>
  <c r="BG1286" i="17"/>
  <c r="BF1286" i="17"/>
  <c r="T1286" i="17"/>
  <c r="R1286" i="17"/>
  <c r="P1286" i="17"/>
  <c r="BI1283" i="17"/>
  <c r="BH1283" i="17"/>
  <c r="BG1283" i="17"/>
  <c r="BF1283" i="17"/>
  <c r="T1283" i="17"/>
  <c r="R1283" i="17"/>
  <c r="P1283" i="17"/>
  <c r="BI1280" i="17"/>
  <c r="BH1280" i="17"/>
  <c r="BG1280" i="17"/>
  <c r="BF1280" i="17"/>
  <c r="T1280" i="17"/>
  <c r="R1280" i="17"/>
  <c r="P1280" i="17"/>
  <c r="BI1277" i="17"/>
  <c r="BH1277" i="17"/>
  <c r="BG1277" i="17"/>
  <c r="BF1277" i="17"/>
  <c r="T1277" i="17"/>
  <c r="R1277" i="17"/>
  <c r="P1277" i="17"/>
  <c r="BI1275" i="17"/>
  <c r="BH1275" i="17"/>
  <c r="BG1275" i="17"/>
  <c r="BF1275" i="17"/>
  <c r="T1275" i="17"/>
  <c r="R1275" i="17"/>
  <c r="P1275" i="17"/>
  <c r="BI1273" i="17"/>
  <c r="BH1273" i="17"/>
  <c r="BG1273" i="17"/>
  <c r="BF1273" i="17"/>
  <c r="T1273" i="17"/>
  <c r="R1273" i="17"/>
  <c r="P1273" i="17"/>
  <c r="BI1270" i="17"/>
  <c r="BH1270" i="17"/>
  <c r="BG1270" i="17"/>
  <c r="BF1270" i="17"/>
  <c r="T1270" i="17"/>
  <c r="R1270" i="17"/>
  <c r="P1270" i="17"/>
  <c r="BI1267" i="17"/>
  <c r="BH1267" i="17"/>
  <c r="BG1267" i="17"/>
  <c r="BF1267" i="17"/>
  <c r="T1267" i="17"/>
  <c r="R1267" i="17"/>
  <c r="P1267" i="17"/>
  <c r="BI1264" i="17"/>
  <c r="BH1264" i="17"/>
  <c r="BG1264" i="17"/>
  <c r="BF1264" i="17"/>
  <c r="T1264" i="17"/>
  <c r="R1264" i="17"/>
  <c r="P1264" i="17"/>
  <c r="BI1262" i="17"/>
  <c r="BH1262" i="17"/>
  <c r="BG1262" i="17"/>
  <c r="BF1262" i="17"/>
  <c r="T1262" i="17"/>
  <c r="R1262" i="17"/>
  <c r="P1262" i="17"/>
  <c r="BI1258" i="17"/>
  <c r="BH1258" i="17"/>
  <c r="BG1258" i="17"/>
  <c r="BF1258" i="17"/>
  <c r="T1258" i="17"/>
  <c r="R1258" i="17"/>
  <c r="P1258" i="17"/>
  <c r="BI1255" i="17"/>
  <c r="BH1255" i="17"/>
  <c r="BG1255" i="17"/>
  <c r="BF1255" i="17"/>
  <c r="T1255" i="17"/>
  <c r="R1255" i="17"/>
  <c r="P1255" i="17"/>
  <c r="BI1252" i="17"/>
  <c r="BH1252" i="17"/>
  <c r="BG1252" i="17"/>
  <c r="BF1252" i="17"/>
  <c r="T1252" i="17"/>
  <c r="R1252" i="17"/>
  <c r="P1252" i="17"/>
  <c r="BI1249" i="17"/>
  <c r="BH1249" i="17"/>
  <c r="BG1249" i="17"/>
  <c r="BF1249" i="17"/>
  <c r="T1249" i="17"/>
  <c r="R1249" i="17"/>
  <c r="P1249" i="17"/>
  <c r="BI1246" i="17"/>
  <c r="BH1246" i="17"/>
  <c r="BG1246" i="17"/>
  <c r="BF1246" i="17"/>
  <c r="T1246" i="17"/>
  <c r="R1246" i="17"/>
  <c r="P1246" i="17"/>
  <c r="BI1242" i="17"/>
  <c r="BH1242" i="17"/>
  <c r="BG1242" i="17"/>
  <c r="BF1242" i="17"/>
  <c r="T1242" i="17"/>
  <c r="R1242" i="17"/>
  <c r="P1242" i="17"/>
  <c r="BI1239" i="17"/>
  <c r="BH1239" i="17"/>
  <c r="BG1239" i="17"/>
  <c r="BF1239" i="17"/>
  <c r="T1239" i="17"/>
  <c r="R1239" i="17"/>
  <c r="P1239" i="17"/>
  <c r="BI1236" i="17"/>
  <c r="BH1236" i="17"/>
  <c r="BG1236" i="17"/>
  <c r="BF1236" i="17"/>
  <c r="T1236" i="17"/>
  <c r="R1236" i="17"/>
  <c r="P1236" i="17"/>
  <c r="BI1232" i="17"/>
  <c r="BH1232" i="17"/>
  <c r="BG1232" i="17"/>
  <c r="BF1232" i="17"/>
  <c r="T1232" i="17"/>
  <c r="R1232" i="17"/>
  <c r="P1232" i="17"/>
  <c r="BI1228" i="17"/>
  <c r="BH1228" i="17"/>
  <c r="BG1228" i="17"/>
  <c r="BF1228" i="17"/>
  <c r="T1228" i="17"/>
  <c r="R1228" i="17"/>
  <c r="P1228" i="17"/>
  <c r="BI1225" i="17"/>
  <c r="BH1225" i="17"/>
  <c r="BG1225" i="17"/>
  <c r="BF1225" i="17"/>
  <c r="T1225" i="17"/>
  <c r="R1225" i="17"/>
  <c r="P1225" i="17"/>
  <c r="BI1222" i="17"/>
  <c r="BH1222" i="17"/>
  <c r="BG1222" i="17"/>
  <c r="BF1222" i="17"/>
  <c r="T1222" i="17"/>
  <c r="T1221" i="17" s="1"/>
  <c r="R1222" i="17"/>
  <c r="R1221" i="17"/>
  <c r="P1222" i="17"/>
  <c r="P1221" i="17" s="1"/>
  <c r="BI1220" i="17"/>
  <c r="BH1220" i="17"/>
  <c r="BG1220" i="17"/>
  <c r="BF1220" i="17"/>
  <c r="T1220" i="17"/>
  <c r="T1219" i="17"/>
  <c r="R1220" i="17"/>
  <c r="R1219" i="17" s="1"/>
  <c r="P1220" i="17"/>
  <c r="P1219" i="17"/>
  <c r="BI1217" i="17"/>
  <c r="BH1217" i="17"/>
  <c r="BG1217" i="17"/>
  <c r="BF1217" i="17"/>
  <c r="T1217" i="17"/>
  <c r="R1217" i="17"/>
  <c r="P1217" i="17"/>
  <c r="BI1216" i="17"/>
  <c r="BH1216" i="17"/>
  <c r="BG1216" i="17"/>
  <c r="BF1216" i="17"/>
  <c r="T1216" i="17"/>
  <c r="R1216" i="17"/>
  <c r="P1216" i="17"/>
  <c r="BI1215" i="17"/>
  <c r="BH1215" i="17"/>
  <c r="BG1215" i="17"/>
  <c r="BF1215" i="17"/>
  <c r="T1215" i="17"/>
  <c r="R1215" i="17"/>
  <c r="P1215" i="17"/>
  <c r="BI1214" i="17"/>
  <c r="BH1214" i="17"/>
  <c r="BG1214" i="17"/>
  <c r="BF1214" i="17"/>
  <c r="T1214" i="17"/>
  <c r="R1214" i="17"/>
  <c r="P1214" i="17"/>
  <c r="BI1213" i="17"/>
  <c r="BH1213" i="17"/>
  <c r="BG1213" i="17"/>
  <c r="BF1213" i="17"/>
  <c r="T1213" i="17"/>
  <c r="R1213" i="17"/>
  <c r="P1213" i="17"/>
  <c r="BI1212" i="17"/>
  <c r="BH1212" i="17"/>
  <c r="BG1212" i="17"/>
  <c r="BF1212" i="17"/>
  <c r="T1212" i="17"/>
  <c r="R1212" i="17"/>
  <c r="P1212" i="17"/>
  <c r="BI1209" i="17"/>
  <c r="BH1209" i="17"/>
  <c r="BG1209" i="17"/>
  <c r="BF1209" i="17"/>
  <c r="T1209" i="17"/>
  <c r="R1209" i="17"/>
  <c r="P1209" i="17"/>
  <c r="BI1206" i="17"/>
  <c r="BH1206" i="17"/>
  <c r="BG1206" i="17"/>
  <c r="BF1206" i="17"/>
  <c r="T1206" i="17"/>
  <c r="R1206" i="17"/>
  <c r="P1206" i="17"/>
  <c r="BI1203" i="17"/>
  <c r="BH1203" i="17"/>
  <c r="BG1203" i="17"/>
  <c r="BF1203" i="17"/>
  <c r="T1203" i="17"/>
  <c r="R1203" i="17"/>
  <c r="P1203" i="17"/>
  <c r="BI1201" i="17"/>
  <c r="BH1201" i="17"/>
  <c r="BG1201" i="17"/>
  <c r="BF1201" i="17"/>
  <c r="T1201" i="17"/>
  <c r="R1201" i="17"/>
  <c r="P1201" i="17"/>
  <c r="BI1199" i="17"/>
  <c r="BH1199" i="17"/>
  <c r="BG1199" i="17"/>
  <c r="BF1199" i="17"/>
  <c r="T1199" i="17"/>
  <c r="R1199" i="17"/>
  <c r="P1199" i="17"/>
  <c r="BI1185" i="17"/>
  <c r="BH1185" i="17"/>
  <c r="BG1185" i="17"/>
  <c r="BF1185" i="17"/>
  <c r="T1185" i="17"/>
  <c r="R1185" i="17"/>
  <c r="P1185" i="17"/>
  <c r="BI1171" i="17"/>
  <c r="BH1171" i="17"/>
  <c r="BG1171" i="17"/>
  <c r="BF1171" i="17"/>
  <c r="T1171" i="17"/>
  <c r="R1171" i="17"/>
  <c r="P1171" i="17"/>
  <c r="BI1168" i="17"/>
  <c r="BH1168" i="17"/>
  <c r="BG1168" i="17"/>
  <c r="BF1168" i="17"/>
  <c r="T1168" i="17"/>
  <c r="R1168" i="17"/>
  <c r="P1168" i="17"/>
  <c r="BI1162" i="17"/>
  <c r="BH1162" i="17"/>
  <c r="BG1162" i="17"/>
  <c r="BF1162" i="17"/>
  <c r="T1162" i="17"/>
  <c r="R1162" i="17"/>
  <c r="P1162" i="17"/>
  <c r="BI1157" i="17"/>
  <c r="BH1157" i="17"/>
  <c r="BG1157" i="17"/>
  <c r="BF1157" i="17"/>
  <c r="T1157" i="17"/>
  <c r="R1157" i="17"/>
  <c r="P1157" i="17"/>
  <c r="BI1155" i="17"/>
  <c r="BH1155" i="17"/>
  <c r="BG1155" i="17"/>
  <c r="BF1155" i="17"/>
  <c r="T1155" i="17"/>
  <c r="R1155" i="17"/>
  <c r="P1155" i="17"/>
  <c r="BI1152" i="17"/>
  <c r="BH1152" i="17"/>
  <c r="BG1152" i="17"/>
  <c r="BF1152" i="17"/>
  <c r="T1152" i="17"/>
  <c r="R1152" i="17"/>
  <c r="P1152" i="17"/>
  <c r="BI1147" i="17"/>
  <c r="BH1147" i="17"/>
  <c r="BG1147" i="17"/>
  <c r="BF1147" i="17"/>
  <c r="T1147" i="17"/>
  <c r="R1147" i="17"/>
  <c r="P1147" i="17"/>
  <c r="BI1142" i="17"/>
  <c r="BH1142" i="17"/>
  <c r="BG1142" i="17"/>
  <c r="BF1142" i="17"/>
  <c r="T1142" i="17"/>
  <c r="R1142" i="17"/>
  <c r="P1142" i="17"/>
  <c r="BI1139" i="17"/>
  <c r="BH1139" i="17"/>
  <c r="BG1139" i="17"/>
  <c r="BF1139" i="17"/>
  <c r="T1139" i="17"/>
  <c r="R1139" i="17"/>
  <c r="P1139" i="17"/>
  <c r="BI1136" i="17"/>
  <c r="BH1136" i="17"/>
  <c r="BG1136" i="17"/>
  <c r="BF1136" i="17"/>
  <c r="T1136" i="17"/>
  <c r="R1136" i="17"/>
  <c r="P1136" i="17"/>
  <c r="BI1133" i="17"/>
  <c r="BH1133" i="17"/>
  <c r="BG1133" i="17"/>
  <c r="BF1133" i="17"/>
  <c r="T1133" i="17"/>
  <c r="R1133" i="17"/>
  <c r="P1133" i="17"/>
  <c r="BI1128" i="17"/>
  <c r="BH1128" i="17"/>
  <c r="BG1128" i="17"/>
  <c r="BF1128" i="17"/>
  <c r="T1128" i="17"/>
  <c r="R1128" i="17"/>
  <c r="P1128" i="17"/>
  <c r="BI1125" i="17"/>
  <c r="BH1125" i="17"/>
  <c r="BG1125" i="17"/>
  <c r="BF1125" i="17"/>
  <c r="T1125" i="17"/>
  <c r="R1125" i="17"/>
  <c r="P1125" i="17"/>
  <c r="BI1122" i="17"/>
  <c r="BH1122" i="17"/>
  <c r="BG1122" i="17"/>
  <c r="BF1122" i="17"/>
  <c r="T1122" i="17"/>
  <c r="R1122" i="17"/>
  <c r="P1122" i="17"/>
  <c r="BI1119" i="17"/>
  <c r="BH1119" i="17"/>
  <c r="BG1119" i="17"/>
  <c r="BF1119" i="17"/>
  <c r="T1119" i="17"/>
  <c r="R1119" i="17"/>
  <c r="P1119" i="17"/>
  <c r="BI1116" i="17"/>
  <c r="BH1116" i="17"/>
  <c r="BG1116" i="17"/>
  <c r="BF1116" i="17"/>
  <c r="T1116" i="17"/>
  <c r="R1116" i="17"/>
  <c r="P1116" i="17"/>
  <c r="BI1111" i="17"/>
  <c r="BH1111" i="17"/>
  <c r="BG1111" i="17"/>
  <c r="BF1111" i="17"/>
  <c r="T1111" i="17"/>
  <c r="R1111" i="17"/>
  <c r="P1111" i="17"/>
  <c r="BI1103" i="17"/>
  <c r="BH1103" i="17"/>
  <c r="BG1103" i="17"/>
  <c r="BF1103" i="17"/>
  <c r="T1103" i="17"/>
  <c r="R1103" i="17"/>
  <c r="P1103" i="17"/>
  <c r="BI1095" i="17"/>
  <c r="BH1095" i="17"/>
  <c r="BG1095" i="17"/>
  <c r="BF1095" i="17"/>
  <c r="T1095" i="17"/>
  <c r="R1095" i="17"/>
  <c r="P1095" i="17"/>
  <c r="BI1092" i="17"/>
  <c r="BH1092" i="17"/>
  <c r="BG1092" i="17"/>
  <c r="BF1092" i="17"/>
  <c r="T1092" i="17"/>
  <c r="R1092" i="17"/>
  <c r="P1092" i="17"/>
  <c r="BI1089" i="17"/>
  <c r="BH1089" i="17"/>
  <c r="BG1089" i="17"/>
  <c r="BF1089" i="17"/>
  <c r="T1089" i="17"/>
  <c r="R1089" i="17"/>
  <c r="P1089" i="17"/>
  <c r="BI1077" i="17"/>
  <c r="BH1077" i="17"/>
  <c r="BG1077" i="17"/>
  <c r="BF1077" i="17"/>
  <c r="T1077" i="17"/>
  <c r="R1077" i="17"/>
  <c r="P1077" i="17"/>
  <c r="BI1064" i="17"/>
  <c r="BH1064" i="17"/>
  <c r="BG1064" i="17"/>
  <c r="BF1064" i="17"/>
  <c r="T1064" i="17"/>
  <c r="R1064" i="17"/>
  <c r="P1064" i="17"/>
  <c r="BI1061" i="17"/>
  <c r="BH1061" i="17"/>
  <c r="BG1061" i="17"/>
  <c r="BF1061" i="17"/>
  <c r="T1061" i="17"/>
  <c r="R1061" i="17"/>
  <c r="P1061" i="17"/>
  <c r="BI1058" i="17"/>
  <c r="BH1058" i="17"/>
  <c r="BG1058" i="17"/>
  <c r="BF1058" i="17"/>
  <c r="T1058" i="17"/>
  <c r="R1058" i="17"/>
  <c r="P1058" i="17"/>
  <c r="BI1056" i="17"/>
  <c r="BH1056" i="17"/>
  <c r="BG1056" i="17"/>
  <c r="BF1056" i="17"/>
  <c r="T1056" i="17"/>
  <c r="R1056" i="17"/>
  <c r="P1056" i="17"/>
  <c r="BI1054" i="17"/>
  <c r="BH1054" i="17"/>
  <c r="BG1054" i="17"/>
  <c r="BF1054" i="17"/>
  <c r="T1054" i="17"/>
  <c r="R1054" i="17"/>
  <c r="P1054" i="17"/>
  <c r="BI1052" i="17"/>
  <c r="BH1052" i="17"/>
  <c r="BG1052" i="17"/>
  <c r="BF1052" i="17"/>
  <c r="T1052" i="17"/>
  <c r="R1052" i="17"/>
  <c r="P1052" i="17"/>
  <c r="BI1050" i="17"/>
  <c r="BH1050" i="17"/>
  <c r="BG1050" i="17"/>
  <c r="BF1050" i="17"/>
  <c r="T1050" i="17"/>
  <c r="R1050" i="17"/>
  <c r="P1050" i="17"/>
  <c r="BI1047" i="17"/>
  <c r="BH1047" i="17"/>
  <c r="BG1047" i="17"/>
  <c r="BF1047" i="17"/>
  <c r="T1047" i="17"/>
  <c r="R1047" i="17"/>
  <c r="P1047" i="17"/>
  <c r="BI1044" i="17"/>
  <c r="BH1044" i="17"/>
  <c r="BG1044" i="17"/>
  <c r="BF1044" i="17"/>
  <c r="T1044" i="17"/>
  <c r="R1044" i="17"/>
  <c r="P1044" i="17"/>
  <c r="BI1042" i="17"/>
  <c r="BH1042" i="17"/>
  <c r="BG1042" i="17"/>
  <c r="BF1042" i="17"/>
  <c r="T1042" i="17"/>
  <c r="R1042" i="17"/>
  <c r="P1042" i="17"/>
  <c r="BI1040" i="17"/>
  <c r="BH1040" i="17"/>
  <c r="BG1040" i="17"/>
  <c r="BF1040" i="17"/>
  <c r="T1040" i="17"/>
  <c r="R1040" i="17"/>
  <c r="P1040" i="17"/>
  <c r="BI1038" i="17"/>
  <c r="BH1038" i="17"/>
  <c r="BG1038" i="17"/>
  <c r="BF1038" i="17"/>
  <c r="T1038" i="17"/>
  <c r="R1038" i="17"/>
  <c r="P1038" i="17"/>
  <c r="BI1035" i="17"/>
  <c r="BH1035" i="17"/>
  <c r="BG1035" i="17"/>
  <c r="BF1035" i="17"/>
  <c r="T1035" i="17"/>
  <c r="R1035" i="17"/>
  <c r="P1035" i="17"/>
  <c r="BI1033" i="17"/>
  <c r="BH1033" i="17"/>
  <c r="BG1033" i="17"/>
  <c r="BF1033" i="17"/>
  <c r="T1033" i="17"/>
  <c r="R1033" i="17"/>
  <c r="P1033" i="17"/>
  <c r="BI1027" i="17"/>
  <c r="BH1027" i="17"/>
  <c r="BG1027" i="17"/>
  <c r="BF1027" i="17"/>
  <c r="T1027" i="17"/>
  <c r="R1027" i="17"/>
  <c r="P1027" i="17"/>
  <c r="BI1021" i="17"/>
  <c r="BH1021" i="17"/>
  <c r="BG1021" i="17"/>
  <c r="BF1021" i="17"/>
  <c r="T1021" i="17"/>
  <c r="R1021" i="17"/>
  <c r="P1021" i="17"/>
  <c r="BI1016" i="17"/>
  <c r="BH1016" i="17"/>
  <c r="BG1016" i="17"/>
  <c r="BF1016" i="17"/>
  <c r="T1016" i="17"/>
  <c r="R1016" i="17"/>
  <c r="P1016" i="17"/>
  <c r="BI1012" i="17"/>
  <c r="BH1012" i="17"/>
  <c r="BG1012" i="17"/>
  <c r="BF1012" i="17"/>
  <c r="T1012" i="17"/>
  <c r="R1012" i="17"/>
  <c r="P1012" i="17"/>
  <c r="BI999" i="17"/>
  <c r="BH999" i="17"/>
  <c r="BG999" i="17"/>
  <c r="BF999" i="17"/>
  <c r="T999" i="17"/>
  <c r="R999" i="17"/>
  <c r="P999" i="17"/>
  <c r="BI996" i="17"/>
  <c r="BH996" i="17"/>
  <c r="BG996" i="17"/>
  <c r="BF996" i="17"/>
  <c r="T996" i="17"/>
  <c r="R996" i="17"/>
  <c r="P996" i="17"/>
  <c r="BI993" i="17"/>
  <c r="BH993" i="17"/>
  <c r="BG993" i="17"/>
  <c r="BF993" i="17"/>
  <c r="T993" i="17"/>
  <c r="R993" i="17"/>
  <c r="P993" i="17"/>
  <c r="BI988" i="17"/>
  <c r="BH988" i="17"/>
  <c r="BG988" i="17"/>
  <c r="BF988" i="17"/>
  <c r="T988" i="17"/>
  <c r="R988" i="17"/>
  <c r="P988" i="17"/>
  <c r="BI987" i="17"/>
  <c r="BH987" i="17"/>
  <c r="BG987" i="17"/>
  <c r="BF987" i="17"/>
  <c r="T987" i="17"/>
  <c r="R987" i="17"/>
  <c r="P987" i="17"/>
  <c r="BI985" i="17"/>
  <c r="BH985" i="17"/>
  <c r="BG985" i="17"/>
  <c r="BF985" i="17"/>
  <c r="T985" i="17"/>
  <c r="R985" i="17"/>
  <c r="P985" i="17"/>
  <c r="BI982" i="17"/>
  <c r="BH982" i="17"/>
  <c r="BG982" i="17"/>
  <c r="BF982" i="17"/>
  <c r="T982" i="17"/>
  <c r="R982" i="17"/>
  <c r="P982" i="17"/>
  <c r="BI979" i="17"/>
  <c r="BH979" i="17"/>
  <c r="BG979" i="17"/>
  <c r="BF979" i="17"/>
  <c r="T979" i="17"/>
  <c r="R979" i="17"/>
  <c r="P979" i="17"/>
  <c r="BI974" i="17"/>
  <c r="BH974" i="17"/>
  <c r="BG974" i="17"/>
  <c r="BF974" i="17"/>
  <c r="T974" i="17"/>
  <c r="R974" i="17"/>
  <c r="P974" i="17"/>
  <c r="BI969" i="17"/>
  <c r="BH969" i="17"/>
  <c r="BG969" i="17"/>
  <c r="BF969" i="17"/>
  <c r="T969" i="17"/>
  <c r="R969" i="17"/>
  <c r="P969" i="17"/>
  <c r="BI967" i="17"/>
  <c r="BH967" i="17"/>
  <c r="BG967" i="17"/>
  <c r="BF967" i="17"/>
  <c r="T967" i="17"/>
  <c r="R967" i="17"/>
  <c r="P967" i="17"/>
  <c r="BI964" i="17"/>
  <c r="BH964" i="17"/>
  <c r="BG964" i="17"/>
  <c r="BF964" i="17"/>
  <c r="T964" i="17"/>
  <c r="R964" i="17"/>
  <c r="P964" i="17"/>
  <c r="BI959" i="17"/>
  <c r="BH959" i="17"/>
  <c r="BG959" i="17"/>
  <c r="BF959" i="17"/>
  <c r="T959" i="17"/>
  <c r="R959" i="17"/>
  <c r="P959" i="17"/>
  <c r="BI954" i="17"/>
  <c r="BH954" i="17"/>
  <c r="BG954" i="17"/>
  <c r="BF954" i="17"/>
  <c r="T954" i="17"/>
  <c r="R954" i="17"/>
  <c r="P954" i="17"/>
  <c r="BI951" i="17"/>
  <c r="BH951" i="17"/>
  <c r="BG951" i="17"/>
  <c r="BF951" i="17"/>
  <c r="T951" i="17"/>
  <c r="R951" i="17"/>
  <c r="P951" i="17"/>
  <c r="BI949" i="17"/>
  <c r="BH949" i="17"/>
  <c r="BG949" i="17"/>
  <c r="BF949" i="17"/>
  <c r="T949" i="17"/>
  <c r="R949" i="17"/>
  <c r="P949" i="17"/>
  <c r="BI947" i="17"/>
  <c r="BH947" i="17"/>
  <c r="BG947" i="17"/>
  <c r="BF947" i="17"/>
  <c r="T947" i="17"/>
  <c r="R947" i="17"/>
  <c r="P947" i="17"/>
  <c r="BI945" i="17"/>
  <c r="BH945" i="17"/>
  <c r="BG945" i="17"/>
  <c r="BF945" i="17"/>
  <c r="T945" i="17"/>
  <c r="R945" i="17"/>
  <c r="P945" i="17"/>
  <c r="BI942" i="17"/>
  <c r="BH942" i="17"/>
  <c r="BG942" i="17"/>
  <c r="BF942" i="17"/>
  <c r="T942" i="17"/>
  <c r="R942" i="17"/>
  <c r="P942" i="17"/>
  <c r="BI939" i="17"/>
  <c r="BH939" i="17"/>
  <c r="BG939" i="17"/>
  <c r="BF939" i="17"/>
  <c r="T939" i="17"/>
  <c r="R939" i="17"/>
  <c r="P939" i="17"/>
  <c r="BI934" i="17"/>
  <c r="BH934" i="17"/>
  <c r="BG934" i="17"/>
  <c r="BF934" i="17"/>
  <c r="T934" i="17"/>
  <c r="R934" i="17"/>
  <c r="P934" i="17"/>
  <c r="BI928" i="17"/>
  <c r="BH928" i="17"/>
  <c r="BG928" i="17"/>
  <c r="BF928" i="17"/>
  <c r="T928" i="17"/>
  <c r="R928" i="17"/>
  <c r="P928" i="17"/>
  <c r="BI925" i="17"/>
  <c r="BH925" i="17"/>
  <c r="BG925" i="17"/>
  <c r="BF925" i="17"/>
  <c r="T925" i="17"/>
  <c r="R925" i="17"/>
  <c r="P925" i="17"/>
  <c r="BI922" i="17"/>
  <c r="BH922" i="17"/>
  <c r="BG922" i="17"/>
  <c r="BF922" i="17"/>
  <c r="T922" i="17"/>
  <c r="R922" i="17"/>
  <c r="P922" i="17"/>
  <c r="BI920" i="17"/>
  <c r="BH920" i="17"/>
  <c r="BG920" i="17"/>
  <c r="BF920" i="17"/>
  <c r="T920" i="17"/>
  <c r="R920" i="17"/>
  <c r="P920" i="17"/>
  <c r="BI917" i="17"/>
  <c r="BH917" i="17"/>
  <c r="BG917" i="17"/>
  <c r="BF917" i="17"/>
  <c r="T917" i="17"/>
  <c r="R917" i="17"/>
  <c r="P917" i="17"/>
  <c r="BI914" i="17"/>
  <c r="BH914" i="17"/>
  <c r="BG914" i="17"/>
  <c r="BF914" i="17"/>
  <c r="T914" i="17"/>
  <c r="R914" i="17"/>
  <c r="P914" i="17"/>
  <c r="BI909" i="17"/>
  <c r="BH909" i="17"/>
  <c r="BG909" i="17"/>
  <c r="BF909" i="17"/>
  <c r="T909" i="17"/>
  <c r="R909" i="17"/>
  <c r="P909" i="17"/>
  <c r="BI904" i="17"/>
  <c r="BH904" i="17"/>
  <c r="BG904" i="17"/>
  <c r="BF904" i="17"/>
  <c r="T904" i="17"/>
  <c r="R904" i="17"/>
  <c r="P904" i="17"/>
  <c r="BI901" i="17"/>
  <c r="BH901" i="17"/>
  <c r="BG901" i="17"/>
  <c r="BF901" i="17"/>
  <c r="T901" i="17"/>
  <c r="R901" i="17"/>
  <c r="P901" i="17"/>
  <c r="BI898" i="17"/>
  <c r="BH898" i="17"/>
  <c r="BG898" i="17"/>
  <c r="BF898" i="17"/>
  <c r="T898" i="17"/>
  <c r="R898" i="17"/>
  <c r="P898" i="17"/>
  <c r="BI895" i="17"/>
  <c r="BH895" i="17"/>
  <c r="BG895" i="17"/>
  <c r="BF895" i="17"/>
  <c r="T895" i="17"/>
  <c r="R895" i="17"/>
  <c r="P895" i="17"/>
  <c r="BI892" i="17"/>
  <c r="BH892" i="17"/>
  <c r="BG892" i="17"/>
  <c r="BF892" i="17"/>
  <c r="T892" i="17"/>
  <c r="R892" i="17"/>
  <c r="P892" i="17"/>
  <c r="BI890" i="17"/>
  <c r="BH890" i="17"/>
  <c r="BG890" i="17"/>
  <c r="BF890" i="17"/>
  <c r="T890" i="17"/>
  <c r="R890" i="17"/>
  <c r="P890" i="17"/>
  <c r="BI887" i="17"/>
  <c r="BH887" i="17"/>
  <c r="BG887" i="17"/>
  <c r="BF887" i="17"/>
  <c r="T887" i="17"/>
  <c r="R887" i="17"/>
  <c r="P887" i="17"/>
  <c r="BI883" i="17"/>
  <c r="BH883" i="17"/>
  <c r="BG883" i="17"/>
  <c r="BF883" i="17"/>
  <c r="T883" i="17"/>
  <c r="T882" i="17" s="1"/>
  <c r="R883" i="17"/>
  <c r="R882" i="17" s="1"/>
  <c r="P883" i="17"/>
  <c r="P882" i="17" s="1"/>
  <c r="BI881" i="17"/>
  <c r="BH881" i="17"/>
  <c r="BG881" i="17"/>
  <c r="BF881" i="17"/>
  <c r="T881" i="17"/>
  <c r="R881" i="17"/>
  <c r="P881" i="17"/>
  <c r="BI878" i="17"/>
  <c r="BH878" i="17"/>
  <c r="BG878" i="17"/>
  <c r="BF878" i="17"/>
  <c r="T878" i="17"/>
  <c r="R878" i="17"/>
  <c r="P878" i="17"/>
  <c r="BI877" i="17"/>
  <c r="BH877" i="17"/>
  <c r="BG877" i="17"/>
  <c r="BF877" i="17"/>
  <c r="T877" i="17"/>
  <c r="R877" i="17"/>
  <c r="P877" i="17"/>
  <c r="BI874" i="17"/>
  <c r="BH874" i="17"/>
  <c r="BG874" i="17"/>
  <c r="BF874" i="17"/>
  <c r="T874" i="17"/>
  <c r="R874" i="17"/>
  <c r="P874" i="17"/>
  <c r="BI871" i="17"/>
  <c r="BH871" i="17"/>
  <c r="BG871" i="17"/>
  <c r="BF871" i="17"/>
  <c r="T871" i="17"/>
  <c r="R871" i="17"/>
  <c r="P871" i="17"/>
  <c r="BI868" i="17"/>
  <c r="BH868" i="17"/>
  <c r="BG868" i="17"/>
  <c r="BF868" i="17"/>
  <c r="T868" i="17"/>
  <c r="R868" i="17"/>
  <c r="P868" i="17"/>
  <c r="BI865" i="17"/>
  <c r="BH865" i="17"/>
  <c r="BG865" i="17"/>
  <c r="BF865" i="17"/>
  <c r="T865" i="17"/>
  <c r="R865" i="17"/>
  <c r="P865" i="17"/>
  <c r="BI862" i="17"/>
  <c r="BH862" i="17"/>
  <c r="BG862" i="17"/>
  <c r="BF862" i="17"/>
  <c r="T862" i="17"/>
  <c r="R862" i="17"/>
  <c r="P862" i="17"/>
  <c r="BI859" i="17"/>
  <c r="BH859" i="17"/>
  <c r="BG859" i="17"/>
  <c r="BF859" i="17"/>
  <c r="T859" i="17"/>
  <c r="R859" i="17"/>
  <c r="P859" i="17"/>
  <c r="BI856" i="17"/>
  <c r="BH856" i="17"/>
  <c r="BG856" i="17"/>
  <c r="BF856" i="17"/>
  <c r="T856" i="17"/>
  <c r="R856" i="17"/>
  <c r="P856" i="17"/>
  <c r="BI853" i="17"/>
  <c r="BH853" i="17"/>
  <c r="BG853" i="17"/>
  <c r="BF853" i="17"/>
  <c r="T853" i="17"/>
  <c r="R853" i="17"/>
  <c r="P853" i="17"/>
  <c r="BI852" i="17"/>
  <c r="BH852" i="17"/>
  <c r="BG852" i="17"/>
  <c r="BF852" i="17"/>
  <c r="T852" i="17"/>
  <c r="R852" i="17"/>
  <c r="P852" i="17"/>
  <c r="BI850" i="17"/>
  <c r="BH850" i="17"/>
  <c r="BG850" i="17"/>
  <c r="BF850" i="17"/>
  <c r="T850" i="17"/>
  <c r="R850" i="17"/>
  <c r="P850" i="17"/>
  <c r="BI849" i="17"/>
  <c r="BH849" i="17"/>
  <c r="BG849" i="17"/>
  <c r="BF849" i="17"/>
  <c r="T849" i="17"/>
  <c r="R849" i="17"/>
  <c r="P849" i="17"/>
  <c r="BI847" i="17"/>
  <c r="BH847" i="17"/>
  <c r="BG847" i="17"/>
  <c r="BF847" i="17"/>
  <c r="T847" i="17"/>
  <c r="R847" i="17"/>
  <c r="P847" i="17"/>
  <c r="BI844" i="17"/>
  <c r="BH844" i="17"/>
  <c r="BG844" i="17"/>
  <c r="BF844" i="17"/>
  <c r="T844" i="17"/>
  <c r="R844" i="17"/>
  <c r="P844" i="17"/>
  <c r="BI843" i="17"/>
  <c r="BH843" i="17"/>
  <c r="BG843" i="17"/>
  <c r="BF843" i="17"/>
  <c r="T843" i="17"/>
  <c r="R843" i="17"/>
  <c r="P843" i="17"/>
  <c r="BI842" i="17"/>
  <c r="BH842" i="17"/>
  <c r="BG842" i="17"/>
  <c r="BF842" i="17"/>
  <c r="T842" i="17"/>
  <c r="R842" i="17"/>
  <c r="P842" i="17"/>
  <c r="BI839" i="17"/>
  <c r="BH839" i="17"/>
  <c r="BG839" i="17"/>
  <c r="BF839" i="17"/>
  <c r="T839" i="17"/>
  <c r="R839" i="17"/>
  <c r="P839" i="17"/>
  <c r="BI838" i="17"/>
  <c r="BH838" i="17"/>
  <c r="BG838" i="17"/>
  <c r="BF838" i="17"/>
  <c r="T838" i="17"/>
  <c r="R838" i="17"/>
  <c r="P838" i="17"/>
  <c r="BI837" i="17"/>
  <c r="BH837" i="17"/>
  <c r="BG837" i="17"/>
  <c r="BF837" i="17"/>
  <c r="T837" i="17"/>
  <c r="R837" i="17"/>
  <c r="P837" i="17"/>
  <c r="BI835" i="17"/>
  <c r="BH835" i="17"/>
  <c r="BG835" i="17"/>
  <c r="BF835" i="17"/>
  <c r="T835" i="17"/>
  <c r="R835" i="17"/>
  <c r="P835" i="17"/>
  <c r="BI834" i="17"/>
  <c r="BH834" i="17"/>
  <c r="BG834" i="17"/>
  <c r="BF834" i="17"/>
  <c r="T834" i="17"/>
  <c r="R834" i="17"/>
  <c r="P834" i="17"/>
  <c r="BI833" i="17"/>
  <c r="BH833" i="17"/>
  <c r="BG833" i="17"/>
  <c r="BF833" i="17"/>
  <c r="T833" i="17"/>
  <c r="R833" i="17"/>
  <c r="P833" i="17"/>
  <c r="BI830" i="17"/>
  <c r="BH830" i="17"/>
  <c r="BG830" i="17"/>
  <c r="BF830" i="17"/>
  <c r="T830" i="17"/>
  <c r="R830" i="17"/>
  <c r="P830" i="17"/>
  <c r="BI828" i="17"/>
  <c r="BH828" i="17"/>
  <c r="BG828" i="17"/>
  <c r="BF828" i="17"/>
  <c r="T828" i="17"/>
  <c r="R828" i="17"/>
  <c r="P828" i="17"/>
  <c r="BI826" i="17"/>
  <c r="BH826" i="17"/>
  <c r="BG826" i="17"/>
  <c r="BF826" i="17"/>
  <c r="T826" i="17"/>
  <c r="R826" i="17"/>
  <c r="P826" i="17"/>
  <c r="BI824" i="17"/>
  <c r="BH824" i="17"/>
  <c r="BG824" i="17"/>
  <c r="BF824" i="17"/>
  <c r="T824" i="17"/>
  <c r="R824" i="17"/>
  <c r="P824" i="17"/>
  <c r="BI823" i="17"/>
  <c r="BH823" i="17"/>
  <c r="BG823" i="17"/>
  <c r="BF823" i="17"/>
  <c r="T823" i="17"/>
  <c r="R823" i="17"/>
  <c r="P823" i="17"/>
  <c r="BI822" i="17"/>
  <c r="BH822" i="17"/>
  <c r="BG822" i="17"/>
  <c r="BF822" i="17"/>
  <c r="T822" i="17"/>
  <c r="R822" i="17"/>
  <c r="P822" i="17"/>
  <c r="BI821" i="17"/>
  <c r="BH821" i="17"/>
  <c r="BG821" i="17"/>
  <c r="BF821" i="17"/>
  <c r="T821" i="17"/>
  <c r="R821" i="17"/>
  <c r="P821" i="17"/>
  <c r="BI820" i="17"/>
  <c r="BH820" i="17"/>
  <c r="BG820" i="17"/>
  <c r="BF820" i="17"/>
  <c r="T820" i="17"/>
  <c r="R820" i="17"/>
  <c r="P820" i="17"/>
  <c r="BI818" i="17"/>
  <c r="BH818" i="17"/>
  <c r="BG818" i="17"/>
  <c r="BF818" i="17"/>
  <c r="T818" i="17"/>
  <c r="R818" i="17"/>
  <c r="P818" i="17"/>
  <c r="BI816" i="17"/>
  <c r="BH816" i="17"/>
  <c r="BG816" i="17"/>
  <c r="BF816" i="17"/>
  <c r="T816" i="17"/>
  <c r="R816" i="17"/>
  <c r="P816" i="17"/>
  <c r="BI815" i="17"/>
  <c r="BH815" i="17"/>
  <c r="BG815" i="17"/>
  <c r="BF815" i="17"/>
  <c r="T815" i="17"/>
  <c r="R815" i="17"/>
  <c r="P815" i="17"/>
  <c r="BI814" i="17"/>
  <c r="BH814" i="17"/>
  <c r="BG814" i="17"/>
  <c r="BF814" i="17"/>
  <c r="T814" i="17"/>
  <c r="R814" i="17"/>
  <c r="P814" i="17"/>
  <c r="BI812" i="17"/>
  <c r="BH812" i="17"/>
  <c r="BG812" i="17"/>
  <c r="BF812" i="17"/>
  <c r="T812" i="17"/>
  <c r="R812" i="17"/>
  <c r="P812" i="17"/>
  <c r="BI810" i="17"/>
  <c r="BH810" i="17"/>
  <c r="BG810" i="17"/>
  <c r="BF810" i="17"/>
  <c r="T810" i="17"/>
  <c r="R810" i="17"/>
  <c r="P810" i="17"/>
  <c r="BI809" i="17"/>
  <c r="BH809" i="17"/>
  <c r="BG809" i="17"/>
  <c r="BF809" i="17"/>
  <c r="T809" i="17"/>
  <c r="R809" i="17"/>
  <c r="P809" i="17"/>
  <c r="BI806" i="17"/>
  <c r="BH806" i="17"/>
  <c r="BG806" i="17"/>
  <c r="BF806" i="17"/>
  <c r="T806" i="17"/>
  <c r="R806" i="17"/>
  <c r="P806" i="17"/>
  <c r="BI804" i="17"/>
  <c r="BH804" i="17"/>
  <c r="BG804" i="17"/>
  <c r="BF804" i="17"/>
  <c r="T804" i="17"/>
  <c r="R804" i="17"/>
  <c r="P804" i="17"/>
  <c r="BI802" i="17"/>
  <c r="BH802" i="17"/>
  <c r="BG802" i="17"/>
  <c r="BF802" i="17"/>
  <c r="T802" i="17"/>
  <c r="R802" i="17"/>
  <c r="P802" i="17"/>
  <c r="BI799" i="17"/>
  <c r="BH799" i="17"/>
  <c r="BG799" i="17"/>
  <c r="BF799" i="17"/>
  <c r="T799" i="17"/>
  <c r="R799" i="17"/>
  <c r="P799" i="17"/>
  <c r="BI797" i="17"/>
  <c r="BH797" i="17"/>
  <c r="BG797" i="17"/>
  <c r="BF797" i="17"/>
  <c r="T797" i="17"/>
  <c r="R797" i="17"/>
  <c r="P797" i="17"/>
  <c r="BI796" i="17"/>
  <c r="BH796" i="17"/>
  <c r="BG796" i="17"/>
  <c r="BF796" i="17"/>
  <c r="T796" i="17"/>
  <c r="R796" i="17"/>
  <c r="P796" i="17"/>
  <c r="BI793" i="17"/>
  <c r="BH793" i="17"/>
  <c r="BG793" i="17"/>
  <c r="BF793" i="17"/>
  <c r="T793" i="17"/>
  <c r="R793" i="17"/>
  <c r="P793" i="17"/>
  <c r="BI790" i="17"/>
  <c r="BH790" i="17"/>
  <c r="BG790" i="17"/>
  <c r="BF790" i="17"/>
  <c r="T790" i="17"/>
  <c r="R790" i="17"/>
  <c r="P790" i="17"/>
  <c r="BI788" i="17"/>
  <c r="BH788" i="17"/>
  <c r="BG788" i="17"/>
  <c r="BF788" i="17"/>
  <c r="T788" i="17"/>
  <c r="R788" i="17"/>
  <c r="P788" i="17"/>
  <c r="BI786" i="17"/>
  <c r="BH786" i="17"/>
  <c r="BG786" i="17"/>
  <c r="BF786" i="17"/>
  <c r="T786" i="17"/>
  <c r="R786" i="17"/>
  <c r="P786" i="17"/>
  <c r="BI782" i="17"/>
  <c r="BH782" i="17"/>
  <c r="BG782" i="17"/>
  <c r="BF782" i="17"/>
  <c r="T782" i="17"/>
  <c r="T781" i="17"/>
  <c r="R782" i="17"/>
  <c r="R781" i="17" s="1"/>
  <c r="P782" i="17"/>
  <c r="P781" i="17"/>
  <c r="BI780" i="17"/>
  <c r="BH780" i="17"/>
  <c r="BG780" i="17"/>
  <c r="BF780" i="17"/>
  <c r="T780" i="17"/>
  <c r="R780" i="17"/>
  <c r="P780" i="17"/>
  <c r="BI779" i="17"/>
  <c r="BH779" i="17"/>
  <c r="BG779" i="17"/>
  <c r="BF779" i="17"/>
  <c r="T779" i="17"/>
  <c r="R779" i="17"/>
  <c r="P779" i="17"/>
  <c r="BI776" i="17"/>
  <c r="BH776" i="17"/>
  <c r="BG776" i="17"/>
  <c r="BF776" i="17"/>
  <c r="T776" i="17"/>
  <c r="R776" i="17"/>
  <c r="P776" i="17"/>
  <c r="BI774" i="17"/>
  <c r="BH774" i="17"/>
  <c r="BG774" i="17"/>
  <c r="BF774" i="17"/>
  <c r="T774" i="17"/>
  <c r="R774" i="17"/>
  <c r="P774" i="17"/>
  <c r="BI772" i="17"/>
  <c r="BH772" i="17"/>
  <c r="BG772" i="17"/>
  <c r="BF772" i="17"/>
  <c r="T772" i="17"/>
  <c r="R772" i="17"/>
  <c r="P772" i="17"/>
  <c r="BI770" i="17"/>
  <c r="BH770" i="17"/>
  <c r="BG770" i="17"/>
  <c r="BF770" i="17"/>
  <c r="T770" i="17"/>
  <c r="R770" i="17"/>
  <c r="P770" i="17"/>
  <c r="BI768" i="17"/>
  <c r="BH768" i="17"/>
  <c r="BG768" i="17"/>
  <c r="BF768" i="17"/>
  <c r="T768" i="17"/>
  <c r="R768" i="17"/>
  <c r="P768" i="17"/>
  <c r="BI766" i="17"/>
  <c r="BH766" i="17"/>
  <c r="BG766" i="17"/>
  <c r="BF766" i="17"/>
  <c r="T766" i="17"/>
  <c r="R766" i="17"/>
  <c r="P766" i="17"/>
  <c r="BI764" i="17"/>
  <c r="BH764" i="17"/>
  <c r="BG764" i="17"/>
  <c r="BF764" i="17"/>
  <c r="T764" i="17"/>
  <c r="R764" i="17"/>
  <c r="P764" i="17"/>
  <c r="BI762" i="17"/>
  <c r="BH762" i="17"/>
  <c r="BG762" i="17"/>
  <c r="BF762" i="17"/>
  <c r="T762" i="17"/>
  <c r="R762" i="17"/>
  <c r="P762" i="17"/>
  <c r="BI759" i="17"/>
  <c r="BH759" i="17"/>
  <c r="BG759" i="17"/>
  <c r="BF759" i="17"/>
  <c r="T759" i="17"/>
  <c r="R759" i="17"/>
  <c r="P759" i="17"/>
  <c r="BI758" i="17"/>
  <c r="BH758" i="17"/>
  <c r="BG758" i="17"/>
  <c r="BF758" i="17"/>
  <c r="T758" i="17"/>
  <c r="R758" i="17"/>
  <c r="P758" i="17"/>
  <c r="BI756" i="17"/>
  <c r="BH756" i="17"/>
  <c r="BG756" i="17"/>
  <c r="BF756" i="17"/>
  <c r="T756" i="17"/>
  <c r="R756" i="17"/>
  <c r="P756" i="17"/>
  <c r="BI754" i="17"/>
  <c r="BH754" i="17"/>
  <c r="BG754" i="17"/>
  <c r="BF754" i="17"/>
  <c r="T754" i="17"/>
  <c r="R754" i="17"/>
  <c r="P754" i="17"/>
  <c r="BI752" i="17"/>
  <c r="BH752" i="17"/>
  <c r="BG752" i="17"/>
  <c r="BF752" i="17"/>
  <c r="T752" i="17"/>
  <c r="R752" i="17"/>
  <c r="P752" i="17"/>
  <c r="BI750" i="17"/>
  <c r="BH750" i="17"/>
  <c r="BG750" i="17"/>
  <c r="BF750" i="17"/>
  <c r="T750" i="17"/>
  <c r="R750" i="17"/>
  <c r="P750" i="17"/>
  <c r="BI748" i="17"/>
  <c r="BH748" i="17"/>
  <c r="BG748" i="17"/>
  <c r="BF748" i="17"/>
  <c r="T748" i="17"/>
  <c r="R748" i="17"/>
  <c r="P748" i="17"/>
  <c r="BI746" i="17"/>
  <c r="BH746" i="17"/>
  <c r="BG746" i="17"/>
  <c r="BF746" i="17"/>
  <c r="T746" i="17"/>
  <c r="R746" i="17"/>
  <c r="P746" i="17"/>
  <c r="BI744" i="17"/>
  <c r="BH744" i="17"/>
  <c r="BG744" i="17"/>
  <c r="BF744" i="17"/>
  <c r="T744" i="17"/>
  <c r="R744" i="17"/>
  <c r="P744" i="17"/>
  <c r="BI741" i="17"/>
  <c r="BH741" i="17"/>
  <c r="BG741" i="17"/>
  <c r="BF741" i="17"/>
  <c r="T741" i="17"/>
  <c r="R741" i="17"/>
  <c r="P741" i="17"/>
  <c r="BI738" i="17"/>
  <c r="BH738" i="17"/>
  <c r="BG738" i="17"/>
  <c r="BF738" i="17"/>
  <c r="T738" i="17"/>
  <c r="R738" i="17"/>
  <c r="P738" i="17"/>
  <c r="BI735" i="17"/>
  <c r="BH735" i="17"/>
  <c r="BG735" i="17"/>
  <c r="BF735" i="17"/>
  <c r="T735" i="17"/>
  <c r="R735" i="17"/>
  <c r="P735" i="17"/>
  <c r="BI733" i="17"/>
  <c r="BH733" i="17"/>
  <c r="BG733" i="17"/>
  <c r="BF733" i="17"/>
  <c r="T733" i="17"/>
  <c r="R733" i="17"/>
  <c r="P733" i="17"/>
  <c r="BI730" i="17"/>
  <c r="BH730" i="17"/>
  <c r="BG730" i="17"/>
  <c r="BF730" i="17"/>
  <c r="T730" i="17"/>
  <c r="R730" i="17"/>
  <c r="P730" i="17"/>
  <c r="BI715" i="17"/>
  <c r="BH715" i="17"/>
  <c r="BG715" i="17"/>
  <c r="BF715" i="17"/>
  <c r="T715" i="17"/>
  <c r="R715" i="17"/>
  <c r="P715" i="17"/>
  <c r="BI697" i="17"/>
  <c r="BH697" i="17"/>
  <c r="BG697" i="17"/>
  <c r="BF697" i="17"/>
  <c r="T697" i="17"/>
  <c r="R697" i="17"/>
  <c r="P697" i="17"/>
  <c r="BI685" i="17"/>
  <c r="BH685" i="17"/>
  <c r="BG685" i="17"/>
  <c r="BF685" i="17"/>
  <c r="T685" i="17"/>
  <c r="R685" i="17"/>
  <c r="P685" i="17"/>
  <c r="BI672" i="17"/>
  <c r="BH672" i="17"/>
  <c r="BG672" i="17"/>
  <c r="BF672" i="17"/>
  <c r="T672" i="17"/>
  <c r="R672" i="17"/>
  <c r="P672" i="17"/>
  <c r="BI664" i="17"/>
  <c r="BH664" i="17"/>
  <c r="BG664" i="17"/>
  <c r="BF664" i="17"/>
  <c r="T664" i="17"/>
  <c r="R664" i="17"/>
  <c r="P664" i="17"/>
  <c r="BI661" i="17"/>
  <c r="BH661" i="17"/>
  <c r="BG661" i="17"/>
  <c r="BF661" i="17"/>
  <c r="T661" i="17"/>
  <c r="R661" i="17"/>
  <c r="P661" i="17"/>
  <c r="BI655" i="17"/>
  <c r="BH655" i="17"/>
  <c r="BG655" i="17"/>
  <c r="BF655" i="17"/>
  <c r="T655" i="17"/>
  <c r="R655" i="17"/>
  <c r="P655" i="17"/>
  <c r="BI641" i="17"/>
  <c r="BH641" i="17"/>
  <c r="BG641" i="17"/>
  <c r="BF641" i="17"/>
  <c r="T641" i="17"/>
  <c r="R641" i="17"/>
  <c r="P641" i="17"/>
  <c r="BI638" i="17"/>
  <c r="BH638" i="17"/>
  <c r="BG638" i="17"/>
  <c r="BF638" i="17"/>
  <c r="T638" i="17"/>
  <c r="R638" i="17"/>
  <c r="P638" i="17"/>
  <c r="BI635" i="17"/>
  <c r="BH635" i="17"/>
  <c r="BG635" i="17"/>
  <c r="BF635" i="17"/>
  <c r="T635" i="17"/>
  <c r="R635" i="17"/>
  <c r="P635" i="17"/>
  <c r="BI633" i="17"/>
  <c r="BH633" i="17"/>
  <c r="BG633" i="17"/>
  <c r="BF633" i="17"/>
  <c r="T633" i="17"/>
  <c r="R633" i="17"/>
  <c r="P633" i="17"/>
  <c r="BI630" i="17"/>
  <c r="BH630" i="17"/>
  <c r="BG630" i="17"/>
  <c r="BF630" i="17"/>
  <c r="T630" i="17"/>
  <c r="R630" i="17"/>
  <c r="P630" i="17"/>
  <c r="BI624" i="17"/>
  <c r="BH624" i="17"/>
  <c r="BG624" i="17"/>
  <c r="BF624" i="17"/>
  <c r="T624" i="17"/>
  <c r="R624" i="17"/>
  <c r="P624" i="17"/>
  <c r="BI621" i="17"/>
  <c r="BH621" i="17"/>
  <c r="BG621" i="17"/>
  <c r="BF621" i="17"/>
  <c r="T621" i="17"/>
  <c r="R621" i="17"/>
  <c r="P621" i="17"/>
  <c r="BI614" i="17"/>
  <c r="BH614" i="17"/>
  <c r="BG614" i="17"/>
  <c r="BF614" i="17"/>
  <c r="T614" i="17"/>
  <c r="R614" i="17"/>
  <c r="P614" i="17"/>
  <c r="BI605" i="17"/>
  <c r="BH605" i="17"/>
  <c r="BG605" i="17"/>
  <c r="BF605" i="17"/>
  <c r="T605" i="17"/>
  <c r="R605" i="17"/>
  <c r="P605" i="17"/>
  <c r="BI602" i="17"/>
  <c r="BH602" i="17"/>
  <c r="BG602" i="17"/>
  <c r="BF602" i="17"/>
  <c r="T602" i="17"/>
  <c r="R602" i="17"/>
  <c r="P602" i="17"/>
  <c r="BI599" i="17"/>
  <c r="BH599" i="17"/>
  <c r="BG599" i="17"/>
  <c r="BF599" i="17"/>
  <c r="T599" i="17"/>
  <c r="R599" i="17"/>
  <c r="P599" i="17"/>
  <c r="BI596" i="17"/>
  <c r="BH596" i="17"/>
  <c r="BG596" i="17"/>
  <c r="BF596" i="17"/>
  <c r="T596" i="17"/>
  <c r="R596" i="17"/>
  <c r="P596" i="17"/>
  <c r="BI581" i="17"/>
  <c r="BH581" i="17"/>
  <c r="BG581" i="17"/>
  <c r="BF581" i="17"/>
  <c r="T581" i="17"/>
  <c r="R581" i="17"/>
  <c r="P581" i="17"/>
  <c r="BI579" i="17"/>
  <c r="BH579" i="17"/>
  <c r="BG579" i="17"/>
  <c r="BF579" i="17"/>
  <c r="T579" i="17"/>
  <c r="R579" i="17"/>
  <c r="P579" i="17"/>
  <c r="BI576" i="17"/>
  <c r="BH576" i="17"/>
  <c r="BG576" i="17"/>
  <c r="BF576" i="17"/>
  <c r="T576" i="17"/>
  <c r="R576" i="17"/>
  <c r="P576" i="17"/>
  <c r="BI573" i="17"/>
  <c r="BH573" i="17"/>
  <c r="BG573" i="17"/>
  <c r="BF573" i="17"/>
  <c r="T573" i="17"/>
  <c r="R573" i="17"/>
  <c r="P573" i="17"/>
  <c r="BI571" i="17"/>
  <c r="BH571" i="17"/>
  <c r="BG571" i="17"/>
  <c r="BF571" i="17"/>
  <c r="T571" i="17"/>
  <c r="R571" i="17"/>
  <c r="P571" i="17"/>
  <c r="BI568" i="17"/>
  <c r="BH568" i="17"/>
  <c r="BG568" i="17"/>
  <c r="BF568" i="17"/>
  <c r="T568" i="17"/>
  <c r="R568" i="17"/>
  <c r="P568" i="17"/>
  <c r="BI565" i="17"/>
  <c r="BH565" i="17"/>
  <c r="BG565" i="17"/>
  <c r="BF565" i="17"/>
  <c r="T565" i="17"/>
  <c r="R565" i="17"/>
  <c r="P565" i="17"/>
  <c r="BI560" i="17"/>
  <c r="BH560" i="17"/>
  <c r="BG560" i="17"/>
  <c r="BF560" i="17"/>
  <c r="T560" i="17"/>
  <c r="R560" i="17"/>
  <c r="P560" i="17"/>
  <c r="BI555" i="17"/>
  <c r="BH555" i="17"/>
  <c r="BG555" i="17"/>
  <c r="BF555" i="17"/>
  <c r="T555" i="17"/>
  <c r="R555" i="17"/>
  <c r="P555" i="17"/>
  <c r="BI546" i="17"/>
  <c r="BH546" i="17"/>
  <c r="BG546" i="17"/>
  <c r="BF546" i="17"/>
  <c r="T546" i="17"/>
  <c r="R546" i="17"/>
  <c r="P546" i="17"/>
  <c r="BI543" i="17"/>
  <c r="BH543" i="17"/>
  <c r="BG543" i="17"/>
  <c r="BF543" i="17"/>
  <c r="T543" i="17"/>
  <c r="R543" i="17"/>
  <c r="P543" i="17"/>
  <c r="BI540" i="17"/>
  <c r="BH540" i="17"/>
  <c r="BG540" i="17"/>
  <c r="BF540" i="17"/>
  <c r="T540" i="17"/>
  <c r="R540" i="17"/>
  <c r="P540" i="17"/>
  <c r="BI528" i="17"/>
  <c r="BH528" i="17"/>
  <c r="BG528" i="17"/>
  <c r="BF528" i="17"/>
  <c r="T528" i="17"/>
  <c r="R528" i="17"/>
  <c r="P528" i="17"/>
  <c r="BI526" i="17"/>
  <c r="BH526" i="17"/>
  <c r="BG526" i="17"/>
  <c r="BF526" i="17"/>
  <c r="T526" i="17"/>
  <c r="R526" i="17"/>
  <c r="P526" i="17"/>
  <c r="BI521" i="17"/>
  <c r="BH521" i="17"/>
  <c r="BG521" i="17"/>
  <c r="BF521" i="17"/>
  <c r="T521" i="17"/>
  <c r="R521" i="17"/>
  <c r="P521" i="17"/>
  <c r="BI518" i="17"/>
  <c r="BH518" i="17"/>
  <c r="BG518" i="17"/>
  <c r="BF518" i="17"/>
  <c r="T518" i="17"/>
  <c r="R518" i="17"/>
  <c r="P518" i="17"/>
  <c r="BI513" i="17"/>
  <c r="BH513" i="17"/>
  <c r="BG513" i="17"/>
  <c r="BF513" i="17"/>
  <c r="T513" i="17"/>
  <c r="R513" i="17"/>
  <c r="P513" i="17"/>
  <c r="BI508" i="17"/>
  <c r="BH508" i="17"/>
  <c r="BG508" i="17"/>
  <c r="BF508" i="17"/>
  <c r="T508" i="17"/>
  <c r="R508" i="17"/>
  <c r="P508" i="17"/>
  <c r="BI505" i="17"/>
  <c r="BH505" i="17"/>
  <c r="BG505" i="17"/>
  <c r="BF505" i="17"/>
  <c r="T505" i="17"/>
  <c r="R505" i="17"/>
  <c r="P505" i="17"/>
  <c r="BI502" i="17"/>
  <c r="BH502" i="17"/>
  <c r="BG502" i="17"/>
  <c r="BF502" i="17"/>
  <c r="T502" i="17"/>
  <c r="R502" i="17"/>
  <c r="P502" i="17"/>
  <c r="BI499" i="17"/>
  <c r="BH499" i="17"/>
  <c r="BG499" i="17"/>
  <c r="BF499" i="17"/>
  <c r="T499" i="17"/>
  <c r="R499" i="17"/>
  <c r="P499" i="17"/>
  <c r="BI497" i="17"/>
  <c r="BH497" i="17"/>
  <c r="BG497" i="17"/>
  <c r="BF497" i="17"/>
  <c r="T497" i="17"/>
  <c r="R497" i="17"/>
  <c r="P497" i="17"/>
  <c r="BI495" i="17"/>
  <c r="BH495" i="17"/>
  <c r="BG495" i="17"/>
  <c r="BF495" i="17"/>
  <c r="T495" i="17"/>
  <c r="R495" i="17"/>
  <c r="P495" i="17"/>
  <c r="BI493" i="17"/>
  <c r="BH493" i="17"/>
  <c r="BG493" i="17"/>
  <c r="BF493" i="17"/>
  <c r="T493" i="17"/>
  <c r="R493" i="17"/>
  <c r="P493" i="17"/>
  <c r="BI491" i="17"/>
  <c r="BH491" i="17"/>
  <c r="BG491" i="17"/>
  <c r="BF491" i="17"/>
  <c r="T491" i="17"/>
  <c r="R491" i="17"/>
  <c r="P491" i="17"/>
  <c r="BI489" i="17"/>
  <c r="BH489" i="17"/>
  <c r="BG489" i="17"/>
  <c r="BF489" i="17"/>
  <c r="T489" i="17"/>
  <c r="R489" i="17"/>
  <c r="P489" i="17"/>
  <c r="BI487" i="17"/>
  <c r="BH487" i="17"/>
  <c r="BG487" i="17"/>
  <c r="BF487" i="17"/>
  <c r="T487" i="17"/>
  <c r="R487" i="17"/>
  <c r="P487" i="17"/>
  <c r="BI486" i="17"/>
  <c r="BH486" i="17"/>
  <c r="BG486" i="17"/>
  <c r="BF486" i="17"/>
  <c r="T486" i="17"/>
  <c r="R486" i="17"/>
  <c r="P486" i="17"/>
  <c r="BI485" i="17"/>
  <c r="BH485" i="17"/>
  <c r="BG485" i="17"/>
  <c r="BF485" i="17"/>
  <c r="T485" i="17"/>
  <c r="R485" i="17"/>
  <c r="P485" i="17"/>
  <c r="BI484" i="17"/>
  <c r="BH484" i="17"/>
  <c r="BG484" i="17"/>
  <c r="BF484" i="17"/>
  <c r="T484" i="17"/>
  <c r="R484" i="17"/>
  <c r="P484" i="17"/>
  <c r="BI483" i="17"/>
  <c r="BH483" i="17"/>
  <c r="BG483" i="17"/>
  <c r="BF483" i="17"/>
  <c r="T483" i="17"/>
  <c r="R483" i="17"/>
  <c r="P483" i="17"/>
  <c r="BI482" i="17"/>
  <c r="BH482" i="17"/>
  <c r="BG482" i="17"/>
  <c r="BF482" i="17"/>
  <c r="T482" i="17"/>
  <c r="R482" i="17"/>
  <c r="P482" i="17"/>
  <c r="BI481" i="17"/>
  <c r="BH481" i="17"/>
  <c r="BG481" i="17"/>
  <c r="BF481" i="17"/>
  <c r="T481" i="17"/>
  <c r="R481" i="17"/>
  <c r="P481" i="17"/>
  <c r="BI480" i="17"/>
  <c r="BH480" i="17"/>
  <c r="BG480" i="17"/>
  <c r="BF480" i="17"/>
  <c r="T480" i="17"/>
  <c r="R480" i="17"/>
  <c r="P480" i="17"/>
  <c r="BI479" i="17"/>
  <c r="BH479" i="17"/>
  <c r="BG479" i="17"/>
  <c r="BF479" i="17"/>
  <c r="T479" i="17"/>
  <c r="R479" i="17"/>
  <c r="P479" i="17"/>
  <c r="BI476" i="17"/>
  <c r="BH476" i="17"/>
  <c r="BG476" i="17"/>
  <c r="BF476" i="17"/>
  <c r="T476" i="17"/>
  <c r="R476" i="17"/>
  <c r="P476" i="17"/>
  <c r="BI475" i="17"/>
  <c r="BH475" i="17"/>
  <c r="BG475" i="17"/>
  <c r="BF475" i="17"/>
  <c r="T475" i="17"/>
  <c r="R475" i="17"/>
  <c r="P475" i="17"/>
  <c r="BI473" i="17"/>
  <c r="BH473" i="17"/>
  <c r="BG473" i="17"/>
  <c r="BF473" i="17"/>
  <c r="T473" i="17"/>
  <c r="R473" i="17"/>
  <c r="P473" i="17"/>
  <c r="BI471" i="17"/>
  <c r="BH471" i="17"/>
  <c r="BG471" i="17"/>
  <c r="BF471" i="17"/>
  <c r="T471" i="17"/>
  <c r="R471" i="17"/>
  <c r="P471" i="17"/>
  <c r="BI470" i="17"/>
  <c r="BH470" i="17"/>
  <c r="BG470" i="17"/>
  <c r="BF470" i="17"/>
  <c r="T470" i="17"/>
  <c r="R470" i="17"/>
  <c r="P470" i="17"/>
  <c r="BI468" i="17"/>
  <c r="BH468" i="17"/>
  <c r="BG468" i="17"/>
  <c r="BF468" i="17"/>
  <c r="T468" i="17"/>
  <c r="R468" i="17"/>
  <c r="P468" i="17"/>
  <c r="BI467" i="17"/>
  <c r="BH467" i="17"/>
  <c r="BG467" i="17"/>
  <c r="BF467" i="17"/>
  <c r="T467" i="17"/>
  <c r="R467" i="17"/>
  <c r="P467" i="17"/>
  <c r="BI465" i="17"/>
  <c r="BH465" i="17"/>
  <c r="BG465" i="17"/>
  <c r="BF465" i="17"/>
  <c r="T465" i="17"/>
  <c r="R465" i="17"/>
  <c r="P465" i="17"/>
  <c r="BI463" i="17"/>
  <c r="BH463" i="17"/>
  <c r="BG463" i="17"/>
  <c r="BF463" i="17"/>
  <c r="T463" i="17"/>
  <c r="R463" i="17"/>
  <c r="P463" i="17"/>
  <c r="BI461" i="17"/>
  <c r="BH461" i="17"/>
  <c r="BG461" i="17"/>
  <c r="BF461" i="17"/>
  <c r="T461" i="17"/>
  <c r="R461" i="17"/>
  <c r="P461" i="17"/>
  <c r="BI458" i="17"/>
  <c r="BH458" i="17"/>
  <c r="BG458" i="17"/>
  <c r="BF458" i="17"/>
  <c r="T458" i="17"/>
  <c r="R458" i="17"/>
  <c r="P458" i="17"/>
  <c r="BI455" i="17"/>
  <c r="BH455" i="17"/>
  <c r="BG455" i="17"/>
  <c r="BF455" i="17"/>
  <c r="T455" i="17"/>
  <c r="R455" i="17"/>
  <c r="P455" i="17"/>
  <c r="BI454" i="17"/>
  <c r="BH454" i="17"/>
  <c r="BG454" i="17"/>
  <c r="BF454" i="17"/>
  <c r="T454" i="17"/>
  <c r="R454" i="17"/>
  <c r="P454" i="17"/>
  <c r="BI453" i="17"/>
  <c r="BH453" i="17"/>
  <c r="BG453" i="17"/>
  <c r="BF453" i="17"/>
  <c r="T453" i="17"/>
  <c r="R453" i="17"/>
  <c r="P453" i="17"/>
  <c r="BI449" i="17"/>
  <c r="BH449" i="17"/>
  <c r="BG449" i="17"/>
  <c r="BF449" i="17"/>
  <c r="T449" i="17"/>
  <c r="R449" i="17"/>
  <c r="P449" i="17"/>
  <c r="BI446" i="17"/>
  <c r="BH446" i="17"/>
  <c r="BG446" i="17"/>
  <c r="BF446" i="17"/>
  <c r="T446" i="17"/>
  <c r="R446" i="17"/>
  <c r="P446" i="17"/>
  <c r="BI444" i="17"/>
  <c r="BH444" i="17"/>
  <c r="BG444" i="17"/>
  <c r="BF444" i="17"/>
  <c r="T444" i="17"/>
  <c r="R444" i="17"/>
  <c r="P444" i="17"/>
  <c r="BI442" i="17"/>
  <c r="BH442" i="17"/>
  <c r="BG442" i="17"/>
  <c r="BF442" i="17"/>
  <c r="T442" i="17"/>
  <c r="R442" i="17"/>
  <c r="P442" i="17"/>
  <c r="BI440" i="17"/>
  <c r="BH440" i="17"/>
  <c r="BG440" i="17"/>
  <c r="BF440" i="17"/>
  <c r="T440" i="17"/>
  <c r="R440" i="17"/>
  <c r="P440" i="17"/>
  <c r="BI437" i="17"/>
  <c r="BH437" i="17"/>
  <c r="BG437" i="17"/>
  <c r="BF437" i="17"/>
  <c r="T437" i="17"/>
  <c r="R437" i="17"/>
  <c r="P437" i="17"/>
  <c r="BI435" i="17"/>
  <c r="BH435" i="17"/>
  <c r="BG435" i="17"/>
  <c r="BF435" i="17"/>
  <c r="T435" i="17"/>
  <c r="R435" i="17"/>
  <c r="P435" i="17"/>
  <c r="BI432" i="17"/>
  <c r="BH432" i="17"/>
  <c r="BG432" i="17"/>
  <c r="BF432" i="17"/>
  <c r="T432" i="17"/>
  <c r="R432" i="17"/>
  <c r="P432" i="17"/>
  <c r="BI430" i="17"/>
  <c r="BH430" i="17"/>
  <c r="BG430" i="17"/>
  <c r="BF430" i="17"/>
  <c r="T430" i="17"/>
  <c r="R430" i="17"/>
  <c r="P430" i="17"/>
  <c r="BI427" i="17"/>
  <c r="BH427" i="17"/>
  <c r="BG427" i="17"/>
  <c r="BF427" i="17"/>
  <c r="T427" i="17"/>
  <c r="R427" i="17"/>
  <c r="P427" i="17"/>
  <c r="BI425" i="17"/>
  <c r="BH425" i="17"/>
  <c r="BG425" i="17"/>
  <c r="BF425" i="17"/>
  <c r="T425" i="17"/>
  <c r="R425" i="17"/>
  <c r="P425" i="17"/>
  <c r="BI422" i="17"/>
  <c r="BH422" i="17"/>
  <c r="BG422" i="17"/>
  <c r="BF422" i="17"/>
  <c r="T422" i="17"/>
  <c r="R422" i="17"/>
  <c r="P422" i="17"/>
  <c r="BI420" i="17"/>
  <c r="BH420" i="17"/>
  <c r="BG420" i="17"/>
  <c r="BF420" i="17"/>
  <c r="T420" i="17"/>
  <c r="R420" i="17"/>
  <c r="P420" i="17"/>
  <c r="BI417" i="17"/>
  <c r="BH417" i="17"/>
  <c r="BG417" i="17"/>
  <c r="BF417" i="17"/>
  <c r="T417" i="17"/>
  <c r="R417" i="17"/>
  <c r="P417" i="17"/>
  <c r="BI414" i="17"/>
  <c r="BH414" i="17"/>
  <c r="BG414" i="17"/>
  <c r="BF414" i="17"/>
  <c r="T414" i="17"/>
  <c r="R414" i="17"/>
  <c r="P414" i="17"/>
  <c r="BI411" i="17"/>
  <c r="BH411" i="17"/>
  <c r="BG411" i="17"/>
  <c r="BF411" i="17"/>
  <c r="T411" i="17"/>
  <c r="R411" i="17"/>
  <c r="P411" i="17"/>
  <c r="BI409" i="17"/>
  <c r="BH409" i="17"/>
  <c r="BG409" i="17"/>
  <c r="BF409" i="17"/>
  <c r="T409" i="17"/>
  <c r="R409" i="17"/>
  <c r="P409" i="17"/>
  <c r="BI407" i="17"/>
  <c r="BH407" i="17"/>
  <c r="BG407" i="17"/>
  <c r="BF407" i="17"/>
  <c r="T407" i="17"/>
  <c r="R407" i="17"/>
  <c r="P407" i="17"/>
  <c r="BI404" i="17"/>
  <c r="BH404" i="17"/>
  <c r="BG404" i="17"/>
  <c r="BF404" i="17"/>
  <c r="T404" i="17"/>
  <c r="R404" i="17"/>
  <c r="P404" i="17"/>
  <c r="BI402" i="17"/>
  <c r="BH402" i="17"/>
  <c r="BG402" i="17"/>
  <c r="BF402" i="17"/>
  <c r="T402" i="17"/>
  <c r="R402" i="17"/>
  <c r="P402" i="17"/>
  <c r="BI400" i="17"/>
  <c r="BH400" i="17"/>
  <c r="BG400" i="17"/>
  <c r="BF400" i="17"/>
  <c r="T400" i="17"/>
  <c r="R400" i="17"/>
  <c r="P400" i="17"/>
  <c r="BI398" i="17"/>
  <c r="BH398" i="17"/>
  <c r="BG398" i="17"/>
  <c r="BF398" i="17"/>
  <c r="T398" i="17"/>
  <c r="R398" i="17"/>
  <c r="P398" i="17"/>
  <c r="BI392" i="17"/>
  <c r="BH392" i="17"/>
  <c r="BG392" i="17"/>
  <c r="BF392" i="17"/>
  <c r="T392" i="17"/>
  <c r="R392" i="17"/>
  <c r="P392" i="17"/>
  <c r="BI384" i="17"/>
  <c r="BH384" i="17"/>
  <c r="BG384" i="17"/>
  <c r="BF384" i="17"/>
  <c r="T384" i="17"/>
  <c r="R384" i="17"/>
  <c r="P384" i="17"/>
  <c r="BI375" i="17"/>
  <c r="BH375" i="17"/>
  <c r="BG375" i="17"/>
  <c r="BF375" i="17"/>
  <c r="T375" i="17"/>
  <c r="R375" i="17"/>
  <c r="P375" i="17"/>
  <c r="BI373" i="17"/>
  <c r="BH373" i="17"/>
  <c r="BG373" i="17"/>
  <c r="BF373" i="17"/>
  <c r="T373" i="17"/>
  <c r="R373" i="17"/>
  <c r="P373" i="17"/>
  <c r="BI371" i="17"/>
  <c r="BH371" i="17"/>
  <c r="BG371" i="17"/>
  <c r="BF371" i="17"/>
  <c r="T371" i="17"/>
  <c r="R371" i="17"/>
  <c r="P371" i="17"/>
  <c r="BI368" i="17"/>
  <c r="BH368" i="17"/>
  <c r="BG368" i="17"/>
  <c r="BF368" i="17"/>
  <c r="T368" i="17"/>
  <c r="R368" i="17"/>
  <c r="P368" i="17"/>
  <c r="BI366" i="17"/>
  <c r="BH366" i="17"/>
  <c r="BG366" i="17"/>
  <c r="BF366" i="17"/>
  <c r="T366" i="17"/>
  <c r="R366" i="17"/>
  <c r="P366" i="17"/>
  <c r="BI363" i="17"/>
  <c r="BH363" i="17"/>
  <c r="BG363" i="17"/>
  <c r="BF363" i="17"/>
  <c r="T363" i="17"/>
  <c r="R363" i="17"/>
  <c r="P363" i="17"/>
  <c r="BI359" i="17"/>
  <c r="BH359" i="17"/>
  <c r="BG359" i="17"/>
  <c r="BF359" i="17"/>
  <c r="T359" i="17"/>
  <c r="R359" i="17"/>
  <c r="P359" i="17"/>
  <c r="BI357" i="17"/>
  <c r="BH357" i="17"/>
  <c r="BG357" i="17"/>
  <c r="BF357" i="17"/>
  <c r="T357" i="17"/>
  <c r="R357" i="17"/>
  <c r="P357" i="17"/>
  <c r="BI354" i="17"/>
  <c r="BH354" i="17"/>
  <c r="BG354" i="17"/>
  <c r="BF354" i="17"/>
  <c r="T354" i="17"/>
  <c r="R354" i="17"/>
  <c r="P354" i="17"/>
  <c r="BI352" i="17"/>
  <c r="BH352" i="17"/>
  <c r="BG352" i="17"/>
  <c r="BF352" i="17"/>
  <c r="T352" i="17"/>
  <c r="R352" i="17"/>
  <c r="P352" i="17"/>
  <c r="BI349" i="17"/>
  <c r="BH349" i="17"/>
  <c r="BG349" i="17"/>
  <c r="BF349" i="17"/>
  <c r="T349" i="17"/>
  <c r="R349" i="17"/>
  <c r="P349" i="17"/>
  <c r="BI347" i="17"/>
  <c r="BH347" i="17"/>
  <c r="BG347" i="17"/>
  <c r="BF347" i="17"/>
  <c r="T347" i="17"/>
  <c r="R347" i="17"/>
  <c r="P347" i="17"/>
  <c r="BI344" i="17"/>
  <c r="BH344" i="17"/>
  <c r="BG344" i="17"/>
  <c r="BF344" i="17"/>
  <c r="T344" i="17"/>
  <c r="R344" i="17"/>
  <c r="P344" i="17"/>
  <c r="BI341" i="17"/>
  <c r="BH341" i="17"/>
  <c r="BG341" i="17"/>
  <c r="BF341" i="17"/>
  <c r="T341" i="17"/>
  <c r="R341" i="17"/>
  <c r="P341" i="17"/>
  <c r="BI338" i="17"/>
  <c r="BH338" i="17"/>
  <c r="BG338" i="17"/>
  <c r="BF338" i="17"/>
  <c r="T338" i="17"/>
  <c r="R338" i="17"/>
  <c r="P338" i="17"/>
  <c r="BI335" i="17"/>
  <c r="BH335" i="17"/>
  <c r="BG335" i="17"/>
  <c r="BF335" i="17"/>
  <c r="T335" i="17"/>
  <c r="R335" i="17"/>
  <c r="P335" i="17"/>
  <c r="BI333" i="17"/>
  <c r="BH333" i="17"/>
  <c r="BG333" i="17"/>
  <c r="BF333" i="17"/>
  <c r="T333" i="17"/>
  <c r="R333" i="17"/>
  <c r="P333" i="17"/>
  <c r="BI331" i="17"/>
  <c r="BH331" i="17"/>
  <c r="BG331" i="17"/>
  <c r="BF331" i="17"/>
  <c r="T331" i="17"/>
  <c r="R331" i="17"/>
  <c r="P331" i="17"/>
  <c r="BI329" i="17"/>
  <c r="BH329" i="17"/>
  <c r="BG329" i="17"/>
  <c r="BF329" i="17"/>
  <c r="T329" i="17"/>
  <c r="R329" i="17"/>
  <c r="P329" i="17"/>
  <c r="BI327" i="17"/>
  <c r="BH327" i="17"/>
  <c r="BG327" i="17"/>
  <c r="BF327" i="17"/>
  <c r="T327" i="17"/>
  <c r="R327" i="17"/>
  <c r="P327" i="17"/>
  <c r="BI325" i="17"/>
  <c r="BH325" i="17"/>
  <c r="BG325" i="17"/>
  <c r="BF325" i="17"/>
  <c r="T325" i="17"/>
  <c r="R325" i="17"/>
  <c r="P325" i="17"/>
  <c r="BI322" i="17"/>
  <c r="BH322" i="17"/>
  <c r="BG322" i="17"/>
  <c r="BF322" i="17"/>
  <c r="T322" i="17"/>
  <c r="R322" i="17"/>
  <c r="P322" i="17"/>
  <c r="BI320" i="17"/>
  <c r="BH320" i="17"/>
  <c r="BG320" i="17"/>
  <c r="BF320" i="17"/>
  <c r="T320" i="17"/>
  <c r="R320" i="17"/>
  <c r="P320" i="17"/>
  <c r="BI318" i="17"/>
  <c r="BH318" i="17"/>
  <c r="BG318" i="17"/>
  <c r="BF318" i="17"/>
  <c r="T318" i="17"/>
  <c r="R318" i="17"/>
  <c r="P318" i="17"/>
  <c r="BI316" i="17"/>
  <c r="BH316" i="17"/>
  <c r="BG316" i="17"/>
  <c r="BF316" i="17"/>
  <c r="T316" i="17"/>
  <c r="R316" i="17"/>
  <c r="P316" i="17"/>
  <c r="BI313" i="17"/>
  <c r="BH313" i="17"/>
  <c r="BG313" i="17"/>
  <c r="BF313" i="17"/>
  <c r="T313" i="17"/>
  <c r="R313" i="17"/>
  <c r="P313" i="17"/>
  <c r="BI311" i="17"/>
  <c r="BH311" i="17"/>
  <c r="BG311" i="17"/>
  <c r="BF311" i="17"/>
  <c r="T311" i="17"/>
  <c r="R311" i="17"/>
  <c r="P311" i="17"/>
  <c r="BI309" i="17"/>
  <c r="BH309" i="17"/>
  <c r="BG309" i="17"/>
  <c r="BF309" i="17"/>
  <c r="T309" i="17"/>
  <c r="R309" i="17"/>
  <c r="P309" i="17"/>
  <c r="BI307" i="17"/>
  <c r="BH307" i="17"/>
  <c r="BG307" i="17"/>
  <c r="BF307" i="17"/>
  <c r="T307" i="17"/>
  <c r="R307" i="17"/>
  <c r="P307" i="17"/>
  <c r="BI304" i="17"/>
  <c r="BH304" i="17"/>
  <c r="BG304" i="17"/>
  <c r="BF304" i="17"/>
  <c r="T304" i="17"/>
  <c r="R304" i="17"/>
  <c r="P304" i="17"/>
  <c r="BI301" i="17"/>
  <c r="BH301" i="17"/>
  <c r="BG301" i="17"/>
  <c r="BF301" i="17"/>
  <c r="T301" i="17"/>
  <c r="R301" i="17"/>
  <c r="P301" i="17"/>
  <c r="BI299" i="17"/>
  <c r="BH299" i="17"/>
  <c r="BG299" i="17"/>
  <c r="BF299" i="17"/>
  <c r="T299" i="17"/>
  <c r="R299" i="17"/>
  <c r="P299" i="17"/>
  <c r="BI296" i="17"/>
  <c r="BH296" i="17"/>
  <c r="BG296" i="17"/>
  <c r="BF296" i="17"/>
  <c r="T296" i="17"/>
  <c r="R296" i="17"/>
  <c r="P296" i="17"/>
  <c r="BI293" i="17"/>
  <c r="BH293" i="17"/>
  <c r="BG293" i="17"/>
  <c r="BF293" i="17"/>
  <c r="T293" i="17"/>
  <c r="R293" i="17"/>
  <c r="P293" i="17"/>
  <c r="BI290" i="17"/>
  <c r="BH290" i="17"/>
  <c r="BG290" i="17"/>
  <c r="BF290" i="17"/>
  <c r="T290" i="17"/>
  <c r="R290" i="17"/>
  <c r="P290" i="17"/>
  <c r="BI288" i="17"/>
  <c r="BH288" i="17"/>
  <c r="BG288" i="17"/>
  <c r="BF288" i="17"/>
  <c r="T288" i="17"/>
  <c r="R288" i="17"/>
  <c r="P288" i="17"/>
  <c r="BI285" i="17"/>
  <c r="BH285" i="17"/>
  <c r="BG285" i="17"/>
  <c r="BF285" i="17"/>
  <c r="T285" i="17"/>
  <c r="R285" i="17"/>
  <c r="P285" i="17"/>
  <c r="BI282" i="17"/>
  <c r="BH282" i="17"/>
  <c r="BG282" i="17"/>
  <c r="BF282" i="17"/>
  <c r="T282" i="17"/>
  <c r="R282" i="17"/>
  <c r="P282" i="17"/>
  <c r="BI279" i="17"/>
  <c r="BH279" i="17"/>
  <c r="BG279" i="17"/>
  <c r="BF279" i="17"/>
  <c r="T279" i="17"/>
  <c r="R279" i="17"/>
  <c r="P279" i="17"/>
  <c r="BI277" i="17"/>
  <c r="BH277" i="17"/>
  <c r="BG277" i="17"/>
  <c r="BF277" i="17"/>
  <c r="T277" i="17"/>
  <c r="R277" i="17"/>
  <c r="P277" i="17"/>
  <c r="BI274" i="17"/>
  <c r="BH274" i="17"/>
  <c r="BG274" i="17"/>
  <c r="BF274" i="17"/>
  <c r="T274" i="17"/>
  <c r="R274" i="17"/>
  <c r="P274" i="17"/>
  <c r="BI270" i="17"/>
  <c r="BH270" i="17"/>
  <c r="BG270" i="17"/>
  <c r="BF270" i="17"/>
  <c r="T270" i="17"/>
  <c r="R270" i="17"/>
  <c r="P270" i="17"/>
  <c r="BI267" i="17"/>
  <c r="BH267" i="17"/>
  <c r="BG267" i="17"/>
  <c r="BF267" i="17"/>
  <c r="T267" i="17"/>
  <c r="R267" i="17"/>
  <c r="P267" i="17"/>
  <c r="BI265" i="17"/>
  <c r="BH265" i="17"/>
  <c r="BG265" i="17"/>
  <c r="BF265" i="17"/>
  <c r="T265" i="17"/>
  <c r="R265" i="17"/>
  <c r="P265" i="17"/>
  <c r="BI260" i="17"/>
  <c r="BH260" i="17"/>
  <c r="BG260" i="17"/>
  <c r="BF260" i="17"/>
  <c r="T260" i="17"/>
  <c r="R260" i="17"/>
  <c r="P260" i="17"/>
  <c r="BI258" i="17"/>
  <c r="BH258" i="17"/>
  <c r="BG258" i="17"/>
  <c r="BF258" i="17"/>
  <c r="T258" i="17"/>
  <c r="R258" i="17"/>
  <c r="P258" i="17"/>
  <c r="BI255" i="17"/>
  <c r="BH255" i="17"/>
  <c r="BG255" i="17"/>
  <c r="BF255" i="17"/>
  <c r="T255" i="17"/>
  <c r="R255" i="17"/>
  <c r="P255" i="17"/>
  <c r="BI252" i="17"/>
  <c r="BH252" i="17"/>
  <c r="BG252" i="17"/>
  <c r="BF252" i="17"/>
  <c r="T252" i="17"/>
  <c r="R252" i="17"/>
  <c r="P252" i="17"/>
  <c r="BI249" i="17"/>
  <c r="BH249" i="17"/>
  <c r="BG249" i="17"/>
  <c r="BF249" i="17"/>
  <c r="T249" i="17"/>
  <c r="R249" i="17"/>
  <c r="P249" i="17"/>
  <c r="BI241" i="17"/>
  <c r="BH241" i="17"/>
  <c r="BG241" i="17"/>
  <c r="BF241" i="17"/>
  <c r="T241" i="17"/>
  <c r="R241" i="17"/>
  <c r="P241" i="17"/>
  <c r="BI236" i="17"/>
  <c r="BH236" i="17"/>
  <c r="BG236" i="17"/>
  <c r="BF236" i="17"/>
  <c r="T236" i="17"/>
  <c r="R236" i="17"/>
  <c r="P236" i="17"/>
  <c r="BI228" i="17"/>
  <c r="BH228" i="17"/>
  <c r="BG228" i="17"/>
  <c r="BF228" i="17"/>
  <c r="T228" i="17"/>
  <c r="R228" i="17"/>
  <c r="P228" i="17"/>
  <c r="BI226" i="17"/>
  <c r="BH226" i="17"/>
  <c r="BG226" i="17"/>
  <c r="BF226" i="17"/>
  <c r="T226" i="17"/>
  <c r="R226" i="17"/>
  <c r="P226" i="17"/>
  <c r="BI224" i="17"/>
  <c r="BH224" i="17"/>
  <c r="BG224" i="17"/>
  <c r="BF224" i="17"/>
  <c r="T224" i="17"/>
  <c r="R224" i="17"/>
  <c r="P224" i="17"/>
  <c r="BI222" i="17"/>
  <c r="BH222" i="17"/>
  <c r="BG222" i="17"/>
  <c r="BF222" i="17"/>
  <c r="T222" i="17"/>
  <c r="R222" i="17"/>
  <c r="P222" i="17"/>
  <c r="BI220" i="17"/>
  <c r="BH220" i="17"/>
  <c r="BG220" i="17"/>
  <c r="BF220" i="17"/>
  <c r="T220" i="17"/>
  <c r="R220" i="17"/>
  <c r="P220" i="17"/>
  <c r="BI217" i="17"/>
  <c r="BH217" i="17"/>
  <c r="BG217" i="17"/>
  <c r="BF217" i="17"/>
  <c r="T217" i="17"/>
  <c r="R217" i="17"/>
  <c r="P217" i="17"/>
  <c r="BI209" i="17"/>
  <c r="BH209" i="17"/>
  <c r="BG209" i="17"/>
  <c r="BF209" i="17"/>
  <c r="T209" i="17"/>
  <c r="R209" i="17"/>
  <c r="P209" i="17"/>
  <c r="BI207" i="17"/>
  <c r="BH207" i="17"/>
  <c r="BG207" i="17"/>
  <c r="BF207" i="17"/>
  <c r="T207" i="17"/>
  <c r="R207" i="17"/>
  <c r="P207" i="17"/>
  <c r="BI202" i="17"/>
  <c r="BH202" i="17"/>
  <c r="BG202" i="17"/>
  <c r="BF202" i="17"/>
  <c r="T202" i="17"/>
  <c r="R202" i="17"/>
  <c r="P202" i="17"/>
  <c r="BI200" i="17"/>
  <c r="BH200" i="17"/>
  <c r="BG200" i="17"/>
  <c r="BF200" i="17"/>
  <c r="T200" i="17"/>
  <c r="R200" i="17"/>
  <c r="P200" i="17"/>
  <c r="BI197" i="17"/>
  <c r="BH197" i="17"/>
  <c r="BG197" i="17"/>
  <c r="BF197" i="17"/>
  <c r="T197" i="17"/>
  <c r="R197" i="17"/>
  <c r="P197" i="17"/>
  <c r="BI192" i="17"/>
  <c r="BH192" i="17"/>
  <c r="BG192" i="17"/>
  <c r="BF192" i="17"/>
  <c r="T192" i="17"/>
  <c r="R192" i="17"/>
  <c r="P192" i="17"/>
  <c r="BI189" i="17"/>
  <c r="BH189" i="17"/>
  <c r="BG189" i="17"/>
  <c r="BF189" i="17"/>
  <c r="T189" i="17"/>
  <c r="R189" i="17"/>
  <c r="P189" i="17"/>
  <c r="BI186" i="17"/>
  <c r="BH186" i="17"/>
  <c r="BG186" i="17"/>
  <c r="BF186" i="17"/>
  <c r="T186" i="17"/>
  <c r="R186" i="17"/>
  <c r="P186" i="17"/>
  <c r="BI184" i="17"/>
  <c r="BH184" i="17"/>
  <c r="BG184" i="17"/>
  <c r="BF184" i="17"/>
  <c r="T184" i="17"/>
  <c r="R184" i="17"/>
  <c r="P184" i="17"/>
  <c r="BI181" i="17"/>
  <c r="BH181" i="17"/>
  <c r="BG181" i="17"/>
  <c r="BF181" i="17"/>
  <c r="T181" i="17"/>
  <c r="R181" i="17"/>
  <c r="P181" i="17"/>
  <c r="BI178" i="17"/>
  <c r="BH178" i="17"/>
  <c r="BG178" i="17"/>
  <c r="BF178" i="17"/>
  <c r="T178" i="17"/>
  <c r="R178" i="17"/>
  <c r="P178" i="17"/>
  <c r="BI175" i="17"/>
  <c r="BH175" i="17"/>
  <c r="BG175" i="17"/>
  <c r="BF175" i="17"/>
  <c r="T175" i="17"/>
  <c r="R175" i="17"/>
  <c r="P175" i="17"/>
  <c r="BI173" i="17"/>
  <c r="BH173" i="17"/>
  <c r="BG173" i="17"/>
  <c r="BF173" i="17"/>
  <c r="T173" i="17"/>
  <c r="R173" i="17"/>
  <c r="P173" i="17"/>
  <c r="BI170" i="17"/>
  <c r="BH170" i="17"/>
  <c r="BG170" i="17"/>
  <c r="BF170" i="17"/>
  <c r="T170" i="17"/>
  <c r="R170" i="17"/>
  <c r="P170" i="17"/>
  <c r="BI167" i="17"/>
  <c r="BH167" i="17"/>
  <c r="BG167" i="17"/>
  <c r="BF167" i="17"/>
  <c r="T167" i="17"/>
  <c r="R167" i="17"/>
  <c r="P167" i="17"/>
  <c r="BI165" i="17"/>
  <c r="BH165" i="17"/>
  <c r="BG165" i="17"/>
  <c r="BF165" i="17"/>
  <c r="T165" i="17"/>
  <c r="R165" i="17"/>
  <c r="P165" i="17"/>
  <c r="BI162" i="17"/>
  <c r="BH162" i="17"/>
  <c r="BG162" i="17"/>
  <c r="BF162" i="17"/>
  <c r="T162" i="17"/>
  <c r="R162" i="17"/>
  <c r="P162" i="17"/>
  <c r="BI159" i="17"/>
  <c r="BH159" i="17"/>
  <c r="BG159" i="17"/>
  <c r="BF159" i="17"/>
  <c r="T159" i="17"/>
  <c r="R159" i="17"/>
  <c r="P159" i="17"/>
  <c r="BI157" i="17"/>
  <c r="BH157" i="17"/>
  <c r="BG157" i="17"/>
  <c r="BF157" i="17"/>
  <c r="T157" i="17"/>
  <c r="R157" i="17"/>
  <c r="P157" i="17"/>
  <c r="BI154" i="17"/>
  <c r="BH154" i="17"/>
  <c r="BG154" i="17"/>
  <c r="BF154" i="17"/>
  <c r="T154" i="17"/>
  <c r="R154" i="17"/>
  <c r="P154" i="17"/>
  <c r="BI151" i="17"/>
  <c r="BH151" i="17"/>
  <c r="BG151" i="17"/>
  <c r="BF151" i="17"/>
  <c r="T151" i="17"/>
  <c r="R151" i="17"/>
  <c r="P151" i="17"/>
  <c r="BI148" i="17"/>
  <c r="BH148" i="17"/>
  <c r="BG148" i="17"/>
  <c r="BF148" i="17"/>
  <c r="T148" i="17"/>
  <c r="R148" i="17"/>
  <c r="P148" i="17"/>
  <c r="BI145" i="17"/>
  <c r="BH145" i="17"/>
  <c r="BG145" i="17"/>
  <c r="BF145" i="17"/>
  <c r="T145" i="17"/>
  <c r="R145" i="17"/>
  <c r="P145" i="17"/>
  <c r="BI143" i="17"/>
  <c r="BH143" i="17"/>
  <c r="BG143" i="17"/>
  <c r="BF143" i="17"/>
  <c r="T143" i="17"/>
  <c r="R143" i="17"/>
  <c r="P143" i="17"/>
  <c r="BI139" i="17"/>
  <c r="BH139" i="17"/>
  <c r="BG139" i="17"/>
  <c r="BF139" i="17"/>
  <c r="T139" i="17"/>
  <c r="R139" i="17"/>
  <c r="P139" i="17"/>
  <c r="BI134" i="17"/>
  <c r="BH134" i="17"/>
  <c r="BG134" i="17"/>
  <c r="BF134" i="17"/>
  <c r="T134" i="17"/>
  <c r="R134" i="17"/>
  <c r="P134" i="17"/>
  <c r="BI132" i="17"/>
  <c r="BH132" i="17"/>
  <c r="BG132" i="17"/>
  <c r="BF132" i="17"/>
  <c r="T132" i="17"/>
  <c r="R132" i="17"/>
  <c r="P132" i="17"/>
  <c r="BI130" i="17"/>
  <c r="BH130" i="17"/>
  <c r="BG130" i="17"/>
  <c r="BF130" i="17"/>
  <c r="T130" i="17"/>
  <c r="R130" i="17"/>
  <c r="P130" i="17"/>
  <c r="BI127" i="17"/>
  <c r="BH127" i="17"/>
  <c r="BG127" i="17"/>
  <c r="BF127" i="17"/>
  <c r="T127" i="17"/>
  <c r="R127" i="17"/>
  <c r="P127" i="17"/>
  <c r="BI124" i="17"/>
  <c r="BH124" i="17"/>
  <c r="BG124" i="17"/>
  <c r="BF124" i="17"/>
  <c r="T124" i="17"/>
  <c r="R124" i="17"/>
  <c r="P124" i="17"/>
  <c r="BI121" i="17"/>
  <c r="BH121" i="17"/>
  <c r="BG121" i="17"/>
  <c r="BF121" i="17"/>
  <c r="T121" i="17"/>
  <c r="R121" i="17"/>
  <c r="P121" i="17"/>
  <c r="BI118" i="17"/>
  <c r="BH118" i="17"/>
  <c r="BG118" i="17"/>
  <c r="BF118" i="17"/>
  <c r="T118" i="17"/>
  <c r="R118" i="17"/>
  <c r="P118" i="17"/>
  <c r="BI116" i="17"/>
  <c r="BH116" i="17"/>
  <c r="BG116" i="17"/>
  <c r="BF116" i="17"/>
  <c r="T116" i="17"/>
  <c r="R116" i="17"/>
  <c r="P116" i="17"/>
  <c r="BI114" i="17"/>
  <c r="BH114" i="17"/>
  <c r="BG114" i="17"/>
  <c r="BF114" i="17"/>
  <c r="T114" i="17"/>
  <c r="R114" i="17"/>
  <c r="P114" i="17"/>
  <c r="J107" i="17"/>
  <c r="F107" i="17"/>
  <c r="F105" i="17"/>
  <c r="E103" i="17"/>
  <c r="J54" i="17"/>
  <c r="F54" i="17"/>
  <c r="F52" i="17"/>
  <c r="E50" i="17"/>
  <c r="J24" i="17"/>
  <c r="E24" i="17"/>
  <c r="J55" i="17"/>
  <c r="J23" i="17"/>
  <c r="J18" i="17"/>
  <c r="E18" i="17"/>
  <c r="F108" i="17"/>
  <c r="J17" i="17"/>
  <c r="J12" i="17"/>
  <c r="J52" i="17" s="1"/>
  <c r="E7" i="17"/>
  <c r="E101" i="17" s="1"/>
  <c r="J37" i="16"/>
  <c r="J36" i="16"/>
  <c r="AY70" i="1"/>
  <c r="J35" i="16"/>
  <c r="AX70" i="1" s="1"/>
  <c r="BI103" i="16"/>
  <c r="BH103" i="16"/>
  <c r="BG103" i="16"/>
  <c r="BF103" i="16"/>
  <c r="T103" i="16"/>
  <c r="R103" i="16"/>
  <c r="P103" i="16"/>
  <c r="BI102" i="16"/>
  <c r="BH102" i="16"/>
  <c r="BG102" i="16"/>
  <c r="BF102" i="16"/>
  <c r="T102" i="16"/>
  <c r="R102" i="16"/>
  <c r="P102" i="16"/>
  <c r="BI101" i="16"/>
  <c r="BH101" i="16"/>
  <c r="BG101" i="16"/>
  <c r="BF101" i="16"/>
  <c r="T101" i="16"/>
  <c r="R101" i="16"/>
  <c r="P101" i="16"/>
  <c r="BI100" i="16"/>
  <c r="BH100" i="16"/>
  <c r="BG100" i="16"/>
  <c r="BF100" i="16"/>
  <c r="T100" i="16"/>
  <c r="R100" i="16"/>
  <c r="P100" i="16"/>
  <c r="BI99" i="16"/>
  <c r="BH99" i="16"/>
  <c r="BG99" i="16"/>
  <c r="BF99" i="16"/>
  <c r="T99" i="16"/>
  <c r="R99" i="16"/>
  <c r="P99" i="16"/>
  <c r="BI98" i="16"/>
  <c r="BH98" i="16"/>
  <c r="BG98" i="16"/>
  <c r="BF98" i="16"/>
  <c r="T98" i="16"/>
  <c r="R98" i="16"/>
  <c r="P98" i="16"/>
  <c r="BI97" i="16"/>
  <c r="BH97" i="16"/>
  <c r="BG97" i="16"/>
  <c r="BF97" i="16"/>
  <c r="T97" i="16"/>
  <c r="R97" i="16"/>
  <c r="P97" i="16"/>
  <c r="BI96" i="16"/>
  <c r="BH96" i="16"/>
  <c r="BG96" i="16"/>
  <c r="BF96" i="16"/>
  <c r="T96" i="16"/>
  <c r="R96" i="16"/>
  <c r="P96" i="16"/>
  <c r="BI95" i="16"/>
  <c r="BH95" i="16"/>
  <c r="BG95" i="16"/>
  <c r="BF95" i="16"/>
  <c r="T95" i="16"/>
  <c r="R95" i="16"/>
  <c r="P95" i="16"/>
  <c r="BI94" i="16"/>
  <c r="BH94" i="16"/>
  <c r="BG94" i="16"/>
  <c r="BF94" i="16"/>
  <c r="T94" i="16"/>
  <c r="R94" i="16"/>
  <c r="P94" i="16"/>
  <c r="BI93" i="16"/>
  <c r="BH93" i="16"/>
  <c r="BG93" i="16"/>
  <c r="BF93" i="16"/>
  <c r="T93" i="16"/>
  <c r="R93" i="16"/>
  <c r="P93" i="16"/>
  <c r="BI92" i="16"/>
  <c r="BH92" i="16"/>
  <c r="BG92" i="16"/>
  <c r="BF92" i="16"/>
  <c r="T92" i="16"/>
  <c r="R92" i="16"/>
  <c r="P92" i="16"/>
  <c r="BI91" i="16"/>
  <c r="BH91" i="16"/>
  <c r="BG91" i="16"/>
  <c r="BF91" i="16"/>
  <c r="T91" i="16"/>
  <c r="R91" i="16"/>
  <c r="P91" i="16"/>
  <c r="BI90" i="16"/>
  <c r="BH90" i="16"/>
  <c r="BG90" i="16"/>
  <c r="BF90" i="16"/>
  <c r="T90" i="16"/>
  <c r="R90" i="16"/>
  <c r="P90" i="16"/>
  <c r="BI89" i="16"/>
  <c r="BH89" i="16"/>
  <c r="BG89" i="16"/>
  <c r="BF89" i="16"/>
  <c r="T89" i="16"/>
  <c r="R89" i="16"/>
  <c r="P89" i="16"/>
  <c r="BI88" i="16"/>
  <c r="BH88" i="16"/>
  <c r="BG88" i="16"/>
  <c r="BF88" i="16"/>
  <c r="T88" i="16"/>
  <c r="R88" i="16"/>
  <c r="P88" i="16"/>
  <c r="BI87" i="16"/>
  <c r="BH87" i="16"/>
  <c r="BG87" i="16"/>
  <c r="BF87" i="16"/>
  <c r="T87" i="16"/>
  <c r="R87" i="16"/>
  <c r="P87" i="16"/>
  <c r="BI86" i="16"/>
  <c r="BH86" i="16"/>
  <c r="BG86" i="16"/>
  <c r="BF86" i="16"/>
  <c r="T86" i="16"/>
  <c r="R86" i="16"/>
  <c r="P86" i="16"/>
  <c r="BI85" i="16"/>
  <c r="BH85" i="16"/>
  <c r="BG85" i="16"/>
  <c r="BF85" i="16"/>
  <c r="T85" i="16"/>
  <c r="R85" i="16"/>
  <c r="P85" i="16"/>
  <c r="BI84" i="16"/>
  <c r="BH84" i="16"/>
  <c r="BG84" i="16"/>
  <c r="BF84" i="16"/>
  <c r="T84" i="16"/>
  <c r="R84" i="16"/>
  <c r="P84" i="16"/>
  <c r="J77" i="16"/>
  <c r="F77" i="16"/>
  <c r="F75" i="16"/>
  <c r="E73" i="16"/>
  <c r="J54" i="16"/>
  <c r="F54" i="16"/>
  <c r="F52" i="16"/>
  <c r="E50" i="16"/>
  <c r="J24" i="16"/>
  <c r="E24" i="16"/>
  <c r="J55" i="16" s="1"/>
  <c r="J23" i="16"/>
  <c r="J18" i="16"/>
  <c r="E18" i="16"/>
  <c r="F55" i="16" s="1"/>
  <c r="J17" i="16"/>
  <c r="J12" i="16"/>
  <c r="J52" i="16"/>
  <c r="E7" i="16"/>
  <c r="E71" i="16" s="1"/>
  <c r="J37" i="15"/>
  <c r="J36" i="15"/>
  <c r="AY69" i="1" s="1"/>
  <c r="J35" i="15"/>
  <c r="AX69" i="1"/>
  <c r="BI99" i="15"/>
  <c r="BH99" i="15"/>
  <c r="BG99" i="15"/>
  <c r="BF99" i="15"/>
  <c r="T99" i="15"/>
  <c r="R99" i="15"/>
  <c r="P99" i="15"/>
  <c r="BI98" i="15"/>
  <c r="BH98" i="15"/>
  <c r="BG98" i="15"/>
  <c r="BF98" i="15"/>
  <c r="T98" i="15"/>
  <c r="R98" i="15"/>
  <c r="P98" i="15"/>
  <c r="BI97" i="15"/>
  <c r="BH97" i="15"/>
  <c r="BG97" i="15"/>
  <c r="BF97" i="15"/>
  <c r="T97" i="15"/>
  <c r="R97" i="15"/>
  <c r="P97" i="15"/>
  <c r="BI96" i="15"/>
  <c r="BH96" i="15"/>
  <c r="BG96" i="15"/>
  <c r="BF96" i="15"/>
  <c r="T96" i="15"/>
  <c r="R96" i="15"/>
  <c r="P96" i="15"/>
  <c r="BI95" i="15"/>
  <c r="BH95" i="15"/>
  <c r="BG95" i="15"/>
  <c r="BF95" i="15"/>
  <c r="T95" i="15"/>
  <c r="R95" i="15"/>
  <c r="P95" i="15"/>
  <c r="BI94" i="15"/>
  <c r="BH94" i="15"/>
  <c r="BG94" i="15"/>
  <c r="BF94" i="15"/>
  <c r="T94" i="15"/>
  <c r="R94" i="15"/>
  <c r="P94" i="15"/>
  <c r="BI93" i="15"/>
  <c r="BH93" i="15"/>
  <c r="BG93" i="15"/>
  <c r="BF93" i="15"/>
  <c r="T93" i="15"/>
  <c r="R93" i="15"/>
  <c r="P93" i="15"/>
  <c r="BI92" i="15"/>
  <c r="BH92" i="15"/>
  <c r="BG92" i="15"/>
  <c r="BF92" i="15"/>
  <c r="T92" i="15"/>
  <c r="R92" i="15"/>
  <c r="P92" i="15"/>
  <c r="BI91" i="15"/>
  <c r="BH91" i="15"/>
  <c r="BG91" i="15"/>
  <c r="BF91" i="15"/>
  <c r="T91" i="15"/>
  <c r="R91" i="15"/>
  <c r="P91" i="15"/>
  <c r="BI90" i="15"/>
  <c r="BH90" i="15"/>
  <c r="BG90" i="15"/>
  <c r="BF90" i="15"/>
  <c r="T90" i="15"/>
  <c r="R90" i="15"/>
  <c r="P90" i="15"/>
  <c r="BI89" i="15"/>
  <c r="BH89" i="15"/>
  <c r="BG89" i="15"/>
  <c r="BF89" i="15"/>
  <c r="T89" i="15"/>
  <c r="R89" i="15"/>
  <c r="P89" i="15"/>
  <c r="BI88" i="15"/>
  <c r="BH88" i="15"/>
  <c r="BG88" i="15"/>
  <c r="BF88" i="15"/>
  <c r="T88" i="15"/>
  <c r="R88" i="15"/>
  <c r="P88" i="15"/>
  <c r="BI87" i="15"/>
  <c r="BH87" i="15"/>
  <c r="BG87" i="15"/>
  <c r="BF87" i="15"/>
  <c r="T87" i="15"/>
  <c r="R87" i="15"/>
  <c r="P87" i="15"/>
  <c r="BI86" i="15"/>
  <c r="BH86" i="15"/>
  <c r="BG86" i="15"/>
  <c r="BF86" i="15"/>
  <c r="T86" i="15"/>
  <c r="R86" i="15"/>
  <c r="P86" i="15"/>
  <c r="BI85" i="15"/>
  <c r="BH85" i="15"/>
  <c r="BG85" i="15"/>
  <c r="BF85" i="15"/>
  <c r="T85" i="15"/>
  <c r="R85" i="15"/>
  <c r="P85" i="15"/>
  <c r="BI84" i="15"/>
  <c r="BH84" i="15"/>
  <c r="BG84" i="15"/>
  <c r="BF84" i="15"/>
  <c r="T84" i="15"/>
  <c r="R84" i="15"/>
  <c r="P84" i="15"/>
  <c r="J77" i="15"/>
  <c r="F77" i="15"/>
  <c r="F75" i="15"/>
  <c r="E73" i="15"/>
  <c r="J54" i="15"/>
  <c r="F54" i="15"/>
  <c r="F52" i="15"/>
  <c r="E50" i="15"/>
  <c r="J24" i="15"/>
  <c r="E24" i="15"/>
  <c r="J55" i="15" s="1"/>
  <c r="J23" i="15"/>
  <c r="J18" i="15"/>
  <c r="E18" i="15"/>
  <c r="F55" i="15" s="1"/>
  <c r="J17" i="15"/>
  <c r="J12" i="15"/>
  <c r="J52" i="15" s="1"/>
  <c r="E7" i="15"/>
  <c r="E48" i="15" s="1"/>
  <c r="J37" i="14"/>
  <c r="J36" i="14"/>
  <c r="AY68" i="1" s="1"/>
  <c r="J35" i="14"/>
  <c r="AX68" i="1"/>
  <c r="BI157" i="14"/>
  <c r="BH157" i="14"/>
  <c r="BG157" i="14"/>
  <c r="BF157" i="14"/>
  <c r="T157" i="14"/>
  <c r="R157" i="14"/>
  <c r="P157" i="14"/>
  <c r="BI156" i="14"/>
  <c r="BH156" i="14"/>
  <c r="BG156" i="14"/>
  <c r="BF156" i="14"/>
  <c r="T156" i="14"/>
  <c r="R156" i="14"/>
  <c r="P156" i="14"/>
  <c r="BI155" i="14"/>
  <c r="BH155" i="14"/>
  <c r="BG155" i="14"/>
  <c r="BF155" i="14"/>
  <c r="T155" i="14"/>
  <c r="R155" i="14"/>
  <c r="P155" i="14"/>
  <c r="BI154" i="14"/>
  <c r="BH154" i="14"/>
  <c r="BG154" i="14"/>
  <c r="BF154" i="14"/>
  <c r="T154" i="14"/>
  <c r="R154" i="14"/>
  <c r="P154" i="14"/>
  <c r="BI153" i="14"/>
  <c r="BH153" i="14"/>
  <c r="BG153" i="14"/>
  <c r="BF153" i="14"/>
  <c r="T153" i="14"/>
  <c r="R153" i="14"/>
  <c r="P153" i="14"/>
  <c r="BI152" i="14"/>
  <c r="BH152" i="14"/>
  <c r="BG152" i="14"/>
  <c r="BF152" i="14"/>
  <c r="T152" i="14"/>
  <c r="R152" i="14"/>
  <c r="P152" i="14"/>
  <c r="BI151" i="14"/>
  <c r="BH151" i="14"/>
  <c r="BG151" i="14"/>
  <c r="BF151" i="14"/>
  <c r="T151" i="14"/>
  <c r="R151" i="14"/>
  <c r="P151" i="14"/>
  <c r="BI150" i="14"/>
  <c r="BH150" i="14"/>
  <c r="BG150" i="14"/>
  <c r="BF150" i="14"/>
  <c r="T150" i="14"/>
  <c r="R150" i="14"/>
  <c r="P150" i="14"/>
  <c r="BI148" i="14"/>
  <c r="BH148" i="14"/>
  <c r="BG148" i="14"/>
  <c r="BF148" i="14"/>
  <c r="T148" i="14"/>
  <c r="R148" i="14"/>
  <c r="P148" i="14"/>
  <c r="BI147" i="14"/>
  <c r="BH147" i="14"/>
  <c r="BG147" i="14"/>
  <c r="BF147" i="14"/>
  <c r="T147" i="14"/>
  <c r="R147" i="14"/>
  <c r="P147" i="14"/>
  <c r="BI146" i="14"/>
  <c r="BH146" i="14"/>
  <c r="BG146" i="14"/>
  <c r="BF146" i="14"/>
  <c r="T146" i="14"/>
  <c r="R146" i="14"/>
  <c r="P146" i="14"/>
  <c r="BI145" i="14"/>
  <c r="BH145" i="14"/>
  <c r="BG145" i="14"/>
  <c r="BF145" i="14"/>
  <c r="T145" i="14"/>
  <c r="R145" i="14"/>
  <c r="P145" i="14"/>
  <c r="BI144" i="14"/>
  <c r="BH144" i="14"/>
  <c r="BG144" i="14"/>
  <c r="BF144" i="14"/>
  <c r="T144" i="14"/>
  <c r="R144" i="14"/>
  <c r="P144" i="14"/>
  <c r="BI143" i="14"/>
  <c r="BH143" i="14"/>
  <c r="BG143" i="14"/>
  <c r="BF143" i="14"/>
  <c r="T143" i="14"/>
  <c r="R143" i="14"/>
  <c r="P143" i="14"/>
  <c r="BI142" i="14"/>
  <c r="BH142" i="14"/>
  <c r="BG142" i="14"/>
  <c r="BF142" i="14"/>
  <c r="T142" i="14"/>
  <c r="R142" i="14"/>
  <c r="P142" i="14"/>
  <c r="BI141" i="14"/>
  <c r="BH141" i="14"/>
  <c r="BG141" i="14"/>
  <c r="BF141" i="14"/>
  <c r="T141" i="14"/>
  <c r="R141" i="14"/>
  <c r="P141" i="14"/>
  <c r="BI139" i="14"/>
  <c r="BH139" i="14"/>
  <c r="BG139" i="14"/>
  <c r="BF139" i="14"/>
  <c r="T139" i="14"/>
  <c r="R139" i="14"/>
  <c r="P139" i="14"/>
  <c r="BI138" i="14"/>
  <c r="BH138" i="14"/>
  <c r="BG138" i="14"/>
  <c r="BF138" i="14"/>
  <c r="T138" i="14"/>
  <c r="R138" i="14"/>
  <c r="P138" i="14"/>
  <c r="BI137" i="14"/>
  <c r="BH137" i="14"/>
  <c r="BG137" i="14"/>
  <c r="BF137" i="14"/>
  <c r="T137" i="14"/>
  <c r="R137" i="14"/>
  <c r="P137" i="14"/>
  <c r="BI136" i="14"/>
  <c r="BH136" i="14"/>
  <c r="BG136" i="14"/>
  <c r="BF136" i="14"/>
  <c r="T136" i="14"/>
  <c r="R136" i="14"/>
  <c r="P136" i="14"/>
  <c r="BI135" i="14"/>
  <c r="BH135" i="14"/>
  <c r="BG135" i="14"/>
  <c r="BF135" i="14"/>
  <c r="T135" i="14"/>
  <c r="R135" i="14"/>
  <c r="P135" i="14"/>
  <c r="BI133" i="14"/>
  <c r="BH133" i="14"/>
  <c r="BG133" i="14"/>
  <c r="BF133" i="14"/>
  <c r="T133" i="14"/>
  <c r="R133" i="14"/>
  <c r="P133" i="14"/>
  <c r="BI132" i="14"/>
  <c r="BH132" i="14"/>
  <c r="BG132" i="14"/>
  <c r="BF132" i="14"/>
  <c r="T132" i="14"/>
  <c r="R132" i="14"/>
  <c r="P132" i="14"/>
  <c r="BI131" i="14"/>
  <c r="BH131" i="14"/>
  <c r="BG131" i="14"/>
  <c r="BF131" i="14"/>
  <c r="T131" i="14"/>
  <c r="R131" i="14"/>
  <c r="P131" i="14"/>
  <c r="BI130" i="14"/>
  <c r="BH130" i="14"/>
  <c r="BG130" i="14"/>
  <c r="BF130" i="14"/>
  <c r="T130" i="14"/>
  <c r="R130" i="14"/>
  <c r="P130" i="14"/>
  <c r="BI129" i="14"/>
  <c r="BH129" i="14"/>
  <c r="BG129" i="14"/>
  <c r="BF129" i="14"/>
  <c r="T129" i="14"/>
  <c r="R129" i="14"/>
  <c r="P129" i="14"/>
  <c r="BI128" i="14"/>
  <c r="BH128" i="14"/>
  <c r="BG128" i="14"/>
  <c r="BF128" i="14"/>
  <c r="T128" i="14"/>
  <c r="R128" i="14"/>
  <c r="P128" i="14"/>
  <c r="BI127" i="14"/>
  <c r="BH127" i="14"/>
  <c r="BG127" i="14"/>
  <c r="BF127" i="14"/>
  <c r="T127" i="14"/>
  <c r="R127" i="14"/>
  <c r="P127" i="14"/>
  <c r="BI126" i="14"/>
  <c r="BH126" i="14"/>
  <c r="BG126" i="14"/>
  <c r="BF126" i="14"/>
  <c r="T126" i="14"/>
  <c r="R126" i="14"/>
  <c r="P126" i="14"/>
  <c r="BI125" i="14"/>
  <c r="BH125" i="14"/>
  <c r="BG125" i="14"/>
  <c r="BF125" i="14"/>
  <c r="T125" i="14"/>
  <c r="R125" i="14"/>
  <c r="P125" i="14"/>
  <c r="BI124" i="14"/>
  <c r="BH124" i="14"/>
  <c r="BG124" i="14"/>
  <c r="BF124" i="14"/>
  <c r="T124" i="14"/>
  <c r="R124" i="14"/>
  <c r="P124" i="14"/>
  <c r="BI123" i="14"/>
  <c r="BH123" i="14"/>
  <c r="BG123" i="14"/>
  <c r="BF123" i="14"/>
  <c r="T123" i="14"/>
  <c r="R123" i="14"/>
  <c r="P123" i="14"/>
  <c r="BI122" i="14"/>
  <c r="BH122" i="14"/>
  <c r="BG122" i="14"/>
  <c r="BF122" i="14"/>
  <c r="T122" i="14"/>
  <c r="R122" i="14"/>
  <c r="P122" i="14"/>
  <c r="BI121" i="14"/>
  <c r="BH121" i="14"/>
  <c r="BG121" i="14"/>
  <c r="BF121" i="14"/>
  <c r="T121" i="14"/>
  <c r="R121" i="14"/>
  <c r="P121" i="14"/>
  <c r="BI120" i="14"/>
  <c r="BH120" i="14"/>
  <c r="BG120" i="14"/>
  <c r="BF120" i="14"/>
  <c r="T120" i="14"/>
  <c r="R120" i="14"/>
  <c r="P120" i="14"/>
  <c r="BI119" i="14"/>
  <c r="BH119" i="14"/>
  <c r="BG119" i="14"/>
  <c r="BF119" i="14"/>
  <c r="T119" i="14"/>
  <c r="R119" i="14"/>
  <c r="P119" i="14"/>
  <c r="BI118" i="14"/>
  <c r="BH118" i="14"/>
  <c r="BG118" i="14"/>
  <c r="BF118" i="14"/>
  <c r="T118" i="14"/>
  <c r="R118" i="14"/>
  <c r="P118" i="14"/>
  <c r="BI117" i="14"/>
  <c r="BH117" i="14"/>
  <c r="BG117" i="14"/>
  <c r="BF117" i="14"/>
  <c r="T117" i="14"/>
  <c r="R117" i="14"/>
  <c r="P117" i="14"/>
  <c r="BI116" i="14"/>
  <c r="BH116" i="14"/>
  <c r="BG116" i="14"/>
  <c r="BF116" i="14"/>
  <c r="T116" i="14"/>
  <c r="R116" i="14"/>
  <c r="P116" i="14"/>
  <c r="BI115" i="14"/>
  <c r="BH115" i="14"/>
  <c r="BG115" i="14"/>
  <c r="BF115" i="14"/>
  <c r="T115" i="14"/>
  <c r="R115" i="14"/>
  <c r="P115" i="14"/>
  <c r="BI113" i="14"/>
  <c r="BH113" i="14"/>
  <c r="BG113" i="14"/>
  <c r="BF113" i="14"/>
  <c r="T113" i="14"/>
  <c r="R113" i="14"/>
  <c r="P113" i="14"/>
  <c r="BI112" i="14"/>
  <c r="BH112" i="14"/>
  <c r="BG112" i="14"/>
  <c r="BF112" i="14"/>
  <c r="T112" i="14"/>
  <c r="R112" i="14"/>
  <c r="P112" i="14"/>
  <c r="BI111" i="14"/>
  <c r="BH111" i="14"/>
  <c r="BG111" i="14"/>
  <c r="BF111" i="14"/>
  <c r="T111" i="14"/>
  <c r="R111" i="14"/>
  <c r="P111" i="14"/>
  <c r="BI110" i="14"/>
  <c r="BH110" i="14"/>
  <c r="BG110" i="14"/>
  <c r="BF110" i="14"/>
  <c r="T110" i="14"/>
  <c r="R110" i="14"/>
  <c r="P110" i="14"/>
  <c r="BI109" i="14"/>
  <c r="BH109" i="14"/>
  <c r="BG109" i="14"/>
  <c r="BF109" i="14"/>
  <c r="T109" i="14"/>
  <c r="R109" i="14"/>
  <c r="P109" i="14"/>
  <c r="BI108" i="14"/>
  <c r="BH108" i="14"/>
  <c r="BG108" i="14"/>
  <c r="BF108" i="14"/>
  <c r="T108" i="14"/>
  <c r="R108" i="14"/>
  <c r="P108" i="14"/>
  <c r="BI107" i="14"/>
  <c r="BH107" i="14"/>
  <c r="BG107" i="14"/>
  <c r="BF107" i="14"/>
  <c r="T107" i="14"/>
  <c r="R107" i="14"/>
  <c r="P107" i="14"/>
  <c r="BI106" i="14"/>
  <c r="BH106" i="14"/>
  <c r="BG106" i="14"/>
  <c r="BF106" i="14"/>
  <c r="T106" i="14"/>
  <c r="R106" i="14"/>
  <c r="P106" i="14"/>
  <c r="BI105" i="14"/>
  <c r="BH105" i="14"/>
  <c r="BG105" i="14"/>
  <c r="BF105" i="14"/>
  <c r="T105" i="14"/>
  <c r="R105" i="14"/>
  <c r="P105" i="14"/>
  <c r="BI103" i="14"/>
  <c r="BH103" i="14"/>
  <c r="BG103" i="14"/>
  <c r="BF103" i="14"/>
  <c r="T103" i="14"/>
  <c r="R103" i="14"/>
  <c r="P103" i="14"/>
  <c r="BI102" i="14"/>
  <c r="BH102" i="14"/>
  <c r="BG102" i="14"/>
  <c r="BF102" i="14"/>
  <c r="T102" i="14"/>
  <c r="R102" i="14"/>
  <c r="P102" i="14"/>
  <c r="BI101" i="14"/>
  <c r="BH101" i="14"/>
  <c r="BG101" i="14"/>
  <c r="BF101" i="14"/>
  <c r="T101" i="14"/>
  <c r="R101" i="14"/>
  <c r="P101" i="14"/>
  <c r="BI100" i="14"/>
  <c r="BH100" i="14"/>
  <c r="BG100" i="14"/>
  <c r="BF100" i="14"/>
  <c r="T100" i="14"/>
  <c r="R100" i="14"/>
  <c r="P100" i="14"/>
  <c r="BI99" i="14"/>
  <c r="BH99" i="14"/>
  <c r="BG99" i="14"/>
  <c r="BF99" i="14"/>
  <c r="T99" i="14"/>
  <c r="R99" i="14"/>
  <c r="P99" i="14"/>
  <c r="BI98" i="14"/>
  <c r="BH98" i="14"/>
  <c r="BG98" i="14"/>
  <c r="BF98" i="14"/>
  <c r="T98" i="14"/>
  <c r="R98" i="14"/>
  <c r="P98" i="14"/>
  <c r="BI97" i="14"/>
  <c r="BH97" i="14"/>
  <c r="BG97" i="14"/>
  <c r="BF97" i="14"/>
  <c r="T97" i="14"/>
  <c r="R97" i="14"/>
  <c r="P97" i="14"/>
  <c r="BI96" i="14"/>
  <c r="BH96" i="14"/>
  <c r="BG96" i="14"/>
  <c r="BF96" i="14"/>
  <c r="T96" i="14"/>
  <c r="R96" i="14"/>
  <c r="P96" i="14"/>
  <c r="BI95" i="14"/>
  <c r="BH95" i="14"/>
  <c r="BG95" i="14"/>
  <c r="BF95" i="14"/>
  <c r="T95" i="14"/>
  <c r="R95" i="14"/>
  <c r="P95" i="14"/>
  <c r="BI94" i="14"/>
  <c r="BH94" i="14"/>
  <c r="BG94" i="14"/>
  <c r="BF94" i="14"/>
  <c r="T94" i="14"/>
  <c r="R94" i="14"/>
  <c r="P94" i="14"/>
  <c r="BI92" i="14"/>
  <c r="BH92" i="14"/>
  <c r="BG92" i="14"/>
  <c r="BF92" i="14"/>
  <c r="T92" i="14"/>
  <c r="R92" i="14"/>
  <c r="P92" i="14"/>
  <c r="BI91" i="14"/>
  <c r="BH91" i="14"/>
  <c r="BG91" i="14"/>
  <c r="BF91" i="14"/>
  <c r="T91" i="14"/>
  <c r="R91" i="14"/>
  <c r="P91" i="14"/>
  <c r="BI90" i="14"/>
  <c r="BH90" i="14"/>
  <c r="BG90" i="14"/>
  <c r="BF90" i="14"/>
  <c r="T90" i="14"/>
  <c r="R90" i="14"/>
  <c r="P90" i="14"/>
  <c r="BI89" i="14"/>
  <c r="BH89" i="14"/>
  <c r="BG89" i="14"/>
  <c r="BF89" i="14"/>
  <c r="T89" i="14"/>
  <c r="R89" i="14"/>
  <c r="P89" i="14"/>
  <c r="BI88" i="14"/>
  <c r="BH88" i="14"/>
  <c r="BG88" i="14"/>
  <c r="BF88" i="14"/>
  <c r="T88" i="14"/>
  <c r="R88" i="14"/>
  <c r="P88" i="14"/>
  <c r="J82" i="14"/>
  <c r="F82" i="14"/>
  <c r="F80" i="14"/>
  <c r="E78" i="14"/>
  <c r="J54" i="14"/>
  <c r="F54" i="14"/>
  <c r="F52" i="14"/>
  <c r="E50" i="14"/>
  <c r="J24" i="14"/>
  <c r="E24" i="14"/>
  <c r="J83" i="14" s="1"/>
  <c r="J23" i="14"/>
  <c r="J18" i="14"/>
  <c r="E18" i="14"/>
  <c r="F55" i="14" s="1"/>
  <c r="J17" i="14"/>
  <c r="J12" i="14"/>
  <c r="J80" i="14" s="1"/>
  <c r="E7" i="14"/>
  <c r="E76" i="14"/>
  <c r="J37" i="13"/>
  <c r="J36" i="13"/>
  <c r="AY67" i="1"/>
  <c r="J35" i="13"/>
  <c r="AX67" i="1" s="1"/>
  <c r="BI90" i="13"/>
  <c r="BH90" i="13"/>
  <c r="BG90" i="13"/>
  <c r="BF90" i="13"/>
  <c r="T90" i="13"/>
  <c r="R90" i="13"/>
  <c r="P90" i="13"/>
  <c r="BI89" i="13"/>
  <c r="BH89" i="13"/>
  <c r="BG89" i="13"/>
  <c r="BF89" i="13"/>
  <c r="T89" i="13"/>
  <c r="R89" i="13"/>
  <c r="P89" i="13"/>
  <c r="BI88" i="13"/>
  <c r="BH88" i="13"/>
  <c r="BG88" i="13"/>
  <c r="BF88" i="13"/>
  <c r="T88" i="13"/>
  <c r="R88" i="13"/>
  <c r="P88" i="13"/>
  <c r="BI87" i="13"/>
  <c r="BH87" i="13"/>
  <c r="BG87" i="13"/>
  <c r="BF87" i="13"/>
  <c r="T87" i="13"/>
  <c r="R87" i="13"/>
  <c r="P87" i="13"/>
  <c r="BI86" i="13"/>
  <c r="BH86" i="13"/>
  <c r="BG86" i="13"/>
  <c r="BF86" i="13"/>
  <c r="T86" i="13"/>
  <c r="R86" i="13"/>
  <c r="P86" i="13"/>
  <c r="BI85" i="13"/>
  <c r="BH85" i="13"/>
  <c r="BG85" i="13"/>
  <c r="BF85" i="13"/>
  <c r="T85" i="13"/>
  <c r="R85" i="13"/>
  <c r="P85" i="13"/>
  <c r="BI84" i="13"/>
  <c r="BH84" i="13"/>
  <c r="BG84" i="13"/>
  <c r="BF84" i="13"/>
  <c r="T84" i="13"/>
  <c r="R84" i="13"/>
  <c r="P84" i="13"/>
  <c r="J77" i="13"/>
  <c r="F77" i="13"/>
  <c r="F75" i="13"/>
  <c r="E73" i="13"/>
  <c r="J54" i="13"/>
  <c r="F54" i="13"/>
  <c r="F52" i="13"/>
  <c r="E50" i="13"/>
  <c r="J24" i="13"/>
  <c r="E24" i="13"/>
  <c r="J78" i="13" s="1"/>
  <c r="J23" i="13"/>
  <c r="J18" i="13"/>
  <c r="E18" i="13"/>
  <c r="F55" i="13" s="1"/>
  <c r="J17" i="13"/>
  <c r="J12" i="13"/>
  <c r="J75" i="13"/>
  <c r="E7" i="13"/>
  <c r="E48" i="13" s="1"/>
  <c r="J37" i="12"/>
  <c r="J36" i="12"/>
  <c r="AY66" i="1" s="1"/>
  <c r="J35" i="12"/>
  <c r="AX66" i="1"/>
  <c r="BI94" i="12"/>
  <c r="BH94" i="12"/>
  <c r="BG94" i="12"/>
  <c r="BF94" i="12"/>
  <c r="T94" i="12"/>
  <c r="R94" i="12"/>
  <c r="P94" i="12"/>
  <c r="BI93" i="12"/>
  <c r="BH93" i="12"/>
  <c r="BG93" i="12"/>
  <c r="BF93" i="12"/>
  <c r="T93" i="12"/>
  <c r="R93" i="12"/>
  <c r="P93" i="12"/>
  <c r="BI92" i="12"/>
  <c r="BH92" i="12"/>
  <c r="BG92" i="12"/>
  <c r="BF92" i="12"/>
  <c r="T92" i="12"/>
  <c r="R92" i="12"/>
  <c r="P92" i="12"/>
  <c r="BI91" i="12"/>
  <c r="BH91" i="12"/>
  <c r="BG91" i="12"/>
  <c r="BF91" i="12"/>
  <c r="T91" i="12"/>
  <c r="R91" i="12"/>
  <c r="P91" i="12"/>
  <c r="BI90" i="12"/>
  <c r="BH90" i="12"/>
  <c r="BG90" i="12"/>
  <c r="BF90" i="12"/>
  <c r="T90" i="12"/>
  <c r="R90" i="12"/>
  <c r="P90" i="12"/>
  <c r="BI89" i="12"/>
  <c r="BH89" i="12"/>
  <c r="BG89" i="12"/>
  <c r="BF89" i="12"/>
  <c r="T89" i="12"/>
  <c r="R89" i="12"/>
  <c r="P89" i="12"/>
  <c r="BI88" i="12"/>
  <c r="BH88" i="12"/>
  <c r="BG88" i="12"/>
  <c r="BF88" i="12"/>
  <c r="T88" i="12"/>
  <c r="R88" i="12"/>
  <c r="P88" i="12"/>
  <c r="BI87" i="12"/>
  <c r="BH87" i="12"/>
  <c r="BG87" i="12"/>
  <c r="BF87" i="12"/>
  <c r="T87" i="12"/>
  <c r="R87" i="12"/>
  <c r="P87" i="12"/>
  <c r="BI86" i="12"/>
  <c r="BH86" i="12"/>
  <c r="BG86" i="12"/>
  <c r="BF86" i="12"/>
  <c r="T86" i="12"/>
  <c r="R86" i="12"/>
  <c r="P86" i="12"/>
  <c r="BI85" i="12"/>
  <c r="BH85" i="12"/>
  <c r="BG85" i="12"/>
  <c r="BF85" i="12"/>
  <c r="T85" i="12"/>
  <c r="R85" i="12"/>
  <c r="P85" i="12"/>
  <c r="BI84" i="12"/>
  <c r="BH84" i="12"/>
  <c r="BG84" i="12"/>
  <c r="BF84" i="12"/>
  <c r="T84" i="12"/>
  <c r="R84" i="12"/>
  <c r="P84" i="12"/>
  <c r="J77" i="12"/>
  <c r="F77" i="12"/>
  <c r="F75" i="12"/>
  <c r="E73" i="12"/>
  <c r="J54" i="12"/>
  <c r="F54" i="12"/>
  <c r="F52" i="12"/>
  <c r="E50" i="12"/>
  <c r="J24" i="12"/>
  <c r="E24" i="12"/>
  <c r="J55" i="12" s="1"/>
  <c r="J23" i="12"/>
  <c r="J18" i="12"/>
  <c r="E18" i="12"/>
  <c r="F78" i="12" s="1"/>
  <c r="J17" i="12"/>
  <c r="J12" i="12"/>
  <c r="J52" i="12" s="1"/>
  <c r="E7" i="12"/>
  <c r="E71" i="12"/>
  <c r="J37" i="11"/>
  <c r="J36" i="11"/>
  <c r="AY65" i="1" s="1"/>
  <c r="J35" i="11"/>
  <c r="AX65" i="1" s="1"/>
  <c r="BI111" i="11"/>
  <c r="BH111" i="11"/>
  <c r="BG111" i="11"/>
  <c r="BF111" i="11"/>
  <c r="T111" i="11"/>
  <c r="R111" i="11"/>
  <c r="P111" i="11"/>
  <c r="BI110" i="11"/>
  <c r="BH110" i="11"/>
  <c r="BG110" i="11"/>
  <c r="BF110" i="11"/>
  <c r="T110" i="11"/>
  <c r="R110" i="11"/>
  <c r="P110" i="11"/>
  <c r="BI109" i="11"/>
  <c r="BH109" i="11"/>
  <c r="BG109" i="11"/>
  <c r="BF109" i="11"/>
  <c r="T109" i="11"/>
  <c r="R109" i="11"/>
  <c r="P109" i="11"/>
  <c r="BI108" i="11"/>
  <c r="BH108" i="11"/>
  <c r="BG108" i="11"/>
  <c r="BF108" i="11"/>
  <c r="T108" i="11"/>
  <c r="R108" i="11"/>
  <c r="P108" i="11"/>
  <c r="BI107" i="11"/>
  <c r="BH107" i="11"/>
  <c r="BG107" i="11"/>
  <c r="BF107" i="11"/>
  <c r="T107" i="11"/>
  <c r="R107" i="11"/>
  <c r="P107" i="11"/>
  <c r="BI106" i="11"/>
  <c r="BH106" i="11"/>
  <c r="BG106" i="11"/>
  <c r="BF106" i="11"/>
  <c r="T106" i="11"/>
  <c r="R106" i="11"/>
  <c r="P106" i="11"/>
  <c r="BI105" i="11"/>
  <c r="BH105" i="11"/>
  <c r="BG105" i="11"/>
  <c r="BF105" i="11"/>
  <c r="T105" i="11"/>
  <c r="R105" i="11"/>
  <c r="P105" i="11"/>
  <c r="BI104" i="11"/>
  <c r="BH104" i="11"/>
  <c r="BG104" i="11"/>
  <c r="BF104" i="11"/>
  <c r="T104" i="11"/>
  <c r="R104" i="11"/>
  <c r="P104" i="11"/>
  <c r="BI103" i="11"/>
  <c r="BH103" i="11"/>
  <c r="BG103" i="11"/>
  <c r="BF103" i="11"/>
  <c r="T103" i="11"/>
  <c r="R103" i="11"/>
  <c r="P103" i="11"/>
  <c r="BI102" i="11"/>
  <c r="BH102" i="11"/>
  <c r="BG102" i="11"/>
  <c r="BF102" i="11"/>
  <c r="T102" i="11"/>
  <c r="R102" i="11"/>
  <c r="P102" i="11"/>
  <c r="BI101" i="11"/>
  <c r="BH101" i="11"/>
  <c r="BG101" i="11"/>
  <c r="BF101" i="11"/>
  <c r="T101" i="11"/>
  <c r="R101" i="11"/>
  <c r="P101" i="11"/>
  <c r="BI100" i="11"/>
  <c r="BH100" i="11"/>
  <c r="BG100" i="11"/>
  <c r="BF100" i="11"/>
  <c r="T100" i="11"/>
  <c r="R100" i="11"/>
  <c r="P100" i="11"/>
  <c r="BI99" i="11"/>
  <c r="BH99" i="11"/>
  <c r="BG99" i="11"/>
  <c r="BF99" i="11"/>
  <c r="T99" i="11"/>
  <c r="R99" i="11"/>
  <c r="P99" i="11"/>
  <c r="BI98" i="11"/>
  <c r="BH98" i="11"/>
  <c r="BG98" i="11"/>
  <c r="BF98" i="11"/>
  <c r="T98" i="11"/>
  <c r="R98" i="11"/>
  <c r="P98" i="11"/>
  <c r="BI97" i="11"/>
  <c r="BH97" i="11"/>
  <c r="BG97" i="11"/>
  <c r="BF97" i="11"/>
  <c r="T97" i="11"/>
  <c r="R97" i="11"/>
  <c r="P97" i="11"/>
  <c r="BI96" i="11"/>
  <c r="BH96" i="11"/>
  <c r="BG96" i="11"/>
  <c r="BF96" i="11"/>
  <c r="T96" i="11"/>
  <c r="R96" i="11"/>
  <c r="P96" i="11"/>
  <c r="BI95" i="11"/>
  <c r="BH95" i="11"/>
  <c r="BG95" i="11"/>
  <c r="BF95" i="11"/>
  <c r="T95" i="11"/>
  <c r="R95" i="11"/>
  <c r="P95" i="11"/>
  <c r="BI94" i="11"/>
  <c r="BH94" i="11"/>
  <c r="BG94" i="11"/>
  <c r="BF94" i="11"/>
  <c r="T94" i="11"/>
  <c r="R94" i="11"/>
  <c r="P94" i="11"/>
  <c r="BI93" i="11"/>
  <c r="BH93" i="11"/>
  <c r="BG93" i="11"/>
  <c r="BF93" i="11"/>
  <c r="T93" i="11"/>
  <c r="R93" i="11"/>
  <c r="P93" i="11"/>
  <c r="BI92" i="11"/>
  <c r="BH92" i="11"/>
  <c r="BG92" i="11"/>
  <c r="BF92" i="11"/>
  <c r="T92" i="11"/>
  <c r="R92" i="11"/>
  <c r="P92" i="11"/>
  <c r="BI91" i="11"/>
  <c r="BH91" i="11"/>
  <c r="BG91" i="11"/>
  <c r="BF91" i="11"/>
  <c r="T91" i="11"/>
  <c r="R91" i="11"/>
  <c r="P91" i="11"/>
  <c r="BI90" i="11"/>
  <c r="BH90" i="11"/>
  <c r="BG90" i="11"/>
  <c r="BF90" i="11"/>
  <c r="T90" i="11"/>
  <c r="R90" i="11"/>
  <c r="P90" i="11"/>
  <c r="BI89" i="11"/>
  <c r="BH89" i="11"/>
  <c r="BG89" i="11"/>
  <c r="BF89" i="11"/>
  <c r="T89" i="11"/>
  <c r="R89" i="11"/>
  <c r="P89" i="11"/>
  <c r="BI88" i="11"/>
  <c r="BH88" i="11"/>
  <c r="BG88" i="11"/>
  <c r="BF88" i="11"/>
  <c r="T88" i="11"/>
  <c r="R88" i="11"/>
  <c r="P88" i="11"/>
  <c r="BI87" i="11"/>
  <c r="BH87" i="11"/>
  <c r="BG87" i="11"/>
  <c r="BF87" i="11"/>
  <c r="T87" i="11"/>
  <c r="R87" i="11"/>
  <c r="P87" i="11"/>
  <c r="BI86" i="11"/>
  <c r="BH86" i="11"/>
  <c r="BG86" i="11"/>
  <c r="BF86" i="11"/>
  <c r="T86" i="11"/>
  <c r="R86" i="11"/>
  <c r="P86" i="11"/>
  <c r="BI85" i="11"/>
  <c r="BH85" i="11"/>
  <c r="BG85" i="11"/>
  <c r="BF85" i="11"/>
  <c r="T85" i="11"/>
  <c r="R85" i="11"/>
  <c r="P85" i="11"/>
  <c r="BI84" i="11"/>
  <c r="BH84" i="11"/>
  <c r="BG84" i="11"/>
  <c r="BF84" i="11"/>
  <c r="T84" i="11"/>
  <c r="R84" i="11"/>
  <c r="P84" i="11"/>
  <c r="J77" i="11"/>
  <c r="F77" i="11"/>
  <c r="F75" i="11"/>
  <c r="E73" i="11"/>
  <c r="J54" i="11"/>
  <c r="F54" i="11"/>
  <c r="F52" i="11"/>
  <c r="E50" i="11"/>
  <c r="J24" i="11"/>
  <c r="E24" i="11"/>
  <c r="J78" i="11"/>
  <c r="J23" i="11"/>
  <c r="J18" i="11"/>
  <c r="E18" i="11"/>
  <c r="F55" i="11"/>
  <c r="J17" i="11"/>
  <c r="J12" i="11"/>
  <c r="J52" i="11" s="1"/>
  <c r="E7" i="11"/>
  <c r="E71" i="11" s="1"/>
  <c r="J37" i="10"/>
  <c r="J36" i="10"/>
  <c r="AY64" i="1"/>
  <c r="J35" i="10"/>
  <c r="AX64" i="1" s="1"/>
  <c r="BI118" i="10"/>
  <c r="BH118" i="10"/>
  <c r="BG118" i="10"/>
  <c r="BF118" i="10"/>
  <c r="T118" i="10"/>
  <c r="R118" i="10"/>
  <c r="P118" i="10"/>
  <c r="BI117" i="10"/>
  <c r="BH117" i="10"/>
  <c r="BG117" i="10"/>
  <c r="BF117" i="10"/>
  <c r="T117" i="10"/>
  <c r="R117" i="10"/>
  <c r="P117" i="10"/>
  <c r="BI116" i="10"/>
  <c r="BH116" i="10"/>
  <c r="BG116" i="10"/>
  <c r="BF116" i="10"/>
  <c r="T116" i="10"/>
  <c r="R116" i="10"/>
  <c r="P116" i="10"/>
  <c r="BI115" i="10"/>
  <c r="BH115" i="10"/>
  <c r="BG115" i="10"/>
  <c r="BF115" i="10"/>
  <c r="T115" i="10"/>
  <c r="R115" i="10"/>
  <c r="P115" i="10"/>
  <c r="BI114" i="10"/>
  <c r="BH114" i="10"/>
  <c r="BG114" i="10"/>
  <c r="BF114" i="10"/>
  <c r="T114" i="10"/>
  <c r="R114" i="10"/>
  <c r="P114" i="10"/>
  <c r="BI113" i="10"/>
  <c r="BH113" i="10"/>
  <c r="BG113" i="10"/>
  <c r="BF113" i="10"/>
  <c r="T113" i="10"/>
  <c r="R113" i="10"/>
  <c r="P113" i="10"/>
  <c r="BI112" i="10"/>
  <c r="BH112" i="10"/>
  <c r="BG112" i="10"/>
  <c r="BF112" i="10"/>
  <c r="T112" i="10"/>
  <c r="R112" i="10"/>
  <c r="P112" i="10"/>
  <c r="BI111" i="10"/>
  <c r="BH111" i="10"/>
  <c r="BG111" i="10"/>
  <c r="BF111" i="10"/>
  <c r="T111" i="10"/>
  <c r="R111" i="10"/>
  <c r="P111" i="10"/>
  <c r="BI110" i="10"/>
  <c r="BH110" i="10"/>
  <c r="BG110" i="10"/>
  <c r="BF110" i="10"/>
  <c r="T110" i="10"/>
  <c r="R110" i="10"/>
  <c r="P110" i="10"/>
  <c r="BI109" i="10"/>
  <c r="BH109" i="10"/>
  <c r="BG109" i="10"/>
  <c r="BF109" i="10"/>
  <c r="T109" i="10"/>
  <c r="R109" i="10"/>
  <c r="P109" i="10"/>
  <c r="BI108" i="10"/>
  <c r="BH108" i="10"/>
  <c r="BG108" i="10"/>
  <c r="BF108" i="10"/>
  <c r="T108" i="10"/>
  <c r="R108" i="10"/>
  <c r="P108" i="10"/>
  <c r="BI107" i="10"/>
  <c r="BH107" i="10"/>
  <c r="BG107" i="10"/>
  <c r="BF107" i="10"/>
  <c r="T107" i="10"/>
  <c r="R107" i="10"/>
  <c r="P107" i="10"/>
  <c r="BI106" i="10"/>
  <c r="BH106" i="10"/>
  <c r="BG106" i="10"/>
  <c r="BF106" i="10"/>
  <c r="T106" i="10"/>
  <c r="R106" i="10"/>
  <c r="P106" i="10"/>
  <c r="BI105" i="10"/>
  <c r="BH105" i="10"/>
  <c r="BG105" i="10"/>
  <c r="BF105" i="10"/>
  <c r="T105" i="10"/>
  <c r="R105" i="10"/>
  <c r="P105" i="10"/>
  <c r="BI104" i="10"/>
  <c r="BH104" i="10"/>
  <c r="BG104" i="10"/>
  <c r="BF104" i="10"/>
  <c r="T104" i="10"/>
  <c r="R104" i="10"/>
  <c r="P104" i="10"/>
  <c r="BI103" i="10"/>
  <c r="BH103" i="10"/>
  <c r="BG103" i="10"/>
  <c r="BF103" i="10"/>
  <c r="T103" i="10"/>
  <c r="R103" i="10"/>
  <c r="P103" i="10"/>
  <c r="BI102" i="10"/>
  <c r="BH102" i="10"/>
  <c r="BG102" i="10"/>
  <c r="BF102" i="10"/>
  <c r="T102" i="10"/>
  <c r="R102" i="10"/>
  <c r="P102" i="10"/>
  <c r="BI101" i="10"/>
  <c r="BH101" i="10"/>
  <c r="BG101" i="10"/>
  <c r="BF101" i="10"/>
  <c r="T101" i="10"/>
  <c r="R101" i="10"/>
  <c r="P101" i="10"/>
  <c r="BI100" i="10"/>
  <c r="BH100" i="10"/>
  <c r="BG100" i="10"/>
  <c r="BF100" i="10"/>
  <c r="T100" i="10"/>
  <c r="R100" i="10"/>
  <c r="P100" i="10"/>
  <c r="BI99" i="10"/>
  <c r="BH99" i="10"/>
  <c r="BG99" i="10"/>
  <c r="BF99" i="10"/>
  <c r="T99" i="10"/>
  <c r="R99" i="10"/>
  <c r="P99" i="10"/>
  <c r="BI98" i="10"/>
  <c r="BH98" i="10"/>
  <c r="BG98" i="10"/>
  <c r="BF98" i="10"/>
  <c r="T98" i="10"/>
  <c r="R98" i="10"/>
  <c r="P98" i="10"/>
  <c r="BI97" i="10"/>
  <c r="BH97" i="10"/>
  <c r="BG97" i="10"/>
  <c r="BF97" i="10"/>
  <c r="T97" i="10"/>
  <c r="R97" i="10"/>
  <c r="P97" i="10"/>
  <c r="BI96" i="10"/>
  <c r="BH96" i="10"/>
  <c r="BG96" i="10"/>
  <c r="BF96" i="10"/>
  <c r="T96" i="10"/>
  <c r="R96" i="10"/>
  <c r="P96" i="10"/>
  <c r="BI95" i="10"/>
  <c r="BH95" i="10"/>
  <c r="BG95" i="10"/>
  <c r="BF95" i="10"/>
  <c r="T95" i="10"/>
  <c r="R95" i="10"/>
  <c r="P95" i="10"/>
  <c r="BI94" i="10"/>
  <c r="BH94" i="10"/>
  <c r="BG94" i="10"/>
  <c r="BF94" i="10"/>
  <c r="T94" i="10"/>
  <c r="R94" i="10"/>
  <c r="P94" i="10"/>
  <c r="BI93" i="10"/>
  <c r="BH93" i="10"/>
  <c r="BG93" i="10"/>
  <c r="BF93" i="10"/>
  <c r="T93" i="10"/>
  <c r="R93" i="10"/>
  <c r="P93" i="10"/>
  <c r="BI92" i="10"/>
  <c r="BH92" i="10"/>
  <c r="BG92" i="10"/>
  <c r="BF92" i="10"/>
  <c r="T92" i="10"/>
  <c r="R92" i="10"/>
  <c r="P92" i="10"/>
  <c r="BI91" i="10"/>
  <c r="BH91" i="10"/>
  <c r="BG91" i="10"/>
  <c r="BF91" i="10"/>
  <c r="T91" i="10"/>
  <c r="R91" i="10"/>
  <c r="P91" i="10"/>
  <c r="BI90" i="10"/>
  <c r="BH90" i="10"/>
  <c r="BG90" i="10"/>
  <c r="BF90" i="10"/>
  <c r="T90" i="10"/>
  <c r="R90" i="10"/>
  <c r="P90" i="10"/>
  <c r="BI89" i="10"/>
  <c r="BH89" i="10"/>
  <c r="BG89" i="10"/>
  <c r="BF89" i="10"/>
  <c r="T89" i="10"/>
  <c r="R89" i="10"/>
  <c r="P89" i="10"/>
  <c r="BI88" i="10"/>
  <c r="BH88" i="10"/>
  <c r="BG88" i="10"/>
  <c r="BF88" i="10"/>
  <c r="T88" i="10"/>
  <c r="R88" i="10"/>
  <c r="P88" i="10"/>
  <c r="BI87" i="10"/>
  <c r="BH87" i="10"/>
  <c r="BG87" i="10"/>
  <c r="BF87" i="10"/>
  <c r="T87" i="10"/>
  <c r="R87" i="10"/>
  <c r="P87" i="10"/>
  <c r="BI86" i="10"/>
  <c r="BH86" i="10"/>
  <c r="BG86" i="10"/>
  <c r="BF86" i="10"/>
  <c r="T86" i="10"/>
  <c r="R86" i="10"/>
  <c r="P86" i="10"/>
  <c r="BI85" i="10"/>
  <c r="BH85" i="10"/>
  <c r="BG85" i="10"/>
  <c r="BF85" i="10"/>
  <c r="T85" i="10"/>
  <c r="R85" i="10"/>
  <c r="P85" i="10"/>
  <c r="BI84" i="10"/>
  <c r="BH84" i="10"/>
  <c r="BG84" i="10"/>
  <c r="BF84" i="10"/>
  <c r="T84" i="10"/>
  <c r="R84" i="10"/>
  <c r="P84" i="10"/>
  <c r="J77" i="10"/>
  <c r="F77" i="10"/>
  <c r="F75" i="10"/>
  <c r="E73" i="10"/>
  <c r="J54" i="10"/>
  <c r="F54" i="10"/>
  <c r="F52" i="10"/>
  <c r="E50" i="10"/>
  <c r="J24" i="10"/>
  <c r="E24" i="10"/>
  <c r="J78" i="10" s="1"/>
  <c r="J23" i="10"/>
  <c r="J18" i="10"/>
  <c r="E18" i="10"/>
  <c r="F78" i="10" s="1"/>
  <c r="J17" i="10"/>
  <c r="J12" i="10"/>
  <c r="J52" i="10" s="1"/>
  <c r="E7" i="10"/>
  <c r="E71" i="10"/>
  <c r="J39" i="9"/>
  <c r="J38" i="9"/>
  <c r="AY63" i="1" s="1"/>
  <c r="J37" i="9"/>
  <c r="AX63" i="1"/>
  <c r="BI90" i="9"/>
  <c r="BH90" i="9"/>
  <c r="BG90" i="9"/>
  <c r="BF90" i="9"/>
  <c r="T90" i="9"/>
  <c r="R90" i="9"/>
  <c r="P90" i="9"/>
  <c r="BI89" i="9"/>
  <c r="BH89" i="9"/>
  <c r="BG89" i="9"/>
  <c r="BF89" i="9"/>
  <c r="T89" i="9"/>
  <c r="R89" i="9"/>
  <c r="P89" i="9"/>
  <c r="BI88" i="9"/>
  <c r="BH88" i="9"/>
  <c r="BG88" i="9"/>
  <c r="BF88" i="9"/>
  <c r="T88" i="9"/>
  <c r="R88" i="9"/>
  <c r="P88" i="9"/>
  <c r="J83" i="9"/>
  <c r="J82" i="9"/>
  <c r="F82" i="9"/>
  <c r="F80" i="9"/>
  <c r="E78" i="9"/>
  <c r="J59" i="9"/>
  <c r="J58" i="9"/>
  <c r="F58" i="9"/>
  <c r="F56" i="9"/>
  <c r="E54" i="9"/>
  <c r="J20" i="9"/>
  <c r="E20" i="9"/>
  <c r="F83" i="9" s="1"/>
  <c r="J19" i="9"/>
  <c r="J14" i="9"/>
  <c r="J56" i="9" s="1"/>
  <c r="E7" i="9"/>
  <c r="E74" i="9" s="1"/>
  <c r="J39" i="8"/>
  <c r="J38" i="8"/>
  <c r="AY62" i="1" s="1"/>
  <c r="J37" i="8"/>
  <c r="AX62" i="1"/>
  <c r="BI92" i="8"/>
  <c r="BH92" i="8"/>
  <c r="BG92" i="8"/>
  <c r="BF92" i="8"/>
  <c r="T92" i="8"/>
  <c r="R92" i="8"/>
  <c r="P92" i="8"/>
  <c r="BI91" i="8"/>
  <c r="BH91" i="8"/>
  <c r="BG91" i="8"/>
  <c r="BF91" i="8"/>
  <c r="T91" i="8"/>
  <c r="R91" i="8"/>
  <c r="P91" i="8"/>
  <c r="BI90" i="8"/>
  <c r="BH90" i="8"/>
  <c r="BG90" i="8"/>
  <c r="BF90" i="8"/>
  <c r="T90" i="8"/>
  <c r="R90" i="8"/>
  <c r="P90" i="8"/>
  <c r="BI89" i="8"/>
  <c r="BH89" i="8"/>
  <c r="BG89" i="8"/>
  <c r="BF89" i="8"/>
  <c r="T89" i="8"/>
  <c r="R89" i="8"/>
  <c r="P89" i="8"/>
  <c r="BI88" i="8"/>
  <c r="BH88" i="8"/>
  <c r="BG88" i="8"/>
  <c r="BF88" i="8"/>
  <c r="T88" i="8"/>
  <c r="R88" i="8"/>
  <c r="P88" i="8"/>
  <c r="J83" i="8"/>
  <c r="J82" i="8"/>
  <c r="F82" i="8"/>
  <c r="F80" i="8"/>
  <c r="E78" i="8"/>
  <c r="J59" i="8"/>
  <c r="J58" i="8"/>
  <c r="F58" i="8"/>
  <c r="F56" i="8"/>
  <c r="E54" i="8"/>
  <c r="J20" i="8"/>
  <c r="E20" i="8"/>
  <c r="F83" i="8"/>
  <c r="J19" i="8"/>
  <c r="J14" i="8"/>
  <c r="J80" i="8" s="1"/>
  <c r="E7" i="8"/>
  <c r="E74" i="8" s="1"/>
  <c r="J39" i="7"/>
  <c r="J38" i="7"/>
  <c r="AY61" i="1"/>
  <c r="J37" i="7"/>
  <c r="AX61" i="1" s="1"/>
  <c r="BI274" i="7"/>
  <c r="BH274" i="7"/>
  <c r="BG274" i="7"/>
  <c r="BF274" i="7"/>
  <c r="T274" i="7"/>
  <c r="R274" i="7"/>
  <c r="P274" i="7"/>
  <c r="BI272" i="7"/>
  <c r="BH272" i="7"/>
  <c r="BG272" i="7"/>
  <c r="BF272" i="7"/>
  <c r="T272" i="7"/>
  <c r="R272" i="7"/>
  <c r="P272" i="7"/>
  <c r="BI269" i="7"/>
  <c r="BH269" i="7"/>
  <c r="BG269" i="7"/>
  <c r="BF269" i="7"/>
  <c r="T269" i="7"/>
  <c r="R269" i="7"/>
  <c r="P269" i="7"/>
  <c r="BI267" i="7"/>
  <c r="BH267" i="7"/>
  <c r="BG267" i="7"/>
  <c r="BF267" i="7"/>
  <c r="T267" i="7"/>
  <c r="R267" i="7"/>
  <c r="P267" i="7"/>
  <c r="BI265" i="7"/>
  <c r="BH265" i="7"/>
  <c r="BG265" i="7"/>
  <c r="BF265" i="7"/>
  <c r="T265" i="7"/>
  <c r="R265" i="7"/>
  <c r="P265" i="7"/>
  <c r="BI263" i="7"/>
  <c r="BH263" i="7"/>
  <c r="BG263" i="7"/>
  <c r="BF263" i="7"/>
  <c r="T263" i="7"/>
  <c r="R263" i="7"/>
  <c r="P263" i="7"/>
  <c r="BI257" i="7"/>
  <c r="BH257" i="7"/>
  <c r="BG257" i="7"/>
  <c r="BF257" i="7"/>
  <c r="T257" i="7"/>
  <c r="R257" i="7"/>
  <c r="P257" i="7"/>
  <c r="BI254" i="7"/>
  <c r="BH254" i="7"/>
  <c r="BG254" i="7"/>
  <c r="BF254" i="7"/>
  <c r="T254" i="7"/>
  <c r="T253" i="7" s="1"/>
  <c r="R254" i="7"/>
  <c r="R253" i="7" s="1"/>
  <c r="P254" i="7"/>
  <c r="P253" i="7" s="1"/>
  <c r="BI250" i="7"/>
  <c r="BH250" i="7"/>
  <c r="BG250" i="7"/>
  <c r="BF250" i="7"/>
  <c r="T250" i="7"/>
  <c r="R250" i="7"/>
  <c r="P250" i="7"/>
  <c r="BI247" i="7"/>
  <c r="BH247" i="7"/>
  <c r="BG247" i="7"/>
  <c r="BF247" i="7"/>
  <c r="T247" i="7"/>
  <c r="R247" i="7"/>
  <c r="P247" i="7"/>
  <c r="BI244" i="7"/>
  <c r="BH244" i="7"/>
  <c r="BG244" i="7"/>
  <c r="BF244" i="7"/>
  <c r="T244" i="7"/>
  <c r="T243" i="7" s="1"/>
  <c r="R244" i="7"/>
  <c r="R243" i="7" s="1"/>
  <c r="P244" i="7"/>
  <c r="P243" i="7" s="1"/>
  <c r="BI242" i="7"/>
  <c r="BH242" i="7"/>
  <c r="BG242" i="7"/>
  <c r="BF242" i="7"/>
  <c r="T242" i="7"/>
  <c r="R242" i="7"/>
  <c r="P242" i="7"/>
  <c r="BI240" i="7"/>
  <c r="BH240" i="7"/>
  <c r="BG240" i="7"/>
  <c r="BF240" i="7"/>
  <c r="T240" i="7"/>
  <c r="R240" i="7"/>
  <c r="P240" i="7"/>
  <c r="BI238" i="7"/>
  <c r="BH238" i="7"/>
  <c r="BG238" i="7"/>
  <c r="BF238" i="7"/>
  <c r="T238" i="7"/>
  <c r="R238" i="7"/>
  <c r="P238" i="7"/>
  <c r="BI235" i="7"/>
  <c r="BH235" i="7"/>
  <c r="BG235" i="7"/>
  <c r="BF235" i="7"/>
  <c r="T235" i="7"/>
  <c r="R235" i="7"/>
  <c r="P235" i="7"/>
  <c r="BI232" i="7"/>
  <c r="BH232" i="7"/>
  <c r="BG232" i="7"/>
  <c r="BF232" i="7"/>
  <c r="T232" i="7"/>
  <c r="R232" i="7"/>
  <c r="P232" i="7"/>
  <c r="BI229" i="7"/>
  <c r="BH229" i="7"/>
  <c r="BG229" i="7"/>
  <c r="BF229" i="7"/>
  <c r="T229" i="7"/>
  <c r="R229" i="7"/>
  <c r="P229" i="7"/>
  <c r="BI227" i="7"/>
  <c r="BH227" i="7"/>
  <c r="BG227" i="7"/>
  <c r="BF227" i="7"/>
  <c r="T227" i="7"/>
  <c r="R227" i="7"/>
  <c r="P227" i="7"/>
  <c r="BI225" i="7"/>
  <c r="BH225" i="7"/>
  <c r="BG225" i="7"/>
  <c r="BF225" i="7"/>
  <c r="T225" i="7"/>
  <c r="R225" i="7"/>
  <c r="P225" i="7"/>
  <c r="BI223" i="7"/>
  <c r="BH223" i="7"/>
  <c r="BG223" i="7"/>
  <c r="BF223" i="7"/>
  <c r="T223" i="7"/>
  <c r="R223" i="7"/>
  <c r="P223" i="7"/>
  <c r="BI221" i="7"/>
  <c r="BH221" i="7"/>
  <c r="BG221" i="7"/>
  <c r="BF221" i="7"/>
  <c r="T221" i="7"/>
  <c r="R221" i="7"/>
  <c r="P221" i="7"/>
  <c r="BI219" i="7"/>
  <c r="BH219" i="7"/>
  <c r="BG219" i="7"/>
  <c r="BF219" i="7"/>
  <c r="T219" i="7"/>
  <c r="R219" i="7"/>
  <c r="P219" i="7"/>
  <c r="BI217" i="7"/>
  <c r="BH217" i="7"/>
  <c r="BG217" i="7"/>
  <c r="BF217" i="7"/>
  <c r="T217" i="7"/>
  <c r="R217" i="7"/>
  <c r="P217" i="7"/>
  <c r="BI214" i="7"/>
  <c r="BH214" i="7"/>
  <c r="BG214" i="7"/>
  <c r="BF214" i="7"/>
  <c r="T214" i="7"/>
  <c r="R214" i="7"/>
  <c r="P214" i="7"/>
  <c r="BI213" i="7"/>
  <c r="BH213" i="7"/>
  <c r="BG213" i="7"/>
  <c r="BF213" i="7"/>
  <c r="T213" i="7"/>
  <c r="R213" i="7"/>
  <c r="P213" i="7"/>
  <c r="BI212" i="7"/>
  <c r="BH212" i="7"/>
  <c r="BG212" i="7"/>
  <c r="BF212" i="7"/>
  <c r="T212" i="7"/>
  <c r="R212" i="7"/>
  <c r="P212" i="7"/>
  <c r="BI207" i="7"/>
  <c r="BH207" i="7"/>
  <c r="BG207" i="7"/>
  <c r="BF207" i="7"/>
  <c r="T207" i="7"/>
  <c r="R207" i="7"/>
  <c r="P207" i="7"/>
  <c r="BI205" i="7"/>
  <c r="BH205" i="7"/>
  <c r="BG205" i="7"/>
  <c r="BF205" i="7"/>
  <c r="T205" i="7"/>
  <c r="R205" i="7"/>
  <c r="P205" i="7"/>
  <c r="BI202" i="7"/>
  <c r="BH202" i="7"/>
  <c r="BG202" i="7"/>
  <c r="BF202" i="7"/>
  <c r="T202" i="7"/>
  <c r="R202" i="7"/>
  <c r="P202" i="7"/>
  <c r="BI200" i="7"/>
  <c r="BH200" i="7"/>
  <c r="BG200" i="7"/>
  <c r="BF200" i="7"/>
  <c r="T200" i="7"/>
  <c r="R200" i="7"/>
  <c r="P200" i="7"/>
  <c r="BI195" i="7"/>
  <c r="BH195" i="7"/>
  <c r="BG195" i="7"/>
  <c r="BF195" i="7"/>
  <c r="T195" i="7"/>
  <c r="R195" i="7"/>
  <c r="P195" i="7"/>
  <c r="BI193" i="7"/>
  <c r="BH193" i="7"/>
  <c r="BG193" i="7"/>
  <c r="BF193" i="7"/>
  <c r="T193" i="7"/>
  <c r="R193" i="7"/>
  <c r="P193" i="7"/>
  <c r="BI188" i="7"/>
  <c r="BH188" i="7"/>
  <c r="BG188" i="7"/>
  <c r="BF188" i="7"/>
  <c r="T188" i="7"/>
  <c r="R188" i="7"/>
  <c r="P188" i="7"/>
  <c r="BI183" i="7"/>
  <c r="BH183" i="7"/>
  <c r="BG183" i="7"/>
  <c r="BF183" i="7"/>
  <c r="T183" i="7"/>
  <c r="T182" i="7" s="1"/>
  <c r="R183" i="7"/>
  <c r="R182" i="7" s="1"/>
  <c r="P183" i="7"/>
  <c r="P182" i="7" s="1"/>
  <c r="BI180" i="7"/>
  <c r="BH180" i="7"/>
  <c r="BG180" i="7"/>
  <c r="BF180" i="7"/>
  <c r="T180" i="7"/>
  <c r="R180" i="7"/>
  <c r="P180" i="7"/>
  <c r="BI177" i="7"/>
  <c r="BH177" i="7"/>
  <c r="BG177" i="7"/>
  <c r="BF177" i="7"/>
  <c r="T177" i="7"/>
  <c r="R177" i="7"/>
  <c r="P177" i="7"/>
  <c r="BI174" i="7"/>
  <c r="BH174" i="7"/>
  <c r="BG174" i="7"/>
  <c r="BF174" i="7"/>
  <c r="T174" i="7"/>
  <c r="R174" i="7"/>
  <c r="P174" i="7"/>
  <c r="BI172" i="7"/>
  <c r="BH172" i="7"/>
  <c r="BG172" i="7"/>
  <c r="BF172" i="7"/>
  <c r="T172" i="7"/>
  <c r="R172" i="7"/>
  <c r="P172" i="7"/>
  <c r="BI170" i="7"/>
  <c r="BH170" i="7"/>
  <c r="BG170" i="7"/>
  <c r="BF170" i="7"/>
  <c r="T170" i="7"/>
  <c r="R170" i="7"/>
  <c r="P170" i="7"/>
  <c r="BI168" i="7"/>
  <c r="BH168" i="7"/>
  <c r="BG168" i="7"/>
  <c r="BF168" i="7"/>
  <c r="T168" i="7"/>
  <c r="R168" i="7"/>
  <c r="P168" i="7"/>
  <c r="BI164" i="7"/>
  <c r="BH164" i="7"/>
  <c r="BG164" i="7"/>
  <c r="BF164" i="7"/>
  <c r="T164" i="7"/>
  <c r="R164" i="7"/>
  <c r="P164" i="7"/>
  <c r="BI162" i="7"/>
  <c r="BH162" i="7"/>
  <c r="BG162" i="7"/>
  <c r="BF162" i="7"/>
  <c r="T162" i="7"/>
  <c r="R162" i="7"/>
  <c r="P162" i="7"/>
  <c r="BI160" i="7"/>
  <c r="BH160" i="7"/>
  <c r="BG160" i="7"/>
  <c r="BF160" i="7"/>
  <c r="T160" i="7"/>
  <c r="R160" i="7"/>
  <c r="P160" i="7"/>
  <c r="BI155" i="7"/>
  <c r="BH155" i="7"/>
  <c r="BG155" i="7"/>
  <c r="BF155" i="7"/>
  <c r="T155" i="7"/>
  <c r="R155" i="7"/>
  <c r="P155" i="7"/>
  <c r="BI152" i="7"/>
  <c r="BH152" i="7"/>
  <c r="BG152" i="7"/>
  <c r="BF152" i="7"/>
  <c r="T152" i="7"/>
  <c r="R152" i="7"/>
  <c r="P152" i="7"/>
  <c r="BI147" i="7"/>
  <c r="BH147" i="7"/>
  <c r="BG147" i="7"/>
  <c r="BF147" i="7"/>
  <c r="T147" i="7"/>
  <c r="R147" i="7"/>
  <c r="P147" i="7"/>
  <c r="BI143" i="7"/>
  <c r="BH143" i="7"/>
  <c r="BG143" i="7"/>
  <c r="BF143" i="7"/>
  <c r="T143" i="7"/>
  <c r="R143" i="7"/>
  <c r="P143" i="7"/>
  <c r="BI139" i="7"/>
  <c r="BH139" i="7"/>
  <c r="BG139" i="7"/>
  <c r="BF139" i="7"/>
  <c r="T139" i="7"/>
  <c r="R139" i="7"/>
  <c r="P139" i="7"/>
  <c r="BI130" i="7"/>
  <c r="BH130" i="7"/>
  <c r="BG130" i="7"/>
  <c r="BF130" i="7"/>
  <c r="T130" i="7"/>
  <c r="R130" i="7"/>
  <c r="P130" i="7"/>
  <c r="BI126" i="7"/>
  <c r="BH126" i="7"/>
  <c r="BG126" i="7"/>
  <c r="BF126" i="7"/>
  <c r="T126" i="7"/>
  <c r="R126" i="7"/>
  <c r="P126" i="7"/>
  <c r="BI125" i="7"/>
  <c r="BH125" i="7"/>
  <c r="BG125" i="7"/>
  <c r="BF125" i="7"/>
  <c r="T125" i="7"/>
  <c r="R125" i="7"/>
  <c r="P125" i="7"/>
  <c r="BI123" i="7"/>
  <c r="BH123" i="7"/>
  <c r="BG123" i="7"/>
  <c r="BF123" i="7"/>
  <c r="T123" i="7"/>
  <c r="R123" i="7"/>
  <c r="P123" i="7"/>
  <c r="BI121" i="7"/>
  <c r="BH121" i="7"/>
  <c r="BG121" i="7"/>
  <c r="BF121" i="7"/>
  <c r="T121" i="7"/>
  <c r="R121" i="7"/>
  <c r="P121" i="7"/>
  <c r="BI117" i="7"/>
  <c r="BH117" i="7"/>
  <c r="BG117" i="7"/>
  <c r="BF117" i="7"/>
  <c r="T117" i="7"/>
  <c r="R117" i="7"/>
  <c r="P117" i="7"/>
  <c r="BI116" i="7"/>
  <c r="BH116" i="7"/>
  <c r="BG116" i="7"/>
  <c r="BF116" i="7"/>
  <c r="T116" i="7"/>
  <c r="R116" i="7"/>
  <c r="P116" i="7"/>
  <c r="BI113" i="7"/>
  <c r="BH113" i="7"/>
  <c r="BG113" i="7"/>
  <c r="BF113" i="7"/>
  <c r="T113" i="7"/>
  <c r="R113" i="7"/>
  <c r="P113" i="7"/>
  <c r="BI111" i="7"/>
  <c r="BH111" i="7"/>
  <c r="BG111" i="7"/>
  <c r="BF111" i="7"/>
  <c r="T111" i="7"/>
  <c r="R111" i="7"/>
  <c r="P111" i="7"/>
  <c r="BI107" i="7"/>
  <c r="BH107" i="7"/>
  <c r="BG107" i="7"/>
  <c r="BF107" i="7"/>
  <c r="T107" i="7"/>
  <c r="R107" i="7"/>
  <c r="P107" i="7"/>
  <c r="BI104" i="7"/>
  <c r="BH104" i="7"/>
  <c r="BG104" i="7"/>
  <c r="BF104" i="7"/>
  <c r="T104" i="7"/>
  <c r="R104" i="7"/>
  <c r="P104" i="7"/>
  <c r="BI101" i="7"/>
  <c r="BH101" i="7"/>
  <c r="BG101" i="7"/>
  <c r="BF101" i="7"/>
  <c r="T101" i="7"/>
  <c r="R101" i="7"/>
  <c r="P101" i="7"/>
  <c r="J95" i="7"/>
  <c r="J94" i="7"/>
  <c r="F94" i="7"/>
  <c r="F92" i="7"/>
  <c r="E90" i="7"/>
  <c r="J59" i="7"/>
  <c r="J58" i="7"/>
  <c r="F58" i="7"/>
  <c r="F56" i="7"/>
  <c r="E54" i="7"/>
  <c r="J20" i="7"/>
  <c r="E20" i="7"/>
  <c r="F95" i="7"/>
  <c r="J19" i="7"/>
  <c r="J14" i="7"/>
  <c r="J92" i="7" s="1"/>
  <c r="E7" i="7"/>
  <c r="E50" i="7" s="1"/>
  <c r="J37" i="6"/>
  <c r="J36" i="6"/>
  <c r="AY59" i="1"/>
  <c r="J35" i="6"/>
  <c r="AX59" i="1" s="1"/>
  <c r="BI100" i="6"/>
  <c r="BH100" i="6"/>
  <c r="BG100" i="6"/>
  <c r="BF100" i="6"/>
  <c r="T100" i="6"/>
  <c r="R100" i="6"/>
  <c r="P100" i="6"/>
  <c r="BI99" i="6"/>
  <c r="BH99" i="6"/>
  <c r="BG99" i="6"/>
  <c r="BF99" i="6"/>
  <c r="T99" i="6"/>
  <c r="R99" i="6"/>
  <c r="P99" i="6"/>
  <c r="BI98" i="6"/>
  <c r="BH98" i="6"/>
  <c r="BG98" i="6"/>
  <c r="BF98" i="6"/>
  <c r="T98" i="6"/>
  <c r="R98" i="6"/>
  <c r="P98" i="6"/>
  <c r="BI97" i="6"/>
  <c r="BH97" i="6"/>
  <c r="BG97" i="6"/>
  <c r="BF97" i="6"/>
  <c r="T97" i="6"/>
  <c r="R97" i="6"/>
  <c r="P97" i="6"/>
  <c r="BI96" i="6"/>
  <c r="BH96" i="6"/>
  <c r="BG96" i="6"/>
  <c r="BF96" i="6"/>
  <c r="T96" i="6"/>
  <c r="R96" i="6"/>
  <c r="P96" i="6"/>
  <c r="BI95" i="6"/>
  <c r="BH95" i="6"/>
  <c r="BG95" i="6"/>
  <c r="BF95" i="6"/>
  <c r="T95" i="6"/>
  <c r="R95" i="6"/>
  <c r="P95" i="6"/>
  <c r="BI94" i="6"/>
  <c r="BH94" i="6"/>
  <c r="BG94" i="6"/>
  <c r="BF94" i="6"/>
  <c r="T94" i="6"/>
  <c r="R94" i="6"/>
  <c r="P94" i="6"/>
  <c r="BI93" i="6"/>
  <c r="BH93" i="6"/>
  <c r="BG93" i="6"/>
  <c r="BF93" i="6"/>
  <c r="T93" i="6"/>
  <c r="R93" i="6"/>
  <c r="P93" i="6"/>
  <c r="BI92" i="6"/>
  <c r="BH92" i="6"/>
  <c r="BG92" i="6"/>
  <c r="BF92" i="6"/>
  <c r="T92" i="6"/>
  <c r="R92" i="6"/>
  <c r="P92" i="6"/>
  <c r="BI91" i="6"/>
  <c r="BH91" i="6"/>
  <c r="BG91" i="6"/>
  <c r="BF91" i="6"/>
  <c r="T91" i="6"/>
  <c r="R91" i="6"/>
  <c r="P91" i="6"/>
  <c r="BI90" i="6"/>
  <c r="BH90" i="6"/>
  <c r="BG90" i="6"/>
  <c r="BF90" i="6"/>
  <c r="T90" i="6"/>
  <c r="R90" i="6"/>
  <c r="P90" i="6"/>
  <c r="BI89" i="6"/>
  <c r="BH89" i="6"/>
  <c r="BG89" i="6"/>
  <c r="BF89" i="6"/>
  <c r="T89" i="6"/>
  <c r="R89" i="6"/>
  <c r="P89" i="6"/>
  <c r="BI88" i="6"/>
  <c r="BH88" i="6"/>
  <c r="BG88" i="6"/>
  <c r="BF88" i="6"/>
  <c r="T88" i="6"/>
  <c r="R88" i="6"/>
  <c r="P88" i="6"/>
  <c r="BI87" i="6"/>
  <c r="BH87" i="6"/>
  <c r="BG87" i="6"/>
  <c r="BF87" i="6"/>
  <c r="T87" i="6"/>
  <c r="R87" i="6"/>
  <c r="P87" i="6"/>
  <c r="BI86" i="6"/>
  <c r="BH86" i="6"/>
  <c r="BG86" i="6"/>
  <c r="BF86" i="6"/>
  <c r="T86" i="6"/>
  <c r="R86" i="6"/>
  <c r="P86" i="6"/>
  <c r="BI85" i="6"/>
  <c r="BH85" i="6"/>
  <c r="BG85" i="6"/>
  <c r="BF85" i="6"/>
  <c r="T85" i="6"/>
  <c r="R85" i="6"/>
  <c r="P85" i="6"/>
  <c r="BI84" i="6"/>
  <c r="BH84" i="6"/>
  <c r="BG84" i="6"/>
  <c r="BF84" i="6"/>
  <c r="T84" i="6"/>
  <c r="R84" i="6"/>
  <c r="P84" i="6"/>
  <c r="J77" i="6"/>
  <c r="F77" i="6"/>
  <c r="F75" i="6"/>
  <c r="E73" i="6"/>
  <c r="J54" i="6"/>
  <c r="F54" i="6"/>
  <c r="F52" i="6"/>
  <c r="E50" i="6"/>
  <c r="J24" i="6"/>
  <c r="E24" i="6"/>
  <c r="J78" i="6"/>
  <c r="J23" i="6"/>
  <c r="J18" i="6"/>
  <c r="E18" i="6"/>
  <c r="F78" i="6"/>
  <c r="J17" i="6"/>
  <c r="J12" i="6"/>
  <c r="J75" i="6" s="1"/>
  <c r="E7" i="6"/>
  <c r="E48" i="6" s="1"/>
  <c r="J37" i="5"/>
  <c r="J36" i="5"/>
  <c r="AY58" i="1"/>
  <c r="J35" i="5"/>
  <c r="AX58" i="1" s="1"/>
  <c r="BI200" i="5"/>
  <c r="BH200" i="5"/>
  <c r="BG200" i="5"/>
  <c r="BF200" i="5"/>
  <c r="T200" i="5"/>
  <c r="R200" i="5"/>
  <c r="P200" i="5"/>
  <c r="BI199" i="5"/>
  <c r="BH199" i="5"/>
  <c r="BG199" i="5"/>
  <c r="BF199" i="5"/>
  <c r="T199" i="5"/>
  <c r="R199" i="5"/>
  <c r="P199" i="5"/>
  <c r="BI198" i="5"/>
  <c r="BH198" i="5"/>
  <c r="BG198" i="5"/>
  <c r="BF198" i="5"/>
  <c r="T198" i="5"/>
  <c r="R198" i="5"/>
  <c r="P198" i="5"/>
  <c r="BI196" i="5"/>
  <c r="BH196" i="5"/>
  <c r="BG196" i="5"/>
  <c r="BF196" i="5"/>
  <c r="T196" i="5"/>
  <c r="R196" i="5"/>
  <c r="P196" i="5"/>
  <c r="BI195" i="5"/>
  <c r="BH195" i="5"/>
  <c r="BG195" i="5"/>
  <c r="BF195" i="5"/>
  <c r="T195" i="5"/>
  <c r="R195" i="5"/>
  <c r="P195" i="5"/>
  <c r="BI194" i="5"/>
  <c r="BH194" i="5"/>
  <c r="BG194" i="5"/>
  <c r="BF194" i="5"/>
  <c r="T194" i="5"/>
  <c r="R194" i="5"/>
  <c r="P194" i="5"/>
  <c r="BI193" i="5"/>
  <c r="BH193" i="5"/>
  <c r="BG193" i="5"/>
  <c r="BF193" i="5"/>
  <c r="T193" i="5"/>
  <c r="R193" i="5"/>
  <c r="P193" i="5"/>
  <c r="BI192" i="5"/>
  <c r="BH192" i="5"/>
  <c r="BG192" i="5"/>
  <c r="BF192" i="5"/>
  <c r="T192" i="5"/>
  <c r="R192" i="5"/>
  <c r="P192" i="5"/>
  <c r="BI190" i="5"/>
  <c r="BH190" i="5"/>
  <c r="BG190" i="5"/>
  <c r="BF190" i="5"/>
  <c r="T190" i="5"/>
  <c r="R190" i="5"/>
  <c r="P190" i="5"/>
  <c r="BI189" i="5"/>
  <c r="BH189" i="5"/>
  <c r="BG189" i="5"/>
  <c r="BF189" i="5"/>
  <c r="T189" i="5"/>
  <c r="R189" i="5"/>
  <c r="P189" i="5"/>
  <c r="BI187" i="5"/>
  <c r="BH187" i="5"/>
  <c r="BG187" i="5"/>
  <c r="BF187" i="5"/>
  <c r="T187" i="5"/>
  <c r="R187" i="5"/>
  <c r="P187" i="5"/>
  <c r="BI185" i="5"/>
  <c r="BH185" i="5"/>
  <c r="BG185" i="5"/>
  <c r="BF185" i="5"/>
  <c r="T185" i="5"/>
  <c r="R185" i="5"/>
  <c r="P185" i="5"/>
  <c r="BI184" i="5"/>
  <c r="BH184" i="5"/>
  <c r="BG184" i="5"/>
  <c r="BF184" i="5"/>
  <c r="T184" i="5"/>
  <c r="R184" i="5"/>
  <c r="P184" i="5"/>
  <c r="BI182" i="5"/>
  <c r="BH182" i="5"/>
  <c r="BG182" i="5"/>
  <c r="BF182" i="5"/>
  <c r="T182" i="5"/>
  <c r="R182" i="5"/>
  <c r="P182" i="5"/>
  <c r="BI181" i="5"/>
  <c r="BH181" i="5"/>
  <c r="BG181" i="5"/>
  <c r="BF181" i="5"/>
  <c r="T181" i="5"/>
  <c r="R181" i="5"/>
  <c r="P181" i="5"/>
  <c r="BI179" i="5"/>
  <c r="BH179" i="5"/>
  <c r="BG179" i="5"/>
  <c r="BF179" i="5"/>
  <c r="T179" i="5"/>
  <c r="R179" i="5"/>
  <c r="P179" i="5"/>
  <c r="BI178" i="5"/>
  <c r="BH178" i="5"/>
  <c r="BG178" i="5"/>
  <c r="BF178" i="5"/>
  <c r="T178" i="5"/>
  <c r="R178" i="5"/>
  <c r="P178" i="5"/>
  <c r="BI176" i="5"/>
  <c r="BH176" i="5"/>
  <c r="BG176" i="5"/>
  <c r="BF176" i="5"/>
  <c r="T176" i="5"/>
  <c r="R176" i="5"/>
  <c r="P176" i="5"/>
  <c r="BI175" i="5"/>
  <c r="BH175" i="5"/>
  <c r="BG175" i="5"/>
  <c r="BF175" i="5"/>
  <c r="T175" i="5"/>
  <c r="R175" i="5"/>
  <c r="P175" i="5"/>
  <c r="BI174" i="5"/>
  <c r="BH174" i="5"/>
  <c r="BG174" i="5"/>
  <c r="BF174" i="5"/>
  <c r="T174" i="5"/>
  <c r="R174" i="5"/>
  <c r="P174" i="5"/>
  <c r="BI173" i="5"/>
  <c r="BH173" i="5"/>
  <c r="BG173" i="5"/>
  <c r="BF173" i="5"/>
  <c r="T173" i="5"/>
  <c r="R173" i="5"/>
  <c r="P173" i="5"/>
  <c r="BI172" i="5"/>
  <c r="BH172" i="5"/>
  <c r="BG172" i="5"/>
  <c r="BF172" i="5"/>
  <c r="T172" i="5"/>
  <c r="R172" i="5"/>
  <c r="P172" i="5"/>
  <c r="BI171" i="5"/>
  <c r="BH171" i="5"/>
  <c r="BG171" i="5"/>
  <c r="BF171" i="5"/>
  <c r="T171" i="5"/>
  <c r="R171" i="5"/>
  <c r="P171" i="5"/>
  <c r="BI170" i="5"/>
  <c r="BH170" i="5"/>
  <c r="BG170" i="5"/>
  <c r="BF170" i="5"/>
  <c r="T170" i="5"/>
  <c r="R170" i="5"/>
  <c r="P170" i="5"/>
  <c r="BI169" i="5"/>
  <c r="BH169" i="5"/>
  <c r="BG169" i="5"/>
  <c r="BF169" i="5"/>
  <c r="T169" i="5"/>
  <c r="R169" i="5"/>
  <c r="P169" i="5"/>
  <c r="BI168" i="5"/>
  <c r="BH168" i="5"/>
  <c r="BG168" i="5"/>
  <c r="BF168" i="5"/>
  <c r="T168" i="5"/>
  <c r="R168" i="5"/>
  <c r="P168" i="5"/>
  <c r="BI167" i="5"/>
  <c r="BH167" i="5"/>
  <c r="BG167" i="5"/>
  <c r="BF167" i="5"/>
  <c r="T167" i="5"/>
  <c r="R167" i="5"/>
  <c r="P167" i="5"/>
  <c r="BI165" i="5"/>
  <c r="BH165" i="5"/>
  <c r="BG165" i="5"/>
  <c r="BF165" i="5"/>
  <c r="T165" i="5"/>
  <c r="R165" i="5"/>
  <c r="P165" i="5"/>
  <c r="BI164" i="5"/>
  <c r="BH164" i="5"/>
  <c r="BG164" i="5"/>
  <c r="BF164" i="5"/>
  <c r="T164" i="5"/>
  <c r="R164" i="5"/>
  <c r="P164" i="5"/>
  <c r="BI163" i="5"/>
  <c r="BH163" i="5"/>
  <c r="BG163" i="5"/>
  <c r="BF163" i="5"/>
  <c r="T163" i="5"/>
  <c r="R163" i="5"/>
  <c r="P163" i="5"/>
  <c r="BI162" i="5"/>
  <c r="BH162" i="5"/>
  <c r="BG162" i="5"/>
  <c r="BF162" i="5"/>
  <c r="T162" i="5"/>
  <c r="R162" i="5"/>
  <c r="P162" i="5"/>
  <c r="BI161" i="5"/>
  <c r="BH161" i="5"/>
  <c r="BG161" i="5"/>
  <c r="BF161" i="5"/>
  <c r="T161" i="5"/>
  <c r="R161" i="5"/>
  <c r="P161" i="5"/>
  <c r="BI160" i="5"/>
  <c r="BH160" i="5"/>
  <c r="BG160" i="5"/>
  <c r="BF160" i="5"/>
  <c r="T160" i="5"/>
  <c r="R160" i="5"/>
  <c r="P160" i="5"/>
  <c r="BI159" i="5"/>
  <c r="BH159" i="5"/>
  <c r="BG159" i="5"/>
  <c r="BF159" i="5"/>
  <c r="T159" i="5"/>
  <c r="R159" i="5"/>
  <c r="P159" i="5"/>
  <c r="BI158" i="5"/>
  <c r="BH158" i="5"/>
  <c r="BG158" i="5"/>
  <c r="BF158" i="5"/>
  <c r="T158" i="5"/>
  <c r="R158" i="5"/>
  <c r="P158" i="5"/>
  <c r="BI156" i="5"/>
  <c r="BH156" i="5"/>
  <c r="BG156" i="5"/>
  <c r="BF156" i="5"/>
  <c r="T156" i="5"/>
  <c r="T155" i="5" s="1"/>
  <c r="R156" i="5"/>
  <c r="R155" i="5" s="1"/>
  <c r="P156" i="5"/>
  <c r="P155" i="5" s="1"/>
  <c r="BI154" i="5"/>
  <c r="BH154" i="5"/>
  <c r="BG154" i="5"/>
  <c r="BF154" i="5"/>
  <c r="T154" i="5"/>
  <c r="R154" i="5"/>
  <c r="P154" i="5"/>
  <c r="BI153" i="5"/>
  <c r="BH153" i="5"/>
  <c r="BG153" i="5"/>
  <c r="BF153" i="5"/>
  <c r="T153" i="5"/>
  <c r="R153" i="5"/>
  <c r="P153" i="5"/>
  <c r="BI152" i="5"/>
  <c r="BH152" i="5"/>
  <c r="BG152" i="5"/>
  <c r="BF152" i="5"/>
  <c r="T152" i="5"/>
  <c r="R152" i="5"/>
  <c r="P152" i="5"/>
  <c r="BI150" i="5"/>
  <c r="BH150" i="5"/>
  <c r="BG150" i="5"/>
  <c r="BF150" i="5"/>
  <c r="T150" i="5"/>
  <c r="R150" i="5"/>
  <c r="P150" i="5"/>
  <c r="BI148" i="5"/>
  <c r="BH148" i="5"/>
  <c r="BG148" i="5"/>
  <c r="BF148" i="5"/>
  <c r="T148" i="5"/>
  <c r="R148" i="5"/>
  <c r="P148" i="5"/>
  <c r="BI147" i="5"/>
  <c r="BH147" i="5"/>
  <c r="BG147" i="5"/>
  <c r="BF147" i="5"/>
  <c r="T147" i="5"/>
  <c r="R147" i="5"/>
  <c r="P147" i="5"/>
  <c r="BI146" i="5"/>
  <c r="BH146" i="5"/>
  <c r="BG146" i="5"/>
  <c r="BF146" i="5"/>
  <c r="T146" i="5"/>
  <c r="R146" i="5"/>
  <c r="P146" i="5"/>
  <c r="BI145" i="5"/>
  <c r="BH145" i="5"/>
  <c r="BG145" i="5"/>
  <c r="BF145" i="5"/>
  <c r="T145" i="5"/>
  <c r="R145" i="5"/>
  <c r="P145" i="5"/>
  <c r="BI144" i="5"/>
  <c r="BH144" i="5"/>
  <c r="BG144" i="5"/>
  <c r="BF144" i="5"/>
  <c r="T144" i="5"/>
  <c r="R144" i="5"/>
  <c r="P144" i="5"/>
  <c r="BI142" i="5"/>
  <c r="BH142" i="5"/>
  <c r="BG142" i="5"/>
  <c r="BF142" i="5"/>
  <c r="T142" i="5"/>
  <c r="R142" i="5"/>
  <c r="P142" i="5"/>
  <c r="BI141" i="5"/>
  <c r="BH141" i="5"/>
  <c r="BG141" i="5"/>
  <c r="BF141" i="5"/>
  <c r="T141" i="5"/>
  <c r="R141" i="5"/>
  <c r="P141" i="5"/>
  <c r="BI139" i="5"/>
  <c r="BH139" i="5"/>
  <c r="BG139" i="5"/>
  <c r="BF139" i="5"/>
  <c r="T139" i="5"/>
  <c r="R139" i="5"/>
  <c r="P139" i="5"/>
  <c r="BI137" i="5"/>
  <c r="BH137" i="5"/>
  <c r="BG137" i="5"/>
  <c r="BF137" i="5"/>
  <c r="T137" i="5"/>
  <c r="R137" i="5"/>
  <c r="P137" i="5"/>
  <c r="BI135" i="5"/>
  <c r="BH135" i="5"/>
  <c r="BG135" i="5"/>
  <c r="BF135" i="5"/>
  <c r="T135" i="5"/>
  <c r="R135" i="5"/>
  <c r="P135" i="5"/>
  <c r="BI133" i="5"/>
  <c r="BH133" i="5"/>
  <c r="BG133" i="5"/>
  <c r="BF133" i="5"/>
  <c r="T133" i="5"/>
  <c r="R133" i="5"/>
  <c r="P133" i="5"/>
  <c r="BI131" i="5"/>
  <c r="BH131" i="5"/>
  <c r="BG131" i="5"/>
  <c r="BF131" i="5"/>
  <c r="T131" i="5"/>
  <c r="R131" i="5"/>
  <c r="P131" i="5"/>
  <c r="BI128" i="5"/>
  <c r="BH128" i="5"/>
  <c r="BG128" i="5"/>
  <c r="BF128" i="5"/>
  <c r="T128" i="5"/>
  <c r="R128" i="5"/>
  <c r="P128" i="5"/>
  <c r="BI127" i="5"/>
  <c r="BH127" i="5"/>
  <c r="BG127" i="5"/>
  <c r="BF127" i="5"/>
  <c r="T127" i="5"/>
  <c r="R127" i="5"/>
  <c r="P127" i="5"/>
  <c r="BI125" i="5"/>
  <c r="BH125" i="5"/>
  <c r="BG125" i="5"/>
  <c r="BF125" i="5"/>
  <c r="T125" i="5"/>
  <c r="R125" i="5"/>
  <c r="P125" i="5"/>
  <c r="BI124" i="5"/>
  <c r="BH124" i="5"/>
  <c r="BG124" i="5"/>
  <c r="BF124" i="5"/>
  <c r="T124" i="5"/>
  <c r="R124" i="5"/>
  <c r="P124" i="5"/>
  <c r="BI122" i="5"/>
  <c r="BH122" i="5"/>
  <c r="BG122" i="5"/>
  <c r="BF122" i="5"/>
  <c r="T122" i="5"/>
  <c r="R122" i="5"/>
  <c r="P122" i="5"/>
  <c r="BI121" i="5"/>
  <c r="BH121" i="5"/>
  <c r="BG121" i="5"/>
  <c r="BF121" i="5"/>
  <c r="T121" i="5"/>
  <c r="R121" i="5"/>
  <c r="P121" i="5"/>
  <c r="BI120" i="5"/>
  <c r="BH120" i="5"/>
  <c r="BG120" i="5"/>
  <c r="BF120" i="5"/>
  <c r="T120" i="5"/>
  <c r="R120" i="5"/>
  <c r="P120" i="5"/>
  <c r="BI119" i="5"/>
  <c r="BH119" i="5"/>
  <c r="BG119" i="5"/>
  <c r="BF119" i="5"/>
  <c r="T119" i="5"/>
  <c r="R119" i="5"/>
  <c r="P119" i="5"/>
  <c r="BI118" i="5"/>
  <c r="BH118" i="5"/>
  <c r="BG118" i="5"/>
  <c r="BF118" i="5"/>
  <c r="T118" i="5"/>
  <c r="R118" i="5"/>
  <c r="P118" i="5"/>
  <c r="BI116" i="5"/>
  <c r="BH116" i="5"/>
  <c r="BG116" i="5"/>
  <c r="BF116" i="5"/>
  <c r="T116" i="5"/>
  <c r="R116" i="5"/>
  <c r="P116" i="5"/>
  <c r="BI114" i="5"/>
  <c r="BH114" i="5"/>
  <c r="BG114" i="5"/>
  <c r="BF114" i="5"/>
  <c r="T114" i="5"/>
  <c r="R114" i="5"/>
  <c r="P114" i="5"/>
  <c r="BI113" i="5"/>
  <c r="BH113" i="5"/>
  <c r="BG113" i="5"/>
  <c r="BF113" i="5"/>
  <c r="T113" i="5"/>
  <c r="R113" i="5"/>
  <c r="P113" i="5"/>
  <c r="BI111" i="5"/>
  <c r="BH111" i="5"/>
  <c r="BG111" i="5"/>
  <c r="BF111" i="5"/>
  <c r="T111" i="5"/>
  <c r="R111" i="5"/>
  <c r="P111" i="5"/>
  <c r="BI110" i="5"/>
  <c r="BH110" i="5"/>
  <c r="BG110" i="5"/>
  <c r="BF110" i="5"/>
  <c r="T110" i="5"/>
  <c r="R110" i="5"/>
  <c r="P110" i="5"/>
  <c r="BI109" i="5"/>
  <c r="BH109" i="5"/>
  <c r="BG109" i="5"/>
  <c r="BF109" i="5"/>
  <c r="T109" i="5"/>
  <c r="R109" i="5"/>
  <c r="P109" i="5"/>
  <c r="BI107" i="5"/>
  <c r="BH107" i="5"/>
  <c r="BG107" i="5"/>
  <c r="BF107" i="5"/>
  <c r="T107" i="5"/>
  <c r="R107" i="5"/>
  <c r="P107" i="5"/>
  <c r="BI106" i="5"/>
  <c r="BH106" i="5"/>
  <c r="BG106" i="5"/>
  <c r="BF106" i="5"/>
  <c r="T106" i="5"/>
  <c r="R106" i="5"/>
  <c r="P106" i="5"/>
  <c r="BI104" i="5"/>
  <c r="BH104" i="5"/>
  <c r="BG104" i="5"/>
  <c r="BF104" i="5"/>
  <c r="T104" i="5"/>
  <c r="R104" i="5"/>
  <c r="P104" i="5"/>
  <c r="BI103" i="5"/>
  <c r="BH103" i="5"/>
  <c r="BG103" i="5"/>
  <c r="BF103" i="5"/>
  <c r="T103" i="5"/>
  <c r="R103" i="5"/>
  <c r="P103" i="5"/>
  <c r="BI101" i="5"/>
  <c r="BH101" i="5"/>
  <c r="BG101" i="5"/>
  <c r="BF101" i="5"/>
  <c r="T101" i="5"/>
  <c r="R101" i="5"/>
  <c r="P101" i="5"/>
  <c r="BI100" i="5"/>
  <c r="BH100" i="5"/>
  <c r="BG100" i="5"/>
  <c r="BF100" i="5"/>
  <c r="T100" i="5"/>
  <c r="R100" i="5"/>
  <c r="P100" i="5"/>
  <c r="BI99" i="5"/>
  <c r="BH99" i="5"/>
  <c r="BG99" i="5"/>
  <c r="BF99" i="5"/>
  <c r="T99" i="5"/>
  <c r="R99" i="5"/>
  <c r="P99" i="5"/>
  <c r="BI97" i="5"/>
  <c r="BH97" i="5"/>
  <c r="BG97" i="5"/>
  <c r="BF97" i="5"/>
  <c r="T97" i="5"/>
  <c r="R97" i="5"/>
  <c r="P97" i="5"/>
  <c r="BI96" i="5"/>
  <c r="BH96" i="5"/>
  <c r="BG96" i="5"/>
  <c r="BF96" i="5"/>
  <c r="T96" i="5"/>
  <c r="R96" i="5"/>
  <c r="P96" i="5"/>
  <c r="BI95" i="5"/>
  <c r="BH95" i="5"/>
  <c r="BG95" i="5"/>
  <c r="BF95" i="5"/>
  <c r="T95" i="5"/>
  <c r="R95" i="5"/>
  <c r="P95" i="5"/>
  <c r="BI93" i="5"/>
  <c r="BH93" i="5"/>
  <c r="BG93" i="5"/>
  <c r="BF93" i="5"/>
  <c r="T93" i="5"/>
  <c r="R93" i="5"/>
  <c r="P93" i="5"/>
  <c r="BI92" i="5"/>
  <c r="BH92" i="5"/>
  <c r="BG92" i="5"/>
  <c r="BF92" i="5"/>
  <c r="T92" i="5"/>
  <c r="R92" i="5"/>
  <c r="P92" i="5"/>
  <c r="BI90" i="5"/>
  <c r="BH90" i="5"/>
  <c r="BG90" i="5"/>
  <c r="BF90" i="5"/>
  <c r="T90" i="5"/>
  <c r="R90" i="5"/>
  <c r="P90" i="5"/>
  <c r="J83" i="5"/>
  <c r="F83" i="5"/>
  <c r="F81" i="5"/>
  <c r="E79" i="5"/>
  <c r="J54" i="5"/>
  <c r="F54" i="5"/>
  <c r="F52" i="5"/>
  <c r="E50" i="5"/>
  <c r="J24" i="5"/>
  <c r="E24" i="5"/>
  <c r="J55" i="5"/>
  <c r="J23" i="5"/>
  <c r="J18" i="5"/>
  <c r="E18" i="5"/>
  <c r="F84" i="5"/>
  <c r="J17" i="5"/>
  <c r="J12" i="5"/>
  <c r="J81" i="5" s="1"/>
  <c r="E7" i="5"/>
  <c r="E77" i="5"/>
  <c r="J37" i="4"/>
  <c r="J36" i="4"/>
  <c r="AY57" i="1"/>
  <c r="J35" i="4"/>
  <c r="AX57" i="1" s="1"/>
  <c r="BI148" i="4"/>
  <c r="BH148" i="4"/>
  <c r="BG148" i="4"/>
  <c r="BF148" i="4"/>
  <c r="T148" i="4"/>
  <c r="R148" i="4"/>
  <c r="P148" i="4"/>
  <c r="BI147" i="4"/>
  <c r="BH147" i="4"/>
  <c r="BG147" i="4"/>
  <c r="BF147" i="4"/>
  <c r="T147" i="4"/>
  <c r="R147" i="4"/>
  <c r="P147" i="4"/>
  <c r="BI146" i="4"/>
  <c r="BH146" i="4"/>
  <c r="BG146" i="4"/>
  <c r="BF146" i="4"/>
  <c r="T146" i="4"/>
  <c r="R146" i="4"/>
  <c r="P146" i="4"/>
  <c r="BI144" i="4"/>
  <c r="BH144" i="4"/>
  <c r="BG144" i="4"/>
  <c r="BF144" i="4"/>
  <c r="T144" i="4"/>
  <c r="R144" i="4"/>
  <c r="P144" i="4"/>
  <c r="BI143" i="4"/>
  <c r="BH143" i="4"/>
  <c r="BG143" i="4"/>
  <c r="BF143" i="4"/>
  <c r="T143" i="4"/>
  <c r="R143" i="4"/>
  <c r="P143" i="4"/>
  <c r="BI141" i="4"/>
  <c r="BH141" i="4"/>
  <c r="BG141" i="4"/>
  <c r="BF141" i="4"/>
  <c r="T141" i="4"/>
  <c r="R141" i="4"/>
  <c r="P141" i="4"/>
  <c r="BI140" i="4"/>
  <c r="BH140" i="4"/>
  <c r="BG140" i="4"/>
  <c r="BF140" i="4"/>
  <c r="T140" i="4"/>
  <c r="R140" i="4"/>
  <c r="P140" i="4"/>
  <c r="BI138" i="4"/>
  <c r="BH138" i="4"/>
  <c r="BG138" i="4"/>
  <c r="BF138" i="4"/>
  <c r="T138" i="4"/>
  <c r="R138" i="4"/>
  <c r="P138" i="4"/>
  <c r="BI136" i="4"/>
  <c r="BH136" i="4"/>
  <c r="BG136" i="4"/>
  <c r="BF136" i="4"/>
  <c r="T136" i="4"/>
  <c r="R136" i="4"/>
  <c r="P136" i="4"/>
  <c r="BI135" i="4"/>
  <c r="BH135" i="4"/>
  <c r="BG135" i="4"/>
  <c r="BF135" i="4"/>
  <c r="T135" i="4"/>
  <c r="R135" i="4"/>
  <c r="P135" i="4"/>
  <c r="BI133" i="4"/>
  <c r="BH133" i="4"/>
  <c r="BG133" i="4"/>
  <c r="BF133" i="4"/>
  <c r="T133" i="4"/>
  <c r="R133" i="4"/>
  <c r="P133" i="4"/>
  <c r="BI132" i="4"/>
  <c r="BH132" i="4"/>
  <c r="BG132" i="4"/>
  <c r="BF132" i="4"/>
  <c r="T132" i="4"/>
  <c r="R132" i="4"/>
  <c r="P132" i="4"/>
  <c r="BI130" i="4"/>
  <c r="BH130" i="4"/>
  <c r="BG130" i="4"/>
  <c r="BF130" i="4"/>
  <c r="T130" i="4"/>
  <c r="R130" i="4"/>
  <c r="P130" i="4"/>
  <c r="BI129" i="4"/>
  <c r="BH129" i="4"/>
  <c r="BG129" i="4"/>
  <c r="BF129" i="4"/>
  <c r="T129" i="4"/>
  <c r="R129" i="4"/>
  <c r="P129" i="4"/>
  <c r="BI128" i="4"/>
  <c r="BH128" i="4"/>
  <c r="BG128" i="4"/>
  <c r="BF128" i="4"/>
  <c r="T128" i="4"/>
  <c r="R128" i="4"/>
  <c r="P128" i="4"/>
  <c r="BI127" i="4"/>
  <c r="BH127" i="4"/>
  <c r="BG127" i="4"/>
  <c r="BF127" i="4"/>
  <c r="T127" i="4"/>
  <c r="R127" i="4"/>
  <c r="P127" i="4"/>
  <c r="BI126" i="4"/>
  <c r="BH126" i="4"/>
  <c r="BG126" i="4"/>
  <c r="BF126" i="4"/>
  <c r="T126" i="4"/>
  <c r="R126" i="4"/>
  <c r="P126" i="4"/>
  <c r="BI125" i="4"/>
  <c r="BH125" i="4"/>
  <c r="BG125" i="4"/>
  <c r="BF125" i="4"/>
  <c r="T125" i="4"/>
  <c r="R125" i="4"/>
  <c r="P125" i="4"/>
  <c r="BI124" i="4"/>
  <c r="BH124" i="4"/>
  <c r="BG124" i="4"/>
  <c r="BF124" i="4"/>
  <c r="T124" i="4"/>
  <c r="R124" i="4"/>
  <c r="P124" i="4"/>
  <c r="BI123" i="4"/>
  <c r="BH123" i="4"/>
  <c r="BG123" i="4"/>
  <c r="BF123" i="4"/>
  <c r="T123" i="4"/>
  <c r="R123" i="4"/>
  <c r="P123" i="4"/>
  <c r="BI122" i="4"/>
  <c r="BH122" i="4"/>
  <c r="BG122" i="4"/>
  <c r="BF122" i="4"/>
  <c r="T122" i="4"/>
  <c r="R122" i="4"/>
  <c r="P122" i="4"/>
  <c r="BI121" i="4"/>
  <c r="BH121" i="4"/>
  <c r="BG121" i="4"/>
  <c r="BF121" i="4"/>
  <c r="T121" i="4"/>
  <c r="R121" i="4"/>
  <c r="P121" i="4"/>
  <c r="BI120" i="4"/>
  <c r="BH120" i="4"/>
  <c r="BG120" i="4"/>
  <c r="BF120" i="4"/>
  <c r="T120" i="4"/>
  <c r="R120" i="4"/>
  <c r="P120" i="4"/>
  <c r="BI119" i="4"/>
  <c r="BH119" i="4"/>
  <c r="BG119" i="4"/>
  <c r="BF119" i="4"/>
  <c r="T119" i="4"/>
  <c r="R119" i="4"/>
  <c r="P119" i="4"/>
  <c r="BI118" i="4"/>
  <c r="BH118" i="4"/>
  <c r="BG118" i="4"/>
  <c r="BF118" i="4"/>
  <c r="T118" i="4"/>
  <c r="R118" i="4"/>
  <c r="P118" i="4"/>
  <c r="BI117" i="4"/>
  <c r="BH117" i="4"/>
  <c r="BG117" i="4"/>
  <c r="BF117" i="4"/>
  <c r="T117" i="4"/>
  <c r="R117" i="4"/>
  <c r="P117" i="4"/>
  <c r="BI115" i="4"/>
  <c r="BH115" i="4"/>
  <c r="BG115" i="4"/>
  <c r="BF115" i="4"/>
  <c r="T115" i="4"/>
  <c r="R115" i="4"/>
  <c r="P115" i="4"/>
  <c r="BI113" i="4"/>
  <c r="BH113" i="4"/>
  <c r="BG113" i="4"/>
  <c r="BF113" i="4"/>
  <c r="T113" i="4"/>
  <c r="R113" i="4"/>
  <c r="P113" i="4"/>
  <c r="BI112" i="4"/>
  <c r="BH112" i="4"/>
  <c r="BG112" i="4"/>
  <c r="BF112" i="4"/>
  <c r="T112" i="4"/>
  <c r="R112" i="4"/>
  <c r="P112" i="4"/>
  <c r="BI111" i="4"/>
  <c r="BH111" i="4"/>
  <c r="BG111" i="4"/>
  <c r="BF111" i="4"/>
  <c r="T111" i="4"/>
  <c r="R111" i="4"/>
  <c r="P111" i="4"/>
  <c r="BI110" i="4"/>
  <c r="BH110" i="4"/>
  <c r="BG110" i="4"/>
  <c r="BF110" i="4"/>
  <c r="T110" i="4"/>
  <c r="R110" i="4"/>
  <c r="P110" i="4"/>
  <c r="BI109" i="4"/>
  <c r="BH109" i="4"/>
  <c r="BG109" i="4"/>
  <c r="BF109" i="4"/>
  <c r="T109" i="4"/>
  <c r="R109" i="4"/>
  <c r="P109" i="4"/>
  <c r="BI107" i="4"/>
  <c r="BH107" i="4"/>
  <c r="BG107" i="4"/>
  <c r="BF107" i="4"/>
  <c r="T107" i="4"/>
  <c r="R107" i="4"/>
  <c r="P107" i="4"/>
  <c r="BI105" i="4"/>
  <c r="BH105" i="4"/>
  <c r="BG105" i="4"/>
  <c r="BF105" i="4"/>
  <c r="T105" i="4"/>
  <c r="R105" i="4"/>
  <c r="P105" i="4"/>
  <c r="BI104" i="4"/>
  <c r="BH104" i="4"/>
  <c r="BG104" i="4"/>
  <c r="BF104" i="4"/>
  <c r="T104" i="4"/>
  <c r="R104" i="4"/>
  <c r="P104" i="4"/>
  <c r="BI102" i="4"/>
  <c r="BH102" i="4"/>
  <c r="BG102" i="4"/>
  <c r="BF102" i="4"/>
  <c r="T102" i="4"/>
  <c r="R102" i="4"/>
  <c r="P102" i="4"/>
  <c r="BI100" i="4"/>
  <c r="BH100" i="4"/>
  <c r="BG100" i="4"/>
  <c r="BF100" i="4"/>
  <c r="T100" i="4"/>
  <c r="R100" i="4"/>
  <c r="P100" i="4"/>
  <c r="BI97" i="4"/>
  <c r="BH97" i="4"/>
  <c r="BG97" i="4"/>
  <c r="BF97" i="4"/>
  <c r="T97" i="4"/>
  <c r="R97" i="4"/>
  <c r="P97" i="4"/>
  <c r="BI96" i="4"/>
  <c r="BH96" i="4"/>
  <c r="BG96" i="4"/>
  <c r="BF96" i="4"/>
  <c r="T96" i="4"/>
  <c r="R96" i="4"/>
  <c r="P96" i="4"/>
  <c r="BI93" i="4"/>
  <c r="BH93" i="4"/>
  <c r="BG93" i="4"/>
  <c r="BF93" i="4"/>
  <c r="T93" i="4"/>
  <c r="R93" i="4"/>
  <c r="P93" i="4"/>
  <c r="BI91" i="4"/>
  <c r="BH91" i="4"/>
  <c r="BG91" i="4"/>
  <c r="BF91" i="4"/>
  <c r="T91" i="4"/>
  <c r="R91" i="4"/>
  <c r="P91" i="4"/>
  <c r="BI89" i="4"/>
  <c r="BH89" i="4"/>
  <c r="BG89" i="4"/>
  <c r="BF89" i="4"/>
  <c r="T89" i="4"/>
  <c r="R89" i="4"/>
  <c r="P89" i="4"/>
  <c r="J82" i="4"/>
  <c r="F82" i="4"/>
  <c r="F80" i="4"/>
  <c r="E78" i="4"/>
  <c r="J54" i="4"/>
  <c r="F54" i="4"/>
  <c r="F52" i="4"/>
  <c r="E50" i="4"/>
  <c r="J24" i="4"/>
  <c r="E24" i="4"/>
  <c r="J55" i="4"/>
  <c r="J23" i="4"/>
  <c r="J18" i="4"/>
  <c r="E18" i="4"/>
  <c r="F83" i="4"/>
  <c r="J17" i="4"/>
  <c r="J12" i="4"/>
  <c r="J52" i="4" s="1"/>
  <c r="E7" i="4"/>
  <c r="E76" i="4"/>
  <c r="J37" i="3"/>
  <c r="J36" i="3"/>
  <c r="AY56" i="1"/>
  <c r="J35" i="3"/>
  <c r="AX56" i="1" s="1"/>
  <c r="BI171" i="3"/>
  <c r="BH171" i="3"/>
  <c r="BG171" i="3"/>
  <c r="BF171" i="3"/>
  <c r="T171" i="3"/>
  <c r="T170" i="3"/>
  <c r="R171" i="3"/>
  <c r="R170" i="3" s="1"/>
  <c r="P171" i="3"/>
  <c r="P170" i="3"/>
  <c r="BI168" i="3"/>
  <c r="BH168" i="3"/>
  <c r="BG168" i="3"/>
  <c r="BF168" i="3"/>
  <c r="T168" i="3"/>
  <c r="R168" i="3"/>
  <c r="P168" i="3"/>
  <c r="BI165" i="3"/>
  <c r="BH165" i="3"/>
  <c r="BG165" i="3"/>
  <c r="BF165" i="3"/>
  <c r="T165" i="3"/>
  <c r="R165" i="3"/>
  <c r="P165" i="3"/>
  <c r="BI163" i="3"/>
  <c r="BH163" i="3"/>
  <c r="BG163" i="3"/>
  <c r="BF163" i="3"/>
  <c r="T163" i="3"/>
  <c r="R163" i="3"/>
  <c r="P163" i="3"/>
  <c r="BI160" i="3"/>
  <c r="BH160" i="3"/>
  <c r="BG160" i="3"/>
  <c r="BF160" i="3"/>
  <c r="T160" i="3"/>
  <c r="R160" i="3"/>
  <c r="P160" i="3"/>
  <c r="BI158" i="3"/>
  <c r="BH158" i="3"/>
  <c r="BG158" i="3"/>
  <c r="BF158" i="3"/>
  <c r="T158" i="3"/>
  <c r="R158" i="3"/>
  <c r="P158" i="3"/>
  <c r="BI156" i="3"/>
  <c r="BH156" i="3"/>
  <c r="BG156" i="3"/>
  <c r="BF156" i="3"/>
  <c r="T156" i="3"/>
  <c r="R156" i="3"/>
  <c r="P156" i="3"/>
  <c r="BI154" i="3"/>
  <c r="BH154" i="3"/>
  <c r="BG154" i="3"/>
  <c r="BF154" i="3"/>
  <c r="T154" i="3"/>
  <c r="R154" i="3"/>
  <c r="P154" i="3"/>
  <c r="BI152" i="3"/>
  <c r="BH152" i="3"/>
  <c r="BG152" i="3"/>
  <c r="BF152" i="3"/>
  <c r="T152" i="3"/>
  <c r="R152" i="3"/>
  <c r="P152" i="3"/>
  <c r="BI150" i="3"/>
  <c r="BH150" i="3"/>
  <c r="BG150" i="3"/>
  <c r="BF150" i="3"/>
  <c r="T150" i="3"/>
  <c r="R150" i="3"/>
  <c r="P150" i="3"/>
  <c r="BI146" i="3"/>
  <c r="BH146" i="3"/>
  <c r="BG146" i="3"/>
  <c r="BF146" i="3"/>
  <c r="T146" i="3"/>
  <c r="R146" i="3"/>
  <c r="P146" i="3"/>
  <c r="BI143" i="3"/>
  <c r="BH143" i="3"/>
  <c r="BG143" i="3"/>
  <c r="BF143" i="3"/>
  <c r="T143" i="3"/>
  <c r="R143" i="3"/>
  <c r="P143" i="3"/>
  <c r="BI140" i="3"/>
  <c r="BH140" i="3"/>
  <c r="BG140" i="3"/>
  <c r="BF140" i="3"/>
  <c r="T140" i="3"/>
  <c r="R140" i="3"/>
  <c r="P140" i="3"/>
  <c r="BI138" i="3"/>
  <c r="BH138" i="3"/>
  <c r="BG138" i="3"/>
  <c r="BF138" i="3"/>
  <c r="T138" i="3"/>
  <c r="R138" i="3"/>
  <c r="P138" i="3"/>
  <c r="BI136" i="3"/>
  <c r="BH136" i="3"/>
  <c r="BG136" i="3"/>
  <c r="BF136" i="3"/>
  <c r="T136" i="3"/>
  <c r="R136" i="3"/>
  <c r="P136" i="3"/>
  <c r="BI135" i="3"/>
  <c r="BH135" i="3"/>
  <c r="BG135" i="3"/>
  <c r="BF135" i="3"/>
  <c r="T135" i="3"/>
  <c r="R135" i="3"/>
  <c r="P135" i="3"/>
  <c r="BI133" i="3"/>
  <c r="BH133" i="3"/>
  <c r="BG133" i="3"/>
  <c r="BF133" i="3"/>
  <c r="T133" i="3"/>
  <c r="R133" i="3"/>
  <c r="P133" i="3"/>
  <c r="BI131" i="3"/>
  <c r="BH131" i="3"/>
  <c r="BG131" i="3"/>
  <c r="BF131" i="3"/>
  <c r="T131" i="3"/>
  <c r="R131" i="3"/>
  <c r="P131" i="3"/>
  <c r="BI129" i="3"/>
  <c r="BH129" i="3"/>
  <c r="BG129" i="3"/>
  <c r="BF129" i="3"/>
  <c r="T129" i="3"/>
  <c r="R129" i="3"/>
  <c r="P129" i="3"/>
  <c r="BI127" i="3"/>
  <c r="BH127" i="3"/>
  <c r="BG127" i="3"/>
  <c r="BF127" i="3"/>
  <c r="T127" i="3"/>
  <c r="R127" i="3"/>
  <c r="P127" i="3"/>
  <c r="BI125" i="3"/>
  <c r="BH125" i="3"/>
  <c r="BG125" i="3"/>
  <c r="BF125" i="3"/>
  <c r="T125" i="3"/>
  <c r="R125" i="3"/>
  <c r="P125" i="3"/>
  <c r="BI123" i="3"/>
  <c r="BH123" i="3"/>
  <c r="BG123" i="3"/>
  <c r="BF123" i="3"/>
  <c r="T123" i="3"/>
  <c r="R123" i="3"/>
  <c r="P123" i="3"/>
  <c r="BI121" i="3"/>
  <c r="BH121" i="3"/>
  <c r="BG121" i="3"/>
  <c r="BF121" i="3"/>
  <c r="T121" i="3"/>
  <c r="R121" i="3"/>
  <c r="P121" i="3"/>
  <c r="BI118" i="3"/>
  <c r="BH118" i="3"/>
  <c r="BG118" i="3"/>
  <c r="BF118" i="3"/>
  <c r="T118" i="3"/>
  <c r="R118" i="3"/>
  <c r="P118" i="3"/>
  <c r="BI116" i="3"/>
  <c r="BH116" i="3"/>
  <c r="BG116" i="3"/>
  <c r="BF116" i="3"/>
  <c r="T116" i="3"/>
  <c r="R116" i="3"/>
  <c r="P116" i="3"/>
  <c r="BI114" i="3"/>
  <c r="BH114" i="3"/>
  <c r="BG114" i="3"/>
  <c r="BF114" i="3"/>
  <c r="T114" i="3"/>
  <c r="R114" i="3"/>
  <c r="P114" i="3"/>
  <c r="BI110" i="3"/>
  <c r="BH110" i="3"/>
  <c r="BG110" i="3"/>
  <c r="BF110" i="3"/>
  <c r="T110" i="3"/>
  <c r="R110" i="3"/>
  <c r="P110" i="3"/>
  <c r="BI109" i="3"/>
  <c r="BH109" i="3"/>
  <c r="BG109" i="3"/>
  <c r="BF109" i="3"/>
  <c r="T109" i="3"/>
  <c r="R109" i="3"/>
  <c r="P109" i="3"/>
  <c r="BI107" i="3"/>
  <c r="BH107" i="3"/>
  <c r="BG107" i="3"/>
  <c r="BF107" i="3"/>
  <c r="T107" i="3"/>
  <c r="R107" i="3"/>
  <c r="P107" i="3"/>
  <c r="BI105" i="3"/>
  <c r="BH105" i="3"/>
  <c r="BG105" i="3"/>
  <c r="BF105" i="3"/>
  <c r="T105" i="3"/>
  <c r="R105" i="3"/>
  <c r="P105" i="3"/>
  <c r="BI103" i="3"/>
  <c r="BH103" i="3"/>
  <c r="BG103" i="3"/>
  <c r="BF103" i="3"/>
  <c r="T103" i="3"/>
  <c r="R103" i="3"/>
  <c r="P103" i="3"/>
  <c r="BI101" i="3"/>
  <c r="BH101" i="3"/>
  <c r="BG101" i="3"/>
  <c r="BF101" i="3"/>
  <c r="T101" i="3"/>
  <c r="R101" i="3"/>
  <c r="P101" i="3"/>
  <c r="BI99" i="3"/>
  <c r="BH99" i="3"/>
  <c r="BG99" i="3"/>
  <c r="BF99" i="3"/>
  <c r="T99" i="3"/>
  <c r="R99" i="3"/>
  <c r="P99" i="3"/>
  <c r="BI97" i="3"/>
  <c r="BH97" i="3"/>
  <c r="BG97" i="3"/>
  <c r="BF97" i="3"/>
  <c r="T97" i="3"/>
  <c r="R97" i="3"/>
  <c r="P97" i="3"/>
  <c r="BI95" i="3"/>
  <c r="BH95" i="3"/>
  <c r="BG95" i="3"/>
  <c r="BF95" i="3"/>
  <c r="T95" i="3"/>
  <c r="R95" i="3"/>
  <c r="P95" i="3"/>
  <c r="BI93" i="3"/>
  <c r="BH93" i="3"/>
  <c r="BG93" i="3"/>
  <c r="BF93" i="3"/>
  <c r="T93" i="3"/>
  <c r="R93" i="3"/>
  <c r="P93" i="3"/>
  <c r="BI90" i="3"/>
  <c r="BH90" i="3"/>
  <c r="BG90" i="3"/>
  <c r="BF90" i="3"/>
  <c r="T90" i="3"/>
  <c r="R90" i="3"/>
  <c r="P90" i="3"/>
  <c r="BI87" i="3"/>
  <c r="BH87" i="3"/>
  <c r="BG87" i="3"/>
  <c r="BF87" i="3"/>
  <c r="T87" i="3"/>
  <c r="R87" i="3"/>
  <c r="P87" i="3"/>
  <c r="J80" i="3"/>
  <c r="F80" i="3"/>
  <c r="F78" i="3"/>
  <c r="E76" i="3"/>
  <c r="J54" i="3"/>
  <c r="F54" i="3"/>
  <c r="F52" i="3"/>
  <c r="E50" i="3"/>
  <c r="J24" i="3"/>
  <c r="E24" i="3"/>
  <c r="J81" i="3" s="1"/>
  <c r="J23" i="3"/>
  <c r="J18" i="3"/>
  <c r="E18" i="3"/>
  <c r="F81" i="3" s="1"/>
  <c r="J17" i="3"/>
  <c r="J12" i="3"/>
  <c r="J52" i="3"/>
  <c r="E7" i="3"/>
  <c r="E74" i="3" s="1"/>
  <c r="J37" i="2"/>
  <c r="J36" i="2"/>
  <c r="AY55" i="1" s="1"/>
  <c r="J35" i="2"/>
  <c r="AX55" i="1"/>
  <c r="BI102" i="2"/>
  <c r="BH102" i="2"/>
  <c r="BG102" i="2"/>
  <c r="BF102" i="2"/>
  <c r="T102" i="2"/>
  <c r="R102" i="2"/>
  <c r="P102" i="2"/>
  <c r="BI101" i="2"/>
  <c r="BH101" i="2"/>
  <c r="BG101" i="2"/>
  <c r="BF101" i="2"/>
  <c r="T101" i="2"/>
  <c r="R101" i="2"/>
  <c r="P101" i="2"/>
  <c r="BI99" i="2"/>
  <c r="BH99" i="2"/>
  <c r="BG99" i="2"/>
  <c r="BF99" i="2"/>
  <c r="T99" i="2"/>
  <c r="R99" i="2"/>
  <c r="P99" i="2"/>
  <c r="BI98" i="2"/>
  <c r="BH98" i="2"/>
  <c r="BG98" i="2"/>
  <c r="BF98" i="2"/>
  <c r="T98" i="2"/>
  <c r="R98" i="2"/>
  <c r="P98" i="2"/>
  <c r="BI96" i="2"/>
  <c r="BH96" i="2"/>
  <c r="BG96" i="2"/>
  <c r="BF96" i="2"/>
  <c r="T96" i="2"/>
  <c r="R96" i="2"/>
  <c r="P96" i="2"/>
  <c r="BI94" i="2"/>
  <c r="BH94" i="2"/>
  <c r="BG94" i="2"/>
  <c r="BF94" i="2"/>
  <c r="T94" i="2"/>
  <c r="R94" i="2"/>
  <c r="P94" i="2"/>
  <c r="BI93" i="2"/>
  <c r="BH93" i="2"/>
  <c r="BG93" i="2"/>
  <c r="BF93" i="2"/>
  <c r="T93" i="2"/>
  <c r="R93" i="2"/>
  <c r="P93" i="2"/>
  <c r="BI92" i="2"/>
  <c r="BH92" i="2"/>
  <c r="BG92" i="2"/>
  <c r="BF92" i="2"/>
  <c r="T92" i="2"/>
  <c r="R92" i="2"/>
  <c r="P92" i="2"/>
  <c r="BI91" i="2"/>
  <c r="BH91" i="2"/>
  <c r="BG91" i="2"/>
  <c r="BF91" i="2"/>
  <c r="T91" i="2"/>
  <c r="R91" i="2"/>
  <c r="P91" i="2"/>
  <c r="BI90" i="2"/>
  <c r="BH90" i="2"/>
  <c r="BG90" i="2"/>
  <c r="BF90" i="2"/>
  <c r="T90" i="2"/>
  <c r="R90" i="2"/>
  <c r="P90" i="2"/>
  <c r="BI88" i="2"/>
  <c r="BH88" i="2"/>
  <c r="BG88" i="2"/>
  <c r="BF88" i="2"/>
  <c r="T88" i="2"/>
  <c r="R88" i="2"/>
  <c r="P88" i="2"/>
  <c r="BI87" i="2"/>
  <c r="BH87" i="2"/>
  <c r="BG87" i="2"/>
  <c r="BF87" i="2"/>
  <c r="T87" i="2"/>
  <c r="R87" i="2"/>
  <c r="P87" i="2"/>
  <c r="BI86" i="2"/>
  <c r="BH86" i="2"/>
  <c r="BG86" i="2"/>
  <c r="BF86" i="2"/>
  <c r="T86" i="2"/>
  <c r="R86" i="2"/>
  <c r="P86" i="2"/>
  <c r="BI85" i="2"/>
  <c r="BH85" i="2"/>
  <c r="BG85" i="2"/>
  <c r="BF85" i="2"/>
  <c r="T85" i="2"/>
  <c r="R85" i="2"/>
  <c r="P85" i="2"/>
  <c r="J78" i="2"/>
  <c r="F78" i="2"/>
  <c r="F76" i="2"/>
  <c r="E74" i="2"/>
  <c r="J54" i="2"/>
  <c r="F54" i="2"/>
  <c r="F52" i="2"/>
  <c r="E50" i="2"/>
  <c r="J24" i="2"/>
  <c r="E24" i="2"/>
  <c r="J55" i="2"/>
  <c r="J23" i="2"/>
  <c r="J18" i="2"/>
  <c r="E18" i="2"/>
  <c r="F55" i="2"/>
  <c r="J17" i="2"/>
  <c r="J12" i="2"/>
  <c r="J76" i="2"/>
  <c r="E7" i="2"/>
  <c r="E48" i="2"/>
  <c r="L50" i="1"/>
  <c r="AM50" i="1"/>
  <c r="AM49" i="1"/>
  <c r="L49" i="1"/>
  <c r="AM47" i="1"/>
  <c r="L47" i="1"/>
  <c r="L45" i="1"/>
  <c r="L44" i="1"/>
  <c r="BK93" i="33"/>
  <c r="J369" i="32"/>
  <c r="J354" i="32"/>
  <c r="BK337" i="32"/>
  <c r="BK329" i="32"/>
  <c r="J319" i="32"/>
  <c r="BK304" i="32"/>
  <c r="J292" i="32"/>
  <c r="J265" i="32"/>
  <c r="BK256" i="32"/>
  <c r="J244" i="32"/>
  <c r="J236" i="32"/>
  <c r="J215" i="32"/>
  <c r="J189" i="32"/>
  <c r="BK178" i="32"/>
  <c r="BK164" i="32"/>
  <c r="J157" i="32"/>
  <c r="BK152" i="32"/>
  <c r="BK145" i="32"/>
  <c r="BK139" i="32"/>
  <c r="J125" i="32"/>
  <c r="J112" i="32"/>
  <c r="J105" i="32"/>
  <c r="BK98" i="32"/>
  <c r="BK105" i="31"/>
  <c r="J96" i="31"/>
  <c r="J121" i="30"/>
  <c r="BK109" i="30"/>
  <c r="J83" i="29"/>
  <c r="J88" i="28"/>
  <c r="BK107" i="27"/>
  <c r="J97" i="27"/>
  <c r="BK393" i="26"/>
  <c r="J385" i="26"/>
  <c r="BK371" i="26"/>
  <c r="J346" i="26"/>
  <c r="BK305" i="26"/>
  <c r="BK287" i="26"/>
  <c r="J267" i="26"/>
  <c r="BK243" i="26"/>
  <c r="BK228" i="26"/>
  <c r="J220" i="26"/>
  <c r="BK203" i="26"/>
  <c r="BK189" i="26"/>
  <c r="BK171" i="26"/>
  <c r="BK148" i="26"/>
  <c r="BK130" i="26"/>
  <c r="BK498" i="25"/>
  <c r="J487" i="25"/>
  <c r="BK478" i="25"/>
  <c r="BK460" i="25"/>
  <c r="BK457" i="25"/>
  <c r="J452" i="25"/>
  <c r="BK447" i="25"/>
  <c r="J437" i="25"/>
  <c r="J425" i="25"/>
  <c r="J416" i="25"/>
  <c r="BK407" i="25"/>
  <c r="J398" i="25"/>
  <c r="J393" i="25"/>
  <c r="J387" i="25"/>
  <c r="BK374" i="25"/>
  <c r="J369" i="25"/>
  <c r="BK355" i="25"/>
  <c r="BK351" i="25"/>
  <c r="J345" i="25"/>
  <c r="BK331" i="25"/>
  <c r="BK317" i="25"/>
  <c r="BK307" i="25"/>
  <c r="BK295" i="25"/>
  <c r="J291" i="25"/>
  <c r="J284" i="25"/>
  <c r="BK279" i="25"/>
  <c r="J272" i="25"/>
  <c r="J264" i="25"/>
  <c r="J256" i="25"/>
  <c r="BK250" i="25"/>
  <c r="J247" i="25"/>
  <c r="J243" i="25"/>
  <c r="BK239" i="25"/>
  <c r="BK233" i="25"/>
  <c r="J229" i="25"/>
  <c r="J225" i="25"/>
  <c r="J220" i="25"/>
  <c r="BK214" i="25"/>
  <c r="J208" i="25"/>
  <c r="J203" i="25"/>
  <c r="BK200" i="25"/>
  <c r="BK194" i="25"/>
  <c r="J185" i="25"/>
  <c r="BK178" i="25"/>
  <c r="J174" i="25"/>
  <c r="BK169" i="25"/>
  <c r="J164" i="25"/>
  <c r="J160" i="25"/>
  <c r="J151" i="25"/>
  <c r="J145" i="25"/>
  <c r="J137" i="25"/>
  <c r="BK132" i="25"/>
  <c r="BK126" i="25"/>
  <c r="BK117" i="25"/>
  <c r="J114" i="25"/>
  <c r="J115" i="24"/>
  <c r="BK108" i="24"/>
  <c r="BK101" i="24"/>
  <c r="BK95" i="24"/>
  <c r="J90" i="24"/>
  <c r="J86" i="24"/>
  <c r="BK464" i="23"/>
  <c r="BK456" i="23"/>
  <c r="J445" i="23"/>
  <c r="J437" i="23"/>
  <c r="J430" i="23"/>
  <c r="J420" i="23"/>
  <c r="BK409" i="23"/>
  <c r="J401" i="23"/>
  <c r="BK395" i="23"/>
  <c r="J383" i="23"/>
  <c r="J366" i="23"/>
  <c r="J359" i="23"/>
  <c r="J352" i="23"/>
  <c r="BK346" i="23"/>
  <c r="BK339" i="23"/>
  <c r="BK332" i="23"/>
  <c r="J319" i="23"/>
  <c r="J311" i="23"/>
  <c r="BK290" i="23"/>
  <c r="BK258" i="23"/>
  <c r="J236" i="23"/>
  <c r="BK222" i="23"/>
  <c r="J204" i="23"/>
  <c r="BK174" i="23"/>
  <c r="J162" i="23"/>
  <c r="J157" i="23"/>
  <c r="BK152" i="23"/>
  <c r="J137" i="23"/>
  <c r="J127" i="23"/>
  <c r="BK113" i="23"/>
  <c r="BK103" i="23"/>
  <c r="BK93" i="23"/>
  <c r="J358" i="22"/>
  <c r="J351" i="22"/>
  <c r="J344" i="22"/>
  <c r="BK333" i="22"/>
  <c r="J327" i="22"/>
  <c r="J318" i="22"/>
  <c r="BK314" i="22"/>
  <c r="BK307" i="22"/>
  <c r="BK303" i="22"/>
  <c r="J297" i="22"/>
  <c r="BK283" i="22"/>
  <c r="BK279" i="22"/>
  <c r="J274" i="22"/>
  <c r="BK269" i="22"/>
  <c r="J265" i="22"/>
  <c r="J254" i="22"/>
  <c r="BK246" i="22"/>
  <c r="BK232" i="22"/>
  <c r="BK223" i="22"/>
  <c r="BK211" i="22"/>
  <c r="BK203" i="22"/>
  <c r="BK198" i="22"/>
  <c r="BK192" i="22"/>
  <c r="BK183" i="22"/>
  <c r="BK173" i="22"/>
  <c r="J168" i="22"/>
  <c r="J164" i="22"/>
  <c r="J689" i="20"/>
  <c r="BK681" i="20"/>
  <c r="BK675" i="20"/>
  <c r="BK669" i="20"/>
  <c r="BK661" i="20"/>
  <c r="BK655" i="20"/>
  <c r="J647" i="20"/>
  <c r="BK639" i="20"/>
  <c r="BK629" i="20"/>
  <c r="J621" i="20"/>
  <c r="J615" i="20"/>
  <c r="J607" i="20"/>
  <c r="BK599" i="20"/>
  <c r="J585" i="20"/>
  <c r="BK571" i="20"/>
  <c r="BK547" i="20"/>
  <c r="BK514" i="20"/>
  <c r="BK510" i="20"/>
  <c r="J482" i="20"/>
  <c r="J474" i="20"/>
  <c r="BK463" i="20"/>
  <c r="BK453" i="20"/>
  <c r="BK448" i="20"/>
  <c r="BK429" i="20"/>
  <c r="J423" i="20"/>
  <c r="J402" i="20"/>
  <c r="BK397" i="20"/>
  <c r="BK391" i="20"/>
  <c r="J386" i="20"/>
  <c r="BK380" i="20"/>
  <c r="BK374" i="20"/>
  <c r="J345" i="20"/>
  <c r="BK343" i="20"/>
  <c r="J333" i="20"/>
  <c r="J313" i="20"/>
  <c r="BK303" i="20"/>
  <c r="J288" i="20"/>
  <c r="J279" i="20"/>
  <c r="J267" i="20"/>
  <c r="J261" i="20"/>
  <c r="BK252" i="20"/>
  <c r="J236" i="20"/>
  <c r="J231" i="20"/>
  <c r="J225" i="20"/>
  <c r="J218" i="20"/>
  <c r="BK213" i="20"/>
  <c r="J207" i="20"/>
  <c r="BK196" i="20"/>
  <c r="J193" i="20"/>
  <c r="J179" i="20"/>
  <c r="J171" i="20"/>
  <c r="BK161" i="20"/>
  <c r="BK155" i="20"/>
  <c r="BK150" i="20"/>
  <c r="BK136" i="20"/>
  <c r="J128" i="20"/>
  <c r="J117" i="20"/>
  <c r="BK140" i="19"/>
  <c r="BK129" i="19"/>
  <c r="J119" i="19"/>
  <c r="BK231" i="18"/>
  <c r="BK225" i="18"/>
  <c r="J219" i="18"/>
  <c r="BK206" i="18"/>
  <c r="J167" i="18"/>
  <c r="BK157" i="18"/>
  <c r="J149" i="18"/>
  <c r="J141" i="18"/>
  <c r="BK124" i="18"/>
  <c r="BK119" i="18"/>
  <c r="BK108" i="18"/>
  <c r="BK104" i="18"/>
  <c r="BK2086" i="17"/>
  <c r="BK2036" i="17"/>
  <c r="J2027" i="17"/>
  <c r="BK2016" i="17"/>
  <c r="BK1994" i="17"/>
  <c r="BK1919" i="17"/>
  <c r="BK1881" i="17"/>
  <c r="J1858" i="17"/>
  <c r="J1834" i="17"/>
  <c r="BK1777" i="17"/>
  <c r="J1767" i="17"/>
  <c r="J1750" i="17"/>
  <c r="BK1733" i="17"/>
  <c r="J1720" i="17"/>
  <c r="BK1703" i="17"/>
  <c r="BK1696" i="17"/>
  <c r="BK1660" i="17"/>
  <c r="BK1631" i="17"/>
  <c r="BK1627" i="17"/>
  <c r="J1611" i="17"/>
  <c r="BK1603" i="17"/>
  <c r="BK1570" i="17"/>
  <c r="BK1557" i="17"/>
  <c r="BK1518" i="17"/>
  <c r="BK1502" i="17"/>
  <c r="BK1493" i="17"/>
  <c r="BK1481" i="17"/>
  <c r="BK1469" i="17"/>
  <c r="BK1451" i="17"/>
  <c r="BK1436" i="17"/>
  <c r="BK1408" i="17"/>
  <c r="BK1387" i="17"/>
  <c r="BK1379" i="17"/>
  <c r="BK1371" i="17"/>
  <c r="BK1364" i="17"/>
  <c r="BK1345" i="17"/>
  <c r="BK1289" i="17"/>
  <c r="J1249" i="17"/>
  <c r="J1212" i="17"/>
  <c r="J1185" i="17"/>
  <c r="J1147" i="17"/>
  <c r="BK1122" i="17"/>
  <c r="BK1092" i="17"/>
  <c r="J1056" i="17"/>
  <c r="BK1050" i="17"/>
  <c r="J1033" i="17"/>
  <c r="BK979" i="17"/>
  <c r="J951" i="17"/>
  <c r="BK920" i="17"/>
  <c r="J895" i="17"/>
  <c r="BK877" i="17"/>
  <c r="J859" i="17"/>
  <c r="J844" i="17"/>
  <c r="J834" i="17"/>
  <c r="BK823" i="17"/>
  <c r="J812" i="17"/>
  <c r="J802" i="17"/>
  <c r="J774" i="17"/>
  <c r="J750" i="17"/>
  <c r="J741" i="17"/>
  <c r="J664" i="17"/>
  <c r="J605" i="17"/>
  <c r="J573" i="17"/>
  <c r="J555" i="17"/>
  <c r="J513" i="17"/>
  <c r="J505" i="17"/>
  <c r="BK489" i="17"/>
  <c r="J483" i="17"/>
  <c r="BK468" i="17"/>
  <c r="J442" i="17"/>
  <c r="BK417" i="17"/>
  <c r="J400" i="17"/>
  <c r="BK352" i="17"/>
  <c r="BK331" i="17"/>
  <c r="J318" i="17"/>
  <c r="BK307" i="17"/>
  <c r="BK290" i="17"/>
  <c r="BK274" i="17"/>
  <c r="BK255" i="17"/>
  <c r="J224" i="17"/>
  <c r="BK207" i="17"/>
  <c r="J184" i="17"/>
  <c r="BK173" i="17"/>
  <c r="J145" i="17"/>
  <c r="BK134" i="17"/>
  <c r="BK118" i="17"/>
  <c r="BK102" i="16"/>
  <c r="J97" i="16"/>
  <c r="BK89" i="16"/>
  <c r="BK95" i="15"/>
  <c r="J86" i="15"/>
  <c r="J157" i="14"/>
  <c r="J154" i="14"/>
  <c r="J150" i="14"/>
  <c r="J143" i="14"/>
  <c r="J135" i="14"/>
  <c r="J129" i="14"/>
  <c r="BK118" i="14"/>
  <c r="BK110" i="14"/>
  <c r="J103" i="14"/>
  <c r="J100" i="14"/>
  <c r="BK91" i="14"/>
  <c r="J89" i="13"/>
  <c r="BK85" i="13"/>
  <c r="BK93" i="12"/>
  <c r="BK86" i="12"/>
  <c r="BK109" i="11"/>
  <c r="BK100" i="11"/>
  <c r="BK94" i="11"/>
  <c r="BK88" i="11"/>
  <c r="BK118" i="10"/>
  <c r="BK114" i="10"/>
  <c r="J109" i="10"/>
  <c r="BK104" i="10"/>
  <c r="BK99" i="10"/>
  <c r="J92" i="10"/>
  <c r="J86" i="10"/>
  <c r="J89" i="9"/>
  <c r="BK89" i="8"/>
  <c r="BK138" i="4"/>
  <c r="BK129" i="4"/>
  <c r="J121" i="4"/>
  <c r="J112" i="4"/>
  <c r="J93" i="4"/>
  <c r="BK168" i="3"/>
  <c r="BK146" i="3"/>
  <c r="BK133" i="3"/>
  <c r="J116" i="3"/>
  <c r="BK95" i="3"/>
  <c r="J94" i="2"/>
  <c r="BK112" i="33"/>
  <c r="BK105" i="33"/>
  <c r="J103" i="33"/>
  <c r="BK98" i="33"/>
  <c r="J92" i="33"/>
  <c r="BK365" i="32"/>
  <c r="BK349" i="32"/>
  <c r="BK341" i="32"/>
  <c r="BK323" i="32"/>
  <c r="BK313" i="32"/>
  <c r="J298" i="32"/>
  <c r="BK286" i="32"/>
  <c r="BK278" i="32"/>
  <c r="J267" i="32"/>
  <c r="BK250" i="32"/>
  <c r="BK238" i="32"/>
  <c r="J233" i="32"/>
  <c r="BK227" i="32"/>
  <c r="J219" i="32"/>
  <c r="BK207" i="32"/>
  <c r="BK199" i="32"/>
  <c r="BK187" i="32"/>
  <c r="J176" i="32"/>
  <c r="BK158" i="32"/>
  <c r="J151" i="32"/>
  <c r="BK146" i="32"/>
  <c r="BK142" i="32"/>
  <c r="BK136" i="32"/>
  <c r="BK121" i="32"/>
  <c r="BK117" i="32"/>
  <c r="BK115" i="32"/>
  <c r="BK111" i="32"/>
  <c r="J109" i="32"/>
  <c r="J103" i="32"/>
  <c r="BK118" i="31"/>
  <c r="BK111" i="31"/>
  <c r="J105" i="31"/>
  <c r="BK99" i="31"/>
  <c r="J88" i="31"/>
  <c r="BK111" i="30"/>
  <c r="BK92" i="30"/>
  <c r="J87" i="28"/>
  <c r="J110" i="27"/>
  <c r="J99" i="27"/>
  <c r="BK89" i="27"/>
  <c r="J395" i="26"/>
  <c r="J390" i="26"/>
  <c r="BK384" i="26"/>
  <c r="J380" i="26"/>
  <c r="J376" i="26"/>
  <c r="J368" i="26"/>
  <c r="BK357" i="26"/>
  <c r="J350" i="26"/>
  <c r="BK342" i="26"/>
  <c r="BK338" i="26"/>
  <c r="BK330" i="26"/>
  <c r="BK321" i="26"/>
  <c r="J313" i="26"/>
  <c r="BK298" i="26"/>
  <c r="J289" i="26"/>
  <c r="J283" i="26"/>
  <c r="J269" i="26"/>
  <c r="BK262" i="26"/>
  <c r="J241" i="26"/>
  <c r="J234" i="26"/>
  <c r="J225" i="26"/>
  <c r="BK208" i="26"/>
  <c r="J203" i="26"/>
  <c r="J189" i="26"/>
  <c r="BK177" i="26"/>
  <c r="BK160" i="26"/>
  <c r="J150" i="26"/>
  <c r="BK146" i="26"/>
  <c r="BK134" i="26"/>
  <c r="J120" i="26"/>
  <c r="BK115" i="26"/>
  <c r="BK614" i="25"/>
  <c r="J608" i="25"/>
  <c r="J604" i="25"/>
  <c r="BK597" i="25"/>
  <c r="BK589" i="25"/>
  <c r="BK585" i="25"/>
  <c r="BK578" i="25"/>
  <c r="J568" i="25"/>
  <c r="BK562" i="25"/>
  <c r="BK558" i="25"/>
  <c r="BK551" i="25"/>
  <c r="J545" i="25"/>
  <c r="BK539" i="25"/>
  <c r="BK535" i="25"/>
  <c r="J526" i="25"/>
  <c r="BK516" i="25"/>
  <c r="BK510" i="25"/>
  <c r="BK505" i="25"/>
  <c r="BK497" i="25"/>
  <c r="BK487" i="25"/>
  <c r="BK480" i="25"/>
  <c r="J474" i="25"/>
  <c r="BK470" i="25"/>
  <c r="J451" i="25"/>
  <c r="J445" i="25"/>
  <c r="BK431" i="25"/>
  <c r="BK424" i="25"/>
  <c r="BK420" i="25"/>
  <c r="J409" i="25"/>
  <c r="BK401" i="25"/>
  <c r="J396" i="25"/>
  <c r="BK386" i="25"/>
  <c r="J377" i="25"/>
  <c r="J359" i="25"/>
  <c r="BK349" i="25"/>
  <c r="BK339" i="25"/>
  <c r="BK332" i="25"/>
  <c r="J321" i="25"/>
  <c r="J314" i="25"/>
  <c r="BK287" i="25"/>
  <c r="J279" i="25"/>
  <c r="BK272" i="25"/>
  <c r="J267" i="25"/>
  <c r="BK262" i="25"/>
  <c r="J257" i="25"/>
  <c r="J251" i="25"/>
  <c r="BK243" i="25"/>
  <c r="J240" i="25"/>
  <c r="J233" i="25"/>
  <c r="BK226" i="25"/>
  <c r="BK218" i="25"/>
  <c r="J212" i="25"/>
  <c r="J206" i="25"/>
  <c r="J198" i="25"/>
  <c r="J191" i="25"/>
  <c r="BK185" i="25"/>
  <c r="J178" i="25"/>
  <c r="J169" i="25"/>
  <c r="BK159" i="25"/>
  <c r="J155" i="25"/>
  <c r="J149" i="25"/>
  <c r="BK140" i="25"/>
  <c r="BK135" i="25"/>
  <c r="J128" i="25"/>
  <c r="J124" i="25"/>
  <c r="J121" i="25"/>
  <c r="BK114" i="25"/>
  <c r="J113" i="24"/>
  <c r="J105" i="24"/>
  <c r="BK99" i="24"/>
  <c r="J91" i="24"/>
  <c r="BK472" i="23"/>
  <c r="J470" i="23"/>
  <c r="J464" i="23"/>
  <c r="BK455" i="23"/>
  <c r="BK441" i="23"/>
  <c r="BK435" i="23"/>
  <c r="BK426" i="23"/>
  <c r="J407" i="23"/>
  <c r="BK399" i="23"/>
  <c r="J387" i="23"/>
  <c r="J377" i="23"/>
  <c r="J368" i="23"/>
  <c r="J360" i="23"/>
  <c r="BK352" i="23"/>
  <c r="J346" i="23"/>
  <c r="BK340" i="23"/>
  <c r="J332" i="23"/>
  <c r="BK324" i="23"/>
  <c r="BK313" i="23"/>
  <c r="BK306" i="23"/>
  <c r="J278" i="23"/>
  <c r="BK266" i="23"/>
  <c r="J258" i="23"/>
  <c r="J248" i="23"/>
  <c r="BK234" i="23"/>
  <c r="J214" i="23"/>
  <c r="BK208" i="23"/>
  <c r="BK200" i="23"/>
  <c r="BK178" i="23"/>
  <c r="BK172" i="23"/>
  <c r="BK160" i="23"/>
  <c r="J155" i="23"/>
  <c r="BK143" i="23"/>
  <c r="J133" i="23"/>
  <c r="BK107" i="23"/>
  <c r="J104" i="23"/>
  <c r="BK365" i="22"/>
  <c r="J363" i="22"/>
  <c r="BK359" i="22"/>
  <c r="J349" i="22"/>
  <c r="J339" i="22"/>
  <c r="J153" i="22"/>
  <c r="BK148" i="22"/>
  <c r="BK142" i="22"/>
  <c r="J138" i="22"/>
  <c r="J133" i="22"/>
  <c r="BK128" i="22"/>
  <c r="BK122" i="22"/>
  <c r="J116" i="22"/>
  <c r="J113" i="22"/>
  <c r="BK108" i="22"/>
  <c r="BK103" i="22"/>
  <c r="BK92" i="22"/>
  <c r="BK145" i="21"/>
  <c r="J137" i="21"/>
  <c r="J132" i="21"/>
  <c r="BK124" i="21"/>
  <c r="BK117" i="21"/>
  <c r="BK106" i="21"/>
  <c r="BK101" i="21"/>
  <c r="J96" i="21"/>
  <c r="J91" i="21"/>
  <c r="J683" i="20"/>
  <c r="BK671" i="20"/>
  <c r="J665" i="20"/>
  <c r="J657" i="20"/>
  <c r="BK649" i="20"/>
  <c r="J631" i="20"/>
  <c r="BK613" i="20"/>
  <c r="J589" i="20"/>
  <c r="BK573" i="20"/>
  <c r="J561" i="20"/>
  <c r="BK543" i="20"/>
  <c r="BK533" i="20"/>
  <c r="J529" i="20"/>
  <c r="BK518" i="20"/>
  <c r="J502" i="20"/>
  <c r="BK495" i="20"/>
  <c r="BK490" i="20"/>
  <c r="J483" i="20"/>
  <c r="J470" i="20"/>
  <c r="BK460" i="20"/>
  <c r="BK446" i="20"/>
  <c r="BK434" i="20"/>
  <c r="BK430" i="20"/>
  <c r="BK423" i="20"/>
  <c r="BK417" i="20"/>
  <c r="BK406" i="20"/>
  <c r="BK373" i="20"/>
  <c r="BK368" i="20"/>
  <c r="J356" i="20"/>
  <c r="J347" i="20"/>
  <c r="BK341" i="20"/>
  <c r="J337" i="20"/>
  <c r="J318" i="20"/>
  <c r="BK314" i="20"/>
  <c r="BK308" i="20"/>
  <c r="BK297" i="20"/>
  <c r="J283" i="20"/>
  <c r="J270" i="20"/>
  <c r="BK257" i="20"/>
  <c r="J247" i="20"/>
  <c r="BK239" i="20"/>
  <c r="BK232" i="20"/>
  <c r="J227" i="20"/>
  <c r="J213" i="20"/>
  <c r="J208" i="20"/>
  <c r="BK201" i="20"/>
  <c r="BK197" i="20"/>
  <c r="J190" i="20"/>
  <c r="BK178" i="20"/>
  <c r="BK166" i="20"/>
  <c r="BK163" i="20"/>
  <c r="BK154" i="20"/>
  <c r="J146" i="20"/>
  <c r="J138" i="20"/>
  <c r="J127" i="20"/>
  <c r="BK122" i="20"/>
  <c r="BK113" i="20"/>
  <c r="J105" i="20"/>
  <c r="J142" i="19"/>
  <c r="BK137" i="19"/>
  <c r="BK124" i="19"/>
  <c r="BK114" i="19"/>
  <c r="J109" i="19"/>
  <c r="BK104" i="19"/>
  <c r="BK99" i="19"/>
  <c r="BK94" i="19"/>
  <c r="J90" i="19"/>
  <c r="BK228" i="18"/>
  <c r="BK222" i="18"/>
  <c r="J203" i="18"/>
  <c r="BK199" i="18"/>
  <c r="J196" i="18"/>
  <c r="BK192" i="18"/>
  <c r="J185" i="18"/>
  <c r="J179" i="18"/>
  <c r="BK171" i="18"/>
  <c r="J156" i="18"/>
  <c r="BK149" i="18"/>
  <c r="BK140" i="18"/>
  <c r="BK130" i="18"/>
  <c r="BK121" i="18"/>
  <c r="BK112" i="18"/>
  <c r="J100" i="18"/>
  <c r="BK2192" i="17"/>
  <c r="J2187" i="17"/>
  <c r="J2160" i="17"/>
  <c r="J2137" i="17"/>
  <c r="J2134" i="17"/>
  <c r="J2127" i="17"/>
  <c r="J2120" i="17"/>
  <c r="J2117" i="17"/>
  <c r="BK2112" i="17"/>
  <c r="J2097" i="17"/>
  <c r="J2060" i="17"/>
  <c r="BK2027" i="17"/>
  <c r="BK2006" i="17"/>
  <c r="J1994" i="17"/>
  <c r="J1951" i="17"/>
  <c r="J1921" i="17"/>
  <c r="J1883" i="17"/>
  <c r="J1874" i="17"/>
  <c r="J1823" i="17"/>
  <c r="J1786" i="17"/>
  <c r="BK1771" i="17"/>
  <c r="J1763" i="17"/>
  <c r="BK1753" i="17"/>
  <c r="J1728" i="17"/>
  <c r="BK1704" i="17"/>
  <c r="BK1693" i="17"/>
  <c r="BK1645" i="17"/>
  <c r="BK1615" i="17"/>
  <c r="BK1593" i="17"/>
  <c r="J1569" i="17"/>
  <c r="J1557" i="17"/>
  <c r="BK1531" i="17"/>
  <c r="J1512" i="17"/>
  <c r="BK1501" i="17"/>
  <c r="J1489" i="17"/>
  <c r="J1469" i="17"/>
  <c r="BK1460" i="17"/>
  <c r="BK1441" i="17"/>
  <c r="BK1424" i="17"/>
  <c r="J1402" i="17"/>
  <c r="BK1378" i="17"/>
  <c r="J1361" i="17"/>
  <c r="J1348" i="17"/>
  <c r="BK1283" i="17"/>
  <c r="BK1267" i="17"/>
  <c r="BK1236" i="17"/>
  <c r="BK1220" i="17"/>
  <c r="J1214" i="17"/>
  <c r="J1203" i="17"/>
  <c r="BK1125" i="17"/>
  <c r="J1092" i="17"/>
  <c r="BK1056" i="17"/>
  <c r="BK1021" i="17"/>
  <c r="BK987" i="17"/>
  <c r="J969" i="17"/>
  <c r="BK947" i="17"/>
  <c r="J917" i="17"/>
  <c r="J881" i="17"/>
  <c r="J865" i="17"/>
  <c r="BK844" i="17"/>
  <c r="BK835" i="17"/>
  <c r="J823" i="17"/>
  <c r="BK815" i="17"/>
  <c r="BK806" i="17"/>
  <c r="J790" i="17"/>
  <c r="BK779" i="17"/>
  <c r="BK766" i="17"/>
  <c r="J756" i="17"/>
  <c r="BK735" i="17"/>
  <c r="J638" i="17"/>
  <c r="BK614" i="17"/>
  <c r="J596" i="17"/>
  <c r="BK555" i="17"/>
  <c r="BK526" i="17"/>
  <c r="J489" i="17"/>
  <c r="BK482" i="17"/>
  <c r="J468" i="17"/>
  <c r="BK449" i="17"/>
  <c r="BK95" i="16"/>
  <c r="BK90" i="16"/>
  <c r="J97" i="15"/>
  <c r="J90" i="15"/>
  <c r="J85" i="15"/>
  <c r="J148" i="14"/>
  <c r="BK133" i="14"/>
  <c r="J122" i="14"/>
  <c r="J118" i="14"/>
  <c r="BK269" i="7"/>
  <c r="J250" i="7"/>
  <c r="J232" i="7"/>
  <c r="J217" i="7"/>
  <c r="J205" i="7"/>
  <c r="BK180" i="7"/>
  <c r="BK170" i="7"/>
  <c r="J155" i="7"/>
  <c r="J130" i="7"/>
  <c r="BK117" i="7"/>
  <c r="J101" i="7"/>
  <c r="BK91" i="6"/>
  <c r="J200" i="5"/>
  <c r="J194" i="5"/>
  <c r="J184" i="5"/>
  <c r="J178" i="5"/>
  <c r="BK167" i="5"/>
  <c r="BK161" i="5"/>
  <c r="J156" i="5"/>
  <c r="BK146" i="5"/>
  <c r="BK133" i="5"/>
  <c r="BK125" i="5"/>
  <c r="BK118" i="5"/>
  <c r="BK107" i="5"/>
  <c r="BK146" i="4"/>
  <c r="BK140" i="4"/>
  <c r="J125" i="4"/>
  <c r="BK119" i="4"/>
  <c r="BK96" i="4"/>
  <c r="J152" i="3"/>
  <c r="J121" i="3"/>
  <c r="BK110" i="3"/>
  <c r="BK99" i="3"/>
  <c r="BK102" i="2"/>
  <c r="J90" i="2"/>
  <c r="BK104" i="33"/>
  <c r="J95" i="33"/>
  <c r="BK373" i="32"/>
  <c r="J363" i="32"/>
  <c r="BK354" i="32"/>
  <c r="BK345" i="32"/>
  <c r="J337" i="32"/>
  <c r="J325" i="32"/>
  <c r="J315" i="32"/>
  <c r="BK302" i="32"/>
  <c r="BK294" i="32"/>
  <c r="J286" i="32"/>
  <c r="J273" i="32"/>
  <c r="BK263" i="32"/>
  <c r="BK252" i="32"/>
  <c r="BK240" i="32"/>
  <c r="BK232" i="32"/>
  <c r="BK223" i="32"/>
  <c r="BK213" i="32"/>
  <c r="BK205" i="32"/>
  <c r="J197" i="32"/>
  <c r="BK189" i="32"/>
  <c r="BK174" i="32"/>
  <c r="BK166" i="32"/>
  <c r="BK156" i="32"/>
  <c r="J149" i="32"/>
  <c r="BK141" i="32"/>
  <c r="BK135" i="32"/>
  <c r="BK125" i="32"/>
  <c r="J389" i="26"/>
  <c r="J383" i="26"/>
  <c r="BK379" i="26"/>
  <c r="BK376" i="26"/>
  <c r="BK368" i="26"/>
  <c r="J355" i="26"/>
  <c r="J342" i="26"/>
  <c r="J332" i="26"/>
  <c r="J321" i="26"/>
  <c r="J317" i="26"/>
  <c r="J305" i="26"/>
  <c r="J298" i="26"/>
  <c r="BK289" i="26"/>
  <c r="BK281" i="26"/>
  <c r="J271" i="26"/>
  <c r="J260" i="26"/>
  <c r="BK252" i="26"/>
  <c r="BK241" i="26"/>
  <c r="J224" i="26"/>
  <c r="BK214" i="26"/>
  <c r="J208" i="26"/>
  <c r="BK193" i="26"/>
  <c r="J183" i="26"/>
  <c r="BK173" i="26"/>
  <c r="J152" i="26"/>
  <c r="J146" i="26"/>
  <c r="BK137" i="26"/>
  <c r="BK128" i="26"/>
  <c r="BK120" i="26"/>
  <c r="BK113" i="26"/>
  <c r="J622" i="25"/>
  <c r="J620" i="25"/>
  <c r="BK617" i="25"/>
  <c r="J613" i="25"/>
  <c r="BK606" i="25"/>
  <c r="BK600" i="25"/>
  <c r="BK594" i="25"/>
  <c r="J591" i="25"/>
  <c r="BK584" i="25"/>
  <c r="BK576" i="25"/>
  <c r="J570" i="25"/>
  <c r="J564" i="25"/>
  <c r="BK560" i="25"/>
  <c r="J556" i="25"/>
  <c r="BK548" i="25"/>
  <c r="BK544" i="25"/>
  <c r="J539" i="25"/>
  <c r="J532" i="25"/>
  <c r="J523" i="25"/>
  <c r="J512" i="25"/>
  <c r="J504" i="25"/>
  <c r="J499" i="25"/>
  <c r="J495" i="25"/>
  <c r="J472" i="25"/>
  <c r="J465" i="25"/>
  <c r="BK461" i="25"/>
  <c r="BK450" i="25"/>
  <c r="BK441" i="25"/>
  <c r="J432" i="25"/>
  <c r="BK423" i="25"/>
  <c r="J412" i="25"/>
  <c r="J402" i="25"/>
  <c r="J388" i="25"/>
  <c r="J381" i="25"/>
  <c r="BK377" i="25"/>
  <c r="J370" i="25"/>
  <c r="BK363" i="25"/>
  <c r="J356" i="25"/>
  <c r="BK347" i="25"/>
  <c r="J333" i="25"/>
  <c r="J319" i="25"/>
  <c r="BK303" i="25"/>
  <c r="BK296" i="25"/>
  <c r="J290" i="25"/>
  <c r="J286" i="25"/>
  <c r="BK275" i="25"/>
  <c r="BK263" i="25"/>
  <c r="BK255" i="25"/>
  <c r="BK237" i="25"/>
  <c r="BK227" i="25"/>
  <c r="BK216" i="25"/>
  <c r="BK211" i="25"/>
  <c r="BK201" i="25"/>
  <c r="J197" i="25"/>
  <c r="BK192" i="25"/>
  <c r="BK184" i="25"/>
  <c r="BK179" i="25"/>
  <c r="BK174" i="25"/>
  <c r="BK162" i="25"/>
  <c r="BK155" i="25"/>
  <c r="J146" i="25"/>
  <c r="BK141" i="25"/>
  <c r="BK134" i="25"/>
  <c r="BK129" i="25"/>
  <c r="J298" i="23"/>
  <c r="BK288" i="23"/>
  <c r="J284" i="23"/>
  <c r="BK276" i="23"/>
  <c r="J266" i="23"/>
  <c r="BK246" i="23"/>
  <c r="J234" i="23"/>
  <c r="J218" i="23"/>
  <c r="BK196" i="23"/>
  <c r="J188" i="23"/>
  <c r="J180" i="23"/>
  <c r="BK159" i="23"/>
  <c r="BK147" i="23"/>
  <c r="BK123" i="23"/>
  <c r="BK91" i="23"/>
  <c r="BK358" i="22"/>
  <c r="BK347" i="22"/>
  <c r="J342" i="22"/>
  <c r="J337" i="22"/>
  <c r="J333" i="22"/>
  <c r="J329" i="22"/>
  <c r="BK324" i="22"/>
  <c r="J320" i="22"/>
  <c r="BK313" i="22"/>
  <c r="J308" i="22"/>
  <c r="J304" i="22"/>
  <c r="BK297" i="22"/>
  <c r="BK292" i="22"/>
  <c r="J286" i="22"/>
  <c r="BK282" i="22"/>
  <c r="BK273" i="22"/>
  <c r="J268" i="22"/>
  <c r="BK261" i="22"/>
  <c r="BK256" i="22"/>
  <c r="J250" i="22"/>
  <c r="J246" i="22"/>
  <c r="BK238" i="22"/>
  <c r="BK235" i="22"/>
  <c r="BK231" i="22"/>
  <c r="J229" i="22"/>
  <c r="BK219" i="22"/>
  <c r="J213" i="22"/>
  <c r="BK204" i="22"/>
  <c r="J198" i="22"/>
  <c r="J192" i="22"/>
  <c r="J188" i="22"/>
  <c r="J182" i="22"/>
  <c r="BK176" i="22"/>
  <c r="J173" i="22"/>
  <c r="BK168" i="22"/>
  <c r="J161" i="22"/>
  <c r="BK155" i="22"/>
  <c r="J149" i="22"/>
  <c r="BK143" i="22"/>
  <c r="BK134" i="22"/>
  <c r="BK129" i="22"/>
  <c r="BK121" i="22"/>
  <c r="BK115" i="22"/>
  <c r="J108" i="22"/>
  <c r="J101" i="22"/>
  <c r="BK98" i="22"/>
  <c r="J93" i="22"/>
  <c r="BK88" i="22"/>
  <c r="J143" i="21"/>
  <c r="J140" i="21"/>
  <c r="J134" i="21"/>
  <c r="BK127" i="21"/>
  <c r="BK120" i="21"/>
  <c r="J115" i="21"/>
  <c r="BK109" i="21"/>
  <c r="J101" i="21"/>
  <c r="BK96" i="21"/>
  <c r="BK92" i="21"/>
  <c r="BK87" i="21"/>
  <c r="BK577" i="20"/>
  <c r="BK565" i="20"/>
  <c r="BK557" i="20"/>
  <c r="J549" i="20"/>
  <c r="BK539" i="20"/>
  <c r="BK532" i="20"/>
  <c r="BK521" i="20"/>
  <c r="J510" i="20"/>
  <c r="BK504" i="20"/>
  <c r="J490" i="20"/>
  <c r="BK469" i="20"/>
  <c r="BK456" i="20"/>
  <c r="BK443" i="20"/>
  <c r="J432" i="20"/>
  <c r="BK418" i="20"/>
  <c r="BK413" i="20"/>
  <c r="J407" i="20"/>
  <c r="J397" i="20"/>
  <c r="BK389" i="20"/>
  <c r="J384" i="20"/>
  <c r="J375" i="20"/>
  <c r="BK363" i="20"/>
  <c r="J355" i="20"/>
  <c r="BK345" i="20"/>
  <c r="J340" i="20"/>
  <c r="J330" i="20"/>
  <c r="BK316" i="20"/>
  <c r="BK302" i="20"/>
  <c r="BK292" i="20"/>
  <c r="J284" i="20"/>
  <c r="BK277" i="20"/>
  <c r="J265" i="20"/>
  <c r="J257" i="20"/>
  <c r="BK247" i="20"/>
  <c r="J239" i="20"/>
  <c r="BK225" i="20"/>
  <c r="J189" i="20"/>
  <c r="J175" i="20"/>
  <c r="BK170" i="20"/>
  <c r="J154" i="20"/>
  <c r="BK134" i="20"/>
  <c r="BK127" i="20"/>
  <c r="BK119" i="20"/>
  <c r="BK109" i="20"/>
  <c r="J144" i="19"/>
  <c r="J135" i="19"/>
  <c r="J128" i="19"/>
  <c r="BK119" i="19"/>
  <c r="J110" i="19"/>
  <c r="BK101" i="19"/>
  <c r="BK93" i="19"/>
  <c r="J88" i="19"/>
  <c r="J222" i="18"/>
  <c r="J208" i="18"/>
  <c r="J202" i="18"/>
  <c r="J197" i="18"/>
  <c r="J193" i="18"/>
  <c r="J189" i="18"/>
  <c r="J183" i="18"/>
  <c r="BK178" i="18"/>
  <c r="BK174" i="18"/>
  <c r="J168" i="18"/>
  <c r="BK163" i="18"/>
  <c r="J148" i="18"/>
  <c r="J144" i="18"/>
  <c r="J137" i="18"/>
  <c r="BK128" i="18"/>
  <c r="J122" i="18"/>
  <c r="J117" i="18"/>
  <c r="J109" i="18"/>
  <c r="J102" i="18"/>
  <c r="BK93" i="18"/>
  <c r="BK2097" i="17"/>
  <c r="J2070" i="17"/>
  <c r="J2056" i="17"/>
  <c r="BK2029" i="17"/>
  <c r="BK2003" i="17"/>
  <c r="J1946" i="17"/>
  <c r="BK1904" i="17"/>
  <c r="J1860" i="17"/>
  <c r="J1830" i="17"/>
  <c r="BK1817" i="17"/>
  <c r="J1791" i="17"/>
  <c r="BK1784" i="17"/>
  <c r="BK1769" i="17"/>
  <c r="BK1761" i="17"/>
  <c r="J1747" i="17"/>
  <c r="J1733" i="17"/>
  <c r="BK1720" i="17"/>
  <c r="BK1705" i="17"/>
  <c r="BK1672" i="17"/>
  <c r="J1655" i="17"/>
  <c r="J1638" i="17"/>
  <c r="J1622" i="17"/>
  <c r="J1615" i="17"/>
  <c r="J1603" i="17"/>
  <c r="J1593" i="17"/>
  <c r="BK1579" i="17"/>
  <c r="J1567" i="17"/>
  <c r="J1545" i="17"/>
  <c r="BK1534" i="17"/>
  <c r="J1487" i="17"/>
  <c r="J1474" i="17"/>
  <c r="J1466" i="17"/>
  <c r="J1461" i="17"/>
  <c r="J1455" i="17"/>
  <c r="J1439" i="17"/>
  <c r="BK1411" i="17"/>
  <c r="J1393" i="17"/>
  <c r="BK1390" i="17"/>
  <c r="J1379" i="17"/>
  <c r="J1365" i="17"/>
  <c r="BK1357" i="17"/>
  <c r="BK1286" i="17"/>
  <c r="J1273" i="17"/>
  <c r="J1246" i="17"/>
  <c r="J1228" i="17"/>
  <c r="J1213" i="17"/>
  <c r="J1168" i="17"/>
  <c r="BK1139" i="17"/>
  <c r="J1122" i="17"/>
  <c r="J1061" i="17"/>
  <c r="BK1033" i="17"/>
  <c r="J988" i="17"/>
  <c r="J967" i="17"/>
  <c r="J934" i="17"/>
  <c r="BK917" i="17"/>
  <c r="J892" i="17"/>
  <c r="J862" i="17"/>
  <c r="BK839" i="17"/>
  <c r="J824" i="17"/>
  <c r="J818" i="17"/>
  <c r="BK809" i="17"/>
  <c r="J788" i="17"/>
  <c r="BK776" i="17"/>
  <c r="BK759" i="17"/>
  <c r="J730" i="17"/>
  <c r="BK672" i="17"/>
  <c r="BK638" i="17"/>
  <c r="J568" i="17"/>
  <c r="BK495" i="17"/>
  <c r="BK486" i="17"/>
  <c r="J479" i="17"/>
  <c r="J465" i="17"/>
  <c r="J454" i="17"/>
  <c r="J444" i="17"/>
  <c r="BK430" i="17"/>
  <c r="J420" i="17"/>
  <c r="J407" i="17"/>
  <c r="J398" i="17"/>
  <c r="BK384" i="17"/>
  <c r="J357" i="17"/>
  <c r="BK344" i="17"/>
  <c r="J331" i="17"/>
  <c r="BK318" i="17"/>
  <c r="J307" i="17"/>
  <c r="J299" i="17"/>
  <c r="J288" i="17"/>
  <c r="J267" i="17"/>
  <c r="J255" i="17"/>
  <c r="BK224" i="17"/>
  <c r="J200" i="17"/>
  <c r="BK184" i="17"/>
  <c r="BK178" i="17"/>
  <c r="J162" i="17"/>
  <c r="J148" i="17"/>
  <c r="BK127" i="17"/>
  <c r="BK114" i="17"/>
  <c r="BK97" i="16"/>
  <c r="J89" i="16"/>
  <c r="J85" i="16"/>
  <c r="BK90" i="15"/>
  <c r="J156" i="14"/>
  <c r="BK145" i="14"/>
  <c r="BK138" i="14"/>
  <c r="BK129" i="14"/>
  <c r="BK108" i="14"/>
  <c r="J98" i="14"/>
  <c r="J91" i="14"/>
  <c r="BK87" i="13"/>
  <c r="J93" i="12"/>
  <c r="J85" i="12"/>
  <c r="J107" i="11"/>
  <c r="J101" i="11"/>
  <c r="J96" i="11"/>
  <c r="BK91" i="11"/>
  <c r="J84" i="11"/>
  <c r="J114" i="10"/>
  <c r="BK106" i="10"/>
  <c r="BK97" i="10"/>
  <c r="BK94" i="10"/>
  <c r="J90" i="10"/>
  <c r="J267" i="7"/>
  <c r="J257" i="7"/>
  <c r="J242" i="7"/>
  <c r="BK229" i="7"/>
  <c r="BK217" i="7"/>
  <c r="J207" i="7"/>
  <c r="J193" i="7"/>
  <c r="J174" i="7"/>
  <c r="J152" i="7"/>
  <c r="BK126" i="7"/>
  <c r="J111" i="7"/>
  <c r="J98" i="6"/>
  <c r="J96" i="6"/>
  <c r="J92" i="6"/>
  <c r="BK87" i="6"/>
  <c r="J196" i="5"/>
  <c r="J187" i="5"/>
  <c r="BK173" i="5"/>
  <c r="BK165" i="5"/>
  <c r="J161" i="5"/>
  <c r="BK152" i="5"/>
  <c r="J145" i="5"/>
  <c r="BK137" i="5"/>
  <c r="J125" i="5"/>
  <c r="J119" i="5"/>
  <c r="BK110" i="5"/>
  <c r="J101" i="5"/>
  <c r="BK96" i="5"/>
  <c r="BK90" i="5"/>
  <c r="J136" i="4"/>
  <c r="BK127" i="4"/>
  <c r="BK121" i="4"/>
  <c r="BK112" i="4"/>
  <c r="BK110" i="4"/>
  <c r="BK102" i="4"/>
  <c r="BK91" i="4"/>
  <c r="BK152" i="3"/>
  <c r="BK138" i="3"/>
  <c r="BK114" i="3"/>
  <c r="BK97" i="3"/>
  <c r="BK101" i="2"/>
  <c r="BK94" i="2"/>
  <c r="J88" i="2"/>
  <c r="BK109" i="31"/>
  <c r="J101" i="31"/>
  <c r="BK96" i="31"/>
  <c r="BK85" i="31"/>
  <c r="BK117" i="30"/>
  <c r="J109" i="30"/>
  <c r="J97" i="30"/>
  <c r="J89" i="30"/>
  <c r="BK93" i="28"/>
  <c r="J86" i="28"/>
  <c r="J111" i="27"/>
  <c r="BK103" i="27"/>
  <c r="BK95" i="27"/>
  <c r="BK87" i="27"/>
  <c r="J617" i="25"/>
  <c r="BK608" i="25"/>
  <c r="BK598" i="25"/>
  <c r="J594" i="25"/>
  <c r="J588" i="25"/>
  <c r="J579" i="25"/>
  <c r="BK572" i="25"/>
  <c r="BK555" i="25"/>
  <c r="J549" i="25"/>
  <c r="J540" i="25"/>
  <c r="BK530" i="25"/>
  <c r="BK524" i="25"/>
  <c r="J515" i="25"/>
  <c r="J509" i="25"/>
  <c r="BK506" i="25"/>
  <c r="BK499" i="25"/>
  <c r="J478" i="25"/>
  <c r="J468" i="25"/>
  <c r="J463" i="25"/>
  <c r="BK452" i="25"/>
  <c r="BK445" i="25"/>
  <c r="BK440" i="25"/>
  <c r="J429" i="25"/>
  <c r="BK421" i="25"/>
  <c r="BK415" i="25"/>
  <c r="J411" i="25"/>
  <c r="BK396" i="25"/>
  <c r="J390" i="25"/>
  <c r="BK382" i="25"/>
  <c r="J375" i="25"/>
  <c r="BK369" i="25"/>
  <c r="J363" i="25"/>
  <c r="BK354" i="25"/>
  <c r="BK348" i="25"/>
  <c r="J341" i="25"/>
  <c r="J334" i="25"/>
  <c r="J327" i="25"/>
  <c r="BK319" i="25"/>
  <c r="BK311" i="25"/>
  <c r="BK301" i="25"/>
  <c r="BK116" i="25"/>
  <c r="BK112" i="24"/>
  <c r="J103" i="24"/>
  <c r="J92" i="24"/>
  <c r="J87" i="24"/>
  <c r="BK458" i="23"/>
  <c r="J449" i="23"/>
  <c r="BK430" i="23"/>
  <c r="J414" i="23"/>
  <c r="J389" i="23"/>
  <c r="J375" i="23"/>
  <c r="J357" i="23"/>
  <c r="BK349" i="23"/>
  <c r="BK328" i="23"/>
  <c r="BK317" i="23"/>
  <c r="J304" i="23"/>
  <c r="J296" i="23"/>
  <c r="J280" i="23"/>
  <c r="BK270" i="23"/>
  <c r="J254" i="23"/>
  <c r="J242" i="23"/>
  <c r="J228" i="23"/>
  <c r="BK216" i="23"/>
  <c r="J196" i="23"/>
  <c r="J174" i="23"/>
  <c r="BK162" i="23"/>
  <c r="BK156" i="23"/>
  <c r="J147" i="23"/>
  <c r="J141" i="23"/>
  <c r="BK117" i="23"/>
  <c r="BK111" i="23"/>
  <c r="BK101" i="23"/>
  <c r="BK95" i="23"/>
  <c r="BK360" i="22"/>
  <c r="BK352" i="22"/>
  <c r="J345" i="22"/>
  <c r="BK340" i="22"/>
  <c r="BK337" i="22"/>
  <c r="J331" i="22"/>
  <c r="BK325" i="22"/>
  <c r="BK320" i="22"/>
  <c r="J312" i="22"/>
  <c r="J306" i="22"/>
  <c r="J300" i="22"/>
  <c r="J295" i="22"/>
  <c r="J290" i="22"/>
  <c r="J285" i="22"/>
  <c r="BK278" i="22"/>
  <c r="J273" i="22"/>
  <c r="BK266" i="22"/>
  <c r="BK262" i="22"/>
  <c r="J259" i="22"/>
  <c r="J252" i="22"/>
  <c r="BK248" i="22"/>
  <c r="BK241" i="22"/>
  <c r="J238" i="22"/>
  <c r="BK233" i="22"/>
  <c r="J228" i="22"/>
  <c r="BK222" i="22"/>
  <c r="J218" i="22"/>
  <c r="J212" i="22"/>
  <c r="J205" i="22"/>
  <c r="J200" i="22"/>
  <c r="J194" i="22"/>
  <c r="BK187" i="22"/>
  <c r="BK181" i="22"/>
  <c r="J176" i="22"/>
  <c r="BK169" i="22"/>
  <c r="J163" i="22"/>
  <c r="BK158" i="22"/>
  <c r="BK150" i="22"/>
  <c r="BK144" i="22"/>
  <c r="BK136" i="22"/>
  <c r="J130" i="22"/>
  <c r="BK126" i="22"/>
  <c r="J121" i="22"/>
  <c r="BK119" i="22"/>
  <c r="BK111" i="22"/>
  <c r="BK101" i="22"/>
  <c r="BK95" i="22"/>
  <c r="J90" i="22"/>
  <c r="BK143" i="21"/>
  <c r="BK133" i="21"/>
  <c r="BK129" i="21"/>
  <c r="J124" i="21"/>
  <c r="J118" i="21"/>
  <c r="J107" i="21"/>
  <c r="BK103" i="21"/>
  <c r="J94" i="21"/>
  <c r="J88" i="21"/>
  <c r="BK643" i="20"/>
  <c r="J633" i="20"/>
  <c r="BK623" i="20"/>
  <c r="J605" i="20"/>
  <c r="J587" i="20"/>
  <c r="J577" i="20"/>
  <c r="J567" i="20"/>
  <c r="J545" i="20"/>
  <c r="J533" i="20"/>
  <c r="BK527" i="20"/>
  <c r="J519" i="20"/>
  <c r="J507" i="20"/>
  <c r="BK501" i="20"/>
  <c r="BK494" i="20"/>
  <c r="BK482" i="20"/>
  <c r="J476" i="20"/>
  <c r="BK470" i="20"/>
  <c r="J453" i="20"/>
  <c r="J442" i="20"/>
  <c r="J435" i="20"/>
  <c r="BK427" i="20"/>
  <c r="BK411" i="20"/>
  <c r="BK398" i="20"/>
  <c r="BK393" i="20"/>
  <c r="BK375" i="20"/>
  <c r="BK370" i="20"/>
  <c r="BK364" i="20"/>
  <c r="BK355" i="20"/>
  <c r="J342" i="20"/>
  <c r="J332" i="20"/>
  <c r="BK322" i="20"/>
  <c r="J310" i="20"/>
  <c r="J301" i="20"/>
  <c r="BK295" i="20"/>
  <c r="BK284" i="20"/>
  <c r="BK276" i="20"/>
  <c r="J269" i="20"/>
  <c r="J258" i="20"/>
  <c r="J252" i="20"/>
  <c r="J240" i="20"/>
  <c r="BK222" i="20"/>
  <c r="BK208" i="20"/>
  <c r="J201" i="20"/>
  <c r="J195" i="20"/>
  <c r="BK183" i="20"/>
  <c r="BK175" i="20"/>
  <c r="BK169" i="20"/>
  <c r="J152" i="20"/>
  <c r="BK146" i="20"/>
  <c r="BK138" i="20"/>
  <c r="BK128" i="20"/>
  <c r="BK117" i="20"/>
  <c r="BK105" i="20"/>
  <c r="BK144" i="19"/>
  <c r="BK133" i="19"/>
  <c r="J123" i="19"/>
  <c r="J116" i="19"/>
  <c r="BK111" i="19"/>
  <c r="BK102" i="19"/>
  <c r="J93" i="19"/>
  <c r="BK87" i="19"/>
  <c r="J227" i="18"/>
  <c r="BK219" i="18"/>
  <c r="J214" i="18"/>
  <c r="J206" i="18"/>
  <c r="J184" i="18"/>
  <c r="J176" i="18"/>
  <c r="BK173" i="18"/>
  <c r="BK168" i="18"/>
  <c r="BK161" i="18"/>
  <c r="BK153" i="18"/>
  <c r="BK146" i="18"/>
  <c r="BK133" i="18"/>
  <c r="J126" i="18"/>
  <c r="BK113" i="18"/>
  <c r="BK109" i="18"/>
  <c r="BK101" i="18"/>
  <c r="J97" i="18"/>
  <c r="J94" i="18"/>
  <c r="J2094" i="17"/>
  <c r="BK2060" i="17"/>
  <c r="J2024" i="17"/>
  <c r="BK1999" i="17"/>
  <c r="J1956" i="17"/>
  <c r="J1919" i="17"/>
  <c r="BK1887" i="17"/>
  <c r="BK1868" i="17"/>
  <c r="BK1825" i="17"/>
  <c r="BK1770" i="17"/>
  <c r="J1760" i="17"/>
  <c r="J1751" i="17"/>
  <c r="BK1744" i="17"/>
  <c r="BK1700" i="17"/>
  <c r="BK1659" i="17"/>
  <c r="J1651" i="17"/>
  <c r="J1643" i="17"/>
  <c r="J1636" i="17"/>
  <c r="BK1587" i="17"/>
  <c r="BK1568" i="17"/>
  <c r="BK1562" i="17"/>
  <c r="J1551" i="17"/>
  <c r="J1534" i="17"/>
  <c r="J1524" i="17"/>
  <c r="BK1487" i="17"/>
  <c r="BK1474" i="17"/>
  <c r="BK1462" i="17"/>
  <c r="J1451" i="17"/>
  <c r="BK1433" i="17"/>
  <c r="J1419" i="17"/>
  <c r="J1408" i="17"/>
  <c r="BK1396" i="17"/>
  <c r="J1392" i="17"/>
  <c r="J1387" i="17"/>
  <c r="BK1373" i="17"/>
  <c r="J1358" i="17"/>
  <c r="J1331" i="17"/>
  <c r="J1292" i="17"/>
  <c r="BK1273" i="17"/>
  <c r="BK1255" i="17"/>
  <c r="BK1228" i="17"/>
  <c r="J1209" i="17"/>
  <c r="J1157" i="17"/>
  <c r="J1139" i="17"/>
  <c r="BK1103" i="17"/>
  <c r="BK1064" i="17"/>
  <c r="J1042" i="17"/>
  <c r="J999" i="17"/>
  <c r="J985" i="17"/>
  <c r="J947" i="17"/>
  <c r="BK925" i="17"/>
  <c r="J914" i="17"/>
  <c r="J887" i="17"/>
  <c r="J877" i="17"/>
  <c r="BK852" i="17"/>
  <c r="BK838" i="17"/>
  <c r="BK821" i="17"/>
  <c r="J786" i="17"/>
  <c r="BK758" i="17"/>
  <c r="J754" i="17"/>
  <c r="BK741" i="17"/>
  <c r="BK685" i="17"/>
  <c r="J624" i="17"/>
  <c r="J602" i="17"/>
  <c r="BK576" i="17"/>
  <c r="J526" i="17"/>
  <c r="J508" i="17"/>
  <c r="J486" i="17"/>
  <c r="BK476" i="17"/>
  <c r="BK461" i="17"/>
  <c r="BK446" i="17"/>
  <c r="J427" i="17"/>
  <c r="J417" i="17"/>
  <c r="BK407" i="17"/>
  <c r="J373" i="17"/>
  <c r="J363" i="17"/>
  <c r="J352" i="17"/>
  <c r="BK341" i="17"/>
  <c r="J322" i="17"/>
  <c r="BK309" i="17"/>
  <c r="BK288" i="17"/>
  <c r="J274" i="17"/>
  <c r="J249" i="17"/>
  <c r="J220" i="17"/>
  <c r="BK200" i="17"/>
  <c r="BK186" i="17"/>
  <c r="J165" i="17"/>
  <c r="BK157" i="17"/>
  <c r="BK143" i="17"/>
  <c r="BK130" i="17"/>
  <c r="J93" i="16"/>
  <c r="J84" i="16"/>
  <c r="J91" i="15"/>
  <c r="J147" i="14"/>
  <c r="J141" i="14"/>
  <c r="BK130" i="14"/>
  <c r="BK125" i="14"/>
  <c r="J117" i="14"/>
  <c r="J111" i="14"/>
  <c r="J108" i="14"/>
  <c r="J102" i="14"/>
  <c r="BK96" i="14"/>
  <c r="J92" i="14"/>
  <c r="J88" i="13"/>
  <c r="J91" i="12"/>
  <c r="BK85" i="12"/>
  <c r="BK107" i="11"/>
  <c r="BK104" i="11"/>
  <c r="J99" i="11"/>
  <c r="BK93" i="11"/>
  <c r="J87" i="11"/>
  <c r="J115" i="10"/>
  <c r="J110" i="10"/>
  <c r="BK105" i="10"/>
  <c r="BK98" i="10"/>
  <c r="J91" i="10"/>
  <c r="BK87" i="10"/>
  <c r="J90" i="9"/>
  <c r="BK90" i="8"/>
  <c r="J88" i="8"/>
  <c r="J269" i="7"/>
  <c r="J240" i="7"/>
  <c r="BK223" i="7"/>
  <c r="BK202" i="7"/>
  <c r="J177" i="7"/>
  <c r="J162" i="7"/>
  <c r="BK123" i="7"/>
  <c r="BK111" i="7"/>
  <c r="J99" i="6"/>
  <c r="BK93" i="6"/>
  <c r="J85" i="6"/>
  <c r="BK198" i="5"/>
  <c r="BK187" i="5"/>
  <c r="BK181" i="5"/>
  <c r="BK172" i="5"/>
  <c r="J168" i="5"/>
  <c r="J153" i="5"/>
  <c r="J147" i="5"/>
  <c r="BK141" i="5"/>
  <c r="BK128" i="5"/>
  <c r="BK116" i="5"/>
  <c r="J109" i="5"/>
  <c r="J103" i="5"/>
  <c r="J96" i="5"/>
  <c r="BK148" i="4"/>
  <c r="J140" i="4"/>
  <c r="BK130" i="4"/>
  <c r="J119" i="4"/>
  <c r="J104" i="4"/>
  <c r="J165" i="3"/>
  <c r="BK150" i="3"/>
  <c r="J125" i="3"/>
  <c r="J110" i="3"/>
  <c r="BK93" i="3"/>
  <c r="J99" i="2"/>
  <c r="AS60" i="1"/>
  <c r="J98" i="33"/>
  <c r="BK372" i="32"/>
  <c r="BK358" i="32"/>
  <c r="J341" i="32"/>
  <c r="BK327" i="32"/>
  <c r="J314" i="32"/>
  <c r="J304" i="32"/>
  <c r="J284" i="32"/>
  <c r="J263" i="32"/>
  <c r="BK254" i="32"/>
  <c r="BK242" i="32"/>
  <c r="J231" i="32"/>
  <c r="J193" i="32"/>
  <c r="BK181" i="32"/>
  <c r="J170" i="32"/>
  <c r="J162" i="32"/>
  <c r="BK155" i="32"/>
  <c r="BK150" i="32"/>
  <c r="J143" i="32"/>
  <c r="BK131" i="32"/>
  <c r="J114" i="32"/>
  <c r="J111" i="32"/>
  <c r="BK103" i="32"/>
  <c r="J118" i="31"/>
  <c r="BK102" i="31"/>
  <c r="BK88" i="31"/>
  <c r="J114" i="30"/>
  <c r="BK105" i="30"/>
  <c r="J93" i="28"/>
  <c r="BK85" i="28"/>
  <c r="BK106" i="27"/>
  <c r="J85" i="27"/>
  <c r="BK389" i="26"/>
  <c r="BK378" i="26"/>
  <c r="BK352" i="26"/>
  <c r="J311" i="26"/>
  <c r="J295" i="26"/>
  <c r="J281" i="26"/>
  <c r="BK260" i="26"/>
  <c r="BK238" i="26"/>
  <c r="BK224" i="26"/>
  <c r="BK218" i="26"/>
  <c r="BK210" i="26"/>
  <c r="BK197" i="26"/>
  <c r="BK175" i="26"/>
  <c r="BK154" i="26"/>
  <c r="BK132" i="26"/>
  <c r="BK112" i="26"/>
  <c r="BK490" i="25"/>
  <c r="J479" i="25"/>
  <c r="J471" i="25"/>
  <c r="J459" i="25"/>
  <c r="BK454" i="25"/>
  <c r="J448" i="25"/>
  <c r="J440" i="25"/>
  <c r="BK436" i="25"/>
  <c r="J424" i="25"/>
  <c r="J415" i="25"/>
  <c r="BK406" i="25"/>
  <c r="J401" i="25"/>
  <c r="J395" i="25"/>
  <c r="BK389" i="25"/>
  <c r="J384" i="25"/>
  <c r="J368" i="25"/>
  <c r="J357" i="25"/>
  <c r="BK352" i="25"/>
  <c r="J346" i="25"/>
  <c r="BK341" i="25"/>
  <c r="BK328" i="25"/>
  <c r="BK316" i="25"/>
  <c r="J303" i="25"/>
  <c r="BK298" i="25"/>
  <c r="J289" i="25"/>
  <c r="BK283" i="25"/>
  <c r="BK277" i="25"/>
  <c r="J271" i="25"/>
  <c r="J259" i="25"/>
  <c r="BK252" i="25"/>
  <c r="BK246" i="25"/>
  <c r="BK242" i="25"/>
  <c r="J238" i="25"/>
  <c r="J231" i="25"/>
  <c r="J227" i="25"/>
  <c r="J223" i="25"/>
  <c r="J218" i="25"/>
  <c r="BK213" i="25"/>
  <c r="J207" i="25"/>
  <c r="J202" i="25"/>
  <c r="J199" i="25"/>
  <c r="BK190" i="25"/>
  <c r="BK182" i="25"/>
  <c r="J177" i="25"/>
  <c r="BK172" i="25"/>
  <c r="J168" i="25"/>
  <c r="J163" i="25"/>
  <c r="J159" i="25"/>
  <c r="J154" i="25"/>
  <c r="BK149" i="25"/>
  <c r="J141" i="25"/>
  <c r="J134" i="25"/>
  <c r="BK130" i="25"/>
  <c r="BK121" i="25"/>
  <c r="J116" i="25"/>
  <c r="J113" i="25"/>
  <c r="J110" i="25"/>
  <c r="BK109" i="24"/>
  <c r="J104" i="24"/>
  <c r="J99" i="24"/>
  <c r="J94" i="24"/>
  <c r="J88" i="24"/>
  <c r="J468" i="23"/>
  <c r="J455" i="23"/>
  <c r="J441" i="23"/>
  <c r="J435" i="23"/>
  <c r="J426" i="23"/>
  <c r="BK416" i="23"/>
  <c r="BK407" i="23"/>
  <c r="J399" i="23"/>
  <c r="J391" i="23"/>
  <c r="BK381" i="23"/>
  <c r="BK373" i="23"/>
  <c r="J361" i="23"/>
  <c r="J356" i="23"/>
  <c r="J347" i="23"/>
  <c r="J340" i="23"/>
  <c r="J334" i="23"/>
  <c r="J324" i="23"/>
  <c r="J315" i="23"/>
  <c r="BK309" i="23"/>
  <c r="BK284" i="23"/>
  <c r="BK260" i="23"/>
  <c r="J230" i="23"/>
  <c r="BK214" i="23"/>
  <c r="BK176" i="23"/>
  <c r="BK170" i="23"/>
  <c r="BK161" i="23"/>
  <c r="J154" i="23"/>
  <c r="BK150" i="23"/>
  <c r="BK133" i="23"/>
  <c r="J125" i="23"/>
  <c r="BK115" i="23"/>
  <c r="BK106" i="23"/>
  <c r="J94" i="23"/>
  <c r="J362" i="22"/>
  <c r="J352" i="22"/>
  <c r="J347" i="22"/>
  <c r="J336" i="22"/>
  <c r="BK329" i="22"/>
  <c r="BK322" i="22"/>
  <c r="J316" i="22"/>
  <c r="BK311" i="22"/>
  <c r="BK301" i="22"/>
  <c r="J293" i="22"/>
  <c r="BK287" i="22"/>
  <c r="J282" i="22"/>
  <c r="BK277" i="22"/>
  <c r="BK271" i="22"/>
  <c r="J266" i="22"/>
  <c r="J258" i="22"/>
  <c r="J248" i="22"/>
  <c r="J241" i="22"/>
  <c r="BK225" i="22"/>
  <c r="BK220" i="22"/>
  <c r="BK210" i="22"/>
  <c r="J202" i="22"/>
  <c r="J193" i="22"/>
  <c r="J187" i="22"/>
  <c r="BK178" i="22"/>
  <c r="J170" i="22"/>
  <c r="J166" i="22"/>
  <c r="BK159" i="22"/>
  <c r="BK683" i="20"/>
  <c r="J677" i="20"/>
  <c r="J671" i="20"/>
  <c r="BK663" i="20"/>
  <c r="BK657" i="20"/>
  <c r="J643" i="20"/>
  <c r="BK633" i="20"/>
  <c r="J627" i="20"/>
  <c r="BK619" i="20"/>
  <c r="BK611" i="20"/>
  <c r="J601" i="20"/>
  <c r="BK593" i="20"/>
  <c r="J579" i="20"/>
  <c r="BK553" i="20"/>
  <c r="BK517" i="20"/>
  <c r="BK497" i="20"/>
  <c r="BK480" i="20"/>
  <c r="BK475" i="20"/>
  <c r="BK464" i="20"/>
  <c r="J455" i="20"/>
  <c r="J450" i="20"/>
  <c r="J434" i="20"/>
  <c r="J425" i="20"/>
  <c r="J413" i="20"/>
  <c r="J400" i="20"/>
  <c r="J395" i="20"/>
  <c r="J389" i="20"/>
  <c r="BK381" i="20"/>
  <c r="J371" i="20"/>
  <c r="J362" i="20"/>
  <c r="J344" i="20"/>
  <c r="J338" i="20"/>
  <c r="BK334" i="20"/>
  <c r="BK318" i="20"/>
  <c r="BK304" i="20"/>
  <c r="BK289" i="20"/>
  <c r="J280" i="20"/>
  <c r="BK273" i="20"/>
  <c r="BK263" i="20"/>
  <c r="J260" i="20"/>
  <c r="BK251" i="20"/>
  <c r="BK235" i="20"/>
  <c r="J229" i="20"/>
  <c r="BK226" i="20"/>
  <c r="BK220" i="20"/>
  <c r="J215" i="20"/>
  <c r="J210" i="20"/>
  <c r="J204" i="20"/>
  <c r="J185" i="20"/>
  <c r="J178" i="20"/>
  <c r="J167" i="20"/>
  <c r="BK160" i="20"/>
  <c r="BK153" i="20"/>
  <c r="J145" i="20"/>
  <c r="J132" i="20"/>
  <c r="BK118" i="20"/>
  <c r="BK141" i="19"/>
  <c r="BK125" i="19"/>
  <c r="J102" i="19"/>
  <c r="J94" i="19"/>
  <c r="J228" i="18"/>
  <c r="J220" i="18"/>
  <c r="J213" i="18"/>
  <c r="BK204" i="18"/>
  <c r="J165" i="18"/>
  <c r="BK155" i="18"/>
  <c r="BK144" i="18"/>
  <c r="J133" i="18"/>
  <c r="BK125" i="18"/>
  <c r="BK117" i="18"/>
  <c r="BK105" i="18"/>
  <c r="J92" i="18"/>
  <c r="J2080" i="17"/>
  <c r="BK2034" i="17"/>
  <c r="BK2024" i="17"/>
  <c r="BK2010" i="17"/>
  <c r="BK1991" i="17"/>
  <c r="BK1917" i="17"/>
  <c r="J1876" i="17"/>
  <c r="BK1860" i="17"/>
  <c r="BK1782" i="17"/>
  <c r="BK1775" i="17"/>
  <c r="BK1757" i="17"/>
  <c r="BK1728" i="17"/>
  <c r="J1706" i="17"/>
  <c r="J1702" i="17"/>
  <c r="BK1666" i="17"/>
  <c r="BK1649" i="17"/>
  <c r="J1628" i="17"/>
  <c r="BK1620" i="17"/>
  <c r="J1613" i="17"/>
  <c r="J1604" i="17"/>
  <c r="BK1590" i="17"/>
  <c r="J1562" i="17"/>
  <c r="J1521" i="17"/>
  <c r="J1506" i="17"/>
  <c r="BK1496" i="17"/>
  <c r="J1477" i="17"/>
  <c r="BK1467" i="17"/>
  <c r="J1446" i="17"/>
  <c r="J1430" i="17"/>
  <c r="BK1399" i="17"/>
  <c r="BK1386" i="17"/>
  <c r="BK1377" i="17"/>
  <c r="J1369" i="17"/>
  <c r="J1360" i="17"/>
  <c r="BK1331" i="17"/>
  <c r="BK1264" i="17"/>
  <c r="J1239" i="17"/>
  <c r="J1217" i="17"/>
  <c r="BK1162" i="17"/>
  <c r="J1136" i="17"/>
  <c r="BK1119" i="17"/>
  <c r="J1089" i="17"/>
  <c r="J1054" i="17"/>
  <c r="BK1040" i="17"/>
  <c r="J1012" i="17"/>
  <c r="BK967" i="17"/>
  <c r="BK934" i="17"/>
  <c r="BK898" i="17"/>
  <c r="BK878" i="17"/>
  <c r="BK856" i="17"/>
  <c r="J842" i="17"/>
  <c r="BK828" i="17"/>
  <c r="J815" i="17"/>
  <c r="J809" i="17"/>
  <c r="J793" i="17"/>
  <c r="BK772" i="17"/>
  <c r="J752" i="17"/>
  <c r="J738" i="17"/>
  <c r="J633" i="17"/>
  <c r="J579" i="17"/>
  <c r="BK565" i="17"/>
  <c r="BK521" i="17"/>
  <c r="J502" i="17"/>
  <c r="BK485" i="17"/>
  <c r="J476" i="17"/>
  <c r="BK465" i="17"/>
  <c r="BK440" i="17"/>
  <c r="J411" i="17"/>
  <c r="BK398" i="17"/>
  <c r="BK354" i="17"/>
  <c r="J335" i="17"/>
  <c r="J325" i="17"/>
  <c r="BK304" i="17"/>
  <c r="J285" i="17"/>
  <c r="BK267" i="17"/>
  <c r="BK252" i="17"/>
  <c r="BK226" i="17"/>
  <c r="J209" i="17"/>
  <c r="BK192" i="17"/>
  <c r="J175" i="17"/>
  <c r="J159" i="17"/>
  <c r="BK139" i="17"/>
  <c r="BK121" i="17"/>
  <c r="BK103" i="16"/>
  <c r="BK99" i="16"/>
  <c r="J90" i="16"/>
  <c r="J98" i="15"/>
  <c r="J92" i="15"/>
  <c r="BK157" i="14"/>
  <c r="BK153" i="14"/>
  <c r="BK148" i="14"/>
  <c r="BK139" i="14"/>
  <c r="BK131" i="14"/>
  <c r="J126" i="14"/>
  <c r="BK117" i="14"/>
  <c r="BK112" i="14"/>
  <c r="J106" i="14"/>
  <c r="BK101" i="14"/>
  <c r="J95" i="14"/>
  <c r="J88" i="14"/>
  <c r="BK86" i="13"/>
  <c r="BK94" i="12"/>
  <c r="J89" i="12"/>
  <c r="BK84" i="12"/>
  <c r="BK106" i="11"/>
  <c r="BK96" i="11"/>
  <c r="J89" i="11"/>
  <c r="BK84" i="11"/>
  <c r="BK115" i="10"/>
  <c r="BK110" i="10"/>
  <c r="J105" i="10"/>
  <c r="J101" i="10"/>
  <c r="J97" i="10"/>
  <c r="BK90" i="10"/>
  <c r="J85" i="10"/>
  <c r="J91" i="8"/>
  <c r="J148" i="4"/>
  <c r="J130" i="4"/>
  <c r="J122" i="4"/>
  <c r="J113" i="4"/>
  <c r="J97" i="4"/>
  <c r="BK171" i="3"/>
  <c r="J163" i="3"/>
  <c r="BK143" i="3"/>
  <c r="BK131" i="3"/>
  <c r="BK125" i="3"/>
  <c r="J101" i="3"/>
  <c r="BK96" i="2"/>
  <c r="J86" i="2"/>
  <c r="BK109" i="33"/>
  <c r="J102" i="33"/>
  <c r="J97" i="33"/>
  <c r="BK91" i="33"/>
  <c r="BK363" i="32"/>
  <c r="BK353" i="32"/>
  <c r="BK343" i="32"/>
  <c r="J331" i="32"/>
  <c r="J321" i="32"/>
  <c r="J310" i="32"/>
  <c r="J296" i="32"/>
  <c r="BK284" i="32"/>
  <c r="J275" i="32"/>
  <c r="BK269" i="32"/>
  <c r="J259" i="32"/>
  <c r="BK244" i="32"/>
  <c r="J232" i="32"/>
  <c r="J223" i="32"/>
  <c r="BK217" i="32"/>
  <c r="BK209" i="32"/>
  <c r="BK197" i="32"/>
  <c r="BK185" i="32"/>
  <c r="J174" i="32"/>
  <c r="BK157" i="32"/>
  <c r="J153" i="32"/>
  <c r="J148" i="32"/>
  <c r="BK143" i="32"/>
  <c r="J138" i="32"/>
  <c r="J131" i="32"/>
  <c r="J121" i="32"/>
  <c r="J117" i="32"/>
  <c r="J115" i="32"/>
  <c r="BK112" i="32"/>
  <c r="BK109" i="32"/>
  <c r="BK105" i="32"/>
  <c r="J98" i="32"/>
  <c r="J113" i="31"/>
  <c r="J106" i="31"/>
  <c r="BK92" i="31"/>
  <c r="J129" i="30"/>
  <c r="BK107" i="30"/>
  <c r="BK97" i="30"/>
  <c r="J90" i="28"/>
  <c r="J84" i="28"/>
  <c r="J108" i="27"/>
  <c r="J93" i="27"/>
  <c r="BK85" i="27"/>
  <c r="J393" i="26"/>
  <c r="J386" i="26"/>
  <c r="J379" i="26"/>
  <c r="J375" i="26"/>
  <c r="BK366" i="26"/>
  <c r="BK360" i="26"/>
  <c r="J352" i="26"/>
  <c r="J340" i="26"/>
  <c r="BK334" i="26"/>
  <c r="BK327" i="26"/>
  <c r="BK319" i="26"/>
  <c r="BK311" i="26"/>
  <c r="BK294" i="26"/>
  <c r="BK274" i="26"/>
  <c r="BK258" i="26"/>
  <c r="J254" i="26"/>
  <c r="J243" i="26"/>
  <c r="BK236" i="26"/>
  <c r="J228" i="26"/>
  <c r="J214" i="26"/>
  <c r="J197" i="26"/>
  <c r="BK183" i="26"/>
  <c r="J173" i="26"/>
  <c r="BK158" i="26"/>
  <c r="BK152" i="26"/>
  <c r="J148" i="26"/>
  <c r="BK135" i="26"/>
  <c r="J122" i="26"/>
  <c r="J616" i="25"/>
  <c r="BK611" i="25"/>
  <c r="J605" i="25"/>
  <c r="J603" i="25"/>
  <c r="BK596" i="25"/>
  <c r="BK588" i="25"/>
  <c r="J581" i="25"/>
  <c r="J572" i="25"/>
  <c r="J563" i="25"/>
  <c r="J560" i="25"/>
  <c r="BK557" i="25"/>
  <c r="J554" i="25"/>
  <c r="J547" i="25"/>
  <c r="J543" i="25"/>
  <c r="J537" i="25"/>
  <c r="J530" i="25"/>
  <c r="BK523" i="25"/>
  <c r="BK511" i="25"/>
  <c r="BK507" i="25"/>
  <c r="BK502" i="25"/>
  <c r="BK496" i="25"/>
  <c r="J490" i="25"/>
  <c r="BK484" i="25"/>
  <c r="BK475" i="25"/>
  <c r="BK468" i="25"/>
  <c r="J450" i="25"/>
  <c r="BK444" i="25"/>
  <c r="J427" i="25"/>
  <c r="J422" i="25"/>
  <c r="BK418" i="25"/>
  <c r="BK398" i="25"/>
  <c r="BK393" i="25"/>
  <c r="J385" i="25"/>
  <c r="BK372" i="25"/>
  <c r="BK357" i="25"/>
  <c r="BK346" i="25"/>
  <c r="BK338" i="25"/>
  <c r="J329" i="25"/>
  <c r="J317" i="25"/>
  <c r="J309" i="25"/>
  <c r="BK286" i="25"/>
  <c r="BK281" i="25"/>
  <c r="BK273" i="25"/>
  <c r="BK269" i="25"/>
  <c r="J266" i="25"/>
  <c r="J261" i="25"/>
  <c r="BK256" i="25"/>
  <c r="J250" i="25"/>
  <c r="J244" i="25"/>
  <c r="J239" i="25"/>
  <c r="J234" i="25"/>
  <c r="BK229" i="25"/>
  <c r="J221" i="25"/>
  <c r="J215" i="25"/>
  <c r="J209" i="25"/>
  <c r="BK202" i="25"/>
  <c r="BK193" i="25"/>
  <c r="J188" i="25"/>
  <c r="J183" i="25"/>
  <c r="J172" i="25"/>
  <c r="BK166" i="25"/>
  <c r="BK160" i="25"/>
  <c r="BK154" i="25"/>
  <c r="BK146" i="25"/>
  <c r="BK139" i="25"/>
  <c r="BK131" i="25"/>
  <c r="J126" i="25"/>
  <c r="J123" i="25"/>
  <c r="BK119" i="25"/>
  <c r="J112" i="25"/>
  <c r="J112" i="24"/>
  <c r="J107" i="24"/>
  <c r="BK100" i="24"/>
  <c r="BK92" i="24"/>
  <c r="BK86" i="24"/>
  <c r="J471" i="23"/>
  <c r="BK468" i="23"/>
  <c r="J460" i="23"/>
  <c r="BK449" i="23"/>
  <c r="BK445" i="23"/>
  <c r="BK436" i="23"/>
  <c r="J428" i="23"/>
  <c r="J418" i="23"/>
  <c r="BK403" i="23"/>
  <c r="J395" i="23"/>
  <c r="BK375" i="23"/>
  <c r="BK366" i="23"/>
  <c r="BK361" i="23"/>
  <c r="J355" i="23"/>
  <c r="BK347" i="23"/>
  <c r="J341" i="23"/>
  <c r="J330" i="23"/>
  <c r="J322" i="23"/>
  <c r="BK311" i="23"/>
  <c r="J286" i="23"/>
  <c r="J268" i="23"/>
  <c r="BK256" i="23"/>
  <c r="BK250" i="23"/>
  <c r="J232" i="23"/>
  <c r="J212" i="23"/>
  <c r="BK204" i="23"/>
  <c r="BK192" i="23"/>
  <c r="J176" i="23"/>
  <c r="BK168" i="23"/>
  <c r="J156" i="23"/>
  <c r="BK141" i="23"/>
  <c r="J131" i="23"/>
  <c r="J106" i="23"/>
  <c r="J97" i="23"/>
  <c r="J365" i="22"/>
  <c r="BK363" i="22"/>
  <c r="BK354" i="22"/>
  <c r="BK345" i="22"/>
  <c r="BK156" i="22"/>
  <c r="BK149" i="22"/>
  <c r="J143" i="22"/>
  <c r="J139" i="22"/>
  <c r="J134" i="22"/>
  <c r="BK127" i="22"/>
  <c r="J119" i="22"/>
  <c r="J115" i="22"/>
  <c r="J111" i="22"/>
  <c r="J106" i="22"/>
  <c r="BK102" i="22"/>
  <c r="BK94" i="22"/>
  <c r="J88" i="22"/>
  <c r="BK140" i="21"/>
  <c r="J133" i="21"/>
  <c r="J129" i="21"/>
  <c r="J123" i="21"/>
  <c r="BK115" i="21"/>
  <c r="J109" i="21"/>
  <c r="J98" i="21"/>
  <c r="J93" i="21"/>
  <c r="BK689" i="20"/>
  <c r="BK679" i="20"/>
  <c r="J669" i="20"/>
  <c r="J661" i="20"/>
  <c r="J653" i="20"/>
  <c r="J639" i="20"/>
  <c r="J619" i="20"/>
  <c r="J599" i="20"/>
  <c r="BK591" i="20"/>
  <c r="BK575" i="20"/>
  <c r="BK559" i="20"/>
  <c r="BK536" i="20"/>
  <c r="J532" i="20"/>
  <c r="J527" i="20"/>
  <c r="BK519" i="20"/>
  <c r="BK500" i="20"/>
  <c r="J494" i="20"/>
  <c r="BK488" i="20"/>
  <c r="BK471" i="20"/>
  <c r="J464" i="20"/>
  <c r="J456" i="20"/>
  <c r="J445" i="20"/>
  <c r="J433" i="20"/>
  <c r="BK428" i="20"/>
  <c r="J421" i="20"/>
  <c r="BK407" i="20"/>
  <c r="J381" i="20"/>
  <c r="BK369" i="20"/>
  <c r="J359" i="20"/>
  <c r="J352" i="20"/>
  <c r="BK342" i="20"/>
  <c r="BK338" i="20"/>
  <c r="J322" i="20"/>
  <c r="BK315" i="20"/>
  <c r="BK310" i="20"/>
  <c r="BK301" i="20"/>
  <c r="J293" i="20"/>
  <c r="BK278" i="20"/>
  <c r="BK258" i="20"/>
  <c r="J248" i="20"/>
  <c r="BK240" i="20"/>
  <c r="J234" i="20"/>
  <c r="BK229" i="20"/>
  <c r="BK215" i="20"/>
  <c r="BK211" i="20"/>
  <c r="BK206" i="20"/>
  <c r="BK199" i="20"/>
  <c r="J194" i="20"/>
  <c r="J187" i="20"/>
  <c r="BK177" i="20"/>
  <c r="J165" i="20"/>
  <c r="J156" i="20"/>
  <c r="J151" i="20"/>
  <c r="J142" i="20"/>
  <c r="BK131" i="20"/>
  <c r="J125" i="20"/>
  <c r="J118" i="20"/>
  <c r="J146" i="19"/>
  <c r="J141" i="19"/>
  <c r="J138" i="19"/>
  <c r="BK130" i="19"/>
  <c r="J118" i="19"/>
  <c r="BK110" i="19"/>
  <c r="BK107" i="19"/>
  <c r="BK100" i="19"/>
  <c r="J95" i="19"/>
  <c r="J87" i="19"/>
  <c r="BK226" i="18"/>
  <c r="BK208" i="18"/>
  <c r="BK202" i="18"/>
  <c r="BK197" i="18"/>
  <c r="BK193" i="18"/>
  <c r="BK189" i="18"/>
  <c r="J180" i="18"/>
  <c r="J173" i="18"/>
  <c r="J157" i="18"/>
  <c r="J150" i="18"/>
  <c r="J139" i="18"/>
  <c r="J129" i="18"/>
  <c r="J115" i="18"/>
  <c r="J103" i="18"/>
  <c r="BK94" i="18"/>
  <c r="BK2183" i="17"/>
  <c r="J2181" i="17"/>
  <c r="BK2158" i="17"/>
  <c r="BK2135" i="17"/>
  <c r="BK2132" i="17"/>
  <c r="BK2122" i="17"/>
  <c r="BK2119" i="17"/>
  <c r="BK2115" i="17"/>
  <c r="J2114" i="17"/>
  <c r="BK2104" i="17"/>
  <c r="J2078" i="17"/>
  <c r="J2034" i="17"/>
  <c r="BK2014" i="17"/>
  <c r="BK2001" i="17"/>
  <c r="BK1962" i="17"/>
  <c r="BK1935" i="17"/>
  <c r="BK1902" i="17"/>
  <c r="BK1876" i="17"/>
  <c r="BK1853" i="17"/>
  <c r="BK1815" i="17"/>
  <c r="J1777" i="17"/>
  <c r="J1769" i="17"/>
  <c r="J1757" i="17"/>
  <c r="BK1742" i="17"/>
  <c r="J1712" i="17"/>
  <c r="J1684" i="17"/>
  <c r="BK1643" i="17"/>
  <c r="J1601" i="17"/>
  <c r="BK1576" i="17"/>
  <c r="J1558" i="17"/>
  <c r="BK1545" i="17"/>
  <c r="BK1526" i="17"/>
  <c r="J1509" i="17"/>
  <c r="J1496" i="17"/>
  <c r="J1470" i="17"/>
  <c r="J1464" i="17"/>
  <c r="BK1450" i="17"/>
  <c r="BK1428" i="17"/>
  <c r="BK1419" i="17"/>
  <c r="BK1383" i="17"/>
  <c r="J1364" i="17"/>
  <c r="J1353" i="17"/>
  <c r="BK1301" i="17"/>
  <c r="J1258" i="17"/>
  <c r="BK1246" i="17"/>
  <c r="BK1222" i="17"/>
  <c r="BK1212" i="17"/>
  <c r="J1201" i="17"/>
  <c r="J1116" i="17"/>
  <c r="BK1061" i="17"/>
  <c r="BK1038" i="17"/>
  <c r="J996" i="17"/>
  <c r="J974" i="17"/>
  <c r="BK951" i="17"/>
  <c r="J922" i="17"/>
  <c r="BK895" i="17"/>
  <c r="BK862" i="17"/>
  <c r="BK843" i="17"/>
  <c r="BK834" i="17"/>
  <c r="BK822" i="17"/>
  <c r="J814" i="17"/>
  <c r="J799" i="17"/>
  <c r="BK782" i="17"/>
  <c r="J770" i="17"/>
  <c r="BK762" i="17"/>
  <c r="J746" i="17"/>
  <c r="BK661" i="17"/>
  <c r="BK633" i="17"/>
  <c r="BK602" i="17"/>
  <c r="J571" i="17"/>
  <c r="J543" i="17"/>
  <c r="BK505" i="17"/>
  <c r="J485" i="17"/>
  <c r="BK481" i="17"/>
  <c r="J467" i="17"/>
  <c r="J99" i="16"/>
  <c r="J120" i="14"/>
  <c r="BK267" i="7"/>
  <c r="J247" i="7"/>
  <c r="BK225" i="7"/>
  <c r="J214" i="7"/>
  <c r="J195" i="7"/>
  <c r="BK174" i="7"/>
  <c r="BK162" i="7"/>
  <c r="J147" i="7"/>
  <c r="J126" i="7"/>
  <c r="J113" i="7"/>
  <c r="BK95" i="6"/>
  <c r="J89" i="6"/>
  <c r="BK84" i="6"/>
  <c r="J195" i="5"/>
  <c r="BK185" i="5"/>
  <c r="BK179" i="5"/>
  <c r="J173" i="5"/>
  <c r="J163" i="5"/>
  <c r="BK160" i="5"/>
  <c r="BK153" i="5"/>
  <c r="BK139" i="5"/>
  <c r="J131" i="5"/>
  <c r="BK122" i="5"/>
  <c r="BK114" i="5"/>
  <c r="BK104" i="5"/>
  <c r="BK144" i="4"/>
  <c r="BK136" i="4"/>
  <c r="J124" i="4"/>
  <c r="BK118" i="4"/>
  <c r="BK105" i="4"/>
  <c r="J158" i="3"/>
  <c r="J138" i="3"/>
  <c r="BK116" i="3"/>
  <c r="J103" i="3"/>
  <c r="J87" i="3"/>
  <c r="BK91" i="2"/>
  <c r="J105" i="33"/>
  <c r="BK100" i="33"/>
  <c r="BK90" i="33"/>
  <c r="BK370" i="32"/>
  <c r="J368" i="32"/>
  <c r="J353" i="32"/>
  <c r="J339" i="32"/>
  <c r="BK331" i="32"/>
  <c r="BK314" i="32"/>
  <c r="BK306" i="32"/>
  <c r="BK296" i="32"/>
  <c r="BK288" i="32"/>
  <c r="BK275" i="32"/>
  <c r="BK261" i="32"/>
  <c r="J250" i="32"/>
  <c r="J238" i="32"/>
  <c r="J227" i="32"/>
  <c r="BK219" i="32"/>
  <c r="J211" i="32"/>
  <c r="J203" i="32"/>
  <c r="BK195" i="32"/>
  <c r="J181" i="32"/>
  <c r="BK170" i="32"/>
  <c r="BK160" i="32"/>
  <c r="BK151" i="32"/>
  <c r="BK144" i="32"/>
  <c r="J137" i="32"/>
  <c r="J127" i="32"/>
  <c r="BK391" i="26"/>
  <c r="BK388" i="26"/>
  <c r="J384" i="26"/>
  <c r="BK380" i="26"/>
  <c r="BK375" i="26"/>
  <c r="J364" i="26"/>
  <c r="J347" i="26"/>
  <c r="J338" i="26"/>
  <c r="J330" i="26"/>
  <c r="J323" i="26"/>
  <c r="BK313" i="26"/>
  <c r="J303" i="26"/>
  <c r="J292" i="26"/>
  <c r="J284" i="26"/>
  <c r="J278" i="26"/>
  <c r="BK264" i="26"/>
  <c r="J258" i="26"/>
  <c r="J250" i="26"/>
  <c r="BK239" i="26"/>
  <c r="BK222" i="26"/>
  <c r="J210" i="26"/>
  <c r="J201" i="26"/>
  <c r="BK185" i="26"/>
  <c r="J175" i="26"/>
  <c r="J165" i="26"/>
  <c r="J156" i="26"/>
  <c r="J144" i="26"/>
  <c r="J135" i="26"/>
  <c r="BK126" i="26"/>
  <c r="J119" i="26"/>
  <c r="BK623" i="25"/>
  <c r="BK621" i="25"/>
  <c r="BK619" i="25"/>
  <c r="BK616" i="25"/>
  <c r="BK612" i="25"/>
  <c r="BK604" i="25"/>
  <c r="J598" i="25"/>
  <c r="BK592" i="25"/>
  <c r="J585" i="25"/>
  <c r="BK581" i="25"/>
  <c r="J574" i="25"/>
  <c r="J567" i="25"/>
  <c r="J562" i="25"/>
  <c r="J557" i="25"/>
  <c r="BK549" i="25"/>
  <c r="BK545" i="25"/>
  <c r="BK540" i="25"/>
  <c r="J534" i="25"/>
  <c r="J524" i="25"/>
  <c r="BK514" i="25"/>
  <c r="J505" i="25"/>
  <c r="BK500" i="25"/>
  <c r="BK482" i="25"/>
  <c r="J466" i="25"/>
  <c r="BK462" i="25"/>
  <c r="J456" i="25"/>
  <c r="J443" i="25"/>
  <c r="BK437" i="25"/>
  <c r="BK427" i="25"/>
  <c r="BK422" i="25"/>
  <c r="BK411" i="25"/>
  <c r="J397" i="25"/>
  <c r="BK383" i="25"/>
  <c r="J379" i="25"/>
  <c r="BK376" i="25"/>
  <c r="BK368" i="25"/>
  <c r="J362" i="25"/>
  <c r="J350" i="25"/>
  <c r="J339" i="25"/>
  <c r="J332" i="25"/>
  <c r="BK318" i="25"/>
  <c r="J305" i="25"/>
  <c r="J298" i="25"/>
  <c r="BK291" i="25"/>
  <c r="J288" i="25"/>
  <c r="J278" i="25"/>
  <c r="BK266" i="25"/>
  <c r="BK261" i="25"/>
  <c r="J246" i="25"/>
  <c r="J232" i="25"/>
  <c r="BK223" i="25"/>
  <c r="BK215" i="25"/>
  <c r="J210" i="25"/>
  <c r="J200" i="25"/>
  <c r="BK195" i="25"/>
  <c r="BK191" i="25"/>
  <c r="BK183" i="25"/>
  <c r="BK177" i="25"/>
  <c r="J166" i="25"/>
  <c r="J157" i="25"/>
  <c r="BK151" i="25"/>
  <c r="J143" i="25"/>
  <c r="BK137" i="25"/>
  <c r="J133" i="25"/>
  <c r="J302" i="23"/>
  <c r="BK294" i="23"/>
  <c r="BK286" i="23"/>
  <c r="BK278" i="23"/>
  <c r="BK248" i="23"/>
  <c r="BK236" i="23"/>
  <c r="BK220" i="23"/>
  <c r="BK210" i="23"/>
  <c r="BK194" i="23"/>
  <c r="BK186" i="23"/>
  <c r="BK182" i="23"/>
  <c r="J168" i="23"/>
  <c r="BK154" i="23"/>
  <c r="BK129" i="23"/>
  <c r="BK121" i="23"/>
  <c r="BK109" i="23"/>
  <c r="J101" i="23"/>
  <c r="J96" i="23"/>
  <c r="J359" i="22"/>
  <c r="BK348" i="22"/>
  <c r="J343" i="22"/>
  <c r="J340" i="22"/>
  <c r="J322" i="22"/>
  <c r="J317" i="22"/>
  <c r="J310" i="22"/>
  <c r="BK306" i="22"/>
  <c r="J302" i="22"/>
  <c r="BK294" i="22"/>
  <c r="J289" i="22"/>
  <c r="J284" i="22"/>
  <c r="J278" i="22"/>
  <c r="BK267" i="22"/>
  <c r="J260" i="22"/>
  <c r="J255" i="22"/>
  <c r="BK252" i="22"/>
  <c r="J245" i="22"/>
  <c r="J242" i="22"/>
  <c r="BK237" i="22"/>
  <c r="J234" i="22"/>
  <c r="BK230" i="22"/>
  <c r="J207" i="22"/>
  <c r="BK195" i="22"/>
  <c r="BK189" i="22"/>
  <c r="BK184" i="22"/>
  <c r="J178" i="22"/>
  <c r="J174" i="22"/>
  <c r="J169" i="22"/>
  <c r="BK162" i="22"/>
  <c r="J158" i="22"/>
  <c r="BK153" i="22"/>
  <c r="BK147" i="22"/>
  <c r="J141" i="22"/>
  <c r="BK135" i="22"/>
  <c r="BK123" i="22"/>
  <c r="BK116" i="22"/>
  <c r="BK109" i="22"/>
  <c r="BK105" i="22"/>
  <c r="J97" i="22"/>
  <c r="BK89" i="22"/>
  <c r="J139" i="21"/>
  <c r="BK131" i="21"/>
  <c r="BK122" i="21"/>
  <c r="J114" i="21"/>
  <c r="BK107" i="21"/>
  <c r="BK100" i="21"/>
  <c r="J97" i="21"/>
  <c r="BK88" i="21"/>
  <c r="BK587" i="20"/>
  <c r="BK569" i="20"/>
  <c r="BK561" i="20"/>
  <c r="J553" i="20"/>
  <c r="J543" i="20"/>
  <c r="J536" i="20"/>
  <c r="BK523" i="20"/>
  <c r="BK516" i="20"/>
  <c r="BK507" i="20"/>
  <c r="J501" i="20"/>
  <c r="BK478" i="20"/>
  <c r="J461" i="20"/>
  <c r="J451" i="20"/>
  <c r="BK440" i="20"/>
  <c r="BK425" i="20"/>
  <c r="J416" i="20"/>
  <c r="J411" i="20"/>
  <c r="J404" i="20"/>
  <c r="J391" i="20"/>
  <c r="BK386" i="20"/>
  <c r="BK376" i="20"/>
  <c r="J364" i="20"/>
  <c r="BK357" i="20"/>
  <c r="J348" i="20"/>
  <c r="J341" i="20"/>
  <c r="J328" i="20"/>
  <c r="J306" i="20"/>
  <c r="BK300" i="20"/>
  <c r="BK286" i="20"/>
  <c r="BK279" i="20"/>
  <c r="J273" i="20"/>
  <c r="BK261" i="20"/>
  <c r="BK256" i="20"/>
  <c r="J245" i="20"/>
  <c r="BK237" i="20"/>
  <c r="J220" i="20"/>
  <c r="BK185" i="20"/>
  <c r="BK174" i="20"/>
  <c r="BK165" i="20"/>
  <c r="J149" i="20"/>
  <c r="J131" i="20"/>
  <c r="BK121" i="20"/>
  <c r="J111" i="20"/>
  <c r="BK145" i="19"/>
  <c r="J136" i="19"/>
  <c r="BK126" i="19"/>
  <c r="BK118" i="19"/>
  <c r="BK109" i="19"/>
  <c r="BK98" i="19"/>
  <c r="BK92" i="19"/>
  <c r="J230" i="18"/>
  <c r="J216" i="18"/>
  <c r="BK207" i="18"/>
  <c r="BK201" i="18"/>
  <c r="BK196" i="18"/>
  <c r="J192" i="18"/>
  <c r="BK188" i="18"/>
  <c r="BK182" i="18"/>
  <c r="J177" i="18"/>
  <c r="J172" i="18"/>
  <c r="J166" i="18"/>
  <c r="BK160" i="18"/>
  <c r="J147" i="18"/>
  <c r="J140" i="18"/>
  <c r="J132" i="18"/>
  <c r="BK126" i="18"/>
  <c r="J119" i="18"/>
  <c r="BK115" i="18"/>
  <c r="J104" i="18"/>
  <c r="BK96" i="18"/>
  <c r="J2099" i="17"/>
  <c r="BK2083" i="17"/>
  <c r="J2039" i="17"/>
  <c r="BK2012" i="17"/>
  <c r="J2007" i="17"/>
  <c r="J1991" i="17"/>
  <c r="J1887" i="17"/>
  <c r="J1847" i="17"/>
  <c r="J1825" i="17"/>
  <c r="BK1819" i="17"/>
  <c r="BK1813" i="17"/>
  <c r="BK1788" i="17"/>
  <c r="BK1780" i="17"/>
  <c r="J1768" i="17"/>
  <c r="BK1760" i="17"/>
  <c r="J1744" i="17"/>
  <c r="BK1725" i="17"/>
  <c r="BK1712" i="17"/>
  <c r="BK1684" i="17"/>
  <c r="J1660" i="17"/>
  <c r="J1639" i="17"/>
  <c r="J1625" i="17"/>
  <c r="J1617" i="17"/>
  <c r="BK1604" i="17"/>
  <c r="J1587" i="17"/>
  <c r="J1576" i="17"/>
  <c r="BK1563" i="17"/>
  <c r="J1542" i="17"/>
  <c r="BK1521" i="17"/>
  <c r="J1484" i="17"/>
  <c r="BK1470" i="17"/>
  <c r="J1462" i="17"/>
  <c r="J1457" i="17"/>
  <c r="BK1443" i="17"/>
  <c r="J1433" i="17"/>
  <c r="BK1402" i="17"/>
  <c r="BK1392" i="17"/>
  <c r="J1389" i="17"/>
  <c r="J1378" i="17"/>
  <c r="BK1361" i="17"/>
  <c r="J1345" i="17"/>
  <c r="J1289" i="17"/>
  <c r="J1275" i="17"/>
  <c r="J1264" i="17"/>
  <c r="J1242" i="17"/>
  <c r="BK1215" i="17"/>
  <c r="BK1209" i="17"/>
  <c r="BK1155" i="17"/>
  <c r="BK1128" i="17"/>
  <c r="J1064" i="17"/>
  <c r="BK1044" i="17"/>
  <c r="BK999" i="17"/>
  <c r="J982" i="17"/>
  <c r="J945" i="17"/>
  <c r="J925" i="17"/>
  <c r="J909" i="17"/>
  <c r="BK887" i="17"/>
  <c r="BK859" i="17"/>
  <c r="J838" i="17"/>
  <c r="J822" i="17"/>
  <c r="BK816" i="17"/>
  <c r="BK802" i="17"/>
  <c r="BK786" i="17"/>
  <c r="J772" i="17"/>
  <c r="BK754" i="17"/>
  <c r="J697" i="17"/>
  <c r="BK664" i="17"/>
  <c r="J635" i="17"/>
  <c r="BK560" i="17"/>
  <c r="J493" i="17"/>
  <c r="J482" i="17"/>
  <c r="BK475" i="17"/>
  <c r="BK463" i="17"/>
  <c r="J453" i="17"/>
  <c r="BK442" i="17"/>
  <c r="J435" i="17"/>
  <c r="BK422" i="17"/>
  <c r="J392" i="17"/>
  <c r="BK371" i="17"/>
  <c r="J359" i="17"/>
  <c r="J347" i="17"/>
  <c r="BK333" i="17"/>
  <c r="BK322" i="17"/>
  <c r="J309" i="17"/>
  <c r="J293" i="17"/>
  <c r="J270" i="17"/>
  <c r="BK258" i="17"/>
  <c r="J226" i="17"/>
  <c r="J207" i="17"/>
  <c r="J186" i="17"/>
  <c r="BK175" i="17"/>
  <c r="J151" i="17"/>
  <c r="BK132" i="17"/>
  <c r="J116" i="17"/>
  <c r="BK96" i="16"/>
  <c r="BK93" i="16"/>
  <c r="J99" i="15"/>
  <c r="J89" i="15"/>
  <c r="J84" i="15"/>
  <c r="BK151" i="14"/>
  <c r="J139" i="14"/>
  <c r="J131" i="14"/>
  <c r="J116" i="14"/>
  <c r="BK106" i="14"/>
  <c r="J94" i="14"/>
  <c r="BK90" i="13"/>
  <c r="J94" i="12"/>
  <c r="J86" i="12"/>
  <c r="BK108" i="11"/>
  <c r="J102" i="11"/>
  <c r="BK97" i="11"/>
  <c r="BK92" i="11"/>
  <c r="BK85" i="11"/>
  <c r="J112" i="10"/>
  <c r="J104" i="10"/>
  <c r="BK96" i="10"/>
  <c r="BK92" i="10"/>
  <c r="J265" i="7"/>
  <c r="BK250" i="7"/>
  <c r="BK238" i="7"/>
  <c r="BK219" i="7"/>
  <c r="J212" i="7"/>
  <c r="BK195" i="7"/>
  <c r="J180" i="7"/>
  <c r="BK160" i="7"/>
  <c r="BK130" i="7"/>
  <c r="BK113" i="7"/>
  <c r="BK104" i="7"/>
  <c r="J95" i="6"/>
  <c r="J91" i="6"/>
  <c r="BK86" i="6"/>
  <c r="BK194" i="5"/>
  <c r="J190" i="5"/>
  <c r="J175" i="5"/>
  <c r="BK170" i="5"/>
  <c r="BK163" i="5"/>
  <c r="BK154" i="5"/>
  <c r="J148" i="5"/>
  <c r="BK142" i="5"/>
  <c r="J133" i="5"/>
  <c r="BK121" i="5"/>
  <c r="BK113" i="5"/>
  <c r="BK103" i="5"/>
  <c r="BK99" i="5"/>
  <c r="J95" i="5"/>
  <c r="J146" i="4"/>
  <c r="BK126" i="4"/>
  <c r="J117" i="4"/>
  <c r="BK107" i="4"/>
  <c r="J96" i="4"/>
  <c r="BK158" i="3"/>
  <c r="J143" i="3"/>
  <c r="J135" i="3"/>
  <c r="J107" i="3"/>
  <c r="J95" i="3"/>
  <c r="BK98" i="2"/>
  <c r="BK90" i="2"/>
  <c r="BK85" i="2"/>
  <c r="J104" i="31"/>
  <c r="BK95" i="31"/>
  <c r="J127" i="30"/>
  <c r="BK112" i="30"/>
  <c r="BK104" i="30"/>
  <c r="J92" i="30"/>
  <c r="J94" i="28"/>
  <c r="BK91" i="28"/>
  <c r="J83" i="28"/>
  <c r="J107" i="27"/>
  <c r="BK97" i="27"/>
  <c r="J89" i="27"/>
  <c r="J619" i="25"/>
  <c r="J607" i="25"/>
  <c r="J597" i="25"/>
  <c r="J592" i="25"/>
  <c r="J584" i="25"/>
  <c r="J576" i="25"/>
  <c r="BK570" i="25"/>
  <c r="J542" i="25"/>
  <c r="BK534" i="25"/>
  <c r="J527" i="25"/>
  <c r="BK519" i="25"/>
  <c r="BK509" i="25"/>
  <c r="BK503" i="25"/>
  <c r="BK492" i="25"/>
  <c r="J477" i="25"/>
  <c r="BK466" i="25"/>
  <c r="J460" i="25"/>
  <c r="BK449" i="25"/>
  <c r="J441" i="25"/>
  <c r="BK432" i="25"/>
  <c r="BK425" i="25"/>
  <c r="BK414" i="25"/>
  <c r="BK410" i="25"/>
  <c r="BK395" i="25"/>
  <c r="J389" i="25"/>
  <c r="BK378" i="25"/>
  <c r="J373" i="25"/>
  <c r="J366" i="25"/>
  <c r="J361" i="25"/>
  <c r="J351" i="25"/>
  <c r="J343" i="25"/>
  <c r="BK335" i="25"/>
  <c r="J328" i="25"/>
  <c r="J322" i="25"/>
  <c r="J307" i="25"/>
  <c r="J119" i="25"/>
  <c r="BK111" i="25"/>
  <c r="J111" i="24"/>
  <c r="BK97" i="24"/>
  <c r="BK93" i="24"/>
  <c r="BK470" i="23"/>
  <c r="J453" i="23"/>
  <c r="BK437" i="23"/>
  <c r="BK420" i="23"/>
  <c r="J409" i="23"/>
  <c r="BK385" i="23"/>
  <c r="BK368" i="23"/>
  <c r="BK356" i="23"/>
  <c r="BK343" i="23"/>
  <c r="BK322" i="23"/>
  <c r="J307" i="23"/>
  <c r="BK298" i="23"/>
  <c r="J288" i="23"/>
  <c r="BK268" i="23"/>
  <c r="J250" i="23"/>
  <c r="BK238" i="23"/>
  <c r="J224" i="23"/>
  <c r="J200" i="23"/>
  <c r="J186" i="23"/>
  <c r="BK166" i="23"/>
  <c r="J153" i="23"/>
  <c r="J145" i="23"/>
  <c r="BK127" i="23"/>
  <c r="J115" i="23"/>
  <c r="BK104" i="23"/>
  <c r="J99" i="23"/>
  <c r="BK92" i="23"/>
  <c r="BK356" i="22"/>
  <c r="BK353" i="22"/>
  <c r="BK344" i="22"/>
  <c r="BK339" i="22"/>
  <c r="BK335" i="22"/>
  <c r="BK327" i="22"/>
  <c r="J324" i="22"/>
  <c r="BK318" i="22"/>
  <c r="J311" i="22"/>
  <c r="BK304" i="22"/>
  <c r="BK299" i="22"/>
  <c r="J292" i="22"/>
  <c r="J283" i="22"/>
  <c r="BK276" i="22"/>
  <c r="J272" i="22"/>
  <c r="BK265" i="22"/>
  <c r="BK260" i="22"/>
  <c r="BK255" i="22"/>
  <c r="BK250" i="22"/>
  <c r="BK242" i="22"/>
  <c r="J237" i="22"/>
  <c r="J232" i="22"/>
  <c r="J227" i="22"/>
  <c r="J224" i="22"/>
  <c r="J219" i="22"/>
  <c r="J215" i="22"/>
  <c r="J209" i="22"/>
  <c r="J203" i="22"/>
  <c r="BK197" i="22"/>
  <c r="BK193" i="22"/>
  <c r="J186" i="22"/>
  <c r="BK179" i="22"/>
  <c r="BK174" i="22"/>
  <c r="J165" i="22"/>
  <c r="BK161" i="22"/>
  <c r="J152" i="22"/>
  <c r="BK145" i="22"/>
  <c r="J137" i="22"/>
  <c r="J132" i="22"/>
  <c r="J127" i="22"/>
  <c r="J122" i="22"/>
  <c r="J117" i="22"/>
  <c r="J107" i="22"/>
  <c r="BK99" i="22"/>
  <c r="J91" i="22"/>
  <c r="BK144" i="21"/>
  <c r="BK135" i="21"/>
  <c r="BK130" i="21"/>
  <c r="BK125" i="21"/>
  <c r="BK121" i="21"/>
  <c r="J111" i="21"/>
  <c r="BK104" i="21"/>
  <c r="BK99" i="21"/>
  <c r="BK90" i="21"/>
  <c r="BK647" i="20"/>
  <c r="BK637" i="20"/>
  <c r="BK627" i="20"/>
  <c r="BK615" i="20"/>
  <c r="J603" i="20"/>
  <c r="BK585" i="20"/>
  <c r="J569" i="20"/>
  <c r="BK551" i="20"/>
  <c r="J534" i="20"/>
  <c r="BK529" i="20"/>
  <c r="J521" i="20"/>
  <c r="BK512" i="20"/>
  <c r="J506" i="20"/>
  <c r="J499" i="20"/>
  <c r="J488" i="20"/>
  <c r="J478" i="20"/>
  <c r="BK472" i="20"/>
  <c r="J469" i="20"/>
  <c r="J452" i="20"/>
  <c r="J439" i="20"/>
  <c r="BK433" i="20"/>
  <c r="BK421" i="20"/>
  <c r="J409" i="20"/>
  <c r="J394" i="20"/>
  <c r="J378" i="20"/>
  <c r="BK372" i="20"/>
  <c r="BK367" i="20"/>
  <c r="BK352" i="20"/>
  <c r="J346" i="20"/>
  <c r="BK330" i="20"/>
  <c r="BK320" i="20"/>
  <c r="J308" i="20"/>
  <c r="J299" i="20"/>
  <c r="BK288" i="20"/>
  <c r="J277" i="20"/>
  <c r="BK265" i="20"/>
  <c r="BK253" i="20"/>
  <c r="BK242" i="20"/>
  <c r="BK236" i="20"/>
  <c r="BK210" i="20"/>
  <c r="BK204" i="20"/>
  <c r="J199" i="20"/>
  <c r="BK192" i="20"/>
  <c r="J177" i="20"/>
  <c r="J172" i="20"/>
  <c r="BK149" i="20"/>
  <c r="BK144" i="20"/>
  <c r="BK130" i="20"/>
  <c r="J121" i="20"/>
  <c r="J113" i="20"/>
  <c r="BK135" i="19"/>
  <c r="J126" i="19"/>
  <c r="J121" i="19"/>
  <c r="BK112" i="19"/>
  <c r="J105" i="19"/>
  <c r="BK95" i="19"/>
  <c r="BK88" i="19"/>
  <c r="J231" i="18"/>
  <c r="BK220" i="18"/>
  <c r="BK213" i="18"/>
  <c r="J205" i="18"/>
  <c r="BK183" i="18"/>
  <c r="J175" i="18"/>
  <c r="J171" i="18"/>
  <c r="BK165" i="18"/>
  <c r="J158" i="18"/>
  <c r="BK150" i="18"/>
  <c r="J138" i="18"/>
  <c r="BK129" i="18"/>
  <c r="J124" i="18"/>
  <c r="J111" i="18"/>
  <c r="J107" i="18"/>
  <c r="BK99" i="18"/>
  <c r="J95" i="18"/>
  <c r="BK2070" i="17"/>
  <c r="BK2039" i="17"/>
  <c r="J2001" i="17"/>
  <c r="J1968" i="17"/>
  <c r="BK1940" i="17"/>
  <c r="BK1870" i="17"/>
  <c r="BK1830" i="17"/>
  <c r="J1771" i="17"/>
  <c r="BK1764" i="17"/>
  <c r="J1753" i="17"/>
  <c r="BK1747" i="17"/>
  <c r="BK1730" i="17"/>
  <c r="J1696" i="17"/>
  <c r="BK1655" i="17"/>
  <c r="J1649" i="17"/>
  <c r="BK1639" i="17"/>
  <c r="BK1596" i="17"/>
  <c r="BK1569" i="17"/>
  <c r="J1559" i="17"/>
  <c r="J1539" i="17"/>
  <c r="J1531" i="17"/>
  <c r="J1515" i="17"/>
  <c r="J1491" i="17"/>
  <c r="J1475" i="17"/>
  <c r="BK1455" i="17"/>
  <c r="J1447" i="17"/>
  <c r="BK1430" i="17"/>
  <c r="J1416" i="17"/>
  <c r="J1405" i="17"/>
  <c r="BK1395" i="17"/>
  <c r="J1391" i="17"/>
  <c r="BK1382" i="17"/>
  <c r="BK1369" i="17"/>
  <c r="J1350" i="17"/>
  <c r="J1286" i="17"/>
  <c r="BK1270" i="17"/>
  <c r="J1252" i="17"/>
  <c r="J1225" i="17"/>
  <c r="J1199" i="17"/>
  <c r="J1155" i="17"/>
  <c r="BK1133" i="17"/>
  <c r="J1095" i="17"/>
  <c r="BK1054" i="17"/>
  <c r="J1038" i="17"/>
  <c r="BK993" i="17"/>
  <c r="BK974" i="17"/>
  <c r="BK945" i="17"/>
  <c r="BK890" i="17"/>
  <c r="BK881" i="17"/>
  <c r="BK874" i="17"/>
  <c r="BK849" i="17"/>
  <c r="BK830" i="17"/>
  <c r="BK793" i="17"/>
  <c r="BK770" i="17"/>
  <c r="J748" i="17"/>
  <c r="BK697" i="17"/>
  <c r="BK641" i="17"/>
  <c r="J599" i="17"/>
  <c r="BK546" i="17"/>
  <c r="J521" i="17"/>
  <c r="BK497" i="17"/>
  <c r="J481" i="17"/>
  <c r="BK471" i="17"/>
  <c r="J458" i="17"/>
  <c r="J437" i="17"/>
  <c r="BK425" i="17"/>
  <c r="BK414" i="17"/>
  <c r="J402" i="17"/>
  <c r="J371" i="17"/>
  <c r="BK359" i="17"/>
  <c r="J344" i="17"/>
  <c r="BK327" i="17"/>
  <c r="J313" i="17"/>
  <c r="BK293" i="17"/>
  <c r="BK277" i="17"/>
  <c r="J252" i="17"/>
  <c r="BK236" i="17"/>
  <c r="BK209" i="17"/>
  <c r="J173" i="17"/>
  <c r="BK162" i="17"/>
  <c r="BK151" i="17"/>
  <c r="J132" i="17"/>
  <c r="J98" i="16"/>
  <c r="BK85" i="16"/>
  <c r="BK93" i="15"/>
  <c r="BK154" i="14"/>
  <c r="BK143" i="14"/>
  <c r="J132" i="14"/>
  <c r="BK126" i="14"/>
  <c r="J119" i="14"/>
  <c r="J112" i="14"/>
  <c r="BK107" i="14"/>
  <c r="BK100" i="14"/>
  <c r="BK95" i="14"/>
  <c r="J90" i="13"/>
  <c r="J90" i="12"/>
  <c r="J84" i="12"/>
  <c r="J106" i="11"/>
  <c r="BK102" i="11"/>
  <c r="J97" i="11"/>
  <c r="J88" i="11"/>
  <c r="BK117" i="10"/>
  <c r="BK108" i="10"/>
  <c r="BK101" i="10"/>
  <c r="J96" i="10"/>
  <c r="BK89" i="10"/>
  <c r="BK85" i="10"/>
  <c r="BK88" i="9"/>
  <c r="BK91" i="8"/>
  <c r="BK272" i="7"/>
  <c r="BK247" i="7"/>
  <c r="J229" i="7"/>
  <c r="J221" i="7"/>
  <c r="J200" i="7"/>
  <c r="BK172" i="7"/>
  <c r="BK155" i="7"/>
  <c r="BK121" i="7"/>
  <c r="J107" i="7"/>
  <c r="BK96" i="6"/>
  <c r="J87" i="6"/>
  <c r="BK199" i="5"/>
  <c r="BK189" i="5"/>
  <c r="J179" i="5"/>
  <c r="J174" i="5"/>
  <c r="J169" i="5"/>
  <c r="BK164" i="5"/>
  <c r="J158" i="5"/>
  <c r="J146" i="5"/>
  <c r="J139" i="5"/>
  <c r="BK124" i="5"/>
  <c r="J114" i="5"/>
  <c r="BK106" i="5"/>
  <c r="J99" i="5"/>
  <c r="BK93" i="5"/>
  <c r="J147" i="4"/>
  <c r="BK135" i="4"/>
  <c r="J123" i="4"/>
  <c r="BK109" i="4"/>
  <c r="J102" i="4"/>
  <c r="BK163" i="3"/>
  <c r="J129" i="3"/>
  <c r="J118" i="3"/>
  <c r="BK107" i="3"/>
  <c r="J102" i="2"/>
  <c r="J91" i="2"/>
  <c r="J99" i="33"/>
  <c r="J373" i="32"/>
  <c r="J361" i="32"/>
  <c r="BK347" i="32"/>
  <c r="BK333" i="32"/>
  <c r="BK321" i="32"/>
  <c r="BK310" i="32"/>
  <c r="BK300" i="32"/>
  <c r="J278" i="32"/>
  <c r="J261" i="32"/>
  <c r="J248" i="32"/>
  <c r="BK233" i="32"/>
  <c r="J205" i="32"/>
  <c r="BK183" i="32"/>
  <c r="J172" i="32"/>
  <c r="J166" i="32"/>
  <c r="J158" i="32"/>
  <c r="BK154" i="32"/>
  <c r="BK148" i="32"/>
  <c r="J142" i="32"/>
  <c r="J135" i="32"/>
  <c r="J123" i="32"/>
  <c r="BK108" i="32"/>
  <c r="J101" i="32"/>
  <c r="J108" i="31"/>
  <c r="J97" i="31"/>
  <c r="J124" i="30"/>
  <c r="J107" i="30"/>
  <c r="J82" i="29"/>
  <c r="J91" i="28"/>
  <c r="BK110" i="27"/>
  <c r="BK101" i="27"/>
  <c r="BK390" i="26"/>
  <c r="BK387" i="26"/>
  <c r="BK373" i="26"/>
  <c r="BK350" i="26"/>
  <c r="BK340" i="26"/>
  <c r="BK303" i="26"/>
  <c r="BK286" i="26"/>
  <c r="BK271" i="26"/>
  <c r="J246" i="26"/>
  <c r="J230" i="26"/>
  <c r="J222" i="26"/>
  <c r="J212" i="26"/>
  <c r="BK199" i="26"/>
  <c r="J191" i="26"/>
  <c r="J177" i="26"/>
  <c r="BK165" i="26"/>
  <c r="BK144" i="26"/>
  <c r="J128" i="26"/>
  <c r="J492" i="25"/>
  <c r="J486" i="25"/>
  <c r="BK477" i="25"/>
  <c r="J458" i="25"/>
  <c r="J453" i="25"/>
  <c r="J444" i="25"/>
  <c r="BK438" i="25"/>
  <c r="J431" i="25"/>
  <c r="J418" i="25"/>
  <c r="BK409" i="25"/>
  <c r="BK402" i="25"/>
  <c r="BK399" i="25"/>
  <c r="J392" i="25"/>
  <c r="BK385" i="25"/>
  <c r="BK375" i="25"/>
  <c r="J372" i="25"/>
  <c r="J360" i="25"/>
  <c r="J354" i="25"/>
  <c r="BK350" i="25"/>
  <c r="J338" i="25"/>
  <c r="J318" i="25"/>
  <c r="BK309" i="25"/>
  <c r="BK299" i="25"/>
  <c r="J294" i="25"/>
  <c r="BK285" i="25"/>
  <c r="J275" i="25"/>
  <c r="J270" i="25"/>
  <c r="J263" i="25"/>
  <c r="J255" i="25"/>
  <c r="BK251" i="25"/>
  <c r="J248" i="25"/>
  <c r="BK244" i="25"/>
  <c r="BK240" i="25"/>
  <c r="J235" i="25"/>
  <c r="J230" i="25"/>
  <c r="J226" i="25"/>
  <c r="J222" i="25"/>
  <c r="BK217" i="25"/>
  <c r="BK210" i="25"/>
  <c r="BK206" i="25"/>
  <c r="BK196" i="25"/>
  <c r="J186" i="25"/>
  <c r="J180" i="25"/>
  <c r="BK175" i="25"/>
  <c r="BK171" i="25"/>
  <c r="BK165" i="25"/>
  <c r="J161" i="25"/>
  <c r="BK157" i="25"/>
  <c r="J150" i="25"/>
  <c r="BK144" i="25"/>
  <c r="J140" i="25"/>
  <c r="BK133" i="25"/>
  <c r="BK127" i="25"/>
  <c r="BK118" i="25"/>
  <c r="BK112" i="25"/>
  <c r="BK110" i="24"/>
  <c r="BK105" i="24"/>
  <c r="J100" i="24"/>
  <c r="BK96" i="24"/>
  <c r="BK91" i="24"/>
  <c r="J85" i="24"/>
  <c r="BK462" i="23"/>
  <c r="J451" i="23"/>
  <c r="J443" i="23"/>
  <c r="J436" i="23"/>
  <c r="BK428" i="23"/>
  <c r="BK414" i="23"/>
  <c r="J405" i="23"/>
  <c r="BK397" i="23"/>
  <c r="BK389" i="23"/>
  <c r="BK379" i="23"/>
  <c r="J370" i="23"/>
  <c r="BK360" i="23"/>
  <c r="J353" i="23"/>
  <c r="BK341" i="23"/>
  <c r="BK338" i="23"/>
  <c r="BK330" i="23"/>
  <c r="BK320" i="23"/>
  <c r="J313" i="23"/>
  <c r="BK302" i="23"/>
  <c r="J262" i="23"/>
  <c r="BK232" i="23"/>
  <c r="J216" i="23"/>
  <c r="J198" i="23"/>
  <c r="J175" i="23"/>
  <c r="BK165" i="23"/>
  <c r="BK155" i="23"/>
  <c r="BK151" i="23"/>
  <c r="BK139" i="23"/>
  <c r="J129" i="23"/>
  <c r="J112" i="23"/>
  <c r="J102" i="23"/>
  <c r="J91" i="23"/>
  <c r="J356" i="22"/>
  <c r="BK349" i="22"/>
  <c r="BK334" i="22"/>
  <c r="BK328" i="22"/>
  <c r="BK319" i="22"/>
  <c r="BK315" i="22"/>
  <c r="BK310" i="22"/>
  <c r="J299" i="22"/>
  <c r="BK290" i="22"/>
  <c r="BK286" i="22"/>
  <c r="BK281" i="22"/>
  <c r="J276" i="22"/>
  <c r="BK268" i="22"/>
  <c r="J264" i="22"/>
  <c r="J251" i="22"/>
  <c r="BK245" i="22"/>
  <c r="BK229" i="22"/>
  <c r="BK218" i="22"/>
  <c r="BK207" i="22"/>
  <c r="BK199" i="22"/>
  <c r="BK194" i="22"/>
  <c r="BK188" i="22"/>
  <c r="BK180" i="22"/>
  <c r="BK171" i="22"/>
  <c r="J160" i="22"/>
  <c r="BK687" i="20"/>
  <c r="J681" i="20"/>
  <c r="BK673" i="20"/>
  <c r="BK667" i="20"/>
  <c r="BK659" i="20"/>
  <c r="J649" i="20"/>
  <c r="BK641" i="20"/>
  <c r="BK631" i="20"/>
  <c r="BK625" i="20"/>
  <c r="BK617" i="20"/>
  <c r="J609" i="20"/>
  <c r="J595" i="20"/>
  <c r="BK581" i="20"/>
  <c r="J557" i="20"/>
  <c r="J523" i="20"/>
  <c r="J512" i="20"/>
  <c r="J486" i="20"/>
  <c r="J477" i="20"/>
  <c r="BK473" i="20"/>
  <c r="BK462" i="20"/>
  <c r="BK452" i="20"/>
  <c r="J443" i="20"/>
  <c r="J430" i="20"/>
  <c r="J424" i="20"/>
  <c r="BK404" i="20"/>
  <c r="J393" i="20"/>
  <c r="BK388" i="20"/>
  <c r="J383" i="20"/>
  <c r="J367" i="20"/>
  <c r="BK347" i="20"/>
  <c r="BK335" i="20"/>
  <c r="BK328" i="20"/>
  <c r="J312" i="20"/>
  <c r="J294" i="20"/>
  <c r="J282" i="20"/>
  <c r="J276" i="20"/>
  <c r="J272" i="20"/>
  <c r="J262" i="20"/>
  <c r="J256" i="20"/>
  <c r="J238" i="20"/>
  <c r="J232" i="20"/>
  <c r="BK227" i="20"/>
  <c r="J222" i="20"/>
  <c r="J212" i="20"/>
  <c r="J206" i="20"/>
  <c r="BK195" i="20"/>
  <c r="BK180" i="20"/>
  <c r="BK172" i="20"/>
  <c r="J164" i="20"/>
  <c r="BK158" i="20"/>
  <c r="BK152" i="20"/>
  <c r="BK142" i="20"/>
  <c r="BK129" i="20"/>
  <c r="J107" i="20"/>
  <c r="J137" i="19"/>
  <c r="BK128" i="19"/>
  <c r="BK116" i="19"/>
  <c r="BK96" i="19"/>
  <c r="BK229" i="18"/>
  <c r="BK221" i="18"/>
  <c r="BK217" i="18"/>
  <c r="J212" i="18"/>
  <c r="BK166" i="18"/>
  <c r="BK156" i="18"/>
  <c r="J145" i="18"/>
  <c r="BK137" i="18"/>
  <c r="J123" i="18"/>
  <c r="J118" i="18"/>
  <c r="BK107" i="18"/>
  <c r="J98" i="18"/>
  <c r="J2089" i="17"/>
  <c r="BK2078" i="17"/>
  <c r="J2031" i="17"/>
  <c r="J2019" i="17"/>
  <c r="J1999" i="17"/>
  <c r="BK1924" i="17"/>
  <c r="J1914" i="17"/>
  <c r="J1862" i="17"/>
  <c r="J1853" i="17"/>
  <c r="J1813" i="17"/>
  <c r="J1811" i="17"/>
  <c r="BK1791" i="17"/>
  <c r="BK1778" i="17"/>
  <c r="J1766" i="17"/>
  <c r="J1748" i="17"/>
  <c r="J1730" i="17"/>
  <c r="J1704" i="17"/>
  <c r="BK1697" i="17"/>
  <c r="J1672" i="17"/>
  <c r="BK1651" i="17"/>
  <c r="BK1625" i="17"/>
  <c r="J1619" i="17"/>
  <c r="BK1609" i="17"/>
  <c r="J1579" i="17"/>
  <c r="J1563" i="17"/>
  <c r="BK1539" i="17"/>
  <c r="BK1512" i="17"/>
  <c r="J1501" i="17"/>
  <c r="BK1491" i="17"/>
  <c r="BK1471" i="17"/>
  <c r="J1465" i="17"/>
  <c r="J1443" i="17"/>
  <c r="J1428" i="17"/>
  <c r="J1395" i="17"/>
  <c r="BK1385" i="17"/>
  <c r="BK1375" i="17"/>
  <c r="J1366" i="17"/>
  <c r="BK1350" i="17"/>
  <c r="BK1312" i="17"/>
  <c r="J1262" i="17"/>
  <c r="J1222" i="17"/>
  <c r="J1206" i="17"/>
  <c r="J1152" i="17"/>
  <c r="J1133" i="17"/>
  <c r="BK1116" i="17"/>
  <c r="J1077" i="17"/>
  <c r="J1052" i="17"/>
  <c r="J1035" i="17"/>
  <c r="BK996" i="17"/>
  <c r="BK964" i="17"/>
  <c r="J949" i="17"/>
  <c r="J904" i="17"/>
  <c r="BK883" i="17"/>
  <c r="BK865" i="17"/>
  <c r="J849" i="17"/>
  <c r="J835" i="17"/>
  <c r="BK824" i="17"/>
  <c r="BK814" i="17"/>
  <c r="BK804" i="17"/>
  <c r="BK790" i="17"/>
  <c r="J759" i="17"/>
  <c r="BK748" i="17"/>
  <c r="BK733" i="17"/>
  <c r="J630" i="17"/>
  <c r="J576" i="17"/>
  <c r="J560" i="17"/>
  <c r="BK543" i="17"/>
  <c r="BK499" i="17"/>
  <c r="BK487" i="17"/>
  <c r="J470" i="17"/>
  <c r="BK444" i="17"/>
  <c r="J430" i="17"/>
  <c r="J404" i="17"/>
  <c r="J384" i="17"/>
  <c r="J333" i="17"/>
  <c r="BK320" i="17"/>
  <c r="BK311" i="17"/>
  <c r="BK301" i="17"/>
  <c r="J282" i="17"/>
  <c r="J258" i="17"/>
  <c r="BK228" i="17"/>
  <c r="BK220" i="17"/>
  <c r="BK202" i="17"/>
  <c r="BK181" i="17"/>
  <c r="BK167" i="17"/>
  <c r="BK148" i="17"/>
  <c r="J127" i="17"/>
  <c r="J114" i="17"/>
  <c r="J100" i="16"/>
  <c r="J96" i="16"/>
  <c r="J86" i="16"/>
  <c r="J93" i="15"/>
  <c r="BK156" i="14"/>
  <c r="BK152" i="14"/>
  <c r="BK147" i="14"/>
  <c r="J142" i="14"/>
  <c r="J133" i="14"/>
  <c r="J128" i="14"/>
  <c r="BK121" i="14"/>
  <c r="BK113" i="14"/>
  <c r="J107" i="14"/>
  <c r="BK102" i="14"/>
  <c r="BK97" i="14"/>
  <c r="BK89" i="14"/>
  <c r="BK88" i="13"/>
  <c r="BK90" i="12"/>
  <c r="J87" i="12"/>
  <c r="J110" i="11"/>
  <c r="J98" i="11"/>
  <c r="J92" i="11"/>
  <c r="BK87" i="11"/>
  <c r="J117" i="10"/>
  <c r="J113" i="10"/>
  <c r="J106" i="10"/>
  <c r="J102" i="10"/>
  <c r="J98" i="10"/>
  <c r="BK88" i="10"/>
  <c r="BK90" i="9"/>
  <c r="J90" i="8"/>
  <c r="BK147" i="4"/>
  <c r="J132" i="4"/>
  <c r="J127" i="4"/>
  <c r="BK115" i="4"/>
  <c r="J110" i="4"/>
  <c r="J89" i="4"/>
  <c r="BK165" i="3"/>
  <c r="BK154" i="3"/>
  <c r="BK135" i="3"/>
  <c r="J127" i="3"/>
  <c r="BK103" i="3"/>
  <c r="J98" i="2"/>
  <c r="BK87" i="2"/>
  <c r="BK111" i="33"/>
  <c r="J104" i="33"/>
  <c r="BK99" i="33"/>
  <c r="J93" i="33"/>
  <c r="BK368" i="32"/>
  <c r="J356" i="32"/>
  <c r="J347" i="32"/>
  <c r="BK339" i="32"/>
  <c r="BK325" i="32"/>
  <c r="BK315" i="32"/>
  <c r="J302" i="32"/>
  <c r="J288" i="32"/>
  <c r="BK280" i="32"/>
  <c r="BK273" i="32"/>
  <c r="BK265" i="32"/>
  <c r="BK248" i="32"/>
  <c r="BK236" i="32"/>
  <c r="J225" i="32"/>
  <c r="BK215" i="32"/>
  <c r="BK201" i="32"/>
  <c r="J195" i="32"/>
  <c r="J183" i="32"/>
  <c r="BK162" i="32"/>
  <c r="J155" i="32"/>
  <c r="BK149" i="32"/>
  <c r="J144" i="32"/>
  <c r="J141" i="32"/>
  <c r="BK137" i="32"/>
  <c r="BK129" i="32"/>
  <c r="BK119" i="32"/>
  <c r="BK116" i="32"/>
  <c r="BK114" i="32"/>
  <c r="J110" i="32"/>
  <c r="J107" i="32"/>
  <c r="BK99" i="32"/>
  <c r="BK113" i="31"/>
  <c r="J109" i="31"/>
  <c r="J102" i="31"/>
  <c r="J90" i="31"/>
  <c r="BK127" i="30"/>
  <c r="J104" i="30"/>
  <c r="BK94" i="28"/>
  <c r="BK86" i="28"/>
  <c r="BK109" i="27"/>
  <c r="J95" i="27"/>
  <c r="J87" i="27"/>
  <c r="J394" i="26"/>
  <c r="J387" i="26"/>
  <c r="BK381" i="26"/>
  <c r="J373" i="26"/>
  <c r="BK362" i="26"/>
  <c r="J353" i="26"/>
  <c r="BK347" i="26"/>
  <c r="J339" i="26"/>
  <c r="BK332" i="26"/>
  <c r="BK323" i="26"/>
  <c r="J315" i="26"/>
  <c r="J301" i="26"/>
  <c r="BK292" i="26"/>
  <c r="BK284" i="26"/>
  <c r="BK278" i="26"/>
  <c r="BK267" i="26"/>
  <c r="J248" i="26"/>
  <c r="J238" i="26"/>
  <c r="BK230" i="26"/>
  <c r="J216" i="26"/>
  <c r="BK204" i="26"/>
  <c r="J193" i="26"/>
  <c r="J185" i="26"/>
  <c r="BK179" i="26"/>
  <c r="J162" i="26"/>
  <c r="J154" i="26"/>
  <c r="J139" i="26"/>
  <c r="J132" i="26"/>
  <c r="BK119" i="26"/>
  <c r="J113" i="26"/>
  <c r="BK613" i="25"/>
  <c r="BK607" i="25"/>
  <c r="J599" i="25"/>
  <c r="BK590" i="25"/>
  <c r="J582" i="25"/>
  <c r="J577" i="25"/>
  <c r="BK567" i="25"/>
  <c r="J561" i="25"/>
  <c r="J555" i="25"/>
  <c r="J548" i="25"/>
  <c r="BK541" i="25"/>
  <c r="BK536" i="25"/>
  <c r="BK527" i="25"/>
  <c r="J519" i="25"/>
  <c r="BK515" i="25"/>
  <c r="J506" i="25"/>
  <c r="J500" i="25"/>
  <c r="BK495" i="25"/>
  <c r="BK488" i="25"/>
  <c r="J482" i="25"/>
  <c r="BK473" i="25"/>
  <c r="J461" i="25"/>
  <c r="J447" i="25"/>
  <c r="BK443" i="25"/>
  <c r="BK430" i="25"/>
  <c r="J423" i="25"/>
  <c r="BK419" i="25"/>
  <c r="J407" i="25"/>
  <c r="BK397" i="25"/>
  <c r="BK387" i="25"/>
  <c r="BK381" i="25"/>
  <c r="J367" i="25"/>
  <c r="BK356" i="25"/>
  <c r="BK340" i="25"/>
  <c r="BK333" i="25"/>
  <c r="J325" i="25"/>
  <c r="J315" i="25"/>
  <c r="BK290" i="25"/>
  <c r="J285" i="25"/>
  <c r="BK278" i="25"/>
  <c r="BK270" i="25"/>
  <c r="BK264" i="25"/>
  <c r="BK259" i="25"/>
  <c r="J252" i="25"/>
  <c r="BK248" i="25"/>
  <c r="BK241" i="25"/>
  <c r="BK235" i="25"/>
  <c r="BK230" i="25"/>
  <c r="BK225" i="25"/>
  <c r="J214" i="25"/>
  <c r="BK208" i="25"/>
  <c r="BK203" i="25"/>
  <c r="J195" i="25"/>
  <c r="J189" i="25"/>
  <c r="J184" i="25"/>
  <c r="J179" i="25"/>
  <c r="J171" i="25"/>
  <c r="J165" i="25"/>
  <c r="BK158" i="25"/>
  <c r="J153" i="25"/>
  <c r="J142" i="25"/>
  <c r="J132" i="25"/>
  <c r="J127" i="25"/>
  <c r="BK123" i="25"/>
  <c r="J122" i="25"/>
  <c r="J115" i="25"/>
  <c r="BK115" i="24"/>
  <c r="J109" i="24"/>
  <c r="BK104" i="24"/>
  <c r="BK98" i="24"/>
  <c r="BK90" i="24"/>
  <c r="J472" i="23"/>
  <c r="J469" i="23"/>
  <c r="J462" i="23"/>
  <c r="BK453" i="23"/>
  <c r="BK443" i="23"/>
  <c r="BK434" i="23"/>
  <c r="BK422" i="23"/>
  <c r="BK401" i="23"/>
  <c r="J393" i="23"/>
  <c r="J379" i="23"/>
  <c r="BK370" i="23"/>
  <c r="J362" i="23"/>
  <c r="BK359" i="23"/>
  <c r="J349" i="23"/>
  <c r="J343" i="23"/>
  <c r="J338" i="23"/>
  <c r="J326" i="23"/>
  <c r="BK315" i="23"/>
  <c r="BK307" i="23"/>
  <c r="BK296" i="23"/>
  <c r="J270" i="23"/>
  <c r="J264" i="23"/>
  <c r="J252" i="23"/>
  <c r="J240" i="23"/>
  <c r="J220" i="23"/>
  <c r="J206" i="23"/>
  <c r="BK180" i="23"/>
  <c r="J170" i="23"/>
  <c r="J159" i="23"/>
  <c r="J152" i="23"/>
  <c r="J139" i="23"/>
  <c r="J117" i="23"/>
  <c r="BK98" i="23"/>
  <c r="BK90" i="23"/>
  <c r="J364" i="22"/>
  <c r="J360" i="22"/>
  <c r="J350" i="22"/>
  <c r="J341" i="22"/>
  <c r="J154" i="22"/>
  <c r="BK151" i="22"/>
  <c r="J144" i="22"/>
  <c r="J140" i="22"/>
  <c r="BK137" i="22"/>
  <c r="BK131" i="22"/>
  <c r="BK124" i="22"/>
  <c r="J118" i="22"/>
  <c r="BK114" i="22"/>
  <c r="J110" i="22"/>
  <c r="J105" i="22"/>
  <c r="J100" i="22"/>
  <c r="BK91" i="22"/>
  <c r="BK142" i="21"/>
  <c r="J136" i="21"/>
  <c r="J131" i="21"/>
  <c r="BK126" i="21"/>
  <c r="J119" i="21"/>
  <c r="BK114" i="21"/>
  <c r="J104" i="21"/>
  <c r="BK97" i="21"/>
  <c r="J92" i="21"/>
  <c r="J687" i="20"/>
  <c r="BK677" i="20"/>
  <c r="J667" i="20"/>
  <c r="J659" i="20"/>
  <c r="J651" i="20"/>
  <c r="BK635" i="20"/>
  <c r="BK607" i="20"/>
  <c r="BK595" i="20"/>
  <c r="J581" i="20"/>
  <c r="J563" i="20"/>
  <c r="J539" i="20"/>
  <c r="BK531" i="20"/>
  <c r="BK526" i="20"/>
  <c r="J509" i="20"/>
  <c r="BK499" i="20"/>
  <c r="J492" i="20"/>
  <c r="BK485" i="20"/>
  <c r="J472" i="20"/>
  <c r="BK465" i="20"/>
  <c r="J462" i="20"/>
  <c r="J448" i="20"/>
  <c r="BK439" i="20"/>
  <c r="J431" i="20"/>
  <c r="BK424" i="20"/>
  <c r="BK416" i="20"/>
  <c r="BK402" i="20"/>
  <c r="J376" i="20"/>
  <c r="J370" i="20"/>
  <c r="J361" i="20"/>
  <c r="J354" i="20"/>
  <c r="BK346" i="20"/>
  <c r="BK339" i="20"/>
  <c r="J334" i="20"/>
  <c r="BK313" i="20"/>
  <c r="J303" i="20"/>
  <c r="J295" i="20"/>
  <c r="BK282" i="20"/>
  <c r="BK267" i="20"/>
  <c r="J253" i="20"/>
  <c r="BK245" i="20"/>
  <c r="BK238" i="20"/>
  <c r="BK228" i="20"/>
  <c r="BK218" i="20"/>
  <c r="BK209" i="20"/>
  <c r="BK203" i="20"/>
  <c r="J196" i="20"/>
  <c r="BK189" i="20"/>
  <c r="J180" i="20"/>
  <c r="BK167" i="20"/>
  <c r="J158" i="20"/>
  <c r="J153" i="20"/>
  <c r="J144" i="20"/>
  <c r="BK132" i="20"/>
  <c r="J126" i="20"/>
  <c r="J120" i="20"/>
  <c r="BK111" i="20"/>
  <c r="BK143" i="19"/>
  <c r="J140" i="19"/>
  <c r="BK131" i="19"/>
  <c r="J122" i="19"/>
  <c r="J111" i="19"/>
  <c r="BK105" i="19"/>
  <c r="J98" i="19"/>
  <c r="BK91" i="19"/>
  <c r="BK227" i="18"/>
  <c r="J221" i="18"/>
  <c r="BK203" i="18"/>
  <c r="J201" i="18"/>
  <c r="J194" i="18"/>
  <c r="BK190" i="18"/>
  <c r="J181" i="18"/>
  <c r="BK177" i="18"/>
  <c r="J161" i="18"/>
  <c r="J151" i="18"/>
  <c r="BK145" i="18"/>
  <c r="BK131" i="18"/>
  <c r="BK122" i="18"/>
  <c r="J113" i="18"/>
  <c r="BK110" i="18"/>
  <c r="J93" i="18"/>
  <c r="BK2187" i="17"/>
  <c r="BK2181" i="17"/>
  <c r="J2158" i="17"/>
  <c r="J2135" i="17"/>
  <c r="J2132" i="17"/>
  <c r="BK2120" i="17"/>
  <c r="BK2117" i="17"/>
  <c r="BK2114" i="17"/>
  <c r="BK2109" i="17"/>
  <c r="BK2099" i="17"/>
  <c r="J2063" i="17"/>
  <c r="BK2031" i="17"/>
  <c r="J2012" i="17"/>
  <c r="BK1968" i="17"/>
  <c r="J1940" i="17"/>
  <c r="J1917" i="17"/>
  <c r="J1881" i="17"/>
  <c r="J1868" i="17"/>
  <c r="J1819" i="17"/>
  <c r="J1784" i="17"/>
  <c r="BK1774" i="17"/>
  <c r="BK1767" i="17"/>
  <c r="BK1754" i="17"/>
  <c r="J1739" i="17"/>
  <c r="J1717" i="17"/>
  <c r="J1656" i="17"/>
  <c r="BK1647" i="17"/>
  <c r="BK1619" i="17"/>
  <c r="J1596" i="17"/>
  <c r="J1573" i="17"/>
  <c r="BK1551" i="17"/>
  <c r="BK1529" i="17"/>
  <c r="BK1515" i="17"/>
  <c r="J1502" i="17"/>
  <c r="J1493" i="17"/>
  <c r="BK1461" i="17"/>
  <c r="BK1447" i="17"/>
  <c r="J1435" i="17"/>
  <c r="BK1422" i="17"/>
  <c r="BK1394" i="17"/>
  <c r="J1375" i="17"/>
  <c r="BK1354" i="17"/>
  <c r="J1312" i="17"/>
  <c r="BK1277" i="17"/>
  <c r="BK1249" i="17"/>
  <c r="BK1225" i="17"/>
  <c r="J1215" i="17"/>
  <c r="BK1206" i="17"/>
  <c r="BK1168" i="17"/>
  <c r="BK1095" i="17"/>
  <c r="BK1058" i="17"/>
  <c r="BK1035" i="17"/>
  <c r="J979" i="17"/>
  <c r="BK959" i="17"/>
  <c r="J939" i="17"/>
  <c r="J901" i="17"/>
  <c r="BK868" i="17"/>
  <c r="BK850" i="17"/>
  <c r="J839" i="17"/>
  <c r="J828" i="17"/>
  <c r="J816" i="17"/>
  <c r="J810" i="17"/>
  <c r="BK796" i="17"/>
  <c r="J780" i="17"/>
  <c r="J768" i="17"/>
  <c r="BK752" i="17"/>
  <c r="BK738" i="17"/>
  <c r="BK655" i="17"/>
  <c r="BK630" i="17"/>
  <c r="BK599" i="17"/>
  <c r="BK573" i="17"/>
  <c r="J540" i="17"/>
  <c r="BK502" i="17"/>
  <c r="BK484" i="17"/>
  <c r="J475" i="17"/>
  <c r="BK455" i="17"/>
  <c r="BK98" i="16"/>
  <c r="BK92" i="16"/>
  <c r="J88" i="16"/>
  <c r="BK84" i="16"/>
  <c r="BK96" i="15"/>
  <c r="BK89" i="15"/>
  <c r="J87" i="15"/>
  <c r="BK84" i="15"/>
  <c r="J146" i="14"/>
  <c r="BK137" i="14"/>
  <c r="BK132" i="14"/>
  <c r="J121" i="14"/>
  <c r="BK274" i="7"/>
  <c r="BK257" i="7"/>
  <c r="J238" i="7"/>
  <c r="BK221" i="7"/>
  <c r="BK200" i="7"/>
  <c r="BK177" i="7"/>
  <c r="J168" i="7"/>
  <c r="BK152" i="7"/>
  <c r="BK125" i="7"/>
  <c r="J116" i="7"/>
  <c r="BK99" i="6"/>
  <c r="BK92" i="6"/>
  <c r="J86" i="6"/>
  <c r="J198" i="5"/>
  <c r="BK192" i="5"/>
  <c r="J181" i="5"/>
  <c r="BK174" i="5"/>
  <c r="J165" i="5"/>
  <c r="BK158" i="5"/>
  <c r="BK145" i="5"/>
  <c r="J128" i="5"/>
  <c r="J120" i="5"/>
  <c r="J113" i="5"/>
  <c r="J100" i="5"/>
  <c r="BK143" i="4"/>
  <c r="J135" i="4"/>
  <c r="BK123" i="4"/>
  <c r="BK117" i="4"/>
  <c r="BK89" i="4"/>
  <c r="J133" i="3"/>
  <c r="J109" i="3"/>
  <c r="J97" i="3"/>
  <c r="J93" i="2"/>
  <c r="J109" i="33"/>
  <c r="BK103" i="33"/>
  <c r="BK97" i="33"/>
  <c r="J372" i="32"/>
  <c r="BK369" i="32"/>
  <c r="BK356" i="32"/>
  <c r="BK352" i="32"/>
  <c r="J333" i="32"/>
  <c r="J329" i="32"/>
  <c r="BK317" i="32"/>
  <c r="J308" i="32"/>
  <c r="BK298" i="32"/>
  <c r="BK290" i="32"/>
  <c r="J280" i="32"/>
  <c r="BK267" i="32"/>
  <c r="J254" i="32"/>
  <c r="J242" i="32"/>
  <c r="J234" i="32"/>
  <c r="J230" i="32"/>
  <c r="BK221" i="32"/>
  <c r="J209" i="32"/>
  <c r="J199" i="32"/>
  <c r="BK191" i="32"/>
  <c r="J178" i="32"/>
  <c r="J164" i="32"/>
  <c r="J154" i="32"/>
  <c r="BK147" i="32"/>
  <c r="J139" i="32"/>
  <c r="J136" i="32"/>
  <c r="J392" i="26"/>
  <c r="BK385" i="26"/>
  <c r="J381" i="26"/>
  <c r="BK377" i="26"/>
  <c r="J371" i="26"/>
  <c r="J360" i="26"/>
  <c r="BK353" i="26"/>
  <c r="BK339" i="26"/>
  <c r="J334" i="26"/>
  <c r="J325" i="26"/>
  <c r="BK315" i="26"/>
  <c r="BK307" i="26"/>
  <c r="J294" i="26"/>
  <c r="J287" i="26"/>
  <c r="J276" i="26"/>
  <c r="BK269" i="26"/>
  <c r="BK254" i="26"/>
  <c r="BK248" i="26"/>
  <c r="BK234" i="26"/>
  <c r="BK212" i="26"/>
  <c r="J204" i="26"/>
  <c r="BK195" i="26"/>
  <c r="J181" i="26"/>
  <c r="BK169" i="26"/>
  <c r="J158" i="26"/>
  <c r="J149" i="26"/>
  <c r="BK139" i="26"/>
  <c r="J130" i="26"/>
  <c r="BK122" i="26"/>
  <c r="J115" i="26"/>
  <c r="BK622" i="25"/>
  <c r="J621" i="25"/>
  <c r="J618" i="25"/>
  <c r="J614" i="25"/>
  <c r="BK609" i="25"/>
  <c r="BK601" i="25"/>
  <c r="BK595" i="25"/>
  <c r="J590" i="25"/>
  <c r="J583" i="25"/>
  <c r="J575" i="25"/>
  <c r="BK568" i="25"/>
  <c r="BK563" i="25"/>
  <c r="BK559" i="25"/>
  <c r="BK554" i="25"/>
  <c r="BK547" i="25"/>
  <c r="J541" i="25"/>
  <c r="J535" i="25"/>
  <c r="BK526" i="25"/>
  <c r="J516" i="25"/>
  <c r="J507" i="25"/>
  <c r="J501" i="25"/>
  <c r="J497" i="25"/>
  <c r="J473" i="25"/>
  <c r="BK464" i="25"/>
  <c r="J457" i="25"/>
  <c r="J449" i="25"/>
  <c r="J439" i="25"/>
  <c r="J430" i="25"/>
  <c r="J426" i="25"/>
  <c r="BK416" i="25"/>
  <c r="J410" i="25"/>
  <c r="J394" i="25"/>
  <c r="J382" i="25"/>
  <c r="J378" i="25"/>
  <c r="J371" i="25"/>
  <c r="J364" i="25"/>
  <c r="BK360" i="25"/>
  <c r="J348" i="25"/>
  <c r="J335" i="25"/>
  <c r="BK322" i="25"/>
  <c r="BK313" i="25"/>
  <c r="J299" i="25"/>
  <c r="J295" i="25"/>
  <c r="BK289" i="25"/>
  <c r="BK284" i="25"/>
  <c r="J269" i="25"/>
  <c r="J262" i="25"/>
  <c r="BK247" i="25"/>
  <c r="BK234" i="25"/>
  <c r="BK228" i="25"/>
  <c r="BK220" i="25"/>
  <c r="BK212" i="25"/>
  <c r="BK205" i="25"/>
  <c r="BK198" i="25"/>
  <c r="J193" i="25"/>
  <c r="BK189" i="25"/>
  <c r="BK180" i="25"/>
  <c r="J173" i="25"/>
  <c r="BK164" i="25"/>
  <c r="J156" i="25"/>
  <c r="BK150" i="25"/>
  <c r="BK142" i="25"/>
  <c r="J135" i="25"/>
  <c r="J131" i="25"/>
  <c r="BK300" i="23"/>
  <c r="BK292" i="23"/>
  <c r="BK282" i="23"/>
  <c r="J274" i="23"/>
  <c r="BK264" i="23"/>
  <c r="J244" i="23"/>
  <c r="J226" i="23"/>
  <c r="BK212" i="23"/>
  <c r="BK206" i="23"/>
  <c r="BK190" i="23"/>
  <c r="BK184" i="23"/>
  <c r="J178" i="23"/>
  <c r="J158" i="23"/>
  <c r="BK137" i="23"/>
  <c r="J111" i="23"/>
  <c r="BK102" i="23"/>
  <c r="J100" i="23"/>
  <c r="J95" i="23"/>
  <c r="J361" i="22"/>
  <c r="J335" i="22"/>
  <c r="BK330" i="22"/>
  <c r="BK326" i="22"/>
  <c r="BK321" i="22"/>
  <c r="J315" i="22"/>
  <c r="J309" i="22"/>
  <c r="BK305" i="22"/>
  <c r="BK295" i="22"/>
  <c r="BK291" i="22"/>
  <c r="BK285" i="22"/>
  <c r="J279" i="22"/>
  <c r="J269" i="22"/>
  <c r="J262" i="22"/>
  <c r="J257" i="22"/>
  <c r="BK253" i="22"/>
  <c r="J247" i="22"/>
  <c r="J243" i="22"/>
  <c r="BK239" i="22"/>
  <c r="BK227" i="22"/>
  <c r="J223" i="22"/>
  <c r="J221" i="22"/>
  <c r="J216" i="22"/>
  <c r="BK215" i="22"/>
  <c r="J211" i="22"/>
  <c r="BK209" i="22"/>
  <c r="BK202" i="22"/>
  <c r="BK200" i="22"/>
  <c r="J196" i="22"/>
  <c r="BK190" i="22"/>
  <c r="BK186" i="22"/>
  <c r="J179" i="22"/>
  <c r="BK175" i="22"/>
  <c r="BK170" i="22"/>
  <c r="BK165" i="22"/>
  <c r="BK160" i="22"/>
  <c r="J157" i="22"/>
  <c r="J151" i="22"/>
  <c r="J146" i="22"/>
  <c r="BK140" i="22"/>
  <c r="BK132" i="22"/>
  <c r="J126" i="22"/>
  <c r="J120" i="22"/>
  <c r="J112" i="22"/>
  <c r="BK107" i="22"/>
  <c r="J103" i="22"/>
  <c r="J99" i="22"/>
  <c r="J95" i="22"/>
  <c r="BK90" i="22"/>
  <c r="J144" i="21"/>
  <c r="J141" i="21"/>
  <c r="J135" i="21"/>
  <c r="J130" i="21"/>
  <c r="J121" i="21"/>
  <c r="BK118" i="21"/>
  <c r="J105" i="21"/>
  <c r="J99" i="21"/>
  <c r="J95" i="21"/>
  <c r="J90" i="21"/>
  <c r="J591" i="20"/>
  <c r="BK567" i="20"/>
  <c r="BK555" i="20"/>
  <c r="J547" i="20"/>
  <c r="BK534" i="20"/>
  <c r="J524" i="20"/>
  <c r="J518" i="20"/>
  <c r="BK508" i="20"/>
  <c r="BK502" i="20"/>
  <c r="BK486" i="20"/>
  <c r="J467" i="20"/>
  <c r="BK455" i="20"/>
  <c r="BK442" i="20"/>
  <c r="BK431" i="20"/>
  <c r="J417" i="20"/>
  <c r="J414" i="20"/>
  <c r="J406" i="20"/>
  <c r="J396" i="20"/>
  <c r="J388" i="20"/>
  <c r="BK385" i="20"/>
  <c r="J372" i="20"/>
  <c r="BK362" i="20"/>
  <c r="BK356" i="20"/>
  <c r="BK344" i="20"/>
  <c r="J339" i="20"/>
  <c r="BK326" i="20"/>
  <c r="BK299" i="20"/>
  <c r="J291" i="20"/>
  <c r="BK280" i="20"/>
  <c r="BK274" i="20"/>
  <c r="J264" i="20"/>
  <c r="J251" i="20"/>
  <c r="J242" i="20"/>
  <c r="J233" i="20"/>
  <c r="BK190" i="20"/>
  <c r="BK176" i="20"/>
  <c r="BK171" i="20"/>
  <c r="J161" i="20"/>
  <c r="BK147" i="20"/>
  <c r="J122" i="20"/>
  <c r="BK115" i="20"/>
  <c r="J147" i="19"/>
  <c r="BK138" i="19"/>
  <c r="J129" i="19"/>
  <c r="J124" i="19"/>
  <c r="BK115" i="19"/>
  <c r="J103" i="19"/>
  <c r="BK97" i="19"/>
  <c r="BK90" i="19"/>
  <c r="J224" i="18"/>
  <c r="J215" i="18"/>
  <c r="BK205" i="18"/>
  <c r="J199" i="18"/>
  <c r="BK195" i="18"/>
  <c r="J191" i="18"/>
  <c r="BK185" i="18"/>
  <c r="BK179" i="18"/>
  <c r="BK175" i="18"/>
  <c r="J169" i="18"/>
  <c r="BK164" i="18"/>
  <c r="BK158" i="18"/>
  <c r="J146" i="18"/>
  <c r="BK139" i="18"/>
  <c r="J130" i="18"/>
  <c r="BK123" i="18"/>
  <c r="BK118" i="18"/>
  <c r="J114" i="18"/>
  <c r="J105" i="18"/>
  <c r="J101" i="18"/>
  <c r="BK92" i="18"/>
  <c r="BK2094" i="17"/>
  <c r="J2047" i="17"/>
  <c r="J2014" i="17"/>
  <c r="J2006" i="17"/>
  <c r="J1962" i="17"/>
  <c r="BK1914" i="17"/>
  <c r="J1870" i="17"/>
  <c r="BK1823" i="17"/>
  <c r="J1815" i="17"/>
  <c r="J1793" i="17"/>
  <c r="BK1786" i="17"/>
  <c r="J1778" i="17"/>
  <c r="J1764" i="17"/>
  <c r="BK1758" i="17"/>
  <c r="BK1739" i="17"/>
  <c r="J1723" i="17"/>
  <c r="BK1706" i="17"/>
  <c r="J1678" i="17"/>
  <c r="J1645" i="17"/>
  <c r="J1631" i="17"/>
  <c r="J1620" i="17"/>
  <c r="J1609" i="17"/>
  <c r="BK1601" i="17"/>
  <c r="J1584" i="17"/>
  <c r="BK1573" i="17"/>
  <c r="BK1559" i="17"/>
  <c r="BK1536" i="17"/>
  <c r="BK1489" i="17"/>
  <c r="BK1475" i="17"/>
  <c r="J1471" i="17"/>
  <c r="J1463" i="17"/>
  <c r="BK1459" i="17"/>
  <c r="J1450" i="17"/>
  <c r="BK1427" i="17"/>
  <c r="J1400" i="17"/>
  <c r="J1385" i="17"/>
  <c r="J1377" i="17"/>
  <c r="BK1360" i="17"/>
  <c r="J1326" i="17"/>
  <c r="J1283" i="17"/>
  <c r="J1255" i="17"/>
  <c r="BK1239" i="17"/>
  <c r="BK1216" i="17"/>
  <c r="BK1199" i="17"/>
  <c r="BK1152" i="17"/>
  <c r="J1125" i="17"/>
  <c r="J1050" i="17"/>
  <c r="BK1042" i="17"/>
  <c r="BK1012" i="17"/>
  <c r="J959" i="17"/>
  <c r="BK939" i="17"/>
  <c r="BK922" i="17"/>
  <c r="J898" i="17"/>
  <c r="J871" i="17"/>
  <c r="J852" i="17"/>
  <c r="J833" i="17"/>
  <c r="J821" i="17"/>
  <c r="J804" i="17"/>
  <c r="J797" i="17"/>
  <c r="J779" i="17"/>
  <c r="J762" i="17"/>
  <c r="J733" i="17"/>
  <c r="J685" i="17"/>
  <c r="J641" i="17"/>
  <c r="BK571" i="17"/>
  <c r="J497" i="17"/>
  <c r="J487" i="17"/>
  <c r="J473" i="17"/>
  <c r="J461" i="17"/>
  <c r="J449" i="17"/>
  <c r="J440" i="17"/>
  <c r="BK427" i="17"/>
  <c r="J414" i="17"/>
  <c r="BK404" i="17"/>
  <c r="BK373" i="17"/>
  <c r="J366" i="17"/>
  <c r="J354" i="17"/>
  <c r="J341" i="17"/>
  <c r="J327" i="17"/>
  <c r="BK313" i="17"/>
  <c r="J304" i="17"/>
  <c r="J290" i="17"/>
  <c r="BK279" i="17"/>
  <c r="BK265" i="17"/>
  <c r="BK249" i="17"/>
  <c r="BK222" i="17"/>
  <c r="J192" i="17"/>
  <c r="BK170" i="17"/>
  <c r="J154" i="17"/>
  <c r="J130" i="17"/>
  <c r="J118" i="17"/>
  <c r="BK100" i="16"/>
  <c r="J95" i="16"/>
  <c r="J87" i="16"/>
  <c r="BK91" i="15"/>
  <c r="BK86" i="15"/>
  <c r="J152" i="14"/>
  <c r="J144" i="14"/>
  <c r="J137" i="14"/>
  <c r="J125" i="14"/>
  <c r="BK115" i="14"/>
  <c r="J101" i="14"/>
  <c r="J96" i="14"/>
  <c r="J90" i="14"/>
  <c r="J86" i="13"/>
  <c r="BK92" i="12"/>
  <c r="BK110" i="11"/>
  <c r="BK105" i="11"/>
  <c r="J100" i="11"/>
  <c r="J94" i="11"/>
  <c r="J90" i="11"/>
  <c r="J118" i="10"/>
  <c r="BK113" i="10"/>
  <c r="J107" i="10"/>
  <c r="BK102" i="10"/>
  <c r="J95" i="10"/>
  <c r="BK91" i="10"/>
  <c r="J88" i="9"/>
  <c r="BK263" i="7"/>
  <c r="J244" i="7"/>
  <c r="BK235" i="7"/>
  <c r="J223" i="7"/>
  <c r="J213" i="7"/>
  <c r="BK205" i="7"/>
  <c r="BK188" i="7"/>
  <c r="J170" i="7"/>
  <c r="J143" i="7"/>
  <c r="J125" i="7"/>
  <c r="BK107" i="7"/>
  <c r="J97" i="6"/>
  <c r="J93" i="6"/>
  <c r="BK89" i="6"/>
  <c r="BK195" i="5"/>
  <c r="J192" i="5"/>
  <c r="J185" i="5"/>
  <c r="J172" i="5"/>
  <c r="BK168" i="5"/>
  <c r="BK156" i="5"/>
  <c r="BK147" i="5"/>
  <c r="J141" i="5"/>
  <c r="BK127" i="5"/>
  <c r="BK120" i="5"/>
  <c r="J116" i="5"/>
  <c r="BK109" i="5"/>
  <c r="BK100" i="5"/>
  <c r="J92" i="5"/>
  <c r="J138" i="4"/>
  <c r="J129" i="4"/>
  <c r="BK125" i="4"/>
  <c r="J118" i="4"/>
  <c r="J111" i="4"/>
  <c r="BK104" i="4"/>
  <c r="BK97" i="4"/>
  <c r="J160" i="3"/>
  <c r="J150" i="3"/>
  <c r="BK136" i="3"/>
  <c r="J123" i="3"/>
  <c r="J99" i="3"/>
  <c r="J93" i="3"/>
  <c r="J96" i="2"/>
  <c r="J87" i="2"/>
  <c r="BK108" i="31"/>
  <c r="J99" i="31"/>
  <c r="J92" i="31"/>
  <c r="BK124" i="30"/>
  <c r="BK114" i="30"/>
  <c r="J105" i="30"/>
  <c r="BK95" i="30"/>
  <c r="BK83" i="29"/>
  <c r="BK92" i="28"/>
  <c r="BK87" i="28"/>
  <c r="BK84" i="28"/>
  <c r="BK108" i="27"/>
  <c r="BK99" i="27"/>
  <c r="BK93" i="27"/>
  <c r="BK620" i="25"/>
  <c r="J609" i="25"/>
  <c r="J600" i="25"/>
  <c r="J595" i="25"/>
  <c r="J589" i="25"/>
  <c r="BK583" i="25"/>
  <c r="BK577" i="25"/>
  <c r="J571" i="25"/>
  <c r="BK550" i="25"/>
  <c r="BK537" i="25"/>
  <c r="J529" i="25"/>
  <c r="J521" i="25"/>
  <c r="J514" i="25"/>
  <c r="BK508" i="25"/>
  <c r="J502" i="25"/>
  <c r="J488" i="25"/>
  <c r="J475" i="25"/>
  <c r="J464" i="25"/>
  <c r="J454" i="25"/>
  <c r="J442" i="25"/>
  <c r="BK435" i="25"/>
  <c r="BK426" i="25"/>
  <c r="J417" i="25"/>
  <c r="J413" i="25"/>
  <c r="BK400" i="25"/>
  <c r="BK392" i="25"/>
  <c r="J383" i="25"/>
  <c r="J376" i="25"/>
  <c r="BK370" i="25"/>
  <c r="BK362" i="25"/>
  <c r="BK353" i="25"/>
  <c r="BK344" i="25"/>
  <c r="J340" i="25"/>
  <c r="J331" i="25"/>
  <c r="BK325" i="25"/>
  <c r="BK314" i="25"/>
  <c r="BK305" i="25"/>
  <c r="J117" i="25"/>
  <c r="BK113" i="24"/>
  <c r="J98" i="24"/>
  <c r="BK94" i="24"/>
  <c r="BK88" i="24"/>
  <c r="BK469" i="23"/>
  <c r="BK451" i="23"/>
  <c r="J422" i="23"/>
  <c r="J416" i="23"/>
  <c r="BK391" i="23"/>
  <c r="J381" i="23"/>
  <c r="J358" i="23"/>
  <c r="BK353" i="23"/>
  <c r="J339" i="23"/>
  <c r="J320" i="23"/>
  <c r="J306" i="23"/>
  <c r="J292" i="23"/>
  <c r="BK274" i="23"/>
  <c r="J260" i="23"/>
  <c r="BK252" i="23"/>
  <c r="BK240" i="23"/>
  <c r="BK226" i="23"/>
  <c r="BK202" i="23"/>
  <c r="J194" i="23"/>
  <c r="J182" i="23"/>
  <c r="BK164" i="23"/>
  <c r="BK158" i="23"/>
  <c r="J149" i="23"/>
  <c r="BK125" i="23"/>
  <c r="J113" i="23"/>
  <c r="BK105" i="23"/>
  <c r="BK100" i="23"/>
  <c r="BK94" i="23"/>
  <c r="BK361" i="22"/>
  <c r="BK355" i="22"/>
  <c r="BK351" i="22"/>
  <c r="BK343" i="22"/>
  <c r="BK338" i="22"/>
  <c r="BK332" i="22"/>
  <c r="J326" i="22"/>
  <c r="J321" i="22"/>
  <c r="J314" i="22"/>
  <c r="BK308" i="22"/>
  <c r="J301" i="22"/>
  <c r="J294" i="22"/>
  <c r="BK289" i="22"/>
  <c r="BK284" i="22"/>
  <c r="J277" i="22"/>
  <c r="BK274" i="22"/>
  <c r="J270" i="22"/>
  <c r="BK263" i="22"/>
  <c r="BK258" i="22"/>
  <c r="J253" i="22"/>
  <c r="BK249" i="22"/>
  <c r="BK243" i="22"/>
  <c r="J239" i="22"/>
  <c r="J235" i="22"/>
  <c r="J230" i="22"/>
  <c r="J225" i="22"/>
  <c r="J220" i="22"/>
  <c r="BK216" i="22"/>
  <c r="J214" i="22"/>
  <c r="J206" i="22"/>
  <c r="J201" i="22"/>
  <c r="BK196" i="22"/>
  <c r="J190" i="22"/>
  <c r="BK182" i="22"/>
  <c r="J177" i="22"/>
  <c r="BK172" i="22"/>
  <c r="BK164" i="22"/>
  <c r="BK157" i="22"/>
  <c r="J148" i="22"/>
  <c r="J142" i="22"/>
  <c r="J135" i="22"/>
  <c r="J129" i="22"/>
  <c r="BK125" i="22"/>
  <c r="BK120" i="22"/>
  <c r="BK113" i="22"/>
  <c r="BK104" i="22"/>
  <c r="J98" i="22"/>
  <c r="J94" i="22"/>
  <c r="BK87" i="22"/>
  <c r="BK139" i="21"/>
  <c r="BK132" i="21"/>
  <c r="J126" i="21"/>
  <c r="BK123" i="21"/>
  <c r="J117" i="21"/>
  <c r="J106" i="21"/>
  <c r="BK102" i="21"/>
  <c r="BK93" i="21"/>
  <c r="J87" i="21"/>
  <c r="J641" i="20"/>
  <c r="J629" i="20"/>
  <c r="J617" i="20"/>
  <c r="BK609" i="20"/>
  <c r="BK597" i="20"/>
  <c r="J575" i="20"/>
  <c r="BK563" i="20"/>
  <c r="BK535" i="20"/>
  <c r="J531" i="20"/>
  <c r="J526" i="20"/>
  <c r="J516" i="20"/>
  <c r="BK511" i="20"/>
  <c r="J504" i="20"/>
  <c r="J495" i="20"/>
  <c r="J485" i="20"/>
  <c r="J475" i="20"/>
  <c r="J471" i="20"/>
  <c r="J458" i="20"/>
  <c r="J444" i="20"/>
  <c r="J437" i="20"/>
  <c r="J429" i="20"/>
  <c r="J426" i="20"/>
  <c r="BK399" i="20"/>
  <c r="BK396" i="20"/>
  <c r="J392" i="20"/>
  <c r="J374" i="20"/>
  <c r="J369" i="20"/>
  <c r="J363" i="20"/>
  <c r="J350" i="20"/>
  <c r="BK333" i="20"/>
  <c r="J324" i="20"/>
  <c r="J314" i="20"/>
  <c r="J304" i="20"/>
  <c r="J297" i="20"/>
  <c r="J286" i="20"/>
  <c r="BK272" i="20"/>
  <c r="J263" i="20"/>
  <c r="BK255" i="20"/>
  <c r="BK248" i="20"/>
  <c r="J241" i="20"/>
  <c r="J224" i="20"/>
  <c r="J209" i="20"/>
  <c r="J203" i="20"/>
  <c r="BK193" i="20"/>
  <c r="BK179" i="20"/>
  <c r="J174" i="20"/>
  <c r="J160" i="20"/>
  <c r="J147" i="20"/>
  <c r="BK140" i="20"/>
  <c r="J129" i="20"/>
  <c r="J115" i="20"/>
  <c r="BK146" i="19"/>
  <c r="J139" i="19"/>
  <c r="J132" i="19"/>
  <c r="BK117" i="19"/>
  <c r="J114" i="19"/>
  <c r="J107" i="19"/>
  <c r="J100" i="19"/>
  <c r="BK89" i="19"/>
  <c r="J232" i="18"/>
  <c r="J225" i="18"/>
  <c r="BK215" i="18"/>
  <c r="BK212" i="18"/>
  <c r="J188" i="18"/>
  <c r="J182" i="18"/>
  <c r="J174" i="18"/>
  <c r="BK169" i="18"/>
  <c r="J164" i="18"/>
  <c r="J155" i="18"/>
  <c r="BK147" i="18"/>
  <c r="BK141" i="18"/>
  <c r="BK132" i="18"/>
  <c r="J125" i="18"/>
  <c r="J112" i="18"/>
  <c r="J108" i="18"/>
  <c r="BK100" i="18"/>
  <c r="J96" i="18"/>
  <c r="BK2102" i="17"/>
  <c r="BK2063" i="17"/>
  <c r="BK2019" i="17"/>
  <c r="J1979" i="17"/>
  <c r="BK1946" i="17"/>
  <c r="BK1889" i="17"/>
  <c r="BK1885" i="17"/>
  <c r="BK1858" i="17"/>
  <c r="J1817" i="17"/>
  <c r="BK1768" i="17"/>
  <c r="J1754" i="17"/>
  <c r="BK1750" i="17"/>
  <c r="J1742" i="17"/>
  <c r="BK1699" i="17"/>
  <c r="BK1678" i="17"/>
  <c r="BK1653" i="17"/>
  <c r="BK1640" i="17"/>
  <c r="J1607" i="17"/>
  <c r="BK1582" i="17"/>
  <c r="BK1564" i="17"/>
  <c r="J1554" i="17"/>
  <c r="J1536" i="17"/>
  <c r="J1526" i="17"/>
  <c r="BK1509" i="17"/>
  <c r="BK1477" i="17"/>
  <c r="BK1463" i="17"/>
  <c r="J1452" i="17"/>
  <c r="BK1435" i="17"/>
  <c r="J1422" i="17"/>
  <c r="J1411" i="17"/>
  <c r="J1399" i="17"/>
  <c r="BK1393" i="17"/>
  <c r="J1390" i="17"/>
  <c r="J1380" i="17"/>
  <c r="J1354" i="17"/>
  <c r="J1304" i="17"/>
  <c r="BK1275" i="17"/>
  <c r="BK1262" i="17"/>
  <c r="BK1232" i="17"/>
  <c r="J1216" i="17"/>
  <c r="J1171" i="17"/>
  <c r="BK1142" i="17"/>
  <c r="J1119" i="17"/>
  <c r="BK1077" i="17"/>
  <c r="J1044" i="17"/>
  <c r="BK1027" i="17"/>
  <c r="BK988" i="17"/>
  <c r="BK969" i="17"/>
  <c r="BK942" i="17"/>
  <c r="J920" i="17"/>
  <c r="J878" i="17"/>
  <c r="J856" i="17"/>
  <c r="J850" i="17"/>
  <c r="J837" i="17"/>
  <c r="J796" i="17"/>
  <c r="J776" i="17"/>
  <c r="BK756" i="17"/>
  <c r="J744" i="17"/>
  <c r="J661" i="17"/>
  <c r="J614" i="17"/>
  <c r="J581" i="17"/>
  <c r="BK540" i="17"/>
  <c r="BK513" i="17"/>
  <c r="BK491" i="17"/>
  <c r="BK479" i="17"/>
  <c r="J463" i="17"/>
  <c r="BK453" i="17"/>
  <c r="BK432" i="17"/>
  <c r="BK420" i="17"/>
  <c r="BK409" i="17"/>
  <c r="BK375" i="17"/>
  <c r="BK366" i="17"/>
  <c r="BK349" i="17"/>
  <c r="BK335" i="17"/>
  <c r="J320" i="17"/>
  <c r="BK299" i="17"/>
  <c r="BK285" i="17"/>
  <c r="J265" i="17"/>
  <c r="J241" i="17"/>
  <c r="J217" i="17"/>
  <c r="J197" i="17"/>
  <c r="J170" i="17"/>
  <c r="BK159" i="17"/>
  <c r="BK145" i="17"/>
  <c r="J121" i="17"/>
  <c r="J91" i="16"/>
  <c r="J96" i="15"/>
  <c r="BK92" i="15"/>
  <c r="BK150" i="14"/>
  <c r="BK142" i="14"/>
  <c r="BK128" i="14"/>
  <c r="BK124" i="14"/>
  <c r="BK120" i="14"/>
  <c r="J113" i="14"/>
  <c r="BK109" i="14"/>
  <c r="BK103" i="14"/>
  <c r="J97" i="14"/>
  <c r="J89" i="14"/>
  <c r="J87" i="13"/>
  <c r="BK89" i="12"/>
  <c r="BK87" i="12"/>
  <c r="J108" i="11"/>
  <c r="J103" i="11"/>
  <c r="BK98" i="11"/>
  <c r="BK90" i="11"/>
  <c r="J85" i="11"/>
  <c r="BK111" i="10"/>
  <c r="J103" i="10"/>
  <c r="J99" i="10"/>
  <c r="J93" i="10"/>
  <c r="BK86" i="10"/>
  <c r="BK89" i="9"/>
  <c r="BK92" i="8"/>
  <c r="J89" i="8"/>
  <c r="BK244" i="7"/>
  <c r="BK232" i="7"/>
  <c r="J227" i="7"/>
  <c r="BK213" i="7"/>
  <c r="BK193" i="7"/>
  <c r="BK168" i="7"/>
  <c r="BK143" i="7"/>
  <c r="BK116" i="7"/>
  <c r="BK100" i="6"/>
  <c r="J94" i="6"/>
  <c r="J88" i="6"/>
  <c r="BK200" i="5"/>
  <c r="BK190" i="5"/>
  <c r="J182" i="5"/>
  <c r="BK175" i="5"/>
  <c r="J170" i="5"/>
  <c r="J162" i="5"/>
  <c r="J154" i="5"/>
  <c r="BK148" i="5"/>
  <c r="J142" i="5"/>
  <c r="BK131" i="5"/>
  <c r="J122" i="5"/>
  <c r="J111" i="5"/>
  <c r="J107" i="5"/>
  <c r="BK101" i="5"/>
  <c r="BK92" i="5"/>
  <c r="J143" i="4"/>
  <c r="J133" i="4"/>
  <c r="J126" i="4"/>
  <c r="J115" i="4"/>
  <c r="BK100" i="4"/>
  <c r="J154" i="3"/>
  <c r="J131" i="3"/>
  <c r="BK121" i="3"/>
  <c r="J105" i="3"/>
  <c r="J101" i="2"/>
  <c r="J85" i="2"/>
  <c r="J111" i="33"/>
  <c r="J91" i="33"/>
  <c r="J365" i="32"/>
  <c r="J345" i="32"/>
  <c r="J335" i="32"/>
  <c r="J323" i="32"/>
  <c r="BK308" i="32"/>
  <c r="J294" i="32"/>
  <c r="BK271" i="32"/>
  <c r="BK259" i="32"/>
  <c r="J246" i="32"/>
  <c r="BK234" i="32"/>
  <c r="BK211" i="32"/>
  <c r="J187" i="32"/>
  <c r="BK176" i="32"/>
  <c r="J168" i="32"/>
  <c r="J160" i="32"/>
  <c r="BK153" i="32"/>
  <c r="J147" i="32"/>
  <c r="BK140" i="32"/>
  <c r="J129" i="32"/>
  <c r="J113" i="32"/>
  <c r="BK107" i="32"/>
  <c r="J99" i="32"/>
  <c r="J115" i="31"/>
  <c r="BK101" i="31"/>
  <c r="BK129" i="30"/>
  <c r="J112" i="30"/>
  <c r="J95" i="30"/>
  <c r="J92" i="28"/>
  <c r="BK111" i="27"/>
  <c r="J103" i="27"/>
  <c r="BK394" i="26"/>
  <c r="J388" i="26"/>
  <c r="BK383" i="26"/>
  <c r="J362" i="26"/>
  <c r="J344" i="26"/>
  <c r="BK309" i="26"/>
  <c r="J290" i="26"/>
  <c r="BK276" i="26"/>
  <c r="J252" i="26"/>
  <c r="J236" i="26"/>
  <c r="BK225" i="26"/>
  <c r="BK216" i="26"/>
  <c r="BK201" i="26"/>
  <c r="J195" i="26"/>
  <c r="J187" i="26"/>
  <c r="J160" i="26"/>
  <c r="BK142" i="26"/>
  <c r="J124" i="26"/>
  <c r="J491" i="25"/>
  <c r="J480" i="25"/>
  <c r="J462" i="25"/>
  <c r="BK456" i="25"/>
  <c r="BK451" i="25"/>
  <c r="BK439" i="25"/>
  <c r="J435" i="25"/>
  <c r="J419" i="25"/>
  <c r="J414" i="25"/>
  <c r="BK404" i="25"/>
  <c r="J400" i="25"/>
  <c r="BK394" i="25"/>
  <c r="BK388" i="25"/>
  <c r="BK380" i="25"/>
  <c r="BK371" i="25"/>
  <c r="BK359" i="25"/>
  <c r="J353" i="25"/>
  <c r="J347" i="25"/>
  <c r="J344" i="25"/>
  <c r="J323" i="25"/>
  <c r="J311" i="25"/>
  <c r="J301" i="25"/>
  <c r="J297" i="25"/>
  <c r="J293" i="25"/>
  <c r="J281" i="25"/>
  <c r="J273" i="25"/>
  <c r="J265" i="25"/>
  <c r="BK260" i="25"/>
  <c r="J254" i="25"/>
  <c r="J249" i="25"/>
  <c r="BK245" i="25"/>
  <c r="J241" i="25"/>
  <c r="J237" i="25"/>
  <c r="J228" i="25"/>
  <c r="J224" i="25"/>
  <c r="BK221" i="25"/>
  <c r="J216" i="25"/>
  <c r="BK209" i="25"/>
  <c r="J201" i="25"/>
  <c r="BK197" i="25"/>
  <c r="BK188" i="25"/>
  <c r="BK181" i="25"/>
  <c r="BK176" i="25"/>
  <c r="BK173" i="25"/>
  <c r="J167" i="25"/>
  <c r="J162" i="25"/>
  <c r="J158" i="25"/>
  <c r="BK153" i="25"/>
  <c r="BK143" i="25"/>
  <c r="J136" i="25"/>
  <c r="BK128" i="25"/>
  <c r="J120" i="25"/>
  <c r="BK115" i="25"/>
  <c r="J111" i="25"/>
  <c r="BK111" i="24"/>
  <c r="BK107" i="24"/>
  <c r="BK103" i="24"/>
  <c r="J97" i="24"/>
  <c r="J93" i="24"/>
  <c r="BK87" i="24"/>
  <c r="BK466" i="23"/>
  <c r="J458" i="23"/>
  <c r="BK447" i="23"/>
  <c r="BK439" i="23"/>
  <c r="J432" i="23"/>
  <c r="J424" i="23"/>
  <c r="BK412" i="23"/>
  <c r="J403" i="23"/>
  <c r="BK393" i="23"/>
  <c r="J385" i="23"/>
  <c r="BK377" i="23"/>
  <c r="BK362" i="23"/>
  <c r="BK358" i="23"/>
  <c r="J350" i="23"/>
  <c r="BK344" i="23"/>
  <c r="BK336" i="23"/>
  <c r="BK326" i="23"/>
  <c r="J317" i="23"/>
  <c r="J308" i="23"/>
  <c r="J282" i="23"/>
  <c r="J246" i="23"/>
  <c r="BK224" i="23"/>
  <c r="BK188" i="23"/>
  <c r="J172" i="23"/>
  <c r="J164" i="23"/>
  <c r="J160" i="23"/>
  <c r="BK153" i="23"/>
  <c r="BK145" i="23"/>
  <c r="BK131" i="23"/>
  <c r="J121" i="23"/>
  <c r="J109" i="23"/>
  <c r="BK99" i="23"/>
  <c r="J92" i="23"/>
  <c r="J357" i="22"/>
  <c r="BK350" i="22"/>
  <c r="J338" i="22"/>
  <c r="BK331" i="22"/>
  <c r="J325" i="22"/>
  <c r="BK317" i="22"/>
  <c r="J313" i="22"/>
  <c r="J305" i="22"/>
  <c r="J298" i="22"/>
  <c r="J288" i="22"/>
  <c r="J280" i="22"/>
  <c r="J275" i="22"/>
  <c r="BK270" i="22"/>
  <c r="J267" i="22"/>
  <c r="BK257" i="22"/>
  <c r="BK247" i="22"/>
  <c r="BK234" i="22"/>
  <c r="BK224" i="22"/>
  <c r="BK213" i="22"/>
  <c r="BK206" i="22"/>
  <c r="J195" i="22"/>
  <c r="J189" i="22"/>
  <c r="J181" i="22"/>
  <c r="J172" i="22"/>
  <c r="BK167" i="22"/>
  <c r="BK163" i="22"/>
  <c r="J685" i="20"/>
  <c r="J679" i="20"/>
  <c r="J673" i="20"/>
  <c r="BK665" i="20"/>
  <c r="BK653" i="20"/>
  <c r="J645" i="20"/>
  <c r="J637" i="20"/>
  <c r="J623" i="20"/>
  <c r="J613" i="20"/>
  <c r="BK605" i="20"/>
  <c r="J597" i="20"/>
  <c r="J583" i="20"/>
  <c r="J555" i="20"/>
  <c r="BK545" i="20"/>
  <c r="J511" i="20"/>
  <c r="BK483" i="20"/>
  <c r="BK476" i="20"/>
  <c r="J465" i="20"/>
  <c r="BK461" i="20"/>
  <c r="BK451" i="20"/>
  <c r="BK437" i="20"/>
  <c r="BK426" i="20"/>
  <c r="J418" i="20"/>
  <c r="J399" i="20"/>
  <c r="BK392" i="20"/>
  <c r="BK387" i="20"/>
  <c r="J385" i="20"/>
  <c r="BK378" i="20"/>
  <c r="J365" i="20"/>
  <c r="BK337" i="20"/>
  <c r="J320" i="20"/>
  <c r="J305" i="20"/>
  <c r="BK291" i="20"/>
  <c r="BK281" i="20"/>
  <c r="J274" i="20"/>
  <c r="BK264" i="20"/>
  <c r="J259" i="20"/>
  <c r="J250" i="20"/>
  <c r="BK233" i="20"/>
  <c r="J228" i="20"/>
  <c r="BK224" i="20"/>
  <c r="BK217" i="20"/>
  <c r="J211" i="20"/>
  <c r="BK205" i="20"/>
  <c r="BK194" i="20"/>
  <c r="J183" i="20"/>
  <c r="J170" i="20"/>
  <c r="J163" i="20"/>
  <c r="BK156" i="20"/>
  <c r="BK151" i="20"/>
  <c r="J134" i="20"/>
  <c r="BK124" i="20"/>
  <c r="BK142" i="19"/>
  <c r="J131" i="19"/>
  <c r="BK121" i="19"/>
  <c r="J99" i="19"/>
  <c r="BK230" i="18"/>
  <c r="BK224" i="18"/>
  <c r="BK216" i="18"/>
  <c r="J211" i="18"/>
  <c r="J170" i="18"/>
  <c r="J163" i="18"/>
  <c r="BK154" i="18"/>
  <c r="BK142" i="18"/>
  <c r="J131" i="18"/>
  <c r="J120" i="18"/>
  <c r="J116" i="18"/>
  <c r="BK106" i="18"/>
  <c r="BK95" i="18"/>
  <c r="J2083" i="17"/>
  <c r="BK2056" i="17"/>
  <c r="J2029" i="17"/>
  <c r="BK2022" i="17"/>
  <c r="BK2007" i="17"/>
  <c r="BK1921" i="17"/>
  <c r="J1904" i="17"/>
  <c r="BK1874" i="17"/>
  <c r="BK1821" i="17"/>
  <c r="J1809" i="17"/>
  <c r="BK1793" i="17"/>
  <c r="J1780" i="17"/>
  <c r="J1776" i="17"/>
  <c r="J1774" i="17"/>
  <c r="J1758" i="17"/>
  <c r="BK1736" i="17"/>
  <c r="BK1723" i="17"/>
  <c r="J1705" i="17"/>
  <c r="J1700" i="17"/>
  <c r="J1693" i="17"/>
  <c r="J1659" i="17"/>
  <c r="BK1628" i="17"/>
  <c r="BK1622" i="17"/>
  <c r="BK1617" i="17"/>
  <c r="BK1607" i="17"/>
  <c r="BK1599" i="17"/>
  <c r="J1568" i="17"/>
  <c r="BK1548" i="17"/>
  <c r="J1503" i="17"/>
  <c r="J1499" i="17"/>
  <c r="BK1484" i="17"/>
  <c r="BK1472" i="17"/>
  <c r="BK1466" i="17"/>
  <c r="BK1457" i="17"/>
  <c r="BK1439" i="17"/>
  <c r="BK1416" i="17"/>
  <c r="BK1389" i="17"/>
  <c r="J1383" i="17"/>
  <c r="J1373" i="17"/>
  <c r="BK1365" i="17"/>
  <c r="BK1348" i="17"/>
  <c r="BK1304" i="17"/>
  <c r="BK1258" i="17"/>
  <c r="J1220" i="17"/>
  <c r="BK1201" i="17"/>
  <c r="BK1157" i="17"/>
  <c r="J1142" i="17"/>
  <c r="BK1111" i="17"/>
  <c r="J1058" i="17"/>
  <c r="BK1047" i="17"/>
  <c r="J1027" i="17"/>
  <c r="J993" i="17"/>
  <c r="J954" i="17"/>
  <c r="BK909" i="17"/>
  <c r="BK892" i="17"/>
  <c r="J874" i="17"/>
  <c r="BK853" i="17"/>
  <c r="BK837" i="17"/>
  <c r="BK826" i="17"/>
  <c r="BK818" i="17"/>
  <c r="J806" i="17"/>
  <c r="BK780" i="17"/>
  <c r="BK764" i="17"/>
  <c r="BK746" i="17"/>
  <c r="BK715" i="17"/>
  <c r="J621" i="17"/>
  <c r="BK596" i="17"/>
  <c r="BK568" i="17"/>
  <c r="J546" i="17"/>
  <c r="BK508" i="17"/>
  <c r="BK493" i="17"/>
  <c r="J484" i="17"/>
  <c r="J471" i="17"/>
  <c r="J455" i="17"/>
  <c r="J432" i="17"/>
  <c r="BK402" i="17"/>
  <c r="BK363" i="17"/>
  <c r="BK338" i="17"/>
  <c r="J329" i="17"/>
  <c r="J316" i="17"/>
  <c r="BK296" i="17"/>
  <c r="J279" i="17"/>
  <c r="BK260" i="17"/>
  <c r="BK241" i="17"/>
  <c r="J222" i="17"/>
  <c r="BK197" i="17"/>
  <c r="J178" i="17"/>
  <c r="BK165" i="17"/>
  <c r="J143" i="17"/>
  <c r="BK124" i="17"/>
  <c r="BK116" i="17"/>
  <c r="J101" i="16"/>
  <c r="J92" i="16"/>
  <c r="BK99" i="15"/>
  <c r="BK94" i="15"/>
  <c r="BK85" i="15"/>
  <c r="J155" i="14"/>
  <c r="J151" i="14"/>
  <c r="BK144" i="14"/>
  <c r="J138" i="14"/>
  <c r="J130" i="14"/>
  <c r="BK122" i="14"/>
  <c r="J115" i="14"/>
  <c r="BK111" i="14"/>
  <c r="BK105" i="14"/>
  <c r="J99" i="14"/>
  <c r="BK90" i="14"/>
  <c r="BK84" i="13"/>
  <c r="J92" i="12"/>
  <c r="BK88" i="12"/>
  <c r="J111" i="11"/>
  <c r="BK103" i="11"/>
  <c r="BK95" i="11"/>
  <c r="J91" i="11"/>
  <c r="J86" i="11"/>
  <c r="J116" i="10"/>
  <c r="J111" i="10"/>
  <c r="J108" i="10"/>
  <c r="J100" i="10"/>
  <c r="BK95" i="10"/>
  <c r="J89" i="10"/>
  <c r="BK84" i="10"/>
  <c r="J92" i="8"/>
  <c r="BK88" i="8"/>
  <c r="BK128" i="4"/>
  <c r="BK120" i="4"/>
  <c r="BK111" i="4"/>
  <c r="J91" i="4"/>
  <c r="J171" i="3"/>
  <c r="J156" i="3"/>
  <c r="J136" i="3"/>
  <c r="BK129" i="3"/>
  <c r="J114" i="3"/>
  <c r="BK87" i="3"/>
  <c r="BK88" i="2"/>
  <c r="J112" i="33"/>
  <c r="BK107" i="33"/>
  <c r="J100" i="33"/>
  <c r="BK95" i="33"/>
  <c r="J90" i="33"/>
  <c r="BK361" i="32"/>
  <c r="J352" i="32"/>
  <c r="J343" i="32"/>
  <c r="J327" i="32"/>
  <c r="J317" i="32"/>
  <c r="J306" i="32"/>
  <c r="J290" i="32"/>
  <c r="BK282" i="32"/>
  <c r="J269" i="32"/>
  <c r="J252" i="32"/>
  <c r="J240" i="32"/>
  <c r="BK230" i="32"/>
  <c r="J221" i="32"/>
  <c r="J213" i="32"/>
  <c r="BK203" i="32"/>
  <c r="J191" i="32"/>
  <c r="BK172" i="32"/>
  <c r="J156" i="32"/>
  <c r="J150" i="32"/>
  <c r="J145" i="32"/>
  <c r="J140" i="32"/>
  <c r="J134" i="32"/>
  <c r="BK127" i="32"/>
  <c r="J119" i="32"/>
  <c r="J116" i="32"/>
  <c r="BK113" i="32"/>
  <c r="BK110" i="32"/>
  <c r="J108" i="32"/>
  <c r="BK101" i="32"/>
  <c r="BK115" i="31"/>
  <c r="J111" i="31"/>
  <c r="BK104" i="31"/>
  <c r="J95" i="31"/>
  <c r="J85" i="31"/>
  <c r="J117" i="30"/>
  <c r="BK101" i="30"/>
  <c r="BK88" i="28"/>
  <c r="BK83" i="28"/>
  <c r="J106" i="27"/>
  <c r="BK91" i="27"/>
  <c r="BK395" i="26"/>
  <c r="J391" i="26"/>
  <c r="BK382" i="26"/>
  <c r="J377" i="26"/>
  <c r="BK374" i="26"/>
  <c r="BK364" i="26"/>
  <c r="BK355" i="26"/>
  <c r="BK346" i="26"/>
  <c r="BK336" i="26"/>
  <c r="BK325" i="26"/>
  <c r="BK317" i="26"/>
  <c r="J307" i="26"/>
  <c r="BK295" i="26"/>
  <c r="J286" i="26"/>
  <c r="J264" i="26"/>
  <c r="BK256" i="26"/>
  <c r="BK250" i="26"/>
  <c r="J239" i="26"/>
  <c r="BK232" i="26"/>
  <c r="J218" i="26"/>
  <c r="J206" i="26"/>
  <c r="J199" i="26"/>
  <c r="BK187" i="26"/>
  <c r="BK181" i="26"/>
  <c r="J169" i="26"/>
  <c r="BK156" i="26"/>
  <c r="BK149" i="26"/>
  <c r="J137" i="26"/>
  <c r="J126" i="26"/>
  <c r="J117" i="26"/>
  <c r="J112" i="26"/>
  <c r="J612" i="25"/>
  <c r="J606" i="25"/>
  <c r="J601" i="25"/>
  <c r="J593" i="25"/>
  <c r="J587" i="25"/>
  <c r="BK579" i="25"/>
  <c r="BK574" i="25"/>
  <c r="BK564" i="25"/>
  <c r="J559" i="25"/>
  <c r="BK556" i="25"/>
  <c r="J550" i="25"/>
  <c r="J544" i="25"/>
  <c r="J538" i="25"/>
  <c r="BK532" i="25"/>
  <c r="BK525" i="25"/>
  <c r="BK517" i="25"/>
  <c r="BK512" i="25"/>
  <c r="BK504" i="25"/>
  <c r="J498" i="25"/>
  <c r="BK491" i="25"/>
  <c r="BK486" i="25"/>
  <c r="BK479" i="25"/>
  <c r="BK471" i="25"/>
  <c r="BK453" i="25"/>
  <c r="J446" i="25"/>
  <c r="BK442" i="25"/>
  <c r="BK429" i="25"/>
  <c r="J421" i="25"/>
  <c r="BK413" i="25"/>
  <c r="J406" i="25"/>
  <c r="BK390" i="25"/>
  <c r="BK384" i="25"/>
  <c r="BK366" i="25"/>
  <c r="J352" i="25"/>
  <c r="BK343" i="25"/>
  <c r="BK336" i="25"/>
  <c r="BK327" i="25"/>
  <c r="J316" i="25"/>
  <c r="BK294" i="25"/>
  <c r="BK288" i="25"/>
  <c r="J277" i="25"/>
  <c r="BK271" i="25"/>
  <c r="BK265" i="25"/>
  <c r="J260" i="25"/>
  <c r="BK254" i="25"/>
  <c r="BK249" i="25"/>
  <c r="J242" i="25"/>
  <c r="BK238" i="25"/>
  <c r="BK232" i="25"/>
  <c r="BK224" i="25"/>
  <c r="J217" i="25"/>
  <c r="J211" i="25"/>
  <c r="J205" i="25"/>
  <c r="J196" i="25"/>
  <c r="J192" i="25"/>
  <c r="BK186" i="25"/>
  <c r="J182" i="25"/>
  <c r="J176" i="25"/>
  <c r="BK168" i="25"/>
  <c r="BK163" i="25"/>
  <c r="BK156" i="25"/>
  <c r="J152" i="25"/>
  <c r="J144" i="25"/>
  <c r="BK136" i="25"/>
  <c r="J129" i="25"/>
  <c r="BK124" i="25"/>
  <c r="BK122" i="25"/>
  <c r="J118" i="25"/>
  <c r="BK110" i="25"/>
  <c r="J110" i="24"/>
  <c r="J101" i="24"/>
  <c r="J96" i="24"/>
  <c r="J89" i="24"/>
  <c r="BK471" i="23"/>
  <c r="J466" i="23"/>
  <c r="J456" i="23"/>
  <c r="J447" i="23"/>
  <c r="J439" i="23"/>
  <c r="BK432" i="23"/>
  <c r="BK424" i="23"/>
  <c r="BK405" i="23"/>
  <c r="J397" i="23"/>
  <c r="BK383" i="23"/>
  <c r="J373" i="23"/>
  <c r="J364" i="23"/>
  <c r="BK357" i="23"/>
  <c r="BK350" i="23"/>
  <c r="J344" i="23"/>
  <c r="BK334" i="23"/>
  <c r="J328" i="23"/>
  <c r="BK319" i="23"/>
  <c r="BK308" i="23"/>
  <c r="BK304" i="23"/>
  <c r="J276" i="23"/>
  <c r="BK254" i="23"/>
  <c r="BK242" i="23"/>
  <c r="J222" i="23"/>
  <c r="J210" i="23"/>
  <c r="J202" i="23"/>
  <c r="J190" i="23"/>
  <c r="BK175" i="23"/>
  <c r="J166" i="23"/>
  <c r="BK157" i="23"/>
  <c r="J151" i="23"/>
  <c r="BK135" i="23"/>
  <c r="J123" i="23"/>
  <c r="J105" i="23"/>
  <c r="BK96" i="23"/>
  <c r="BK364" i="22"/>
  <c r="BK362" i="22"/>
  <c r="J353" i="22"/>
  <c r="J348" i="22"/>
  <c r="J155" i="22"/>
  <c r="BK152" i="22"/>
  <c r="BK146" i="22"/>
  <c r="BK141" i="22"/>
  <c r="J136" i="22"/>
  <c r="BK130" i="22"/>
  <c r="J123" i="22"/>
  <c r="BK117" i="22"/>
  <c r="BK112" i="22"/>
  <c r="J109" i="22"/>
  <c r="J104" i="22"/>
  <c r="J96" i="22"/>
  <c r="J89" i="22"/>
  <c r="BK141" i="21"/>
  <c r="BK134" i="21"/>
  <c r="J128" i="21"/>
  <c r="J120" i="21"/>
  <c r="J112" i="21"/>
  <c r="J103" i="21"/>
  <c r="BK95" i="21"/>
  <c r="BK89" i="21"/>
  <c r="BK685" i="20"/>
  <c r="J675" i="20"/>
  <c r="J663" i="20"/>
  <c r="J655" i="20"/>
  <c r="BK645" i="20"/>
  <c r="BK621" i="20"/>
  <c r="BK603" i="20"/>
  <c r="J593" i="20"/>
  <c r="BK583" i="20"/>
  <c r="J571" i="20"/>
  <c r="BK549" i="20"/>
  <c r="J535" i="20"/>
  <c r="J530" i="20"/>
  <c r="BK524" i="20"/>
  <c r="J508" i="20"/>
  <c r="J497" i="20"/>
  <c r="BK491" i="20"/>
  <c r="J480" i="20"/>
  <c r="BK467" i="20"/>
  <c r="J463" i="20"/>
  <c r="BK450" i="20"/>
  <c r="BK444" i="20"/>
  <c r="BK432" i="20"/>
  <c r="J427" i="20"/>
  <c r="J419" i="20"/>
  <c r="BK415" i="20"/>
  <c r="J380" i="20"/>
  <c r="BK371" i="20"/>
  <c r="J357" i="20"/>
  <c r="BK350" i="20"/>
  <c r="BK340" i="20"/>
  <c r="J335" i="20"/>
  <c r="J316" i="20"/>
  <c r="BK312" i="20"/>
  <c r="J302" i="20"/>
  <c r="BK294" i="20"/>
  <c r="J281" i="20"/>
  <c r="BK262" i="20"/>
  <c r="BK250" i="20"/>
  <c r="BK241" i="20"/>
  <c r="J235" i="20"/>
  <c r="BK231" i="20"/>
  <c r="J226" i="20"/>
  <c r="BK212" i="20"/>
  <c r="BK207" i="20"/>
  <c r="BK198" i="20"/>
  <c r="J192" i="20"/>
  <c r="J181" i="20"/>
  <c r="BK173" i="20"/>
  <c r="BK164" i="20"/>
  <c r="J155" i="20"/>
  <c r="J148" i="20"/>
  <c r="J140" i="20"/>
  <c r="J130" i="20"/>
  <c r="J124" i="20"/>
  <c r="J119" i="20"/>
  <c r="J109" i="20"/>
  <c r="J145" i="19"/>
  <c r="BK139" i="19"/>
  <c r="BK132" i="19"/>
  <c r="BK123" i="19"/>
  <c r="J112" i="19"/>
  <c r="BK108" i="19"/>
  <c r="BK103" i="19"/>
  <c r="J97" i="19"/>
  <c r="J92" i="19"/>
  <c r="J229" i="18"/>
  <c r="BK223" i="18"/>
  <c r="J207" i="18"/>
  <c r="BK198" i="18"/>
  <c r="J195" i="18"/>
  <c r="BK191" i="18"/>
  <c r="BK184" i="18"/>
  <c r="J178" i="18"/>
  <c r="BK162" i="18"/>
  <c r="J153" i="18"/>
  <c r="BK148" i="18"/>
  <c r="BK138" i="18"/>
  <c r="J127" i="18"/>
  <c r="BK114" i="18"/>
  <c r="BK111" i="18"/>
  <c r="BK97" i="18"/>
  <c r="J2192" i="17"/>
  <c r="J2183" i="17"/>
  <c r="BK2160" i="17"/>
  <c r="BK2137" i="17"/>
  <c r="BK2134" i="17"/>
  <c r="BK2127" i="17"/>
  <c r="J2122" i="17"/>
  <c r="J2119" i="17"/>
  <c r="J2115" i="17"/>
  <c r="J2112" i="17"/>
  <c r="J2109" i="17"/>
  <c r="BK2080" i="17"/>
  <c r="BK2047" i="17"/>
  <c r="J2016" i="17"/>
  <c r="J2003" i="17"/>
  <c r="BK1979" i="17"/>
  <c r="BK1956" i="17"/>
  <c r="J1924" i="17"/>
  <c r="J1889" i="17"/>
  <c r="BK1862" i="17"/>
  <c r="BK1809" i="17"/>
  <c r="BK1776" i="17"/>
  <c r="J1770" i="17"/>
  <c r="J1761" i="17"/>
  <c r="BK1751" i="17"/>
  <c r="J1725" i="17"/>
  <c r="J1699" i="17"/>
  <c r="J1653" i="17"/>
  <c r="BK1636" i="17"/>
  <c r="BK1613" i="17"/>
  <c r="J1590" i="17"/>
  <c r="J1564" i="17"/>
  <c r="J1548" i="17"/>
  <c r="BK1524" i="17"/>
  <c r="BK1503" i="17"/>
  <c r="BK1499" i="17"/>
  <c r="BK1478" i="17"/>
  <c r="BK1465" i="17"/>
  <c r="J1459" i="17"/>
  <c r="BK1446" i="17"/>
  <c r="J1427" i="17"/>
  <c r="BK1405" i="17"/>
  <c r="J1382" i="17"/>
  <c r="J1357" i="17"/>
  <c r="BK1326" i="17"/>
  <c r="J1280" i="17"/>
  <c r="BK1252" i="17"/>
  <c r="J1232" i="17"/>
  <c r="BK1217" i="17"/>
  <c r="BK1203" i="17"/>
  <c r="BK1171" i="17"/>
  <c r="J1103" i="17"/>
  <c r="J1040" i="17"/>
  <c r="J1016" i="17"/>
  <c r="BK982" i="17"/>
  <c r="J964" i="17"/>
  <c r="J942" i="17"/>
  <c r="BK904" i="17"/>
  <c r="BK871" i="17"/>
  <c r="J847" i="17"/>
  <c r="BK842" i="17"/>
  <c r="BK833" i="17"/>
  <c r="J820" i="17"/>
  <c r="BK812" i="17"/>
  <c r="BK797" i="17"/>
  <c r="BK774" i="17"/>
  <c r="J764" i="17"/>
  <c r="J758" i="17"/>
  <c r="BK744" i="17"/>
  <c r="J672" i="17"/>
  <c r="BK635" i="17"/>
  <c r="BK605" i="17"/>
  <c r="BK581" i="17"/>
  <c r="J565" i="17"/>
  <c r="BK528" i="17"/>
  <c r="J499" i="17"/>
  <c r="BK483" i="17"/>
  <c r="BK473" i="17"/>
  <c r="J103" i="16"/>
  <c r="BK94" i="16"/>
  <c r="BK91" i="16"/>
  <c r="BK87" i="16"/>
  <c r="BK98" i="15"/>
  <c r="J94" i="15"/>
  <c r="J88" i="15"/>
  <c r="J153" i="14"/>
  <c r="J145" i="14"/>
  <c r="BK136" i="14"/>
  <c r="J127" i="14"/>
  <c r="J123" i="14"/>
  <c r="BK119" i="14"/>
  <c r="J272" i="7"/>
  <c r="J254" i="7"/>
  <c r="J235" i="7"/>
  <c r="J219" i="7"/>
  <c r="BK212" i="7"/>
  <c r="J188" i="7"/>
  <c r="J172" i="7"/>
  <c r="J160" i="7"/>
  <c r="BK139" i="7"/>
  <c r="J121" i="7"/>
  <c r="J104" i="7"/>
  <c r="BK97" i="6"/>
  <c r="BK88" i="6"/>
  <c r="J199" i="5"/>
  <c r="BK193" i="5"/>
  <c r="BK182" i="5"/>
  <c r="J176" i="5"/>
  <c r="BK169" i="5"/>
  <c r="BK162" i="5"/>
  <c r="J159" i="5"/>
  <c r="J152" i="5"/>
  <c r="J137" i="5"/>
  <c r="J127" i="5"/>
  <c r="BK119" i="5"/>
  <c r="BK111" i="5"/>
  <c r="BK95" i="5"/>
  <c r="J141" i="4"/>
  <c r="BK133" i="4"/>
  <c r="BK122" i="4"/>
  <c r="J107" i="4"/>
  <c r="BK160" i="3"/>
  <c r="J140" i="3"/>
  <c r="BK118" i="3"/>
  <c r="BK105" i="3"/>
  <c r="BK90" i="3"/>
  <c r="BK92" i="2"/>
  <c r="J107" i="33"/>
  <c r="BK102" i="33"/>
  <c r="BK92" i="33"/>
  <c r="J370" i="32"/>
  <c r="J358" i="32"/>
  <c r="J349" i="32"/>
  <c r="BK335" i="32"/>
  <c r="BK319" i="32"/>
  <c r="J313" i="32"/>
  <c r="J300" i="32"/>
  <c r="BK292" i="32"/>
  <c r="J282" i="32"/>
  <c r="J271" i="32"/>
  <c r="J256" i="32"/>
  <c r="BK246" i="32"/>
  <c r="BK231" i="32"/>
  <c r="BK225" i="32"/>
  <c r="J217" i="32"/>
  <c r="J207" i="32"/>
  <c r="J201" i="32"/>
  <c r="BK193" i="32"/>
  <c r="J185" i="32"/>
  <c r="BK168" i="32"/>
  <c r="J152" i="32"/>
  <c r="J146" i="32"/>
  <c r="BK138" i="32"/>
  <c r="BK134" i="32"/>
  <c r="BK123" i="32"/>
  <c r="BK386" i="26"/>
  <c r="J382" i="26"/>
  <c r="J378" i="26"/>
  <c r="J374" i="26"/>
  <c r="J366" i="26"/>
  <c r="J357" i="26"/>
  <c r="BK344" i="26"/>
  <c r="J336" i="26"/>
  <c r="J327" i="26"/>
  <c r="J319" i="26"/>
  <c r="J309" i="26"/>
  <c r="BK301" i="26"/>
  <c r="BK290" i="26"/>
  <c r="BK283" i="26"/>
  <c r="J274" i="26"/>
  <c r="J262" i="26"/>
  <c r="J256" i="26"/>
  <c r="BK246" i="26"/>
  <c r="J232" i="26"/>
  <c r="BK220" i="26"/>
  <c r="BK206" i="26"/>
  <c r="BK191" i="26"/>
  <c r="J179" i="26"/>
  <c r="J171" i="26"/>
  <c r="BK162" i="26"/>
  <c r="BK150" i="26"/>
  <c r="J142" i="26"/>
  <c r="J134" i="26"/>
  <c r="BK124" i="26"/>
  <c r="BK117" i="26"/>
  <c r="J623" i="25"/>
  <c r="BK618" i="25"/>
  <c r="J615" i="25"/>
  <c r="J611" i="25"/>
  <c r="BK603" i="25"/>
  <c r="BK599" i="25"/>
  <c r="BK593" i="25"/>
  <c r="BK587" i="25"/>
  <c r="J578" i="25"/>
  <c r="BK571" i="25"/>
  <c r="BK566" i="25"/>
  <c r="BK561" i="25"/>
  <c r="J558" i="25"/>
  <c r="J551" i="25"/>
  <c r="BK542" i="25"/>
  <c r="J536" i="25"/>
  <c r="BK529" i="25"/>
  <c r="BK521" i="25"/>
  <c r="J510" i="25"/>
  <c r="J503" i="25"/>
  <c r="J496" i="25"/>
  <c r="BK474" i="25"/>
  <c r="J470" i="25"/>
  <c r="BK463" i="25"/>
  <c r="BK458" i="25"/>
  <c r="BK448" i="25"/>
  <c r="J438" i="25"/>
  <c r="BK428" i="25"/>
  <c r="BK417" i="25"/>
  <c r="J404" i="25"/>
  <c r="J391" i="25"/>
  <c r="J386" i="25"/>
  <c r="J380" i="25"/>
  <c r="BK373" i="25"/>
  <c r="BK367" i="25"/>
  <c r="BK361" i="25"/>
  <c r="J349" i="25"/>
  <c r="BK334" i="25"/>
  <c r="BK321" i="25"/>
  <c r="BK315" i="25"/>
  <c r="BK297" i="25"/>
  <c r="BK293" i="25"/>
  <c r="J287" i="25"/>
  <c r="J283" i="25"/>
  <c r="BK267" i="25"/>
  <c r="BK257" i="25"/>
  <c r="J245" i="25"/>
  <c r="BK231" i="25"/>
  <c r="BK222" i="25"/>
  <c r="J213" i="25"/>
  <c r="BK207" i="25"/>
  <c r="BK199" i="25"/>
  <c r="J194" i="25"/>
  <c r="J190" i="25"/>
  <c r="J181" i="25"/>
  <c r="J175" i="25"/>
  <c r="BK167" i="25"/>
  <c r="BK161" i="25"/>
  <c r="BK152" i="25"/>
  <c r="BK145" i="25"/>
  <c r="J139" i="25"/>
  <c r="J130" i="25"/>
  <c r="BK120" i="25"/>
  <c r="J290" i="23"/>
  <c r="BK280" i="23"/>
  <c r="J272" i="23"/>
  <c r="BK262" i="23"/>
  <c r="J238" i="23"/>
  <c r="BK228" i="23"/>
  <c r="J208" i="23"/>
  <c r="J192" i="23"/>
  <c r="BK149" i="23"/>
  <c r="J135" i="23"/>
  <c r="J119" i="23"/>
  <c r="J107" i="23"/>
  <c r="BK97" i="23"/>
  <c r="J90" i="23"/>
  <c r="J355" i="22"/>
  <c r="J346" i="22"/>
  <c r="BK341" i="22"/>
  <c r="J334" i="22"/>
  <c r="J332" i="22"/>
  <c r="J328" i="22"/>
  <c r="BK323" i="22"/>
  <c r="J319" i="22"/>
  <c r="BK312" i="22"/>
  <c r="J307" i="22"/>
  <c r="J303" i="22"/>
  <c r="BK300" i="22"/>
  <c r="BK293" i="22"/>
  <c r="BK288" i="22"/>
  <c r="BK280" i="22"/>
  <c r="BK272" i="22"/>
  <c r="J263" i="22"/>
  <c r="BK259" i="22"/>
  <c r="BK254" i="22"/>
  <c r="J249" i="22"/>
  <c r="BK244" i="22"/>
  <c r="J240" i="22"/>
  <c r="BK236" i="22"/>
  <c r="J233" i="22"/>
  <c r="BK228" i="22"/>
  <c r="J226" i="22"/>
  <c r="J222" i="22"/>
  <c r="BK217" i="22"/>
  <c r="BK214" i="22"/>
  <c r="BK212" i="22"/>
  <c r="BK205" i="22"/>
  <c r="BK201" i="22"/>
  <c r="J197" i="22"/>
  <c r="BK191" i="22"/>
  <c r="J183" i="22"/>
  <c r="BK177" i="22"/>
  <c r="J171" i="22"/>
  <c r="J167" i="22"/>
  <c r="J159" i="22"/>
  <c r="J156" i="22"/>
  <c r="J150" i="22"/>
  <c r="J145" i="22"/>
  <c r="BK138" i="22"/>
  <c r="J131" i="22"/>
  <c r="J125" i="22"/>
  <c r="BK118" i="22"/>
  <c r="BK110" i="22"/>
  <c r="BK106" i="22"/>
  <c r="BK100" i="22"/>
  <c r="BK96" i="22"/>
  <c r="J92" i="22"/>
  <c r="J87" i="22"/>
  <c r="J142" i="21"/>
  <c r="BK137" i="21"/>
  <c r="BK128" i="21"/>
  <c r="J125" i="21"/>
  <c r="BK119" i="21"/>
  <c r="BK111" i="21"/>
  <c r="J102" i="21"/>
  <c r="BK98" i="21"/>
  <c r="BK94" i="21"/>
  <c r="J89" i="21"/>
  <c r="BK589" i="20"/>
  <c r="J573" i="20"/>
  <c r="J559" i="20"/>
  <c r="J551" i="20"/>
  <c r="J541" i="20"/>
  <c r="BK525" i="20"/>
  <c r="J517" i="20"/>
  <c r="BK506" i="20"/>
  <c r="BK492" i="20"/>
  <c r="J473" i="20"/>
  <c r="BK458" i="20"/>
  <c r="BK445" i="20"/>
  <c r="BK435" i="20"/>
  <c r="BK419" i="20"/>
  <c r="J415" i="20"/>
  <c r="BK409" i="20"/>
  <c r="J398" i="20"/>
  <c r="BK394" i="20"/>
  <c r="J387" i="20"/>
  <c r="BK383" i="20"/>
  <c r="BK365" i="20"/>
  <c r="BK361" i="20"/>
  <c r="BK354" i="20"/>
  <c r="J343" i="20"/>
  <c r="BK332" i="20"/>
  <c r="BK324" i="20"/>
  <c r="BK305" i="20"/>
  <c r="BK293" i="20"/>
  <c r="J289" i="20"/>
  <c r="J278" i="20"/>
  <c r="BK269" i="20"/>
  <c r="BK260" i="20"/>
  <c r="J255" i="20"/>
  <c r="J243" i="20"/>
  <c r="BK234" i="20"/>
  <c r="J197" i="20"/>
  <c r="BK181" i="20"/>
  <c r="J173" i="20"/>
  <c r="J169" i="20"/>
  <c r="J150" i="20"/>
  <c r="BK126" i="20"/>
  <c r="BK120" i="20"/>
  <c r="BK107" i="20"/>
  <c r="J143" i="19"/>
  <c r="J133" i="19"/>
  <c r="J125" i="19"/>
  <c r="J117" i="19"/>
  <c r="J104" i="19"/>
  <c r="J96" i="19"/>
  <c r="J89" i="19"/>
  <c r="J223" i="18"/>
  <c r="BK214" i="18"/>
  <c r="J204" i="18"/>
  <c r="J198" i="18"/>
  <c r="BK194" i="18"/>
  <c r="J190" i="18"/>
  <c r="J187" i="18"/>
  <c r="BK180" i="18"/>
  <c r="BK176" i="18"/>
  <c r="BK170" i="18"/>
  <c r="J162" i="18"/>
  <c r="J154" i="18"/>
  <c r="J142" i="18"/>
  <c r="J136" i="18"/>
  <c r="BK127" i="18"/>
  <c r="BK120" i="18"/>
  <c r="BK116" i="18"/>
  <c r="J106" i="18"/>
  <c r="BK103" i="18"/>
  <c r="J99" i="18"/>
  <c r="J2102" i="17"/>
  <c r="J2086" i="17"/>
  <c r="BK2058" i="17"/>
  <c r="J2036" i="17"/>
  <c r="J2010" i="17"/>
  <c r="BK1997" i="17"/>
  <c r="J1935" i="17"/>
  <c r="J1885" i="17"/>
  <c r="BK1834" i="17"/>
  <c r="J1821" i="17"/>
  <c r="BK1811" i="17"/>
  <c r="J1782" i="17"/>
  <c r="J1775" i="17"/>
  <c r="BK1763" i="17"/>
  <c r="J1756" i="17"/>
  <c r="J1736" i="17"/>
  <c r="BK1717" i="17"/>
  <c r="J1703" i="17"/>
  <c r="J1666" i="17"/>
  <c r="J1640" i="17"/>
  <c r="J1627" i="17"/>
  <c r="BK1611" i="17"/>
  <c r="J1599" i="17"/>
  <c r="J1582" i="17"/>
  <c r="J1570" i="17"/>
  <c r="BK1554" i="17"/>
  <c r="J1518" i="17"/>
  <c r="J1481" i="17"/>
  <c r="J1472" i="17"/>
  <c r="BK1464" i="17"/>
  <c r="J1460" i="17"/>
  <c r="BK1452" i="17"/>
  <c r="J1441" i="17"/>
  <c r="J1414" i="17"/>
  <c r="J1396" i="17"/>
  <c r="BK1391" i="17"/>
  <c r="BK1380" i="17"/>
  <c r="BK1366" i="17"/>
  <c r="BK1358" i="17"/>
  <c r="BK1292" i="17"/>
  <c r="J1277" i="17"/>
  <c r="J1270" i="17"/>
  <c r="J1236" i="17"/>
  <c r="BK1214" i="17"/>
  <c r="J1162" i="17"/>
  <c r="BK1136" i="17"/>
  <c r="J1111" i="17"/>
  <c r="J1047" i="17"/>
  <c r="BK1016" i="17"/>
  <c r="BK985" i="17"/>
  <c r="BK949" i="17"/>
  <c r="BK928" i="17"/>
  <c r="BK914" i="17"/>
  <c r="J890" i="17"/>
  <c r="J868" i="17"/>
  <c r="J843" i="17"/>
  <c r="J830" i="17"/>
  <c r="BK820" i="17"/>
  <c r="BK810" i="17"/>
  <c r="BK799" i="17"/>
  <c r="J782" i="17"/>
  <c r="J766" i="17"/>
  <c r="J735" i="17"/>
  <c r="J715" i="17"/>
  <c r="J655" i="17"/>
  <c r="BK624" i="17"/>
  <c r="J518" i="17"/>
  <c r="J491" i="17"/>
  <c r="BK480" i="17"/>
  <c r="BK467" i="17"/>
  <c r="BK458" i="17"/>
  <c r="J446" i="17"/>
  <c r="BK437" i="17"/>
  <c r="J425" i="17"/>
  <c r="J409" i="17"/>
  <c r="BK400" i="17"/>
  <c r="J375" i="17"/>
  <c r="J368" i="17"/>
  <c r="J349" i="17"/>
  <c r="J338" i="17"/>
  <c r="BK325" i="17"/>
  <c r="J311" i="17"/>
  <c r="J301" i="17"/>
  <c r="J277" i="17"/>
  <c r="J260" i="17"/>
  <c r="J236" i="17"/>
  <c r="BK217" i="17"/>
  <c r="BK189" i="17"/>
  <c r="J181" i="17"/>
  <c r="J157" i="17"/>
  <c r="J139" i="17"/>
  <c r="J124" i="17"/>
  <c r="BK101" i="16"/>
  <c r="J94" i="16"/>
  <c r="BK88" i="16"/>
  <c r="BK97" i="15"/>
  <c r="BK87" i="15"/>
  <c r="BK155" i="14"/>
  <c r="BK141" i="14"/>
  <c r="BK135" i="14"/>
  <c r="J124" i="14"/>
  <c r="J109" i="14"/>
  <c r="BK99" i="14"/>
  <c r="BK92" i="14"/>
  <c r="BK88" i="14"/>
  <c r="J85" i="13"/>
  <c r="BK91" i="12"/>
  <c r="J109" i="11"/>
  <c r="J104" i="11"/>
  <c r="BK99" i="11"/>
  <c r="J93" i="11"/>
  <c r="BK89" i="11"/>
  <c r="BK116" i="10"/>
  <c r="BK109" i="10"/>
  <c r="BK103" i="10"/>
  <c r="BK93" i="10"/>
  <c r="J87" i="10"/>
  <c r="BK265" i="7"/>
  <c r="BK254" i="7"/>
  <c r="BK240" i="7"/>
  <c r="BK227" i="7"/>
  <c r="BK214" i="7"/>
  <c r="J202" i="7"/>
  <c r="BK183" i="7"/>
  <c r="BK164" i="7"/>
  <c r="J139" i="7"/>
  <c r="J123" i="7"/>
  <c r="J100" i="6"/>
  <c r="BK94" i="6"/>
  <c r="BK90" i="6"/>
  <c r="BK85" i="6"/>
  <c r="J193" i="5"/>
  <c r="J189" i="5"/>
  <c r="BK178" i="5"/>
  <c r="J171" i="5"/>
  <c r="J164" i="5"/>
  <c r="BK159" i="5"/>
  <c r="BK150" i="5"/>
  <c r="J144" i="5"/>
  <c r="J135" i="5"/>
  <c r="J124" i="5"/>
  <c r="J118" i="5"/>
  <c r="J106" i="5"/>
  <c r="J97" i="5"/>
  <c r="J93" i="5"/>
  <c r="J144" i="4"/>
  <c r="J128" i="4"/>
  <c r="BK124" i="4"/>
  <c r="BK113" i="4"/>
  <c r="J109" i="4"/>
  <c r="J100" i="4"/>
  <c r="BK93" i="4"/>
  <c r="BK156" i="3"/>
  <c r="BK140" i="3"/>
  <c r="BK127" i="3"/>
  <c r="BK101" i="3"/>
  <c r="BK99" i="2"/>
  <c r="BK93" i="2"/>
  <c r="BK86" i="2"/>
  <c r="BK106" i="31"/>
  <c r="BK97" i="31"/>
  <c r="BK90" i="31"/>
  <c r="BK121" i="30"/>
  <c r="J111" i="30"/>
  <c r="J101" i="30"/>
  <c r="BK89" i="30"/>
  <c r="BK82" i="29"/>
  <c r="BK90" i="28"/>
  <c r="J85" i="28"/>
  <c r="J109" i="27"/>
  <c r="J101" i="27"/>
  <c r="J91" i="27"/>
  <c r="BK392" i="26"/>
  <c r="BK615" i="25"/>
  <c r="BK605" i="25"/>
  <c r="J596" i="25"/>
  <c r="BK591" i="25"/>
  <c r="BK582" i="25"/>
  <c r="BK575" i="25"/>
  <c r="J566" i="25"/>
  <c r="BK543" i="25"/>
  <c r="BK538" i="25"/>
  <c r="J525" i="25"/>
  <c r="J517" i="25"/>
  <c r="J511" i="25"/>
  <c r="J508" i="25"/>
  <c r="BK501" i="25"/>
  <c r="J484" i="25"/>
  <c r="BK472" i="25"/>
  <c r="BK465" i="25"/>
  <c r="BK459" i="25"/>
  <c r="BK446" i="25"/>
  <c r="J436" i="25"/>
  <c r="J428" i="25"/>
  <c r="J420" i="25"/>
  <c r="BK412" i="25"/>
  <c r="J399" i="25"/>
  <c r="BK391" i="25"/>
  <c r="BK379" i="25"/>
  <c r="J374" i="25"/>
  <c r="BK364" i="25"/>
  <c r="J355" i="25"/>
  <c r="BK345" i="25"/>
  <c r="J336" i="25"/>
  <c r="BK329" i="25"/>
  <c r="BK323" i="25"/>
  <c r="J313" i="25"/>
  <c r="J296" i="25"/>
  <c r="BK113" i="25"/>
  <c r="J108" i="24"/>
  <c r="J95" i="24"/>
  <c r="BK89" i="24"/>
  <c r="BK85" i="24"/>
  <c r="BK460" i="23"/>
  <c r="J434" i="23"/>
  <c r="BK418" i="23"/>
  <c r="J412" i="23"/>
  <c r="BK387" i="23"/>
  <c r="BK364" i="23"/>
  <c r="BK355" i="23"/>
  <c r="J336" i="23"/>
  <c r="J309" i="23"/>
  <c r="J300" i="23"/>
  <c r="J294" i="23"/>
  <c r="BK272" i="23"/>
  <c r="J256" i="23"/>
  <c r="BK244" i="23"/>
  <c r="BK230" i="23"/>
  <c r="BK218" i="23"/>
  <c r="BK198" i="23"/>
  <c r="J184" i="23"/>
  <c r="J165" i="23"/>
  <c r="J161" i="23"/>
  <c r="J150" i="23"/>
  <c r="J143" i="23"/>
  <c r="BK119" i="23"/>
  <c r="BK112" i="23"/>
  <c r="J103" i="23"/>
  <c r="J98" i="23"/>
  <c r="J93" i="23"/>
  <c r="BK357" i="22"/>
  <c r="J354" i="22"/>
  <c r="BK346" i="22"/>
  <c r="BK342" i="22"/>
  <c r="BK336" i="22"/>
  <c r="J330" i="22"/>
  <c r="J323" i="22"/>
  <c r="BK316" i="22"/>
  <c r="BK309" i="22"/>
  <c r="BK302" i="22"/>
  <c r="BK298" i="22"/>
  <c r="J291" i="22"/>
  <c r="J287" i="22"/>
  <c r="J281" i="22"/>
  <c r="BK275" i="22"/>
  <c r="J271" i="22"/>
  <c r="BK264" i="22"/>
  <c r="J261" i="22"/>
  <c r="J256" i="22"/>
  <c r="BK251" i="22"/>
  <c r="J244" i="22"/>
  <c r="BK240" i="22"/>
  <c r="J236" i="22"/>
  <c r="J231" i="22"/>
  <c r="BK226" i="22"/>
  <c r="BK221" i="22"/>
  <c r="J217" i="22"/>
  <c r="J210" i="22"/>
  <c r="J204" i="22"/>
  <c r="J199" i="22"/>
  <c r="J191" i="22"/>
  <c r="J184" i="22"/>
  <c r="J180" i="22"/>
  <c r="J175" i="22"/>
  <c r="BK166" i="22"/>
  <c r="J162" i="22"/>
  <c r="BK154" i="22"/>
  <c r="J147" i="22"/>
  <c r="BK139" i="22"/>
  <c r="BK133" i="22"/>
  <c r="J128" i="22"/>
  <c r="J124" i="22"/>
  <c r="J114" i="22"/>
  <c r="J102" i="22"/>
  <c r="BK97" i="22"/>
  <c r="BK93" i="22"/>
  <c r="J145" i="21"/>
  <c r="BK136" i="21"/>
  <c r="J127" i="21"/>
  <c r="J122" i="21"/>
  <c r="BK112" i="21"/>
  <c r="BK105" i="21"/>
  <c r="J100" i="21"/>
  <c r="BK91" i="21"/>
  <c r="BK651" i="20"/>
  <c r="J635" i="20"/>
  <c r="J625" i="20"/>
  <c r="J611" i="20"/>
  <c r="BK601" i="20"/>
  <c r="BK579" i="20"/>
  <c r="J565" i="20"/>
  <c r="BK541" i="20"/>
  <c r="BK530" i="20"/>
  <c r="J525" i="20"/>
  <c r="J514" i="20"/>
  <c r="BK509" i="20"/>
  <c r="J500" i="20"/>
  <c r="J491" i="20"/>
  <c r="BK477" i="20"/>
  <c r="BK474" i="20"/>
  <c r="J460" i="20"/>
  <c r="J446" i="20"/>
  <c r="J440" i="20"/>
  <c r="J428" i="20"/>
  <c r="BK414" i="20"/>
  <c r="BK400" i="20"/>
  <c r="BK395" i="20"/>
  <c r="BK384" i="20"/>
  <c r="J373" i="20"/>
  <c r="J368" i="20"/>
  <c r="BK359" i="20"/>
  <c r="BK348" i="20"/>
  <c r="J326" i="20"/>
  <c r="J315" i="20"/>
  <c r="BK306" i="20"/>
  <c r="J300" i="20"/>
  <c r="J292" i="20"/>
  <c r="BK283" i="20"/>
  <c r="BK270" i="20"/>
  <c r="BK259" i="20"/>
  <c r="BK243" i="20"/>
  <c r="J237" i="20"/>
  <c r="J217" i="20"/>
  <c r="J205" i="20"/>
  <c r="J198" i="20"/>
  <c r="BK187" i="20"/>
  <c r="J176" i="20"/>
  <c r="J166" i="20"/>
  <c r="BK148" i="20"/>
  <c r="BK145" i="20"/>
  <c r="J136" i="20"/>
  <c r="BK125" i="20"/>
  <c r="BK147" i="19"/>
  <c r="BK136" i="19"/>
  <c r="J130" i="19"/>
  <c r="BK122" i="19"/>
  <c r="J115" i="19"/>
  <c r="J108" i="19"/>
  <c r="J101" i="19"/>
  <c r="J91" i="19"/>
  <c r="BK232" i="18"/>
  <c r="J226" i="18"/>
  <c r="J217" i="18"/>
  <c r="BK211" i="18"/>
  <c r="BK187" i="18"/>
  <c r="BK181" i="18"/>
  <c r="BK172" i="18"/>
  <c r="BK167" i="18"/>
  <c r="J160" i="18"/>
  <c r="BK151" i="18"/>
  <c r="BK136" i="18"/>
  <c r="J128" i="18"/>
  <c r="J121" i="18"/>
  <c r="J110" i="18"/>
  <c r="BK102" i="18"/>
  <c r="BK98" i="18"/>
  <c r="J2104" i="17"/>
  <c r="BK2089" i="17"/>
  <c r="J2058" i="17"/>
  <c r="J2022" i="17"/>
  <c r="J1997" i="17"/>
  <c r="BK1951" i="17"/>
  <c r="J1902" i="17"/>
  <c r="BK1883" i="17"/>
  <c r="BK1847" i="17"/>
  <c r="J1788" i="17"/>
  <c r="BK1766" i="17"/>
  <c r="BK1756" i="17"/>
  <c r="BK1748" i="17"/>
  <c r="BK1702" i="17"/>
  <c r="J1697" i="17"/>
  <c r="BK1656" i="17"/>
  <c r="J1647" i="17"/>
  <c r="BK1638" i="17"/>
  <c r="BK1584" i="17"/>
  <c r="BK1567" i="17"/>
  <c r="BK1558" i="17"/>
  <c r="BK1542" i="17"/>
  <c r="J1529" i="17"/>
  <c r="BK1506" i="17"/>
  <c r="J1478" i="17"/>
  <c r="J1467" i="17"/>
  <c r="J1436" i="17"/>
  <c r="J1424" i="17"/>
  <c r="BK1414" i="17"/>
  <c r="BK1400" i="17"/>
  <c r="J1394" i="17"/>
  <c r="J1386" i="17"/>
  <c r="J1371" i="17"/>
  <c r="BK1353" i="17"/>
  <c r="J1301" i="17"/>
  <c r="BK1280" i="17"/>
  <c r="J1267" i="17"/>
  <c r="BK1242" i="17"/>
  <c r="BK1213" i="17"/>
  <c r="BK1185" i="17"/>
  <c r="BK1147" i="17"/>
  <c r="J1128" i="17"/>
  <c r="BK1089" i="17"/>
  <c r="BK1052" i="17"/>
  <c r="J1021" i="17"/>
  <c r="J987" i="17"/>
  <c r="BK954" i="17"/>
  <c r="J928" i="17"/>
  <c r="BK901" i="17"/>
  <c r="J883" i="17"/>
  <c r="J853" i="17"/>
  <c r="BK847" i="17"/>
  <c r="J826" i="17"/>
  <c r="BK788" i="17"/>
  <c r="BK768" i="17"/>
  <c r="BK750" i="17"/>
  <c r="BK730" i="17"/>
  <c r="BK621" i="17"/>
  <c r="BK579" i="17"/>
  <c r="J528" i="17"/>
  <c r="BK518" i="17"/>
  <c r="J495" i="17"/>
  <c r="J480" i="17"/>
  <c r="BK470" i="17"/>
  <c r="BK454" i="17"/>
  <c r="BK435" i="17"/>
  <c r="J422" i="17"/>
  <c r="BK411" i="17"/>
  <c r="BK392" i="17"/>
  <c r="BK368" i="17"/>
  <c r="BK357" i="17"/>
  <c r="BK347" i="17"/>
  <c r="BK329" i="17"/>
  <c r="BK316" i="17"/>
  <c r="J296" i="17"/>
  <c r="BK282" i="17"/>
  <c r="BK270" i="17"/>
  <c r="J228" i="17"/>
  <c r="J202" i="17"/>
  <c r="J189" i="17"/>
  <c r="J167" i="17"/>
  <c r="BK154" i="17"/>
  <c r="J134" i="17"/>
  <c r="J102" i="16"/>
  <c r="BK86" i="16"/>
  <c r="J95" i="15"/>
  <c r="BK88" i="15"/>
  <c r="BK146" i="14"/>
  <c r="J136" i="14"/>
  <c r="BK127" i="14"/>
  <c r="BK123" i="14"/>
  <c r="BK116" i="14"/>
  <c r="J110" i="14"/>
  <c r="J105" i="14"/>
  <c r="BK98" i="14"/>
  <c r="BK94" i="14"/>
  <c r="BK89" i="13"/>
  <c r="J84" i="13"/>
  <c r="J88" i="12"/>
  <c r="BK111" i="11"/>
  <c r="J105" i="11"/>
  <c r="BK101" i="11"/>
  <c r="J95" i="11"/>
  <c r="BK86" i="11"/>
  <c r="BK112" i="10"/>
  <c r="BK107" i="10"/>
  <c r="BK100" i="10"/>
  <c r="J94" i="10"/>
  <c r="J88" i="10"/>
  <c r="J84" i="10"/>
  <c r="J274" i="7"/>
  <c r="J263" i="7"/>
  <c r="BK242" i="7"/>
  <c r="J225" i="7"/>
  <c r="BK207" i="7"/>
  <c r="J183" i="7"/>
  <c r="J164" i="7"/>
  <c r="BK147" i="7"/>
  <c r="J117" i="7"/>
  <c r="BK101" i="7"/>
  <c r="BK98" i="6"/>
  <c r="J90" i="6"/>
  <c r="J84" i="6"/>
  <c r="BK196" i="5"/>
  <c r="BK184" i="5"/>
  <c r="BK176" i="5"/>
  <c r="BK171" i="5"/>
  <c r="J167" i="5"/>
  <c r="J160" i="5"/>
  <c r="J150" i="5"/>
  <c r="BK144" i="5"/>
  <c r="BK135" i="5"/>
  <c r="J121" i="5"/>
  <c r="J110" i="5"/>
  <c r="J104" i="5"/>
  <c r="BK97" i="5"/>
  <c r="J90" i="5"/>
  <c r="BK141" i="4"/>
  <c r="BK132" i="4"/>
  <c r="J120" i="4"/>
  <c r="J105" i="4"/>
  <c r="J168" i="3"/>
  <c r="J146" i="3"/>
  <c r="BK123" i="3"/>
  <c r="BK109" i="3"/>
  <c r="J90" i="3"/>
  <c r="J92" i="2"/>
  <c r="T84" i="2" l="1"/>
  <c r="P89" i="2"/>
  <c r="BK86" i="3"/>
  <c r="BK113" i="3"/>
  <c r="J113" i="3" s="1"/>
  <c r="J62" i="3" s="1"/>
  <c r="BK162" i="3"/>
  <c r="J162" i="3"/>
  <c r="J63" i="3" s="1"/>
  <c r="R88" i="4"/>
  <c r="T95" i="4"/>
  <c r="BK116" i="4"/>
  <c r="J116" i="4" s="1"/>
  <c r="J64" i="4" s="1"/>
  <c r="T116" i="4"/>
  <c r="P139" i="4"/>
  <c r="R139" i="4"/>
  <c r="T145" i="4"/>
  <c r="T89" i="5"/>
  <c r="R126" i="5"/>
  <c r="P130" i="5"/>
  <c r="BK157" i="5"/>
  <c r="J157" i="5"/>
  <c r="J65" i="5" s="1"/>
  <c r="T157" i="5"/>
  <c r="P188" i="5"/>
  <c r="BK197" i="5"/>
  <c r="J197" i="5" s="1"/>
  <c r="J67" i="5" s="1"/>
  <c r="R197" i="5"/>
  <c r="BK83" i="6"/>
  <c r="J83" i="6" s="1"/>
  <c r="J61" i="6" s="1"/>
  <c r="T83" i="6"/>
  <c r="T82" i="6"/>
  <c r="T81" i="6" s="1"/>
  <c r="P100" i="7"/>
  <c r="BK167" i="7"/>
  <c r="J167" i="7" s="1"/>
  <c r="J66" i="7" s="1"/>
  <c r="T167" i="7"/>
  <c r="R187" i="7"/>
  <c r="BK220" i="7"/>
  <c r="J220" i="7" s="1"/>
  <c r="J70" i="7" s="1"/>
  <c r="T220" i="7"/>
  <c r="BK246" i="7"/>
  <c r="J246" i="7" s="1"/>
  <c r="J72" i="7" s="1"/>
  <c r="R246" i="7"/>
  <c r="P256" i="7"/>
  <c r="P255" i="7" s="1"/>
  <c r="T256" i="7"/>
  <c r="T255" i="7"/>
  <c r="R271" i="7"/>
  <c r="BK87" i="8"/>
  <c r="J87" i="8"/>
  <c r="J64" i="8"/>
  <c r="T87" i="8"/>
  <c r="T86" i="8" s="1"/>
  <c r="BK87" i="9"/>
  <c r="J87" i="9"/>
  <c r="J64" i="9" s="1"/>
  <c r="R87" i="9"/>
  <c r="R86" i="9"/>
  <c r="R83" i="10"/>
  <c r="R82" i="10" s="1"/>
  <c r="R81" i="10" s="1"/>
  <c r="BK83" i="11"/>
  <c r="J83" i="11"/>
  <c r="J61" i="11" s="1"/>
  <c r="R83" i="11"/>
  <c r="R82" i="11"/>
  <c r="R81" i="11"/>
  <c r="BK83" i="12"/>
  <c r="J83" i="12" s="1"/>
  <c r="J61" i="12" s="1"/>
  <c r="R83" i="12"/>
  <c r="R82" i="12" s="1"/>
  <c r="R81" i="12" s="1"/>
  <c r="BK83" i="13"/>
  <c r="J83" i="13"/>
  <c r="J61" i="13" s="1"/>
  <c r="T83" i="13"/>
  <c r="T82" i="13"/>
  <c r="T81" i="13"/>
  <c r="BK87" i="14"/>
  <c r="R87" i="14"/>
  <c r="BK104" i="14"/>
  <c r="J104" i="14"/>
  <c r="J62" i="14" s="1"/>
  <c r="P104" i="14"/>
  <c r="P114" i="14"/>
  <c r="BK140" i="14"/>
  <c r="J140" i="14" s="1"/>
  <c r="J65" i="14" s="1"/>
  <c r="BK149" i="14"/>
  <c r="J149" i="14"/>
  <c r="J66" i="14" s="1"/>
  <c r="BK83" i="15"/>
  <c r="BK82" i="15"/>
  <c r="BK81" i="15"/>
  <c r="J81" i="15" s="1"/>
  <c r="J59" i="15" s="1"/>
  <c r="R83" i="16"/>
  <c r="R82" i="16" s="1"/>
  <c r="R81" i="16" s="1"/>
  <c r="BK142" i="17"/>
  <c r="J142" i="17" s="1"/>
  <c r="J62" i="17" s="1"/>
  <c r="BK216" i="17"/>
  <c r="J216" i="17" s="1"/>
  <c r="J63" i="17" s="1"/>
  <c r="BK413" i="17"/>
  <c r="J413" i="17"/>
  <c r="J64" i="17" s="1"/>
  <c r="BK488" i="17"/>
  <c r="J488" i="17"/>
  <c r="J65" i="17"/>
  <c r="BK507" i="17"/>
  <c r="J507" i="17" s="1"/>
  <c r="J66" i="17" s="1"/>
  <c r="R785" i="17"/>
  <c r="BK886" i="17"/>
  <c r="BK953" i="17"/>
  <c r="J953" i="17" s="1"/>
  <c r="J72" i="17" s="1"/>
  <c r="BK1063" i="17"/>
  <c r="J1063" i="17" s="1"/>
  <c r="J73" i="17" s="1"/>
  <c r="BK1170" i="17"/>
  <c r="J1170" i="17"/>
  <c r="J74" i="17" s="1"/>
  <c r="BK1211" i="17"/>
  <c r="J1211" i="17"/>
  <c r="J75" i="17"/>
  <c r="R1224" i="17"/>
  <c r="T1279" i="17"/>
  <c r="R1368" i="17"/>
  <c r="R1398" i="17"/>
  <c r="R1401" i="17"/>
  <c r="P1572" i="17"/>
  <c r="R1923" i="17"/>
  <c r="R1993" i="17"/>
  <c r="T2018" i="17"/>
  <c r="BK2088" i="17"/>
  <c r="J2088" i="17" s="1"/>
  <c r="J88" i="17" s="1"/>
  <c r="BK2111" i="17"/>
  <c r="J2111" i="17"/>
  <c r="J89" i="17" s="1"/>
  <c r="BK2136" i="17"/>
  <c r="J2136" i="17" s="1"/>
  <c r="J90" i="17" s="1"/>
  <c r="BK2186" i="17"/>
  <c r="J2186" i="17"/>
  <c r="J91" i="17" s="1"/>
  <c r="BK91" i="18"/>
  <c r="P135" i="18"/>
  <c r="P143" i="18"/>
  <c r="BK159" i="18"/>
  <c r="J159" i="18"/>
  <c r="J65" i="18" s="1"/>
  <c r="BK186" i="18"/>
  <c r="J186" i="18" s="1"/>
  <c r="J66" i="18" s="1"/>
  <c r="BK200" i="18"/>
  <c r="J200" i="18"/>
  <c r="J67" i="18" s="1"/>
  <c r="R210" i="18"/>
  <c r="R209" i="18" s="1"/>
  <c r="T218" i="18"/>
  <c r="BK86" i="19"/>
  <c r="BK106" i="19"/>
  <c r="J106" i="19" s="1"/>
  <c r="J61" i="19" s="1"/>
  <c r="T106" i="19"/>
  <c r="T113" i="19"/>
  <c r="BK127" i="19"/>
  <c r="J127" i="19"/>
  <c r="J64" i="19"/>
  <c r="BK134" i="19"/>
  <c r="J134" i="19" s="1"/>
  <c r="J65" i="19" s="1"/>
  <c r="BK104" i="20"/>
  <c r="T104" i="20"/>
  <c r="R157" i="20"/>
  <c r="P182" i="20"/>
  <c r="BK214" i="20"/>
  <c r="J214" i="20"/>
  <c r="J63" i="20" s="1"/>
  <c r="T214" i="20"/>
  <c r="T244" i="20"/>
  <c r="R266" i="20"/>
  <c r="P285" i="20"/>
  <c r="T285" i="20"/>
  <c r="R307" i="20"/>
  <c r="P349" i="20"/>
  <c r="BK377" i="20"/>
  <c r="J377" i="20"/>
  <c r="J69" i="20"/>
  <c r="BK401" i="20"/>
  <c r="J401" i="20" s="1"/>
  <c r="J70" i="20" s="1"/>
  <c r="T401" i="20"/>
  <c r="R436" i="20"/>
  <c r="P447" i="20"/>
  <c r="BK457" i="20"/>
  <c r="J457" i="20"/>
  <c r="J73" i="20"/>
  <c r="R457" i="20"/>
  <c r="P466" i="20"/>
  <c r="T466" i="20"/>
  <c r="R479" i="20"/>
  <c r="P487" i="20"/>
  <c r="BK496" i="20"/>
  <c r="J496" i="20"/>
  <c r="J77" i="20"/>
  <c r="BK503" i="20"/>
  <c r="J503" i="20"/>
  <c r="J78" i="20"/>
  <c r="T503" i="20"/>
  <c r="P520" i="20"/>
  <c r="R538" i="20"/>
  <c r="R537" i="20" s="1"/>
  <c r="R86" i="21"/>
  <c r="R110" i="21"/>
  <c r="BK116" i="21"/>
  <c r="J116" i="21" s="1"/>
  <c r="J64" i="21" s="1"/>
  <c r="T116" i="21"/>
  <c r="T138" i="21"/>
  <c r="BK86" i="22"/>
  <c r="BK185" i="22"/>
  <c r="J185" i="22" s="1"/>
  <c r="J62" i="22" s="1"/>
  <c r="BK208" i="22"/>
  <c r="J208" i="22"/>
  <c r="J63" i="22" s="1"/>
  <c r="BK296" i="22"/>
  <c r="J296" i="22"/>
  <c r="J64" i="22"/>
  <c r="R89" i="23"/>
  <c r="P122" i="23"/>
  <c r="BK163" i="23"/>
  <c r="J163" i="23"/>
  <c r="J63" i="23" s="1"/>
  <c r="P163" i="23"/>
  <c r="R163" i="23"/>
  <c r="T163" i="23"/>
  <c r="T185" i="23"/>
  <c r="R372" i="23"/>
  <c r="R411" i="23"/>
  <c r="P438" i="23"/>
  <c r="R84" i="24"/>
  <c r="T106" i="24"/>
  <c r="T102" i="24"/>
  <c r="P109" i="25"/>
  <c r="BK148" i="25"/>
  <c r="J148" i="25" s="1"/>
  <c r="J63" i="25" s="1"/>
  <c r="BK170" i="25"/>
  <c r="J170" i="25"/>
  <c r="J64" i="25" s="1"/>
  <c r="T170" i="25"/>
  <c r="R187" i="25"/>
  <c r="P204" i="25"/>
  <c r="R219" i="25"/>
  <c r="P236" i="25"/>
  <c r="BK258" i="25"/>
  <c r="J258" i="25" s="1"/>
  <c r="J70" i="25" s="1"/>
  <c r="R258" i="25"/>
  <c r="P292" i="25"/>
  <c r="BK330" i="25"/>
  <c r="J330" i="25" s="1"/>
  <c r="J72" i="25" s="1"/>
  <c r="BK111" i="26"/>
  <c r="J111" i="26" s="1"/>
  <c r="J61" i="26" s="1"/>
  <c r="P111" i="26"/>
  <c r="BK141" i="26"/>
  <c r="J141" i="26" s="1"/>
  <c r="J62" i="26" s="1"/>
  <c r="BK151" i="26"/>
  <c r="J151" i="26"/>
  <c r="J63" i="26" s="1"/>
  <c r="P151" i="26"/>
  <c r="BK168" i="26"/>
  <c r="J168" i="26"/>
  <c r="J66" i="26" s="1"/>
  <c r="T168" i="26"/>
  <c r="P186" i="26"/>
  <c r="T186" i="26"/>
  <c r="R200" i="26"/>
  <c r="P213" i="26"/>
  <c r="T213" i="26"/>
  <c r="R227" i="26"/>
  <c r="T227" i="26"/>
  <c r="R245" i="26"/>
  <c r="P266" i="26"/>
  <c r="T266" i="26"/>
  <c r="P273" i="26"/>
  <c r="T273" i="26"/>
  <c r="P280" i="26"/>
  <c r="BK300" i="26"/>
  <c r="J300" i="26" s="1"/>
  <c r="J76" i="26" s="1"/>
  <c r="R300" i="26"/>
  <c r="R297" i="26"/>
  <c r="BK329" i="26"/>
  <c r="T329" i="26"/>
  <c r="T335" i="26"/>
  <c r="R351" i="26"/>
  <c r="R372" i="26"/>
  <c r="BK84" i="27"/>
  <c r="T84" i="27"/>
  <c r="P92" i="27"/>
  <c r="BK100" i="27"/>
  <c r="J100" i="27" s="1"/>
  <c r="J62" i="27" s="1"/>
  <c r="T100" i="27"/>
  <c r="P105" i="27"/>
  <c r="P82" i="28"/>
  <c r="BK89" i="28"/>
  <c r="J89" i="28"/>
  <c r="J61" i="28" s="1"/>
  <c r="P89" i="28"/>
  <c r="BK81" i="29"/>
  <c r="BK80" i="29"/>
  <c r="J80" i="29" s="1"/>
  <c r="T81" i="29"/>
  <c r="T80" i="29"/>
  <c r="BK88" i="30"/>
  <c r="T88" i="30"/>
  <c r="T103" i="30"/>
  <c r="BK123" i="30"/>
  <c r="J123" i="30"/>
  <c r="J66" i="30" s="1"/>
  <c r="P123" i="30"/>
  <c r="P122" i="30" s="1"/>
  <c r="P84" i="2"/>
  <c r="T89" i="2"/>
  <c r="P86" i="3"/>
  <c r="T113" i="3"/>
  <c r="R162" i="3"/>
  <c r="BK99" i="4"/>
  <c r="J99" i="4" s="1"/>
  <c r="J63" i="4" s="1"/>
  <c r="R99" i="4"/>
  <c r="R116" i="4"/>
  <c r="BK145" i="4"/>
  <c r="J145" i="4"/>
  <c r="J66" i="4"/>
  <c r="R145" i="4"/>
  <c r="P89" i="5"/>
  <c r="BK126" i="5"/>
  <c r="J126" i="5"/>
  <c r="J62" i="5" s="1"/>
  <c r="BK130" i="5"/>
  <c r="J130" i="5" s="1"/>
  <c r="J63" i="5" s="1"/>
  <c r="T130" i="5"/>
  <c r="P157" i="5"/>
  <c r="BK188" i="5"/>
  <c r="J188" i="5"/>
  <c r="J66" i="5" s="1"/>
  <c r="R188" i="5"/>
  <c r="P197" i="5"/>
  <c r="P83" i="6"/>
  <c r="P82" i="6" s="1"/>
  <c r="P81" i="6" s="1"/>
  <c r="AU59" i="1" s="1"/>
  <c r="BK100" i="7"/>
  <c r="J100" i="7" s="1"/>
  <c r="J65" i="7" s="1"/>
  <c r="R100" i="7"/>
  <c r="R167" i="7"/>
  <c r="P187" i="7"/>
  <c r="BK216" i="7"/>
  <c r="J216" i="7"/>
  <c r="J69" i="7"/>
  <c r="T216" i="7"/>
  <c r="R220" i="7"/>
  <c r="P246" i="7"/>
  <c r="P87" i="8"/>
  <c r="P86" i="8" s="1"/>
  <c r="AU62" i="1" s="1"/>
  <c r="P87" i="9"/>
  <c r="P86" i="9"/>
  <c r="AU63" i="1" s="1"/>
  <c r="P83" i="10"/>
  <c r="P82" i="10" s="1"/>
  <c r="P81" i="10" s="1"/>
  <c r="AU64" i="1" s="1"/>
  <c r="P83" i="11"/>
  <c r="P82" i="11" s="1"/>
  <c r="P81" i="11" s="1"/>
  <c r="AU65" i="1" s="1"/>
  <c r="P83" i="12"/>
  <c r="P82" i="12" s="1"/>
  <c r="P81" i="12" s="1"/>
  <c r="AU66" i="1" s="1"/>
  <c r="R83" i="13"/>
  <c r="R82" i="13" s="1"/>
  <c r="R81" i="13" s="1"/>
  <c r="T87" i="14"/>
  <c r="R93" i="14"/>
  <c r="BK114" i="14"/>
  <c r="J114" i="14"/>
  <c r="J63" i="14" s="1"/>
  <c r="BK134" i="14"/>
  <c r="J134" i="14" s="1"/>
  <c r="J64" i="14" s="1"/>
  <c r="T134" i="14"/>
  <c r="T140" i="14"/>
  <c r="T149" i="14"/>
  <c r="T83" i="15"/>
  <c r="T82" i="15" s="1"/>
  <c r="T81" i="15" s="1"/>
  <c r="BK83" i="16"/>
  <c r="J83" i="16"/>
  <c r="J61" i="16" s="1"/>
  <c r="P83" i="16"/>
  <c r="P82" i="16" s="1"/>
  <c r="P81" i="16" s="1"/>
  <c r="AU70" i="1" s="1"/>
  <c r="BK113" i="17"/>
  <c r="J113" i="17" s="1"/>
  <c r="J61" i="17" s="1"/>
  <c r="R113" i="17"/>
  <c r="R142" i="17"/>
  <c r="P216" i="17"/>
  <c r="P413" i="17"/>
  <c r="R488" i="17"/>
  <c r="T507" i="17"/>
  <c r="T785" i="17"/>
  <c r="P886" i="17"/>
  <c r="T953" i="17"/>
  <c r="T1063" i="17"/>
  <c r="R1170" i="17"/>
  <c r="P1211" i="17"/>
  <c r="BK1224" i="17"/>
  <c r="J1224" i="17" s="1"/>
  <c r="J78" i="17" s="1"/>
  <c r="BK1279" i="17"/>
  <c r="J1279" i="17" s="1"/>
  <c r="J79" i="17" s="1"/>
  <c r="BK1368" i="17"/>
  <c r="J1368" i="17"/>
  <c r="J80" i="17" s="1"/>
  <c r="BK1398" i="17"/>
  <c r="J1398" i="17" s="1"/>
  <c r="J81" i="17" s="1"/>
  <c r="BK1401" i="17"/>
  <c r="J1401" i="17" s="1"/>
  <c r="J82" i="17" s="1"/>
  <c r="BK1572" i="17"/>
  <c r="J1572" i="17" s="1"/>
  <c r="J83" i="17" s="1"/>
  <c r="BK1923" i="17"/>
  <c r="J1923" i="17"/>
  <c r="J84" i="17" s="1"/>
  <c r="BK1993" i="17"/>
  <c r="J1993" i="17" s="1"/>
  <c r="J85" i="17" s="1"/>
  <c r="BK2018" i="17"/>
  <c r="J2018" i="17" s="1"/>
  <c r="J86" i="17" s="1"/>
  <c r="P2088" i="17"/>
  <c r="R2111" i="17"/>
  <c r="R2136" i="17"/>
  <c r="R2186" i="17"/>
  <c r="R91" i="18"/>
  <c r="BK135" i="18"/>
  <c r="J135" i="18" s="1"/>
  <c r="J62" i="18" s="1"/>
  <c r="BK143" i="18"/>
  <c r="J143" i="18" s="1"/>
  <c r="J63" i="18" s="1"/>
  <c r="T143" i="18"/>
  <c r="P152" i="18"/>
  <c r="R159" i="18"/>
  <c r="R186" i="18"/>
  <c r="T200" i="18"/>
  <c r="T210" i="18"/>
  <c r="T209" i="18" s="1"/>
  <c r="P218" i="18"/>
  <c r="R86" i="19"/>
  <c r="R106" i="19"/>
  <c r="R113" i="19"/>
  <c r="R120" i="19"/>
  <c r="P127" i="19"/>
  <c r="R134" i="19"/>
  <c r="R104" i="20"/>
  <c r="P157" i="20"/>
  <c r="T157" i="20"/>
  <c r="R182" i="20"/>
  <c r="P214" i="20"/>
  <c r="BK244" i="20"/>
  <c r="J244" i="20" s="1"/>
  <c r="J64" i="20" s="1"/>
  <c r="R244" i="20"/>
  <c r="P266" i="20"/>
  <c r="T266" i="20"/>
  <c r="BK307" i="20"/>
  <c r="J307" i="20" s="1"/>
  <c r="J67" i="20" s="1"/>
  <c r="T307" i="20"/>
  <c r="R349" i="20"/>
  <c r="P377" i="20"/>
  <c r="T377" i="20"/>
  <c r="R401" i="20"/>
  <c r="P436" i="20"/>
  <c r="BK447" i="20"/>
  <c r="J447" i="20" s="1"/>
  <c r="J72" i="20" s="1"/>
  <c r="R447" i="20"/>
  <c r="P457" i="20"/>
  <c r="T457" i="20"/>
  <c r="R466" i="20"/>
  <c r="P479" i="20"/>
  <c r="BK487" i="20"/>
  <c r="J487" i="20" s="1"/>
  <c r="J76" i="20" s="1"/>
  <c r="R487" i="20"/>
  <c r="P496" i="20"/>
  <c r="T496" i="20"/>
  <c r="R503" i="20"/>
  <c r="P513" i="20"/>
  <c r="T513" i="20"/>
  <c r="T520" i="20"/>
  <c r="BK538" i="20"/>
  <c r="J538" i="20"/>
  <c r="J83" i="20" s="1"/>
  <c r="T538" i="20"/>
  <c r="T537" i="20" s="1"/>
  <c r="P86" i="21"/>
  <c r="P110" i="21"/>
  <c r="BK113" i="21"/>
  <c r="J113" i="21" s="1"/>
  <c r="J63" i="21" s="1"/>
  <c r="R113" i="21"/>
  <c r="R116" i="21"/>
  <c r="R138" i="21"/>
  <c r="P86" i="22"/>
  <c r="R185" i="22"/>
  <c r="R208" i="22"/>
  <c r="T296" i="22"/>
  <c r="BK109" i="25"/>
  <c r="J109" i="25" s="1"/>
  <c r="J61" i="25" s="1"/>
  <c r="R109" i="25"/>
  <c r="P148" i="25"/>
  <c r="R148" i="25"/>
  <c r="P170" i="25"/>
  <c r="BK187" i="25"/>
  <c r="J187" i="25"/>
  <c r="J65" i="25" s="1"/>
  <c r="T187" i="25"/>
  <c r="R204" i="25"/>
  <c r="BK219" i="25"/>
  <c r="J219" i="25" s="1"/>
  <c r="J67" i="25" s="1"/>
  <c r="T219" i="25"/>
  <c r="R236" i="25"/>
  <c r="BK253" i="25"/>
  <c r="J253" i="25" s="1"/>
  <c r="J69" i="25" s="1"/>
  <c r="P258" i="25"/>
  <c r="T258" i="25"/>
  <c r="R292" i="25"/>
  <c r="P330" i="25"/>
  <c r="BK365" i="25"/>
  <c r="J365" i="25" s="1"/>
  <c r="J74" i="25" s="1"/>
  <c r="P365" i="25"/>
  <c r="BK434" i="25"/>
  <c r="J434" i="25" s="1"/>
  <c r="J76" i="25" s="1"/>
  <c r="BK455" i="25"/>
  <c r="J455" i="25"/>
  <c r="J77" i="25" s="1"/>
  <c r="P455" i="25"/>
  <c r="BK481" i="25"/>
  <c r="J481" i="25"/>
  <c r="J78" i="25" s="1"/>
  <c r="R481" i="25"/>
  <c r="R494" i="25"/>
  <c r="BK513" i="25"/>
  <c r="J513" i="25" s="1"/>
  <c r="J81" i="25" s="1"/>
  <c r="T513" i="25"/>
  <c r="BK533" i="25"/>
  <c r="J533" i="25" s="1"/>
  <c r="J83" i="25" s="1"/>
  <c r="T533" i="25"/>
  <c r="R553" i="25"/>
  <c r="BK573" i="25"/>
  <c r="J573" i="25" s="1"/>
  <c r="J85" i="25" s="1"/>
  <c r="BK586" i="25"/>
  <c r="J586" i="25" s="1"/>
  <c r="J86" i="25" s="1"/>
  <c r="T586" i="25"/>
  <c r="T610" i="25"/>
  <c r="P97" i="32"/>
  <c r="T97" i="32"/>
  <c r="R118" i="32"/>
  <c r="P159" i="32"/>
  <c r="T159" i="32"/>
  <c r="T180" i="32"/>
  <c r="P229" i="32"/>
  <c r="T229" i="32"/>
  <c r="R235" i="32"/>
  <c r="BK258" i="32"/>
  <c r="J258" i="32"/>
  <c r="J67" i="32"/>
  <c r="BK279" i="32"/>
  <c r="J279" i="32" s="1"/>
  <c r="J69" i="32" s="1"/>
  <c r="T279" i="32"/>
  <c r="P312" i="32"/>
  <c r="R312" i="32"/>
  <c r="P316" i="32"/>
  <c r="T351" i="32"/>
  <c r="P355" i="32"/>
  <c r="T355" i="32"/>
  <c r="T360" i="32"/>
  <c r="T371" i="32"/>
  <c r="T367" i="32" s="1"/>
  <c r="T101" i="33"/>
  <c r="BK84" i="2"/>
  <c r="J84" i="2"/>
  <c r="J61" i="2" s="1"/>
  <c r="BK89" i="2"/>
  <c r="J89" i="2" s="1"/>
  <c r="J62" i="2" s="1"/>
  <c r="T86" i="3"/>
  <c r="P113" i="3"/>
  <c r="T162" i="3"/>
  <c r="P88" i="4"/>
  <c r="BK95" i="4"/>
  <c r="J95" i="4"/>
  <c r="J62" i="4" s="1"/>
  <c r="R95" i="4"/>
  <c r="T99" i="4"/>
  <c r="P116" i="4"/>
  <c r="BK139" i="4"/>
  <c r="J139" i="4"/>
  <c r="J65" i="4" s="1"/>
  <c r="T139" i="4"/>
  <c r="P145" i="4"/>
  <c r="BK89" i="5"/>
  <c r="R89" i="5"/>
  <c r="P126" i="5"/>
  <c r="T126" i="5"/>
  <c r="R130" i="5"/>
  <c r="R157" i="5"/>
  <c r="T188" i="5"/>
  <c r="T197" i="5"/>
  <c r="R83" i="6"/>
  <c r="R82" i="6" s="1"/>
  <c r="R81" i="6" s="1"/>
  <c r="P87" i="14"/>
  <c r="T93" i="14"/>
  <c r="R104" i="14"/>
  <c r="T114" i="14"/>
  <c r="P134" i="14"/>
  <c r="R140" i="14"/>
  <c r="P149" i="14"/>
  <c r="R83" i="15"/>
  <c r="R82" i="15" s="1"/>
  <c r="R81" i="15"/>
  <c r="P113" i="17"/>
  <c r="P142" i="17"/>
  <c r="R216" i="17"/>
  <c r="R413" i="17"/>
  <c r="P488" i="17"/>
  <c r="P507" i="17"/>
  <c r="P785" i="17"/>
  <c r="R886" i="17"/>
  <c r="R953" i="17"/>
  <c r="P1063" i="17"/>
  <c r="P1170" i="17"/>
  <c r="R1211" i="17"/>
  <c r="P1224" i="17"/>
  <c r="P1279" i="17"/>
  <c r="P1368" i="17"/>
  <c r="P1398" i="17"/>
  <c r="P1401" i="17"/>
  <c r="T1572" i="17"/>
  <c r="P1923" i="17"/>
  <c r="P1993" i="17"/>
  <c r="P2018" i="17"/>
  <c r="R2088" i="17"/>
  <c r="P2111" i="17"/>
  <c r="T2136" i="17"/>
  <c r="P2186" i="17"/>
  <c r="P91" i="18"/>
  <c r="R135" i="18"/>
  <c r="BK152" i="18"/>
  <c r="J152" i="18" s="1"/>
  <c r="J64" i="18" s="1"/>
  <c r="R152" i="18"/>
  <c r="P159" i="18"/>
  <c r="P186" i="18"/>
  <c r="P200" i="18"/>
  <c r="P210" i="18"/>
  <c r="P209" i="18"/>
  <c r="R218" i="18"/>
  <c r="T86" i="19"/>
  <c r="P106" i="19"/>
  <c r="P113" i="19"/>
  <c r="P120" i="19"/>
  <c r="R127" i="19"/>
  <c r="T134" i="19"/>
  <c r="P104" i="20"/>
  <c r="BK157" i="20"/>
  <c r="J157" i="20"/>
  <c r="J61" i="20" s="1"/>
  <c r="BK182" i="20"/>
  <c r="J182" i="20" s="1"/>
  <c r="J62" i="20" s="1"/>
  <c r="T182" i="20"/>
  <c r="R214" i="20"/>
  <c r="P244" i="20"/>
  <c r="BK266" i="20"/>
  <c r="J266" i="20" s="1"/>
  <c r="J65" i="20" s="1"/>
  <c r="BK285" i="20"/>
  <c r="J285" i="20"/>
  <c r="J66" i="20" s="1"/>
  <c r="R285" i="20"/>
  <c r="P307" i="20"/>
  <c r="BK349" i="20"/>
  <c r="J349" i="20" s="1"/>
  <c r="J68" i="20"/>
  <c r="T349" i="20"/>
  <c r="R377" i="20"/>
  <c r="P401" i="20"/>
  <c r="BK436" i="20"/>
  <c r="J436" i="20" s="1"/>
  <c r="J71" i="20" s="1"/>
  <c r="T436" i="20"/>
  <c r="T447" i="20"/>
  <c r="BK466" i="20"/>
  <c r="J466" i="20"/>
  <c r="J74" i="20" s="1"/>
  <c r="BK479" i="20"/>
  <c r="J479" i="20" s="1"/>
  <c r="J75" i="20" s="1"/>
  <c r="T479" i="20"/>
  <c r="T487" i="20"/>
  <c r="R496" i="20"/>
  <c r="P503" i="20"/>
  <c r="BK513" i="20"/>
  <c r="J513" i="20"/>
  <c r="J79" i="20" s="1"/>
  <c r="R513" i="20"/>
  <c r="BK520" i="20"/>
  <c r="J520" i="20"/>
  <c r="J80" i="20" s="1"/>
  <c r="R520" i="20"/>
  <c r="BK528" i="20"/>
  <c r="J528" i="20"/>
  <c r="J81" i="20" s="1"/>
  <c r="P528" i="20"/>
  <c r="R528" i="20"/>
  <c r="T528" i="20"/>
  <c r="P538" i="20"/>
  <c r="P537" i="20"/>
  <c r="BK86" i="21"/>
  <c r="J86" i="21"/>
  <c r="J60" i="21" s="1"/>
  <c r="T86" i="21"/>
  <c r="BK110" i="21"/>
  <c r="J110" i="21"/>
  <c r="J62" i="21" s="1"/>
  <c r="T110" i="21"/>
  <c r="P113" i="21"/>
  <c r="T113" i="21"/>
  <c r="P116" i="21"/>
  <c r="BK138" i="21"/>
  <c r="J138" i="21" s="1"/>
  <c r="J65" i="21" s="1"/>
  <c r="P138" i="21"/>
  <c r="R86" i="22"/>
  <c r="T185" i="22"/>
  <c r="P208" i="22"/>
  <c r="P296" i="22"/>
  <c r="BK89" i="23"/>
  <c r="J89" i="23" s="1"/>
  <c r="J61" i="23"/>
  <c r="BK122" i="23"/>
  <c r="J122" i="23"/>
  <c r="J62" i="23" s="1"/>
  <c r="T122" i="23"/>
  <c r="P185" i="23"/>
  <c r="BK372" i="23"/>
  <c r="J372" i="23" s="1"/>
  <c r="J65" i="23" s="1"/>
  <c r="T372" i="23"/>
  <c r="P411" i="23"/>
  <c r="T411" i="23"/>
  <c r="R438" i="23"/>
  <c r="BK84" i="24"/>
  <c r="J84" i="24"/>
  <c r="J60" i="24" s="1"/>
  <c r="P84" i="24"/>
  <c r="R106" i="24"/>
  <c r="R102" i="24"/>
  <c r="T109" i="25"/>
  <c r="T148" i="25"/>
  <c r="R170" i="25"/>
  <c r="P187" i="25"/>
  <c r="BK204" i="25"/>
  <c r="J204" i="25"/>
  <c r="J66" i="25" s="1"/>
  <c r="T204" i="25"/>
  <c r="P219" i="25"/>
  <c r="BK236" i="25"/>
  <c r="J236" i="25" s="1"/>
  <c r="J68" i="25" s="1"/>
  <c r="T236" i="25"/>
  <c r="P253" i="25"/>
  <c r="R253" i="25"/>
  <c r="T253" i="25"/>
  <c r="BK292" i="25"/>
  <c r="J292" i="25"/>
  <c r="J71" i="25" s="1"/>
  <c r="T292" i="25"/>
  <c r="R330" i="25"/>
  <c r="T330" i="25"/>
  <c r="P342" i="25"/>
  <c r="T342" i="25"/>
  <c r="T365" i="25"/>
  <c r="P434" i="25"/>
  <c r="P433" i="25" s="1"/>
  <c r="T434" i="25"/>
  <c r="T455" i="25"/>
  <c r="P481" i="25"/>
  <c r="T481" i="25"/>
  <c r="P494" i="25"/>
  <c r="P513" i="25"/>
  <c r="R533" i="25"/>
  <c r="BK553" i="25"/>
  <c r="J553" i="25"/>
  <c r="J84" i="25" s="1"/>
  <c r="T553" i="25"/>
  <c r="P573" i="25"/>
  <c r="T573" i="25"/>
  <c r="P586" i="25"/>
  <c r="BK610" i="25"/>
  <c r="J610" i="25" s="1"/>
  <c r="J87" i="25" s="1"/>
  <c r="P610" i="25"/>
  <c r="R111" i="26"/>
  <c r="P141" i="26"/>
  <c r="T141" i="26"/>
  <c r="T151" i="26"/>
  <c r="P168" i="26"/>
  <c r="BK186" i="26"/>
  <c r="J186" i="26"/>
  <c r="J67" i="26" s="1"/>
  <c r="BK200" i="26"/>
  <c r="J200" i="26" s="1"/>
  <c r="J68" i="26" s="1"/>
  <c r="P200" i="26"/>
  <c r="BK213" i="26"/>
  <c r="J213" i="26" s="1"/>
  <c r="J69" i="26" s="1"/>
  <c r="R213" i="26"/>
  <c r="P227" i="26"/>
  <c r="BK245" i="26"/>
  <c r="J245" i="26"/>
  <c r="J71" i="26" s="1"/>
  <c r="T245" i="26"/>
  <c r="R266" i="26"/>
  <c r="BK273" i="26"/>
  <c r="J273" i="26" s="1"/>
  <c r="J73" i="26" s="1"/>
  <c r="R273" i="26"/>
  <c r="R280" i="26"/>
  <c r="P300" i="26"/>
  <c r="P297" i="26"/>
  <c r="P329" i="26"/>
  <c r="BK335" i="26"/>
  <c r="J335" i="26" s="1"/>
  <c r="J80" i="26" s="1"/>
  <c r="R335" i="26"/>
  <c r="BK351" i="26"/>
  <c r="J351" i="26" s="1"/>
  <c r="J82" i="26"/>
  <c r="T351" i="26"/>
  <c r="BK372" i="26"/>
  <c r="J372" i="26" s="1"/>
  <c r="J89" i="26"/>
  <c r="P372" i="26"/>
  <c r="P84" i="27"/>
  <c r="BK92" i="27"/>
  <c r="J92" i="27"/>
  <c r="J61" i="27" s="1"/>
  <c r="T92" i="27"/>
  <c r="P100" i="27"/>
  <c r="BK105" i="27"/>
  <c r="J105" i="27" s="1"/>
  <c r="J63" i="27"/>
  <c r="T105" i="27"/>
  <c r="R82" i="28"/>
  <c r="T89" i="28"/>
  <c r="P81" i="29"/>
  <c r="P80" i="29" s="1"/>
  <c r="AU83" i="1"/>
  <c r="P88" i="30"/>
  <c r="BK103" i="30"/>
  <c r="J103" i="30" s="1"/>
  <c r="J63" i="30"/>
  <c r="P103" i="30"/>
  <c r="T123" i="30"/>
  <c r="T122" i="30" s="1"/>
  <c r="P84" i="31"/>
  <c r="P83" i="31"/>
  <c r="P82" i="31"/>
  <c r="AU85" i="1" s="1"/>
  <c r="T84" i="31"/>
  <c r="T83" i="31" s="1"/>
  <c r="T82" i="31" s="1"/>
  <c r="R97" i="32"/>
  <c r="P118" i="32"/>
  <c r="BK159" i="32"/>
  <c r="J159" i="32"/>
  <c r="J63" i="32" s="1"/>
  <c r="BK180" i="32"/>
  <c r="J180" i="32" s="1"/>
  <c r="J64" i="32" s="1"/>
  <c r="P180" i="32"/>
  <c r="BK229" i="32"/>
  <c r="J229" i="32" s="1"/>
  <c r="J65" i="32" s="1"/>
  <c r="R229" i="32"/>
  <c r="P235" i="32"/>
  <c r="P258" i="32"/>
  <c r="T258" i="32"/>
  <c r="P279" i="32"/>
  <c r="BK316" i="32"/>
  <c r="J316" i="32" s="1"/>
  <c r="J71" i="32" s="1"/>
  <c r="R316" i="32"/>
  <c r="BK351" i="32"/>
  <c r="J351" i="32" s="1"/>
  <c r="J72" i="32" s="1"/>
  <c r="P351" i="32"/>
  <c r="BK355" i="32"/>
  <c r="J355" i="32" s="1"/>
  <c r="J73" i="32" s="1"/>
  <c r="BK360" i="32"/>
  <c r="J360" i="32"/>
  <c r="J74" i="32" s="1"/>
  <c r="R360" i="32"/>
  <c r="BK371" i="32"/>
  <c r="J371" i="32"/>
  <c r="J76" i="32" s="1"/>
  <c r="R371" i="32"/>
  <c r="R367" i="32" s="1"/>
  <c r="P89" i="33"/>
  <c r="R89" i="33"/>
  <c r="BK96" i="33"/>
  <c r="J96" i="33" s="1"/>
  <c r="J63" i="33" s="1"/>
  <c r="R96" i="33"/>
  <c r="T96" i="33"/>
  <c r="P101" i="33"/>
  <c r="R110" i="33"/>
  <c r="R84" i="2"/>
  <c r="R89" i="2"/>
  <c r="R86" i="3"/>
  <c r="R113" i="3"/>
  <c r="P162" i="3"/>
  <c r="BK88" i="4"/>
  <c r="J88" i="4" s="1"/>
  <c r="J61" i="4" s="1"/>
  <c r="T88" i="4"/>
  <c r="T87" i="4"/>
  <c r="T86" i="4"/>
  <c r="P95" i="4"/>
  <c r="P99" i="4"/>
  <c r="T100" i="7"/>
  <c r="P167" i="7"/>
  <c r="BK187" i="7"/>
  <c r="J187" i="7" s="1"/>
  <c r="J68" i="7" s="1"/>
  <c r="T187" i="7"/>
  <c r="P216" i="7"/>
  <c r="R216" i="7"/>
  <c r="P220" i="7"/>
  <c r="T246" i="7"/>
  <c r="BK256" i="7"/>
  <c r="J256" i="7" s="1"/>
  <c r="J75" i="7" s="1"/>
  <c r="R256" i="7"/>
  <c r="R255" i="7" s="1"/>
  <c r="BK271" i="7"/>
  <c r="J271" i="7"/>
  <c r="J76" i="7"/>
  <c r="P271" i="7"/>
  <c r="T271" i="7"/>
  <c r="R87" i="8"/>
  <c r="R86" i="8"/>
  <c r="T87" i="9"/>
  <c r="T86" i="9" s="1"/>
  <c r="BK83" i="10"/>
  <c r="J83" i="10"/>
  <c r="J61" i="10" s="1"/>
  <c r="T83" i="10"/>
  <c r="T82" i="10"/>
  <c r="T81" i="10"/>
  <c r="T83" i="11"/>
  <c r="T82" i="11" s="1"/>
  <c r="T81" i="11" s="1"/>
  <c r="T83" i="12"/>
  <c r="T82" i="12" s="1"/>
  <c r="T81" i="12" s="1"/>
  <c r="P83" i="13"/>
  <c r="P82" i="13"/>
  <c r="P81" i="13" s="1"/>
  <c r="AU67" i="1" s="1"/>
  <c r="BK93" i="14"/>
  <c r="J93" i="14"/>
  <c r="J61" i="14" s="1"/>
  <c r="P93" i="14"/>
  <c r="T104" i="14"/>
  <c r="R114" i="14"/>
  <c r="R134" i="14"/>
  <c r="P140" i="14"/>
  <c r="R149" i="14"/>
  <c r="P83" i="15"/>
  <c r="P82" i="15" s="1"/>
  <c r="P81" i="15" s="1"/>
  <c r="AU69" i="1" s="1"/>
  <c r="T83" i="16"/>
  <c r="T82" i="16" s="1"/>
  <c r="T81" i="16" s="1"/>
  <c r="T113" i="17"/>
  <c r="T142" i="17"/>
  <c r="T216" i="17"/>
  <c r="T413" i="17"/>
  <c r="T488" i="17"/>
  <c r="R507" i="17"/>
  <c r="BK785" i="17"/>
  <c r="J785" i="17" s="1"/>
  <c r="J68" i="17" s="1"/>
  <c r="T886" i="17"/>
  <c r="P953" i="17"/>
  <c r="R1063" i="17"/>
  <c r="T1170" i="17"/>
  <c r="T1211" i="17"/>
  <c r="T1224" i="17"/>
  <c r="R1279" i="17"/>
  <c r="T1368" i="17"/>
  <c r="T1398" i="17"/>
  <c r="T1401" i="17"/>
  <c r="R1572" i="17"/>
  <c r="T1923" i="17"/>
  <c r="T1993" i="17"/>
  <c r="R2018" i="17"/>
  <c r="T2088" i="17"/>
  <c r="T2111" i="17"/>
  <c r="P2136" i="17"/>
  <c r="T2186" i="17"/>
  <c r="T91" i="18"/>
  <c r="T135" i="18"/>
  <c r="T134" i="18"/>
  <c r="R143" i="18"/>
  <c r="T152" i="18"/>
  <c r="T159" i="18"/>
  <c r="T186" i="18"/>
  <c r="R200" i="18"/>
  <c r="BK210" i="18"/>
  <c r="J210" i="18"/>
  <c r="J69" i="18"/>
  <c r="BK218" i="18"/>
  <c r="J218" i="18" s="1"/>
  <c r="J70" i="18" s="1"/>
  <c r="P86" i="19"/>
  <c r="BK113" i="19"/>
  <c r="J113" i="19" s="1"/>
  <c r="J62" i="19" s="1"/>
  <c r="BK120" i="19"/>
  <c r="J120" i="19" s="1"/>
  <c r="J63" i="19" s="1"/>
  <c r="T120" i="19"/>
  <c r="T127" i="19"/>
  <c r="P134" i="19"/>
  <c r="T86" i="22"/>
  <c r="P185" i="22"/>
  <c r="T208" i="22"/>
  <c r="R296" i="22"/>
  <c r="P89" i="23"/>
  <c r="T89" i="23"/>
  <c r="R122" i="23"/>
  <c r="BK185" i="23"/>
  <c r="J185" i="23" s="1"/>
  <c r="J64" i="23" s="1"/>
  <c r="R185" i="23"/>
  <c r="P372" i="23"/>
  <c r="BK411" i="23"/>
  <c r="J411" i="23"/>
  <c r="J66" i="23"/>
  <c r="BK438" i="23"/>
  <c r="J438" i="23" s="1"/>
  <c r="J67" i="23" s="1"/>
  <c r="T438" i="23"/>
  <c r="T84" i="24"/>
  <c r="BK106" i="24"/>
  <c r="J106" i="24"/>
  <c r="J62" i="24"/>
  <c r="P106" i="24"/>
  <c r="P102" i="24" s="1"/>
  <c r="BK342" i="25"/>
  <c r="J342" i="25"/>
  <c r="J73" i="25" s="1"/>
  <c r="R342" i="25"/>
  <c r="R365" i="25"/>
  <c r="R434" i="25"/>
  <c r="R455" i="25"/>
  <c r="BK494" i="25"/>
  <c r="J494" i="25"/>
  <c r="J80" i="25"/>
  <c r="T494" i="25"/>
  <c r="T493" i="25" s="1"/>
  <c r="R513" i="25"/>
  <c r="P533" i="25"/>
  <c r="P553" i="25"/>
  <c r="R573" i="25"/>
  <c r="R586" i="25"/>
  <c r="R610" i="25"/>
  <c r="T111" i="26"/>
  <c r="R141" i="26"/>
  <c r="R151" i="26"/>
  <c r="R168" i="26"/>
  <c r="R167" i="26" s="1"/>
  <c r="R186" i="26"/>
  <c r="T200" i="26"/>
  <c r="BK227" i="26"/>
  <c r="J227" i="26" s="1"/>
  <c r="J70" i="26" s="1"/>
  <c r="P245" i="26"/>
  <c r="BK266" i="26"/>
  <c r="J266" i="26" s="1"/>
  <c r="J72" i="26" s="1"/>
  <c r="BK280" i="26"/>
  <c r="J280" i="26"/>
  <c r="J74" i="26" s="1"/>
  <c r="T280" i="26"/>
  <c r="T300" i="26"/>
  <c r="T297" i="26"/>
  <c r="R329" i="26"/>
  <c r="R328" i="26" s="1"/>
  <c r="P335" i="26"/>
  <c r="P351" i="26"/>
  <c r="T372" i="26"/>
  <c r="R84" i="27"/>
  <c r="R92" i="27"/>
  <c r="R100" i="27"/>
  <c r="R105" i="27"/>
  <c r="BK82" i="28"/>
  <c r="J82" i="28"/>
  <c r="J60" i="28"/>
  <c r="T82" i="28"/>
  <c r="T81" i="28" s="1"/>
  <c r="R89" i="28"/>
  <c r="R81" i="29"/>
  <c r="R80" i="29" s="1"/>
  <c r="R88" i="30"/>
  <c r="R103" i="30"/>
  <c r="R123" i="30"/>
  <c r="R122" i="30" s="1"/>
  <c r="BK84" i="31"/>
  <c r="J84" i="31"/>
  <c r="J61" i="31"/>
  <c r="R84" i="31"/>
  <c r="R83" i="31" s="1"/>
  <c r="R82" i="31" s="1"/>
  <c r="BK97" i="32"/>
  <c r="J97" i="32" s="1"/>
  <c r="J60" i="32" s="1"/>
  <c r="BK118" i="32"/>
  <c r="J118" i="32"/>
  <c r="J61" i="32" s="1"/>
  <c r="T118" i="32"/>
  <c r="R159" i="32"/>
  <c r="R180" i="32"/>
  <c r="BK235" i="32"/>
  <c r="J235" i="32" s="1"/>
  <c r="J66" i="32" s="1"/>
  <c r="T235" i="32"/>
  <c r="R258" i="32"/>
  <c r="R279" i="32"/>
  <c r="BK312" i="32"/>
  <c r="J312" i="32"/>
  <c r="J70" i="32" s="1"/>
  <c r="T312" i="32"/>
  <c r="T316" i="32"/>
  <c r="R351" i="32"/>
  <c r="R355" i="32"/>
  <c r="P360" i="32"/>
  <c r="P371" i="32"/>
  <c r="P367" i="32"/>
  <c r="BK89" i="33"/>
  <c r="J89" i="33" s="1"/>
  <c r="J61" i="33" s="1"/>
  <c r="T89" i="33"/>
  <c r="P96" i="33"/>
  <c r="BK101" i="33"/>
  <c r="J101" i="33"/>
  <c r="J64" i="33"/>
  <c r="R101" i="33"/>
  <c r="BK110" i="33"/>
  <c r="J110" i="33"/>
  <c r="J67" i="33"/>
  <c r="P110" i="33"/>
  <c r="T110" i="33"/>
  <c r="J52" i="2"/>
  <c r="E72" i="2"/>
  <c r="F79" i="2"/>
  <c r="BE86" i="2"/>
  <c r="BE88" i="2"/>
  <c r="BE93" i="2"/>
  <c r="BE96" i="2"/>
  <c r="J78" i="3"/>
  <c r="BE95" i="3"/>
  <c r="BE99" i="3"/>
  <c r="BE101" i="3"/>
  <c r="BE114" i="3"/>
  <c r="BE127" i="3"/>
  <c r="BE133" i="3"/>
  <c r="BE136" i="3"/>
  <c r="BE138" i="3"/>
  <c r="BE143" i="3"/>
  <c r="BE152" i="3"/>
  <c r="BE156" i="3"/>
  <c r="BE160" i="3"/>
  <c r="BK170" i="3"/>
  <c r="J170" i="3"/>
  <c r="J64" i="3" s="1"/>
  <c r="J80" i="4"/>
  <c r="J83" i="4"/>
  <c r="BE89" i="4"/>
  <c r="BE96" i="4"/>
  <c r="BE110" i="4"/>
  <c r="BE112" i="4"/>
  <c r="BE117" i="4"/>
  <c r="BE121" i="4"/>
  <c r="BE124" i="4"/>
  <c r="BE127" i="4"/>
  <c r="BE129" i="4"/>
  <c r="BE136" i="4"/>
  <c r="BE144" i="4"/>
  <c r="BE146" i="4"/>
  <c r="J52" i="5"/>
  <c r="F55" i="5"/>
  <c r="J84" i="5"/>
  <c r="BE90" i="5"/>
  <c r="BE95" i="5"/>
  <c r="BE106" i="5"/>
  <c r="BE109" i="5"/>
  <c r="BE113" i="5"/>
  <c r="BE114" i="5"/>
  <c r="BE118" i="5"/>
  <c r="BE120" i="5"/>
  <c r="BE121" i="5"/>
  <c r="BE125" i="5"/>
  <c r="BE127" i="5"/>
  <c r="BE133" i="5"/>
  <c r="BE137" i="5"/>
  <c r="BE145" i="5"/>
  <c r="BE146" i="5"/>
  <c r="BE152" i="5"/>
  <c r="BE153" i="5"/>
  <c r="BE154" i="5"/>
  <c r="BE156" i="5"/>
  <c r="BE158" i="5"/>
  <c r="BE159" i="5"/>
  <c r="BE161" i="5"/>
  <c r="BE163" i="5"/>
  <c r="BE165" i="5"/>
  <c r="BE168" i="5"/>
  <c r="BE170" i="5"/>
  <c r="BE171" i="5"/>
  <c r="BE173" i="5"/>
  <c r="BE174" i="5"/>
  <c r="BE175" i="5"/>
  <c r="BE178" i="5"/>
  <c r="BE182" i="5"/>
  <c r="BE185" i="5"/>
  <c r="BE192" i="5"/>
  <c r="BE194" i="5"/>
  <c r="BE195" i="5"/>
  <c r="BE200" i="5"/>
  <c r="E71" i="6"/>
  <c r="BE85" i="6"/>
  <c r="BE86" i="6"/>
  <c r="BE89" i="6"/>
  <c r="BE91" i="6"/>
  <c r="BE97" i="6"/>
  <c r="J56" i="7"/>
  <c r="E86" i="7"/>
  <c r="BE104" i="7"/>
  <c r="BE113" i="7"/>
  <c r="BE116" i="7"/>
  <c r="BE117" i="7"/>
  <c r="BE126" i="7"/>
  <c r="BE130" i="7"/>
  <c r="BE143" i="7"/>
  <c r="BE152" i="7"/>
  <c r="BE160" i="7"/>
  <c r="BE170" i="7"/>
  <c r="BE174" i="7"/>
  <c r="BE183" i="7"/>
  <c r="BE188" i="7"/>
  <c r="BE195" i="7"/>
  <c r="BE214" i="7"/>
  <c r="BE219" i="7"/>
  <c r="BE225" i="7"/>
  <c r="BE229" i="7"/>
  <c r="BE235" i="7"/>
  <c r="BE238" i="7"/>
  <c r="BE250" i="7"/>
  <c r="BE254" i="7"/>
  <c r="BE257" i="7"/>
  <c r="BE267" i="7"/>
  <c r="BE272" i="7"/>
  <c r="BE274" i="7"/>
  <c r="E50" i="8"/>
  <c r="J56" i="8"/>
  <c r="F59" i="8"/>
  <c r="BE89" i="8"/>
  <c r="BE91" i="8"/>
  <c r="F59" i="9"/>
  <c r="BE89" i="9"/>
  <c r="E48" i="10"/>
  <c r="J55" i="10"/>
  <c r="BE84" i="10"/>
  <c r="BE88" i="10"/>
  <c r="BE90" i="10"/>
  <c r="BE92" i="10"/>
  <c r="BE93" i="10"/>
  <c r="BE95" i="10"/>
  <c r="BE97" i="10"/>
  <c r="BE99" i="10"/>
  <c r="BE102" i="10"/>
  <c r="BE104" i="10"/>
  <c r="BE106" i="10"/>
  <c r="BE109" i="10"/>
  <c r="BE114" i="10"/>
  <c r="BE115" i="10"/>
  <c r="E48" i="11"/>
  <c r="J55" i="11"/>
  <c r="J75" i="11"/>
  <c r="F78" i="11"/>
  <c r="BE84" i="11"/>
  <c r="BE85" i="11"/>
  <c r="BE87" i="11"/>
  <c r="BE89" i="11"/>
  <c r="BE91" i="11"/>
  <c r="BE92" i="11"/>
  <c r="BE94" i="11"/>
  <c r="BE95" i="11"/>
  <c r="BE96" i="11"/>
  <c r="BE100" i="11"/>
  <c r="BE101" i="11"/>
  <c r="BE103" i="11"/>
  <c r="BE106" i="11"/>
  <c r="BE109" i="11"/>
  <c r="F55" i="12"/>
  <c r="J75" i="12"/>
  <c r="J78" i="12"/>
  <c r="BE86" i="12"/>
  <c r="BE88" i="12"/>
  <c r="BE93" i="12"/>
  <c r="J52" i="13"/>
  <c r="J55" i="13"/>
  <c r="BE85" i="13"/>
  <c r="BE86" i="13"/>
  <c r="BE87" i="13"/>
  <c r="BE90" i="13"/>
  <c r="E48" i="14"/>
  <c r="J52" i="14"/>
  <c r="F83" i="14"/>
  <c r="BE88" i="14"/>
  <c r="BE91" i="14"/>
  <c r="BE95" i="14"/>
  <c r="BE99" i="14"/>
  <c r="BE101" i="14"/>
  <c r="BE105" i="14"/>
  <c r="BE106" i="14"/>
  <c r="BE108" i="14"/>
  <c r="BE110" i="14"/>
  <c r="BE113" i="14"/>
  <c r="BE115" i="14"/>
  <c r="BE118" i="14"/>
  <c r="BE121" i="14"/>
  <c r="BE131" i="14"/>
  <c r="BE133" i="14"/>
  <c r="BE135" i="14"/>
  <c r="BE137" i="14"/>
  <c r="BE144" i="14"/>
  <c r="BE148" i="14"/>
  <c r="BE151" i="14"/>
  <c r="BE153" i="14"/>
  <c r="BE156" i="14"/>
  <c r="J75" i="15"/>
  <c r="BE84" i="15"/>
  <c r="BE86" i="15"/>
  <c r="BE89" i="15"/>
  <c r="BE94" i="15"/>
  <c r="BE98" i="15"/>
  <c r="F78" i="16"/>
  <c r="BE88" i="16"/>
  <c r="BE89" i="16"/>
  <c r="BE91" i="16"/>
  <c r="BE94" i="16"/>
  <c r="BE95" i="16"/>
  <c r="BE97" i="16"/>
  <c r="BE99" i="16"/>
  <c r="BE101" i="16"/>
  <c r="BE103" i="16"/>
  <c r="E48" i="17"/>
  <c r="J108" i="17"/>
  <c r="BE114" i="17"/>
  <c r="BE118" i="17"/>
  <c r="BE127" i="17"/>
  <c r="BE139" i="17"/>
  <c r="BE148" i="17"/>
  <c r="BE175" i="17"/>
  <c r="BE184" i="17"/>
  <c r="BE192" i="17"/>
  <c r="BE207" i="17"/>
  <c r="BE224" i="17"/>
  <c r="BE226" i="17"/>
  <c r="BE255" i="17"/>
  <c r="BE258" i="17"/>
  <c r="BE260" i="17"/>
  <c r="BE279" i="17"/>
  <c r="BE290" i="17"/>
  <c r="BE304" i="17"/>
  <c r="BE307" i="17"/>
  <c r="BE325" i="17"/>
  <c r="BE331" i="17"/>
  <c r="BE333" i="17"/>
  <c r="BE338" i="17"/>
  <c r="BE344" i="17"/>
  <c r="BE352" i="17"/>
  <c r="BE357" i="17"/>
  <c r="BE368" i="17"/>
  <c r="BE384" i="17"/>
  <c r="BE400" i="17"/>
  <c r="BE407" i="17"/>
  <c r="BE411" i="17"/>
  <c r="BE427" i="17"/>
  <c r="BE435" i="17"/>
  <c r="BE440" i="17"/>
  <c r="BE442" i="17"/>
  <c r="BE444" i="17"/>
  <c r="BE446" i="17"/>
  <c r="BE449" i="17"/>
  <c r="BE455" i="17"/>
  <c r="BE475" i="17"/>
  <c r="BE482" i="17"/>
  <c r="BE489" i="17"/>
  <c r="BE499" i="17"/>
  <c r="BE568" i="17"/>
  <c r="BE573" i="17"/>
  <c r="BE602" i="17"/>
  <c r="BE633" i="17"/>
  <c r="BE638" i="17"/>
  <c r="BE655" i="17"/>
  <c r="BE664" i="17"/>
  <c r="BE735" i="17"/>
  <c r="BE738" i="17"/>
  <c r="BE759" i="17"/>
  <c r="BE762" i="17"/>
  <c r="BE764" i="17"/>
  <c r="BE772" i="17"/>
  <c r="BE774" i="17"/>
  <c r="BE796" i="17"/>
  <c r="BE799" i="17"/>
  <c r="BE802" i="17"/>
  <c r="BE809" i="17"/>
  <c r="BE810" i="17"/>
  <c r="BE812" i="17"/>
  <c r="BE814" i="17"/>
  <c r="BE816" i="17"/>
  <c r="BE818" i="17"/>
  <c r="BE821" i="17"/>
  <c r="BE824" i="17"/>
  <c r="BE828" i="17"/>
  <c r="BE833" i="17"/>
  <c r="BE834" i="17"/>
  <c r="BE839" i="17"/>
  <c r="BE843" i="17"/>
  <c r="BE862" i="17"/>
  <c r="BE868" i="17"/>
  <c r="BE890" i="17"/>
  <c r="BE892" i="17"/>
  <c r="BE898" i="17"/>
  <c r="BE904" i="17"/>
  <c r="BE917" i="17"/>
  <c r="BE934" i="17"/>
  <c r="BE939" i="17"/>
  <c r="BE949" i="17"/>
  <c r="BE959" i="17"/>
  <c r="BE979" i="17"/>
  <c r="BE1012" i="17"/>
  <c r="BE1016" i="17"/>
  <c r="BE1033" i="17"/>
  <c r="BE1047" i="17"/>
  <c r="BE1050" i="17"/>
  <c r="BE1058" i="17"/>
  <c r="BE1061" i="17"/>
  <c r="BE1111" i="17"/>
  <c r="BE1122" i="17"/>
  <c r="BE1125" i="17"/>
  <c r="BE1162" i="17"/>
  <c r="BE1201" i="17"/>
  <c r="BE1220" i="17"/>
  <c r="BE1222" i="17"/>
  <c r="BE1236" i="17"/>
  <c r="BE1246" i="17"/>
  <c r="BE1264" i="17"/>
  <c r="BE1277" i="17"/>
  <c r="BE1312" i="17"/>
  <c r="BE1345" i="17"/>
  <c r="BE1360" i="17"/>
  <c r="BE1365" i="17"/>
  <c r="BE1375" i="17"/>
  <c r="BE1378" i="17"/>
  <c r="BE1383" i="17"/>
  <c r="BE1427" i="17"/>
  <c r="BE1439" i="17"/>
  <c r="BE1441" i="17"/>
  <c r="BE1443" i="17"/>
  <c r="BE1450" i="17"/>
  <c r="BE1457" i="17"/>
  <c r="BE1459" i="17"/>
  <c r="BE1460" i="17"/>
  <c r="BE1465" i="17"/>
  <c r="BE1469" i="17"/>
  <c r="BE1471" i="17"/>
  <c r="BE1481" i="17"/>
  <c r="BE1489" i="17"/>
  <c r="BE1496" i="17"/>
  <c r="BE1501" i="17"/>
  <c r="BE1503" i="17"/>
  <c r="BE1512" i="17"/>
  <c r="BE1515" i="17"/>
  <c r="BE1545" i="17"/>
  <c r="BE1557" i="17"/>
  <c r="BE1563" i="17"/>
  <c r="BE1570" i="17"/>
  <c r="BE1576" i="17"/>
  <c r="BE1590" i="17"/>
  <c r="BE1599" i="17"/>
  <c r="BE1604" i="17"/>
  <c r="BE1609" i="17"/>
  <c r="BE1628" i="17"/>
  <c r="BE1631" i="17"/>
  <c r="BE1660" i="17"/>
  <c r="BE1684" i="17"/>
  <c r="BE1705" i="17"/>
  <c r="BE1706" i="17"/>
  <c r="BE1717" i="17"/>
  <c r="BE1723" i="17"/>
  <c r="BE1725" i="17"/>
  <c r="BE1733" i="17"/>
  <c r="BE1736" i="17"/>
  <c r="BE1757" i="17"/>
  <c r="BE1761" i="17"/>
  <c r="BE1769" i="17"/>
  <c r="BE1774" i="17"/>
  <c r="BE1777" i="17"/>
  <c r="BE1782" i="17"/>
  <c r="BE1786" i="17"/>
  <c r="BE1791" i="17"/>
  <c r="BE1809" i="17"/>
  <c r="BE1813" i="17"/>
  <c r="BE1819" i="17"/>
  <c r="BE1821" i="17"/>
  <c r="BE1823" i="17"/>
  <c r="BE1860" i="17"/>
  <c r="BE1874" i="17"/>
  <c r="BE1881" i="17"/>
  <c r="BE1914" i="17"/>
  <c r="BE1921" i="17"/>
  <c r="BE1924" i="17"/>
  <c r="BE1962" i="17"/>
  <c r="BE2006" i="17"/>
  <c r="BE2010" i="17"/>
  <c r="BE2014" i="17"/>
  <c r="BE2016" i="17"/>
  <c r="BE2027" i="17"/>
  <c r="BE2034" i="17"/>
  <c r="BE2047" i="17"/>
  <c r="BE2078" i="17"/>
  <c r="BE2080" i="17"/>
  <c r="BE2086" i="17"/>
  <c r="BE2099" i="17"/>
  <c r="BK781" i="17"/>
  <c r="J781" i="17" s="1"/>
  <c r="J67" i="17" s="1"/>
  <c r="BK1219" i="17"/>
  <c r="J1219" i="17"/>
  <c r="J76" i="17" s="1"/>
  <c r="F55" i="18"/>
  <c r="BE92" i="18"/>
  <c r="BE103" i="18"/>
  <c r="BE105" i="18"/>
  <c r="BE115" i="18"/>
  <c r="BE117" i="18"/>
  <c r="BE119" i="18"/>
  <c r="BE122" i="18"/>
  <c r="BE129" i="18"/>
  <c r="BE130" i="18"/>
  <c r="BE137" i="18"/>
  <c r="BE140" i="18"/>
  <c r="BE142" i="18"/>
  <c r="BE144" i="18"/>
  <c r="BE148" i="18"/>
  <c r="BE154" i="18"/>
  <c r="BE157" i="18"/>
  <c r="BE162" i="18"/>
  <c r="BE163" i="18"/>
  <c r="BE166" i="18"/>
  <c r="BE175" i="18"/>
  <c r="BE178" i="18"/>
  <c r="BE180" i="18"/>
  <c r="BE181" i="18"/>
  <c r="BE185" i="18"/>
  <c r="BE207" i="18"/>
  <c r="BE223" i="18"/>
  <c r="BE228" i="18"/>
  <c r="BE231" i="18"/>
  <c r="BE232" i="18"/>
  <c r="F55" i="19"/>
  <c r="BE96" i="19"/>
  <c r="BE98" i="19"/>
  <c r="BE109" i="19"/>
  <c r="BE119" i="19"/>
  <c r="BE124" i="19"/>
  <c r="BE129" i="19"/>
  <c r="BE131" i="19"/>
  <c r="BE137" i="19"/>
  <c r="BE140" i="19"/>
  <c r="BE142" i="19"/>
  <c r="BE145" i="19"/>
  <c r="J55" i="20"/>
  <c r="BE107" i="20"/>
  <c r="BE111" i="20"/>
  <c r="BE118" i="20"/>
  <c r="BE120" i="20"/>
  <c r="BE122" i="20"/>
  <c r="BE126" i="20"/>
  <c r="BE131" i="20"/>
  <c r="BE150" i="20"/>
  <c r="BE153" i="20"/>
  <c r="BE155" i="20"/>
  <c r="BE161" i="20"/>
  <c r="BE164" i="20"/>
  <c r="BE170" i="20"/>
  <c r="BE178" i="20"/>
  <c r="BE180" i="20"/>
  <c r="BE189" i="20"/>
  <c r="BE194" i="20"/>
  <c r="BE196" i="20"/>
  <c r="BE207" i="20"/>
  <c r="BE211" i="20"/>
  <c r="BE213" i="20"/>
  <c r="BE215" i="20"/>
  <c r="BE225" i="20"/>
  <c r="BE227" i="20"/>
  <c r="BE229" i="20"/>
  <c r="BE232" i="20"/>
  <c r="BE234" i="20"/>
  <c r="BE238" i="20"/>
  <c r="BE247" i="20"/>
  <c r="BE250" i="20"/>
  <c r="BE256" i="20"/>
  <c r="BE261" i="20"/>
  <c r="BE273" i="20"/>
  <c r="BE278" i="20"/>
  <c r="BE280" i="20"/>
  <c r="BE281" i="20"/>
  <c r="BE291" i="20"/>
  <c r="BE293" i="20"/>
  <c r="BE302" i="20"/>
  <c r="BE312" i="20"/>
  <c r="BE316" i="20"/>
  <c r="BE318" i="20"/>
  <c r="BE334" i="20"/>
  <c r="BE338" i="20"/>
  <c r="BE340" i="20"/>
  <c r="BE343" i="20"/>
  <c r="BE344" i="20"/>
  <c r="BE347" i="20"/>
  <c r="BE354" i="20"/>
  <c r="BE357" i="20"/>
  <c r="BE361" i="20"/>
  <c r="BE371" i="20"/>
  <c r="BE380" i="20"/>
  <c r="BE381" i="20"/>
  <c r="BE385" i="20"/>
  <c r="BE388" i="20"/>
  <c r="BE389" i="20"/>
  <c r="BE402" i="20"/>
  <c r="BE407" i="20"/>
  <c r="BE416" i="20"/>
  <c r="BE424" i="20"/>
  <c r="BE430" i="20"/>
  <c r="BE434" i="20"/>
  <c r="BE450" i="20"/>
  <c r="BE455" i="20"/>
  <c r="BE461" i="20"/>
  <c r="BE463" i="20"/>
  <c r="BE465" i="20"/>
  <c r="BE517" i="20"/>
  <c r="BE523" i="20"/>
  <c r="BE536" i="20"/>
  <c r="BE543" i="20"/>
  <c r="BE547" i="20"/>
  <c r="BE553" i="20"/>
  <c r="BE557" i="20"/>
  <c r="BE571" i="20"/>
  <c r="BE581" i="20"/>
  <c r="BE591" i="20"/>
  <c r="BE593" i="20"/>
  <c r="BE595" i="20"/>
  <c r="BE599" i="20"/>
  <c r="BE607" i="20"/>
  <c r="BE609" i="20"/>
  <c r="BE613" i="20"/>
  <c r="BE615" i="20"/>
  <c r="BE623" i="20"/>
  <c r="BE627" i="20"/>
  <c r="BE631" i="20"/>
  <c r="BE633" i="20"/>
  <c r="BE639" i="20"/>
  <c r="BE645" i="20"/>
  <c r="BE649" i="20"/>
  <c r="BE653" i="20"/>
  <c r="E48" i="21"/>
  <c r="F55" i="21"/>
  <c r="BE89" i="21"/>
  <c r="BE98" i="21"/>
  <c r="BE109" i="21"/>
  <c r="BE114" i="21"/>
  <c r="BE115" i="21"/>
  <c r="BE119" i="21"/>
  <c r="BE120" i="21"/>
  <c r="BE128" i="21"/>
  <c r="BE131" i="21"/>
  <c r="BE134" i="21"/>
  <c r="BE137" i="21"/>
  <c r="BE140" i="21"/>
  <c r="BE141" i="21"/>
  <c r="BE142" i="21"/>
  <c r="J52" i="22"/>
  <c r="F55" i="22"/>
  <c r="BE89" i="22"/>
  <c r="BE92" i="22"/>
  <c r="BE96" i="22"/>
  <c r="BE100" i="22"/>
  <c r="BE103" i="22"/>
  <c r="BE105" i="22"/>
  <c r="BE109" i="22"/>
  <c r="BE110" i="22"/>
  <c r="BE112" i="22"/>
  <c r="BE115" i="22"/>
  <c r="BE116" i="22"/>
  <c r="BE118" i="22"/>
  <c r="BE131" i="22"/>
  <c r="BE138" i="22"/>
  <c r="BE143" i="22"/>
  <c r="BE149" i="22"/>
  <c r="BE155" i="22"/>
  <c r="BE156" i="22"/>
  <c r="BE160" i="22"/>
  <c r="BE163" i="22"/>
  <c r="BE168" i="22"/>
  <c r="BE170" i="22"/>
  <c r="BE173" i="22"/>
  <c r="BE178" i="22"/>
  <c r="BE179" i="22"/>
  <c r="BE184" i="22"/>
  <c r="BE186" i="22"/>
  <c r="BE188" i="22"/>
  <c r="BE189" i="22"/>
  <c r="BE190" i="22"/>
  <c r="BE192" i="22"/>
  <c r="BE198" i="22"/>
  <c r="BE199" i="22"/>
  <c r="BE202" i="22"/>
  <c r="BE205" i="22"/>
  <c r="BE207" i="22"/>
  <c r="BE209" i="22"/>
  <c r="BE213" i="22"/>
  <c r="BE214" i="22"/>
  <c r="BE217" i="22"/>
  <c r="BE218" i="22"/>
  <c r="BE219" i="22"/>
  <c r="BE222" i="22"/>
  <c r="BE223" i="22"/>
  <c r="BE224" i="22"/>
  <c r="BE225" i="22"/>
  <c r="BE226" i="22"/>
  <c r="BE227" i="22"/>
  <c r="BE229" i="22"/>
  <c r="BE231" i="22"/>
  <c r="BE234" i="22"/>
  <c r="BE235" i="22"/>
  <c r="BE237" i="22"/>
  <c r="BE239" i="22"/>
  <c r="BE243" i="22"/>
  <c r="BE244" i="22"/>
  <c r="BE247" i="22"/>
  <c r="BE248" i="22"/>
  <c r="BE251" i="22"/>
  <c r="BE255" i="22"/>
  <c r="BE259" i="22"/>
  <c r="BE260" i="22"/>
  <c r="BE261" i="22"/>
  <c r="BE263" i="22"/>
  <c r="BE265" i="22"/>
  <c r="BE267" i="22"/>
  <c r="BE269" i="22"/>
  <c r="BE270" i="22"/>
  <c r="BE271" i="22"/>
  <c r="BE274" i="22"/>
  <c r="BE275" i="22"/>
  <c r="BE279" i="22"/>
  <c r="BE280" i="22"/>
  <c r="BE282" i="22"/>
  <c r="BE284" i="22"/>
  <c r="BE286" i="22"/>
  <c r="BE288" i="22"/>
  <c r="BE291" i="22"/>
  <c r="BE293" i="22"/>
  <c r="BE295" i="22"/>
  <c r="BE297" i="22"/>
  <c r="BE304" i="22"/>
  <c r="BE305" i="22"/>
  <c r="BE308" i="22"/>
  <c r="BE310" i="22"/>
  <c r="BE312" i="22"/>
  <c r="BE315" i="22"/>
  <c r="BE317" i="22"/>
  <c r="BE319" i="22"/>
  <c r="BE321" i="22"/>
  <c r="BE322" i="22"/>
  <c r="BE324" i="22"/>
  <c r="BE326" i="22"/>
  <c r="BE333" i="22"/>
  <c r="BE334" i="22"/>
  <c r="BE348" i="22"/>
  <c r="BE350" i="22"/>
  <c r="BE358" i="22"/>
  <c r="F55" i="23"/>
  <c r="BE90" i="23"/>
  <c r="BE96" i="23"/>
  <c r="BE106" i="23"/>
  <c r="BE107" i="23"/>
  <c r="BE121" i="23"/>
  <c r="BE123" i="23"/>
  <c r="BE129" i="23"/>
  <c r="BE131" i="23"/>
  <c r="BE135" i="23"/>
  <c r="BE137" i="23"/>
  <c r="BE151" i="23"/>
  <c r="BE154" i="23"/>
  <c r="BE157" i="23"/>
  <c r="BE168" i="23"/>
  <c r="BE170" i="23"/>
  <c r="BE175" i="23"/>
  <c r="BE178" i="23"/>
  <c r="BE188" i="23"/>
  <c r="BE204" i="23"/>
  <c r="BE208" i="23"/>
  <c r="BE212" i="23"/>
  <c r="BE220" i="23"/>
  <c r="BE246" i="23"/>
  <c r="BE258" i="23"/>
  <c r="BE262" i="23"/>
  <c r="BE264" i="23"/>
  <c r="BE276" i="23"/>
  <c r="BE282" i="23"/>
  <c r="BE311" i="23"/>
  <c r="BE313" i="23"/>
  <c r="BE319" i="23"/>
  <c r="BE330" i="23"/>
  <c r="BE338" i="23"/>
  <c r="BE340" i="23"/>
  <c r="BE352" i="23"/>
  <c r="BE370" i="23"/>
  <c r="BE373" i="23"/>
  <c r="BE397" i="23"/>
  <c r="BE399" i="23"/>
  <c r="BE401" i="23"/>
  <c r="BE403" i="23"/>
  <c r="BE405" i="23"/>
  <c r="BE426" i="23"/>
  <c r="BE432" i="23"/>
  <c r="BE435" i="23"/>
  <c r="BE436" i="23"/>
  <c r="BE441" i="23"/>
  <c r="BE445" i="23"/>
  <c r="BE455" i="23"/>
  <c r="BE464" i="23"/>
  <c r="J52" i="24"/>
  <c r="F55" i="24"/>
  <c r="BE96" i="24"/>
  <c r="BE99" i="24"/>
  <c r="BE101" i="24"/>
  <c r="J55" i="25"/>
  <c r="BE110" i="25"/>
  <c r="BE112" i="25"/>
  <c r="BE297" i="25"/>
  <c r="BE299" i="25"/>
  <c r="BE315" i="25"/>
  <c r="BE317" i="25"/>
  <c r="BE338" i="25"/>
  <c r="BE346" i="25"/>
  <c r="BE349" i="25"/>
  <c r="BE356" i="25"/>
  <c r="BE359" i="25"/>
  <c r="BE371" i="25"/>
  <c r="BE380" i="25"/>
  <c r="BE385" i="25"/>
  <c r="BE387" i="25"/>
  <c r="BE393" i="25"/>
  <c r="BE397" i="25"/>
  <c r="BE401" i="25"/>
  <c r="BE404" i="25"/>
  <c r="BE407" i="25"/>
  <c r="BE418" i="25"/>
  <c r="BE423" i="25"/>
  <c r="BE430" i="25"/>
  <c r="BE436" i="25"/>
  <c r="BE437" i="25"/>
  <c r="BE438" i="25"/>
  <c r="BE443" i="25"/>
  <c r="BE447" i="25"/>
  <c r="BE450" i="25"/>
  <c r="BE457" i="25"/>
  <c r="BE461" i="25"/>
  <c r="BE470" i="25"/>
  <c r="BE473" i="25"/>
  <c r="BE479" i="25"/>
  <c r="BE480" i="25"/>
  <c r="BE486" i="25"/>
  <c r="BE495" i="25"/>
  <c r="BE497" i="25"/>
  <c r="BE508" i="25"/>
  <c r="BE509" i="25"/>
  <c r="BE510" i="25"/>
  <c r="BE512" i="25"/>
  <c r="BE536" i="25"/>
  <c r="BE539" i="25"/>
  <c r="BE545" i="25"/>
  <c r="BE551" i="25"/>
  <c r="BE562" i="25"/>
  <c r="BE564" i="25"/>
  <c r="BE567" i="25"/>
  <c r="BE585" i="25"/>
  <c r="BE593" i="25"/>
  <c r="BE599" i="25"/>
  <c r="BE601" i="25"/>
  <c r="BE604" i="25"/>
  <c r="BE611" i="25"/>
  <c r="BE616" i="25"/>
  <c r="BE618" i="25"/>
  <c r="BK164" i="26"/>
  <c r="J164" i="26" s="1"/>
  <c r="J64" i="26" s="1"/>
  <c r="BK361" i="26"/>
  <c r="J361" i="26"/>
  <c r="J84" i="26" s="1"/>
  <c r="BK367" i="26"/>
  <c r="J367" i="26" s="1"/>
  <c r="J87" i="26"/>
  <c r="BK370" i="26"/>
  <c r="J370" i="26"/>
  <c r="J88" i="26" s="1"/>
  <c r="J55" i="27"/>
  <c r="F80" i="27"/>
  <c r="BE87" i="27"/>
  <c r="BE89" i="27"/>
  <c r="BE97" i="27"/>
  <c r="BE101" i="27"/>
  <c r="BE103" i="27"/>
  <c r="BE110" i="27"/>
  <c r="BE111" i="27"/>
  <c r="E48" i="28"/>
  <c r="J78" i="28"/>
  <c r="BE85" i="28"/>
  <c r="BE90" i="28"/>
  <c r="BE91" i="28"/>
  <c r="BE92" i="28"/>
  <c r="BE93" i="28"/>
  <c r="J55" i="29"/>
  <c r="F77" i="29"/>
  <c r="BE83" i="29"/>
  <c r="E48" i="30"/>
  <c r="J52" i="30"/>
  <c r="J55" i="30"/>
  <c r="F83" i="30"/>
  <c r="BE89" i="30"/>
  <c r="BE92" i="30"/>
  <c r="BE97" i="30"/>
  <c r="BE107" i="30"/>
  <c r="BE109" i="30"/>
  <c r="BE111" i="30"/>
  <c r="BE112" i="30"/>
  <c r="BE114" i="30"/>
  <c r="BE127" i="30"/>
  <c r="E48" i="31"/>
  <c r="J55" i="31"/>
  <c r="BE90" i="31"/>
  <c r="BE92" i="31"/>
  <c r="BE95" i="31"/>
  <c r="BE96" i="31"/>
  <c r="BE105" i="31"/>
  <c r="BE109" i="31"/>
  <c r="J52" i="32"/>
  <c r="E86" i="32"/>
  <c r="J79" i="2"/>
  <c r="BE91" i="2"/>
  <c r="BE102" i="2"/>
  <c r="E48" i="3"/>
  <c r="J55" i="3"/>
  <c r="BE87" i="3"/>
  <c r="BE103" i="3"/>
  <c r="BE110" i="3"/>
  <c r="BE116" i="3"/>
  <c r="BE131" i="3"/>
  <c r="BE163" i="3"/>
  <c r="BE168" i="3"/>
  <c r="BE105" i="4"/>
  <c r="BE119" i="4"/>
  <c r="BE122" i="4"/>
  <c r="BE132" i="4"/>
  <c r="BE133" i="4"/>
  <c r="BE141" i="4"/>
  <c r="BE92" i="5"/>
  <c r="BE93" i="5"/>
  <c r="BE96" i="5"/>
  <c r="BE100" i="5"/>
  <c r="BE103" i="5"/>
  <c r="BE104" i="5"/>
  <c r="BE107" i="5"/>
  <c r="BE111" i="5"/>
  <c r="BE116" i="5"/>
  <c r="BE119" i="5"/>
  <c r="BE122" i="5"/>
  <c r="BE128" i="5"/>
  <c r="BE131" i="5"/>
  <c r="BE135" i="5"/>
  <c r="BE139" i="5"/>
  <c r="BE142" i="5"/>
  <c r="BE147" i="5"/>
  <c r="BE160" i="5"/>
  <c r="BE162" i="5"/>
  <c r="BE164" i="5"/>
  <c r="BE167" i="5"/>
  <c r="BE169" i="5"/>
  <c r="BE172" i="5"/>
  <c r="BE176" i="5"/>
  <c r="BE179" i="5"/>
  <c r="BE181" i="5"/>
  <c r="BE184" i="5"/>
  <c r="BE187" i="5"/>
  <c r="BE189" i="5"/>
  <c r="BE193" i="5"/>
  <c r="BE198" i="5"/>
  <c r="J52" i="6"/>
  <c r="F55" i="6"/>
  <c r="BE84" i="6"/>
  <c r="BE88" i="6"/>
  <c r="BE92" i="6"/>
  <c r="BE93" i="6"/>
  <c r="BE95" i="6"/>
  <c r="BE98" i="6"/>
  <c r="BE99" i="6"/>
  <c r="F59" i="7"/>
  <c r="BE101" i="7"/>
  <c r="BE121" i="7"/>
  <c r="BE125" i="7"/>
  <c r="BE139" i="7"/>
  <c r="BE147" i="7"/>
  <c r="BE155" i="7"/>
  <c r="BE162" i="7"/>
  <c r="BE164" i="7"/>
  <c r="BE168" i="7"/>
  <c r="BE172" i="7"/>
  <c r="BE177" i="7"/>
  <c r="BE180" i="7"/>
  <c r="BE193" i="7"/>
  <c r="BE200" i="7"/>
  <c r="BE202" i="7"/>
  <c r="BE205" i="7"/>
  <c r="BE212" i="7"/>
  <c r="BE213" i="7"/>
  <c r="BE217" i="7"/>
  <c r="BE221" i="7"/>
  <c r="BE232" i="7"/>
  <c r="BE247" i="7"/>
  <c r="BK253" i="7"/>
  <c r="J253" i="7"/>
  <c r="J73" i="7" s="1"/>
  <c r="E50" i="9"/>
  <c r="J80" i="9"/>
  <c r="BE90" i="9"/>
  <c r="F55" i="10"/>
  <c r="J75" i="10"/>
  <c r="BE86" i="10"/>
  <c r="BE101" i="10"/>
  <c r="BE105" i="10"/>
  <c r="BE108" i="10"/>
  <c r="BE111" i="10"/>
  <c r="BE118" i="10"/>
  <c r="BE88" i="11"/>
  <c r="BE98" i="11"/>
  <c r="E48" i="12"/>
  <c r="BE84" i="12"/>
  <c r="BE89" i="12"/>
  <c r="BE90" i="12"/>
  <c r="E71" i="13"/>
  <c r="F78" i="13"/>
  <c r="BE88" i="13"/>
  <c r="J55" i="14"/>
  <c r="BE89" i="14"/>
  <c r="BE103" i="14"/>
  <c r="BE107" i="14"/>
  <c r="BE111" i="14"/>
  <c r="BE112" i="14"/>
  <c r="BE117" i="14"/>
  <c r="BE120" i="14"/>
  <c r="BE122" i="14"/>
  <c r="BE126" i="14"/>
  <c r="BE127" i="14"/>
  <c r="BE130" i="14"/>
  <c r="BE132" i="14"/>
  <c r="BE142" i="14"/>
  <c r="BE146" i="14"/>
  <c r="E71" i="15"/>
  <c r="F78" i="15"/>
  <c r="BE85" i="15"/>
  <c r="BE92" i="15"/>
  <c r="BE95" i="15"/>
  <c r="BE99" i="15"/>
  <c r="J75" i="16"/>
  <c r="J78" i="16"/>
  <c r="BE84" i="16"/>
  <c r="BE86" i="16"/>
  <c r="BE90" i="16"/>
  <c r="BE92" i="16"/>
  <c r="BE98" i="16"/>
  <c r="BE102" i="16"/>
  <c r="F55" i="17"/>
  <c r="J105" i="17"/>
  <c r="BE116" i="17"/>
  <c r="BE121" i="17"/>
  <c r="BE130" i="17"/>
  <c r="BE134" i="17"/>
  <c r="BE143" i="17"/>
  <c r="BE145" i="17"/>
  <c r="BE154" i="17"/>
  <c r="BE159" i="17"/>
  <c r="BE167" i="17"/>
  <c r="BE181" i="17"/>
  <c r="BE186" i="17"/>
  <c r="BE197" i="17"/>
  <c r="BE202" i="17"/>
  <c r="BE220" i="17"/>
  <c r="BE228" i="17"/>
  <c r="BE241" i="17"/>
  <c r="BE252" i="17"/>
  <c r="BE267" i="17"/>
  <c r="BE274" i="17"/>
  <c r="BE285" i="17"/>
  <c r="BE288" i="17"/>
  <c r="BE296" i="17"/>
  <c r="BE301" i="17"/>
  <c r="BE311" i="17"/>
  <c r="BE316" i="17"/>
  <c r="BE320" i="17"/>
  <c r="BE329" i="17"/>
  <c r="BE335" i="17"/>
  <c r="BE354" i="17"/>
  <c r="BE359" i="17"/>
  <c r="BE363" i="17"/>
  <c r="BE375" i="17"/>
  <c r="BE392" i="17"/>
  <c r="BE398" i="17"/>
  <c r="BE402" i="17"/>
  <c r="BE404" i="17"/>
  <c r="BE409" i="17"/>
  <c r="BE417" i="17"/>
  <c r="BE425" i="17"/>
  <c r="BE432" i="17"/>
  <c r="BE468" i="17"/>
  <c r="BE471" i="17"/>
  <c r="BE476" i="17"/>
  <c r="BE481" i="17"/>
  <c r="BE483" i="17"/>
  <c r="BE484" i="17"/>
  <c r="BE485" i="17"/>
  <c r="BE502" i="17"/>
  <c r="BE505" i="17"/>
  <c r="BE513" i="17"/>
  <c r="BE521" i="17"/>
  <c r="BE526" i="17"/>
  <c r="BE540" i="17"/>
  <c r="BE543" i="17"/>
  <c r="BE555" i="17"/>
  <c r="BE576" i="17"/>
  <c r="BE581" i="17"/>
  <c r="BE596" i="17"/>
  <c r="BE605" i="17"/>
  <c r="BE630" i="17"/>
  <c r="BE661" i="17"/>
  <c r="BE746" i="17"/>
  <c r="BE748" i="17"/>
  <c r="BE750" i="17"/>
  <c r="BE752" i="17"/>
  <c r="BE756" i="17"/>
  <c r="BE758" i="17"/>
  <c r="BE780" i="17"/>
  <c r="BE790" i="17"/>
  <c r="BE806" i="17"/>
  <c r="BE815" i="17"/>
  <c r="BE823" i="17"/>
  <c r="BE826" i="17"/>
  <c r="BE835" i="17"/>
  <c r="BE842" i="17"/>
  <c r="BE844" i="17"/>
  <c r="BE849" i="17"/>
  <c r="BE856" i="17"/>
  <c r="BE865" i="17"/>
  <c r="BE877" i="17"/>
  <c r="BE883" i="17"/>
  <c r="BE895" i="17"/>
  <c r="BE901" i="17"/>
  <c r="BE920" i="17"/>
  <c r="BE951" i="17"/>
  <c r="BE964" i="17"/>
  <c r="BE974" i="17"/>
  <c r="BE996" i="17"/>
  <c r="BE1021" i="17"/>
  <c r="BE1027" i="17"/>
  <c r="BE1035" i="17"/>
  <c r="BE1038" i="17"/>
  <c r="BE1040" i="17"/>
  <c r="BE1052" i="17"/>
  <c r="BE1056" i="17"/>
  <c r="BE1077" i="17"/>
  <c r="BE1092" i="17"/>
  <c r="BE1116" i="17"/>
  <c r="BE1142" i="17"/>
  <c r="BE1171" i="17"/>
  <c r="BE1206" i="17"/>
  <c r="BE1212" i="17"/>
  <c r="BE1225" i="17"/>
  <c r="BE1249" i="17"/>
  <c r="BE1252" i="17"/>
  <c r="BE1258" i="17"/>
  <c r="BE1267" i="17"/>
  <c r="BE1280" i="17"/>
  <c r="BE1301" i="17"/>
  <c r="BE1348" i="17"/>
  <c r="BE1350" i="17"/>
  <c r="BE1354" i="17"/>
  <c r="BE1364" i="17"/>
  <c r="BE1369" i="17"/>
  <c r="BE1373" i="17"/>
  <c r="BE1382" i="17"/>
  <c r="BE1386" i="17"/>
  <c r="BE1394" i="17"/>
  <c r="BE1405" i="17"/>
  <c r="BE1416" i="17"/>
  <c r="BE1422" i="17"/>
  <c r="BE1428" i="17"/>
  <c r="BE1435" i="17"/>
  <c r="BE1446" i="17"/>
  <c r="BE1467" i="17"/>
  <c r="BE1477" i="17"/>
  <c r="BE1491" i="17"/>
  <c r="BE1493" i="17"/>
  <c r="BE1499" i="17"/>
  <c r="BE1502" i="17"/>
  <c r="BE1529" i="17"/>
  <c r="BE1548" i="17"/>
  <c r="BE1568" i="17"/>
  <c r="BE1596" i="17"/>
  <c r="BE1607" i="17"/>
  <c r="BE1613" i="17"/>
  <c r="BE1619" i="17"/>
  <c r="BE1645" i="17"/>
  <c r="BE1647" i="17"/>
  <c r="BE1651" i="17"/>
  <c r="BE1656" i="17"/>
  <c r="BE1693" i="17"/>
  <c r="BE1697" i="17"/>
  <c r="BE1699" i="17"/>
  <c r="BE1702" i="17"/>
  <c r="BE1704" i="17"/>
  <c r="BE1728" i="17"/>
  <c r="BE1742" i="17"/>
  <c r="BE1748" i="17"/>
  <c r="BE1753" i="17"/>
  <c r="BE1766" i="17"/>
  <c r="BE1771" i="17"/>
  <c r="BE1776" i="17"/>
  <c r="BE1853" i="17"/>
  <c r="BE1862" i="17"/>
  <c r="BE1876" i="17"/>
  <c r="BE1889" i="17"/>
  <c r="BE1902" i="17"/>
  <c r="BE1917" i="17"/>
  <c r="BE1940" i="17"/>
  <c r="BE1951" i="17"/>
  <c r="BE1979" i="17"/>
  <c r="BE1994" i="17"/>
  <c r="BE1999" i="17"/>
  <c r="BE2019" i="17"/>
  <c r="BE2022" i="17"/>
  <c r="BE2024" i="17"/>
  <c r="BE2031" i="17"/>
  <c r="BE2060" i="17"/>
  <c r="BE2104" i="17"/>
  <c r="BK2085" i="17"/>
  <c r="J2085" i="17"/>
  <c r="J87" i="17" s="1"/>
  <c r="E48" i="18"/>
  <c r="J87" i="18"/>
  <c r="BE94" i="18"/>
  <c r="BE100" i="18"/>
  <c r="BE107" i="18"/>
  <c r="BE110" i="18"/>
  <c r="BE112" i="18"/>
  <c r="BE124" i="18"/>
  <c r="BE125" i="18"/>
  <c r="BE133" i="18"/>
  <c r="BE149" i="18"/>
  <c r="BE155" i="18"/>
  <c r="BE156" i="18"/>
  <c r="BE165" i="18"/>
  <c r="BE171" i="18"/>
  <c r="BE173" i="18"/>
  <c r="BE174" i="18"/>
  <c r="BE177" i="18"/>
  <c r="BE179" i="18"/>
  <c r="BE184" i="18"/>
  <c r="BE189" i="18"/>
  <c r="BE192" i="18"/>
  <c r="BE193" i="18"/>
  <c r="BE195" i="18"/>
  <c r="BE202" i="18"/>
  <c r="BE203" i="18"/>
  <c r="BE206" i="18"/>
  <c r="BE212" i="18"/>
  <c r="BE217" i="18"/>
  <c r="BE220" i="18"/>
  <c r="BE221" i="18"/>
  <c r="BE225" i="18"/>
  <c r="BE226" i="18"/>
  <c r="BE229" i="18"/>
  <c r="J79" i="19"/>
  <c r="BE95" i="19"/>
  <c r="BE99" i="19"/>
  <c r="BE102" i="19"/>
  <c r="BE105" i="19"/>
  <c r="BE107" i="19"/>
  <c r="BE110" i="19"/>
  <c r="BE111" i="19"/>
  <c r="BE121" i="19"/>
  <c r="BE125" i="19"/>
  <c r="BE139" i="19"/>
  <c r="BE141" i="19"/>
  <c r="BE146" i="19"/>
  <c r="J52" i="20"/>
  <c r="BE113" i="20"/>
  <c r="BE124" i="20"/>
  <c r="BE128" i="20"/>
  <c r="BE129" i="20"/>
  <c r="BE132" i="20"/>
  <c r="BE136" i="20"/>
  <c r="BE142" i="20"/>
  <c r="BE145" i="20"/>
  <c r="BE148" i="20"/>
  <c r="BE151" i="20"/>
  <c r="BE156" i="20"/>
  <c r="BE158" i="20"/>
  <c r="BE163" i="20"/>
  <c r="BE166" i="20"/>
  <c r="BE172" i="20"/>
  <c r="BE177" i="20"/>
  <c r="BE179" i="20"/>
  <c r="BE183" i="20"/>
  <c r="BE192" i="20"/>
  <c r="BE193" i="20"/>
  <c r="BE195" i="20"/>
  <c r="BE198" i="20"/>
  <c r="BE203" i="20"/>
  <c r="BE204" i="20"/>
  <c r="BE206" i="20"/>
  <c r="BE209" i="20"/>
  <c r="BE210" i="20"/>
  <c r="BE212" i="20"/>
  <c r="BE217" i="20"/>
  <c r="BE218" i="20"/>
  <c r="BE222" i="20"/>
  <c r="BE226" i="20"/>
  <c r="BE228" i="20"/>
  <c r="BE231" i="20"/>
  <c r="BE235" i="20"/>
  <c r="BE240" i="20"/>
  <c r="BE248" i="20"/>
  <c r="BE252" i="20"/>
  <c r="BE258" i="20"/>
  <c r="BE262" i="20"/>
  <c r="BE267" i="20"/>
  <c r="BE270" i="20"/>
  <c r="BE282" i="20"/>
  <c r="BE288" i="20"/>
  <c r="BE294" i="20"/>
  <c r="BE303" i="20"/>
  <c r="BE310" i="20"/>
  <c r="BE313" i="20"/>
  <c r="BE320" i="20"/>
  <c r="BE333" i="20"/>
  <c r="BE335" i="20"/>
  <c r="BE337" i="20"/>
  <c r="BE342" i="20"/>
  <c r="BE346" i="20"/>
  <c r="BE350" i="20"/>
  <c r="BE367" i="20"/>
  <c r="BE368" i="20"/>
  <c r="BE370" i="20"/>
  <c r="BE373" i="20"/>
  <c r="BE378" i="20"/>
  <c r="BE392" i="20"/>
  <c r="BE400" i="20"/>
  <c r="BE421" i="20"/>
  <c r="BE426" i="20"/>
  <c r="BE428" i="20"/>
  <c r="BE429" i="20"/>
  <c r="BE433" i="20"/>
  <c r="BE437" i="20"/>
  <c r="BE446" i="20"/>
  <c r="BE448" i="20"/>
  <c r="BE452" i="20"/>
  <c r="BE460" i="20"/>
  <c r="BE462" i="20"/>
  <c r="BE464" i="20"/>
  <c r="BE470" i="20"/>
  <c r="BE472" i="20"/>
  <c r="BE474" i="20"/>
  <c r="BE476" i="20"/>
  <c r="BE480" i="20"/>
  <c r="BE483" i="20"/>
  <c r="BE485" i="20"/>
  <c r="BE494" i="20"/>
  <c r="BE495" i="20"/>
  <c r="BE497" i="20"/>
  <c r="BE509" i="20"/>
  <c r="BE511" i="20"/>
  <c r="BE519" i="20"/>
  <c r="BE526" i="20"/>
  <c r="BE527" i="20"/>
  <c r="BE529" i="20"/>
  <c r="BE531" i="20"/>
  <c r="BE533" i="20"/>
  <c r="BE535" i="20"/>
  <c r="BE539" i="20"/>
  <c r="BE541" i="20"/>
  <c r="BE545" i="20"/>
  <c r="BE563" i="20"/>
  <c r="BE579" i="20"/>
  <c r="BE583" i="20"/>
  <c r="J52" i="21"/>
  <c r="J55" i="21"/>
  <c r="BE91" i="21"/>
  <c r="BE93" i="21"/>
  <c r="BE95" i="21"/>
  <c r="BE97" i="21"/>
  <c r="BE99" i="21"/>
  <c r="BE101" i="21"/>
  <c r="BE104" i="21"/>
  <c r="BE106" i="21"/>
  <c r="BE112" i="21"/>
  <c r="BE117" i="21"/>
  <c r="BE121" i="21"/>
  <c r="BE124" i="21"/>
  <c r="BE126" i="21"/>
  <c r="BE129" i="21"/>
  <c r="BE132" i="21"/>
  <c r="BE133" i="21"/>
  <c r="BE136" i="21"/>
  <c r="BE139" i="21"/>
  <c r="BE144" i="21"/>
  <c r="BK108" i="21"/>
  <c r="J108" i="21"/>
  <c r="J61" i="21"/>
  <c r="J55" i="22"/>
  <c r="BE91" i="22"/>
  <c r="BE94" i="22"/>
  <c r="BE97" i="22"/>
  <c r="BE102" i="22"/>
  <c r="BE104" i="22"/>
  <c r="BE106" i="22"/>
  <c r="BE108" i="22"/>
  <c r="BE111" i="22"/>
  <c r="BE114" i="22"/>
  <c r="BE117" i="22"/>
  <c r="BE119" i="22"/>
  <c r="BE120" i="22"/>
  <c r="BE122" i="22"/>
  <c r="BE124" i="22"/>
  <c r="BE128" i="22"/>
  <c r="BE130" i="22"/>
  <c r="BE133" i="22"/>
  <c r="BE137" i="22"/>
  <c r="BE139" i="22"/>
  <c r="BE142" i="22"/>
  <c r="BE144" i="22"/>
  <c r="BE146" i="22"/>
  <c r="BE148" i="22"/>
  <c r="BE152" i="22"/>
  <c r="BE154" i="22"/>
  <c r="BE159" i="22"/>
  <c r="BE161" i="22"/>
  <c r="BE164" i="22"/>
  <c r="BE165" i="22"/>
  <c r="BE166" i="22"/>
  <c r="BE167" i="22"/>
  <c r="BE169" i="22"/>
  <c r="BE171" i="22"/>
  <c r="BE172" i="22"/>
  <c r="BE174" i="22"/>
  <c r="BE180" i="22"/>
  <c r="BE181" i="22"/>
  <c r="BE182" i="22"/>
  <c r="BE183" i="22"/>
  <c r="BE187" i="22"/>
  <c r="BE193" i="22"/>
  <c r="BE194" i="22"/>
  <c r="BE195" i="22"/>
  <c r="BE196" i="22"/>
  <c r="BE201" i="22"/>
  <c r="BE203" i="22"/>
  <c r="BE206" i="22"/>
  <c r="BE210" i="22"/>
  <c r="BE211" i="22"/>
  <c r="BE212" i="22"/>
  <c r="BE220" i="22"/>
  <c r="BE232" i="22"/>
  <c r="BE238" i="22"/>
  <c r="BE241" i="22"/>
  <c r="BE242" i="22"/>
  <c r="BE245" i="22"/>
  <c r="BE246" i="22"/>
  <c r="BE249" i="22"/>
  <c r="BE254" i="22"/>
  <c r="BE256" i="22"/>
  <c r="BE257" i="22"/>
  <c r="BE258" i="22"/>
  <c r="BE262" i="22"/>
  <c r="BE264" i="22"/>
  <c r="BE266" i="22"/>
  <c r="BE268" i="22"/>
  <c r="BE276" i="22"/>
  <c r="BE277" i="22"/>
  <c r="BE278" i="22"/>
  <c r="BE281" i="22"/>
  <c r="BE283" i="22"/>
  <c r="BE287" i="22"/>
  <c r="BE290" i="22"/>
  <c r="BE298" i="22"/>
  <c r="BE299" i="22"/>
  <c r="BE301" i="22"/>
  <c r="BE302" i="22"/>
  <c r="BE303" i="22"/>
  <c r="BE306" i="22"/>
  <c r="BE307" i="22"/>
  <c r="BE311" i="22"/>
  <c r="BE314" i="22"/>
  <c r="BE316" i="22"/>
  <c r="BE320" i="22"/>
  <c r="BE325" i="22"/>
  <c r="BE327" i="22"/>
  <c r="BE328" i="22"/>
  <c r="BE329" i="22"/>
  <c r="BE331" i="22"/>
  <c r="BE344" i="22"/>
  <c r="BE349" i="22"/>
  <c r="BE352" i="22"/>
  <c r="BE356" i="22"/>
  <c r="BE360" i="22"/>
  <c r="E48" i="23"/>
  <c r="J55" i="23"/>
  <c r="BE92" i="23"/>
  <c r="BE98" i="23"/>
  <c r="BE103" i="23"/>
  <c r="BE105" i="23"/>
  <c r="BE112" i="23"/>
  <c r="BE115" i="23"/>
  <c r="BE125" i="23"/>
  <c r="BE133" i="23"/>
  <c r="BE139" i="23"/>
  <c r="BE143" i="23"/>
  <c r="BE150" i="23"/>
  <c r="BE152" i="23"/>
  <c r="BE155" i="23"/>
  <c r="BE160" i="23"/>
  <c r="BE162" i="23"/>
  <c r="BE164" i="23"/>
  <c r="BE172" i="23"/>
  <c r="BE174" i="23"/>
  <c r="BE176" i="23"/>
  <c r="BE198" i="23"/>
  <c r="BE202" i="23"/>
  <c r="BE214" i="23"/>
  <c r="BE222" i="23"/>
  <c r="BE230" i="23"/>
  <c r="BE232" i="23"/>
  <c r="BE240" i="23"/>
  <c r="BE252" i="23"/>
  <c r="BE256" i="23"/>
  <c r="BE268" i="23"/>
  <c r="BE296" i="23"/>
  <c r="BE126" i="25"/>
  <c r="BE127" i="25"/>
  <c r="BE154" i="25"/>
  <c r="BE160" i="25"/>
  <c r="BE186" i="25"/>
  <c r="BE188" i="25"/>
  <c r="BE202" i="25"/>
  <c r="BE209" i="25"/>
  <c r="BE214" i="25"/>
  <c r="BE217" i="25"/>
  <c r="BE221" i="25"/>
  <c r="BE225" i="25"/>
  <c r="BE226" i="25"/>
  <c r="BE229" i="25"/>
  <c r="BE235" i="25"/>
  <c r="BE243" i="25"/>
  <c r="BE244" i="25"/>
  <c r="BE251" i="25"/>
  <c r="BE259" i="25"/>
  <c r="BE260" i="25"/>
  <c r="BE265" i="25"/>
  <c r="BE279" i="25"/>
  <c r="BE285" i="25"/>
  <c r="BE294" i="25"/>
  <c r="BE296" i="25"/>
  <c r="BE307" i="25"/>
  <c r="BE309" i="25"/>
  <c r="BE316" i="25"/>
  <c r="BE323" i="25"/>
  <c r="BE325" i="25"/>
  <c r="BE328" i="25"/>
  <c r="BE331" i="25"/>
  <c r="BE336" i="25"/>
  <c r="BE340" i="25"/>
  <c r="BE343" i="25"/>
  <c r="BE345" i="25"/>
  <c r="BE351" i="25"/>
  <c r="BE352" i="25"/>
  <c r="BE354" i="25"/>
  <c r="BE357" i="25"/>
  <c r="BE372" i="25"/>
  <c r="BE374" i="25"/>
  <c r="BE384" i="25"/>
  <c r="BE389" i="25"/>
  <c r="BE392" i="25"/>
  <c r="BE395" i="25"/>
  <c r="BE398" i="25"/>
  <c r="BE400" i="25"/>
  <c r="BE406" i="25"/>
  <c r="BE413" i="25"/>
  <c r="BE414" i="25"/>
  <c r="BE419" i="25"/>
  <c r="BE424" i="25"/>
  <c r="BE444" i="25"/>
  <c r="BE446" i="25"/>
  <c r="BE452" i="25"/>
  <c r="BE453" i="25"/>
  <c r="BE459" i="25"/>
  <c r="BE468" i="25"/>
  <c r="BE475" i="25"/>
  <c r="BE484" i="25"/>
  <c r="BE487" i="25"/>
  <c r="BE490" i="25"/>
  <c r="BE491" i="25"/>
  <c r="BE498" i="25"/>
  <c r="BE500" i="25"/>
  <c r="BE502" i="25"/>
  <c r="BE503" i="25"/>
  <c r="BE504" i="25"/>
  <c r="BE505" i="25"/>
  <c r="BE506" i="25"/>
  <c r="BE507" i="25"/>
  <c r="BE511" i="25"/>
  <c r="BE516" i="25"/>
  <c r="BE517" i="25"/>
  <c r="BE519" i="25"/>
  <c r="BE523" i="25"/>
  <c r="BE535" i="25"/>
  <c r="BE538" i="25"/>
  <c r="BE541" i="25"/>
  <c r="BE543" i="25"/>
  <c r="BE547" i="25"/>
  <c r="BE548" i="25"/>
  <c r="BE550" i="25"/>
  <c r="BE555" i="25"/>
  <c r="BE556" i="25"/>
  <c r="BE557" i="25"/>
  <c r="BE558" i="25"/>
  <c r="BE561" i="25"/>
  <c r="BE563" i="25"/>
  <c r="BE566" i="25"/>
  <c r="BE570" i="25"/>
  <c r="BE572" i="25"/>
  <c r="BE574" i="25"/>
  <c r="BE575" i="25"/>
  <c r="BE576" i="25"/>
  <c r="BE577" i="25"/>
  <c r="BE579" i="25"/>
  <c r="BE582" i="25"/>
  <c r="BE583" i="25"/>
  <c r="BE589" i="25"/>
  <c r="BE590" i="25"/>
  <c r="BE591" i="25"/>
  <c r="BE592" i="25"/>
  <c r="BE597" i="25"/>
  <c r="BE598" i="25"/>
  <c r="BE600" i="25"/>
  <c r="BE608" i="25"/>
  <c r="BE612" i="25"/>
  <c r="BE613" i="25"/>
  <c r="BE614" i="25"/>
  <c r="BE617" i="25"/>
  <c r="BE619" i="25"/>
  <c r="BE620" i="25"/>
  <c r="BE621" i="25"/>
  <c r="BE622" i="25"/>
  <c r="BE623" i="25"/>
  <c r="J55" i="26"/>
  <c r="J103" i="26"/>
  <c r="BE115" i="26"/>
  <c r="BE122" i="26"/>
  <c r="BE126" i="26"/>
  <c r="BE128" i="26"/>
  <c r="BE132" i="26"/>
  <c r="BE134" i="26"/>
  <c r="BE135" i="26"/>
  <c r="BE139" i="26"/>
  <c r="BE142" i="26"/>
  <c r="BE148" i="26"/>
  <c r="BE160" i="26"/>
  <c r="BE169" i="26"/>
  <c r="BE173" i="26"/>
  <c r="BE179" i="26"/>
  <c r="BE189" i="26"/>
  <c r="BE191" i="26"/>
  <c r="BE193" i="26"/>
  <c r="BE210" i="26"/>
  <c r="BE218" i="26"/>
  <c r="BE220" i="26"/>
  <c r="BE222" i="26"/>
  <c r="BE225" i="26"/>
  <c r="BE230" i="26"/>
  <c r="BE246" i="26"/>
  <c r="BE250" i="26"/>
  <c r="BE254" i="26"/>
  <c r="BE258" i="26"/>
  <c r="BE262" i="26"/>
  <c r="BE264" i="26"/>
  <c r="BE267" i="26"/>
  <c r="BE269" i="26"/>
  <c r="BE283" i="26"/>
  <c r="BE286" i="26"/>
  <c r="BE290" i="26"/>
  <c r="BE295" i="26"/>
  <c r="BE298" i="26"/>
  <c r="BE303" i="26"/>
  <c r="BE305" i="26"/>
  <c r="BE315" i="26"/>
  <c r="BE323" i="26"/>
  <c r="BE332" i="26"/>
  <c r="BE334" i="26"/>
  <c r="BE336" i="26"/>
  <c r="BE342" i="26"/>
  <c r="BE346" i="26"/>
  <c r="BE350" i="26"/>
  <c r="BE360" i="26"/>
  <c r="BE362" i="26"/>
  <c r="BE368" i="26"/>
  <c r="BE371" i="26"/>
  <c r="BE373" i="26"/>
  <c r="BE377" i="26"/>
  <c r="BE382" i="26"/>
  <c r="BE383" i="26"/>
  <c r="BE385" i="26"/>
  <c r="BE387" i="26"/>
  <c r="BE389" i="26"/>
  <c r="BE390" i="26"/>
  <c r="BE123" i="32"/>
  <c r="BE125" i="32"/>
  <c r="BE129" i="32"/>
  <c r="BE131" i="32"/>
  <c r="BE144" i="32"/>
  <c r="BE145" i="32"/>
  <c r="BE151" i="32"/>
  <c r="BE152" i="32"/>
  <c r="BE153" i="32"/>
  <c r="BE158" i="32"/>
  <c r="BE162" i="32"/>
  <c r="BE164" i="32"/>
  <c r="BE166" i="32"/>
  <c r="BE168" i="32"/>
  <c r="BE170" i="32"/>
  <c r="BE176" i="32"/>
  <c r="BE178" i="32"/>
  <c r="BE181" i="32"/>
  <c r="BE183" i="32"/>
  <c r="BE193" i="32"/>
  <c r="BE199" i="32"/>
  <c r="BE207" i="32"/>
  <c r="BE211" i="32"/>
  <c r="BE213" i="32"/>
  <c r="BE230" i="32"/>
  <c r="BE233" i="32"/>
  <c r="BE242" i="32"/>
  <c r="BE244" i="32"/>
  <c r="BE246" i="32"/>
  <c r="BE250" i="32"/>
  <c r="BE254" i="32"/>
  <c r="BE263" i="32"/>
  <c r="BE271" i="32"/>
  <c r="BE278" i="32"/>
  <c r="BE288" i="32"/>
  <c r="BE298" i="32"/>
  <c r="BE313" i="32"/>
  <c r="BE315" i="32"/>
  <c r="BE323" i="32"/>
  <c r="BE325" i="32"/>
  <c r="BE327" i="32"/>
  <c r="BE329" i="32"/>
  <c r="BE331" i="32"/>
  <c r="BE335" i="32"/>
  <c r="BE347" i="32"/>
  <c r="BE356" i="32"/>
  <c r="BE358" i="32"/>
  <c r="BE363" i="32"/>
  <c r="BE365" i="32"/>
  <c r="BE372" i="32"/>
  <c r="BE373" i="32"/>
  <c r="BK367" i="32"/>
  <c r="J367" i="32" s="1"/>
  <c r="J75" i="32" s="1"/>
  <c r="J52" i="33"/>
  <c r="E77" i="33"/>
  <c r="F84" i="33"/>
  <c r="J84" i="33"/>
  <c r="BE91" i="33"/>
  <c r="BE93" i="33"/>
  <c r="BE95" i="33"/>
  <c r="BE97" i="33"/>
  <c r="BE98" i="33"/>
  <c r="BE100" i="33"/>
  <c r="BE105" i="33"/>
  <c r="BK106" i="33"/>
  <c r="J106" i="33"/>
  <c r="J65" i="33"/>
  <c r="BK108" i="33"/>
  <c r="J108" i="33"/>
  <c r="J66" i="33"/>
  <c r="BE85" i="2"/>
  <c r="BE87" i="2"/>
  <c r="BE94" i="2"/>
  <c r="BE98" i="2"/>
  <c r="F55" i="3"/>
  <c r="BE93" i="3"/>
  <c r="BE107" i="3"/>
  <c r="BE123" i="3"/>
  <c r="BE125" i="3"/>
  <c r="BE129" i="3"/>
  <c r="BE135" i="3"/>
  <c r="BE146" i="3"/>
  <c r="BE154" i="3"/>
  <c r="BE165" i="3"/>
  <c r="E48" i="4"/>
  <c r="F55" i="4"/>
  <c r="BE91" i="4"/>
  <c r="BE93" i="4"/>
  <c r="BE97" i="4"/>
  <c r="BE100" i="4"/>
  <c r="BE102" i="4"/>
  <c r="BE109" i="4"/>
  <c r="BE111" i="4"/>
  <c r="BE113" i="4"/>
  <c r="BE115" i="4"/>
  <c r="BE120" i="4"/>
  <c r="BE126" i="4"/>
  <c r="BE128" i="4"/>
  <c r="BE130" i="4"/>
  <c r="BE138" i="4"/>
  <c r="BE147" i="4"/>
  <c r="E48" i="5"/>
  <c r="BE97" i="5"/>
  <c r="BE99" i="5"/>
  <c r="BE101" i="5"/>
  <c r="BE110" i="5"/>
  <c r="BE124" i="5"/>
  <c r="BE141" i="5"/>
  <c r="BE144" i="5"/>
  <c r="BE148" i="5"/>
  <c r="BE150" i="5"/>
  <c r="BE190" i="5"/>
  <c r="BE196" i="5"/>
  <c r="BE199" i="5"/>
  <c r="BK155" i="5"/>
  <c r="J155" i="5" s="1"/>
  <c r="J64" i="5" s="1"/>
  <c r="J55" i="6"/>
  <c r="BE87" i="6"/>
  <c r="BE90" i="6"/>
  <c r="BE94" i="6"/>
  <c r="BE96" i="6"/>
  <c r="BE100" i="6"/>
  <c r="BE107" i="7"/>
  <c r="BE111" i="7"/>
  <c r="BE123" i="7"/>
  <c r="BE207" i="7"/>
  <c r="BE223" i="7"/>
  <c r="BE227" i="7"/>
  <c r="BE240" i="7"/>
  <c r="BE242" i="7"/>
  <c r="BE244" i="7"/>
  <c r="BE263" i="7"/>
  <c r="BE265" i="7"/>
  <c r="BE269" i="7"/>
  <c r="BE125" i="14"/>
  <c r="BE128" i="14"/>
  <c r="BE129" i="14"/>
  <c r="BE138" i="14"/>
  <c r="BE139" i="14"/>
  <c r="BE143" i="14"/>
  <c r="BE147" i="14"/>
  <c r="BE150" i="14"/>
  <c r="BE152" i="14"/>
  <c r="BE154" i="14"/>
  <c r="BE155" i="14"/>
  <c r="J78" i="15"/>
  <c r="BE91" i="15"/>
  <c r="BE93" i="15"/>
  <c r="E48" i="16"/>
  <c r="BE85" i="16"/>
  <c r="BE96" i="16"/>
  <c r="BE100" i="16"/>
  <c r="BE461" i="17"/>
  <c r="BE463" i="17"/>
  <c r="BE465" i="17"/>
  <c r="BE470" i="17"/>
  <c r="BE480" i="17"/>
  <c r="BE486" i="17"/>
  <c r="BE487" i="17"/>
  <c r="BE491" i="17"/>
  <c r="BE493" i="17"/>
  <c r="BE508" i="17"/>
  <c r="BE546" i="17"/>
  <c r="BE560" i="17"/>
  <c r="BE565" i="17"/>
  <c r="BE579" i="17"/>
  <c r="BE621" i="17"/>
  <c r="BE624" i="17"/>
  <c r="BE685" i="17"/>
  <c r="BE697" i="17"/>
  <c r="BE715" i="17"/>
  <c r="BE730" i="17"/>
  <c r="BE733" i="17"/>
  <c r="BE741" i="17"/>
  <c r="BE754" i="17"/>
  <c r="BE793" i="17"/>
  <c r="BE804" i="17"/>
  <c r="BE837" i="17"/>
  <c r="BE852" i="17"/>
  <c r="BE853" i="17"/>
  <c r="BE859" i="17"/>
  <c r="BE874" i="17"/>
  <c r="BE878" i="17"/>
  <c r="BE925" i="17"/>
  <c r="BE928" i="17"/>
  <c r="BE945" i="17"/>
  <c r="BE985" i="17"/>
  <c r="BE988" i="17"/>
  <c r="BE1044" i="17"/>
  <c r="BE1054" i="17"/>
  <c r="BE1064" i="17"/>
  <c r="BE1089" i="17"/>
  <c r="BE1119" i="17"/>
  <c r="BE1128" i="17"/>
  <c r="BE1133" i="17"/>
  <c r="BE1136" i="17"/>
  <c r="BE1139" i="17"/>
  <c r="BE1147" i="17"/>
  <c r="BE1152" i="17"/>
  <c r="BE1157" i="17"/>
  <c r="BE1185" i="17"/>
  <c r="BE1209" i="17"/>
  <c r="BE1213" i="17"/>
  <c r="BE1239" i="17"/>
  <c r="BE1262" i="17"/>
  <c r="BE1273" i="17"/>
  <c r="BE1286" i="17"/>
  <c r="BE1289" i="17"/>
  <c r="BE1304" i="17"/>
  <c r="BE1331" i="17"/>
  <c r="BE1358" i="17"/>
  <c r="BE1366" i="17"/>
  <c r="BE1371" i="17"/>
  <c r="BE1377" i="17"/>
  <c r="BE1379" i="17"/>
  <c r="BE1385" i="17"/>
  <c r="BE1387" i="17"/>
  <c r="BE1389" i="17"/>
  <c r="BE1391" i="17"/>
  <c r="BE1393" i="17"/>
  <c r="BE1395" i="17"/>
  <c r="BE1399" i="17"/>
  <c r="BE1408" i="17"/>
  <c r="BE1414" i="17"/>
  <c r="BE1430" i="17"/>
  <c r="BE1436" i="17"/>
  <c r="BE1451" i="17"/>
  <c r="BE1455" i="17"/>
  <c r="BE1462" i="17"/>
  <c r="BE1466" i="17"/>
  <c r="BE1472" i="17"/>
  <c r="BE1475" i="17"/>
  <c r="BE1484" i="17"/>
  <c r="BE1506" i="17"/>
  <c r="BE1509" i="17"/>
  <c r="BE1518" i="17"/>
  <c r="BE1521" i="17"/>
  <c r="BE1534" i="17"/>
  <c r="BE1539" i="17"/>
  <c r="BE1559" i="17"/>
  <c r="BE1562" i="17"/>
  <c r="BE1567" i="17"/>
  <c r="BE1579" i="17"/>
  <c r="BE1584" i="17"/>
  <c r="BE1587" i="17"/>
  <c r="BE1603" i="17"/>
  <c r="BE1611" i="17"/>
  <c r="BE1638" i="17"/>
  <c r="BE1640" i="17"/>
  <c r="BE1649" i="17"/>
  <c r="BE1659" i="17"/>
  <c r="BE1666" i="17"/>
  <c r="BE1672" i="17"/>
  <c r="BE1696" i="17"/>
  <c r="BE1700" i="17"/>
  <c r="BE1703" i="17"/>
  <c r="BE1720" i="17"/>
  <c r="BE1730" i="17"/>
  <c r="BE1747" i="17"/>
  <c r="BE1750" i="17"/>
  <c r="BE1756" i="17"/>
  <c r="BE1758" i="17"/>
  <c r="BE1764" i="17"/>
  <c r="BE1775" i="17"/>
  <c r="BE1778" i="17"/>
  <c r="BE1780" i="17"/>
  <c r="BE1788" i="17"/>
  <c r="BE1793" i="17"/>
  <c r="BE1811" i="17"/>
  <c r="BE1830" i="17"/>
  <c r="BE1834" i="17"/>
  <c r="BE1858" i="17"/>
  <c r="BE1870" i="17"/>
  <c r="BE1885" i="17"/>
  <c r="BE1904" i="17"/>
  <c r="BE1919" i="17"/>
  <c r="BE1991" i="17"/>
  <c r="BE1997" i="17"/>
  <c r="BE2007" i="17"/>
  <c r="BE2029" i="17"/>
  <c r="BE2036" i="17"/>
  <c r="BE2056" i="17"/>
  <c r="BE2070" i="17"/>
  <c r="BE2083" i="17"/>
  <c r="BE2089" i="17"/>
  <c r="BE2094" i="17"/>
  <c r="BE2097" i="17"/>
  <c r="BE2102" i="17"/>
  <c r="BE2109" i="17"/>
  <c r="BE2112" i="17"/>
  <c r="BE2114" i="17"/>
  <c r="BE2115" i="17"/>
  <c r="BE2117" i="17"/>
  <c r="BE2119" i="17"/>
  <c r="BE2120" i="17"/>
  <c r="BE2122" i="17"/>
  <c r="BE2127" i="17"/>
  <c r="BE2132" i="17"/>
  <c r="BE2134" i="17"/>
  <c r="BE2135" i="17"/>
  <c r="BE2137" i="17"/>
  <c r="BE2158" i="17"/>
  <c r="BE2160" i="17"/>
  <c r="BE2181" i="17"/>
  <c r="BE2183" i="17"/>
  <c r="BE2187" i="17"/>
  <c r="BE2192" i="17"/>
  <c r="BK1221" i="17"/>
  <c r="J1221" i="17"/>
  <c r="J77" i="17"/>
  <c r="J52" i="18"/>
  <c r="BE95" i="18"/>
  <c r="BE98" i="18"/>
  <c r="BE102" i="18"/>
  <c r="BE104" i="18"/>
  <c r="BE106" i="18"/>
  <c r="BE108" i="18"/>
  <c r="BE116" i="18"/>
  <c r="BE118" i="18"/>
  <c r="BE120" i="18"/>
  <c r="BE123" i="18"/>
  <c r="BE127" i="18"/>
  <c r="BE128" i="18"/>
  <c r="BE132" i="18"/>
  <c r="BE136" i="18"/>
  <c r="BE141" i="18"/>
  <c r="BE146" i="18"/>
  <c r="BE158" i="18"/>
  <c r="BE164" i="18"/>
  <c r="BE167" i="18"/>
  <c r="BE170" i="18"/>
  <c r="BE172" i="18"/>
  <c r="BE176" i="18"/>
  <c r="BE182" i="18"/>
  <c r="BE183" i="18"/>
  <c r="BE187" i="18"/>
  <c r="BE188" i="18"/>
  <c r="BE190" i="18"/>
  <c r="BE191" i="18"/>
  <c r="BE194" i="18"/>
  <c r="BE196" i="18"/>
  <c r="BE197" i="18"/>
  <c r="BE198" i="18"/>
  <c r="BE199" i="18"/>
  <c r="BE201" i="18"/>
  <c r="BE205" i="18"/>
  <c r="BE211" i="18"/>
  <c r="BE213" i="18"/>
  <c r="BE215" i="18"/>
  <c r="BE216" i="18"/>
  <c r="BE219" i="18"/>
  <c r="BE224" i="18"/>
  <c r="E48" i="19"/>
  <c r="J55" i="19"/>
  <c r="BE88" i="19"/>
  <c r="BE93" i="19"/>
  <c r="BE101" i="19"/>
  <c r="BE115" i="19"/>
  <c r="BE116" i="19"/>
  <c r="BE128" i="19"/>
  <c r="BE133" i="19"/>
  <c r="BE135" i="19"/>
  <c r="BE144" i="19"/>
  <c r="BE147" i="19"/>
  <c r="E48" i="20"/>
  <c r="F55" i="20"/>
  <c r="BE115" i="20"/>
  <c r="BE117" i="20"/>
  <c r="BE121" i="20"/>
  <c r="BE134" i="20"/>
  <c r="BE147" i="20"/>
  <c r="BE149" i="20"/>
  <c r="BE152" i="20"/>
  <c r="BE160" i="20"/>
  <c r="BE169" i="20"/>
  <c r="BE171" i="20"/>
  <c r="BE174" i="20"/>
  <c r="BE185" i="20"/>
  <c r="BE205" i="20"/>
  <c r="BE220" i="20"/>
  <c r="BE224" i="20"/>
  <c r="BE233" i="20"/>
  <c r="BE236" i="20"/>
  <c r="BE237" i="20"/>
  <c r="BE251" i="20"/>
  <c r="BE255" i="20"/>
  <c r="BE259" i="20"/>
  <c r="BE260" i="20"/>
  <c r="BE263" i="20"/>
  <c r="BE264" i="20"/>
  <c r="BE272" i="20"/>
  <c r="BE274" i="20"/>
  <c r="BE276" i="20"/>
  <c r="BE279" i="20"/>
  <c r="BE284" i="20"/>
  <c r="BE286" i="20"/>
  <c r="BE289" i="20"/>
  <c r="BE299" i="20"/>
  <c r="BE304" i="20"/>
  <c r="BE305" i="20"/>
  <c r="BE326" i="20"/>
  <c r="BE328" i="20"/>
  <c r="BE332" i="20"/>
  <c r="BE345" i="20"/>
  <c r="BE348" i="20"/>
  <c r="BE362" i="20"/>
  <c r="BE364" i="20"/>
  <c r="BE365" i="20"/>
  <c r="BE372" i="20"/>
  <c r="BE374" i="20"/>
  <c r="BE383" i="20"/>
  <c r="BE386" i="20"/>
  <c r="BE387" i="20"/>
  <c r="BE391" i="20"/>
  <c r="BE393" i="20"/>
  <c r="BE394" i="20"/>
  <c r="BE395" i="20"/>
  <c r="BE396" i="20"/>
  <c r="BE397" i="20"/>
  <c r="BE398" i="20"/>
  <c r="BE399" i="20"/>
  <c r="BE404" i="20"/>
  <c r="BE409" i="20"/>
  <c r="BE413" i="20"/>
  <c r="BE414" i="20"/>
  <c r="BE418" i="20"/>
  <c r="BE425" i="20"/>
  <c r="BE435" i="20"/>
  <c r="BE440" i="20"/>
  <c r="BE442" i="20"/>
  <c r="BE451" i="20"/>
  <c r="BE453" i="20"/>
  <c r="BE473" i="20"/>
  <c r="BE475" i="20"/>
  <c r="BE477" i="20"/>
  <c r="BE482" i="20"/>
  <c r="BE486" i="20"/>
  <c r="BE501" i="20"/>
  <c r="BE506" i="20"/>
  <c r="BE510" i="20"/>
  <c r="BE512" i="20"/>
  <c r="BE514" i="20"/>
  <c r="BE521" i="20"/>
  <c r="BE525" i="20"/>
  <c r="BE530" i="20"/>
  <c r="BE532" i="20"/>
  <c r="BE534" i="20"/>
  <c r="BE551" i="20"/>
  <c r="BE555" i="20"/>
  <c r="BE565" i="20"/>
  <c r="BE569" i="20"/>
  <c r="BE577" i="20"/>
  <c r="BE585" i="20"/>
  <c r="BE601" i="20"/>
  <c r="BE605" i="20"/>
  <c r="BE611" i="20"/>
  <c r="BE617" i="20"/>
  <c r="BE629" i="20"/>
  <c r="BE641" i="20"/>
  <c r="BE643" i="20"/>
  <c r="BE647" i="20"/>
  <c r="BE659" i="20"/>
  <c r="BE661" i="20"/>
  <c r="BE667" i="20"/>
  <c r="BE673" i="20"/>
  <c r="BE677" i="20"/>
  <c r="BE681" i="20"/>
  <c r="BE683" i="20"/>
  <c r="BE687" i="20"/>
  <c r="BE87" i="21"/>
  <c r="BE88" i="21"/>
  <c r="BE90" i="21"/>
  <c r="BE92" i="21"/>
  <c r="BE94" i="21"/>
  <c r="BE96" i="21"/>
  <c r="BE100" i="21"/>
  <c r="BE102" i="21"/>
  <c r="BE103" i="21"/>
  <c r="BE105" i="21"/>
  <c r="BE107" i="21"/>
  <c r="BE111" i="21"/>
  <c r="BE118" i="21"/>
  <c r="BE122" i="21"/>
  <c r="BE123" i="21"/>
  <c r="BE125" i="21"/>
  <c r="BE127" i="21"/>
  <c r="BE130" i="21"/>
  <c r="BE135" i="21"/>
  <c r="BE143" i="21"/>
  <c r="BE145" i="21"/>
  <c r="E48" i="22"/>
  <c r="BE87" i="22"/>
  <c r="BE88" i="22"/>
  <c r="BE90" i="22"/>
  <c r="BE93" i="22"/>
  <c r="BE95" i="22"/>
  <c r="BE98" i="22"/>
  <c r="BE99" i="22"/>
  <c r="BE101" i="22"/>
  <c r="BE107" i="22"/>
  <c r="BE113" i="22"/>
  <c r="BE121" i="22"/>
  <c r="BE123" i="22"/>
  <c r="BE125" i="22"/>
  <c r="BE126" i="22"/>
  <c r="BE127" i="22"/>
  <c r="BE129" i="22"/>
  <c r="BE132" i="22"/>
  <c r="BE134" i="22"/>
  <c r="BE135" i="22"/>
  <c r="BE136" i="22"/>
  <c r="BE140" i="22"/>
  <c r="BE141" i="22"/>
  <c r="BE145" i="22"/>
  <c r="BE147" i="22"/>
  <c r="BE150" i="22"/>
  <c r="BE151" i="22"/>
  <c r="BE153" i="22"/>
  <c r="BE157" i="22"/>
  <c r="BE158" i="22"/>
  <c r="BE335" i="22"/>
  <c r="BE336" i="22"/>
  <c r="BE338" i="22"/>
  <c r="BE340" i="22"/>
  <c r="BE343" i="22"/>
  <c r="BE351" i="22"/>
  <c r="BE355" i="22"/>
  <c r="BE357" i="22"/>
  <c r="BE361" i="22"/>
  <c r="BE362" i="22"/>
  <c r="BE363" i="22"/>
  <c r="BE364" i="22"/>
  <c r="BE365" i="22"/>
  <c r="BE91" i="23"/>
  <c r="BE93" i="23"/>
  <c r="BE94" i="23"/>
  <c r="BE99" i="23"/>
  <c r="BE101" i="23"/>
  <c r="BE102" i="23"/>
  <c r="BE109" i="23"/>
  <c r="BE113" i="23"/>
  <c r="BE119" i="23"/>
  <c r="BE127" i="23"/>
  <c r="BE145" i="23"/>
  <c r="BE149" i="23"/>
  <c r="BE153" i="23"/>
  <c r="BE161" i="23"/>
  <c r="BE165" i="23"/>
  <c r="BE184" i="23"/>
  <c r="BE186" i="23"/>
  <c r="BE196" i="23"/>
  <c r="BE216" i="23"/>
  <c r="BE224" i="23"/>
  <c r="BE228" i="23"/>
  <c r="BE236" i="23"/>
  <c r="BE244" i="23"/>
  <c r="BE260" i="23"/>
  <c r="BE272" i="23"/>
  <c r="BE280" i="23"/>
  <c r="BE284" i="23"/>
  <c r="BE288" i="23"/>
  <c r="BE290" i="23"/>
  <c r="BE300" i="23"/>
  <c r="BE302" i="23"/>
  <c r="BE306" i="23"/>
  <c r="BE309" i="23"/>
  <c r="BE320" i="23"/>
  <c r="BE326" i="23"/>
  <c r="BE328" i="23"/>
  <c r="BE332" i="23"/>
  <c r="BE341" i="23"/>
  <c r="BE343" i="23"/>
  <c r="BE349" i="23"/>
  <c r="BE353" i="23"/>
  <c r="BE356" i="23"/>
  <c r="BE360" i="23"/>
  <c r="BE362" i="23"/>
  <c r="BE364" i="23"/>
  <c r="BE366" i="23"/>
  <c r="BE385" i="23"/>
  <c r="BE387" i="23"/>
  <c r="BE389" i="23"/>
  <c r="BE395" i="23"/>
  <c r="BE409" i="23"/>
  <c r="BE416" i="23"/>
  <c r="BE418" i="23"/>
  <c r="BE420" i="23"/>
  <c r="BE428" i="23"/>
  <c r="BE437" i="23"/>
  <c r="BE451" i="23"/>
  <c r="BE453" i="23"/>
  <c r="BE458" i="23"/>
  <c r="BE460" i="23"/>
  <c r="BE466" i="23"/>
  <c r="BE468" i="23"/>
  <c r="BE469" i="23"/>
  <c r="BE470" i="23"/>
  <c r="BE471" i="23"/>
  <c r="BE472" i="23"/>
  <c r="E48" i="24"/>
  <c r="BE88" i="24"/>
  <c r="BE89" i="24"/>
  <c r="BE90" i="24"/>
  <c r="BE91" i="24"/>
  <c r="BE93" i="24"/>
  <c r="BE97" i="24"/>
  <c r="BE103" i="24"/>
  <c r="BE105" i="24"/>
  <c r="BE109" i="24"/>
  <c r="BE112" i="24"/>
  <c r="BK114" i="24"/>
  <c r="E48" i="25"/>
  <c r="F55" i="25"/>
  <c r="BE111" i="25"/>
  <c r="BE114" i="25"/>
  <c r="BE118" i="25"/>
  <c r="BE120" i="25"/>
  <c r="BE122" i="25"/>
  <c r="BE123" i="25"/>
  <c r="BE124" i="25"/>
  <c r="BE128" i="25"/>
  <c r="BE129" i="25"/>
  <c r="BE130" i="25"/>
  <c r="BE133" i="25"/>
  <c r="BE134" i="25"/>
  <c r="BE137" i="25"/>
  <c r="BE141" i="25"/>
  <c r="BE143" i="25"/>
  <c r="BE145" i="25"/>
  <c r="BE150" i="25"/>
  <c r="BE151" i="25"/>
  <c r="BE152" i="25"/>
  <c r="BE155" i="25"/>
  <c r="BE157" i="25"/>
  <c r="BE162" i="25"/>
  <c r="BE165" i="25"/>
  <c r="BE167" i="25"/>
  <c r="BE169" i="25"/>
  <c r="BE171" i="25"/>
  <c r="BE175" i="25"/>
  <c r="BE176" i="25"/>
  <c r="BE178" i="25"/>
  <c r="BE181" i="25"/>
  <c r="BE182" i="25"/>
  <c r="BE183" i="25"/>
  <c r="BE190" i="25"/>
  <c r="BE191" i="25"/>
  <c r="BE192" i="25"/>
  <c r="BE194" i="25"/>
  <c r="BE197" i="25"/>
  <c r="BE201" i="25"/>
  <c r="BE203" i="25"/>
  <c r="BE205" i="25"/>
  <c r="BE208" i="25"/>
  <c r="BE210" i="25"/>
  <c r="BE211" i="25"/>
  <c r="BE213" i="25"/>
  <c r="BE224" i="25"/>
  <c r="BE231" i="25"/>
  <c r="BE232" i="25"/>
  <c r="BE233" i="25"/>
  <c r="BE237" i="25"/>
  <c r="BE239" i="25"/>
  <c r="BE241" i="25"/>
  <c r="BE247" i="25"/>
  <c r="BE249" i="25"/>
  <c r="BE255" i="25"/>
  <c r="BE261" i="25"/>
  <c r="BE263" i="25"/>
  <c r="BE266" i="25"/>
  <c r="BE269" i="25"/>
  <c r="BE271" i="25"/>
  <c r="BE273" i="25"/>
  <c r="BE277" i="25"/>
  <c r="BE284" i="25"/>
  <c r="BE286" i="25"/>
  <c r="BE287" i="25"/>
  <c r="BE289" i="25"/>
  <c r="BE293" i="25"/>
  <c r="BE298" i="25"/>
  <c r="BE301" i="25"/>
  <c r="BE303" i="25"/>
  <c r="BE311" i="25"/>
  <c r="BE318" i="25"/>
  <c r="BE322" i="25"/>
  <c r="BE334" i="25"/>
  <c r="BE341" i="25"/>
  <c r="BE344" i="25"/>
  <c r="BE348" i="25"/>
  <c r="BE350" i="25"/>
  <c r="BE353" i="25"/>
  <c r="BE361" i="25"/>
  <c r="BE368" i="25"/>
  <c r="BE370" i="25"/>
  <c r="BE373" i="25"/>
  <c r="BE375" i="25"/>
  <c r="BE379" i="25"/>
  <c r="BE383" i="25"/>
  <c r="BE388" i="25"/>
  <c r="BE391" i="25"/>
  <c r="BE394" i="25"/>
  <c r="BE399" i="25"/>
  <c r="BE402" i="25"/>
  <c r="BE410" i="25"/>
  <c r="BE415" i="25"/>
  <c r="BE425" i="25"/>
  <c r="BE428" i="25"/>
  <c r="BE435" i="25"/>
  <c r="BE439" i="25"/>
  <c r="BE440" i="25"/>
  <c r="BE448" i="25"/>
  <c r="BE451" i="25"/>
  <c r="BE454" i="25"/>
  <c r="BE456" i="25"/>
  <c r="BE458" i="25"/>
  <c r="BE463" i="25"/>
  <c r="BE465" i="25"/>
  <c r="BE466" i="25"/>
  <c r="BE477" i="25"/>
  <c r="BE478" i="25"/>
  <c r="BE492" i="25"/>
  <c r="BE499" i="25"/>
  <c r="BE501" i="25"/>
  <c r="BE514" i="25"/>
  <c r="BE515" i="25"/>
  <c r="BE521" i="25"/>
  <c r="BE524" i="25"/>
  <c r="BE525" i="25"/>
  <c r="BE526" i="25"/>
  <c r="BE527" i="25"/>
  <c r="BE529" i="25"/>
  <c r="BE530" i="25"/>
  <c r="BE532" i="25"/>
  <c r="BE534" i="25"/>
  <c r="BE537" i="25"/>
  <c r="BE540" i="25"/>
  <c r="BE542" i="25"/>
  <c r="BE544" i="25"/>
  <c r="BE549" i="25"/>
  <c r="BE554" i="25"/>
  <c r="BE559" i="25"/>
  <c r="BE560" i="25"/>
  <c r="BE568" i="25"/>
  <c r="BE571" i="25"/>
  <c r="BE578" i="25"/>
  <c r="BE581" i="25"/>
  <c r="BE584" i="25"/>
  <c r="BE587" i="25"/>
  <c r="BE588" i="25"/>
  <c r="BE594" i="25"/>
  <c r="BE595" i="25"/>
  <c r="BE596" i="25"/>
  <c r="BE603" i="25"/>
  <c r="BE605" i="25"/>
  <c r="BE606" i="25"/>
  <c r="BE607" i="25"/>
  <c r="BE609" i="25"/>
  <c r="BE615" i="25"/>
  <c r="BK531" i="25"/>
  <c r="J531" i="25"/>
  <c r="J82" i="25"/>
  <c r="F55" i="26"/>
  <c r="BE112" i="26"/>
  <c r="BE113" i="26"/>
  <c r="BE119" i="26"/>
  <c r="BE124" i="26"/>
  <c r="BE130" i="26"/>
  <c r="BE137" i="26"/>
  <c r="BE144" i="26"/>
  <c r="BE149" i="26"/>
  <c r="BE152" i="26"/>
  <c r="BE154" i="26"/>
  <c r="BE162" i="26"/>
  <c r="BE165" i="26"/>
  <c r="BE171" i="26"/>
  <c r="BE175" i="26"/>
  <c r="BE177" i="26"/>
  <c r="BE181" i="26"/>
  <c r="BE187" i="26"/>
  <c r="BE195" i="26"/>
  <c r="BE197" i="26"/>
  <c r="BE199" i="26"/>
  <c r="BE201" i="26"/>
  <c r="BE203" i="26"/>
  <c r="BE206" i="26"/>
  <c r="BE212" i="26"/>
  <c r="BE214" i="26"/>
  <c r="BE216" i="26"/>
  <c r="BE224" i="26"/>
  <c r="BE228" i="26"/>
  <c r="BE234" i="26"/>
  <c r="BE236" i="26"/>
  <c r="BE238" i="26"/>
  <c r="BE239" i="26"/>
  <c r="BE243" i="26"/>
  <c r="BE252" i="26"/>
  <c r="BE260" i="26"/>
  <c r="BE271" i="26"/>
  <c r="BE274" i="26"/>
  <c r="BE276" i="26"/>
  <c r="BE284" i="26"/>
  <c r="BE287" i="26"/>
  <c r="BE292" i="26"/>
  <c r="BE294" i="26"/>
  <c r="BE301" i="26"/>
  <c r="BE309" i="26"/>
  <c r="BE311" i="26"/>
  <c r="BE313" i="26"/>
  <c r="BE317" i="26"/>
  <c r="BE319" i="26"/>
  <c r="BE321" i="26"/>
  <c r="BE325" i="26"/>
  <c r="BE327" i="26"/>
  <c r="BE340" i="26"/>
  <c r="BE344" i="26"/>
  <c r="BE347" i="26"/>
  <c r="BE352" i="26"/>
  <c r="BE353" i="26"/>
  <c r="BE355" i="26"/>
  <c r="BE364" i="26"/>
  <c r="BE374" i="26"/>
  <c r="BE376" i="26"/>
  <c r="BE378" i="26"/>
  <c r="BE379" i="26"/>
  <c r="BE380" i="26"/>
  <c r="BE381" i="26"/>
  <c r="BE388" i="26"/>
  <c r="BE391" i="26"/>
  <c r="BE393" i="26"/>
  <c r="BE394" i="26"/>
  <c r="BE395" i="26"/>
  <c r="BK297" i="26"/>
  <c r="J297" i="26"/>
  <c r="J75" i="26" s="1"/>
  <c r="BK349" i="26"/>
  <c r="J349" i="26"/>
  <c r="J81" i="26"/>
  <c r="BK363" i="26"/>
  <c r="J363" i="26"/>
  <c r="J85" i="26"/>
  <c r="BK365" i="26"/>
  <c r="J365" i="26" s="1"/>
  <c r="J86" i="26" s="1"/>
  <c r="E48" i="27"/>
  <c r="J52" i="27"/>
  <c r="BE85" i="27"/>
  <c r="BE91" i="27"/>
  <c r="BE93" i="27"/>
  <c r="BE99" i="27"/>
  <c r="BE106" i="27"/>
  <c r="BE107" i="27"/>
  <c r="BE108" i="27"/>
  <c r="BE109" i="27"/>
  <c r="J52" i="28"/>
  <c r="BE84" i="28"/>
  <c r="BE87" i="28"/>
  <c r="BE88" i="28"/>
  <c r="BE94" i="28"/>
  <c r="J52" i="29"/>
  <c r="E70" i="29"/>
  <c r="BE95" i="30"/>
  <c r="BE101" i="30"/>
  <c r="BE105" i="30"/>
  <c r="BE117" i="30"/>
  <c r="BE121" i="30"/>
  <c r="BE124" i="30"/>
  <c r="BE129" i="30"/>
  <c r="BK100" i="30"/>
  <c r="J100" i="30"/>
  <c r="J62" i="30" s="1"/>
  <c r="BK120" i="30"/>
  <c r="J120" i="30"/>
  <c r="J64" i="30"/>
  <c r="F55" i="31"/>
  <c r="J76" i="31"/>
  <c r="BE85" i="31"/>
  <c r="BE88" i="31"/>
  <c r="BE97" i="31"/>
  <c r="BE101" i="31"/>
  <c r="BE102" i="31"/>
  <c r="BE104" i="31"/>
  <c r="BE106" i="31"/>
  <c r="BE108" i="31"/>
  <c r="BE111" i="31"/>
  <c r="BE113" i="31"/>
  <c r="BE115" i="31"/>
  <c r="J55" i="32"/>
  <c r="BE101" i="32"/>
  <c r="BE103" i="32"/>
  <c r="BE105" i="32"/>
  <c r="BE107" i="32"/>
  <c r="BE108" i="32"/>
  <c r="BE111" i="32"/>
  <c r="BE112" i="32"/>
  <c r="BE114" i="32"/>
  <c r="BE115" i="32"/>
  <c r="BE116" i="32"/>
  <c r="BE117" i="32"/>
  <c r="BE119" i="32"/>
  <c r="BE121" i="32"/>
  <c r="BE134" i="32"/>
  <c r="BE135" i="32"/>
  <c r="BE136" i="32"/>
  <c r="BE138" i="32"/>
  <c r="BE139" i="32"/>
  <c r="BE140" i="32"/>
  <c r="BE141" i="32"/>
  <c r="BE142" i="32"/>
  <c r="BE143" i="32"/>
  <c r="BE147" i="32"/>
  <c r="BE148" i="32"/>
  <c r="BE149" i="32"/>
  <c r="BE154" i="32"/>
  <c r="BE156" i="32"/>
  <c r="BE157" i="32"/>
  <c r="BE160" i="32"/>
  <c r="BE172" i="32"/>
  <c r="BE189" i="32"/>
  <c r="BE191" i="32"/>
  <c r="BE201" i="32"/>
  <c r="BE203" i="32"/>
  <c r="BE205" i="32"/>
  <c r="BE209" i="32"/>
  <c r="BE215" i="32"/>
  <c r="BE217" i="32"/>
  <c r="BE231" i="32"/>
  <c r="BE234" i="32"/>
  <c r="BE236" i="32"/>
  <c r="BE248" i="32"/>
  <c r="BE256" i="32"/>
  <c r="BE259" i="32"/>
  <c r="BE261" i="32"/>
  <c r="BE265" i="32"/>
  <c r="BE267" i="32"/>
  <c r="BE273" i="32"/>
  <c r="BE280" i="32"/>
  <c r="BE286" i="32"/>
  <c r="BE292" i="32"/>
  <c r="BE294" i="32"/>
  <c r="BE296" i="32"/>
  <c r="BE300" i="32"/>
  <c r="BE308" i="32"/>
  <c r="BE310" i="32"/>
  <c r="BE317" i="32"/>
  <c r="BE333" i="32"/>
  <c r="BE337" i="32"/>
  <c r="BE341" i="32"/>
  <c r="BE345" i="32"/>
  <c r="BE349" i="32"/>
  <c r="BE352" i="32"/>
  <c r="BE354" i="32"/>
  <c r="BE361" i="32"/>
  <c r="BE369" i="32"/>
  <c r="BE99" i="33"/>
  <c r="BE103" i="33"/>
  <c r="BE111" i="33"/>
  <c r="BE90" i="2"/>
  <c r="BE92" i="2"/>
  <c r="BE99" i="2"/>
  <c r="BE101" i="2"/>
  <c r="BE90" i="3"/>
  <c r="BE97" i="3"/>
  <c r="BE105" i="3"/>
  <c r="BE109" i="3"/>
  <c r="BE118" i="3"/>
  <c r="BE121" i="3"/>
  <c r="BE140" i="3"/>
  <c r="BE150" i="3"/>
  <c r="BE158" i="3"/>
  <c r="BE171" i="3"/>
  <c r="BE104" i="4"/>
  <c r="BE107" i="4"/>
  <c r="BE118" i="4"/>
  <c r="BE123" i="4"/>
  <c r="BE125" i="4"/>
  <c r="BE135" i="4"/>
  <c r="BE140" i="4"/>
  <c r="BE143" i="4"/>
  <c r="BE148" i="4"/>
  <c r="BK182" i="7"/>
  <c r="J182" i="7"/>
  <c r="J67" i="7" s="1"/>
  <c r="BK243" i="7"/>
  <c r="J243" i="7"/>
  <c r="J71" i="7"/>
  <c r="BE88" i="8"/>
  <c r="BE90" i="8"/>
  <c r="BE92" i="8"/>
  <c r="BE88" i="9"/>
  <c r="BE85" i="10"/>
  <c r="BE87" i="10"/>
  <c r="BE89" i="10"/>
  <c r="BE91" i="10"/>
  <c r="BE94" i="10"/>
  <c r="BE96" i="10"/>
  <c r="BE98" i="10"/>
  <c r="BE100" i="10"/>
  <c r="BE103" i="10"/>
  <c r="BE107" i="10"/>
  <c r="BE110" i="10"/>
  <c r="BE112" i="10"/>
  <c r="BE113" i="10"/>
  <c r="BE116" i="10"/>
  <c r="BE117" i="10"/>
  <c r="BE86" i="11"/>
  <c r="BE90" i="11"/>
  <c r="BE93" i="11"/>
  <c r="BE97" i="11"/>
  <c r="BE99" i="11"/>
  <c r="BE102" i="11"/>
  <c r="BE104" i="11"/>
  <c r="BE105" i="11"/>
  <c r="BE107" i="11"/>
  <c r="BE108" i="11"/>
  <c r="BE110" i="11"/>
  <c r="BE111" i="11"/>
  <c r="BE85" i="12"/>
  <c r="BE87" i="12"/>
  <c r="BE91" i="12"/>
  <c r="BE92" i="12"/>
  <c r="BE94" i="12"/>
  <c r="BE84" i="13"/>
  <c r="BE89" i="13"/>
  <c r="BE90" i="14"/>
  <c r="BE92" i="14"/>
  <c r="BE94" i="14"/>
  <c r="BE96" i="14"/>
  <c r="BE97" i="14"/>
  <c r="BE98" i="14"/>
  <c r="BE100" i="14"/>
  <c r="BE102" i="14"/>
  <c r="BE109" i="14"/>
  <c r="BE116" i="14"/>
  <c r="BE119" i="14"/>
  <c r="BE123" i="14"/>
  <c r="BE124" i="14"/>
  <c r="BE136" i="14"/>
  <c r="BE141" i="14"/>
  <c r="BE145" i="14"/>
  <c r="BE157" i="14"/>
  <c r="BE87" i="15"/>
  <c r="BE88" i="15"/>
  <c r="BE90" i="15"/>
  <c r="BE96" i="15"/>
  <c r="BE97" i="15"/>
  <c r="BE87" i="16"/>
  <c r="BE93" i="16"/>
  <c r="BE124" i="17"/>
  <c r="BE132" i="17"/>
  <c r="BE151" i="17"/>
  <c r="BE157" i="17"/>
  <c r="BE162" i="17"/>
  <c r="BE165" i="17"/>
  <c r="BE170" i="17"/>
  <c r="BE173" i="17"/>
  <c r="BE178" i="17"/>
  <c r="BE189" i="17"/>
  <c r="BE200" i="17"/>
  <c r="BE209" i="17"/>
  <c r="BE217" i="17"/>
  <c r="BE222" i="17"/>
  <c r="BE236" i="17"/>
  <c r="BE249" i="17"/>
  <c r="BE265" i="17"/>
  <c r="BE270" i="17"/>
  <c r="BE277" i="17"/>
  <c r="BE282" i="17"/>
  <c r="BE293" i="17"/>
  <c r="BE299" i="17"/>
  <c r="BE309" i="17"/>
  <c r="BE313" i="17"/>
  <c r="BE318" i="17"/>
  <c r="BE322" i="17"/>
  <c r="BE327" i="17"/>
  <c r="BE341" i="17"/>
  <c r="BE347" i="17"/>
  <c r="BE349" i="17"/>
  <c r="BE366" i="17"/>
  <c r="BE371" i="17"/>
  <c r="BE373" i="17"/>
  <c r="BE414" i="17"/>
  <c r="BE420" i="17"/>
  <c r="BE422" i="17"/>
  <c r="BE430" i="17"/>
  <c r="BE437" i="17"/>
  <c r="BE453" i="17"/>
  <c r="BE454" i="17"/>
  <c r="BE458" i="17"/>
  <c r="BE467" i="17"/>
  <c r="BE473" i="17"/>
  <c r="BE479" i="17"/>
  <c r="BE495" i="17"/>
  <c r="BE497" i="17"/>
  <c r="BE518" i="17"/>
  <c r="BE528" i="17"/>
  <c r="BE571" i="17"/>
  <c r="BE599" i="17"/>
  <c r="BE614" i="17"/>
  <c r="BE635" i="17"/>
  <c r="BE641" i="17"/>
  <c r="BE672" i="17"/>
  <c r="BE744" i="17"/>
  <c r="BE766" i="17"/>
  <c r="BE768" i="17"/>
  <c r="BE770" i="17"/>
  <c r="BE776" i="17"/>
  <c r="BE779" i="17"/>
  <c r="BE782" i="17"/>
  <c r="BE786" i="17"/>
  <c r="BE788" i="17"/>
  <c r="BE797" i="17"/>
  <c r="BE820" i="17"/>
  <c r="BE822" i="17"/>
  <c r="BE830" i="17"/>
  <c r="BE838" i="17"/>
  <c r="BE847" i="17"/>
  <c r="BE850" i="17"/>
  <c r="BE871" i="17"/>
  <c r="BE881" i="17"/>
  <c r="BE887" i="17"/>
  <c r="BE909" i="17"/>
  <c r="BE914" i="17"/>
  <c r="BE922" i="17"/>
  <c r="BE942" i="17"/>
  <c r="BE947" i="17"/>
  <c r="BE954" i="17"/>
  <c r="BE967" i="17"/>
  <c r="BE969" i="17"/>
  <c r="BE982" i="17"/>
  <c r="BE987" i="17"/>
  <c r="BE993" i="17"/>
  <c r="BE999" i="17"/>
  <c r="BE1042" i="17"/>
  <c r="BE1095" i="17"/>
  <c r="BE1103" i="17"/>
  <c r="BE1155" i="17"/>
  <c r="BE1168" i="17"/>
  <c r="BE1199" i="17"/>
  <c r="BE1203" i="17"/>
  <c r="BE1214" i="17"/>
  <c r="BE1215" i="17"/>
  <c r="BE1216" i="17"/>
  <c r="BE1217" i="17"/>
  <c r="BE1228" i="17"/>
  <c r="BE1232" i="17"/>
  <c r="BE1242" i="17"/>
  <c r="BE1255" i="17"/>
  <c r="BE1270" i="17"/>
  <c r="BE1275" i="17"/>
  <c r="BE1283" i="17"/>
  <c r="BE1292" i="17"/>
  <c r="BE1326" i="17"/>
  <c r="BE1353" i="17"/>
  <c r="BE1357" i="17"/>
  <c r="BE1361" i="17"/>
  <c r="BE1380" i="17"/>
  <c r="BE1390" i="17"/>
  <c r="BE1392" i="17"/>
  <c r="BE1396" i="17"/>
  <c r="BE1400" i="17"/>
  <c r="BE1402" i="17"/>
  <c r="BE1411" i="17"/>
  <c r="BE1419" i="17"/>
  <c r="BE1424" i="17"/>
  <c r="BE1433" i="17"/>
  <c r="BE1447" i="17"/>
  <c r="BE1452" i="17"/>
  <c r="BE1461" i="17"/>
  <c r="BE1463" i="17"/>
  <c r="BE1464" i="17"/>
  <c r="BE1470" i="17"/>
  <c r="BE1474" i="17"/>
  <c r="BE1478" i="17"/>
  <c r="BE1487" i="17"/>
  <c r="BE1524" i="17"/>
  <c r="BE1526" i="17"/>
  <c r="BE1531" i="17"/>
  <c r="BE1536" i="17"/>
  <c r="BE1542" i="17"/>
  <c r="BE1551" i="17"/>
  <c r="BE1554" i="17"/>
  <c r="BE1558" i="17"/>
  <c r="BE1564" i="17"/>
  <c r="BE1569" i="17"/>
  <c r="BE1573" i="17"/>
  <c r="BE1582" i="17"/>
  <c r="BE1593" i="17"/>
  <c r="BE1601" i="17"/>
  <c r="BE1615" i="17"/>
  <c r="BE1617" i="17"/>
  <c r="BE1620" i="17"/>
  <c r="BE1622" i="17"/>
  <c r="BE1625" i="17"/>
  <c r="BE1627" i="17"/>
  <c r="BE1636" i="17"/>
  <c r="BE1639" i="17"/>
  <c r="BE1643" i="17"/>
  <c r="BE1653" i="17"/>
  <c r="BE1655" i="17"/>
  <c r="BE1678" i="17"/>
  <c r="BE1712" i="17"/>
  <c r="BE1739" i="17"/>
  <c r="BE1744" i="17"/>
  <c r="BE1751" i="17"/>
  <c r="BE1754" i="17"/>
  <c r="BE1760" i="17"/>
  <c r="BE1763" i="17"/>
  <c r="BE1767" i="17"/>
  <c r="BE1768" i="17"/>
  <c r="BE1770" i="17"/>
  <c r="BE1784" i="17"/>
  <c r="BE1815" i="17"/>
  <c r="BE1817" i="17"/>
  <c r="BE1825" i="17"/>
  <c r="BE1847" i="17"/>
  <c r="BE1868" i="17"/>
  <c r="BE1883" i="17"/>
  <c r="BE1887" i="17"/>
  <c r="BE1935" i="17"/>
  <c r="BE1946" i="17"/>
  <c r="BE1956" i="17"/>
  <c r="BE1968" i="17"/>
  <c r="BE2001" i="17"/>
  <c r="BE2003" i="17"/>
  <c r="BE2012" i="17"/>
  <c r="BE2039" i="17"/>
  <c r="BE2058" i="17"/>
  <c r="BE2063" i="17"/>
  <c r="BK882" i="17"/>
  <c r="J882" i="17" s="1"/>
  <c r="J69" i="17" s="1"/>
  <c r="BE93" i="18"/>
  <c r="BE96" i="18"/>
  <c r="BE97" i="18"/>
  <c r="BE99" i="18"/>
  <c r="BE101" i="18"/>
  <c r="BE109" i="18"/>
  <c r="BE111" i="18"/>
  <c r="BE113" i="18"/>
  <c r="BE114" i="18"/>
  <c r="BE121" i="18"/>
  <c r="BE126" i="18"/>
  <c r="BE131" i="18"/>
  <c r="BE138" i="18"/>
  <c r="BE139" i="18"/>
  <c r="BE145" i="18"/>
  <c r="BE147" i="18"/>
  <c r="BE150" i="18"/>
  <c r="BE151" i="18"/>
  <c r="BE153" i="18"/>
  <c r="BE160" i="18"/>
  <c r="BE161" i="18"/>
  <c r="BE168" i="18"/>
  <c r="BE169" i="18"/>
  <c r="BE204" i="18"/>
  <c r="BE208" i="18"/>
  <c r="BE214" i="18"/>
  <c r="BE222" i="18"/>
  <c r="BE227" i="18"/>
  <c r="BE230" i="18"/>
  <c r="BE87" i="19"/>
  <c r="BE89" i="19"/>
  <c r="BE90" i="19"/>
  <c r="BE91" i="19"/>
  <c r="BE92" i="19"/>
  <c r="BE94" i="19"/>
  <c r="BE97" i="19"/>
  <c r="BE100" i="19"/>
  <c r="BE103" i="19"/>
  <c r="BE104" i="19"/>
  <c r="BE108" i="19"/>
  <c r="BE112" i="19"/>
  <c r="BE114" i="19"/>
  <c r="BE117" i="19"/>
  <c r="BE118" i="19"/>
  <c r="BE122" i="19"/>
  <c r="BE123" i="19"/>
  <c r="BE126" i="19"/>
  <c r="BE130" i="19"/>
  <c r="BE132" i="19"/>
  <c r="BE136" i="19"/>
  <c r="BE138" i="19"/>
  <c r="BE143" i="19"/>
  <c r="BE105" i="20"/>
  <c r="BE109" i="20"/>
  <c r="BE119" i="20"/>
  <c r="BE125" i="20"/>
  <c r="BE127" i="20"/>
  <c r="BE130" i="20"/>
  <c r="BE138" i="20"/>
  <c r="BE140" i="20"/>
  <c r="BE144" i="20"/>
  <c r="BE146" i="20"/>
  <c r="BE154" i="20"/>
  <c r="BE165" i="20"/>
  <c r="BE167" i="20"/>
  <c r="BE173" i="20"/>
  <c r="BE175" i="20"/>
  <c r="BE176" i="20"/>
  <c r="BE181" i="20"/>
  <c r="BE187" i="20"/>
  <c r="BE190" i="20"/>
  <c r="BE197" i="20"/>
  <c r="BE199" i="20"/>
  <c r="BE201" i="20"/>
  <c r="BE208" i="20"/>
  <c r="BE239" i="20"/>
  <c r="BE241" i="20"/>
  <c r="BE242" i="20"/>
  <c r="BE243" i="20"/>
  <c r="BE245" i="20"/>
  <c r="BE253" i="20"/>
  <c r="BE257" i="20"/>
  <c r="BE265" i="20"/>
  <c r="BE269" i="20"/>
  <c r="BE277" i="20"/>
  <c r="BE283" i="20"/>
  <c r="BE292" i="20"/>
  <c r="BE295" i="20"/>
  <c r="BE297" i="20"/>
  <c r="BE300" i="20"/>
  <c r="BE301" i="20"/>
  <c r="BE306" i="20"/>
  <c r="BE308" i="20"/>
  <c r="BE314" i="20"/>
  <c r="BE315" i="20"/>
  <c r="BE322" i="20"/>
  <c r="BE324" i="20"/>
  <c r="BE330" i="20"/>
  <c r="BE339" i="20"/>
  <c r="BE341" i="20"/>
  <c r="BE352" i="20"/>
  <c r="BE355" i="20"/>
  <c r="BE356" i="20"/>
  <c r="BE359" i="20"/>
  <c r="BE363" i="20"/>
  <c r="BE369" i="20"/>
  <c r="BE375" i="20"/>
  <c r="BE376" i="20"/>
  <c r="BE384" i="20"/>
  <c r="BE406" i="20"/>
  <c r="BE411" i="20"/>
  <c r="BE415" i="20"/>
  <c r="BE417" i="20"/>
  <c r="BE419" i="20"/>
  <c r="BE423" i="20"/>
  <c r="BE427" i="20"/>
  <c r="BE431" i="20"/>
  <c r="BE432" i="20"/>
  <c r="BE439" i="20"/>
  <c r="BE443" i="20"/>
  <c r="BE444" i="20"/>
  <c r="BE445" i="20"/>
  <c r="BE456" i="20"/>
  <c r="BE458" i="20"/>
  <c r="BE467" i="20"/>
  <c r="BE469" i="20"/>
  <c r="BE471" i="20"/>
  <c r="BE478" i="20"/>
  <c r="BE488" i="20"/>
  <c r="BE490" i="20"/>
  <c r="BE491" i="20"/>
  <c r="BE492" i="20"/>
  <c r="BE499" i="20"/>
  <c r="BE500" i="20"/>
  <c r="BE502" i="20"/>
  <c r="BE504" i="20"/>
  <c r="BE507" i="20"/>
  <c r="BE508" i="20"/>
  <c r="BE516" i="20"/>
  <c r="BE518" i="20"/>
  <c r="BE524" i="20"/>
  <c r="BE549" i="20"/>
  <c r="BE559" i="20"/>
  <c r="BE561" i="20"/>
  <c r="BE567" i="20"/>
  <c r="BE573" i="20"/>
  <c r="BE575" i="20"/>
  <c r="BE587" i="20"/>
  <c r="BE589" i="20"/>
  <c r="BE597" i="20"/>
  <c r="BE603" i="20"/>
  <c r="BE619" i="20"/>
  <c r="BE621" i="20"/>
  <c r="BE625" i="20"/>
  <c r="BE635" i="20"/>
  <c r="BE637" i="20"/>
  <c r="BE651" i="20"/>
  <c r="BE655" i="20"/>
  <c r="BE657" i="20"/>
  <c r="BE663" i="20"/>
  <c r="BE665" i="20"/>
  <c r="BE669" i="20"/>
  <c r="BE671" i="20"/>
  <c r="BE675" i="20"/>
  <c r="BE679" i="20"/>
  <c r="BE685" i="20"/>
  <c r="BE689" i="20"/>
  <c r="BE162" i="22"/>
  <c r="BE175" i="22"/>
  <c r="BE176" i="22"/>
  <c r="BE177" i="22"/>
  <c r="BE191" i="22"/>
  <c r="BE197" i="22"/>
  <c r="BE200" i="22"/>
  <c r="BE204" i="22"/>
  <c r="BE215" i="22"/>
  <c r="BE216" i="22"/>
  <c r="BE221" i="22"/>
  <c r="BE228" i="22"/>
  <c r="BE230" i="22"/>
  <c r="BE233" i="22"/>
  <c r="BE236" i="22"/>
  <c r="BE240" i="22"/>
  <c r="BE250" i="22"/>
  <c r="BE252" i="22"/>
  <c r="BE253" i="22"/>
  <c r="BE272" i="22"/>
  <c r="BE273" i="22"/>
  <c r="BE285" i="22"/>
  <c r="BE289" i="22"/>
  <c r="BE292" i="22"/>
  <c r="BE294" i="22"/>
  <c r="BE300" i="22"/>
  <c r="BE309" i="22"/>
  <c r="BE313" i="22"/>
  <c r="BE318" i="22"/>
  <c r="BE323" i="22"/>
  <c r="BE330" i="22"/>
  <c r="BE332" i="22"/>
  <c r="BE337" i="22"/>
  <c r="BE339" i="22"/>
  <c r="BE341" i="22"/>
  <c r="BE342" i="22"/>
  <c r="BE345" i="22"/>
  <c r="BE346" i="22"/>
  <c r="BE347" i="22"/>
  <c r="BE353" i="22"/>
  <c r="BE354" i="22"/>
  <c r="BE359" i="22"/>
  <c r="J52" i="23"/>
  <c r="BE95" i="23"/>
  <c r="BE97" i="23"/>
  <c r="BE100" i="23"/>
  <c r="BE104" i="23"/>
  <c r="BE111" i="23"/>
  <c r="BE117" i="23"/>
  <c r="BE141" i="23"/>
  <c r="BE147" i="23"/>
  <c r="BE156" i="23"/>
  <c r="BE158" i="23"/>
  <c r="BE159" i="23"/>
  <c r="BE166" i="23"/>
  <c r="BE180" i="23"/>
  <c r="BE182" i="23"/>
  <c r="BE190" i="23"/>
  <c r="BE192" i="23"/>
  <c r="BE194" i="23"/>
  <c r="BE200" i="23"/>
  <c r="BE206" i="23"/>
  <c r="BE210" i="23"/>
  <c r="BE218" i="23"/>
  <c r="BE226" i="23"/>
  <c r="BE234" i="23"/>
  <c r="BE238" i="23"/>
  <c r="BE242" i="23"/>
  <c r="BE248" i="23"/>
  <c r="BE250" i="23"/>
  <c r="BE254" i="23"/>
  <c r="BE266" i="23"/>
  <c r="BE270" i="23"/>
  <c r="BE274" i="23"/>
  <c r="BE278" i="23"/>
  <c r="BE286" i="23"/>
  <c r="BE292" i="23"/>
  <c r="BE294" i="23"/>
  <c r="BE298" i="23"/>
  <c r="BE304" i="23"/>
  <c r="BE307" i="23"/>
  <c r="BE308" i="23"/>
  <c r="BE315" i="23"/>
  <c r="BE317" i="23"/>
  <c r="BE322" i="23"/>
  <c r="BE324" i="23"/>
  <c r="BE334" i="23"/>
  <c r="BE336" i="23"/>
  <c r="BE339" i="23"/>
  <c r="BE344" i="23"/>
  <c r="BE346" i="23"/>
  <c r="BE347" i="23"/>
  <c r="BE350" i="23"/>
  <c r="BE355" i="23"/>
  <c r="BE357" i="23"/>
  <c r="BE358" i="23"/>
  <c r="BE359" i="23"/>
  <c r="BE361" i="23"/>
  <c r="BE368" i="23"/>
  <c r="BE375" i="23"/>
  <c r="BE377" i="23"/>
  <c r="BE379" i="23"/>
  <c r="BE381" i="23"/>
  <c r="BE383" i="23"/>
  <c r="BE391" i="23"/>
  <c r="BE393" i="23"/>
  <c r="BE407" i="23"/>
  <c r="BE412" i="23"/>
  <c r="BE414" i="23"/>
  <c r="BE422" i="23"/>
  <c r="BE424" i="23"/>
  <c r="BE430" i="23"/>
  <c r="BE434" i="23"/>
  <c r="BE439" i="23"/>
  <c r="BE443" i="23"/>
  <c r="BE447" i="23"/>
  <c r="BE449" i="23"/>
  <c r="BE456" i="23"/>
  <c r="BE462" i="23"/>
  <c r="J55" i="24"/>
  <c r="BE85" i="24"/>
  <c r="BE86" i="24"/>
  <c r="BE87" i="24"/>
  <c r="BE92" i="24"/>
  <c r="BE94" i="24"/>
  <c r="BE95" i="24"/>
  <c r="BE98" i="24"/>
  <c r="BE100" i="24"/>
  <c r="BE104" i="24"/>
  <c r="BE107" i="24"/>
  <c r="BE108" i="24"/>
  <c r="BE110" i="24"/>
  <c r="BE111" i="24"/>
  <c r="BE113" i="24"/>
  <c r="BE115" i="24"/>
  <c r="J52" i="25"/>
  <c r="BE113" i="25"/>
  <c r="BE115" i="25"/>
  <c r="BE116" i="25"/>
  <c r="BE117" i="25"/>
  <c r="BE119" i="25"/>
  <c r="BE121" i="25"/>
  <c r="BE131" i="25"/>
  <c r="BE132" i="25"/>
  <c r="BE135" i="25"/>
  <c r="BE136" i="25"/>
  <c r="BE139" i="25"/>
  <c r="BE140" i="25"/>
  <c r="BE142" i="25"/>
  <c r="BE144" i="25"/>
  <c r="BE146" i="25"/>
  <c r="BE149" i="25"/>
  <c r="BE153" i="25"/>
  <c r="BE156" i="25"/>
  <c r="BE158" i="25"/>
  <c r="BE159" i="25"/>
  <c r="BE161" i="25"/>
  <c r="BE163" i="25"/>
  <c r="BE164" i="25"/>
  <c r="BE166" i="25"/>
  <c r="BE168" i="25"/>
  <c r="BE172" i="25"/>
  <c r="BE173" i="25"/>
  <c r="BE174" i="25"/>
  <c r="BE177" i="25"/>
  <c r="BE179" i="25"/>
  <c r="BE180" i="25"/>
  <c r="BE184" i="25"/>
  <c r="BE185" i="25"/>
  <c r="BE189" i="25"/>
  <c r="BE193" i="25"/>
  <c r="BE195" i="25"/>
  <c r="BE196" i="25"/>
  <c r="BE198" i="25"/>
  <c r="BE199" i="25"/>
  <c r="BE200" i="25"/>
  <c r="BE206" i="25"/>
  <c r="BE207" i="25"/>
  <c r="BE212" i="25"/>
  <c r="BE215" i="25"/>
  <c r="BE216" i="25"/>
  <c r="BE218" i="25"/>
  <c r="BE220" i="25"/>
  <c r="BE222" i="25"/>
  <c r="BE223" i="25"/>
  <c r="BE227" i="25"/>
  <c r="BE228" i="25"/>
  <c r="BE230" i="25"/>
  <c r="BE234" i="25"/>
  <c r="BE238" i="25"/>
  <c r="BE240" i="25"/>
  <c r="BE242" i="25"/>
  <c r="BE245" i="25"/>
  <c r="BE246" i="25"/>
  <c r="BE248" i="25"/>
  <c r="BE250" i="25"/>
  <c r="BE252" i="25"/>
  <c r="BE254" i="25"/>
  <c r="BE256" i="25"/>
  <c r="BE257" i="25"/>
  <c r="BE262" i="25"/>
  <c r="BE264" i="25"/>
  <c r="BE267" i="25"/>
  <c r="BE270" i="25"/>
  <c r="BE272" i="25"/>
  <c r="BE275" i="25"/>
  <c r="BE278" i="25"/>
  <c r="BE281" i="25"/>
  <c r="BE283" i="25"/>
  <c r="BE288" i="25"/>
  <c r="BE290" i="25"/>
  <c r="BE291" i="25"/>
  <c r="BE295" i="25"/>
  <c r="BE305" i="25"/>
  <c r="BE313" i="25"/>
  <c r="BE314" i="25"/>
  <c r="BE319" i="25"/>
  <c r="BE321" i="25"/>
  <c r="BE327" i="25"/>
  <c r="BE329" i="25"/>
  <c r="BE332" i="25"/>
  <c r="BE333" i="25"/>
  <c r="BE335" i="25"/>
  <c r="BE339" i="25"/>
  <c r="BE347" i="25"/>
  <c r="BE355" i="25"/>
  <c r="BE360" i="25"/>
  <c r="BE362" i="25"/>
  <c r="BE363" i="25"/>
  <c r="BE364" i="25"/>
  <c r="BE366" i="25"/>
  <c r="BE367" i="25"/>
  <c r="BE369" i="25"/>
  <c r="BE376" i="25"/>
  <c r="BE377" i="25"/>
  <c r="BE378" i="25"/>
  <c r="BE381" i="25"/>
  <c r="BE382" i="25"/>
  <c r="BE386" i="25"/>
  <c r="BE390" i="25"/>
  <c r="BE396" i="25"/>
  <c r="BE409" i="25"/>
  <c r="BE411" i="25"/>
  <c r="BE412" i="25"/>
  <c r="BE416" i="25"/>
  <c r="BE417" i="25"/>
  <c r="BE420" i="25"/>
  <c r="BE421" i="25"/>
  <c r="BE422" i="25"/>
  <c r="BE426" i="25"/>
  <c r="BE427" i="25"/>
  <c r="BE429" i="25"/>
  <c r="BE431" i="25"/>
  <c r="BE432" i="25"/>
  <c r="BE441" i="25"/>
  <c r="BE442" i="25"/>
  <c r="BE445" i="25"/>
  <c r="BE449" i="25"/>
  <c r="BE460" i="25"/>
  <c r="BE462" i="25"/>
  <c r="BE464" i="25"/>
  <c r="BE471" i="25"/>
  <c r="BE472" i="25"/>
  <c r="BE474" i="25"/>
  <c r="BE482" i="25"/>
  <c r="BE488" i="25"/>
  <c r="BE496" i="25"/>
  <c r="E48" i="26"/>
  <c r="BE117" i="26"/>
  <c r="BE120" i="26"/>
  <c r="BE146" i="26"/>
  <c r="BE150" i="26"/>
  <c r="BE156" i="26"/>
  <c r="BE158" i="26"/>
  <c r="BE183" i="26"/>
  <c r="BE185" i="26"/>
  <c r="BE204" i="26"/>
  <c r="BE208" i="26"/>
  <c r="BE232" i="26"/>
  <c r="BE241" i="26"/>
  <c r="BE248" i="26"/>
  <c r="BE256" i="26"/>
  <c r="BE278" i="26"/>
  <c r="BE281" i="26"/>
  <c r="BE289" i="26"/>
  <c r="BE307" i="26"/>
  <c r="BE330" i="26"/>
  <c r="BE338" i="26"/>
  <c r="BE339" i="26"/>
  <c r="BE357" i="26"/>
  <c r="BE366" i="26"/>
  <c r="BE375" i="26"/>
  <c r="BE384" i="26"/>
  <c r="BE386" i="26"/>
  <c r="BE392" i="26"/>
  <c r="BK333" i="26"/>
  <c r="J333" i="26"/>
  <c r="J79" i="26"/>
  <c r="BK359" i="26"/>
  <c r="J359" i="26" s="1"/>
  <c r="J83" i="26" s="1"/>
  <c r="BE95" i="27"/>
  <c r="F55" i="28"/>
  <c r="BE83" i="28"/>
  <c r="BE86" i="28"/>
  <c r="BE82" i="29"/>
  <c r="BE104" i="30"/>
  <c r="BE99" i="31"/>
  <c r="BE118" i="31"/>
  <c r="BK117" i="31"/>
  <c r="J117" i="31"/>
  <c r="J62" i="31" s="1"/>
  <c r="F55" i="32"/>
  <c r="BE98" i="32"/>
  <c r="BE99" i="32"/>
  <c r="BE109" i="32"/>
  <c r="BE110" i="32"/>
  <c r="BE113" i="32"/>
  <c r="BE127" i="32"/>
  <c r="BE137" i="32"/>
  <c r="BE146" i="32"/>
  <c r="BE150" i="32"/>
  <c r="BE155" i="32"/>
  <c r="BE174" i="32"/>
  <c r="BE185" i="32"/>
  <c r="BE187" i="32"/>
  <c r="BE195" i="32"/>
  <c r="BE197" i="32"/>
  <c r="BE219" i="32"/>
  <c r="BE221" i="32"/>
  <c r="BE223" i="32"/>
  <c r="BE225" i="32"/>
  <c r="BE227" i="32"/>
  <c r="BE232" i="32"/>
  <c r="BE238" i="32"/>
  <c r="BE240" i="32"/>
  <c r="BE252" i="32"/>
  <c r="BE269" i="32"/>
  <c r="BE275" i="32"/>
  <c r="BE282" i="32"/>
  <c r="BE284" i="32"/>
  <c r="BE290" i="32"/>
  <c r="BE302" i="32"/>
  <c r="BE304" i="32"/>
  <c r="BE306" i="32"/>
  <c r="BE314" i="32"/>
  <c r="BE319" i="32"/>
  <c r="BE321" i="32"/>
  <c r="BE339" i="32"/>
  <c r="BE343" i="32"/>
  <c r="BE353" i="32"/>
  <c r="BE368" i="32"/>
  <c r="BE370" i="32"/>
  <c r="BK277" i="32"/>
  <c r="J277" i="32" s="1"/>
  <c r="J68" i="32" s="1"/>
  <c r="BE90" i="33"/>
  <c r="BE92" i="33"/>
  <c r="BE102" i="33"/>
  <c r="BE104" i="33"/>
  <c r="BE107" i="33"/>
  <c r="BE109" i="33"/>
  <c r="BE112" i="33"/>
  <c r="BK94" i="33"/>
  <c r="J94" i="33"/>
  <c r="J62" i="33"/>
  <c r="F35" i="3"/>
  <c r="BB56" i="1" s="1"/>
  <c r="F35" i="11"/>
  <c r="BB65" i="1"/>
  <c r="J34" i="19"/>
  <c r="AW73" i="1" s="1"/>
  <c r="F36" i="22"/>
  <c r="BC76" i="1"/>
  <c r="J30" i="29"/>
  <c r="AG83" i="1" s="1"/>
  <c r="F35" i="6"/>
  <c r="BB59" i="1"/>
  <c r="F39" i="8"/>
  <c r="BD62" i="1" s="1"/>
  <c r="F39" i="9"/>
  <c r="BD63" i="1"/>
  <c r="F36" i="11"/>
  <c r="BC65" i="1" s="1"/>
  <c r="F36" i="12"/>
  <c r="BC66" i="1"/>
  <c r="F35" i="13"/>
  <c r="BB67" i="1" s="1"/>
  <c r="F35" i="22"/>
  <c r="BB76" i="1" s="1"/>
  <c r="F37" i="24"/>
  <c r="BD78" i="1" s="1"/>
  <c r="F34" i="27"/>
  <c r="BA81" i="1"/>
  <c r="J34" i="28"/>
  <c r="AW82" i="1" s="1"/>
  <c r="J34" i="29"/>
  <c r="AW83" i="1"/>
  <c r="F35" i="30"/>
  <c r="BB84" i="1" s="1"/>
  <c r="F36" i="31"/>
  <c r="BC85" i="1"/>
  <c r="F36" i="32"/>
  <c r="BC86" i="1" s="1"/>
  <c r="F36" i="3"/>
  <c r="BC56" i="1" s="1"/>
  <c r="F37" i="7"/>
  <c r="BB61" i="1" s="1"/>
  <c r="J34" i="11"/>
  <c r="AW65" i="1"/>
  <c r="F36" i="18"/>
  <c r="BC72" i="1" s="1"/>
  <c r="F34" i="22"/>
  <c r="BA76" i="1"/>
  <c r="F35" i="24"/>
  <c r="BB78" i="1" s="1"/>
  <c r="F35" i="26"/>
  <c r="BB80" i="1"/>
  <c r="F37" i="8"/>
  <c r="BB62" i="1" s="1"/>
  <c r="J34" i="12"/>
  <c r="AW66" i="1" s="1"/>
  <c r="F36" i="13"/>
  <c r="BC67" i="1" s="1"/>
  <c r="F37" i="14"/>
  <c r="BD68" i="1"/>
  <c r="J34" i="26"/>
  <c r="AW80" i="1" s="1"/>
  <c r="F37" i="27"/>
  <c r="BD81" i="1"/>
  <c r="J34" i="30"/>
  <c r="AW84" i="1" s="1"/>
  <c r="F36" i="19"/>
  <c r="BC73" i="1"/>
  <c r="J34" i="25"/>
  <c r="AW79" i="1" s="1"/>
  <c r="F35" i="31"/>
  <c r="BB85" i="1" s="1"/>
  <c r="F37" i="33"/>
  <c r="BD87" i="1" s="1"/>
  <c r="J36" i="8"/>
  <c r="AW62" i="1"/>
  <c r="F38" i="9"/>
  <c r="BC63" i="1" s="1"/>
  <c r="F34" i="10"/>
  <c r="BA64" i="1"/>
  <c r="F34" i="17"/>
  <c r="BA71" i="1" s="1"/>
  <c r="J34" i="4"/>
  <c r="AW57" i="1"/>
  <c r="F37" i="6"/>
  <c r="BD59" i="1" s="1"/>
  <c r="F35" i="19"/>
  <c r="BB73" i="1" s="1"/>
  <c r="F34" i="21"/>
  <c r="BA75" i="1" s="1"/>
  <c r="F36" i="21"/>
  <c r="BC75" i="1"/>
  <c r="J34" i="23"/>
  <c r="AW77" i="1" s="1"/>
  <c r="F34" i="26"/>
  <c r="BA80" i="1"/>
  <c r="F37" i="29"/>
  <c r="BD83" i="1" s="1"/>
  <c r="F35" i="33"/>
  <c r="BB87" i="1"/>
  <c r="J36" i="9"/>
  <c r="AW63" i="1" s="1"/>
  <c r="F36" i="10"/>
  <c r="BC64" i="1" s="1"/>
  <c r="F37" i="13"/>
  <c r="BD67" i="1" s="1"/>
  <c r="J34" i="15"/>
  <c r="AW69" i="1"/>
  <c r="F37" i="19"/>
  <c r="BD73" i="1" s="1"/>
  <c r="F35" i="27"/>
  <c r="BB81" i="1"/>
  <c r="F37" i="31"/>
  <c r="BD85" i="1" s="1"/>
  <c r="F34" i="2"/>
  <c r="BA55" i="1"/>
  <c r="F34" i="4"/>
  <c r="BA57" i="1" s="1"/>
  <c r="J34" i="5"/>
  <c r="AW58" i="1" s="1"/>
  <c r="J34" i="10"/>
  <c r="AW64" i="1" s="1"/>
  <c r="F37" i="17"/>
  <c r="BD71" i="1"/>
  <c r="F38" i="7"/>
  <c r="BC61" i="1" s="1"/>
  <c r="F36" i="24"/>
  <c r="BC78" i="1"/>
  <c r="F37" i="28"/>
  <c r="BD82" i="1" s="1"/>
  <c r="F39" i="7"/>
  <c r="BD61" i="1"/>
  <c r="F37" i="15"/>
  <c r="BD69" i="1" s="1"/>
  <c r="F37" i="32"/>
  <c r="BD86" i="1" s="1"/>
  <c r="J34" i="22"/>
  <c r="AW76" i="1" s="1"/>
  <c r="F36" i="33"/>
  <c r="BC87" i="1"/>
  <c r="F34" i="3"/>
  <c r="BA56" i="1" s="1"/>
  <c r="F36" i="5"/>
  <c r="BC58" i="1"/>
  <c r="F36" i="29"/>
  <c r="BC83" i="1" s="1"/>
  <c r="F35" i="2"/>
  <c r="BB55" i="1"/>
  <c r="F37" i="5"/>
  <c r="BD58" i="1"/>
  <c r="J34" i="2"/>
  <c r="AW55" i="1"/>
  <c r="J34" i="24"/>
  <c r="AW78" i="1"/>
  <c r="F37" i="25"/>
  <c r="BD79" i="1"/>
  <c r="F34" i="12"/>
  <c r="BA66" i="1"/>
  <c r="F36" i="14"/>
  <c r="BC68" i="1"/>
  <c r="F34" i="23"/>
  <c r="BA77" i="1"/>
  <c r="F36" i="30"/>
  <c r="BC84" i="1"/>
  <c r="J34" i="33"/>
  <c r="AW87" i="1"/>
  <c r="F37" i="2"/>
  <c r="BD55" i="1"/>
  <c r="F37" i="4"/>
  <c r="BD57" i="1"/>
  <c r="F34" i="11"/>
  <c r="BA65" i="1"/>
  <c r="J34" i="13"/>
  <c r="AW67" i="1"/>
  <c r="F34" i="14"/>
  <c r="BA68" i="1"/>
  <c r="F37" i="16"/>
  <c r="BD70" i="1"/>
  <c r="F35" i="25"/>
  <c r="BB79" i="1"/>
  <c r="F36" i="25"/>
  <c r="BC79" i="1"/>
  <c r="F37" i="11"/>
  <c r="BD65" i="1"/>
  <c r="F34" i="18"/>
  <c r="BA72" i="1"/>
  <c r="F37" i="22"/>
  <c r="BD76" i="1"/>
  <c r="F35" i="21"/>
  <c r="BB75" i="1"/>
  <c r="F35" i="23"/>
  <c r="BB77" i="1"/>
  <c r="J34" i="6"/>
  <c r="AW59" i="1"/>
  <c r="J34" i="14"/>
  <c r="AW68" i="1"/>
  <c r="F36" i="16"/>
  <c r="BC70" i="1"/>
  <c r="J34" i="21"/>
  <c r="AW75" i="1"/>
  <c r="F37" i="21"/>
  <c r="BD75" i="1"/>
  <c r="J34" i="32"/>
  <c r="AW86" i="1"/>
  <c r="F35" i="5"/>
  <c r="BB58" i="1"/>
  <c r="F34" i="20"/>
  <c r="BA74" i="1"/>
  <c r="F36" i="23"/>
  <c r="BC77" i="1"/>
  <c r="F36" i="27"/>
  <c r="BC81" i="1"/>
  <c r="F34" i="30"/>
  <c r="BA84" i="1"/>
  <c r="F34" i="33"/>
  <c r="BA87" i="1"/>
  <c r="F36" i="2"/>
  <c r="BC55" i="1"/>
  <c r="F38" i="8"/>
  <c r="BC62" i="1"/>
  <c r="F35" i="12"/>
  <c r="BB66" i="1"/>
  <c r="F34" i="13"/>
  <c r="BA67" i="1"/>
  <c r="F35" i="16"/>
  <c r="BB70" i="1"/>
  <c r="F35" i="29"/>
  <c r="BB83" i="1"/>
  <c r="J34" i="31"/>
  <c r="AW85" i="1"/>
  <c r="AS54" i="1"/>
  <c r="F35" i="15"/>
  <c r="BB69" i="1"/>
  <c r="F35" i="18"/>
  <c r="BB72" i="1" s="1"/>
  <c r="F34" i="25"/>
  <c r="BA79" i="1"/>
  <c r="F37" i="26"/>
  <c r="BD80" i="1" s="1"/>
  <c r="F36" i="28"/>
  <c r="BC82" i="1"/>
  <c r="F34" i="31"/>
  <c r="BA85" i="1" s="1"/>
  <c r="F35" i="4"/>
  <c r="BB57" i="1"/>
  <c r="J34" i="17"/>
  <c r="AW71" i="1" s="1"/>
  <c r="F34" i="6"/>
  <c r="BA59" i="1"/>
  <c r="F36" i="8"/>
  <c r="BA62" i="1" s="1"/>
  <c r="F37" i="9"/>
  <c r="BB63" i="1"/>
  <c r="F37" i="10"/>
  <c r="BD64" i="1" s="1"/>
  <c r="F36" i="15"/>
  <c r="BC69" i="1"/>
  <c r="F37" i="20"/>
  <c r="BD74" i="1" s="1"/>
  <c r="F37" i="18"/>
  <c r="BD72" i="1"/>
  <c r="F37" i="3"/>
  <c r="BD56" i="1" s="1"/>
  <c r="J34" i="16"/>
  <c r="AW70" i="1"/>
  <c r="F36" i="17"/>
  <c r="BC71" i="1" s="1"/>
  <c r="F37" i="12"/>
  <c r="BD66" i="1"/>
  <c r="F34" i="16"/>
  <c r="BA70" i="1" s="1"/>
  <c r="J34" i="20"/>
  <c r="AW74" i="1"/>
  <c r="F35" i="14"/>
  <c r="BB68" i="1" s="1"/>
  <c r="F35" i="20"/>
  <c r="BB74" i="1"/>
  <c r="F34" i="32"/>
  <c r="BA86" i="1" s="1"/>
  <c r="F37" i="23"/>
  <c r="BD77" i="1"/>
  <c r="F36" i="6"/>
  <c r="BC59" i="1" s="1"/>
  <c r="F36" i="7"/>
  <c r="BA61" i="1"/>
  <c r="J34" i="18"/>
  <c r="AW72" i="1" s="1"/>
  <c r="F34" i="28"/>
  <c r="BA82" i="1"/>
  <c r="F34" i="29"/>
  <c r="BA83" i="1" s="1"/>
  <c r="F37" i="30"/>
  <c r="BD84" i="1"/>
  <c r="J34" i="3"/>
  <c r="AW56" i="1" s="1"/>
  <c r="F36" i="4"/>
  <c r="BC57" i="1"/>
  <c r="F36" i="9"/>
  <c r="BA63" i="1" s="1"/>
  <c r="F35" i="10"/>
  <c r="BB64" i="1"/>
  <c r="F34" i="19"/>
  <c r="BA73" i="1" s="1"/>
  <c r="F36" i="20"/>
  <c r="BC74" i="1"/>
  <c r="F34" i="24"/>
  <c r="BA78" i="1" s="1"/>
  <c r="F35" i="28"/>
  <c r="BB82" i="1"/>
  <c r="F35" i="32"/>
  <c r="BB86" i="1" s="1"/>
  <c r="F36" i="26"/>
  <c r="BC80" i="1"/>
  <c r="J34" i="27"/>
  <c r="AW81" i="1" s="1"/>
  <c r="F34" i="5"/>
  <c r="BA58" i="1"/>
  <c r="J36" i="7"/>
  <c r="AW61" i="1" s="1"/>
  <c r="F34" i="15"/>
  <c r="BA69" i="1"/>
  <c r="F35" i="17"/>
  <c r="BB71" i="1" s="1"/>
  <c r="BK102" i="24" l="1"/>
  <c r="J102" i="24" s="1"/>
  <c r="J61" i="24" s="1"/>
  <c r="J114" i="24"/>
  <c r="J63" i="24" s="1"/>
  <c r="T85" i="3"/>
  <c r="T84" i="3" s="1"/>
  <c r="P133" i="32"/>
  <c r="P83" i="2"/>
  <c r="P82" i="2" s="1"/>
  <c r="AU55" i="1" s="1"/>
  <c r="R133" i="32"/>
  <c r="T99" i="7"/>
  <c r="T133" i="32"/>
  <c r="P88" i="23"/>
  <c r="P87" i="23"/>
  <c r="AU77" i="1" s="1"/>
  <c r="P88" i="33"/>
  <c r="P87" i="33" s="1"/>
  <c r="AU87" i="1" s="1"/>
  <c r="P112" i="17"/>
  <c r="P87" i="4"/>
  <c r="P86" i="4" s="1"/>
  <c r="AU57" i="1" s="1"/>
  <c r="R147" i="25"/>
  <c r="P147" i="25"/>
  <c r="P85" i="22"/>
  <c r="P84" i="22"/>
  <c r="AU76" i="1" s="1"/>
  <c r="P88" i="5"/>
  <c r="P87" i="5" s="1"/>
  <c r="AU58" i="1" s="1"/>
  <c r="BK87" i="30"/>
  <c r="P81" i="28"/>
  <c r="AU82" i="1" s="1"/>
  <c r="T328" i="26"/>
  <c r="BK328" i="26"/>
  <c r="J328" i="26" s="1"/>
  <c r="J77" i="26" s="1"/>
  <c r="BK85" i="22"/>
  <c r="J85" i="22" s="1"/>
  <c r="J60" i="22" s="1"/>
  <c r="R86" i="14"/>
  <c r="P99" i="7"/>
  <c r="P98" i="7" s="1"/>
  <c r="AU61" i="1" s="1"/>
  <c r="AU60" i="1" s="1"/>
  <c r="BK85" i="3"/>
  <c r="J85" i="3"/>
  <c r="J60" i="3" s="1"/>
  <c r="R87" i="30"/>
  <c r="R86" i="30" s="1"/>
  <c r="T83" i="24"/>
  <c r="T90" i="18"/>
  <c r="R96" i="32"/>
  <c r="P87" i="30"/>
  <c r="P86" i="30"/>
  <c r="AU84" i="1" s="1"/>
  <c r="R81" i="28"/>
  <c r="P493" i="25"/>
  <c r="T433" i="25"/>
  <c r="P83" i="24"/>
  <c r="AU78" i="1" s="1"/>
  <c r="P103" i="20"/>
  <c r="AU74" i="1"/>
  <c r="R134" i="18"/>
  <c r="P86" i="14"/>
  <c r="AU68" i="1"/>
  <c r="R88" i="5"/>
  <c r="R87" i="5" s="1"/>
  <c r="T96" i="32"/>
  <c r="P85" i="21"/>
  <c r="AU75" i="1"/>
  <c r="R90" i="18"/>
  <c r="R112" i="17"/>
  <c r="R99" i="7"/>
  <c r="R98" i="7"/>
  <c r="BK83" i="27"/>
  <c r="J83" i="27" s="1"/>
  <c r="J59" i="27" s="1"/>
  <c r="R83" i="24"/>
  <c r="R85" i="21"/>
  <c r="T103" i="20"/>
  <c r="BK85" i="19"/>
  <c r="J85" i="19"/>
  <c r="BK885" i="17"/>
  <c r="J885" i="17" s="1"/>
  <c r="J70" i="17" s="1"/>
  <c r="T88" i="5"/>
  <c r="T87" i="5"/>
  <c r="T88" i="33"/>
  <c r="T87" i="33" s="1"/>
  <c r="R83" i="27"/>
  <c r="R433" i="25"/>
  <c r="T98" i="7"/>
  <c r="R85" i="3"/>
  <c r="R84" i="3"/>
  <c r="R83" i="2"/>
  <c r="R82" i="2" s="1"/>
  <c r="R85" i="22"/>
  <c r="R84" i="22"/>
  <c r="T85" i="21"/>
  <c r="T85" i="19"/>
  <c r="R885" i="17"/>
  <c r="BK88" i="5"/>
  <c r="BK87" i="5"/>
  <c r="J87" i="5" s="1"/>
  <c r="J30" i="5" s="1"/>
  <c r="AG58" i="1" s="1"/>
  <c r="P96" i="32"/>
  <c r="AU86" i="1" s="1"/>
  <c r="R88" i="23"/>
  <c r="R87" i="23" s="1"/>
  <c r="T83" i="2"/>
  <c r="T82" i="2" s="1"/>
  <c r="T88" i="23"/>
  <c r="T87" i="23" s="1"/>
  <c r="T85" i="22"/>
  <c r="T84" i="22" s="1"/>
  <c r="P85" i="19"/>
  <c r="AU73" i="1" s="1"/>
  <c r="T885" i="17"/>
  <c r="T112" i="17"/>
  <c r="R88" i="33"/>
  <c r="R87" i="33" s="1"/>
  <c r="P83" i="27"/>
  <c r="AU81" i="1" s="1"/>
  <c r="P328" i="26"/>
  <c r="P167" i="26"/>
  <c r="R110" i="26"/>
  <c r="R109" i="26" s="1"/>
  <c r="T147" i="25"/>
  <c r="T108" i="25" s="1"/>
  <c r="T107" i="25" s="1"/>
  <c r="R493" i="25"/>
  <c r="R103" i="20"/>
  <c r="R85" i="19"/>
  <c r="P885" i="17"/>
  <c r="T86" i="14"/>
  <c r="P85" i="3"/>
  <c r="P84" i="3" s="1"/>
  <c r="AU56" i="1" s="1"/>
  <c r="T87" i="30"/>
  <c r="T86" i="30"/>
  <c r="T83" i="27"/>
  <c r="T167" i="26"/>
  <c r="T110" i="26" s="1"/>
  <c r="T109" i="26" s="1"/>
  <c r="P110" i="26"/>
  <c r="P109" i="26"/>
  <c r="AU80" i="1" s="1"/>
  <c r="P108" i="25"/>
  <c r="P107" i="25" s="1"/>
  <c r="AU79" i="1" s="1"/>
  <c r="P134" i="18"/>
  <c r="P90" i="18"/>
  <c r="AU72" i="1" s="1"/>
  <c r="BK86" i="14"/>
  <c r="J86" i="14" s="1"/>
  <c r="J30" i="14" s="1"/>
  <c r="AG68" i="1" s="1"/>
  <c r="R87" i="4"/>
  <c r="R86" i="4" s="1"/>
  <c r="BK133" i="32"/>
  <c r="J133" i="32" s="1"/>
  <c r="J62" i="32" s="1"/>
  <c r="BK83" i="2"/>
  <c r="BK82" i="2"/>
  <c r="J82" i="2" s="1"/>
  <c r="J59" i="2" s="1"/>
  <c r="J86" i="3"/>
  <c r="J61" i="3"/>
  <c r="BK87" i="4"/>
  <c r="BK86" i="4"/>
  <c r="J86" i="4" s="1"/>
  <c r="J59" i="4" s="1"/>
  <c r="J89" i="5"/>
  <c r="J61" i="5"/>
  <c r="BK99" i="7"/>
  <c r="J99" i="7"/>
  <c r="J64" i="7" s="1"/>
  <c r="BK82" i="10"/>
  <c r="J82" i="10" s="1"/>
  <c r="J60" i="10" s="1"/>
  <c r="BK82" i="13"/>
  <c r="J82" i="13"/>
  <c r="J60" i="13" s="1"/>
  <c r="J82" i="15"/>
  <c r="J60" i="15" s="1"/>
  <c r="J83" i="15"/>
  <c r="J61" i="15" s="1"/>
  <c r="BK82" i="16"/>
  <c r="J82" i="16" s="1"/>
  <c r="J60" i="16" s="1"/>
  <c r="J886" i="17"/>
  <c r="J71" i="17"/>
  <c r="J91" i="18"/>
  <c r="J60" i="18"/>
  <c r="BK209" i="18"/>
  <c r="J209" i="18"/>
  <c r="J68" i="18" s="1"/>
  <c r="J86" i="19"/>
  <c r="J60" i="19" s="1"/>
  <c r="BK85" i="21"/>
  <c r="J85" i="21" s="1"/>
  <c r="J30" i="21" s="1"/>
  <c r="AG75" i="1" s="1"/>
  <c r="J86" i="22"/>
  <c r="J61" i="22" s="1"/>
  <c r="J329" i="26"/>
  <c r="J78" i="26" s="1"/>
  <c r="J84" i="27"/>
  <c r="J60" i="27" s="1"/>
  <c r="J59" i="29"/>
  <c r="J88" i="30"/>
  <c r="J61" i="30"/>
  <c r="BK82" i="6"/>
  <c r="J82" i="6"/>
  <c r="J60" i="6" s="1"/>
  <c r="BK255" i="7"/>
  <c r="J255" i="7" s="1"/>
  <c r="J74" i="7" s="1"/>
  <c r="BK82" i="11"/>
  <c r="J82" i="11"/>
  <c r="J60" i="11" s="1"/>
  <c r="BK82" i="12"/>
  <c r="J82" i="12" s="1"/>
  <c r="J60" i="12" s="1"/>
  <c r="J87" i="14"/>
  <c r="J60" i="14"/>
  <c r="J104" i="20"/>
  <c r="J60" i="20"/>
  <c r="BK493" i="25"/>
  <c r="J493" i="25"/>
  <c r="J79" i="25" s="1"/>
  <c r="BK112" i="17"/>
  <c r="J112" i="17" s="1"/>
  <c r="J60" i="17" s="1"/>
  <c r="BK134" i="18"/>
  <c r="J134" i="18"/>
  <c r="J61" i="18" s="1"/>
  <c r="BK537" i="20"/>
  <c r="J537" i="20" s="1"/>
  <c r="J82" i="20" s="1"/>
  <c r="BK88" i="23"/>
  <c r="J88" i="23"/>
  <c r="J60" i="23" s="1"/>
  <c r="BK147" i="25"/>
  <c r="J147" i="25" s="1"/>
  <c r="J62" i="25" s="1"/>
  <c r="BK433" i="25"/>
  <c r="J433" i="25"/>
  <c r="J75" i="25" s="1"/>
  <c r="BK167" i="26"/>
  <c r="J167" i="26" s="1"/>
  <c r="J65" i="26" s="1"/>
  <c r="BK81" i="28"/>
  <c r="J81" i="28"/>
  <c r="J59" i="28" s="1"/>
  <c r="J81" i="29"/>
  <c r="J60" i="29" s="1"/>
  <c r="BK122" i="30"/>
  <c r="J122" i="30" s="1"/>
  <c r="J65" i="30" s="1"/>
  <c r="BK96" i="32"/>
  <c r="J96" i="32"/>
  <c r="BK86" i="8"/>
  <c r="J86" i="8"/>
  <c r="J63" i="8" s="1"/>
  <c r="BK86" i="9"/>
  <c r="J86" i="9" s="1"/>
  <c r="J63" i="9" s="1"/>
  <c r="BK83" i="24"/>
  <c r="J83" i="24"/>
  <c r="BK83" i="31"/>
  <c r="BK82" i="31"/>
  <c r="J82" i="31" s="1"/>
  <c r="J59" i="31" s="1"/>
  <c r="BK88" i="33"/>
  <c r="J88" i="33"/>
  <c r="J60" i="33" s="1"/>
  <c r="F33" i="17"/>
  <c r="AZ71" i="1" s="1"/>
  <c r="J33" i="21"/>
  <c r="AV75" i="1" s="1"/>
  <c r="AT75" i="1" s="1"/>
  <c r="J33" i="25"/>
  <c r="AV79" i="1" s="1"/>
  <c r="AT79" i="1" s="1"/>
  <c r="J33" i="18"/>
  <c r="AV72" i="1" s="1"/>
  <c r="AT72" i="1" s="1"/>
  <c r="J33" i="19"/>
  <c r="AV73" i="1"/>
  <c r="AT73" i="1" s="1"/>
  <c r="F33" i="28"/>
  <c r="AZ82" i="1" s="1"/>
  <c r="F33" i="13"/>
  <c r="AZ67" i="1" s="1"/>
  <c r="J33" i="27"/>
  <c r="AV81" i="1" s="1"/>
  <c r="AT81" i="1" s="1"/>
  <c r="J30" i="24"/>
  <c r="AG78" i="1" s="1"/>
  <c r="F33" i="10"/>
  <c r="AZ64" i="1" s="1"/>
  <c r="F33" i="27"/>
  <c r="AZ81" i="1" s="1"/>
  <c r="J33" i="29"/>
  <c r="AV83" i="1" s="1"/>
  <c r="AT83" i="1" s="1"/>
  <c r="F33" i="30"/>
  <c r="AZ84" i="1"/>
  <c r="BB60" i="1"/>
  <c r="AX60" i="1" s="1"/>
  <c r="F33" i="2"/>
  <c r="AZ55" i="1"/>
  <c r="F33" i="3"/>
  <c r="AZ56" i="1" s="1"/>
  <c r="J33" i="10"/>
  <c r="AV64" i="1"/>
  <c r="AT64" i="1" s="1"/>
  <c r="J33" i="12"/>
  <c r="AV66" i="1" s="1"/>
  <c r="AT66" i="1" s="1"/>
  <c r="F33" i="14"/>
  <c r="AZ68" i="1" s="1"/>
  <c r="F33" i="21"/>
  <c r="AZ75" i="1"/>
  <c r="J33" i="22"/>
  <c r="AV76" i="1" s="1"/>
  <c r="AT76" i="1" s="1"/>
  <c r="J33" i="33"/>
  <c r="AV87" i="1" s="1"/>
  <c r="AT87" i="1" s="1"/>
  <c r="J33" i="2"/>
  <c r="AV55" i="1"/>
  <c r="AT55" i="1" s="1"/>
  <c r="F33" i="16"/>
  <c r="AZ70" i="1" s="1"/>
  <c r="J33" i="26"/>
  <c r="AV80" i="1" s="1"/>
  <c r="AT80" i="1" s="1"/>
  <c r="F33" i="22"/>
  <c r="AZ76" i="1"/>
  <c r="F33" i="26"/>
  <c r="AZ80" i="1" s="1"/>
  <c r="J33" i="13"/>
  <c r="AV67" i="1"/>
  <c r="AT67" i="1" s="1"/>
  <c r="F35" i="9"/>
  <c r="AZ63" i="1"/>
  <c r="J33" i="28"/>
  <c r="AV82" i="1" s="1"/>
  <c r="AT82" i="1" s="1"/>
  <c r="J33" i="31"/>
  <c r="AV85" i="1"/>
  <c r="AT85" i="1" s="1"/>
  <c r="J30" i="32"/>
  <c r="AG86" i="1" s="1"/>
  <c r="J35" i="9"/>
  <c r="AV63" i="1"/>
  <c r="AT63" i="1"/>
  <c r="F33" i="12"/>
  <c r="AZ66" i="1" s="1"/>
  <c r="J33" i="15"/>
  <c r="AV69" i="1"/>
  <c r="AT69" i="1" s="1"/>
  <c r="J33" i="23"/>
  <c r="AV77" i="1" s="1"/>
  <c r="AT77" i="1" s="1"/>
  <c r="J35" i="8"/>
  <c r="AV62" i="1" s="1"/>
  <c r="AT62" i="1" s="1"/>
  <c r="F33" i="24"/>
  <c r="AZ78" i="1" s="1"/>
  <c r="J30" i="19"/>
  <c r="AG73" i="1" s="1"/>
  <c r="F35" i="8"/>
  <c r="AZ62" i="1" s="1"/>
  <c r="F33" i="20"/>
  <c r="AZ74" i="1" s="1"/>
  <c r="J33" i="3"/>
  <c r="AV56" i="1" s="1"/>
  <c r="AT56" i="1" s="1"/>
  <c r="J33" i="5"/>
  <c r="AV58" i="1" s="1"/>
  <c r="AT58" i="1" s="1"/>
  <c r="F33" i="15"/>
  <c r="AZ69" i="1" s="1"/>
  <c r="F33" i="18"/>
  <c r="AZ72" i="1" s="1"/>
  <c r="F33" i="31"/>
  <c r="AZ85" i="1" s="1"/>
  <c r="BC60" i="1"/>
  <c r="AY60" i="1" s="1"/>
  <c r="J35" i="7"/>
  <c r="AV61" i="1" s="1"/>
  <c r="AT61" i="1" s="1"/>
  <c r="J33" i="30"/>
  <c r="AV84" i="1"/>
  <c r="AT84" i="1" s="1"/>
  <c r="F33" i="33"/>
  <c r="AZ87" i="1" s="1"/>
  <c r="J30" i="15"/>
  <c r="AG69" i="1" s="1"/>
  <c r="BD60" i="1"/>
  <c r="F33" i="11"/>
  <c r="AZ65" i="1" s="1"/>
  <c r="F33" i="19"/>
  <c r="AZ73" i="1"/>
  <c r="F33" i="4"/>
  <c r="AZ57" i="1" s="1"/>
  <c r="J33" i="11"/>
  <c r="AV65" i="1"/>
  <c r="AT65" i="1" s="1"/>
  <c r="F33" i="23"/>
  <c r="AZ77" i="1" s="1"/>
  <c r="F33" i="6"/>
  <c r="AZ59" i="1" s="1"/>
  <c r="J33" i="32"/>
  <c r="AV86" i="1" s="1"/>
  <c r="AT86" i="1" s="1"/>
  <c r="F33" i="5"/>
  <c r="AZ58" i="1"/>
  <c r="J33" i="20"/>
  <c r="AV74" i="1"/>
  <c r="AT74" i="1" s="1"/>
  <c r="BA60" i="1"/>
  <c r="AW60" i="1" s="1"/>
  <c r="J33" i="4"/>
  <c r="AV57" i="1" s="1"/>
  <c r="AT57" i="1" s="1"/>
  <c r="F33" i="25"/>
  <c r="AZ79" i="1"/>
  <c r="J33" i="24"/>
  <c r="AV78" i="1"/>
  <c r="AT78" i="1"/>
  <c r="F35" i="7"/>
  <c r="AZ61" i="1" s="1"/>
  <c r="J33" i="17"/>
  <c r="AV71" i="1" s="1"/>
  <c r="AT71" i="1" s="1"/>
  <c r="J33" i="16"/>
  <c r="AV70" i="1"/>
  <c r="AT70" i="1"/>
  <c r="J33" i="6"/>
  <c r="AV59" i="1" s="1"/>
  <c r="AT59" i="1" s="1"/>
  <c r="J33" i="14"/>
  <c r="AV68" i="1"/>
  <c r="AT68" i="1" s="1"/>
  <c r="F33" i="29"/>
  <c r="AZ83" i="1"/>
  <c r="F33" i="32"/>
  <c r="AZ86" i="1" s="1"/>
  <c r="R108" i="25" l="1"/>
  <c r="R107" i="25" s="1"/>
  <c r="R111" i="17"/>
  <c r="P111" i="17"/>
  <c r="AU71" i="1"/>
  <c r="T111" i="17"/>
  <c r="BK86" i="30"/>
  <c r="J86" i="30"/>
  <c r="J39" i="19"/>
  <c r="J39" i="5"/>
  <c r="J39" i="15"/>
  <c r="J39" i="21"/>
  <c r="J39" i="14"/>
  <c r="J39" i="24"/>
  <c r="J39" i="32"/>
  <c r="BK103" i="20"/>
  <c r="J103" i="20"/>
  <c r="BK90" i="18"/>
  <c r="J90" i="18"/>
  <c r="BK108" i="25"/>
  <c r="J108" i="25"/>
  <c r="J60" i="25" s="1"/>
  <c r="BK110" i="26"/>
  <c r="J110" i="26"/>
  <c r="J60" i="26"/>
  <c r="J88" i="5"/>
  <c r="J60" i="5"/>
  <c r="BK98" i="7"/>
  <c r="J98" i="7"/>
  <c r="J63" i="7" s="1"/>
  <c r="J59" i="14"/>
  <c r="BK81" i="16"/>
  <c r="J81" i="16"/>
  <c r="J59" i="16" s="1"/>
  <c r="BK111" i="17"/>
  <c r="J111" i="17"/>
  <c r="J59" i="19"/>
  <c r="J59" i="21"/>
  <c r="BK84" i="22"/>
  <c r="J84" i="22"/>
  <c r="J59" i="22"/>
  <c r="BK87" i="23"/>
  <c r="J87" i="23"/>
  <c r="J59" i="24"/>
  <c r="J83" i="2"/>
  <c r="J60" i="2" s="1"/>
  <c r="BK84" i="3"/>
  <c r="J84" i="3"/>
  <c r="J87" i="4"/>
  <c r="J60" i="4" s="1"/>
  <c r="J59" i="5"/>
  <c r="BK81" i="10"/>
  <c r="J81" i="10"/>
  <c r="J59" i="10" s="1"/>
  <c r="BK81" i="11"/>
  <c r="J81" i="11"/>
  <c r="BK81" i="12"/>
  <c r="J81" i="12" s="1"/>
  <c r="J59" i="12" s="1"/>
  <c r="BK81" i="6"/>
  <c r="J81" i="6"/>
  <c r="J59" i="6" s="1"/>
  <c r="J39" i="29"/>
  <c r="J87" i="30"/>
  <c r="J60" i="30"/>
  <c r="J83" i="31"/>
  <c r="J60" i="31"/>
  <c r="J59" i="32"/>
  <c r="BK87" i="33"/>
  <c r="J87" i="33" s="1"/>
  <c r="J59" i="33" s="1"/>
  <c r="BK81" i="13"/>
  <c r="J81" i="13"/>
  <c r="J59" i="13" s="1"/>
  <c r="AN83" i="1"/>
  <c r="AN73" i="1"/>
  <c r="AN58" i="1"/>
  <c r="AN78" i="1"/>
  <c r="AN75" i="1"/>
  <c r="AN69" i="1"/>
  <c r="AN68" i="1"/>
  <c r="AN86" i="1"/>
  <c r="BB54" i="1"/>
  <c r="W31" i="1" s="1"/>
  <c r="J30" i="30"/>
  <c r="AG84" i="1" s="1"/>
  <c r="AN84" i="1" s="1"/>
  <c r="AZ60" i="1"/>
  <c r="AV60" i="1"/>
  <c r="AT60" i="1" s="1"/>
  <c r="J30" i="31"/>
  <c r="AG85" i="1" s="1"/>
  <c r="AN85" i="1" s="1"/>
  <c r="J30" i="27"/>
  <c r="AG81" i="1"/>
  <c r="AN81" i="1" s="1"/>
  <c r="AU54" i="1"/>
  <c r="BA54" i="1"/>
  <c r="AW54" i="1"/>
  <c r="AK30" i="1" s="1"/>
  <c r="J30" i="20"/>
  <c r="AG74" i="1" s="1"/>
  <c r="AN74" i="1" s="1"/>
  <c r="J30" i="23"/>
  <c r="AG77" i="1"/>
  <c r="AN77" i="1" s="1"/>
  <c r="J30" i="17"/>
  <c r="AG71" i="1" s="1"/>
  <c r="AN71" i="1" s="1"/>
  <c r="J30" i="2"/>
  <c r="AG55" i="1"/>
  <c r="AN55" i="1" s="1"/>
  <c r="J30" i="28"/>
  <c r="AG82" i="1" s="1"/>
  <c r="AN82" i="1" s="1"/>
  <c r="BD54" i="1"/>
  <c r="W33" i="1"/>
  <c r="BC54" i="1"/>
  <c r="W32" i="1"/>
  <c r="J30" i="3"/>
  <c r="AG56" i="1"/>
  <c r="AN56" i="1" s="1"/>
  <c r="J30" i="4"/>
  <c r="AG57" i="1" s="1"/>
  <c r="AN57" i="1" s="1"/>
  <c r="J30" i="18"/>
  <c r="AG72" i="1"/>
  <c r="AN72" i="1" s="1"/>
  <c r="J32" i="9"/>
  <c r="AG63" i="1" s="1"/>
  <c r="AN63" i="1" s="1"/>
  <c r="J32" i="8"/>
  <c r="AG62" i="1"/>
  <c r="AN62" i="1" s="1"/>
  <c r="J30" i="11"/>
  <c r="AG65" i="1" s="1"/>
  <c r="AN65" i="1" s="1"/>
  <c r="J39" i="4" l="1"/>
  <c r="J41" i="9"/>
  <c r="J59" i="17"/>
  <c r="J39" i="18"/>
  <c r="J59" i="18"/>
  <c r="J39" i="20"/>
  <c r="J39" i="23"/>
  <c r="J59" i="23"/>
  <c r="BK107" i="25"/>
  <c r="J107" i="25"/>
  <c r="J39" i="27"/>
  <c r="J59" i="30"/>
  <c r="J59" i="3"/>
  <c r="J59" i="11"/>
  <c r="J59" i="20"/>
  <c r="J39" i="3"/>
  <c r="J39" i="28"/>
  <c r="J39" i="30"/>
  <c r="J39" i="31"/>
  <c r="J39" i="2"/>
  <c r="J41" i="8"/>
  <c r="J39" i="11"/>
  <c r="J39" i="17"/>
  <c r="BK109" i="26"/>
  <c r="J109" i="26" s="1"/>
  <c r="J59" i="26" s="1"/>
  <c r="J32" i="7"/>
  <c r="AG61" i="1"/>
  <c r="AN61" i="1" s="1"/>
  <c r="J30" i="22"/>
  <c r="AG76" i="1" s="1"/>
  <c r="AN76" i="1" s="1"/>
  <c r="W30" i="1"/>
  <c r="J30" i="6"/>
  <c r="AG59" i="1" s="1"/>
  <c r="AN59" i="1" s="1"/>
  <c r="J30" i="33"/>
  <c r="AG87" i="1"/>
  <c r="AN87" i="1" s="1"/>
  <c r="J30" i="25"/>
  <c r="AG79" i="1" s="1"/>
  <c r="AN79" i="1" s="1"/>
  <c r="J30" i="16"/>
  <c r="AG70" i="1"/>
  <c r="AN70" i="1" s="1"/>
  <c r="AX54" i="1"/>
  <c r="J30" i="12"/>
  <c r="AG66" i="1"/>
  <c r="AN66" i="1" s="1"/>
  <c r="AZ54" i="1"/>
  <c r="W29" i="1" s="1"/>
  <c r="J30" i="10"/>
  <c r="AG64" i="1" s="1"/>
  <c r="AN64" i="1" s="1"/>
  <c r="AY54" i="1"/>
  <c r="J30" i="13"/>
  <c r="AG67" i="1" s="1"/>
  <c r="AN67" i="1" s="1"/>
  <c r="J39" i="6" l="1"/>
  <c r="J39" i="12"/>
  <c r="J39" i="16"/>
  <c r="J41" i="7"/>
  <c r="J39" i="13"/>
  <c r="J39" i="22"/>
  <c r="J59" i="25"/>
  <c r="J39" i="33"/>
  <c r="J39" i="10"/>
  <c r="J39" i="25"/>
  <c r="AG60" i="1"/>
  <c r="AN60" i="1"/>
  <c r="J30" i="26"/>
  <c r="AG80" i="1" s="1"/>
  <c r="AN80" i="1" s="1"/>
  <c r="AV54" i="1"/>
  <c r="AK29" i="1" s="1"/>
  <c r="J39" i="26" l="1"/>
  <c r="AT54" i="1"/>
  <c r="AG54" i="1"/>
  <c r="AK26" i="1" s="1"/>
  <c r="AK35" i="1" s="1"/>
  <c r="AN54" i="1" l="1"/>
</calcChain>
</file>

<file path=xl/sharedStrings.xml><?xml version="1.0" encoding="utf-8"?>
<sst xmlns="http://schemas.openxmlformats.org/spreadsheetml/2006/main" count="67592" uniqueCount="8979">
  <si>
    <t>Export Komplet</t>
  </si>
  <si>
    <t>VZ</t>
  </si>
  <si>
    <t>2.0</t>
  </si>
  <si>
    <t>ZAMOK</t>
  </si>
  <si>
    <t>False</t>
  </si>
  <si>
    <t>{79d19db1-551d-4c38-bdd5-122ed6ca6576}</t>
  </si>
  <si>
    <t>0,01</t>
  </si>
  <si>
    <t>21</t>
  </si>
  <si>
    <t>15</t>
  </si>
  <si>
    <t>REKAPITULACE STAVBY</t>
  </si>
  <si>
    <t>v ---  níže se nacházejí doplnkové a pomocné údaje k sestavám  --- v</t>
  </si>
  <si>
    <t>Návod na vyplnění</t>
  </si>
  <si>
    <t>0,001</t>
  </si>
  <si>
    <t>Kód:</t>
  </si>
  <si>
    <t>2020-013</t>
  </si>
  <si>
    <t>Měnit lze pouze buňky se žlutým podbarvením!_x000D_
_x000D_
1) v Rekapitulaci stavby vyplňte údaje o Uchazeči (přenesou se do ostatních sestav i v jiných listech)_x000D_
_x000D_
2) na vybraných listech vyplňte v sestavě Soupis prací ceny u položek</t>
  </si>
  <si>
    <t>Stavba:</t>
  </si>
  <si>
    <t>Základní škola U Elektry</t>
  </si>
  <si>
    <t>KSO:</t>
  </si>
  <si>
    <t/>
  </si>
  <si>
    <t>CC-CZ:</t>
  </si>
  <si>
    <t>Místo:</t>
  </si>
  <si>
    <t>Praha 9, k.ú. Vysočany</t>
  </si>
  <si>
    <t>Datum:</t>
  </si>
  <si>
    <t>10. 2. 2020</t>
  </si>
  <si>
    <t>Zadavatel:</t>
  </si>
  <si>
    <t>IČ:</t>
  </si>
  <si>
    <t>Městská část Praha 9</t>
  </si>
  <si>
    <t>DIČ:</t>
  </si>
  <si>
    <t>Uchazeč:</t>
  </si>
  <si>
    <t>Vyplň údaj</t>
  </si>
  <si>
    <t>Projektant:</t>
  </si>
  <si>
    <t>BOMART spol. s r.o.</t>
  </si>
  <si>
    <t>True</t>
  </si>
  <si>
    <t>Zpracovatel:</t>
  </si>
  <si>
    <t xml:space="preserve"> </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</si>
  <si>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</si>
  <si>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</si>
  <si>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</si>
  <si>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</si>
  <si>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</si>
  <si>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</si>
  <si>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</si>
  <si>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</si>
  <si>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</si>
  <si>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</si>
  <si>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</si>
  <si>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</si>
  <si>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</si>
  <si>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</si>
  <si>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</si>
  <si>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</si>
  <si>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</si>
  <si>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</si>
  <si>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</si>
  <si>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</si>
  <si>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</si>
  <si>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</si>
  <si>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</si>
  <si>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</si>
  <si>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</si>
  <si>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</si>
  <si>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</si>
  <si>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</si>
  <si>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</si>
  <si>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</si>
  <si>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</si>
  <si>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</si>
  <si>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</si>
  <si>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</si>
  <si>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</si>
  <si>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</si>
  <si>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</si>
  <si>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</si>
  <si>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</si>
  <si>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</si>
  <si>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</si>
  <si>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SO 002</t>
  </si>
  <si>
    <t>Dopravně inženýrská opatření (DIO)</t>
  </si>
  <si>
    <t>STA</t>
  </si>
  <si>
    <t>1</t>
  </si>
  <si>
    <t>{e43259dc-73fe-4a4c-8b74-cc90821c5d9e}</t>
  </si>
  <si>
    <t>2</t>
  </si>
  <si>
    <t>SO 003</t>
  </si>
  <si>
    <t>Zajištění stavební jámy</t>
  </si>
  <si>
    <t>{63999396-cb8f-4170-836a-47512476cbeb}</t>
  </si>
  <si>
    <t>SO 101</t>
  </si>
  <si>
    <t>Komunikace a zpevněné plochy</t>
  </si>
  <si>
    <t>{6e4d607a-2cb6-42c8-91dc-e5e1a37ea94a}</t>
  </si>
  <si>
    <t>SO 102</t>
  </si>
  <si>
    <t>Úpravy komunikace Sousedíkova a U Elektry</t>
  </si>
  <si>
    <t>{64396d23-223b-45da-8f7b-620a56c0447f}</t>
  </si>
  <si>
    <t>SO 301</t>
  </si>
  <si>
    <t>Kanalizační přípojka</t>
  </si>
  <si>
    <t>{1c2b39e3-82f5-49c7-b3d2-4f8246a8b9e5}</t>
  </si>
  <si>
    <t>SO 302</t>
  </si>
  <si>
    <t>Přípojka jednotné kanalizace</t>
  </si>
  <si>
    <t>{a6233800-043d-4e83-8901-083a27e7875f}</t>
  </si>
  <si>
    <t>001</t>
  </si>
  <si>
    <t>SO 302 - Přípojka jednotné kanalizace - štolování</t>
  </si>
  <si>
    <t>Soupis</t>
  </si>
  <si>
    <t>{4b6c1b04-3b0a-4c03-8d58-9da45a13e81c}</t>
  </si>
  <si>
    <t>825</t>
  </si>
  <si>
    <t>ON</t>
  </si>
  <si>
    <t>Ostatní náklady</t>
  </si>
  <si>
    <t>{1b6fec12-00e2-42e3-87fc-3b888f7d81ce}</t>
  </si>
  <si>
    <t>VRN</t>
  </si>
  <si>
    <t>Vedlejší rozpočtové náklady</t>
  </si>
  <si>
    <t>{493cf313-6140-443e-876a-dec5bc59e066}</t>
  </si>
  <si>
    <t>SO 341</t>
  </si>
  <si>
    <t>Vodovodní přípojka</t>
  </si>
  <si>
    <t>{22497911-1129-4b2e-80dc-b22f6ff68741}</t>
  </si>
  <si>
    <t>SO 382-1</t>
  </si>
  <si>
    <t>Nákládání s dešťovými vodami (SO 700)</t>
  </si>
  <si>
    <t>{fc2a3e29-15df-4672-b4ac-75ae7b44254d}</t>
  </si>
  <si>
    <t>SO 382-2</t>
  </si>
  <si>
    <t>Nákládání s dešťovými vodami (SO 101)</t>
  </si>
  <si>
    <t>{4490c91a-ab6a-46f1-975e-231a5620f735}</t>
  </si>
  <si>
    <t>SO 384</t>
  </si>
  <si>
    <t>Odlučovač tuků</t>
  </si>
  <si>
    <t>{7baa7027-8548-4562-a124-2c4ba6238af1}</t>
  </si>
  <si>
    <t>SO 385</t>
  </si>
  <si>
    <t>Automatický závlahový systém</t>
  </si>
  <si>
    <t>{e722e630-bd50-4f84-ae90-cfcc10fe336e}</t>
  </si>
  <si>
    <t>SO 511</t>
  </si>
  <si>
    <t>Plynovodní přípojka</t>
  </si>
  <si>
    <t>{07e2bd06-ad95-4df1-9481-67b2f53e6e59}</t>
  </si>
  <si>
    <t>SO 531</t>
  </si>
  <si>
    <t>Horkovodní přípojka</t>
  </si>
  <si>
    <t>{7880807b-5a9b-4811-a724-3e173575d0b2}</t>
  </si>
  <si>
    <t>SO 700</t>
  </si>
  <si>
    <t>Základní škola</t>
  </si>
  <si>
    <t>{15713f46-3558-4af8-970a-5bc62c277295}</t>
  </si>
  <si>
    <t>SO 700_D.1.4.A</t>
  </si>
  <si>
    <t>Vytápění</t>
  </si>
  <si>
    <t>{bf18e0fc-34db-4dce-82c9-8e702f6d5368}</t>
  </si>
  <si>
    <t>SO 700_D.1.4.B</t>
  </si>
  <si>
    <t>Chlazení</t>
  </si>
  <si>
    <t>{eec8dd12-5918-4eb3-a0c3-ec47a5b79342}</t>
  </si>
  <si>
    <t>SO 700_D.1.4.C</t>
  </si>
  <si>
    <t>VZT</t>
  </si>
  <si>
    <t>{86229056-66b7-4d34-8502-e3f4d14e004e}</t>
  </si>
  <si>
    <t>SO 700_D.1.4.D</t>
  </si>
  <si>
    <t>Měření a regulace</t>
  </si>
  <si>
    <t>{12375c0a-9ac1-4a8d-9254-122510d0b235}</t>
  </si>
  <si>
    <t>SO 700_D.1.4.E</t>
  </si>
  <si>
    <t>ZTI</t>
  </si>
  <si>
    <t>{492ec7cf-09e2-4e4a-86bd-88ad2436d707}</t>
  </si>
  <si>
    <t>SO 700_D.1.4.Ga</t>
  </si>
  <si>
    <t>Elektro - silnoproud</t>
  </si>
  <si>
    <t>{39dbb0b8-8be9-4b9b-bfa8-2fe3cbe4b353}</t>
  </si>
  <si>
    <t>SO 700_D.1.4.Gb</t>
  </si>
  <si>
    <t>Elektro - hromosvod</t>
  </si>
  <si>
    <t>{091fa830-9954-41f3-b627-9dab20e15638}</t>
  </si>
  <si>
    <t>SO 700_D.1.4.H</t>
  </si>
  <si>
    <t>Elektro - slaboproud</t>
  </si>
  <si>
    <t>{0bb0a31d-da07-4271-85c9-edf6d0588a88}</t>
  </si>
  <si>
    <t>SO 700_D.1.4.I</t>
  </si>
  <si>
    <t>Gastro vybavení</t>
  </si>
  <si>
    <t>{1d4058c8-38ca-4228-9f1f-fda68e48d330}</t>
  </si>
  <si>
    <t>SO 700_D.1.4.J</t>
  </si>
  <si>
    <t>ZOKT</t>
  </si>
  <si>
    <t>{c146c746-0665-4c2c-a1c3-ba6d3b06a39c}</t>
  </si>
  <si>
    <t>SO 700_D.1.4.L</t>
  </si>
  <si>
    <t>Záchytný systém</t>
  </si>
  <si>
    <t>{032bd69d-8a3f-4b2a-944a-07d5a720a41f}</t>
  </si>
  <si>
    <t>SO 700_D.1.4.M</t>
  </si>
  <si>
    <t>Návrh výtahů</t>
  </si>
  <si>
    <t>{cfad5d5a-9085-447f-93d7-42addd319104}</t>
  </si>
  <si>
    <t>SO 701</t>
  </si>
  <si>
    <t>Opěrné stěny</t>
  </si>
  <si>
    <t>{296ed17a-0a7f-4dfc-a80c-c72420aa1c18}</t>
  </si>
  <si>
    <t>SO 703</t>
  </si>
  <si>
    <t>Oplocení</t>
  </si>
  <si>
    <t>{175390b8-6b93-417b-a22f-eb1eae9aff65}</t>
  </si>
  <si>
    <t>SO 891</t>
  </si>
  <si>
    <t>Sadové úpravy</t>
  </si>
  <si>
    <t>{285e5fa5-0b19-4dbf-ba13-b9d1db8a1246}</t>
  </si>
  <si>
    <t>SO 999</t>
  </si>
  <si>
    <t>VON</t>
  </si>
  <si>
    <t>{ba3c8afa-0db5-4666-b4d3-09124f2d9089}</t>
  </si>
  <si>
    <t>KRYCÍ LIST SOUPISU PRACÍ</t>
  </si>
  <si>
    <t>Objekt:</t>
  </si>
  <si>
    <t>SO 002 - Dopravně inženýrská opatření (DIO)</t>
  </si>
  <si>
    <t>REKAPITULACE ČLENĚNÍ SOUPISU PRACÍ</t>
  </si>
  <si>
    <t>Kód dílu - Popis</t>
  </si>
  <si>
    <t>Cena celkem [CZK]</t>
  </si>
  <si>
    <t>-1</t>
  </si>
  <si>
    <t>HSV - Práce a dodávky HSV</t>
  </si>
  <si>
    <t xml:space="preserve">    1 - Zemní práce</t>
  </si>
  <si>
    <t xml:space="preserve">    9 - Ostatní konstrukce a práce, bourání</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</si>
  <si>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</si>
  <si>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</si>
  <si>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</si>
  <si>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</si>
  <si>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</si>
  <si>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</si>
  <si>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</si>
  <si>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</si>
  <si>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</si>
  <si>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</si>
  <si>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</si>
  <si>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</si>
  <si>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</si>
  <si>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</si>
  <si>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</si>
  <si>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</si>
  <si>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</si>
  <si>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</si>
  <si>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119002121</t>
  </si>
  <si>
    <t>Pomocné konstrukce při zabezpečení výkopu vodorovné pochozí přechodová lávka délky do 2 m včetně zábradlí zřízení</t>
  </si>
  <si>
    <t>kus</t>
  </si>
  <si>
    <t>4</t>
  </si>
  <si>
    <t>1860262612</t>
  </si>
  <si>
    <t>119002122</t>
  </si>
  <si>
    <t>Pomocné konstrukce při zabezpečení výkopu vodorovné pochozí přechodová lávka délky do 2 m včetně zábradlí odstranění</t>
  </si>
  <si>
    <t>557665836</t>
  </si>
  <si>
    <t>3</t>
  </si>
  <si>
    <t>119003211</t>
  </si>
  <si>
    <t>Pomocné konstrukce při zabezpečení výkopu svislé ocelové mobilní oplocení, výšky do 1,5 m panely s reflexními signalizačními pruhy zřízení</t>
  </si>
  <si>
    <t>m</t>
  </si>
  <si>
    <t>1257235209</t>
  </si>
  <si>
    <t>119003212</t>
  </si>
  <si>
    <t>Pomocné konstrukce při zabezpečení výkopu svislé ocelové mobilní oplocení, výšky do 1,5 m panely s reflexními signalizačními pruhy odstranění</t>
  </si>
  <si>
    <t>-356652758</t>
  </si>
  <si>
    <t>9</t>
  </si>
  <si>
    <t>Ostatní konstrukce a práce, bourání</t>
  </si>
  <si>
    <t>5</t>
  </si>
  <si>
    <t>913111111</t>
  </si>
  <si>
    <t>Montáž a demontáž dočasných dopravních značek zařízení pro upevnění samostatných značek podstavce plastového</t>
  </si>
  <si>
    <t>-99631234</t>
  </si>
  <si>
    <t>6</t>
  </si>
  <si>
    <t>913111112</t>
  </si>
  <si>
    <t>Montáž a demontáž dočasných dopravních značek zařízení pro upevnění samostatných značek sloupku délky do 2 m</t>
  </si>
  <si>
    <t>1091799547</t>
  </si>
  <si>
    <t>7</t>
  </si>
  <si>
    <t>913111115</t>
  </si>
  <si>
    <t>Montáž a demontáž dočasných dopravních značek samostatných značek základních</t>
  </si>
  <si>
    <t>-191357815</t>
  </si>
  <si>
    <t>8</t>
  </si>
  <si>
    <t>913111116</t>
  </si>
  <si>
    <t>Montáž a demontáž dočasných dopravních značek samostatných značek zvětšených</t>
  </si>
  <si>
    <t>1861848486</t>
  </si>
  <si>
    <t>913121211</t>
  </si>
  <si>
    <t>Montáž a demontáž dočasných dopravních značek Příplatek za první a každý další den použití dočasných dopravních značek k ceně 12-1111</t>
  </si>
  <si>
    <t>-1180118762</t>
  </si>
  <si>
    <t>VV</t>
  </si>
  <si>
    <t>365*10</t>
  </si>
  <si>
    <t>10</t>
  </si>
  <si>
    <t>913121212</t>
  </si>
  <si>
    <t>Montáž a demontáž dočasných dopravních značek Příplatek za první a každý další den použití dočasných dopravních značek k ceně 12-1112</t>
  </si>
  <si>
    <t>-389894129</t>
  </si>
  <si>
    <t>365*3</t>
  </si>
  <si>
    <t>11</t>
  </si>
  <si>
    <t>913211112</t>
  </si>
  <si>
    <t>Montáž a demontáž dočasných dopravních zábran reflexních, šířky 2,5 m</t>
  </si>
  <si>
    <t>-275342562</t>
  </si>
  <si>
    <t>12</t>
  </si>
  <si>
    <t>913211212</t>
  </si>
  <si>
    <t>Montáž a demontáž dočasných dopravních zábran Příplatek za první a každý další den použití dočasných dopravních zábran k ceně 21-1112</t>
  </si>
  <si>
    <t>247822127</t>
  </si>
  <si>
    <t>2*30</t>
  </si>
  <si>
    <t>13</t>
  </si>
  <si>
    <t>913321111</t>
  </si>
  <si>
    <t>Montáž a demontáž dočasných dopravních vodících zařízení směrové desky základní</t>
  </si>
  <si>
    <t>1600349390</t>
  </si>
  <si>
    <t>14</t>
  </si>
  <si>
    <t>913321211</t>
  </si>
  <si>
    <t>Montáž a demontáž dočasných dopravních vodících zařízení Příplatek za první a každý další den použití dočasných dopravních vodících zařízení k ceně 32-1111</t>
  </si>
  <si>
    <t>-2082904031</t>
  </si>
  <si>
    <t>10,000*30</t>
  </si>
  <si>
    <t>SO 003 - Zajištění stavební jámy</t>
  </si>
  <si>
    <t xml:space="preserve">    2 - Zakládání</t>
  </si>
  <si>
    <t xml:space="preserve">    997 - Přesun sutě</t>
  </si>
  <si>
    <t xml:space="preserve">    998 - Přesun hmot</t>
  </si>
  <si>
    <t>151711111</t>
  </si>
  <si>
    <t>Osazení ocelových zápor pro pažení hloubených vykopávek do předem provedených vrtů se zabetonováním spodního konce, s příp. nutným obsypem zápory pískem délky od 0 do 8 m</t>
  </si>
  <si>
    <t>CS ÚRS 2020 01</t>
  </si>
  <si>
    <t>-426179481</t>
  </si>
  <si>
    <t>PSC</t>
  </si>
  <si>
    <t xml:space="preserve">Poznámka k souboru cen:_x000D_
1. V cenách nejsou započteny náklady na:_x000D_
a) vrchní kotvení zápor, které se oceňuje cenami souboru cen 151 71-31 Vrchní kotvení zápor na povrch výkopové jámy,_x000D_
b) pažení do ocelových zápor, které se oceňuje cenami souboru cen 151 72-11 Pažení do ocelových zápor,_x000D_
c) převázky ocelové, které se oceňují cenami 151 71-21 Převázka ocelová pro ukotvení záporového pažení,_x000D_
d) vrty pro osazení zápor, které se oceňují soubory cen 22. . . – Vrty_x000D_
e) dodání výplně z betonu nebo kameniva, které se oceňuje ve specifikaci_x000D_
f) dodání nebo opotřebení:_x000D_
- dodání zápor trvale zabudovaných se oceňuje ve specifikaci bez obratovosti,_x000D_
- opotřebení zápor dočasně zabudovaných se oceňuje ve specifikaci jako 0,5 násobek pořizovací ceny materiálu._x000D_
</t>
  </si>
  <si>
    <t>4+6+8*15+5*17</t>
  </si>
  <si>
    <t>151711121</t>
  </si>
  <si>
    <t>Osazení ocelových zápor pro pažení hloubených vykopávek do předem provedených vrtů se zabetonováním spodního konce, s příp. nutným obsypem zápory pískem délky od 0 do 14 m</t>
  </si>
  <si>
    <t>2097110186</t>
  </si>
  <si>
    <t>9*10+10*16+11*6+12*19</t>
  </si>
  <si>
    <t>M</t>
  </si>
  <si>
    <t>13010758</t>
  </si>
  <si>
    <t>ocel profilová IPE 270 jakost 11 375</t>
  </si>
  <si>
    <t>t</t>
  </si>
  <si>
    <t>1241915802</t>
  </si>
  <si>
    <t>(4+6)*36,1*0,001</t>
  </si>
  <si>
    <t>13011017</t>
  </si>
  <si>
    <t>ocel profilová IPE 400 jakost 11 375</t>
  </si>
  <si>
    <t>1678603693</t>
  </si>
  <si>
    <t>(8*15+9*10+10*16+11*6+12*19)*66,3*0,001</t>
  </si>
  <si>
    <t>13010974</t>
  </si>
  <si>
    <t>ocel profilová HE-B 140 jakost 11 375</t>
  </si>
  <si>
    <t>1382193090</t>
  </si>
  <si>
    <t>5*17*33,7*0,001</t>
  </si>
  <si>
    <t>58932563</t>
  </si>
  <si>
    <t>beton C 16/20 X0,XC1 kamenivo frakce 0/8</t>
  </si>
  <si>
    <t>m3</t>
  </si>
  <si>
    <t>1145731679</t>
  </si>
  <si>
    <t>120</t>
  </si>
  <si>
    <t>58562017</t>
  </si>
  <si>
    <t>malta zálivková cementová expanzní pro kotvení a vyztužení</t>
  </si>
  <si>
    <t>kg</t>
  </si>
  <si>
    <t>207550046</t>
  </si>
  <si>
    <t>3*2020</t>
  </si>
  <si>
    <t>151711131</t>
  </si>
  <si>
    <t>Vytažení ocelových zápor pro pažení délky od 0 do 8 m</t>
  </si>
  <si>
    <t>-1164759405</t>
  </si>
  <si>
    <t>151711141</t>
  </si>
  <si>
    <t>Vytažení ocelových zápor pro pažení délky od 0 do 14 m</t>
  </si>
  <si>
    <t>693695265</t>
  </si>
  <si>
    <t>151712111</t>
  </si>
  <si>
    <t>Převázka ocelová pro ukotvení záporového pažení pro jakoukoliv délku převázky zdvojená</t>
  </si>
  <si>
    <t>-1616037047</t>
  </si>
  <si>
    <t xml:space="preserve">Poznámka k souboru cen:_x000D_
1. V ceně nejsou započteny náklady na zápory ocelové, které se oceňují cenami souboru cen 151 71-11 Osazení ocelových zápor pro pažení hloubených vykopávek._x000D_
</t>
  </si>
  <si>
    <t>151712121</t>
  </si>
  <si>
    <t>Odstranění ocelové převázky pro ukotvení záporového pažení jakékoliv délky převázky zdvojené</t>
  </si>
  <si>
    <t>-105543333</t>
  </si>
  <si>
    <t>151721112</t>
  </si>
  <si>
    <t>Pažení do ocelových zápor bez ohledu na druh pažin, s odstraněním pažení, hloubky výkopu přes 4 do 10 m</t>
  </si>
  <si>
    <t>m2</t>
  </si>
  <si>
    <t>714090404</t>
  </si>
  <si>
    <t xml:space="preserve">Poznámka k souboru cen:_x000D_
1. V cenách nejsou započteny náklady na:_x000D_
a) zápory ocelové, které se oceňují cenami souboru cen 151 71-11 Osazení ocelových zápor pro pažení hloubených vykopávek._x000D_
b) převázky ocelové, které se oceňují cenou 151 71-2111 Převázka ocelová pro ukotvení záporového pažení,_x000D_
c) vrchní kotvení zápor, které se oceňuje cenami souboru cen 151 71-31 Vrchní kotvení zápor na povrch výkopové jámy._x000D_
</t>
  </si>
  <si>
    <t>39+504</t>
  </si>
  <si>
    <t>Zakládání</t>
  </si>
  <si>
    <t>153211002</t>
  </si>
  <si>
    <t>Zřízení stříkaného betonu skalních a poloskalních ploch průměrné tloušťky přes 50 do 100 mm</t>
  </si>
  <si>
    <t>1061628467</t>
  </si>
  <si>
    <t xml:space="preserve">Poznámka k souboru cen:_x000D_
1. V cenách jsou započteny ï náklady na použití stroje určeného ke strojnímu omítání._x000D_
2. V cenách nejsou započteny náklady na:_x000D_
a) betonovou směs; tyto náklady se oceňují ve specifikaci,_x000D_
b) popř. nutnou úpravu plochy před zhotovením nástřiku z betonu,_x000D_
c) ocelovou výztuž; tyto náklady se oceňují cenami souborů cen:_x000D_
- 153 27-11. Kotvičky pro výztuž stříkaného betonu._x000D_
- 153 27-2 . Výztuž stříkaného betonu příčná a podélná,_x000D_
- 153 27-31. Výztuž stříkaného betonu ze svařovaných sítí,_x000D_
d) odklizení odpadu ze stříkaného betonu; tyto náklady se oceňují cenami pro odvoz zeminy._x000D_
3. Množství měrných jednotek se určuje v m2 rozvinuté lícní plochy stříkaného betonu._x000D_
</t>
  </si>
  <si>
    <t>58932908</t>
  </si>
  <si>
    <t>beton C 20/25 X0 XC2 kamenivo frakce 0/8</t>
  </si>
  <si>
    <t>-2033515033</t>
  </si>
  <si>
    <t>446*0,1</t>
  </si>
  <si>
    <t>153271111</t>
  </si>
  <si>
    <t>Kotvičky pro výztuž stříkaného betonu z betonářské oceli BSt 500 do malty hloubky do 200 mm, průměru do 10 mm</t>
  </si>
  <si>
    <t>1042082048</t>
  </si>
  <si>
    <t xml:space="preserve">Poznámka k souboru cen:_x000D_
1. V cenách jsou započteny i náklady na:_x000D_
a) rozměření, vyvrtání otvoru a opotřebení vrtného materiálu,_x000D_
b) případné vyčištění otvoru (vyfoukáním otvoru),_x000D_
c) vyplnění otvorů maltou a osazení a dodání kotev._x000D_
</t>
  </si>
  <si>
    <t>446</t>
  </si>
  <si>
    <t>16</t>
  </si>
  <si>
    <t>153273112</t>
  </si>
  <si>
    <t>Výztuž stříkaného betonu ze svařovaných sítí skalních a poloskalních ploch jednovrstvých, průměru drátu přes 4 do 6 mm</t>
  </si>
  <si>
    <t>-1225332839</t>
  </si>
  <si>
    <t xml:space="preserve">Poznámka k souboru cen:_x000D_
1. V cenách jsou započteny i náklady na výztuž a její provázání._x000D_
2. V cenách nejsou započteny náklady na:_x000D_
a) kotvičky; tyto náklady se oceňují cenami souboru cen 153 27-11 . Kotvičky pro výztuž stříkaného betonu,_x000D_
b) příčnou a podélnou výztuž, tyto náklady se oceňují cenami souboru cen 153 27-2 Výztuž stříkaného betonu příčná a podélná._x000D_
</t>
  </si>
  <si>
    <t>17</t>
  </si>
  <si>
    <t>212750101</t>
  </si>
  <si>
    <t>Trativody z drenážních a melioračních trubek pro budovy se zřízením štěrkového lože pod trubky a s jejich obsypem v otevřeném výkopu trubka tyčová PVC-U plocha pro vtékání vody min. 80 cm2/m SN 4 celoperforovaná 360° DN 100</t>
  </si>
  <si>
    <t>-1069140625</t>
  </si>
  <si>
    <t xml:space="preserve">Poznámka k souboru cen:_x000D_
1. V cenách souboru cen nejsou započteny náklady na:_x000D_
a) montáž a dodávku tvarovek, které se oceňují cenami souboru 877 ..-52.1 Montáž tvarovek na kanalizačním potrubí z trub z plastu, části A03tohoto katalogu,_x000D_
b) opláštění potrubí geotextílií, které se oceňuje cenami souboru 211 97-11.. Zřízení opláštění výplně z geotextilie odvodňovacích žeber nebo trativodů v rýze nebo zářezu se stěnami katalogu 800-2 Zvláštní zakládání objektů, části A 01._x000D_
</t>
  </si>
  <si>
    <t>18</t>
  </si>
  <si>
    <t>224511112</t>
  </si>
  <si>
    <t>Maloprofilové vrty průběžným sacím vrtáním průměru přes 195 do 245 mm do úklonu 45° v hl 0 až 25 m v hornině tř. I a II</t>
  </si>
  <si>
    <t>5462004</t>
  </si>
  <si>
    <t>5*17</t>
  </si>
  <si>
    <t>19</t>
  </si>
  <si>
    <t>226212113</t>
  </si>
  <si>
    <t>Velkoprofilové vrty náběrovým vrtáním svislé zapažené ocelovými pažnicemi průměru přes 550 do 650 mm, v hl od 0 do 5 m v hornině tř. III</t>
  </si>
  <si>
    <t>712878503</t>
  </si>
  <si>
    <t>20</t>
  </si>
  <si>
    <t>226212213</t>
  </si>
  <si>
    <t>Velkoprofilové vrty náběrovým vrtáním svislé zapažené ocelovými pažnicemi průměru přes 550 do 650 mm, v hl od 0 do 10 m v hornině tř. III</t>
  </si>
  <si>
    <t>-1081709378</t>
  </si>
  <si>
    <t>6+8*15+9*10+10*16</t>
  </si>
  <si>
    <t>226212313</t>
  </si>
  <si>
    <t>Velkoprofilové vrty náběrovým vrtáním svislé zapažené ocelovými pažnicemi průměru přes 550 do 650 mm, v hl od 0 do 20 m v hornině tř. III</t>
  </si>
  <si>
    <t>-1264148278</t>
  </si>
  <si>
    <t>11*6+12*19+12*21</t>
  </si>
  <si>
    <t>22</t>
  </si>
  <si>
    <t>226213313</t>
  </si>
  <si>
    <t>Velkoprofilové vrty náběrovým vrtáním svislé zapažené ocelovými pažnicemi průměru přes 850 do 1050 mm, v hl od 0 do 20 m v hornině tř. III</t>
  </si>
  <si>
    <t>25475732</t>
  </si>
  <si>
    <t>14*65</t>
  </si>
  <si>
    <t>23</t>
  </si>
  <si>
    <t>227111115</t>
  </si>
  <si>
    <t>Odpažení maloprofilových vrtů průměru přes 195 do 245 mm</t>
  </si>
  <si>
    <t>-1910141893</t>
  </si>
  <si>
    <t>24</t>
  </si>
  <si>
    <t>227211113</t>
  </si>
  <si>
    <t>Odpažení velkoprofilových vrtů průměru přes 550 do 650 mm</t>
  </si>
  <si>
    <t>-498448998</t>
  </si>
  <si>
    <t>4+6+8*15+9*10+10*16+11*6+12*19+12*21</t>
  </si>
  <si>
    <t>25</t>
  </si>
  <si>
    <t>227211115</t>
  </si>
  <si>
    <t>Odpažení velkoprofilových vrtů průměru přes 650 do 1050 mm</t>
  </si>
  <si>
    <t>1982235090</t>
  </si>
  <si>
    <t>26</t>
  </si>
  <si>
    <t>231112212</t>
  </si>
  <si>
    <t>Zřízení výplně pilot bez vytažení pažnic nezapažených nebo zapažených bentonitovou suspenzí svislých z betonu železového, v hl od 0 do 20 m, při průměru piloty přes 450 do 650 mm</t>
  </si>
  <si>
    <t>-121539861</t>
  </si>
  <si>
    <t xml:space="preserve">Poznámka k souboru cen:_x000D_
1. Ceny neobsahují náklady na dodání výplně, tyto se oceňují ve specifikaci. Objem výplně se určí pro:_x000D_
a) pilotu nezapaženou nebo zapaženou bentonitovou suspenzí jako součin délky piloty a projektem předepsané průřezové plochy zvětšené u pilot:_x000D_
- Ø do 450 mm . . . . . . . . . . . . . o 15 %_x000D_
- Ø přes 450 do 1050 mm . . . . . o 10 %_x000D_
- Ø přes 1050 mm . . . . . . . . . . . o 5 %_x000D_
b) nestejné velikosti průřezové plochy jedné piloty jako součet objemů jednotlivých částí piloty._x000D_
2. Množství měrných jednotek se u dodávky určuje v m3 objemu výplně piloty._x000D_
3. Do celkového množství se započítává i objem výplně pro nutné nadbetonování při betonování do suspenze._x000D_
4. Pokud je výplň dodávána přímo na místo zabudování nebo do prostoru technologické manipulace, její hmotnost se nezapočítává do přesunu hmot._x000D_
</t>
  </si>
  <si>
    <t>11,4*21</t>
  </si>
  <si>
    <t>27</t>
  </si>
  <si>
    <t>231112213</t>
  </si>
  <si>
    <t>Zřízení výplně pilot bez vytažení pažnic nezapažených nebo zapažených bentonitovou suspenzí svislých z betonu železového, v hl od 0 do 20 m, při průměru piloty přes 650 do 1250 mm</t>
  </si>
  <si>
    <t>-1057787022</t>
  </si>
  <si>
    <t>13,4*65</t>
  </si>
  <si>
    <t>28</t>
  </si>
  <si>
    <t>58933328</t>
  </si>
  <si>
    <t>beton C 30/37 XF1 kamenivo frakce 0/8</t>
  </si>
  <si>
    <t>399855029</t>
  </si>
  <si>
    <t>11,4*21*0,31*0,31*3,14</t>
  </si>
  <si>
    <t>13,4*65*0,44*0,44*3,14</t>
  </si>
  <si>
    <t>Součet</t>
  </si>
  <si>
    <t>29</t>
  </si>
  <si>
    <t>231611114</t>
  </si>
  <si>
    <t>Výztuž pilot betonovaných do země z oceli 10 505 (R)</t>
  </si>
  <si>
    <t>-1445688173</t>
  </si>
  <si>
    <t xml:space="preserve">Poznámka k souboru cen:_x000D_
1. Ceny lze použít i pro zřízení armokošů._x000D_
2. V cenách nejsou započteny náklady na uložení výztuže a nastavení armokošů; tyto náklady jsou započteny v cenách souboru cen 231 . . - Zřízení výplně pilot z betonu železového, části A01 Zvláštní zakládání objektů._x000D_
</t>
  </si>
  <si>
    <t>30</t>
  </si>
  <si>
    <t>261921111</t>
  </si>
  <si>
    <t>Úprava líce podzemních stěn odstraněním betonových nálitků vzniklých při nadvýlomech při průměrné tloušťce jednotlivých nálitků od 0 do 150 mm</t>
  </si>
  <si>
    <t>-987107131</t>
  </si>
  <si>
    <t xml:space="preserve">Poznámka k souboru cen:_x000D_
1. V cenách jsou započteny i náklady na:_x000D_
a) odsekání betonových nálitků,_x000D_
b) vyspravení cementovou maltou výlomků vzniklých po odsekání betonových nálitků,_x000D_
c) přesun vybouraného materiálu do vzdálenosti 20 m._x000D_
2. Množství měrných jednotek se určuje v m2 upravované plochy._x000D_
</t>
  </si>
  <si>
    <t>31</t>
  </si>
  <si>
    <t>268111111</t>
  </si>
  <si>
    <t>Vodící zídky pro zřízení podzemních stěn ze železového betonu tř. C 12/15 jakéhokoliv tvaru a jakékoliv tloušťky, při výšce zídek přes 1 do 1,5 m</t>
  </si>
  <si>
    <t>-224484578</t>
  </si>
  <si>
    <t xml:space="preserve">Poznámka k souboru cen:_x000D_
1. V cenách jsou započteny i náklady na:_x000D_
a) nutné zemní práce, bednění a výztuž,_x000D_
b) rozepření vodících zídek._x000D_
2. Množství měrných jednotek se určuje v m délky společné osy zídek._x000D_
3. Výška vodících zídek se určuje projektem od úrovně základové spáry vodících zídek k jejich horní ploše._x000D_
4. Pro výpočet přesunu hmot se celková hmotnost položky sníží o hmotnost betonu, pokud je beton dodáván přímo na místo zabudování nebo do prostoru technologické manipulace._x000D_
</t>
  </si>
  <si>
    <t>32</t>
  </si>
  <si>
    <t>268119111</t>
  </si>
  <si>
    <t>Bourání vodicích zídek ze železového betonu při výšce zídek přes 1 do 1,5 m</t>
  </si>
  <si>
    <t>-942643058</t>
  </si>
  <si>
    <t xml:space="preserve">Poznámka k souboru cen:_x000D_
1. V cenách jsou započteny i náklady na zemní práce nutné při bourání vodicích zídek._x000D_
2. Množství měrných jednotek se určuje v m společné osy obou zídek._x000D_
3. Výška vodicí zídky je dána vzdáleností projektované horní úrovně zídek od základové spáry._x000D_
4. Při bourání jen jedné zídky se pro ocenění uvažuje délka jednou polovinou._x000D_
</t>
  </si>
  <si>
    <t>33</t>
  </si>
  <si>
    <t>274322511</t>
  </si>
  <si>
    <t>Základy z betonu železového (bez výztuže) pasy z betonu se zvýšenými nároky na prostředí tř. C 25/30</t>
  </si>
  <si>
    <t>-2016456431</t>
  </si>
  <si>
    <t xml:space="preserve">Poznámka k souboru cen:_x000D_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objektů._x000D_
2. Hloubení s použitím bentonitové suspenze se oceňuje katalogem 800-1 Zemní práce. Bednění se neoceňuje._x000D_
3. V cenách nejsou započteny náklady na výztuž, tyto se oceňují cenami souboru cen 27* 36-.... Výztuž základů._x000D_
4. V cenách z betonu pro konstrukce bílých van 27. 32-3 nejsou započteny náklady na těsnění dilatačních a pracovních spar, tyto se oceňují cenami souborů cen 953 33 části A08 tohoto katalogu._x000D_
</t>
  </si>
  <si>
    <t>34</t>
  </si>
  <si>
    <t>274361821</t>
  </si>
  <si>
    <t>Výztuž základů pasů z betonářské oceli 10 505 (R) nebo BSt 500</t>
  </si>
  <si>
    <t>-1302983002</t>
  </si>
  <si>
    <t xml:space="preserve">Poznámka k souboru cen:_x000D_
1. Ceny platí pro desky rovné, s náběhy, hřibové nebo upnuté do žeber včetně výztuže těchto žeber._x000D_
</t>
  </si>
  <si>
    <t>997</t>
  </si>
  <si>
    <t>Přesun sutě</t>
  </si>
  <si>
    <t>35</t>
  </si>
  <si>
    <t>997013501</t>
  </si>
  <si>
    <t>Odvoz suti a vybouraných hmot na skládku nebo meziskládku se složením, na vzdálenost do 1 km</t>
  </si>
  <si>
    <t>1904509210</t>
  </si>
  <si>
    <t xml:space="preserve">Poznámka k souboru cen:_x000D_
1. Délka odvozu suti je vzdálenost od místa naložení suti na dopravní prostředek až po místo složení na určené skládce nebo meziskládce._x000D_
2. V ceně -3501 jsou započteny i náklady na složení suti na skládku nebo meziskládku._x000D_
3. Ceny jsou určeny pro odvoz suti na skládku nebo meziskládku jakýmkoliv způsobem silniční dopravy (i prostřednictvím kontejnerů)._x000D_
4. Odvoz suti z meziskládky se oceňuje cenou 997 01-3511._x000D_
</t>
  </si>
  <si>
    <t>36</t>
  </si>
  <si>
    <t>997013509</t>
  </si>
  <si>
    <t>Odvoz suti a vybouraných hmot na skládku nebo meziskládku se složením, na vzdálenost Příplatek k ceně za každý další i započatý 1 km přes 1 km</t>
  </si>
  <si>
    <t>-1080400799</t>
  </si>
  <si>
    <t>248,91*9 'Přepočtené koeficientem množství</t>
  </si>
  <si>
    <t>37</t>
  </si>
  <si>
    <t>997013862</t>
  </si>
  <si>
    <t>Poplatek za uložení stavebního odpadu na recyklační skládce (skládkovné) z armovaného betonu zatříděného do Katalogu odpadů pod kódem 17 01 01</t>
  </si>
  <si>
    <t>-1051874278</t>
  </si>
  <si>
    <t xml:space="preserve">Poznámka k souboru cen:_x000D_
1. Ceny uvedené v souboru cen je doporučeno upravit podle aktuálních cen místně příslušné skládky odpadů._x000D_
2. Uložení odpadů neuvedených v souboru cen se oceňuje individuálně._x000D_
</t>
  </si>
  <si>
    <t>998</t>
  </si>
  <si>
    <t>Přesun hmot</t>
  </si>
  <si>
    <t>38</t>
  </si>
  <si>
    <t>998001011</t>
  </si>
  <si>
    <t>Přesun hmot pro piloty nebo podzemní stěny betonované na místě</t>
  </si>
  <si>
    <t>1667862920</t>
  </si>
  <si>
    <t xml:space="preserve">Poznámka k souboru cen:_x000D_
1. Přesunu hmot lze použít bez omezení největší dopravní vzdálenosti._x000D_
2. Ceny přesunu hmot - 1011 jsou určeny i pro výplně z kameniva._x000D_
</t>
  </si>
  <si>
    <t>SO 101 - Komunikace a zpevněné plochy</t>
  </si>
  <si>
    <t xml:space="preserve">    3 - Svislé a kompletní konstrukce</t>
  </si>
  <si>
    <t xml:space="preserve">    5 - Komunikace pozemní</t>
  </si>
  <si>
    <t>113107124</t>
  </si>
  <si>
    <t>Odstranění podkladů nebo krytů ručně s přemístěním hmot na skládku na vzdálenost do 3 m nebo s naložením na dopravní prostředek z kameniva hrubého drceného, o tl. vrstvy přes 300 do 400 mm</t>
  </si>
  <si>
    <t>-1237058837</t>
  </si>
  <si>
    <t>113107124.1</t>
  </si>
  <si>
    <t>769582611</t>
  </si>
  <si>
    <t>24+27</t>
  </si>
  <si>
    <t>113202111</t>
  </si>
  <si>
    <t>Vytrhání obrub s vybouráním lože, s přemístěním hmot na skládku na vzdálenost do 3 m nebo s naložením na dopravní prostředek z krajníků nebo obrubníků stojatých</t>
  </si>
  <si>
    <t>-1594594552</t>
  </si>
  <si>
    <t>15+15</t>
  </si>
  <si>
    <t>Svislé a kompletní konstrukce</t>
  </si>
  <si>
    <t>339921112</t>
  </si>
  <si>
    <t>Osazování palisád betonových jednotlivých se zabetonováním výšky palisády přes 500 do 1000 mm</t>
  </si>
  <si>
    <t>-102358374</t>
  </si>
  <si>
    <t>59228410</t>
  </si>
  <si>
    <t>palisáda betonová vzhled dobové dlažební kameny přírodní 160x160x1000mm</t>
  </si>
  <si>
    <t>-1837348921</t>
  </si>
  <si>
    <t>33,8983050847458*5,9 "Přepočtené koeficientem množství</t>
  </si>
  <si>
    <t>Komunikace pozemní</t>
  </si>
  <si>
    <t>564831111</t>
  </si>
  <si>
    <t>Podklad ze štěrkodrti ŠD s rozprostřením a zhutněním, po zhutnění tl. 100 mm</t>
  </si>
  <si>
    <t>-1828552147</t>
  </si>
  <si>
    <t>312+440+465+76+165</t>
  </si>
  <si>
    <t>564851111</t>
  </si>
  <si>
    <t>Podklad ze štěrkodrti ŠD s rozprostřením a zhutněním, po zhutnění tl. 150 mm</t>
  </si>
  <si>
    <t>-1075054761</t>
  </si>
  <si>
    <t>440+465+76+165</t>
  </si>
  <si>
    <t>564861111</t>
  </si>
  <si>
    <t>Podklad ze štěrkodrti ŠD s rozprostřením a zhutněním, po zhutnění tl. 200 mm</t>
  </si>
  <si>
    <t>-1692233528</t>
  </si>
  <si>
    <t>567124112</t>
  </si>
  <si>
    <t>Podklad ze směsi stmelené cementem SC bez dilatačních spár, s rozprostřením a zhutněním SC C 16/20 (PB II), po zhutnění tl. 150 mm</t>
  </si>
  <si>
    <t>-1591888003</t>
  </si>
  <si>
    <t>465+165</t>
  </si>
  <si>
    <t>596211110</t>
  </si>
  <si>
    <t>Kladení dlažby z betonových zámkových dlaždic komunikací pro pěší s ložem z kameniva těženého nebo drceného tl. do 40 mm, s vyplněním spár s dvojitým hutněním, vibrováním a se smetením přebytečného materiálu na krajnici tl. 60 mm skupiny A, pro plochy do 50 m2</t>
  </si>
  <si>
    <t>1576176705</t>
  </si>
  <si>
    <t>440+5</t>
  </si>
  <si>
    <t>59245006</t>
  </si>
  <si>
    <t>dlažba tvar obdélník betonová pro nevidomé 200x100x60mm barevná</t>
  </si>
  <si>
    <t>2009788637</t>
  </si>
  <si>
    <t>59245018</t>
  </si>
  <si>
    <t>dlažba tvar obdélník betonová 200x100x60mm přírodní</t>
  </si>
  <si>
    <t>342500714</t>
  </si>
  <si>
    <t>596211210.1</t>
  </si>
  <si>
    <t>Kladení dlažby z betonových zámkových dlaždic komunikací pro pěší s ložem z kameniva těženého nebo drceného tl. do 40 mm, s vyplněním spár s dvojitým hutněním, vibrováním a se smetením přebytečného materiálu na krajnici tl. 80 mm skupiny A, pro plochy do 50 m2</t>
  </si>
  <si>
    <t>1160135502</t>
  </si>
  <si>
    <t>59245017.1</t>
  </si>
  <si>
    <t>dlažba tvar čtverec betonová 100x100x80mm přírodní</t>
  </si>
  <si>
    <t>-641858435</t>
  </si>
  <si>
    <t>596212211</t>
  </si>
  <si>
    <t>Kladení dlažby z betonových zámkových dlaždic pozemních komunikací s ložem z kameniva těženého nebo drceného tl. do 50 mm, s vyplněním spár, s dvojitým hutněním vibrováním a se smetením přebytečného materiálu na krajnici tl. 80 mm skupiny A, pro plochy přes 50 do 100 m2</t>
  </si>
  <si>
    <t>-83644351</t>
  </si>
  <si>
    <t>59245020</t>
  </si>
  <si>
    <t>dlažba tvar obdélník betonová 200x100x80mm přírodní</t>
  </si>
  <si>
    <t>-818101951</t>
  </si>
  <si>
    <t>914111111</t>
  </si>
  <si>
    <t>Montáž svislé dopravní značky základní velikosti do 1 m2 objímkami na sloupky nebo konzoly</t>
  </si>
  <si>
    <t>1933225093</t>
  </si>
  <si>
    <t>40445600</t>
  </si>
  <si>
    <t>výstražné dopravní značky A1-A30, A33 700mm</t>
  </si>
  <si>
    <t>-1653091422</t>
  </si>
  <si>
    <t>40445620</t>
  </si>
  <si>
    <t>zákazové, příkazové dopravní značky B1-B34, C1-15 700mm</t>
  </si>
  <si>
    <t>-784008724</t>
  </si>
  <si>
    <t>40445625</t>
  </si>
  <si>
    <t>informativní značky provozní IP8, IP9, IP11-IP13 500x700mm</t>
  </si>
  <si>
    <t>-1154798424</t>
  </si>
  <si>
    <t>40445621</t>
  </si>
  <si>
    <t>informativní značky provozní IP1-IP3, IP4b-IP7, IP10a, b 500x500mm</t>
  </si>
  <si>
    <t>725891892</t>
  </si>
  <si>
    <t>914511112</t>
  </si>
  <si>
    <t>Montáž sloupku dopravních značek délky do 3,5 m do hliníkové patky</t>
  </si>
  <si>
    <t>797396389</t>
  </si>
  <si>
    <t>40445230</t>
  </si>
  <si>
    <t>sloupek pro dopravní značku Zn D 70mm v 3,5m</t>
  </si>
  <si>
    <t>-37731192</t>
  </si>
  <si>
    <t>915111112</t>
  </si>
  <si>
    <t>Vodorovné dopravní značení stříkané barvou dělící čára šířky 125 mm souvislá bílá retroreflexní</t>
  </si>
  <si>
    <t>-88608148</t>
  </si>
  <si>
    <t>915131112</t>
  </si>
  <si>
    <t>Vodorovné dopravní značení stříkané barvou přechody pro chodce, šipky, symboly bílé retroreflexní</t>
  </si>
  <si>
    <t>1447742461</t>
  </si>
  <si>
    <t>915211112</t>
  </si>
  <si>
    <t>Vodorovné dopravní značení stříkaným plastem dělící čára šířky 125 mm souvislá bílá retroreflexní</t>
  </si>
  <si>
    <t>1335962852</t>
  </si>
  <si>
    <t>915231112</t>
  </si>
  <si>
    <t>Vodorovné dopravní značení stříkaným plastem přechody pro chodce, šipky, symboly nápisy bílé retroreflexní</t>
  </si>
  <si>
    <t>-483923835</t>
  </si>
  <si>
    <t>915611111</t>
  </si>
  <si>
    <t>Předznačení pro vodorovné značení stříkané barvou nebo prováděné z nátěrových hmot liniové dělicí čáry, vodicí proužky</t>
  </si>
  <si>
    <t>513825659</t>
  </si>
  <si>
    <t>915621111</t>
  </si>
  <si>
    <t>Předznačení pro vodorovné značení stříkané barvou nebo prováděné z nátěrových hmot plošné šipky, symboly, nápisy</t>
  </si>
  <si>
    <t>-1377385994</t>
  </si>
  <si>
    <t>916131213</t>
  </si>
  <si>
    <t>Osazení silničního obrubníku betonového se zřízením lože, s vyplněním a zatřením spár cementovou maltou stojatého s boční opěrou z betonu prostého, do lože z betonu prostého</t>
  </si>
  <si>
    <t>-674191465</t>
  </si>
  <si>
    <t>20+40+70+6+16+118</t>
  </si>
  <si>
    <t>59217023</t>
  </si>
  <si>
    <t>obrubník betonový chodníkový 1000x150x250mm</t>
  </si>
  <si>
    <t>288885889</t>
  </si>
  <si>
    <t>916231213</t>
  </si>
  <si>
    <t>Osazení chodníkového obrubníku betonového se zřízením lože, s vyplněním a zatřením spár cementovou maltou stojatého s boční opěrou z betonu prostého, do lože z betonu prostého</t>
  </si>
  <si>
    <t>-579705877</t>
  </si>
  <si>
    <t>35+71+26+11+17+11+22</t>
  </si>
  <si>
    <t>59217008</t>
  </si>
  <si>
    <t>obrubník betonový parkový 1000x80x200mm</t>
  </si>
  <si>
    <t>1165012268</t>
  </si>
  <si>
    <t>935113111</t>
  </si>
  <si>
    <t>Osazení odvodňovacího žlabu s krycím roštem polymerbetonového šířky do 200 mm</t>
  </si>
  <si>
    <t>-127688438</t>
  </si>
  <si>
    <t>6+6</t>
  </si>
  <si>
    <t>59227006</t>
  </si>
  <si>
    <t>žlab odvodňovací polymerbetonový se spádem dna 0,5% 1000x130x155/160mm</t>
  </si>
  <si>
    <t>-240066377</t>
  </si>
  <si>
    <t>997211511</t>
  </si>
  <si>
    <t>Vodorovná doprava suti nebo vybouraných hmot suti se složením a hrubým urovnáním, na vzdálenost do 1 km</t>
  </si>
  <si>
    <t>359303626</t>
  </si>
  <si>
    <t>997211519</t>
  </si>
  <si>
    <t>Vodorovná doprava suti nebo vybouraných hmot suti se složením a hrubým urovnáním, na vzdálenost Příplatek k ceně za každý další i započatý 1 km přes 1 km</t>
  </si>
  <si>
    <t>958270908</t>
  </si>
  <si>
    <t>35,73*24 "Přepočtené koeficientem množství</t>
  </si>
  <si>
    <t>997221815.1</t>
  </si>
  <si>
    <t>Poplatek za uložení stavebního odpadu na skládce (skládkovné) z prostého betonu zatříděného do Katalogu odpadů pod kódem 170 101</t>
  </si>
  <si>
    <t>-1536026359</t>
  </si>
  <si>
    <t>39</t>
  </si>
  <si>
    <t>997221855.2</t>
  </si>
  <si>
    <t>Poplatek za uložení stavebního odpadu na skládce (skládkovné) zeminy a kameniva zatříděného do Katalogu odpadů pod kódem 170 504</t>
  </si>
  <si>
    <t>233345460</t>
  </si>
  <si>
    <t>40</t>
  </si>
  <si>
    <t>998225111</t>
  </si>
  <si>
    <t>Přesun hmot pro komunikace s krytem z kameniva, monolitickým betonovým nebo živičným dopravní vzdálenost do 200 m jakékoliv délky objektu</t>
  </si>
  <si>
    <t>410633444</t>
  </si>
  <si>
    <t>41</t>
  </si>
  <si>
    <t>998225194</t>
  </si>
  <si>
    <t>Přesun hmot pro komunikace s krytem z kameniva, monolitickým betonovým nebo živičným Příplatek k ceně za zvětšený přesun přes vymezenou největší dopravní vzdálenost do 5000 m</t>
  </si>
  <si>
    <t>1053900686</t>
  </si>
  <si>
    <t>42</t>
  </si>
  <si>
    <t>998225195</t>
  </si>
  <si>
    <t>Přesun hmot pro komunikace s krytem z kameniva, monolitickým betonovým nebo živičným Příplatek k ceně za zvětšený přesun přes vymezenou největší dopravní vzdálenost za každých dalších 5000 m přes 5000 m</t>
  </si>
  <si>
    <t>2074315020</t>
  </si>
  <si>
    <t>448,641*5 "Přepočtené koeficientem množství</t>
  </si>
  <si>
    <t>SO 102 - Úpravy komunikace Sousedíkova a U Elektry</t>
  </si>
  <si>
    <t xml:space="preserve">    8 - Trubní vedení</t>
  </si>
  <si>
    <t>113106021</t>
  </si>
  <si>
    <t>Rozebrání dlažeb a dílců při překopech inženýrských sítí s přemístěním hmot na skládku na vzdálenost do 3 m nebo s naložením na dopravní prostředek ručně komunikací pro pěší s ložem z kameniva nebo živice a s výplní spár z betonových nebo kameninových dlaždic, desek nebo tvarovek</t>
  </si>
  <si>
    <t>592621866</t>
  </si>
  <si>
    <t>17+36</t>
  </si>
  <si>
    <t>113106021.1</t>
  </si>
  <si>
    <t>1741080210</t>
  </si>
  <si>
    <t>113107112</t>
  </si>
  <si>
    <t>Odstranění podkladů nebo krytů ručně s přemístěním hmot na skládku na vzdálenost do 3 m nebo s naložením na dopravní prostředek z kameniva těženého, o tl. vrstvy přes 100 do 200 mm</t>
  </si>
  <si>
    <t>-510259586</t>
  </si>
  <si>
    <t>8+53+25</t>
  </si>
  <si>
    <t>-93780870</t>
  </si>
  <si>
    <t>1847754748</t>
  </si>
  <si>
    <t>113107130</t>
  </si>
  <si>
    <t>Odstranění podkladů nebo krytů ručně s přemístěním hmot na skládku na vzdálenost do 3 m nebo s naložením na dopravní prostředek z betonu prostého, o tl. vrstvy do 100 mm</t>
  </si>
  <si>
    <t>-390208585</t>
  </si>
  <si>
    <t>8+53</t>
  </si>
  <si>
    <t>113107131</t>
  </si>
  <si>
    <t>Odstranění podkladů nebo krytů ručně s přemístěním hmot na skládku na vzdálenost do 3 m nebo s naložením na dopravní prostředek z betonu prostého, o tl. vrstvy přes 100 do 150 mm</t>
  </si>
  <si>
    <t>-583777497</t>
  </si>
  <si>
    <t>113107142</t>
  </si>
  <si>
    <t>Odstranění podkladů nebo krytů ručně s přemístěním hmot na skládku na vzdálenost do 3 m nebo s naložením na dopravní prostředek živičných, o tl. vrstvy přes 50 do 100 mm</t>
  </si>
  <si>
    <t>1092947361</t>
  </si>
  <si>
    <t>113154113</t>
  </si>
  <si>
    <t>Frézování živičného podkladu nebo krytu s naložením na dopravní prostředek plochy do 500 m2 bez překážek v trase pruhu šířky do 0,5 m, tloušťky vrstvy 50 mm</t>
  </si>
  <si>
    <t>362668131</t>
  </si>
  <si>
    <t>105*0,75</t>
  </si>
  <si>
    <t>113154234</t>
  </si>
  <si>
    <t>Frézování živičného podkladu nebo krytu s naložením na dopravní prostředek plochy přes 500 do 1 000 m2 bez překážek v trase pruhu šířky přes 1 m do 2 m, tloušťky vrstvy 100 mm</t>
  </si>
  <si>
    <t>820858536</t>
  </si>
  <si>
    <t>-880842936</t>
  </si>
  <si>
    <t>7+5+16</t>
  </si>
  <si>
    <t>113204111</t>
  </si>
  <si>
    <t>Vytrhání obrub s vybouráním lože, s přemístěním hmot na skládku na vzdálenost do 3 m nebo s naložením na dopravní prostředek záhonových</t>
  </si>
  <si>
    <t>-1831816090</t>
  </si>
  <si>
    <t>121112111</t>
  </si>
  <si>
    <t>Sejmutí ornice ručně s vodorovným přemístěním do 50 m na dočasné či trvalé skládky nebo na hromady v místě upotřebení tloušťky vrstvy do 150 mm</t>
  </si>
  <si>
    <t>-577465915</t>
  </si>
  <si>
    <t>200*0,15</t>
  </si>
  <si>
    <t>122301101</t>
  </si>
  <si>
    <t>Odkopávky a prokopávky nezapažené s přehozením výkopku na vzdálenost do 3 m nebo s naložením na dopravní prostředek v hornině tř. 4 do 100 m3</t>
  </si>
  <si>
    <t>-1908396031</t>
  </si>
  <si>
    <t>122301109</t>
  </si>
  <si>
    <t>Odkopávky a prokopávky nezapažené s přehozením výkopku na vzdálenost do 3 m nebo s naložením na dopravní prostředek v hornině tř. 4 Příplatek k cenám za lepivost horniny tř. 4</t>
  </si>
  <si>
    <t>1787998632</t>
  </si>
  <si>
    <t>131301101</t>
  </si>
  <si>
    <t>Hloubení nezapažených jam a zářezů s urovnáním dna do předepsaného profilu a spádu v hornině tř. 4 do 100 m3</t>
  </si>
  <si>
    <t>1715955572</t>
  </si>
  <si>
    <t>2*2*2</t>
  </si>
  <si>
    <t>131301109</t>
  </si>
  <si>
    <t>Hloubení nezapažených jam a zářezů s urovnáním dna do předepsaného profilu a spádu Příplatek k cenám za lepivost horniny tř. 4</t>
  </si>
  <si>
    <t>1916694443</t>
  </si>
  <si>
    <t>162701105</t>
  </si>
  <si>
    <t>Vodorovné přemístění výkopku nebo sypaniny po suchu na obvyklém dopravním prostředku, bez naložení výkopku, avšak se složením bez rozhrnutí z horniny tř. 1 až 4 na vzdálenost přes 9 000 do 10 000 m</t>
  </si>
  <si>
    <t>1548367044</t>
  </si>
  <si>
    <t>100+8</t>
  </si>
  <si>
    <t>162701109</t>
  </si>
  <si>
    <t>Vodorovné přemístění výkopku nebo sypaniny po suchu na obvyklém dopravním prostředku, bez naložení výkopku, avšak se složením bez rozhrnutí z horniny tř. 1 až 4 na vzdálenost Příplatek k ceně za každých dalších i započatých 1 000 m</t>
  </si>
  <si>
    <t>170576750</t>
  </si>
  <si>
    <t>108*15 "Přepočtené koeficientem množství</t>
  </si>
  <si>
    <t>174101101</t>
  </si>
  <si>
    <t>Zásyp sypaninou z jakékoliv horniny s uložením výkopku ve vrstvách se zhutněním jam, šachet, rýh nebo kolem objektů v těchto vykopávkách</t>
  </si>
  <si>
    <t>-281945652</t>
  </si>
  <si>
    <t>58344197</t>
  </si>
  <si>
    <t>štěrkodrť frakce 0/63</t>
  </si>
  <si>
    <t>-1543802919</t>
  </si>
  <si>
    <t>174201101</t>
  </si>
  <si>
    <t>Zásyp sypaninou z jakékoliv horniny s uložením výkopku ve vrstvách bez zhutnění jam, šachet, rýh nebo kolem objektů v těchto vykopávkách</t>
  </si>
  <si>
    <t>-873672027</t>
  </si>
  <si>
    <t>181411132</t>
  </si>
  <si>
    <t>Založení trávníku na půdě předem připravené plochy do 1000 m2 výsevem včetně utažení parkového na svahu přes 1:5 do 1:2</t>
  </si>
  <si>
    <t>296570171</t>
  </si>
  <si>
    <t>00572410</t>
  </si>
  <si>
    <t>osivo směs travní parková</t>
  </si>
  <si>
    <t>347502063</t>
  </si>
  <si>
    <t>100*0,015 "Přepočtené koeficientem množství</t>
  </si>
  <si>
    <t>181951102</t>
  </si>
  <si>
    <t>Úprava pláně vyrovnáním výškových rozdílů v hornině tř. 1 až 4 se zhutněním</t>
  </si>
  <si>
    <t>-1887284314</t>
  </si>
  <si>
    <t>182301122</t>
  </si>
  <si>
    <t>Rozprostření a urovnání ornice ve svahu sklonu přes 1:5 při souvislé ploše do 500 m2, tl. vrstvy přes 100 do 150 mm</t>
  </si>
  <si>
    <t>-6033396</t>
  </si>
  <si>
    <t>1070232874</t>
  </si>
  <si>
    <t>-555663105</t>
  </si>
  <si>
    <t>100*5,9 "Přepočtené koeficientem množství</t>
  </si>
  <si>
    <t>-285092040</t>
  </si>
  <si>
    <t>8+8+107</t>
  </si>
  <si>
    <t>1050301982</t>
  </si>
  <si>
    <t>35+17+107</t>
  </si>
  <si>
    <t>565135111</t>
  </si>
  <si>
    <t>Asfaltový beton vrstva podkladní ACP 16 (obalované kamenivo střednězrnné - OKS) s rozprostřením a zhutněním v pruhu šířky do 3 m, po zhutnění tl. 50 mm</t>
  </si>
  <si>
    <t>1416766413</t>
  </si>
  <si>
    <t>16,000+80</t>
  </si>
  <si>
    <t>567114112</t>
  </si>
  <si>
    <t>Podklad ze směsi stmelené cementem SC bez dilatačních spár, s rozprostřením a zhutněním SC C 16/20 (PB II), po zhutnění tl. 100 mm</t>
  </si>
  <si>
    <t>306580669</t>
  </si>
  <si>
    <t>8+8</t>
  </si>
  <si>
    <t>-1449153163</t>
  </si>
  <si>
    <t>17+80+8+58</t>
  </si>
  <si>
    <t>573111112</t>
  </si>
  <si>
    <t>Postřik infiltrační PI z asfaltu silničního s posypem kamenivem, v množství 1,00 kg/m2</t>
  </si>
  <si>
    <t>-997793837</t>
  </si>
  <si>
    <t>573231108</t>
  </si>
  <si>
    <t>Postřik spojovací PS bez posypu kamenivem ze silniční emulze, v množství 0,50 kg/m2</t>
  </si>
  <si>
    <t>1892487997</t>
  </si>
  <si>
    <t>650+80</t>
  </si>
  <si>
    <t>577134111</t>
  </si>
  <si>
    <t>Asfaltový beton vrstva obrusná ACO 11 (ABS) s rozprostřením a se zhutněním z nemodifikovaného asfaltu v pruhu šířky do 3 m tř. I, po zhutnění tl. 40 mm</t>
  </si>
  <si>
    <t>1631814645</t>
  </si>
  <si>
    <t>577155112</t>
  </si>
  <si>
    <t>Asfaltový beton vrstva ložní ACL 16 (ABH) s rozprostřením a zhutněním z nemodifikovaného asfaltu v pruhu šířky do 3 m, po zhutnění tl. 60 mm</t>
  </si>
  <si>
    <t>956311949</t>
  </si>
  <si>
    <t>578142115</t>
  </si>
  <si>
    <t>Litý asfalt MA 8 (LAJ) s rozprostřením z nemodifikovaného asfaltu v pruhu šířky do 3 m tl. 40 mm</t>
  </si>
  <si>
    <t>164861216</t>
  </si>
  <si>
    <t>578901113</t>
  </si>
  <si>
    <t>Zdrsňovací posyp litého asfaltu z kameniva drobného drceného obaleného asfaltem se zaválcováním a s odstraněním přebytečného materiálu s povrchu, v množství 8 kg/m2</t>
  </si>
  <si>
    <t>1287770896</t>
  </si>
  <si>
    <t>1767274429</t>
  </si>
  <si>
    <t>29+7+107</t>
  </si>
  <si>
    <t>400967940</t>
  </si>
  <si>
    <t>7+4</t>
  </si>
  <si>
    <t>596211210</t>
  </si>
  <si>
    <t>103808415</t>
  </si>
  <si>
    <t>43</t>
  </si>
  <si>
    <t>808763652</t>
  </si>
  <si>
    <t>44</t>
  </si>
  <si>
    <t>587893835</t>
  </si>
  <si>
    <t>Trubní vedení</t>
  </si>
  <si>
    <t>45</t>
  </si>
  <si>
    <t>895931111</t>
  </si>
  <si>
    <t>Vpusti kanalizační horské z betonu prostého tř. C 12/15 velikosti 1200/600 mm</t>
  </si>
  <si>
    <t>-1840186453</t>
  </si>
  <si>
    <t>46</t>
  </si>
  <si>
    <t>-1098127517</t>
  </si>
  <si>
    <t>47</t>
  </si>
  <si>
    <t>-926503663</t>
  </si>
  <si>
    <t>48</t>
  </si>
  <si>
    <t>698082192</t>
  </si>
  <si>
    <t>49</t>
  </si>
  <si>
    <t>1294351464</t>
  </si>
  <si>
    <t>50</t>
  </si>
  <si>
    <t>-154044763</t>
  </si>
  <si>
    <t>51</t>
  </si>
  <si>
    <t>-2006929148</t>
  </si>
  <si>
    <t>52</t>
  </si>
  <si>
    <t>915111122</t>
  </si>
  <si>
    <t>Vodorovné dopravní značení stříkané barvou dělící čára šířky 125 mm přerušovaná bílá retroreflexní</t>
  </si>
  <si>
    <t>170616023</t>
  </si>
  <si>
    <t>53</t>
  </si>
  <si>
    <t>915121112</t>
  </si>
  <si>
    <t>Vodorovné dopravní značení stříkané barvou vodící čára bílá šířky 250 mm souvislá retroreflexní</t>
  </si>
  <si>
    <t>1473376033</t>
  </si>
  <si>
    <t>10+10</t>
  </si>
  <si>
    <t>54</t>
  </si>
  <si>
    <t>915121122</t>
  </si>
  <si>
    <t>Vodorovné dopravní značení stříkané barvou vodící čára bílá šířky 250 mm přerušovaná retroreflexní</t>
  </si>
  <si>
    <t>659930441</t>
  </si>
  <si>
    <t>55</t>
  </si>
  <si>
    <t>1940108405</t>
  </si>
  <si>
    <t>56</t>
  </si>
  <si>
    <t>-863400806</t>
  </si>
  <si>
    <t>57</t>
  </si>
  <si>
    <t>915211122</t>
  </si>
  <si>
    <t>Vodorovné dopravní značení stříkaným plastem dělící čára šířky 125 mm přerušovaná bílá retroreflexní</t>
  </si>
  <si>
    <t>390983334</t>
  </si>
  <si>
    <t>58</t>
  </si>
  <si>
    <t>915221112</t>
  </si>
  <si>
    <t>Vodorovné dopravní značení stříkaným plastem vodící čára bílá šířky 250 mm souvislá retroreflexní</t>
  </si>
  <si>
    <t>-1798093040</t>
  </si>
  <si>
    <t>59</t>
  </si>
  <si>
    <t>915221122</t>
  </si>
  <si>
    <t>Vodorovné dopravní značení stříkaným plastem vodící čára bílá šířky 250 mm přerušovaná retroreflexní</t>
  </si>
  <si>
    <t>-1621726784</t>
  </si>
  <si>
    <t>60</t>
  </si>
  <si>
    <t>108724528</t>
  </si>
  <si>
    <t>61</t>
  </si>
  <si>
    <t>-143502052</t>
  </si>
  <si>
    <t>62</t>
  </si>
  <si>
    <t>1150125706</t>
  </si>
  <si>
    <t>63</t>
  </si>
  <si>
    <t>-810334448</t>
  </si>
  <si>
    <t>17+5+5</t>
  </si>
  <si>
    <t>64</t>
  </si>
  <si>
    <t>814109482</t>
  </si>
  <si>
    <t>65</t>
  </si>
  <si>
    <t>1860866293</t>
  </si>
  <si>
    <t>35+44+6</t>
  </si>
  <si>
    <t>66</t>
  </si>
  <si>
    <t>396228053</t>
  </si>
  <si>
    <t>67</t>
  </si>
  <si>
    <t>919112233</t>
  </si>
  <si>
    <t>Řezání dilatačních spár v živičném krytu vytvoření komůrky pro těsnící zálivku šířky 20 mm, hloubky 40 mm</t>
  </si>
  <si>
    <t>-241653531</t>
  </si>
  <si>
    <t>102+6+6+6</t>
  </si>
  <si>
    <t>68</t>
  </si>
  <si>
    <t>919121233</t>
  </si>
  <si>
    <t>Utěsnění dilatačních spár zálivkou za studena v cementobetonovém nebo živičném krytu včetně adhezního nátěru bez těsnicího profilu pod zálivkou, pro komůrky šířky 20 mm, hloubky 40 mm</t>
  </si>
  <si>
    <t>-707988540</t>
  </si>
  <si>
    <t>69</t>
  </si>
  <si>
    <t>919735112</t>
  </si>
  <si>
    <t>Řezání stávajícího živičného krytu nebo podkladu hloubky přes 50 do 100 mm</t>
  </si>
  <si>
    <t>-345372656</t>
  </si>
  <si>
    <t>15+25</t>
  </si>
  <si>
    <t>70</t>
  </si>
  <si>
    <t>981511114</t>
  </si>
  <si>
    <t>Demolice konstrukcí objektů postupným rozebíráním konstrukcí ze železobetonu</t>
  </si>
  <si>
    <t>-1349663327</t>
  </si>
  <si>
    <t>71</t>
  </si>
  <si>
    <t>-1701775519</t>
  </si>
  <si>
    <t>72</t>
  </si>
  <si>
    <t>1571522754</t>
  </si>
  <si>
    <t>245,475*24 "Přepočtené koeficientem množství</t>
  </si>
  <si>
    <t>73</t>
  </si>
  <si>
    <t>-929736533</t>
  </si>
  <si>
    <t>74</t>
  </si>
  <si>
    <t>997221825</t>
  </si>
  <si>
    <t>Poplatek za uložení stavebního odpadu na skládce (skládkovné) z armovaného betonu zatříděného do Katalogu odpadů pod kódem 170 101</t>
  </si>
  <si>
    <t>-325427625</t>
  </si>
  <si>
    <t>75</t>
  </si>
  <si>
    <t>997221845.1</t>
  </si>
  <si>
    <t>Poplatek za uložení stavebního odpadu na skládce (skládkovné) asfaltového bez obsahu dehtu zatříděného do Katalogu odpadů pod kódem 170 302</t>
  </si>
  <si>
    <t>77608257</t>
  </si>
  <si>
    <t>76</t>
  </si>
  <si>
    <t>997221845.3</t>
  </si>
  <si>
    <t>722589678</t>
  </si>
  <si>
    <t>77</t>
  </si>
  <si>
    <t>-13120521</t>
  </si>
  <si>
    <t>78</t>
  </si>
  <si>
    <t>-20774621</t>
  </si>
  <si>
    <t>79</t>
  </si>
  <si>
    <t>-1498950665</t>
  </si>
  <si>
    <t>80</t>
  </si>
  <si>
    <t>1374377751</t>
  </si>
  <si>
    <t>85,99*5 "Přepočtené koeficientem množství</t>
  </si>
  <si>
    <t>SO 301 - Kanalizační přípojka</t>
  </si>
  <si>
    <t>D1 - SO301 - PŘÍPOJKA JEDNOTNÉ KANALIZACE - domovní část</t>
  </si>
  <si>
    <t xml:space="preserve">    D2 - vodovodní přípojka</t>
  </si>
  <si>
    <t>D1</t>
  </si>
  <si>
    <t>SO301 - PŘÍPOJKA JEDNOTNÉ KANALIZACE - domovní část</t>
  </si>
  <si>
    <t>D2</t>
  </si>
  <si>
    <t>vodovodní přípojka</t>
  </si>
  <si>
    <t>101</t>
  </si>
  <si>
    <t>Pol280</t>
  </si>
  <si>
    <t>Pažený výkop, LxŠxHl: 67 x 1,2 x 2,9-5,3 m</t>
  </si>
  <si>
    <t>102</t>
  </si>
  <si>
    <t>Pol281</t>
  </si>
  <si>
    <t>Pažený výkop, LxŠxHl: 13 x 1 x 2,8 m</t>
  </si>
  <si>
    <t>103</t>
  </si>
  <si>
    <t>Pol282</t>
  </si>
  <si>
    <t>Podkladní beton C 12/15, LxŠxHl: 67 x 1,2 x 0,1 m</t>
  </si>
  <si>
    <t>104</t>
  </si>
  <si>
    <t>Pol283</t>
  </si>
  <si>
    <t>Betonové sedlo C 16/20</t>
  </si>
  <si>
    <t>ks</t>
  </si>
  <si>
    <t>105</t>
  </si>
  <si>
    <t>Pol284</t>
  </si>
  <si>
    <t>Pískový podsyp vč. dodávky, LxŠxHl: LxŠxHl: 67 x 1,2 x 0,1 m</t>
  </si>
  <si>
    <t>106</t>
  </si>
  <si>
    <t>Pol285</t>
  </si>
  <si>
    <t>Pískový obsyp vč. dodávky, LxŠxHl: LxŠxHl: 67 x 1,2 x 0,5 m</t>
  </si>
  <si>
    <t>107</t>
  </si>
  <si>
    <t>Pol286</t>
  </si>
  <si>
    <t>Zásyp zeminou, LxŠxHl: 67x1,2x0,6m</t>
  </si>
  <si>
    <t>108</t>
  </si>
  <si>
    <t>Pol287</t>
  </si>
  <si>
    <t>Odvoz výkopku a skládkovné; LxŠxHl: 30x0,8x0,5m+14x0,8x0,5m</t>
  </si>
  <si>
    <t>109</t>
  </si>
  <si>
    <t>Pol288</t>
  </si>
  <si>
    <t>Kameninové potrubí DN200</t>
  </si>
  <si>
    <t>110</t>
  </si>
  <si>
    <t>Pol289</t>
  </si>
  <si>
    <t>Potrubí PVC KG SN8 DN200</t>
  </si>
  <si>
    <t>111</t>
  </si>
  <si>
    <t>Pol290</t>
  </si>
  <si>
    <t>Výstražná folie šedé barvy</t>
  </si>
  <si>
    <t>112</t>
  </si>
  <si>
    <t>Pol291</t>
  </si>
  <si>
    <t>Betonová kanalizační šachta D1000, DN200, Š1; hloubka 5,16m, poklop D400</t>
  </si>
  <si>
    <t>kpl</t>
  </si>
  <si>
    <t>113</t>
  </si>
  <si>
    <t>Pol292</t>
  </si>
  <si>
    <t>Betonová kanalizační šachta D1000, DN200, Š2; hloubka 4,81m, poklop D400</t>
  </si>
  <si>
    <t>114</t>
  </si>
  <si>
    <t>Pol293</t>
  </si>
  <si>
    <t>Betonová kanalizační šachta D1000, DN200, Š3; hloubka 4,69m, poklop D400</t>
  </si>
  <si>
    <t>115</t>
  </si>
  <si>
    <t>Pol294</t>
  </si>
  <si>
    <t>Betonová kanalizační šachta D1000, DN200, Š4; hloubka 2,64m, poklop D400</t>
  </si>
  <si>
    <t>Pol295</t>
  </si>
  <si>
    <t>Betonová kanalizační šachta D1000, DN200, Š5; hloubka 2,39m, poklop D400</t>
  </si>
  <si>
    <t>116</t>
  </si>
  <si>
    <t>Pol296</t>
  </si>
  <si>
    <t>Geodetické zaměření kanalizační přípojky</t>
  </si>
  <si>
    <t>SO 302 - Přípojka jednotné kanalizace</t>
  </si>
  <si>
    <t>Soupis:</t>
  </si>
  <si>
    <t>001 - SO 302 - Přípojka jednotné kanalizace - štolování</t>
  </si>
  <si>
    <t>48036161</t>
  </si>
  <si>
    <t>MINERA stavebnní a obchodní spol. s r.o.</t>
  </si>
  <si>
    <t xml:space="preserve">    4 - Vodorovné konstrukce</t>
  </si>
  <si>
    <t>PSV - Práce a dodávky PSV</t>
  </si>
  <si>
    <t xml:space="preserve">    767 - Konstrukce zámečnické</t>
  </si>
  <si>
    <t>OST - Ostatní</t>
  </si>
  <si>
    <t>113106191</t>
  </si>
  <si>
    <t>Rozebrání dlažeb a dílců vozovek a ploch s přemístěním hmot na skládku na vzdálenost do 3 m nebo s naložením na dopravní prostředek, s jakoukoliv výplní spár strojně ze silničních dílců jakýchkoliv rozměrů, s ložem z kameniva nebo živice se spárami zalitými živicí</t>
  </si>
  <si>
    <t>2115599053</t>
  </si>
  <si>
    <t xml:space="preserve">Poznámka k souboru cen:_x000D_
1. Ceny jsou určeny pro rozebrání dlažeb a dílců včetně odstranění lože._x000D_
2. Ceny nelze použít pro rozebrání dlažeb uložených do betonového lože nebo do cementové malty, které se oceňují cenami pro odstranění podkladů nebo krytů z betonu prostého souboru cen 113 10-7. Pro volbu těchto cen je rozhodující tloušťka bourané dlažby včetně lože nebo podkladu._x000D_
3. V cenách nejsou započteny náklady na popř. nutné očištění:_x000D_
a) dlažebních, které se oceňuje cenami souboru cen 979 07-11 Očištění vybouraných dlažebních kostek části C01,_x000D_
b) betonových, kameninových nebo kamenných desek nebo dlaždic, které se oceňuje cenami souboru cen 979 0 . - . . Očištění vybouraných obrubníků, krajníků, desek nebo dílců části C01._x000D_
4. Přemístění vybourané dlažby včetně materiálu z lože a spár na vzdálenost přes 3 m se oceňuje cenami souborů cen 997 22-1 Vodorovná doprava suti a vybouraných hmot._x000D_
</t>
  </si>
  <si>
    <t>"panely pod ohl.rámem" 12,0</t>
  </si>
  <si>
    <t>133312011</t>
  </si>
  <si>
    <t>Hloubení šachet ručně zapažených i nezapažených v horninách třídy těžitelnosti II skupiny 4, půdorysná plocha výkopu do 4 m2</t>
  </si>
  <si>
    <t>886448611</t>
  </si>
  <si>
    <t xml:space="preserve">Poznámka k souboru cen:_x000D_
1. Ceny jsou určeny pro šachty hloubky do 6 m. Šachty větších hloubek se oceňují individuálně._x000D_
2. V cenách jsou započteny i náklady na svislé přemístění výkopku, urovnání dna do předepsaného profilu a spádu, přehození výkopku na přilehlém terénu na vzdálenost do 3 m od hrany šachty nebo naložení na dopravní prostředek._x000D_
</t>
  </si>
  <si>
    <t>"kopaná sonda" 1,5*1,5*1,5</t>
  </si>
  <si>
    <t>142164111</t>
  </si>
  <si>
    <t>Ražení štol ruční, v hornině I. stupně ražnosti suché, bez použití trhavin délky štoly do 200 m, o průřezu TV přes 1,5 do 4 m2</t>
  </si>
  <si>
    <t>2080887145</t>
  </si>
  <si>
    <t>"štola, LB4" 3,35*19,0</t>
  </si>
  <si>
    <t>"štola, LB2" 2,75*10,0</t>
  </si>
  <si>
    <t>144161111</t>
  </si>
  <si>
    <t>Ražení šachet svislých hloubky do 15 m s vytěžením rubaniny na povrch, s naložením na dopravní prostředky nebo přemístěním do 5 m, všech tvarů průřezů šachet v hornině I. stupně ražnosti suché, o průřezu TV do 10 m2</t>
  </si>
  <si>
    <t>-2008699724</t>
  </si>
  <si>
    <t>"SŠ1" 2,5*3,0*6,25</t>
  </si>
  <si>
    <t>151101201</t>
  </si>
  <si>
    <t>Zřízení pažení stěn výkopu bez rozepření nebo vzepření příložné, hloubky do 4 m</t>
  </si>
  <si>
    <t>CS ÚRS 2019 02</t>
  </si>
  <si>
    <t>1047313112</t>
  </si>
  <si>
    <t xml:space="preserve">Poznámka k souboru cen:_x000D_
1. Ceny nelze použít pro oceňování rozepřeného pažení stěn rýh pro podzemní vedení; toto se oceňuje cenami souboru cen 151 . 0-11 Zřízení pažení a rozepření stěn rýh pro podzemní vedení pro všechny šířky rýhy._x000D_
2. Plocha mezer mezi pažinami příložného pažení se od plochy příložného pažení neodečítá; nezapažené plochy u pažení zátažného nebo hnaného se od plochy pažení odečítají._x000D_
</t>
  </si>
  <si>
    <t>"kopaná sonda" 1,5*1,5*4</t>
  </si>
  <si>
    <t>151101211</t>
  </si>
  <si>
    <t>Odstranění pažení stěn výkopu s uložením pažin na vzdálenost do 3 m od okraje výkopu příložné, hloubky do 4 m</t>
  </si>
  <si>
    <t>-647297678</t>
  </si>
  <si>
    <t>154063111</t>
  </si>
  <si>
    <t>Pažení výrubu štol pažnicemi, ražených v hornině suché, trvale zabudované ocelovými pažnicemi hmotnosti přes 35 do 55 kg/m2, délky štoly do 200 m</t>
  </si>
  <si>
    <t>274598242</t>
  </si>
  <si>
    <t>"štola, LB4" 5,65*19,0</t>
  </si>
  <si>
    <t>"štola, LB2" 4,85*10,0</t>
  </si>
  <si>
    <t>154065421</t>
  </si>
  <si>
    <t>Pažení výrubu svislé šachty v hornině suché ocelovými pažnicemi hmotnosti od 35 do 55 kg/m2 do 1 roku</t>
  </si>
  <si>
    <t>-1940810972</t>
  </si>
  <si>
    <t>"SŠ1" (2,5+3,0)*2*(2,0+0,3)</t>
  </si>
  <si>
    <t>154065423</t>
  </si>
  <si>
    <t>Pažení výrubu svislé šachty v hornině suché ocelovými pažnicemi hmotnosti od 35 do 55 kg/m2 s ponecháním pažnic ve výrubu</t>
  </si>
  <si>
    <t>-366434933</t>
  </si>
  <si>
    <t>"SŠ1" (2,5+3,0)*2*(6,25-2,0)</t>
  </si>
  <si>
    <t>154065521</t>
  </si>
  <si>
    <t>Odpažení výrubu šachty pažené v hornině suché ocelovými pažnicemi</t>
  </si>
  <si>
    <t>-621114565</t>
  </si>
  <si>
    <t>154066111</t>
  </si>
  <si>
    <t>Nosná typová konstrukce výstroje štol trvale zabudovaných z úplných ocelových rámů, z typových oblouků z profilové oceli "K" délky štoly, do 200 m, v hornině suché</t>
  </si>
  <si>
    <t>-257967474</t>
  </si>
  <si>
    <t>"štola, LB4" 250,0*19,0</t>
  </si>
  <si>
    <t>"štola, LB2" 225,0*10,0</t>
  </si>
  <si>
    <t>154067341</t>
  </si>
  <si>
    <t>Netypová výstroj šachet z úplných ocelových rámů včetně spojovacích prvků výztuže montáž včetně dodání pomocného materiálu, v hornině suché</t>
  </si>
  <si>
    <t>1056553894</t>
  </si>
  <si>
    <t xml:space="preserve">Poznámka k souboru cen:_x000D_
1. Dodání konstrukce a spojovacího materiálu se oceňuje ve specifikaci. Ztratné se stanoví ve výši 1 %._x000D_
2. Ceny platí pro montáž rámů i jednotlivých konstrukčních prvků nosné i pomocné konstrukce._x000D_
</t>
  </si>
  <si>
    <t xml:space="preserve">"SŠ1" </t>
  </si>
  <si>
    <t>"ohlubňový rám" 348,46</t>
  </si>
  <si>
    <t>"výztužný rám, 7ks" 885,60+754,94</t>
  </si>
  <si>
    <t>"převázka" 151,4</t>
  </si>
  <si>
    <t>"třměn.spojky" 359,6</t>
  </si>
  <si>
    <t>"závěsy" 278,21</t>
  </si>
  <si>
    <t>49201020R</t>
  </si>
  <si>
    <t>Výstroj ražené šachty - dodávka</t>
  </si>
  <si>
    <t>-904272466</t>
  </si>
  <si>
    <t>"rámy č.3-7 vč.třmen.spojek a závěsů (323,71kg/kpl)" (5*323,71*1,1)/1000</t>
  </si>
  <si>
    <t>"převázka" (151,402*1,1)/1000</t>
  </si>
  <si>
    <t>49201020R1</t>
  </si>
  <si>
    <t>Výstroj ražené šachty - dodávka (dočasně zabudovaná)</t>
  </si>
  <si>
    <t>-1358509003</t>
  </si>
  <si>
    <t>"ohlubňový rám" (348,46*1,1)/1000</t>
  </si>
  <si>
    <t>"rám č.1-2 vč.třmenů a závěsů" (659,812*1,1)/1000</t>
  </si>
  <si>
    <t>154067342</t>
  </si>
  <si>
    <t>Netypová výstroj šachet z úplných ocelových rámů včetně spojovacích prvků výztuže demontáž v hornině suché</t>
  </si>
  <si>
    <t>1101353339</t>
  </si>
  <si>
    <t>"rám č.1-2 vč.třmenů a závěsů (408kg/ks)" 659,812</t>
  </si>
  <si>
    <t>161152111</t>
  </si>
  <si>
    <t>Svislé přemístění rubaniny v hoře z hloubky do 15 m</t>
  </si>
  <si>
    <t>-1241260935</t>
  </si>
  <si>
    <t xml:space="preserve">Poznámka k souboru cen:_x000D_
1. Ceny jsou určeny pro všechny stupně ražnosti a míry zavodnění._x000D_
2. V cenách jsou započteny i náklady na vyklopení rubaniny na dopravní prostředek, do zásobníku nebo na terén popř. na vypuštění ze zásobníku na dopravní prostředek._x000D_
3. Pro volbu ceny je rozhodující hloubka, která je určena vzdáleností dna šachty od vodorovné roviny, proložené středním bodem ústí šachty ve srovnaném terénu._x000D_
4. Objem rubaniny se stanoví v m3 rostlého stavu jako součin plochy teoretického výrubního průřezu, příslušného součinitele z přílohy č. 7 a délky štoly._x000D_
5. Jestliže trvalý nadměrný výrub je vyplňován zakládkou z rubaniny za pažení, pro určení zbylého množství rubaniny z ražby pro svislé přemístění rubaniny v hoře se od objemu rubaniny z ražby (v rostlém stavu) odečte objem zakládky redukovaný (z nakypřeného stavu na rostlý stav) příslušným součinitelem z přílohy č. 6._x000D_
</t>
  </si>
  <si>
    <t>"štola, LB4+LB2" 91,15*1,4</t>
  </si>
  <si>
    <t>162751137R</t>
  </si>
  <si>
    <t>Vodorovné přemístění výkopku nebo sypaniny po suchu na obvyklém dopravním prostředku, bez naložení výkopku, avšak se složením bez rozhrnutí z horniny třídy těžitelnosti II na vzdálenost skupiny 4 a 5 na skládku</t>
  </si>
  <si>
    <t>-738206811</t>
  </si>
  <si>
    <t xml:space="preserve">Poznámka k souboru cen:_x000D_
1. Přemísťuje-li se výkopek z dočasných skládek vzdálených do 50 m, neoceňuje se nakládání výkopku, i když se provádí. Toto ustanovení neplatí, vylučuje-li projekt použití dozeru._x000D_
2. Ceny nelze použít, předepisuje-li projekt přemístit výkopek na místo nepřístupné obvyklým dopravním prostředkům; toto přemístění se oceňuje individuálně._x000D_
</t>
  </si>
  <si>
    <t>"ražená SŠ1" 46,875*1,20</t>
  </si>
  <si>
    <t>"štola" 127,61</t>
  </si>
  <si>
    <t>163333511</t>
  </si>
  <si>
    <t>Vodorovné přemístění rubaniny ze štol v hoře bez naložení délky dopravní trasy, do 200 m, horniny suché</t>
  </si>
  <si>
    <t>453173323</t>
  </si>
  <si>
    <t xml:space="preserve">Poznámka k souboru cen:_x000D_
1. Ceny jsou určeny pro všechny stupně ražnosti a výrubní průřezy._x000D_
2. V cenách jsou započteny i náklady na:_x000D_
a) manipulaci s rubaninou k zařízení pro svislé přemístění rubaniny v hoře,_x000D_
b) vyklopení rubaniny na dopravní prostředek, do zásobníku nebo na terén, jestliže není prováděno svislé přemístění rubaniny v hoře._x000D_
3. Do délky dopravní trasy v hoře se započítává i délka vodorovného přemístění navazující štolou nebo tunelem popř. i nádvoří mimo horu, pokud tato doprava přímo navazuje stejným dopravním prostředkem, bez překládání, na přemístění z hory._x000D_
4. Objem rubaniny se stanoví v m3 rostlého stavu součinem teoretického výrubního průřezu, příslušného součinitele z přílohy č. 7 a délky štoly._x000D_
5. Jestliže trvalý nadměrný výrub je vyplňován zakládkou z rubaniny za pažení, pro určení zbylého množství rubaniny z ražby pro vodorovné přemístění rubaniny v hoře se od objemu rubaniny z ražby (v rostlém stavu) odečte objem zakládky redukovaný (z nakypřeného stavu na rostlý stav) příslušným součinitelem z přílohy č. 6._x000D_
</t>
  </si>
  <si>
    <t>171201201</t>
  </si>
  <si>
    <t>Uložení sypaniny na skládky nebo meziskládky bez hutnění s upravením uložené sypaniny do předepsaného tvaru</t>
  </si>
  <si>
    <t>1681250531</t>
  </si>
  <si>
    <t xml:space="preserve">Poznámka k souboru cen:_x000D_
1. Cena je určena i pro:_x000D_
a) zasypání koryt vodotečí a prohlubní v terénu bez předepsaného zhutnění sypaniny,_x000D_
b) uložení výkopku pod vodou do prohlubní ve dně vodotečí nebo nádrží._x000D_
2. Cenu nelze použít pro uložení výkopku nebo ornice na trvalé skládky s předepsaným zhutněním; toto uložení výkopku se oceňuje cenami souboru cen 171 . . Uložení sypaniny do násypů._x000D_
3. V ceně jsou započteny i náklady na rozprostření sypaniny ve vrstvách s hrubým urovnáním na skládce._x000D_
4. V ceně nejsou započteny náklady na získání skládek ani na poplatky za skládku._x000D_
5. Množství jednotek uložení výkopku (sypaniny) se určí v m3 uloženého výkopku (sypaniny), v rostlém stavu zpravidla ve výkopišti._x000D_
</t>
  </si>
  <si>
    <t>174211101</t>
  </si>
  <si>
    <t>Zásyp sypaninou z jakékoliv horniny ručně s uložením výkopku ve vrstvách bez zhutnění jam, šachet, rýh nebo kolem objektů v těchto vykopávkách</t>
  </si>
  <si>
    <t>-2037680553</t>
  </si>
  <si>
    <t xml:space="preserve">Poznámka k souboru cen:_x000D_
1. Ceny nelze použít pro zásyp rýh pro drenážní trativody pro lesnicko-technické meliorace a zemědělské. Zásyp těchto rýh se oceňuje cenami souboru cen 174 Zásyp rýh pro drény._x000D_
2. V cenách je započteno přemístění sypaniny ze vzdálenosti 10 m od kraje výkopu nebo zasypávaného prostoru, měřeno k těžišti skládky._x000D_
3. Objem zásypu je rozdíl objemu výkopu a objemu do něho vestavěných konstrukcí nebo uložených vedení i s jejich obklady a podklady. Objem potrubí do DN 180, příp. i s obalem, se od objemu zásypu neodečítá. Pro stanovení objemu zásypu se od objemu výkopu odečítá i objem obsypu potrubí oceňovaný cenami souboru cen 175 Obsyp potrubí, přichází-li v úvahu ._x000D_
4. Odklizení zbylého výkopku po provedení zásypu zářezů se šikmými stěnami pro podzemní vedení nebo zásypu jam a rýh pro podzemní vedení se oceňuje cenami souboru cen 167 Nakládání výkopku nebo sypaniny a 162 Vodorovné přemístění výkopku._x000D_
5. Rozprostření zbylého výkopku podél výkopu a nad výkopem po provedení zásypů zářezů se šikmými stěnami pro podzemní vedení nebo zásypu jam a rýh pro podzemní vedení se oceňuje cenami souborů cen 171 Uložení sypaniny do násypů._x000D_
</t>
  </si>
  <si>
    <t>"kopaná sonda" 3,375</t>
  </si>
  <si>
    <t>212751104</t>
  </si>
  <si>
    <t>Trativody z drenážních a melioračních trubek pro meliorace, dočasné nebo odlehčovací drenáže se zřízením štěrkového lože pod trubky a s jejich obsypem v otevřeném výkopu trubka flexibilní PVC-U SN 4 celoperforovaná 360° DN 100</t>
  </si>
  <si>
    <t>-1916816696</t>
  </si>
  <si>
    <t xml:space="preserve">Poznámka k souboru cen:_x000D_
1. V cenách souboru cen nejsou započteny náklady na:_x000D_
a) montáž a dodávku tvarovek, které se oceňují cenami souboru 877 ..-52.1 Montáž tvarovek na kanalizačním potrubí z trub z plastu, části A03,_x000D_
b) opláštění potrubí geotextílií, které se oceňuje cenami souboru 211 97-11.. Zřízení opláštění výplně z geotextilie odvodňovacích žeber nebo trativodů v rýze nebo zářezu se stěnami katalogu 800-2 Zvláštní zakládání objektů, části A 01._x000D_
</t>
  </si>
  <si>
    <t>212752192</t>
  </si>
  <si>
    <t>Trativody z drenážních trubek pro liniové stavby a komunikace Příplatek k ceně za práce ve štole</t>
  </si>
  <si>
    <t>-512044975</t>
  </si>
  <si>
    <t>216906111</t>
  </si>
  <si>
    <t>Očištění nezapaženého dna šachet jakéhokoli stupně ražnosti</t>
  </si>
  <si>
    <t>1219912611</t>
  </si>
  <si>
    <t>2,5*3,0</t>
  </si>
  <si>
    <t>274313611</t>
  </si>
  <si>
    <t>Základy z betonu prostého pasy betonu kamenem neprokládaného tř. C 16/20</t>
  </si>
  <si>
    <t>1352283265</t>
  </si>
  <si>
    <t xml:space="preserve">Poznámka k souboru cen:_x000D_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objektů._x000D_
2. Hloubení s použitím bentonitové suspenze se oceňuje katalogem 800-1 Zemní práce. Bednění se neoceňuje._x000D_
</t>
  </si>
  <si>
    <t>"ohlubňový věnec" 0,3*0,35*(2,8+2,25)*2</t>
  </si>
  <si>
    <t>274351121</t>
  </si>
  <si>
    <t>Bednění základů pasů rovné zřízení</t>
  </si>
  <si>
    <t>-168741099</t>
  </si>
  <si>
    <t xml:space="preserve">Poznámka k souboru cen:_x000D_
1. Ceny jsou určeny pro bednění ve volném prostranství, ve volných nebo zapažených jamách, rýhách a šachtách._x000D_
2. Kruhové nebo obloukové bednění poloměru do 1 m se oceňuje individuálně._x000D_
</t>
  </si>
  <si>
    <t>"ohl.věnec" 0,35*(2,8+2,25)*2*2</t>
  </si>
  <si>
    <t>274351122</t>
  </si>
  <si>
    <t>Bednění základů pasů rovné odstranění</t>
  </si>
  <si>
    <t>623128050</t>
  </si>
  <si>
    <t>369316111</t>
  </si>
  <si>
    <t>Výplň z betonu prostého za rubem nosné obezdívky délky štoly do 200 m, v hornině suché</t>
  </si>
  <si>
    <t>360976095</t>
  </si>
  <si>
    <t>"štola, LB4" 2,07*19,0</t>
  </si>
  <si>
    <t>"štola, LB2" 1,77*10,0</t>
  </si>
  <si>
    <t>Vodorovné konstrukce</t>
  </si>
  <si>
    <t>451541111</t>
  </si>
  <si>
    <t>Lože pod potrubí, stoky a drobné objekty v otevřeném výkopu ze štěrkodrtě 0-63 mm</t>
  </si>
  <si>
    <t>1773082653</t>
  </si>
  <si>
    <t xml:space="preserve">Poznámka k souboru cen:_x000D_
1. Ceny -1111 a -1192 lze použít i pro zřízení sběrných vrstev nad drenážními trubkami._x000D_
2. V cenách -5111 a -1192 jsou započteny i náklady na prohození výkopku získaného při zemních pracích._x000D_
</t>
  </si>
  <si>
    <t>"štola, LB4" 1,6*0,1*19,0</t>
  </si>
  <si>
    <t>"štola, LB2" 1,63*0,1*10,0</t>
  </si>
  <si>
    <t>451541192</t>
  </si>
  <si>
    <t>Lože pod potrubí, stoky a drobné objekty Příplatek k ceně za práce ve štole</t>
  </si>
  <si>
    <t>-2093621435</t>
  </si>
  <si>
    <t>452311141</t>
  </si>
  <si>
    <t>Podkladní a zajišťovací konstrukce z betonu prostého v otevřeném výkopu desky pod potrubí, stoky a drobné objekty z betonu tř. C 16/20</t>
  </si>
  <si>
    <t>714061916</t>
  </si>
  <si>
    <t xml:space="preserve">Poznámka k souboru cen:_x000D_
1. Ceny -1121 až -1191 a -1192 lze použít i pro ochrannou vrstvu pod železobetonové konstrukce._x000D_
2. Ceny -2121 až -2191 a -2192 jsou určeny pro jakékoliv úkosy sedel._x000D_
</t>
  </si>
  <si>
    <t>"štola, LB4" 0,28*19,0</t>
  </si>
  <si>
    <t>"štola, LB2" 0,62*10,0</t>
  </si>
  <si>
    <t>452311192</t>
  </si>
  <si>
    <t>Podkladní a zajišťovací konstrukce z betonu prostého v otevřeném výkopu Příplatek k cenám za práce ve štole pro desky</t>
  </si>
  <si>
    <t>-65598268</t>
  </si>
  <si>
    <t>452321141</t>
  </si>
  <si>
    <t>Podkladní a zajišťovací konstrukce z betonu železového v otevřeném výkopu desky pod potrubí, stoky a drobné objekty z betonu tř. C 16/20</t>
  </si>
  <si>
    <t>-480962844</t>
  </si>
  <si>
    <t>"SŠ1, podkl.deska" 2,5*3,0*0,15</t>
  </si>
  <si>
    <t>452321192</t>
  </si>
  <si>
    <t>Podkladní a zajišťovací konstrukce z betonu železového v otevřeném výkopu Příplatek k cenám za práce ve štole pro desky</t>
  </si>
  <si>
    <t>-1292591447</t>
  </si>
  <si>
    <t>452351101</t>
  </si>
  <si>
    <t>Bednění podkladních a zajišťovacích konstrukcí v otevřeném výkopu desek nebo sedlových loží pod potrubí, stoky a drobné objekty</t>
  </si>
  <si>
    <t>-183738703</t>
  </si>
  <si>
    <t>"SŠ1" (2,5+3,0)*2*0,15</t>
  </si>
  <si>
    <t>"štola, LB4" 0,172*2*19,0+0,172*1,63*3</t>
  </si>
  <si>
    <t>"štola, LB2" 0,388*2*10,0+0,388*1,60*2</t>
  </si>
  <si>
    <t>452351192</t>
  </si>
  <si>
    <t>Bednění podkladních a zajišťovacích konstrukcí Příplatek k ceně za práce ve štole</t>
  </si>
  <si>
    <t>-151157372</t>
  </si>
  <si>
    <t>452361192</t>
  </si>
  <si>
    <t>Výztuž podkladních desek, bloků nebo pražců Příplatek k ceně za práce ve štole</t>
  </si>
  <si>
    <t>1439445589</t>
  </si>
  <si>
    <t>452368211</t>
  </si>
  <si>
    <t>Výztuž podkladních desek, bloků nebo pražců v otevřeném výkopu ze svařovaných sítí typu Kari</t>
  </si>
  <si>
    <t>-654417511</t>
  </si>
  <si>
    <t>"SŠ1" (2,5*3,0)*4,44/1000</t>
  </si>
  <si>
    <t>584121108</t>
  </si>
  <si>
    <t>Osazení silničních dílců ze železového betonu s podkladem z kameniva těženého do tl. 40 mm jakéhokoliv druhu a velikosti, na plochu jednotlivě do 15 m2</t>
  </si>
  <si>
    <t>1749883373</t>
  </si>
  <si>
    <t xml:space="preserve">Poznámka k souboru cen:_x000D_
1. V ceně nejsou započteny náklady na:_x000D_
a) dodání dílců, které se oceňuje ve specifikaci,_x000D_
b) výplň spár, které se oceňují cenami souboru cen 599 . 4-11 Vyplnění spár mezi silničními dílci jakékoliv tloušťky._x000D_
2. Počet měrných jednotek se určuje v m2 půdorysné plochy krytu z dílců včetně spár._x000D_
</t>
  </si>
  <si>
    <t>59381008</t>
  </si>
  <si>
    <t>panel silniční 3,00x1,00x0,18m</t>
  </si>
  <si>
    <t>1186750152</t>
  </si>
  <si>
    <t>831262192</t>
  </si>
  <si>
    <t>Montáž potrubí z trub kameninových hrdlových s integrovaným těsněním Příplatek k cenám za práce ve štole, pro DN od 100 do 300</t>
  </si>
  <si>
    <t>439452127</t>
  </si>
  <si>
    <t xml:space="preserve">Poznámka k souboru cen:_x000D_
1. V cenách montáže potrubí z trub kameninových hrdlových s integrovaným těsněním 831 . . -2121 jsou těsnící kroužky součástí dodávky kameninových trub. Tyto trouby se oceňují ve specifikaci, ztratné lze dohodnout ve výši 1,5 %._x000D_
2. Ceny 831 . . -2193 jsou určeny pro každé jednotlivé napojení dvou dříků trub o zhruba stejném průměru, kdy maximální rozdíl průměrů je 12 mm. Platí také pro spoj dvou různých materiálů_x000D_
3. Ceny 26-3195 a 38-3195 jsou určeny pro každé jednotlivé připojení vnitřní kanalizace na kanalizační přípojku._x000D_
</t>
  </si>
  <si>
    <t>831352121</t>
  </si>
  <si>
    <t>Montáž potrubí z trub kameninových hrdlových s integrovaným těsněním v otevřeném výkopu ve sklonu do 20 % DN 200</t>
  </si>
  <si>
    <t>-28631170</t>
  </si>
  <si>
    <t>59710676</t>
  </si>
  <si>
    <t>trouba kameninová glazovaná DN 200 dl 1,50m spojovací systém F</t>
  </si>
  <si>
    <t>-866221651</t>
  </si>
  <si>
    <t>29*1,015 "Přepočtené koeficientem množství</t>
  </si>
  <si>
    <t>831359999R</t>
  </si>
  <si>
    <t>Napojení přípojky KT DN200 do stávající stoky</t>
  </si>
  <si>
    <t>1533957646</t>
  </si>
  <si>
    <t>894411211R</t>
  </si>
  <si>
    <t>Zřízení a dodávka šachet kanalizačních z betonových dílců, na potrubí DN do 200</t>
  </si>
  <si>
    <t>2021843362</t>
  </si>
  <si>
    <t xml:space="preserve">Poznámka k souboru cen:_x000D_
1. Příplatek k ceně šachet z betonových dílců za každých dalších i započatých 0,60 m výšky vstupu se oceňuje cenou 894 11-8001 této části katalogu._x000D_
2. V cenách jsou započteny i náklady na:_x000D_
a) podkladní desku z betonu prostého._x000D_
b) zhotovení monolitického dna_x000D_
3. V cenách nejsou započteny náklady na:_x000D_
a) litinové poklopy; osazení litinových poklopů se oceňuje cenami souboru cen 899 10- . 1 Osazení poklopů litinových a ocelových včetně rámů části A 01 tohoto katalogu; dodání poklopů se oceňuje ve specifikaci,_x000D_
b) dodání betonových dílců (vyrovnávací prstenec, přechodová skruž, přechodová deska, skruže, šachtové a skružová těsnění); tyto se oceňují ve specifikaci._x000D_
</t>
  </si>
  <si>
    <t>P</t>
  </si>
  <si>
    <t>Poznámka k položce:_x000D_
Ocenění položky je součástí soupisu prací nadřazeného projektu (dle TZ, 5.3)</t>
  </si>
  <si>
    <t>899623141</t>
  </si>
  <si>
    <t>Obetonování potrubí nebo zdiva stok betonem prostým v otevřeném výkopu, beton tř. C 12/15</t>
  </si>
  <si>
    <t>-2101963177</t>
  </si>
  <si>
    <t xml:space="preserve">Poznámka k souboru cen:_x000D_
1. Obetonování zdiva stok ve štole se oceňuje cenami souboru cen 359 31-02 Výplň za rubem cihelného zdiva stok části A 03 tohoto katalogu._x000D_
</t>
  </si>
  <si>
    <t>"SŠ1, obetonování RŠ v prostoru konstrukce stavební šachty" 46,875-1,125-PI*0,62^2*(6,25-0,15)</t>
  </si>
  <si>
    <t>899623151</t>
  </si>
  <si>
    <t>Obetonování potrubí nebo zdiva stok betonem prostým v otevřeném výkopu, beton tř. C 16/20</t>
  </si>
  <si>
    <t>798815638</t>
  </si>
  <si>
    <t>"štola, LB4+LB2" 0,35*29,0</t>
  </si>
  <si>
    <t>899623192</t>
  </si>
  <si>
    <t>Obetonování potrubí nebo zdiva stok betonem prostým Příplatek k ceně za práce ve štole</t>
  </si>
  <si>
    <t>2003946017</t>
  </si>
  <si>
    <t>899643111</t>
  </si>
  <si>
    <t>Bednění pro obetonování potrubí v otevřeném výkopu</t>
  </si>
  <si>
    <t>961790218</t>
  </si>
  <si>
    <t>"štola, LB4+LB2" 0,216*2*29,0+0,216*1,620*5</t>
  </si>
  <si>
    <t>899643192</t>
  </si>
  <si>
    <t>Bednění pro obetonování potrubí Příplatek k ceně za práce ve štole</t>
  </si>
  <si>
    <t>-719765432</t>
  </si>
  <si>
    <t>961055111</t>
  </si>
  <si>
    <t>Bourání základů z betonu železového</t>
  </si>
  <si>
    <t>-957137943</t>
  </si>
  <si>
    <t>"ohl.věnec" 1,061</t>
  </si>
  <si>
    <t>997013501R</t>
  </si>
  <si>
    <t>Odvoz suti a vybouraných hmot na skládku s naložením a se složením</t>
  </si>
  <si>
    <t>818477030</t>
  </si>
  <si>
    <t xml:space="preserve">Poznámka k souboru cen:_x000D_
1. Délka odvozu suti je vzdálenost od místa naložení suti na dopravní prostředek na meziskládce až po místo složení na určené skládce._x000D_
2. V ceně jsou započteny i náklady na naložení suti na dopravní prostředek a její složení na skládku._x000D_
3. Cena je určena pro odvoz suti na skládku jakýmkoliv způsobem silniční dopravy (i prostřednictvím kontejnerů)._x000D_
4. Příplatek k ceně za každý další i započatý 1 km přes 1 km se oceňuje cenou 997 01-3509._x000D_
</t>
  </si>
  <si>
    <t>"ohl.věnec" 1,061*2,5</t>
  </si>
  <si>
    <t>997221571R</t>
  </si>
  <si>
    <t>Vodorovná doprava vybouraných hmot bez naložení, ale se složením a s hrubým urovnáním na skládku</t>
  </si>
  <si>
    <t>-1024311156</t>
  </si>
  <si>
    <t xml:space="preserve">Poznámka k souboru cen:_x000D_
1. Ceny nelze použít pro vodorovnou dopravu vybouraných hmot po železnici, po vodě nebo neobvyklými dopravními prostředky._x000D_
2. Je-li na dopravní dráze pro vodorovnou dopravu vybouraných hmot překážka, pro kterou je nutno vybourané hmoty překládat z jednoho dopravního prostředku na druhý, oceňuje se tato doprava v každém úseku samostatně._x000D_
</t>
  </si>
  <si>
    <t>"panely pod ohlubní" 4,896</t>
  </si>
  <si>
    <t>998252111</t>
  </si>
  <si>
    <t>Přesun hmot pro štoly ražené s výjimkou metra vodorovná dopravní vzdálenost do 100 m na povrchu a do 200 m v podzemí délka svislého přesunu do 25 m</t>
  </si>
  <si>
    <t>-573051651</t>
  </si>
  <si>
    <t>PSV</t>
  </si>
  <si>
    <t>Práce a dodávky PSV</t>
  </si>
  <si>
    <t>767</t>
  </si>
  <si>
    <t>Konstrukce zámečnické</t>
  </si>
  <si>
    <t>767995113</t>
  </si>
  <si>
    <t>Montáž ostatních atypických zámečnických konstrukcí hmotnosti přes 10 do 20 kg</t>
  </si>
  <si>
    <t>-1188113823</t>
  </si>
  <si>
    <t xml:space="preserve">Poznámka k souboru cen:_x000D_
1. Určení cen se řídí hmotností jednotlivě montovaného dílu konstrukce._x000D_
</t>
  </si>
  <si>
    <t>"žebřík vč. lezního oddělení"(6,25+1,1)*16,6+69</t>
  </si>
  <si>
    <t>"zábradlí v 1,1m" (11,0*2+1,1*8)*1,94</t>
  </si>
  <si>
    <t>767PC001</t>
  </si>
  <si>
    <t>Žebřík do šachty vč. ochranného koše a podesty</t>
  </si>
  <si>
    <t>1519405448</t>
  </si>
  <si>
    <t>6,25+1,1</t>
  </si>
  <si>
    <t>140110PC1</t>
  </si>
  <si>
    <t>Zábradlí ocelové ochranné v 1,1m</t>
  </si>
  <si>
    <t>-1110501843</t>
  </si>
  <si>
    <t>(2,5+3,0)*2</t>
  </si>
  <si>
    <t>767996701</t>
  </si>
  <si>
    <t>Demontáž ostatních zámečnických konstrukcí o hmotnosti jednotlivých dílů řezáním do 50 kg</t>
  </si>
  <si>
    <t>1004914339</t>
  </si>
  <si>
    <t xml:space="preserve">Poznámka k souboru cen:_x000D_
1. Cenami nelze oceňovat demontáž jmenovité konstrukce, pro kterou jsou ceny v katalogu již stanoveny._x000D_
2. Ceny lze užít pro sortiment zámečnických konstrukcí, nikoliv pro sloupy, kolejnice, vazníky apod._x000D_
3. Volba cen se řídí hmotností jednotlivě demontovaného dílu konstrukce._x000D_
</t>
  </si>
  <si>
    <t>998767101</t>
  </si>
  <si>
    <t>Přesun hmot pro zámečnické konstrukce stanovený z hmotnosti přesunovaného materiálu vodorovná dopravní vzdálenost do 50 m v objektech výšky do 6 m</t>
  </si>
  <si>
    <t>1663066209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</si>
  <si>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-7181 pro přesun prováděný bez použití mechanizace, tj. za ztížených podmínek, lze použít pouze pro hmotnost materiálu, která se tímto způsobem skutečně přemísťuje._x000D_
</t>
  </si>
  <si>
    <t>OST</t>
  </si>
  <si>
    <t>Ostatní</t>
  </si>
  <si>
    <t>171201231</t>
  </si>
  <si>
    <t>Poplatek za uložení stavebního odpadu na recyklační skládce (skládkovné) zeminy a kamení zatříděného do Katalogu odpadů pod kódem 17 05 04</t>
  </si>
  <si>
    <t>4920495</t>
  </si>
  <si>
    <t>183,86*1,6</t>
  </si>
  <si>
    <t>219468790</t>
  </si>
  <si>
    <t>2,653+4,896</t>
  </si>
  <si>
    <t>ON - Ostatní náklady</t>
  </si>
  <si>
    <t>OST02</t>
  </si>
  <si>
    <t>Vytýčení sítí</t>
  </si>
  <si>
    <t>262144</t>
  </si>
  <si>
    <t>-816921667</t>
  </si>
  <si>
    <t>OST03</t>
  </si>
  <si>
    <t>DSPS včetně geodetické zaměření</t>
  </si>
  <si>
    <t>1664045991</t>
  </si>
  <si>
    <t>OST04</t>
  </si>
  <si>
    <t>Doplnění RPD</t>
  </si>
  <si>
    <t>-255181842</t>
  </si>
  <si>
    <t>OST06</t>
  </si>
  <si>
    <t>Náklady na HBZS</t>
  </si>
  <si>
    <t>-243953380</t>
  </si>
  <si>
    <t>OST07</t>
  </si>
  <si>
    <t>Náklady na geotechnický monitoring</t>
  </si>
  <si>
    <t>-1773394337</t>
  </si>
  <si>
    <t>VRN - Vedlejší rozpočtové náklady</t>
  </si>
  <si>
    <t>VRN1</t>
  </si>
  <si>
    <t>Zařízení staveniště</t>
  </si>
  <si>
    <t>-841736521</t>
  </si>
  <si>
    <t>VRN2</t>
  </si>
  <si>
    <t>Provozní vlivy</t>
  </si>
  <si>
    <t>914937735</t>
  </si>
  <si>
    <t>VRN3</t>
  </si>
  <si>
    <t>Územní vlivy</t>
  </si>
  <si>
    <t>-2094246968</t>
  </si>
  <si>
    <t>SO 341 - Vodovodní přípojka</t>
  </si>
  <si>
    <t>D1 - SO341 - VODOVODNÍ PŘÍPOJKA</t>
  </si>
  <si>
    <t>SO341 - VODOVODNÍ PŘÍPOJKA</t>
  </si>
  <si>
    <t>Pol297</t>
  </si>
  <si>
    <t>Pažený ruční výkop, LxŠxHl: 14x0,8x1,6m (veřejná komunikace)</t>
  </si>
  <si>
    <t>Pol298</t>
  </si>
  <si>
    <t>Pažený výkop, LxŠxHl: 16x0,8x1,1m (soukromá komunikace, skladba výšky 0,5m řešená v rámci PD komuniakcí)</t>
  </si>
  <si>
    <t>Pol299</t>
  </si>
  <si>
    <t>Pískový podsyp a obsyp, LxŠxHl: 30x0,8x0,5m</t>
  </si>
  <si>
    <t>Pol300</t>
  </si>
  <si>
    <t>Zásyp zeminou, LxŠxHl: 30x0,8x0,6m</t>
  </si>
  <si>
    <t>Pol301</t>
  </si>
  <si>
    <t>Uvedení veřejné komunikace do původního stavu; LxŠxHl: 14x0,8x0,5m</t>
  </si>
  <si>
    <t>Pol302</t>
  </si>
  <si>
    <t>Odvoz výkopku a skládkovné; LxŠxHl: 30x0,8x0,5m+14x0,8x0,5</t>
  </si>
  <si>
    <t>Pol303</t>
  </si>
  <si>
    <t>Navrtávací pás pro TLT DN150/DN80</t>
  </si>
  <si>
    <t>Pol304</t>
  </si>
  <si>
    <t>Šoupě se zemní soupravou vyvedenou do poklopu DN80</t>
  </si>
  <si>
    <t>Pol305</t>
  </si>
  <si>
    <t>Vodovodní potrubí z TLT DN80 vč. tvarovek</t>
  </si>
  <si>
    <t>Pol306</t>
  </si>
  <si>
    <t>Výstražná folie modré barvy</t>
  </si>
  <si>
    <t>Pol307</t>
  </si>
  <si>
    <t>Signalizační vodič 2,5mm2</t>
  </si>
  <si>
    <t>Pol308</t>
  </si>
  <si>
    <t>Těsnění prostupu pro potrubí TLT80 do výpažnice D160</t>
  </si>
  <si>
    <t>Pol309</t>
  </si>
  <si>
    <t>Šoupě přírubové DN80</t>
  </si>
  <si>
    <t>Pol310</t>
  </si>
  <si>
    <t>Přírubový přechod FFR 80/50</t>
  </si>
  <si>
    <t>Pol311</t>
  </si>
  <si>
    <t>Filtr přírubový DN50</t>
  </si>
  <si>
    <t>Pol312</t>
  </si>
  <si>
    <t>Přírubová tvarovka délky 310mm</t>
  </si>
  <si>
    <t>Pol313</t>
  </si>
  <si>
    <t>Gumový kompenzátro přírubový DN80</t>
  </si>
  <si>
    <t>117</t>
  </si>
  <si>
    <t>Pol314</t>
  </si>
  <si>
    <t>Přírubová tvarovka DN80 s odbočkou a vypouštěním</t>
  </si>
  <si>
    <t>118</t>
  </si>
  <si>
    <t>Pol315</t>
  </si>
  <si>
    <t>Zpětná klapka přírubová DN80</t>
  </si>
  <si>
    <t>119</t>
  </si>
  <si>
    <t>Pol316</t>
  </si>
  <si>
    <t>Přírubová odbočka DN80</t>
  </si>
  <si>
    <t>Pol317</t>
  </si>
  <si>
    <t>Přechod z příruby DN80 na závit 2´´</t>
  </si>
  <si>
    <t>121</t>
  </si>
  <si>
    <t>Pol318</t>
  </si>
  <si>
    <t>Kulový kohout DN50</t>
  </si>
  <si>
    <t>122</t>
  </si>
  <si>
    <t>Pol319</t>
  </si>
  <si>
    <t>Vypouštěcí kohout DN15</t>
  </si>
  <si>
    <t>123</t>
  </si>
  <si>
    <t>Pol320</t>
  </si>
  <si>
    <t>Potrubní oddělovač typu EA DN50</t>
  </si>
  <si>
    <t>124</t>
  </si>
  <si>
    <t>Pol321</t>
  </si>
  <si>
    <t>Závitový filtr DN50</t>
  </si>
  <si>
    <t>125</t>
  </si>
  <si>
    <t>Pol322</t>
  </si>
  <si>
    <t>Uklidňující úsek délky 300mm</t>
  </si>
  <si>
    <t>126</t>
  </si>
  <si>
    <t>Pol323</t>
  </si>
  <si>
    <t>Kulový kohout DN50 s vypouštěním</t>
  </si>
  <si>
    <t>127</t>
  </si>
  <si>
    <t>Pol324</t>
  </si>
  <si>
    <t>Zpětná klapka závitová DN50</t>
  </si>
  <si>
    <t>128</t>
  </si>
  <si>
    <t>Pol325</t>
  </si>
  <si>
    <t>Elektromagnetický ventil DN50/230V</t>
  </si>
  <si>
    <t>129</t>
  </si>
  <si>
    <t>Pol326</t>
  </si>
  <si>
    <t>Potrubní oddělovač typu BA DN50</t>
  </si>
  <si>
    <t>130</t>
  </si>
  <si>
    <t>Pol327</t>
  </si>
  <si>
    <t>Přepážkový filtr na studenou vodu s automatickým proplachem DN80, postříbřenné síto z nerezové oceli s antibakteriálním účinkem, přívod ele 230V/40W vč. propojení, ref. výr. JUDO JPF-A/T</t>
  </si>
  <si>
    <t>131</t>
  </si>
  <si>
    <t>Pol328</t>
  </si>
  <si>
    <t>Ocelové potrubí DN50 vč. tvarovek a uchycení</t>
  </si>
  <si>
    <t>132</t>
  </si>
  <si>
    <t>Pol329</t>
  </si>
  <si>
    <t>Ostatní tvarovky, šroubení, uchycení</t>
  </si>
  <si>
    <t>Pol330</t>
  </si>
  <si>
    <t>Tlaková zkouška potrubí, proplach a dezinfekce</t>
  </si>
  <si>
    <t>133</t>
  </si>
  <si>
    <t>Pol331</t>
  </si>
  <si>
    <t>Geodetické zaměření přípojky</t>
  </si>
  <si>
    <t>SO 382-1 - Nákládání s dešťovými vodami (SO 700)</t>
  </si>
  <si>
    <t>D1 - SO382.1 - Nákládání s dešťovými vodami (k SO700-objekt)</t>
  </si>
  <si>
    <t xml:space="preserve">    D2 - Nakládání s dešťovými vodami </t>
  </si>
  <si>
    <t>SO382.1 - Nákládání s dešťovými vodami (k SO700-objekt)</t>
  </si>
  <si>
    <t xml:space="preserve">Nakládání s dešťovými vodami </t>
  </si>
  <si>
    <t>Pol374</t>
  </si>
  <si>
    <t>Potrubí PP-KG 2000 SN10 DN125 vč. tvarovek</t>
  </si>
  <si>
    <t>Pol375</t>
  </si>
  <si>
    <t>Potrubí PP-KG 2000 SN10 DN160 vč. tvarovek</t>
  </si>
  <si>
    <t>Pol376</t>
  </si>
  <si>
    <t>Potrubí PVC-KG SN8 DN200 vč. tvarovek</t>
  </si>
  <si>
    <t>Pol377</t>
  </si>
  <si>
    <t>Pažený výkop pro potrubí</t>
  </si>
  <si>
    <t>Pol378</t>
  </si>
  <si>
    <t>Pískový podsyp a obsyp potrubí</t>
  </si>
  <si>
    <t>Pol379</t>
  </si>
  <si>
    <t>Zásyp zeminou</t>
  </si>
  <si>
    <t>Pol98</t>
  </si>
  <si>
    <t>Odvoz výkopku a skládkovné</t>
  </si>
  <si>
    <t>Pol380</t>
  </si>
  <si>
    <t>Betonová kanalizační šachta D1000, DN200, Š6; hloubka 2,55m, poklop B125</t>
  </si>
  <si>
    <t>Pol381</t>
  </si>
  <si>
    <t>Betonová kanalizační šachta s kalovým dnem D1000, DN200, Š7; hloubka 2,0m, poklop B125</t>
  </si>
  <si>
    <t>Pol382</t>
  </si>
  <si>
    <t>Regulátor průtoku do šachty DN200, 2,3l/s</t>
  </si>
  <si>
    <t>Pol383</t>
  </si>
  <si>
    <t>Filtr pro dešťovou šachtu DN200</t>
  </si>
  <si>
    <t>Pol384</t>
  </si>
  <si>
    <t>Insitu šachtová spojka D160</t>
  </si>
  <si>
    <t>Pol385</t>
  </si>
  <si>
    <t>Insitu šachtová spojka D200</t>
  </si>
  <si>
    <t>Pol386</t>
  </si>
  <si>
    <t>Betonová akumulační šachta D2200, hloubka 6m; vč. konusu a poklopu B125 a vývrtu pro potrubí</t>
  </si>
  <si>
    <t>Pol387</t>
  </si>
  <si>
    <t>Akumulační box plastový PP, 1200x600x600mm, vč. spojek, ref.výr. Wavin Q-Bic</t>
  </si>
  <si>
    <t>Pol388</t>
  </si>
  <si>
    <t>Geotextílie 300g/m2</t>
  </si>
  <si>
    <t>Pol389</t>
  </si>
  <si>
    <t>Hydroizolační PVC folie, tl. 2mm, pro svařování</t>
  </si>
  <si>
    <t>Pol390</t>
  </si>
  <si>
    <t>Vstupní hrdlo DN160-DN200</t>
  </si>
  <si>
    <t>Pol391</t>
  </si>
  <si>
    <t>Záslepka Q-BIC</t>
  </si>
  <si>
    <t>Pol392</t>
  </si>
  <si>
    <t>Šachtový adaptér, tegra 600/500 pro akumulační box</t>
  </si>
  <si>
    <t>Pol393</t>
  </si>
  <si>
    <t>Šachtová roura tegra 600, délka 2m vč. těsnění</t>
  </si>
  <si>
    <t>Pol394</t>
  </si>
  <si>
    <t>Betonový roznášecí prstenec</t>
  </si>
  <si>
    <t>Pol395</t>
  </si>
  <si>
    <t>Litinový poklop B125</t>
  </si>
  <si>
    <t>Pol396</t>
  </si>
  <si>
    <t>Kalový koš</t>
  </si>
  <si>
    <t>Pol397</t>
  </si>
  <si>
    <t>Výkop pro retenci a šachtu</t>
  </si>
  <si>
    <t>SO 382-2 - Nákládání s dešťovými vodami (SO 101)</t>
  </si>
  <si>
    <t>D1 - SO382.2 - Nákládání s dešťovými vodami (k SO101-komunikace)</t>
  </si>
  <si>
    <t xml:space="preserve">    D2 - Nákládání s dešťovými vodami</t>
  </si>
  <si>
    <t>SO382.2 - Nákládání s dešťovými vodami (k SO101-komunikace)</t>
  </si>
  <si>
    <t>Nákládání s dešťovými vodami</t>
  </si>
  <si>
    <t>Pol398</t>
  </si>
  <si>
    <t>Výkop pro vsak, LxŠxHl: 57x4,5x1,1m</t>
  </si>
  <si>
    <t>Pol399</t>
  </si>
  <si>
    <t>Podsyp štěrkopísek F8/16, LxŠxHl: 57x4,5x0,1m</t>
  </si>
  <si>
    <t>Pol400</t>
  </si>
  <si>
    <t>Zásyp zeminou, LxŠxHl: 57x4,5x0,5m</t>
  </si>
  <si>
    <t>Pol335</t>
  </si>
  <si>
    <t>Odvoz výkopku a skládkovné;</t>
  </si>
  <si>
    <t>Pol401</t>
  </si>
  <si>
    <t>Vsakovací těleso štěrkové F32/64, LxŠxHl: 56x3,5x0,4m</t>
  </si>
  <si>
    <t>Pol402</t>
  </si>
  <si>
    <t>Obsyp štěrkopísek F8/16, LxŠxHl: 57x4,5x0,1m+2x57*0,5*0,4m</t>
  </si>
  <si>
    <t>Pol403</t>
  </si>
  <si>
    <t>Poklop 600/B125</t>
  </si>
  <si>
    <t>Pol404</t>
  </si>
  <si>
    <t>Betonový prstenec</t>
  </si>
  <si>
    <t>Pol405</t>
  </si>
  <si>
    <t>Šachtová roura DN600, L=1m</t>
  </si>
  <si>
    <t>Pol406</t>
  </si>
  <si>
    <t>Geodetické zaměření</t>
  </si>
  <si>
    <t>SO 384 - Odlučovač tuků</t>
  </si>
  <si>
    <t>D1 - SO384 - ODLUČOVAČ TUKŮ</t>
  </si>
  <si>
    <t xml:space="preserve">    D2 - Odlučovač tuků</t>
  </si>
  <si>
    <t>SO384 - ODLUČOVAČ TUKŮ</t>
  </si>
  <si>
    <t>Pol367</t>
  </si>
  <si>
    <t>Dvouplášťový odlučovač tuků 10EO pro vyplnění betonem, vč. osazení a dopravy, např. Asio AS-faku 10EO</t>
  </si>
  <si>
    <t>Pol368</t>
  </si>
  <si>
    <t>Beton pro vyplnění C12/15</t>
  </si>
  <si>
    <t>Pol369</t>
  </si>
  <si>
    <t>Betonová skruž 1000/250</t>
  </si>
  <si>
    <t>Pol370</t>
  </si>
  <si>
    <t>Betonový konus 1000/600</t>
  </si>
  <si>
    <t>Pol371</t>
  </si>
  <si>
    <t>Vyrovnávací prstenec 600/100</t>
  </si>
  <si>
    <t>Pol372</t>
  </si>
  <si>
    <t>Poklop B125, bez odvětrání</t>
  </si>
  <si>
    <t>Pol373</t>
  </si>
  <si>
    <t>Těsnění prostupu pro potrubí D160 do výpažnice D250</t>
  </si>
  <si>
    <t>SO 385 - Automatický závlahový systém</t>
  </si>
  <si>
    <t>D1 -     OVLÁDACÍ SYSTÉM, OVLÁDACÍ KABELY:</t>
  </si>
  <si>
    <t xml:space="preserve">D2 -     OVLÁDACÍ VENTILY, ŠACHTICE </t>
  </si>
  <si>
    <t>D3 -     POSTŘIKOVAČE A PŘÍSLUŠENSTVÍ</t>
  </si>
  <si>
    <t>D4 -     MIKROZÁVLAHA A PŘÍSLUŠENSTVÍ</t>
  </si>
  <si>
    <t>D5 -     POTRUBÍ A TVAROVKY K PE POTRUBÍ</t>
  </si>
  <si>
    <t>D6 -     FILTRACE, ČERPACÍ STANICE A PŘÍSLUŠENSTVÍ</t>
  </si>
  <si>
    <t>D7 -     MONTÁŽ SYSTÉMU, VÝKOPOVÉ PRÁCE</t>
  </si>
  <si>
    <t xml:space="preserve">    OVLÁDACÍ SYSTÉM, OVLÁDACÍ KABELY:</t>
  </si>
  <si>
    <t>Pol1302</t>
  </si>
  <si>
    <t>Základní el. ovl. jednotka ESP-Me WiFi, 4 sekce, max kapacita až 22 sekcí</t>
  </si>
  <si>
    <t>Pol1303</t>
  </si>
  <si>
    <t>Rozšiřující modul pro 6 sekcí-(max. kapac.22sekcí)</t>
  </si>
  <si>
    <t>Pol1304</t>
  </si>
  <si>
    <t>LNK WiFi modul pro komunikaci přes internet</t>
  </si>
  <si>
    <t>Pol1305</t>
  </si>
  <si>
    <t>Drátové čidlo srážek</t>
  </si>
  <si>
    <t>Pol1306</t>
  </si>
  <si>
    <t>CYY5x1,5mm2</t>
  </si>
  <si>
    <t xml:space="preserve">    OVLÁDACÍ VENTILY, ŠACHTICE </t>
  </si>
  <si>
    <t>Pol1307</t>
  </si>
  <si>
    <t>Elmag. ventil 3/4", 24 V AC solenoid, Low Flow</t>
  </si>
  <si>
    <t>Pol1308</t>
  </si>
  <si>
    <t>Elmag. ventil 1", 24V solenoid, přímé/úhlové napojení</t>
  </si>
  <si>
    <t>Pol1309</t>
  </si>
  <si>
    <t>Vodotěsné konektory, max. 3x4,0 mm2</t>
  </si>
  <si>
    <t>Pol1310</t>
  </si>
  <si>
    <t>Rychlospojný ventil 3/4" IG, mosaz</t>
  </si>
  <si>
    <t>Pol1311</t>
  </si>
  <si>
    <t>Klíč pro rychlospojný ventil 3/4", mosaz</t>
  </si>
  <si>
    <t>Pol1312</t>
  </si>
  <si>
    <t>Otočná koncovka hadice pro rychlospojný klíč 3/4", mosaz</t>
  </si>
  <si>
    <t>Pol1313</t>
  </si>
  <si>
    <t>Ventilová šachtice kruhová malá (spodní průměr 251mm, výška 229mm)</t>
  </si>
  <si>
    <t>Pol1314</t>
  </si>
  <si>
    <t>Ventilová šachtice kulatá (spodní průměr 349mm, výška 254mm)</t>
  </si>
  <si>
    <t>Pol1315</t>
  </si>
  <si>
    <t>Ventilová šachtice, 50,5 x 37 x 30,5 cm</t>
  </si>
  <si>
    <t>Pol1316</t>
  </si>
  <si>
    <t>Ventilová šachtice 63 x 48 x 30,5 cm (LxŠxH)</t>
  </si>
  <si>
    <t>D3</t>
  </si>
  <si>
    <t xml:space="preserve">    POSTŘIKOVAČE A PŘÍSLUŠENSTVÍ</t>
  </si>
  <si>
    <t>Pol1317</t>
  </si>
  <si>
    <t>Výs. postř., výška výsuvu 10cm, jen pouzdra, zp. ventil, 3,1 bar</t>
  </si>
  <si>
    <t>Pol1318</t>
  </si>
  <si>
    <t>Rotační trysk, 3,1bar, R=4,2m; 45°-270°</t>
  </si>
  <si>
    <t>Pol1319</t>
  </si>
  <si>
    <t>Rotační tryska, 3,1bar, R=5,5m; 45°-270°</t>
  </si>
  <si>
    <t>Pol1320</t>
  </si>
  <si>
    <t>3/4" výs. postř.s převod.mechanizmem, výsuv 100 mm, 3,1 bar</t>
  </si>
  <si>
    <t>Pol1321</t>
  </si>
  <si>
    <t>Sada trysek s dostřikem 7,62m</t>
  </si>
  <si>
    <t>Pol1322</t>
  </si>
  <si>
    <t>Sada trysek s dostřikem 9.14m</t>
  </si>
  <si>
    <t>Pol1323</t>
  </si>
  <si>
    <t>Hadicová spojka, 1/2"</t>
  </si>
  <si>
    <t>Pol1324</t>
  </si>
  <si>
    <t>Hadicová spojka, 3/4"</t>
  </si>
  <si>
    <t>Pol1325</t>
  </si>
  <si>
    <t>Flexibilní potrubí 30m role</t>
  </si>
  <si>
    <t>D4</t>
  </si>
  <si>
    <t xml:space="preserve">    MIKROZÁVLAHA A PŘÍSLUŠENSTVÍ</t>
  </si>
  <si>
    <t>Pol1326</t>
  </si>
  <si>
    <t>3/4" sestava - LF + 3/4" filtr s regulací tlaku</t>
  </si>
  <si>
    <t>Pol1327</t>
  </si>
  <si>
    <t>Filtr pro zavlažovací tubusy ( 6 kusů v balení )</t>
  </si>
  <si>
    <t>Pol1328</t>
  </si>
  <si>
    <t>Zalažovací tubus průěr 10,2cm, délka 45,7cm</t>
  </si>
  <si>
    <t>Pol1329</t>
  </si>
  <si>
    <t>Kapk. potrubí 16mm, 2.2l/h, 33cm, s komp. tlaku, 100m role</t>
  </si>
  <si>
    <t>Pol1330</t>
  </si>
  <si>
    <t>Koncovka pro 16mm potrubí</t>
  </si>
  <si>
    <t>Pol1331</t>
  </si>
  <si>
    <t>Zajišť. spona pro tvarovky na 16 mm potrubí</t>
  </si>
  <si>
    <t>Pol1332</t>
  </si>
  <si>
    <t>Zajišť. bod. pro 16-17mm, 15cm hnědý</t>
  </si>
  <si>
    <t>Pol1333</t>
  </si>
  <si>
    <t>Kapk. potrubí podzemní, 16mm, 2,3l/h, 33cm, s komp. tlaku, role 100m</t>
  </si>
  <si>
    <t>Pol1334</t>
  </si>
  <si>
    <t>Nástrčná spojka (17mm)</t>
  </si>
  <si>
    <t>Pol1335</t>
  </si>
  <si>
    <t>Kolínko (17mm)</t>
  </si>
  <si>
    <t>Pol1336</t>
  </si>
  <si>
    <t>T-kus (17mm)</t>
  </si>
  <si>
    <t>Pol1337</t>
  </si>
  <si>
    <t>Tvarovka 17mm x 3/4"AG</t>
  </si>
  <si>
    <t>Pol1338</t>
  </si>
  <si>
    <t>16 mm ventilek pro kapkovací potrubí 16 x 16 mm</t>
  </si>
  <si>
    <t>Pol1339</t>
  </si>
  <si>
    <t>Odvzdušňovací/přivzdušňovací ventil</t>
  </si>
  <si>
    <t>Pol1340</t>
  </si>
  <si>
    <t>Mikropostřikovač k napojení přes 1/4" konektor, pro indikaci provozu podz. kap. potr.</t>
  </si>
  <si>
    <t>Pol1341</t>
  </si>
  <si>
    <t>Připoj. konektor pro XERITUBE a 1/4" Spaghetti (25ks)</t>
  </si>
  <si>
    <t>Pol1342</t>
  </si>
  <si>
    <t>Rozprašovací tryska s plynule nastavitelnou výsečí, 2bar , dostřik 1,2m</t>
  </si>
  <si>
    <t>82</t>
  </si>
  <si>
    <t>Pol1343</t>
  </si>
  <si>
    <t>1/4" potrubí - spaghetti, (cívka 30m)</t>
  </si>
  <si>
    <t>84</t>
  </si>
  <si>
    <t>Pol1344</t>
  </si>
  <si>
    <t>32x1/2" navrtávací pas/PN16</t>
  </si>
  <si>
    <t>86</t>
  </si>
  <si>
    <t>D5</t>
  </si>
  <si>
    <t xml:space="preserve">    POTRUBÍ A TVAROVKY K PE POTRUBÍ</t>
  </si>
  <si>
    <t>Pol1345</t>
  </si>
  <si>
    <t>32 x 2,0 PE80, PE-MD SOFT potrubí, PN 8, SDR17, role 100m</t>
  </si>
  <si>
    <t>88</t>
  </si>
  <si>
    <t>Pol1346</t>
  </si>
  <si>
    <t>+ tvarovky k PE 32x2,0mm</t>
  </si>
  <si>
    <t>90</t>
  </si>
  <si>
    <t>Pol1347</t>
  </si>
  <si>
    <t>40 x 2,4 PE80, PE-MD SOFT potrubí, PN 8, SDR17, role 100m</t>
  </si>
  <si>
    <t>92</t>
  </si>
  <si>
    <t>Pol1348</t>
  </si>
  <si>
    <t>+ tvarovky k PE 40x2,4mm</t>
  </si>
  <si>
    <t>94</t>
  </si>
  <si>
    <t>Pol1349</t>
  </si>
  <si>
    <t>CHRÁNIČKA KOPOFLEX 75</t>
  </si>
  <si>
    <t>96</t>
  </si>
  <si>
    <t>D6</t>
  </si>
  <si>
    <t xml:space="preserve">    FILTRACE, ČERPACÍ STANICE A PŘÍSLUŠENSTVÍ</t>
  </si>
  <si>
    <t>Pol1350</t>
  </si>
  <si>
    <t>Filtr SÍTOVÝ 6/4" s vněj. závitem, 130 mikronů, PN8</t>
  </si>
  <si>
    <t>98</t>
  </si>
  <si>
    <t>Pol1351</t>
  </si>
  <si>
    <t>Mosazná vsuvka 1" vnější závit, PN 16</t>
  </si>
  <si>
    <t>100</t>
  </si>
  <si>
    <t>Pol1352</t>
  </si>
  <si>
    <t>Mosazná vsuvka 6/4" vnější závit, PN 16</t>
  </si>
  <si>
    <t>Pol1353</t>
  </si>
  <si>
    <t>Mosazný T-kus 1", PN 16</t>
  </si>
  <si>
    <t>Pol1354</t>
  </si>
  <si>
    <t>Mosazný T-kus 6/4", PN 16</t>
  </si>
  <si>
    <t>Pol1355</t>
  </si>
  <si>
    <t>Kulový ventil 1" vnitřní závit, bez vypouštění/PN16</t>
  </si>
  <si>
    <t>Pol1356</t>
  </si>
  <si>
    <t>Kulový ventil 6/4" vnitřní závit, bez vypouštění/PN16</t>
  </si>
  <si>
    <t>Pol1357</t>
  </si>
  <si>
    <t>Mosazná vsuvka 6/4" x 1" vnější závit, PN 16</t>
  </si>
  <si>
    <t>D7</t>
  </si>
  <si>
    <t xml:space="preserve">    MONTÁŽ SYSTÉMU, VÝKOPOVÉ PRÁCE</t>
  </si>
  <si>
    <t>Pol1358</t>
  </si>
  <si>
    <t>Výkopové práce</t>
  </si>
  <si>
    <t>Pol1359</t>
  </si>
  <si>
    <t>Výkopové práce pro šachty</t>
  </si>
  <si>
    <t>Pol1360</t>
  </si>
  <si>
    <t>Montáže zavlažovacího systému dle projektu</t>
  </si>
  <si>
    <t>Pol1361</t>
  </si>
  <si>
    <t>Montáž hlavní filtrační sestavy</t>
  </si>
  <si>
    <t>Pol1362</t>
  </si>
  <si>
    <t>Podružný montážní materiál</t>
  </si>
  <si>
    <t>sada</t>
  </si>
  <si>
    <t>Pol1363</t>
  </si>
  <si>
    <t>Komplexní vyzkoušení, seřízení systému a nastavení ovládání</t>
  </si>
  <si>
    <t>hod</t>
  </si>
  <si>
    <t>Pol1364</t>
  </si>
  <si>
    <t>Vypracování manuálu údržb a obsluhy</t>
  </si>
  <si>
    <t>Pol1365</t>
  </si>
  <si>
    <t>Zaškolení obsluhy</t>
  </si>
  <si>
    <t>SO 511 - Plynovodní přípojka</t>
  </si>
  <si>
    <t>D1 - SO511 - PLYNOVODNÍ PŘÍPOJKA</t>
  </si>
  <si>
    <t xml:space="preserve">    D2 - plynovodní přípojka</t>
  </si>
  <si>
    <t>SO511 - PLYNOVODNÍ PŘÍPOJKA</t>
  </si>
  <si>
    <t>plynovodní přípojka</t>
  </si>
  <si>
    <t>Pol352</t>
  </si>
  <si>
    <t>Pažený výkop, LxŠxHl: 146x0,8x1,2m</t>
  </si>
  <si>
    <t>Pol353</t>
  </si>
  <si>
    <t>Pískový podsyp a obsyp vč. dodávky, LxŠxHl: 146x0,8x0,5m</t>
  </si>
  <si>
    <t>Pol354</t>
  </si>
  <si>
    <t>Zásyp zeminou, LxŠxHl: 146x0,8x0,7m</t>
  </si>
  <si>
    <t>Pol355</t>
  </si>
  <si>
    <t>Potrubí PE32RC pro plyn vč. tavrovek</t>
  </si>
  <si>
    <t>Pol356</t>
  </si>
  <si>
    <t>Potrubé PE63RC pro plyn vč. tavrovek</t>
  </si>
  <si>
    <t>Pol357</t>
  </si>
  <si>
    <t>Ocel bralen DN50</t>
  </si>
  <si>
    <t>Pol358</t>
  </si>
  <si>
    <t>Přechod PE63 na ocel bralen 2"</t>
  </si>
  <si>
    <t>Pol359</t>
  </si>
  <si>
    <t>Kulový kohout pro plyn DN25</t>
  </si>
  <si>
    <t>Pol360</t>
  </si>
  <si>
    <t>Kulový kohout pro plyn DN50</t>
  </si>
  <si>
    <t>Pol361</t>
  </si>
  <si>
    <t>Regulátor tlaku plynu B25</t>
  </si>
  <si>
    <t>Pol362</t>
  </si>
  <si>
    <t>Rozpěrka pro plynoměr 280mm</t>
  </si>
  <si>
    <t>Pol363</t>
  </si>
  <si>
    <t>Plynoměrný pilíř se skříní pro plynoměr s roztečí 280mm a regulátorem</t>
  </si>
  <si>
    <t>Pol364</t>
  </si>
  <si>
    <t>Výstražná folie žluté barvy s nápisem plyn</t>
  </si>
  <si>
    <t>Pol365</t>
  </si>
  <si>
    <t>Pol366</t>
  </si>
  <si>
    <t>Zkouška těsnosti plynovodu</t>
  </si>
  <si>
    <t>SO 531 - Horkovodní přípojka</t>
  </si>
  <si>
    <t>D1 - SO531 HORKOVODNÍ PŘÍPOJKA</t>
  </si>
  <si>
    <t xml:space="preserve">    D2 - horkovodní přípojka</t>
  </si>
  <si>
    <t>SO531 HORKOVODNÍ PŘÍPOJKA</t>
  </si>
  <si>
    <t>horkovodní přípojka</t>
  </si>
  <si>
    <t>Pol332</t>
  </si>
  <si>
    <t>Pažený výkop, LxŠxHl: 90x1x1,3m</t>
  </si>
  <si>
    <t>Pol333</t>
  </si>
  <si>
    <t>Pískový podsyp a obsyp vč. dodávky, LxŠxHl: 90x1x0,5m</t>
  </si>
  <si>
    <t>Pol334</t>
  </si>
  <si>
    <t>Zásyp zeminou, LxŠxHl: 90x1x0,8m</t>
  </si>
  <si>
    <t>Pol336</t>
  </si>
  <si>
    <t>Předizolovaná ocelová trubka DN50/140, 1x zesílená vč. táhlých oblouků, spojek a tvarovek, spojování svařováním</t>
  </si>
  <si>
    <t>Pol337</t>
  </si>
  <si>
    <t>Těsnění prostupu základovou deskou pro potrubí D140 do výpažnice D300</t>
  </si>
  <si>
    <t>Pol338</t>
  </si>
  <si>
    <t>Navařovací kohout DN50</t>
  </si>
  <si>
    <t>Pol339</t>
  </si>
  <si>
    <t>Pol340</t>
  </si>
  <si>
    <t>Smršťovací víčko izolace DN50/140</t>
  </si>
  <si>
    <t>Pol341</t>
  </si>
  <si>
    <t>Výstražná folie horkovodu s označením přívodu, zelená</t>
  </si>
  <si>
    <t>Pol342</t>
  </si>
  <si>
    <t>Výstražná folie horkovodu s označením zpátečky, zelená</t>
  </si>
  <si>
    <t>Pol343</t>
  </si>
  <si>
    <t>Výstražná folie komunikačního vedení horkovodu, oranžová</t>
  </si>
  <si>
    <t>Pol344</t>
  </si>
  <si>
    <t>Komunikační vedení PT a optochránička</t>
  </si>
  <si>
    <t>Pol345</t>
  </si>
  <si>
    <t>Ochranná geotextílie 300g/m2</t>
  </si>
  <si>
    <t>Pol346</t>
  </si>
  <si>
    <t>RTG zkouška svarů</t>
  </si>
  <si>
    <t>Pol347</t>
  </si>
  <si>
    <t>Dilatační polštář tl.40mm, 1m</t>
  </si>
  <si>
    <t>Pol348</t>
  </si>
  <si>
    <t>Připojení na stávající odbočku horkovodní přípojky na stávající uzávěry</t>
  </si>
  <si>
    <t>Pol349</t>
  </si>
  <si>
    <t>Tlaková zkouška horkovodu vč. přípravy a protokolů</t>
  </si>
  <si>
    <t>Pol350</t>
  </si>
  <si>
    <t>Číštění potrubí profukováním nbeo proplachem</t>
  </si>
  <si>
    <t>Pol351</t>
  </si>
  <si>
    <t>SO 700 - Základní škola</t>
  </si>
  <si>
    <t xml:space="preserve">    6 - Úpravy povrchů, podlahy a osazování výplní</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</si>
  <si>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</si>
  <si>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</si>
  <si>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</si>
  <si>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</si>
  <si>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</si>
  <si>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725 - Zdravotechnika - zařizovací předměty</t>
  </si>
  <si>
    <t xml:space="preserve">    727 - Zdravotechnika - požární ochrana</t>
  </si>
  <si>
    <t xml:space="preserve">    762 - Konstrukce tesařské</t>
  </si>
  <si>
    <t xml:space="preserve">    763 - Konstrukce suché výstavby</t>
  </si>
  <si>
    <t xml:space="preserve">    764 - Konstrukce klempířské</t>
  </si>
  <si>
    <t xml:space="preserve">    765 - Krytina skládaná</t>
  </si>
  <si>
    <t xml:space="preserve">    766 - Konstrukce truhlářské</t>
  </si>
  <si>
    <t xml:space="preserve">    771 - Podlahy z dlaždic</t>
  </si>
  <si>
    <t xml:space="preserve">    775 - Podlahy skládané</t>
  </si>
  <si>
    <t xml:space="preserve">    776 - Podlahy povlakové</t>
  </si>
  <si>
    <t xml:space="preserve">    777 - Podlahy lité</t>
  </si>
  <si>
    <t xml:space="preserve">    781 - Dokončovací práce - obklady</t>
  </si>
  <si>
    <t xml:space="preserve">    783 - Dokončovací práce - nátěry</t>
  </si>
  <si>
    <t xml:space="preserve">    784 - Dokončovací práce - malby a tapety</t>
  </si>
  <si>
    <t xml:space="preserve">    786 - Dokončovací práce - čalounické úpravy</t>
  </si>
  <si>
    <t>115101201</t>
  </si>
  <si>
    <t>Čerpání vody na dopravní výšku do 10 m s uvažovaným průměrným přítokem do 500 l/min</t>
  </si>
  <si>
    <t>-1422463096</t>
  </si>
  <si>
    <t xml:space="preserve">Poznámka k souboru cen:_x000D_
1. Ceny nelze použít pro čerpání vody při snižování hladiny podzemní vody soustavou čerpacích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2. V cenách jsou započteny i náklady montáž a demontáž potrubí nebo hadice v délce do 20 m. Pro převedení vody na vzdálenost větší než 20 m se použijí položky souboru cen 115 00-11 Převedení vody potrubím tohoto katalogu._x000D_
3. V cenách nejsou započteny náklady na zřízení čerpacích jímek nebo projektovaných studní:_x000D_
a) kopaných; tyto se oceňují příslušnými cenami části A03 Hloubené vykopávky._x000D_
b) vrtaných; tyto se oceňují příslušnými cenami katalogu 800-2 Zvláštní zakládání objektů._x000D_
4. Doba, po kterou nejsou čerpadla v činnosti, se neoceňuje. Výjimkou je přerušení čerpání vody na dobu do 15 minut jednotlivě; toto přerušení se od doby čerpání neodečítá._x000D_
5. Dopravní výškou vody se rozumí svislá vzdálenost mezi hladinou vody v jímce sníženou čerpáním a vodorovnou rovinou proloženou osou nejvyššího bodu výtlačného potrubí._x000D_
6. Množství jednotek se určuje v hodinách doby, po kterou je jednotlivé čerpadlo, popř. celý soubor čerpadel v činnosti._x000D_
7. Počet měrných jednotek se určí samostatně za každé čerpací místo (jámu, studnu, šachtu)._x000D_
</t>
  </si>
  <si>
    <t>115101301</t>
  </si>
  <si>
    <t>Pohotovost záložní čerpací soupravy pro dopravní výšku do 10 m s uvažovaným průměrným přítokem do 500 l/min</t>
  </si>
  <si>
    <t>den</t>
  </si>
  <si>
    <t>-1318802719</t>
  </si>
  <si>
    <t xml:space="preserve">Poznámka k souboru cen:_x000D_
1. V ceně nejsou započteny náklady na sací a výtlačné potrubí, příp. na odpadní žlaby a náklady na lešení pod čerpadlo a pod potrubí nebo pod odpadní žlaby, na energii a na záložní zdroje energie._x000D_
2. Oceňují se všechny kalendářní dny od skončení montáže do započetí demontáže čerpací soupravy s odečtením kalendářních dnů, ve kterých je tato souprava v činnosti._x000D_
3. Pohotovost záložní čerpací soupravy se oceňuje jen se souhlasem investora a to tehdy, mohla-li by porucha v čerpání ohrozit bezpečnost pracujících nebo budované dílo, příp. termín výstavby._x000D_
4. Dopravní výškou vody se rozumí svislá vzdálenost mezi hladinou vody v jímce sníženou čerpáním a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 náklady cenami souboru cen 115 00-11 Převedení vody potrubím._x000D_
</t>
  </si>
  <si>
    <t>131251207</t>
  </si>
  <si>
    <t>Hloubení zapažených jam a zářezů strojně s urovnáním dna do předepsaného profilu a spádu v hornině třídy těžitelnosti I skupiny 3 přes 5 000 m3</t>
  </si>
  <si>
    <t>1533261882</t>
  </si>
  <si>
    <t xml:space="preserve">Poznámka k souboru cen:_x000D_
1. V cenách jsou započteny i náklady na případné nutné přemístění výkopku ve výkopišti a na přehození výkopku na přilehlém terénu na vzdálenost do 3 m od okraje jámy nebo naložení na dopravní prostředek._x000D_
2. Hloubení zapažených jam hloubky přes 16 m se oceňuje individuálně._x000D_
3. Výpočet objemu vykopávky v pažených prostorách se stanovuje dle přílohy č. 3 tohoto katalogu._x000D_
</t>
  </si>
  <si>
    <t>73*54*5,2+(6,32*6,23+6,13*7,09+4,23*4,43+3,16*3,83+4,75*4,33+5,63*5,43+3,08*4,82)*2</t>
  </si>
  <si>
    <t>132254101</t>
  </si>
  <si>
    <t>Hloubení zapažených rýh šířky do 800 mm strojně s urovnáním dna do předepsaného profilu a spádu v hornině třídy těžitelnosti I skupiny 3 do 20 m3</t>
  </si>
  <si>
    <t>-710048621</t>
  </si>
  <si>
    <t xml:space="preserve">Poznámka k souboru cen:_x000D_
1. V cenách jsou započteny i náklady na přehození výkopku na přilehlém terénu na vzdálenost do 3 m od podélné osy rýhy nebo naložení na dopravní prostředek._x000D_
</t>
  </si>
  <si>
    <t>52*0,4*0,8</t>
  </si>
  <si>
    <t>162751117</t>
  </si>
  <si>
    <t>Vodorovné přemístění výkopku nebo sypaniny po suchu na obvyklém dopravním prostředku, bez naložení výkopku, avšak se složením bez rozhrnutí z horniny třídy těžitelnosti I skupiny 1 až 3 na vzdálenost přes 9 000 do 10 000 m</t>
  </si>
  <si>
    <t>-1477573289</t>
  </si>
  <si>
    <t>(4,45*18,95+5,965*18,5)*29+(4*31+0,8*9,52)*49,07</t>
  </si>
  <si>
    <t>167151111</t>
  </si>
  <si>
    <t>Nakládání, skládání a překládání neulehlého výkopku nebo sypaniny strojně nakládání, množství přes 100 m3, z hornin třídy těžitelnosti I, skupiny 1 až 3</t>
  </si>
  <si>
    <t>642171978</t>
  </si>
  <si>
    <t xml:space="preserve">Poznámka k souboru cen:_x000D_
1. Ceny -1131 až -1133 jsou určeny pro nakládání, překládání a vykládání na vzdálenost_x000D_
a) do 20 m vodorovně; vodorovná vzdálenost se měří od těžnice lodi k těžnici druhé lodi, nebo k těžišti hromady na břehu nebo k těžišti dopravního prostředku na suchu,_x000D_
b) do 4 m svisle; svislá vzdálenost se měří od pracovní hladiny vody k úrovni srovna- ného terénu v místě hromady nebo v místě dopravní plochy pro dopravní prostředek na suchu. Uvedenou svislou vzdálenost 4 m lze zvětšit, a to nejvýše do 6 m, jestliže je vodorovná vzdálenost uvedená v bodu a) kratší než 20 m nejméně o trojnásobek zvětšení výšky přes 4 m._x000D_
2. Množství měrných jednotek se určí v rostlém stavu horniny._x000D_
</t>
  </si>
  <si>
    <t>-1644749799</t>
  </si>
  <si>
    <t>12104,117*2 'Přepočtené koeficientem množství</t>
  </si>
  <si>
    <t>171251201</t>
  </si>
  <si>
    <t>-1540852342</t>
  </si>
  <si>
    <t>174151101</t>
  </si>
  <si>
    <t>Zásyp sypaninou z jakékoliv horniny strojně s uložením výkopku ve vrstvách se zhutněním jam, šachet, rýh nebo kolem objektů v těchto vykopávkách</t>
  </si>
  <si>
    <t>-1077592881</t>
  </si>
  <si>
    <t xml:space="preserve">Poznámka k souboru cen:_x000D_
1. Ceny nelze použít pro zásyp rýh pro drenážní trativody pro lesnicko-technické meliorace a zemědělské. Zásyp těchto rýh se oceňuje cenami souboru cen 174 Zásyp rýh pro drény._x000D_
2. V cenách je započteno přemístění sypaniny ze vzdálenosti 10 m od kraje výkopu nebo zasypávaného prostoru, měřeno k těžišti skládky._x000D_
3. Objem zásypu je rozdíl objemu výkopu a objemu do něho vestavěných konstrukcí nebo uložených vedení i s jejich obklady a podklady. Objem potrubí do DN 180, příp. i s obalem, se od objemu zásypu neodečítá. Pro stanovení objemu zásypu se od objemu výkopu odečítá i objem obsypu potrubí oceňovaný cenami souboru cen 175 Obsyp potrubí, přichází-li v úvahu ._x000D_
4. Odklizení zbylého výkopku po provedení zásypu zářezů se šikmými stěnami pro podzemní vedení nebo zásypu jam a rýh pro podzemní vedení se oceňuje cenami souboru cen 167 Nakládání výkopku nebo sypaniny a 162 Vodorovné přemístění výkopku._x000D_
5. Rozprostření zbylého výkopku podél výkopu a nad výkopem po provedení zásypů zářezů se šikmými stěnami pro podzemní vedení nebo zásypu jam a rýh pro podzemní vedení se oceňuje cenami souborů cen 171 Uložení sypaniny do násypů._x000D_
6. V cenách nejsou zahrnuty náklady na prohození sypaniny, tyto náklady se oceňují cenou 17411-1109 Příplatek za prohození sypaniny._x000D_
</t>
  </si>
  <si>
    <t>-((4,45*18,95+5,965*18,5)*29+(4*31+0,8*9,52)*49,07)</t>
  </si>
  <si>
    <t>181951112</t>
  </si>
  <si>
    <t>Úprava pláně vyrovnáním výškových rozdílů strojně v hornině třídy těžitelnosti I, skupiny 1 až 3 se zhutněním</t>
  </si>
  <si>
    <t>1260115323</t>
  </si>
  <si>
    <t xml:space="preserve">Poznámka k souboru cen:_x000D_
1. Ceny jsou určeny pro urovnání všech nově zřizovaných ploch (v zářezech i na násypech) vodorovných nebo ve sklonu do 1:5 pod zpevnění ploch jakéhokoliv druhu, pod humusování, (ne však pro plochy zásypu rýh pro podzemní vedení), drnování apod. a dále, předepíše-li projekt urovnání pláně z jiného důvodu._x000D_
2. Ceny nelze použít pro urovnání lavic šířky do 3 m přerušujících svahy, pro urovnání dna silničních a železničních příkopů pro jakoukoliv šířku dna; toto urovnání se oceňuje cenami souboru cen 182 Svahování._x000D_
3. Urovnání ploch ve sklonu přes 1 : 5 se oceňuje cenami souboru cen 182 Svahování trvalých svahů do projektovaných profilů strojně._x000D_
4. Ceny se zhutněním jsou určeny pro jakoukoliv míru zhutnění._x000D_
</t>
  </si>
  <si>
    <t>69,52*18,92+66,02*29,8</t>
  </si>
  <si>
    <t>226112413</t>
  </si>
  <si>
    <t>Velkoprofilové vrty náběrovým vrtáním svislé nezapažené průměru přes 650 do 850 mm, v hl přes 5 m v hornině tř. III</t>
  </si>
  <si>
    <t>-1186868726</t>
  </si>
  <si>
    <t>180*(4+10)/2</t>
  </si>
  <si>
    <t>231112113</t>
  </si>
  <si>
    <t>Zřízení výplně pilot bez vytažení pažnic nezapažených nebo zapažených bentonitovou suspenzí svislých z betonu železového, v hl od 0 do 10 m, při průměru piloty přes 650 do 1250 mm</t>
  </si>
  <si>
    <t>1521052029</t>
  </si>
  <si>
    <t>156620725</t>
  </si>
  <si>
    <t>((0,6+0,9)/2/2*(0,6+0,9)/2/2)*3,14*180*(4+10)/2</t>
  </si>
  <si>
    <t>556,369*1,1 'Přepočtené koeficientem množství</t>
  </si>
  <si>
    <t>273313611</t>
  </si>
  <si>
    <t>Základy z betonu prostého desky z betonu kamenem neprokládaného tř. C 16/20</t>
  </si>
  <si>
    <t>-1648195702</t>
  </si>
  <si>
    <t>3431*0,05</t>
  </si>
  <si>
    <t>273321311</t>
  </si>
  <si>
    <t>Základy z betonu železového (bez výztuže) desky z betonu bez zvláštních nároků na prostředí tř. C 16/20</t>
  </si>
  <si>
    <t>-740444273</t>
  </si>
  <si>
    <t>54*72*0,12</t>
  </si>
  <si>
    <t>273323511</t>
  </si>
  <si>
    <t>Základy z betonu železového (bez výztuže) desky z betonu pro konstrukce bílých van tř. C 25/30</t>
  </si>
  <si>
    <t>-302477762</t>
  </si>
  <si>
    <t>273323611</t>
  </si>
  <si>
    <t>Základy z betonu železového (bez výztuže) desky z betonu pro konstrukce bílých van tř. C 30/37</t>
  </si>
  <si>
    <t>1328282276</t>
  </si>
  <si>
    <t>"dojezdy výtahu a šachty"13,3+"základová deska"1354,7+"zákl.deska pod jeřábem"39,1+"zesílení desky pod květníkem"7,5</t>
  </si>
  <si>
    <t>273351121</t>
  </si>
  <si>
    <t>Bednění základů desek zřízení</t>
  </si>
  <si>
    <t>405142668</t>
  </si>
  <si>
    <t>"dojezdy výtahu a šachty"23,2+4,8+"základová deska"267,7+45,5+"zákl.deska pod jeřábem"28,6+"zesílení desky pod květníkem"21,6</t>
  </si>
  <si>
    <t>273351122</t>
  </si>
  <si>
    <t>Bednění základů desek odstranění</t>
  </si>
  <si>
    <t>-522933301</t>
  </si>
  <si>
    <t>273361821</t>
  </si>
  <si>
    <t>Výztuž základů desek z betonářské oceli 10 505 (R) nebo BSt 500</t>
  </si>
  <si>
    <t>-1280546023</t>
  </si>
  <si>
    <t>("dojezdy výtahu a šachty"13,3+0,7+"základová deska"1354,7+"zákl.deska pod jeřábem"39,1+"zesílení desky pod květníkem"7,5)*170*0,001</t>
  </si>
  <si>
    <t>273362021</t>
  </si>
  <si>
    <t>Výztuž základů desek ze svařovaných sítí z drátů typu KARI</t>
  </si>
  <si>
    <t>-133123002</t>
  </si>
  <si>
    <t>54*72*0,12*3,08*0,001</t>
  </si>
  <si>
    <t>273391131</t>
  </si>
  <si>
    <t>Vložky do základových konstrukcí desek antivibrační rohože z recyklované pryže, včetně překrytí PE folií lepené celoplošně vodorovně, tuhost desky přes 1 MPa</t>
  </si>
  <si>
    <t>-2097008829</t>
  </si>
  <si>
    <t xml:space="preserve">Poznámka k souboru cen:_x000D_
1. Ceny lze použít i pro ocenění základových konstrukcí z prefabrikovaných dílců nebo zděných._x000D_
</t>
  </si>
  <si>
    <t>-642004484</t>
  </si>
  <si>
    <t>274323611</t>
  </si>
  <si>
    <t>Základy z betonu železového (bez výztuže) pasy z betonu pro konstrukce bílých van tř. C 30/37</t>
  </si>
  <si>
    <t>410334840</t>
  </si>
  <si>
    <t>"skoky v základové desce"1,7+12,6+3,6+"náběhový klín pro jeřáb"9,9+"konzole pro podepření schodišť"0,1</t>
  </si>
  <si>
    <t>2117336232</t>
  </si>
  <si>
    <t>"skoky v základové desce"41,1+128,8+37,7+0,3+"náběhový klín pro jeřáb"57+"konzole pro podepření schodišť"30,1+52*0,8*2</t>
  </si>
  <si>
    <t>-749078549</t>
  </si>
  <si>
    <t>-1185210420</t>
  </si>
  <si>
    <t>("skoky v základové desce"1,7+12,6+3,6+"náběhový klín pro jeřáb"9,9+"konzole pro podepření schodišť"0,1)*250*0,001</t>
  </si>
  <si>
    <t>279113131</t>
  </si>
  <si>
    <t>Základové zdi z tvárnic ztraceného bednění včetně výplně z betonu bez zvláštních nároků na vliv prostředí třídy C 16/20, tloušťky zdiva 150 mm</t>
  </si>
  <si>
    <t>1798821133</t>
  </si>
  <si>
    <t xml:space="preserve">Poznámka k souboru cen:_x000D_
1. V cenách jsou započteny i náklady na dodání a uložení betonu._x000D_
2. V cenách nejsou započteny náklady na dodání a uložení betonářské výztuže; tyto se oceňují cenami souboru cen 279 36- . . Výztuž základových zdí nosných._x000D_
3. Množství jednotek se určuje v m2 plochy zdiva._x000D_
</t>
  </si>
  <si>
    <t>(3,16+3,53+2,91+2,2)*2*0,75+(1,7+1,6)*2*(2,05+3,1+1,65)+(2,9+2,6)*2*2,2+(3,385+2,1)*2*2,6+63,3*1,5</t>
  </si>
  <si>
    <t>279323112</t>
  </si>
  <si>
    <t>Základové zdi z betonu železového (bez výztuže) pro konstrukce bílých van tř. C 30/37</t>
  </si>
  <si>
    <t>-309524603</t>
  </si>
  <si>
    <t xml:space="preserve">Poznámka k souboru cen:_x000D_
1. V ceně příplatku -5911 jsou započteny náklady na technologické opatření a na ztíženou betonáž pod hladinou pažící bentonitové suspenze a na průběžné odčerpávání suspenze s přepouštěním na určité místo do 20 m, popř. do vany nebo do kalové cisterny k odvozu. Odvoz se oceňuje cenami katalogu 800-2 Zvláštní zakládání objektů._x000D_
2. Hloubení s použitím bentonitové suspenze se oceňuje katalogem 800-1 Zemní práce. Bednění se neoceňuje._x000D_
3. V cenách nejsou započteny náklady na:_x000D_
a) bednění; tyto se oceňují cenami souboru cen 279 35-11 Bednění základových zdí,_x000D_
b) dodání a uložení výztuže; tyto se oceňují cenami souboru cen 279 36- . . Výztuž základových zdí nosných._x000D_
</t>
  </si>
  <si>
    <t>"dojezdy výtahu a šachty"62,9+"pilastry v tělocvičně 500mm"25,4+"obvodové stěny"250+"běžné vnitřní stěny"205+27,3+"výtahové šachty"15,5</t>
  </si>
  <si>
    <t>"pilastry v tělocvičně 400mm"9,7</t>
  </si>
  <si>
    <t>279351121</t>
  </si>
  <si>
    <t>Bednění základových zdí rovné oboustranné za každou stranu zřízení</t>
  </si>
  <si>
    <t>-355095291</t>
  </si>
  <si>
    <t xml:space="preserve">Poznámka k souboru cen:_x000D_
1. Ceny jsou určeny pro bednění svislé nebo šikmé (odkloněné), půdorysně přímé nebo zalomené ve volném prostranství, ve volných nebo zapažených jamách a rýhách._x000D_
2. Kruhové nebo obloukové bednění poloměru do 1 m se oceňuje individuálně._x000D_
</t>
  </si>
  <si>
    <t>"dojezdy výtahu a šachty"514,9+"obvodové stěny"2039,7+"běžné vnitřní stěny"1448+226,8+"výtahové šachty"186,6</t>
  </si>
  <si>
    <t>279351122</t>
  </si>
  <si>
    <t>Bednění základových zdí rovné oboustranné za každou stranu odstranění</t>
  </si>
  <si>
    <t>-57407269</t>
  </si>
  <si>
    <t>279351311</t>
  </si>
  <si>
    <t>Bednění základových zdí rovné jednostranné zřízení</t>
  </si>
  <si>
    <t>-1250470870</t>
  </si>
  <si>
    <t>"dojezdy výtahu a šachty"3,1+"pilastry v tělocvičně 500mm"203,6+"obvodové stěny"55,7+"běžné vnitřní stěny"43,2+0,5</t>
  </si>
  <si>
    <t>"výtahové šachty"3,7+"pilastry v tělocvičně 400mm"69,7</t>
  </si>
  <si>
    <t>279351312</t>
  </si>
  <si>
    <t>Bednění základových zdí rovné jednostranné odstranění</t>
  </si>
  <si>
    <t>-619270740</t>
  </si>
  <si>
    <t>279361821</t>
  </si>
  <si>
    <t>Výztuž základových zdí nosných svislých nebo odkloněných od svislice, rovinných nebo oblých, deskových nebo žebrových, včetně výztuže jejich žeber z betonářské oceli 10 505 (R) nebo BSt 500</t>
  </si>
  <si>
    <t>-1893523033</t>
  </si>
  <si>
    <t>"běžné vnitřní stěny"(205+27,3)*120*0,001</t>
  </si>
  <si>
    <t>("dojezdy výtahu a šachty"62,9+"pilastry v tělocvičně 500mm"25,4+"obvodové stěny"250+"výtahové šachty"15,5)*140*0,001</t>
  </si>
  <si>
    <t>"pilastry v tělocvičně 400mm"9,7*140*0,001</t>
  </si>
  <si>
    <t>((3,16+3,53+2,91+2,2)*2*2*0,75/0,25+(1,7+1,6)*2*2*(2,05+3,1+1,65)/0,25+(2,9+2,6)*2*2*2,2/0,25+(3,385+2,1)*2*2*2,6/0,25+63,3*2*1,5/0,25)*0,617*0,001</t>
  </si>
  <si>
    <t>((3,16+3,53+2,91+2,2)*2*2/0,5*0,75+(1,7+1,6)*2*2*(2,05+3,1+1,65)/0,5+(2,9+2,6)*2*2/0,5*2,2+(3,385+2,1)*2*2/0,5*2,6+63,3*2/0,5*1,5)*0,617*0,001</t>
  </si>
  <si>
    <t>311101211</t>
  </si>
  <si>
    <t>Vytvoření prostupů nebo suchých kanálků v betonových zdech nosných z monolitického betonu a železobetonu vodorovných, šikmých, obloukových, zalomených, svislých vložkami z trub, prefabrikovaných dílců, dutinových tvarovek, apod., bez jejich dodání trvale osazenými na sraz, včetně polohového zajištění v bednění při betonáži, vnější průřezové plochy do 0,02 m2</t>
  </si>
  <si>
    <t>1616597197</t>
  </si>
  <si>
    <t xml:space="preserve">Poznámka k souboru cen:_x000D_
1. Neodečítá-li se objem neprovedeného betonu podle čl. 3523 odst. a) Všeobecných podmínek tohoto katalogu (do 0,10 m3 a do 0,05 m2), neoceňuje se ukládání vložek cenami -1211 (do 0,02 m2) a -1212 (do 0,05 m2), ale pouze jejich dodávka podle poznámky 2 a 3._x000D_
2. Dodávka vložek předepsaných projektem se oceňuje ve specifikaci._x000D_
3. Ztratné lze stanovit ve výši 1 %._x000D_
</t>
  </si>
  <si>
    <t>0,3*(1+2+5+4+3+3+3+2)+0,4*(30+39+2)+0,46</t>
  </si>
  <si>
    <t>283420R0</t>
  </si>
  <si>
    <t>prostupová pažnice do spodní stavby ze silnostěnného PVC DN 150 s montážním držákem do bednění dl.100-500mm</t>
  </si>
  <si>
    <t>-133191822</t>
  </si>
  <si>
    <t>3+30</t>
  </si>
  <si>
    <t>283420R1</t>
  </si>
  <si>
    <t>prostupová pažnice do spodní stavby ze silnostěnného PVC DN 200 s montážním držákem do bednění dl.100-500mm</t>
  </si>
  <si>
    <t>1399091827</t>
  </si>
  <si>
    <t>1+39+2+1+3</t>
  </si>
  <si>
    <t>283420R2</t>
  </si>
  <si>
    <t>prostupová pažnice do spodní stavby ze silnostěnného PVC DN 250 s montážním držákem do bednění dl.100-500mm</t>
  </si>
  <si>
    <t>-172755139</t>
  </si>
  <si>
    <t>2+5+3</t>
  </si>
  <si>
    <t>283420R3</t>
  </si>
  <si>
    <t>prostupová pažnice do spodní stavby ze silnostěnného PVC DN 300 s montážním držákem do bednění dl.100-500mm</t>
  </si>
  <si>
    <t>-222278086</t>
  </si>
  <si>
    <t>4+2</t>
  </si>
  <si>
    <t>311235101</t>
  </si>
  <si>
    <t>Zdivo jednovrstvé z cihel děrovaných broušených na celoplošnou tenkovrstvou maltu, pevnost cihel do P10, tl. zdiva 175 mm</t>
  </si>
  <si>
    <t>-2141507922</t>
  </si>
  <si>
    <t xml:space="preserve">Poznámka k souboru cen:_x000D_
1. Množství jednotek se určuje v m2 plochy konstrukce._x000D_
2. Do plochy zdiva se započítává plocha vyzdívky nosných ocelových koster svislých i šikmých. Tato plocha se započítává plně bez odpočtu plochy ocelových koster nosníků._x000D_
3. Od plochy zdiva se odečítá:_x000D_
a) plocha otvorů jednotlivě větší než 0,25 m2,_x000D_
b) plocha otvorů okenních, dveřních a jiných (vnějších i vnitřních) stanovená z rozměrů kótovaných ve výkresech. Při zalomeném ostění oken a balkónových dveří se šířka zmenšuje o 100 mm._x000D_
c) plocha překladů, obetonovaných hlav ocelových nosníků, věnců a jiných konstrukcí betonových a železobetonových._x000D_
4. V cenách jsou započteny i náklady na doplňkové cihly._x000D_
5. V cenách nejsou započteny náklady na:_x000D_
a) výplň kapes obvodového zdiva (např kolem oken); tyto se ocení příslušnými cenami SC 311 23-891. Výplň kapes zdiva z děrovaných cihel polystyrénem._x000D_
b) zásyp dutin první vrstvy zdiva; tyto se ocení příslušnými cenami SC 311 23-892..Zásyp dutin zdiva z děrovaných cihel._x000D_
</t>
  </si>
  <si>
    <t>"1.PP"(7,125+7,225+7,05+16,6+8,65+2,85+0,515)*3,5-2,325*2,6-0,8*1,97</t>
  </si>
  <si>
    <t>"1.NP"3,55*(1,95+3,73+4,77+3+1,415+1,95+3,7+2,285+9,3+3,14+3,65+3,375*2+6,06+4,175)-(0,9+0,8)*2,1*3</t>
  </si>
  <si>
    <t>"2.NP"3,55*(9,36+4,77+13,96+4,1+13,115+4,585+20,985)-0,9*2,6*2</t>
  </si>
  <si>
    <t>"3.NP"3,55*(9,36+4,77+9,65+3,8+24,25+11,5)-0,8*1,97</t>
  </si>
  <si>
    <t>"4.NP"3,5*(4,77+1,89+7,585+7,6)</t>
  </si>
  <si>
    <t>311235141</t>
  </si>
  <si>
    <t>Zdivo jednovrstvé z cihel děrovaných broušených na celoplošnou tenkovrstvou maltu, pevnost cihel přes P10 do P15, tl. zdiva 240 mm</t>
  </si>
  <si>
    <t>-277244601</t>
  </si>
  <si>
    <t>"1.PP"5,3*7,25+(2,715+10,6)*3,5-(3+2,4)*2,6+(1,79*2+2,44+3,8*7+3,65*9+32,3+0,465+8,9+1,3*2)*3,25+10,3*3,45-(0,9*10+0,7*3)*2,1*0,8*1,97*2</t>
  </si>
  <si>
    <t>"1.NP"3,55*(2,46+2,79+2,81+3,45+1,915)</t>
  </si>
  <si>
    <t>311235161</t>
  </si>
  <si>
    <t>Zdivo jednovrstvé z cihel děrovaných broušených na celoplošnou tenkovrstvou maltu, pevnost cihel přes P10 do P15, tl. zdiva 300 mm</t>
  </si>
  <si>
    <t>1441349029</t>
  </si>
  <si>
    <t>"1.PP"(17,55+2,875+1,19+2,8*2+2,5+1,25)*3,5+3,65*3,95-2,45*2,25-2,875*2,6+20,225*3,45-0,9*1,97*2-2*2,2*3</t>
  </si>
  <si>
    <t>"1.NP"3,55*(3,25+2,4*2+5,5+0,19+4,55+11,2+4,4+5+6,275+0,325+1,05+0,875+7,81+14,8)-0,9*2,6*2-0,9*2,1</t>
  </si>
  <si>
    <t>"2.NP"3,55*(7,6+1,265+3,1*2+3,65+0,19+0,875+27,8+7,6+4,895+4,9+4,4+50,15)-0,9*(2,1*3+2,6*2)-0,7*2,1</t>
  </si>
  <si>
    <t>"3.NP"3,55*(7,6+3,2+4,35+37,335+11,8+7,05+15,2+4,895+4,735+27,7+22,35)-(0,7+0,9*2)*2,1</t>
  </si>
  <si>
    <t>"4.NP"3,5*(7,6+3,2+4,235+3,1+1,3+3,65+1,55+3,625+0,19+1,825+1,625+6,5+24,25+4,79+15,2+7,05)-(0,7+0,9*2)*2,1</t>
  </si>
  <si>
    <t>311321411</t>
  </si>
  <si>
    <t>Nadzákladové zdi z betonu železového (bez výztuže) nosné bez zvláštních nároků na vliv prostředí tř. C 25/30</t>
  </si>
  <si>
    <t>827209388</t>
  </si>
  <si>
    <t xml:space="preserve">Poznámka k souboru cen:_x000D_
1. Při betonování do ztraceného bednění z desek je zohledněna zvýšená opatrnost, aby se předešlo poškození zabudovaných desek._x000D_
2. Při stanovení množství měrných jednotek betonu do ztraceného bednění z desek je třeba zohlednit skutečnou spotřebu betonu v m3 zdiva._x000D_
3. V cenách nejsou započteny náklady na:_x000D_
a) bednění; tyto se oceňují cenami souboru cen:_x000D_
- 31* 35-1 Bednění nadzákladových zdí,_x000D_
- 31* 35-12 Ztracené bednění nadzákladových zdí ze štěpkocementových desek,_x000D_
b) dodání a uložení výztuže; tyto se oceňují cenami souboru cen 31* 36- . . Výztuž nadzákladových zdí._x000D_
4. V cenách pohledového betonu -1812 až -1818 jsou započteny i náklady na pečlivé hutnění zejména při líci konstrukce pro docílení neporušeného maltového povrchu bez vzhledových kazů._x000D_
</t>
  </si>
  <si>
    <t>"výtahové šachty"15,7+0,7+17+0,6+15,5+16,2+"stěny tl. 300mm"290,6+197,3+187,4+128,1+"stěny tl. 250mm"21,4</t>
  </si>
  <si>
    <t>311321814</t>
  </si>
  <si>
    <t>Nadzákladové zdi z betonu železového (bez výztuže) nosné pohledového (v přírodní barvě drtí a přísad) tř. C 25/30</t>
  </si>
  <si>
    <t>-2073349122</t>
  </si>
  <si>
    <t>"pilastry v tělocvičně 500mm"18,4+"pilastry v tělocvičně 400mm"6,1</t>
  </si>
  <si>
    <t>311351121</t>
  </si>
  <si>
    <t>Bednění nadzákladových zdí nosných rovné oboustranné za každou stranu zřízení</t>
  </si>
  <si>
    <t>-701801154</t>
  </si>
  <si>
    <t xml:space="preserve">Poznámka k souboru cen:_x000D_
1. Ceny jsou určeny pro bednění svislé nebo šikmé (odkloněné), půdorysně přímé nebo zalomené ve volném prostranství, ve volných nebo zapažených jamách a rýhách._x000D_
2. Ceny jsou určeny pro bednění výšky do 4 m. Bednění větších výšek se oceňuje individuálně._x000D_
3. Ceny jsou určeny pro bedněné plochy s nízkými požadavky na pohledovost - třída pohledového betonu PB1 dle TP ČSB 03 (garáže, sklepy, apod.)_x000D_
4. Příplatek k cenám za pohledový beton je určen pro třídu pohledového betonu PB2 (běžné budovy). Vyšší třídy pohledovosti se oceňují individuálně._x000D_
5. Kruhové nebo obloukové bednění poloměru do 1 m se oceňuje individuálně._x000D_
</t>
  </si>
  <si>
    <t>"výtahové šachty"188,4+15,1+205,6+8,6+174,7+200+"stěny tl. 300mm"2930,5+2068,5+2044,1+1330+"stěny tl. 250mm"180,7</t>
  </si>
  <si>
    <t>311351122</t>
  </si>
  <si>
    <t>Bednění nadzákladových zdí nosných rovné oboustranné za každou stranu odstranění</t>
  </si>
  <si>
    <t>713257203</t>
  </si>
  <si>
    <t>311351311</t>
  </si>
  <si>
    <t>Bednění nadzákladových zdí nosných rovné jednostranné zřízení</t>
  </si>
  <si>
    <t>-572884078</t>
  </si>
  <si>
    <t>"výtahové šachty"2,8+1,2+1,4+1,4+3,9+"stěny tl. 300mm"199,4+133,4+135,9+82,7+"stěny tl. 250mm"1,1</t>
  </si>
  <si>
    <t>"pilastry v tělocvičně 500mm"153,3+"pilastry v tělocvičně 400mm"44,2</t>
  </si>
  <si>
    <t>311351312</t>
  </si>
  <si>
    <t>Bednění nadzákladových zdí nosných rovné jednostranné odstranění</t>
  </si>
  <si>
    <t>886371263</t>
  </si>
  <si>
    <t>311351911</t>
  </si>
  <si>
    <t>Bednění nadzákladových zdí nosných Příplatek k cenám bednění za pohledový beton</t>
  </si>
  <si>
    <t>1056350011</t>
  </si>
  <si>
    <t>203,6+2039,7*0,35+98,7+153,3</t>
  </si>
  <si>
    <t>311361821</t>
  </si>
  <si>
    <t>Výztuž nadzákladových zdí nosných svislých nebo odkloněných od svislice, rovných nebo oblých z betonářské oceli 10 505 (R) nebo BSt 500</t>
  </si>
  <si>
    <t>-73031980</t>
  </si>
  <si>
    <t>("výtahové šachty"15,7+0,7+17+0,6+15,5+16,2+"stěny tl. 300mm"290,6+197,3+187,4+128,1+"stěny tl. 250mm"21,4)*110*0,001</t>
  </si>
  <si>
    <t>("pilastry v tělocvičně 500mm"18,4+"pilastry v tělocvičně 400mm"6,1)*110*0,001</t>
  </si>
  <si>
    <t>312321411</t>
  </si>
  <si>
    <t>Nadzákladové zdi z betonu železového (bez výztuže) výplňové bez zvláštních nároků na vliv prostředí tř. C 25/30</t>
  </si>
  <si>
    <t>1047319750</t>
  </si>
  <si>
    <t>19,7+19,9+20,6+0,6</t>
  </si>
  <si>
    <t>312361821</t>
  </si>
  <si>
    <t>Výztuž nadzákladových zdí výplňových svislých nebo odkloněných od svislice, rovných nebo oblých z betonářské oceli 10 505 (R) nebo BSt 500</t>
  </si>
  <si>
    <t>-290061173</t>
  </si>
  <si>
    <t>(19,7+19,9+20,6+0,6)*110*0,001</t>
  </si>
  <si>
    <t>317168011</t>
  </si>
  <si>
    <t>Překlady keramické ploché osazené do maltového lože, výšky překladu 71 mm šířky 115 mm, délky 1000 mm</t>
  </si>
  <si>
    <t>40346787</t>
  </si>
  <si>
    <t xml:space="preserve">Poznámka k souboru cen:_x000D_
1. V cenách -80.. až – 82.. (překlady ploché, vysoké a roletové) jsou započteny i náklady na:_x000D_
a) očištění podkladu pod překladem a jeho navlhčení vodou, rozprostření malty pod ložnou plochu, osazení překladu do vodorovné polohy a začištění vytlačené malty,_x000D_
b) dodání příslušného překladu předepsané délky,_x000D_
c) dočasné montážní podepření plochých překladů tak, aby vzdálenost mezi podporou a okrajem otvoru nebo mezi podporami byla maximálně 1 m._x000D_
2. V cenách -83.. (překlady složené roletové) jsou započteny i náklady na:_x000D_
a) očištění podkladů pod překladem a jeho navlhčení vodou, rozprostření malty pod ložnou plochu, osazení překladu do vodorovné polohy a začištění vytlačené malty,_x000D_
b) dodání vnitřního keramobetonového překladu a vnějšího tepelněizolačního dílu příslušné délky, včetně izolace z pěnového polystyrénu (u zdiva tl. 400 mm), případně vysokého překladu (u zdiva tl. 440 mm),_x000D_
c) betonáž mezery mezi překladem a tepelněizolačním dílem z betonu třídy C 16/20; tato betonáž se provádí u překladů dlouhých 2000 mm a více zároveň s betonáží stropní konstrukce a ztužujícího věnce,_x000D_
d) dočasné montážní podepření zespodu v celé světlé délce překladu s dvěma podporami ve třetinách šířky otvoru a dvěma podporami po krajích otvoru - platí pouze pro překlady delší než 2000 mm, včetně._x000D_
3. V cenách -84.. (překlady vysoké spřažené) jsou započteny i náklady na:_x000D_
a) očištění podkladů pod překladem a jeho navlhčení vodou, rozprostření malty pod ložnou plochu, osazení překladu do vodorovné polohy a začištění vytlačené malty,_x000D_
b) dodání keramických překladů příslušné délky,_x000D_
c) uložení a dodávku výztuže_x000D_
d) betonáž mezi překlady z betonu třídy C 20/25_x000D_
e) oboustranné bednění překladu při betonáži_x000D_
f) dočasné montážní podepření zespodu v celé světlé délce překladu_x000D_
4. V cenách -82.. a -83.. (překlady roletové) nejsou započteny náklady na:_x000D_
a) vysoký překlad a svislou izolaci v úrovni stropního věnce u složených roletových překladů; tyto se ocení samostatně,_x000D_
b) dodávku a montáž rolet, případně žaluzií; tyto se ocení samostatně._x000D_
5. V cenách -84.. (překlady vysoké spřažené) nejsou započteny náklady na:_x000D_
a) betonáž a bednění v úrovni stropního věnce; tyto se ocení samostatně,_x000D_
6. Množství jednotek se určuje v kusech překladu podle jeho celkové délky. Minimální délka uložení je stanovena:_x000D_
a) u plochých překladů na 120 mm na každé straně,_x000D_
b) u vysokých a roletových překladů délky do 1750 mm na 125mm, délky 2000 a 2250 mm na 200 mm a u délky 2500 mm a větší na 250 mm na každé straně překladu._x000D_
c) u vysokých spřažených překladů 250 mm na každé straně překladu._x000D_
</t>
  </si>
  <si>
    <t>4+4+10</t>
  </si>
  <si>
    <t>317168012</t>
  </si>
  <si>
    <t>Překlady keramické ploché osazené do maltového lože, výšky překladu 71 mm šířky 115 mm, délky 1250 mm</t>
  </si>
  <si>
    <t>-764885776</t>
  </si>
  <si>
    <t>122+8+1+5</t>
  </si>
  <si>
    <t>317168013</t>
  </si>
  <si>
    <t>Překlady keramické ploché osazené do maltového lože, výšky překladu 71 mm šířky 115 mm, délky 1500 mm</t>
  </si>
  <si>
    <t>-1885932225</t>
  </si>
  <si>
    <t>16+4+5</t>
  </si>
  <si>
    <t>317168014</t>
  </si>
  <si>
    <t>Překlady keramické ploché osazené do maltového lože, výšky překladu 71 mm šířky 115 mm, délky 1750 mm</t>
  </si>
  <si>
    <t>-519260309</t>
  </si>
  <si>
    <t>317168015</t>
  </si>
  <si>
    <t>Překlady keramické ploché osazené do maltového lože, výšky překladu 71 mm šířky 115 mm, délky 2000 mm</t>
  </si>
  <si>
    <t>-1340641352</t>
  </si>
  <si>
    <t>5+7</t>
  </si>
  <si>
    <t>317168016</t>
  </si>
  <si>
    <t>Překlady keramické ploché osazené do maltového lože, výšky překladu 71 mm šířky 115 mm, délky 2250 mm</t>
  </si>
  <si>
    <t>-1900783611</t>
  </si>
  <si>
    <t>5+1</t>
  </si>
  <si>
    <t>317168018</t>
  </si>
  <si>
    <t>Překlady keramické ploché osazené do maltového lože, výšky překladu 71 mm šířky 115 mm, délky 2750 mm</t>
  </si>
  <si>
    <t>-522470547</t>
  </si>
  <si>
    <t>2+6</t>
  </si>
  <si>
    <t>317168051</t>
  </si>
  <si>
    <t>Překlady keramické vysoké osazené do maltového lože, šířky překladu 70 mm výšky 238 mm, délky 1000 mm</t>
  </si>
  <si>
    <t>125488829</t>
  </si>
  <si>
    <t>317168052</t>
  </si>
  <si>
    <t>Překlady keramické vysoké osazené do maltového lože, šířky překladu 70 mm výšky 238 mm, délky 1250 mm</t>
  </si>
  <si>
    <t>1306477718</t>
  </si>
  <si>
    <t>6+12</t>
  </si>
  <si>
    <t>317168053</t>
  </si>
  <si>
    <t>Překlady keramické vysoké osazené do maltového lože, šířky překladu 70 mm výšky 238 mm, délky 1500 mm</t>
  </si>
  <si>
    <t>2052298535</t>
  </si>
  <si>
    <t>21+44+3+4</t>
  </si>
  <si>
    <t>317168056</t>
  </si>
  <si>
    <t>Překlady keramické vysoké osazené do maltového lože, šířky překladu 70 mm výšky 238 mm, délky 2250 mm</t>
  </si>
  <si>
    <t>-351499834</t>
  </si>
  <si>
    <t>317168057</t>
  </si>
  <si>
    <t>Překlady keramické vysoké osazené do maltového lože, šířky překladu 70 mm výšky 238 mm, délky 2500 mm</t>
  </si>
  <si>
    <t>697761095</t>
  </si>
  <si>
    <t>317168058</t>
  </si>
  <si>
    <t>Překlady keramické vysoké osazené do maltového lože, šířky překladu 70 mm výšky 238 mm, délky 2750 mm</t>
  </si>
  <si>
    <t>-1752240924</t>
  </si>
  <si>
    <t>317168059</t>
  </si>
  <si>
    <t>Překlady keramické vysoké osazené do maltového lože, šířky překladu 70 mm výšky 238 mm, délky 3000 mm</t>
  </si>
  <si>
    <t>252313908</t>
  </si>
  <si>
    <t>3+3+3</t>
  </si>
  <si>
    <t>317168060</t>
  </si>
  <si>
    <t>Překlady keramické vysoké osazené do maltového lože, šířky překladu 70 mm výšky 238 mm, délky 3250 mm</t>
  </si>
  <si>
    <t>871232618</t>
  </si>
  <si>
    <t>317321311</t>
  </si>
  <si>
    <t>Překlady z betonu železového (bez výztuže) tř. C 16/20</t>
  </si>
  <si>
    <t>-996129887</t>
  </si>
  <si>
    <t>0,77*0,3*0,75*2+0,115*0,75*(0,85*2+1,05+1,15*4)</t>
  </si>
  <si>
    <t>317361821</t>
  </si>
  <si>
    <t>Výztuž překladů, říms, žlabů, žlabových říms, klenbových pásů z betonářské oceli 10 505 (R) nebo BSt 500</t>
  </si>
  <si>
    <t>-590437189</t>
  </si>
  <si>
    <t>0,77*2*0,617*0,001</t>
  </si>
  <si>
    <t>317941121</t>
  </si>
  <si>
    <t>Osazování ocelových válcovaných nosníků na zdivu I nebo IE nebo U nebo UE nebo L do č. 12 nebo výšky do 120 mm</t>
  </si>
  <si>
    <t>1014490218</t>
  </si>
  <si>
    <t xml:space="preserve">Poznámka k souboru cen:_x000D_
1. Ceny jsou určeny pro zednické osazování na cementovou maltu(min. MC 15)._x000D_
2. Dodávka ocelových nosníků se oceňuje ve specifikaci._x000D_
3. Ztratné lze dohodnout ve směrné výši 8 % na krytí nákladů na řezání příslušných délek z hutních délek nosníků a na zbytkový odpad (prořez)._x000D_
</t>
  </si>
  <si>
    <t>(0,77*7,93*2*2+(0,05*3+0,115*5)*14,7+(0,85*3+1,05+1,15*4)*4,75)*0,001</t>
  </si>
  <si>
    <t>13010428</t>
  </si>
  <si>
    <t>úhelník ocelový rovnostranný jakost 11 375 70x70x6mm</t>
  </si>
  <si>
    <t>-1103687650</t>
  </si>
  <si>
    <t>0,77*7,93*2*2*0,001</t>
  </si>
  <si>
    <t>13011069</t>
  </si>
  <si>
    <t>úhelník ocelový rovnostranný jakost 11 375 120x120x8mm</t>
  </si>
  <si>
    <t>1866838341</t>
  </si>
  <si>
    <t>(0,05*3+0,115*5)*14,7*0,001</t>
  </si>
  <si>
    <t>13010510</t>
  </si>
  <si>
    <t>úhelník ocelový nerovnostranný jakost 11 375 75x50x5mm</t>
  </si>
  <si>
    <t>2021469360</t>
  </si>
  <si>
    <t>(0,85*3+1,05+1,15*4)*4,75*0,001</t>
  </si>
  <si>
    <t>317998140</t>
  </si>
  <si>
    <t>Izolace tepelná mezi překlady z extrudovaného polystyrenu jakékoliv výšky, tloušťky do 30 mm</t>
  </si>
  <si>
    <t>-1592230737</t>
  </si>
  <si>
    <t>1,25*0,115*(4+2)+1*0,115*5+2,75*0,115*4</t>
  </si>
  <si>
    <t>317998143</t>
  </si>
  <si>
    <t>Izolace tepelná mezi překlady z extrudovaného polystyrenu jakékoliv výšky, tloušťky 80 mm</t>
  </si>
  <si>
    <t>1921045355</t>
  </si>
  <si>
    <t>0,238*3*3</t>
  </si>
  <si>
    <t>330321810</t>
  </si>
  <si>
    <t>Sloupy, pilíře, táhla, rámové stojky, vzpěry z betonu železového (bez výztuže) bez zvláštních nároků na vliv prostředí tř. C 40/50</t>
  </si>
  <si>
    <t>893066512</t>
  </si>
  <si>
    <t xml:space="preserve">Poznámka k souboru cen:_x000D_
1. V cenách pro pohledový beton jsou započteny i náklady na pečlivé hutnění zejména při líci konstrukce pro docílení neporušeného maltového povrchu bez vzhledových kazů._x000D_
</t>
  </si>
  <si>
    <t>"sloupy o šířce 300mm"16,9+11,1+13,5+7,6+"sloupy o šířce 500mm"6+5,9</t>
  </si>
  <si>
    <t>330321812</t>
  </si>
  <si>
    <t>Sloupy, pilíře, táhla, rámové stojky, vzpěry z betonu železového (bez výztuže) odolného proti agresivnímu prostředí tř. C 40/50</t>
  </si>
  <si>
    <t>-722144317</t>
  </si>
  <si>
    <t>"sloupy v šířce 500mm"5,9+"pilíře v šířce 250mm"17,5</t>
  </si>
  <si>
    <t>330321813</t>
  </si>
  <si>
    <t>Sloupy, pilíře, táhla, rámové stojky, vzpěry z betonu železového (bez výztuže) pohledového odolného proti agresivnímu prostředí tř. C 40/50</t>
  </si>
  <si>
    <t>1402415167</t>
  </si>
  <si>
    <t>"sloupy v šířce 300 - většina oválná"22,9</t>
  </si>
  <si>
    <t>331351115</t>
  </si>
  <si>
    <t>Bednění hranatých sloupů a pilířů včetně vzepření průřezu pravoúhlého čtyřúhelníka výšky do 4 m, průřezu přes 0,04 do 0,08 m2 zřízení</t>
  </si>
  <si>
    <t>962409229</t>
  </si>
  <si>
    <t xml:space="preserve">Poznámka k souboru cen:_x000D_
1. Cenami lze oceňovat i rámové stojky._x000D_
2. Ceny jsou určeny pro bedněné plochy s nízkými požadavky na pohledovost - třída pohledového betonu PB1 dle TP ČSB 03 (garáže, sklepy, apod.)_x000D_
3. Příplatek k cenám za pohledový beton je určen pro třídu pohledového betonu PB2 (běžné budovy). Vyšší třídy pohledovosti se oceňují individuálně._x000D_
</t>
  </si>
  <si>
    <t>"pilíře v šířce 250mm"201,5</t>
  </si>
  <si>
    <t>331351116</t>
  </si>
  <si>
    <t>Bednění hranatých sloupů a pilířů včetně vzepření průřezu pravoúhlého čtyřúhelníka výšky do 4 m, průřezu přes 0,04 do 0,08 m2 odstranění</t>
  </si>
  <si>
    <t>1024753051</t>
  </si>
  <si>
    <t>81</t>
  </si>
  <si>
    <t>331351121</t>
  </si>
  <si>
    <t>Bednění hranatých sloupů a pilířů včetně vzepření průřezu pravoúhlého čtyřúhelníka výšky do 4 m, průřezu přes 0,08 do 0,16 m2 zřízení</t>
  </si>
  <si>
    <t>1541589052</t>
  </si>
  <si>
    <t>"sloupy o šířce 300mm"165,6+101,5+124,2+69,3</t>
  </si>
  <si>
    <t>331351122</t>
  </si>
  <si>
    <t>Bednění hranatých sloupů a pilířů včetně vzepření průřezu pravoúhlého čtyřúhelníka výšky do 4 m, průřezu přes 0,08 do 0,16 m2 odstranění</t>
  </si>
  <si>
    <t>850956195</t>
  </si>
  <si>
    <t>83</t>
  </si>
  <si>
    <t>331351125</t>
  </si>
  <si>
    <t>Bednění hranatých sloupů a pilířů včetně vzepření průřezu pravoúhlého čtyřúhelníka výšky do 4 m, průřezu přes 0,16 m2 zřízení</t>
  </si>
  <si>
    <t>-680865545</t>
  </si>
  <si>
    <t>"sloupy v šířce 500mm"44,8+45,8+44,7</t>
  </si>
  <si>
    <t>331351126</t>
  </si>
  <si>
    <t>Bednění hranatých sloupů a pilířů včetně vzepření průřezu pravoúhlého čtyřúhelníka výšky do 4 m, průřezu přes 0,16 m2 odstranění</t>
  </si>
  <si>
    <t>-788616808</t>
  </si>
  <si>
    <t>85</t>
  </si>
  <si>
    <t>331361821</t>
  </si>
  <si>
    <t>Výztuž sloupů, pilířů, rámových stojek, táhel nebo vzpěr hranatých svislých nebo šikmých (odkloněných) z betonářské oceli 10 505 (R) nebo BSt 500</t>
  </si>
  <si>
    <t>616478653</t>
  </si>
  <si>
    <t>("sloupy o šířce 300mm"16,9+11,1+13,5+7,6+"sloupy o šířce 500mm"6+5,9)*250*0,001</t>
  </si>
  <si>
    <t>("sloupy v šířce 500mm"5,9+"pilíře v šířce 250mm"17,5)*250*0,001</t>
  </si>
  <si>
    <t>332351111</t>
  </si>
  <si>
    <t>Bednění kruhových a oblých sloupů a pilířů včetně vzepření průřezu kruhového nebo zakřiveného výšky do 4 m, průměru sloupu do 0,25 m zřízení</t>
  </si>
  <si>
    <t>924084242</t>
  </si>
  <si>
    <t>"sloupy v šířce 300 - většina oválná"228,9</t>
  </si>
  <si>
    <t>87</t>
  </si>
  <si>
    <t>332351112</t>
  </si>
  <si>
    <t>Bednění kruhových a oblých sloupů a pilířů včetně vzepření průřezu kruhového nebo zakřiveného výšky do 4 m, průměru sloupu do 0,25 m odstranění</t>
  </si>
  <si>
    <t>1591047893</t>
  </si>
  <si>
    <t>332351911</t>
  </si>
  <si>
    <t>Bednění kruhových a oblých sloupů a pilířů Příplatek k cenám za pohledový beton</t>
  </si>
  <si>
    <t>1282872894</t>
  </si>
  <si>
    <t>228,9*0,8</t>
  </si>
  <si>
    <t>89</t>
  </si>
  <si>
    <t>332361821</t>
  </si>
  <si>
    <t>Výztuž sloupů, pilířů, rámových stojek, táhel nebo vzpěr oblých svislých nebo šikmých (odkloněných) z betonářské oceli 10 505 (R) nebo BSt 500</t>
  </si>
  <si>
    <t>-1729804843</t>
  </si>
  <si>
    <t>"sloupy v šířce 300 - většina oválná"22,9*250*0,001</t>
  </si>
  <si>
    <t>338171113</t>
  </si>
  <si>
    <t>Montáž sloupků a vzpěr plotových ocelových trubkových nebo profilovaných výšky do 2,00 m se zabetonováním do 0,08 m3 do připravených jamek</t>
  </si>
  <si>
    <t>-1996230835</t>
  </si>
  <si>
    <t xml:space="preserve">Poznámka k souboru cen:_x000D_
1. Ceny lze použít i pro zalití (zabetonování) vzpěr rohových sloupků._x000D_
2. V cenách nejsou započteny náklady na:_x000D_
a) sloupky a vzpěry, toto se oceňuje ve specifikaci,_x000D_
b) vrtání jamek, tyto se oceňují souborem cen 131 1.-13.. - Vrtání jamek pro plotové sloupky tohoto katalogu._x000D_
3. Výškou sloupku se rozumí jeho délka před osazením._x000D_
4. V cenách 338 17-1115 a -1125 je pevným podkladem myšlena stávající podezdívka nebo podhrabová deska._x000D_
5. Montáž pletiva se oceňuje cenami souboru cen 348 17 Osazení oplocení._x000D_
6. V cenách osazování do zemního vrutu je započten i štěrk fixující sloupek._x000D_
</t>
  </si>
  <si>
    <t>91</t>
  </si>
  <si>
    <t>342244111</t>
  </si>
  <si>
    <t>Příčky jednoduché z cihel děrovaných klasických spojených na pero a drážku na maltu M5, pevnost cihel do P15, tl. příčky 115 mm</t>
  </si>
  <si>
    <t>-1709748738</t>
  </si>
  <si>
    <t xml:space="preserve">Poznámka k souboru cen:_x000D_
1. Množství jednotek se určuje v m2 plochy konstrukce._x000D_
</t>
  </si>
  <si>
    <t>"1.PP"(37,37+4,47+13,43+1,74+11,93+30,275+12,425+2,27+14,5+18,515)*3,5-(0,9*4+0,8*12+0,7*17)*1,97+1,9*3,45-1,6*1,97</t>
  </si>
  <si>
    <t>"1.NP"3,55*(20,97+11,54+5,085+55,89+4,275+1,35+11,145+14,52+13,655+20,8+16,955+25,705+25,14+19,925)</t>
  </si>
  <si>
    <t>-(0,8*4+0,9*2+1,35+5,85)*2,6-(0,7*11+0,8*8+0,9*2)*1,97-(0,8*6+0,9*2+1,1)*2,1</t>
  </si>
  <si>
    <t>"2.NP"3,55*(2,35+5,8+1,235+18,73+9,26+12,6+2,285+8,65+6,765+17,27)-0,9*2,6*11-1,35*2,6-(0,7*5+0,8)*1,97-(0,9+0,8*7)*2,1</t>
  </si>
  <si>
    <t>"3.NP"3,55*(2,35+23,2+1,23+17,5+9,21+7,25+2,05+14,745+9,76+3,215+7,75+9)-0,9*2,6*13-(0,7*5+0,8*2)*1,97-(0,8*8+0,9*2)*2,1-1,35*2,6</t>
  </si>
  <si>
    <t>"4.NP"3,5*(17,5+9,21+7,25+2,35+20,3+1,235+6,15)-(0,7*3+0,8*2)*1,97-(0,8+0,9)*2,1-1,35*2,6-0,9*2,6*8</t>
  </si>
  <si>
    <t>342272205</t>
  </si>
  <si>
    <t>Příčky z pórobetonových tvárnic hladkých na tenké maltové lože objemová hmotnost do 500 kg/m3, tloušťka příčky 50 mm</t>
  </si>
  <si>
    <t>-1157282224</t>
  </si>
  <si>
    <t>"1.PP"(0,15*2+0,3+5,5+3,5)*3,5+17,9*8,765-1,8*2,1*2</t>
  </si>
  <si>
    <t>"1.NP"3,55*(1,18+6,375+5,725+5,67+7,85+2,17+3,31+4,91+0,85+4,1+3,41+3,11+7+6,15)-0,9*(2,1+2,6)-(2,45+5,45*2)*2,45</t>
  </si>
  <si>
    <t>"2.NP"3,55*(15,2+7,05+15,1+7,75+4,85+7,95+21,8+4,8+7,15+6,9*2)-(4+5,05+7,2+3,1)*2,45+0,9*2,1-1,9*2,93</t>
  </si>
  <si>
    <t>"3.NP"3,55*(7,6*2+7,05+14,545+7,25+7,95+6,9*2+7,15+4,8+4,215+4,735+5,795)-(4+3,1+2,4+2,27+3,7)*2,45</t>
  </si>
  <si>
    <t>"4.NP"3,5*(7,6*3+7,05+7,25+7,95+2,2)-(4+4,7)*2,45-1,7*2,94</t>
  </si>
  <si>
    <t>93</t>
  </si>
  <si>
    <t>342272225</t>
  </si>
  <si>
    <t>Příčky z pórobetonových tvárnic hladkých na tenké maltové lože objemová hmotnost do 500 kg/m3, tloušťka příčky 100 mm</t>
  </si>
  <si>
    <t>-581633117</t>
  </si>
  <si>
    <t>"1.PP"(1,285+0,82+0,96+0,8*2+1+0,91+1,4+1,31+2,015+2)*3,5</t>
  </si>
  <si>
    <t>"1.NP"3,55*(3,15+7,025+2,605+0,9+0,95)</t>
  </si>
  <si>
    <t>"2.NP"3,55*1,775</t>
  </si>
  <si>
    <t>"3.NP"3,55*(1,761,775)</t>
  </si>
  <si>
    <t>342272235</t>
  </si>
  <si>
    <t>Příčky z pórobetonových tvárnic hladkých na tenké maltové lože objemová hmotnost do 500 kg/m3, tloušťka příčky 125 mm</t>
  </si>
  <si>
    <t>-1442420931</t>
  </si>
  <si>
    <t>"1.PP"(5,8+2,37+8,31+8,505)*3,5+"2.NP"3,55*1,76</t>
  </si>
  <si>
    <t>95</t>
  </si>
  <si>
    <t>342272245</t>
  </si>
  <si>
    <t>Příčky z pórobetonových tvárnic hladkých na tenké maltové lože objemová hmotnost do 500 kg/m3, tloušťka příčky 150 mm</t>
  </si>
  <si>
    <t>-365960915</t>
  </si>
  <si>
    <t>"1.PP"0,5*3,5+"1.NP"3,55*(6,85+1,775)+"4.NP"1,85*4,3</t>
  </si>
  <si>
    <t>345321515</t>
  </si>
  <si>
    <t>Zídky atikové, poprsní, schodišťové a zábradelní z betonu železového bez výztuže tř. C 25/30</t>
  </si>
  <si>
    <t>-1394282498</t>
  </si>
  <si>
    <t>"atika na předzahrádce"0,8+"atiky na venkovním hřišti"21,7+"nástavby nad střechou"8,4+"atiky"24,9</t>
  </si>
  <si>
    <t>97</t>
  </si>
  <si>
    <t>345351005</t>
  </si>
  <si>
    <t>Bednění atikových, poprsních, schodišťových, zábradelních zídek plnostěnných zřízení</t>
  </si>
  <si>
    <t>2095155664</t>
  </si>
  <si>
    <t xml:space="preserve">Poznámka k souboru cen:_x000D_
1. Do celkové plochy prolamovaných atikových i zábradelních zídek se započítává plocha bednicích truhlíků tvořících dutiny v konstrukci betonu._x000D_
</t>
  </si>
  <si>
    <t>"atika na předzahrádce"6,4+"atiky na venkovním hřišti"113,1+0,7+"nástavby nad střechou"94+0,4+"atiky"167,8</t>
  </si>
  <si>
    <t>345351006</t>
  </si>
  <si>
    <t>Bednění atikových, poprsních, schodišťových, zábradelních zídek plnostěnných odstranění</t>
  </si>
  <si>
    <t>-1810169555</t>
  </si>
  <si>
    <t>99</t>
  </si>
  <si>
    <t>345361821</t>
  </si>
  <si>
    <t>Výztuž atikových, poprsních, schodišťových, zábradelních zídek a madel z betonářské oceli 10 505 (R) nebo BSt 500</t>
  </si>
  <si>
    <t>1434017789</t>
  </si>
  <si>
    <t>("atika na předzahrádce"0,8+"atiky na venkovním hřišti"21,7+"nástavby nad střechou"8,4+"atiky"24,9)*110*0,001</t>
  </si>
  <si>
    <t>389361001</t>
  </si>
  <si>
    <t>Doplňující výztuž prefabrikovaných konstrukcí pro každý druh a stavební díl z betonářské oceli</t>
  </si>
  <si>
    <t>-220645181</t>
  </si>
  <si>
    <t>"vylamovací výztuž stěn a mezipodest"2,2</t>
  </si>
  <si>
    <t>411321414</t>
  </si>
  <si>
    <t>Stropy z betonu železového (bez výztuže) stropů deskových, plochých střech, desek balkonových, desek hřibových stropů včetně hlavic hřibových sloupů tř. C 25/30</t>
  </si>
  <si>
    <t>-1989719296</t>
  </si>
  <si>
    <t xml:space="preserve">Poznámka k souboru cen:_x000D_
1. V cenách pohledového betonu 411 35-4 a 411 35-5 jsou započteny i náklady na pečlivé hutnění zejména při líci konstrukce pro docílení neporušeného maltového povrchu bez vzhledových kazů._x000D_
</t>
  </si>
  <si>
    <t>72,5+410,7+445,9+8,6+285,9+1,6</t>
  </si>
  <si>
    <t>411321616</t>
  </si>
  <si>
    <t>Stropy z betonu železového (bez výztuže) stropů deskových, plochých střech, desek balkonových, desek hřibových stropů včetně hlavic hřibových sloupů tř. C 30/37</t>
  </si>
  <si>
    <t>-2092921861</t>
  </si>
  <si>
    <t>140,9+"střecha nad tělocvičnou dobetonávka nad filigrány"417,392</t>
  </si>
  <si>
    <t>411324646</t>
  </si>
  <si>
    <t>Stropy z betonu železového (bez výztuže) pohledového stropů deskových, plochých střech, desek balkonových, desek hřibových stropů včetně hlavic hřibových sloupů tř. C 30/37</t>
  </si>
  <si>
    <t>-1000533883</t>
  </si>
  <si>
    <t>411351011</t>
  </si>
  <si>
    <t>Bednění stropních konstrukcí - bez podpěrné konstrukce desek tloušťky stropní desky přes 5 do 25 cm zřízení</t>
  </si>
  <si>
    <t>965487045</t>
  </si>
  <si>
    <t xml:space="preserve">Poznámka k souboru cen:_x000D_
1. Ceny bednění deskových stropů 411 35-01 jsou určeny pro desky nebo plošné konzoly rovné, popř. s náběhy._x000D_
2. Bednění stropů s hlavicemi se oceňuje součtem ploch bednění hlavic a ploch bednění desek. Množství měrných jednotek bednění hlavic se určuje v m2 rozvinuté plochy hlavic. Množství měrných jednotek bednění desky se určuje m2 celkové plochy desky, od které se odečte půdorysná plocha hlavic, ohraničená průnikem obou konstrukcí._x000D_
3. Bednění trámových stropů se oceňuje součtem ploch bednění nosníků (trámů) souborem cen 413 35-11 a ploch bednění desek. Množství měrných jednotek bednění nosníků se určuje v m2 rozvinuté plochou nosníků. Množství měrných jednotek bednění desky se určuje m2 celkové plochy desky, od které se odečte půdorysná plocha nosníků, ohraničená průnikem obou konstrukcí._x000D_
4. Klenby při poloměru do 1 m se oceňuje cenami souboru cen 416 35-11. Bednění fabionů na přechodu stěn do stropů, monolitických kleneb, vnějších říms._x000D_
5. Ceny jsou určeny pro bedněné plochy s nízkými požadavky na pohledovost - třída pohledového betonu PB1 dle TP ČSB 03 (garáže, sklepy, apod.)._x000D_
6. Příplatek k cenám za pohledový beton je určen pro třídu pohledového betonu PB2 (běžné budovy). Vyšší třídy pohledovosti se oceňují individuálně._x000D_
</t>
  </si>
  <si>
    <t>54,5+7,1+18,9+3,1+97,7+31,1+67,9+30,6+81,2+20,1+5,4+0,1+6,4+2,5</t>
  </si>
  <si>
    <t>411351012</t>
  </si>
  <si>
    <t>Bednění stropních konstrukcí - bez podpěrné konstrukce desek tloušťky stropní desky přes 5 do 25 cm odstranění</t>
  </si>
  <si>
    <t>-1010732524</t>
  </si>
  <si>
    <t>411351021</t>
  </si>
  <si>
    <t>Bednění stropních konstrukcí - bez podpěrné konstrukce desek tloušťky stropní desky přes 25 do 50 cm zřízení</t>
  </si>
  <si>
    <t>877364956</t>
  </si>
  <si>
    <t>136,5+42,3+41,8+16,4</t>
  </si>
  <si>
    <t>411351022</t>
  </si>
  <si>
    <t>Bednění stropních konstrukcí - bez podpěrné konstrukce desek tloušťky stropní desky přes 25 do 50 cm odstranění</t>
  </si>
  <si>
    <t>679639600</t>
  </si>
  <si>
    <t>411354313</t>
  </si>
  <si>
    <t>Podpěrná konstrukce stropů - desek, kleneb a skořepin výška podepření do 4 m tloušťka stropu přes 15 do 25 cm zřízení</t>
  </si>
  <si>
    <t>1183042553</t>
  </si>
  <si>
    <t xml:space="preserve">Poznámka k souboru cen:_x000D_
1. Podepření větších výšek než 6 m se oceňuje individuálně._x000D_
</t>
  </si>
  <si>
    <t>588,9+244,6+1718,7+1690,6+43+6,4</t>
  </si>
  <si>
    <t>411354314</t>
  </si>
  <si>
    <t>Podpěrná konstrukce stropů - desek, kleneb a skořepin výška podepření do 4 m tloušťka stropu přes 15 do 25 cm odstranění</t>
  </si>
  <si>
    <t>1376999023</t>
  </si>
  <si>
    <t>411354315</t>
  </si>
  <si>
    <t>Podpěrná konstrukce stropů - desek, kleneb a skořepin výška podepření do 4 m tloušťka stropu přes 25 do 35 cm zřízení</t>
  </si>
  <si>
    <t>2052244772</t>
  </si>
  <si>
    <t>2090,2+974,9</t>
  </si>
  <si>
    <t>411354316</t>
  </si>
  <si>
    <t>Podpěrná konstrukce stropů - desek, kleneb a skořepin výška podepření do 4 m tloušťka stropu přes 25 do 35 cm odstranění</t>
  </si>
  <si>
    <t>1386254068</t>
  </si>
  <si>
    <t>411354333</t>
  </si>
  <si>
    <t>Podpěrná konstrukce stropů - desek, kleneb a skořepin výška podepření přes 4 do 6 m tloušťka stropu přes 15 do 25 cm zřízení</t>
  </si>
  <si>
    <t>952278725</t>
  </si>
  <si>
    <t>411354334</t>
  </si>
  <si>
    <t>Podpěrná konstrukce stropů - desek, kleneb a skořepin výška podepření přes 4 do 6 m tloušťka stropu přes 15 do 25 cm odstranění</t>
  </si>
  <si>
    <t>265180177</t>
  </si>
  <si>
    <t>411359111</t>
  </si>
  <si>
    <t>Bednění stropních konstrukcí - bez podpěrné konstrukce Příplatek k cenám za pohledový beton</t>
  </si>
  <si>
    <t>1393680186</t>
  </si>
  <si>
    <t>2090,2*0,5</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</si>
  <si>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</si>
  <si>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</si>
  <si>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-1508700227</t>
  </si>
  <si>
    <t>(614,7+140,9+72,5+410,7+445,9+8,6+285,9+1,6)*120*0,001</t>
  </si>
  <si>
    <t>"střecha nad tělocvičnou dobetonávka nad filigrány"417,392*140*0,001</t>
  </si>
  <si>
    <t>413125016</t>
  </si>
  <si>
    <t>Montáž tyčových dílců - trámů, průvlaků a ztužidel ze železobetonu nebo předpjatého betonu se svařovanými spoji přes 10 do 15 t</t>
  </si>
  <si>
    <t>2036311756</t>
  </si>
  <si>
    <t>5934100R</t>
  </si>
  <si>
    <t>vazník ŽB dl 16,9m</t>
  </si>
  <si>
    <t>-1058999070</t>
  </si>
  <si>
    <t>413321414</t>
  </si>
  <si>
    <t>Nosníky z betonu železového (bez výztuže) včetně stěnových i jeřábových drah, volných trámů, průvlaků, rámových příčlí, ztužidel, konzol, vodorovných táhel apod., tyčových konstrukcí tř. C 25/30</t>
  </si>
  <si>
    <t>-1921500390</t>
  </si>
  <si>
    <t xml:space="preserve">Poznámka k souboru cen:_x000D_
1. V cenách pohledového betonu 413 32-2 jsou započteny i náklady na pečlivé hutnění zejména při líci konstrukce pro docílení neporušeného maltového povrchu bez vzhledových kazů._x000D_
</t>
  </si>
  <si>
    <t>1,1+2,2+0,1+1,1</t>
  </si>
  <si>
    <t>413351121</t>
  </si>
  <si>
    <t>Bednění nosníků a průvlaků - bez podpěrné konstrukce výška nosníku po spodní líc stropní desky přes 100 cm zřízení</t>
  </si>
  <si>
    <t>1628041527</t>
  </si>
  <si>
    <t xml:space="preserve">Poznámka k souboru cen:_x000D_
1. Množství měrných jednotek se určuje v m2 rozvinuté plochy nosníku. Výška nosníku je dána jeho spodní hranou a spodním lícem stropní desky._x000D_
2. Ceny jsou určeny pro nosníky, průvlaky, volné trámy, rámové příčle, ztužidla, konzoly, vodorovná táhla, tyčové konstrukce, stěnové i jeřábové dráhy, apod. neproměnného nebo proměnného průřezu, tvaru zalomeného nebo půdorysně zakřiveného._x000D_
3. Ceny jsou určeny pro bedněné plochy s nízkými požadavky na pohledovost - třída pohledového betonu PB1 dle TP ČSB 03 (garáže, sklepy, apod.)._x000D_
4. Příplatek k cenám za pohledový beton je určen pro třídu pohledového betonu PB2 (běžné budovy). Vyšší třídy pohledovosti se oceňují individuálně._x000D_
</t>
  </si>
  <si>
    <t>10,2+21,9+1+10,2</t>
  </si>
  <si>
    <t>413351122</t>
  </si>
  <si>
    <t>Bednění nosníků a průvlaků - bez podpěrné konstrukce výška nosníku po spodní líc stropní desky přes 100 cm odstranění</t>
  </si>
  <si>
    <t>-276374241</t>
  </si>
  <si>
    <t>413361821</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</si>
  <si>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</si>
  <si>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162217709</t>
  </si>
  <si>
    <t>(1,1+2,2+0,1+1,1)*250*0,001</t>
  </si>
  <si>
    <t>423355314</t>
  </si>
  <si>
    <t>Bednění trámové a komorové konstrukce ztracené bednění- spřažené desky montáž ztraceného bednění z filigranového betonového panelu</t>
  </si>
  <si>
    <t>-1554507176</t>
  </si>
  <si>
    <t xml:space="preserve">Poznámka k souboru cen:_x000D_
1. Jedná se o bednění nosných konstrukcí trámových nebo komorových převážně pohledovým bedněním._x000D_
2. Cena -1111 Bednění spodního podhledu příčníku u trámových konstrukcí nad mostní podpěrou se doplňuje cenou -4101 Bednění stěn příčníků platnou i pro boky příčníku trámu._x000D_
3. Bednění spodního podhledu nosné konstrukce monolitických mostů je osazeno společně s pracovní podlahou na roštech podpěrné skruže a oceněno cenou 421 95-5, a to i pro oblouky a mostní klenby._x000D_
4. Bednění podhledu potlačení desky nosné konstrukce do výšky 400 mm v ceně -1112 je založeno na pracovní podlaze podpěrné skruže._x000D_
5. Cena -1121 Závěs bednění skruže umožňuje kotvení zadní části podpěrné skruže do nosné konstrukce betonované v předchozím taktu a používá se pouze u vícepolových mostů._x000D_
6. Bednění vnějších bočních stěn trámů a komor je sestaveno z palubek, jak pro proměnnou výšku stěny – cena -2121, tak i konstantní - cena -2111, a je založeno na pracovní podlaze podpěrné skruže._x000D_
7. Bednění boku mostovky do výšky 350 mm v ceně -2131 je nepohledové z prken._x000D_
8. Bednění boku mostovky jako pracovních čel v ceně -2132 je s prostupy pro třmínky betonářské výztuže ke kotvení monolitické mostní římsy._x000D_
9. Bednění koncových čel v ceně -3111 uzavírá nosnou konstrukci nad podpěrami nebo uzavírá čela předpjatých betonových konstrukcí s kotevními objímkami._x000D_
10. Cena -3112 Bednění čel je určena pro osazení podkladních desek kabelů předpětí nebo čela s osazením deviátoru volně vedených kabelů s otvory pro jejich osazení._x000D_
11. Cena -3121 Čela pracovní železobetonová je včetně otvorů pro pruty betonářské oceli mezi betonážními takty nebo postupy u vícepolových mostů, cena -3122 Čela pracovní pro předpínané betony je včetně otvorů pro betonářskou a otvorů pro vedení trub předpínací výztuže mezi betonážními postupy._x000D_
12. Bednění stěn příčníku trámu v ceně -4101 tvoří spolu se spodním bedněním v ceně -1111 kompletní dobednění příčníku trámových konstrukcí nad podpěrou._x000D_
13. Cena -4111 obsahuje bednění podhledu konzol mostovky (křídel) u trámových nebo komorových mostů se žebry pro bednění a pracovní podélnou lávku včetně zavětrovaných podpěr do výšky 2,5 m založených na pracovní podlaze podpěrné skruže._x000D_
14. Cena -4121 obsahuje bednění boční stěny s výplní pohledového bednění v délce betonážního postupu u vícepolových trámových nebo komorových mostů konstantního tvaru._x000D_
15. Takt posunu formy v ceně -4122 znamená cyklus uvolnění formy a posun formy po dráze na pracovní podlaze podpěrné skruže 50 m do dalšího mostního pole a osazení s rektifikací formy pro ukládku výztuže._x000D_
16. Poslední demontáž vnější sestavy bočnic formy délky betonážního postupu je v ceně -4221._x000D_
17. Bednění stěn příčníku vnějšího předpětí v ceně -4141 je převážně osazeno v komorách mostu nad pilířem, v příčníku jsou otvory pro kotvení volně vedených kabelů._x000D_
18. Bednění vnitřní bočních stěn v ceně -5111 je nepohledové bednění komory osazené s rozpěrnými trubkami bednění k vnějším bočním stěnám._x000D_
19. V ceně -5120 je bednění stropu včetně náběhů mezi trámy nebo stropu komory s podpěrami a zavětrováním do výšky 2,5 m založenými na pracovní podlaze podpěrné skruže._x000D_
20. Montáž sestavy bednění stropu komory v ceně -5121 je bedněním sestavy rámů stropu v délce betonážního postupu u vícepolových mostů, obsahuje měsíční nájemné systémového bednění._x000D_
21. Takt posunu stropu znamená cyklus uvolnění stropu, spuštění bednění na kolejničky, posun bednění o 50 m do dalšího pole, zdvih a rektifikaci stropu s napojením na vnitřní stěny, příprava na osazení kolejniček pro další takt._x000D_
22. Poslední demontáž sestavy systémového bednění stropu je v ceně -5221._x000D_
23. Ztracené bednění spřažené desky mostovky v cenách 423 35-53 lze použít jako záklopovou desku pro prefabrikované betonové nosníky nebo pro ocelobetonové konstrukce, případně pro dodatečně betonované horní desky mostovky u spojité komorové konstrukce mostu._x000D_
24. Všeobecně jsou v cenách bednění trámových a komorových konstrukcí mostu započteny náklady na sestavení a osazení bednění na požadovaný tvar jejich vzepření a rozepření pomocí rozpěrných trubek, stažení bednění tyčemi, nástřik bednění odformovacím přípravkem, manipulace při osazení vnějšího i vnitřního bednění jeřábem, odbednění vnějších stěn a konzol ručně a jeřábem, odbednění vnitřních stěn a stropu pouze ručně v délce mostního pole, očištění bednění, vyplnění kuželových otvorů v betonu po spínacích tyčích bednění, u inventárního bednění měsíční nájemné včetně spínacích prvků se započítanou obrátkovostí vztažené k ploše bednění, je započtena spotřeba pohledového bednění._x000D_
25. Drobný spotřební materiál (např. hřebíky, materiál pro vyplnění kuželových otvorů v základu po spínacích tyčích bednění) je započten v režijních nákladech._x000D_
26. V cenách nejsou započteny náklady na:_x000D_
a) osazení trubkové vložky do bednění deviátoru, tyto se oceňují cenou 421 37-41,_x000D_
b) bednění spřahující desky ocelobetonové, tyto se oceňují souborem cen 423 35-7 . Bednění spřažené desky ocelobetonové konstrukce,_x000D_
c) kotvy do bednění pro spřah monolitické římsy, tyto se oceňují souborem cen 317 17-11 Kotvení monolitického betonu římsy do mostovky,_x000D_
d) kotvy do bednění pro závěsy odvodnění mostu, tyto se oceňují souborem cen 936 94-392 Montáž věšákového závěsu odvodnění mostu,_x000D_
e) prostupy trub v konstrukci, tyto se oceňují souborem cen 334 79-11 Prostup z plastových trub betonovou zdí,_x000D_
f) zaoblení zhotovením a vložením ramenátů do sestavy bočnic,_x000D_
g) závěs skruže v ceně -1121, tyto závěsy se oceňují ve specifikaci,_x000D_
h) ztracené bednění v ceně -5312 až -5315, tyto se oceňují ve specifikaci._x000D_
</t>
  </si>
  <si>
    <t>5951500R</t>
  </si>
  <si>
    <t>dílce prefa "filigrány" tl. 60mm</t>
  </si>
  <si>
    <t>1772722039</t>
  </si>
  <si>
    <t>430321414</t>
  </si>
  <si>
    <t>Schodišťové konstrukce a rampy z betonu železového (bez výztuže) stupně, schodnice, ramena, podesty s nosníky tř. C 25/30</t>
  </si>
  <si>
    <t>-1275204536</t>
  </si>
  <si>
    <t>2,7*3</t>
  </si>
  <si>
    <t>430321616</t>
  </si>
  <si>
    <t>Schodišťové konstrukce a rampy z betonu železového (bez výztuže) stupně, schodnice, ramena, podesty s nosníky tř. C 30/37</t>
  </si>
  <si>
    <t>1710647732</t>
  </si>
  <si>
    <t>430361821</t>
  </si>
  <si>
    <t>Výztuž schodišťových konstrukcí a ramp stupňů, schodnic, ramen, podest s nosníky z betonářské oceli 10 505 (R) nebo BSt 500</t>
  </si>
  <si>
    <t>500497361</t>
  </si>
  <si>
    <t>(2,7*3+1)*120*0,001</t>
  </si>
  <si>
    <t>431351121</t>
  </si>
  <si>
    <t>Bednění podest, podstupňových desek a ramp včetně podpěrné konstrukce výšky do 4 m půdorysně přímočarých zřízení</t>
  </si>
  <si>
    <t>-1759104774</t>
  </si>
  <si>
    <t>5+2+0,5+(13,8+4,7+1)*3</t>
  </si>
  <si>
    <t>431351122</t>
  </si>
  <si>
    <t>Bednění podest, podstupňových desek a ramp včetně podpěrné konstrukce výšky do 4 m půdorysně přímočarých odstranění</t>
  </si>
  <si>
    <t>-1223109954</t>
  </si>
  <si>
    <t>434121415</t>
  </si>
  <si>
    <t>Osazování schodišťových stupňů železobetonových s vyspárováním styčných spár, s provizorním dřevěným zábradlím a dočasným zakrytím stupnic prkny na schodnice, stupňů broušených nebo leštěných</t>
  </si>
  <si>
    <t>-1685389137</t>
  </si>
  <si>
    <t xml:space="preserve">Poznámka k souboru cen:_x000D_
1. U cen -1441, -1442, -1451, -1452 je započtena podpěrná konstrukce visuté části stupňů._x000D_
2. Množství měrných jednotek se určuje v m délky stupňů včetně uložení._x000D_
3. Dodávka stupňů se oceňuje ve specifikaci._x000D_
</t>
  </si>
  <si>
    <t>1,515+1,545+1,57+1,6+1,625+1,655+1,84*12</t>
  </si>
  <si>
    <t>59373756</t>
  </si>
  <si>
    <t>stupeň schodišťový nosný ŽB 150x35x14,5cm</t>
  </si>
  <si>
    <t>2122968726</t>
  </si>
  <si>
    <t>59373757</t>
  </si>
  <si>
    <t>stupeň schodišťový nosný ŽB 180x35x14,5cm</t>
  </si>
  <si>
    <t>1225434748</t>
  </si>
  <si>
    <t>435124012</t>
  </si>
  <si>
    <t>Montáž schodišťových ramen se svařovanými spoji, v budovách výšky přes 18 do 52 m, hmotnosti přes 2 do 5 t</t>
  </si>
  <si>
    <t>1034844096</t>
  </si>
  <si>
    <t>593721R01</t>
  </si>
  <si>
    <t>rameno schodišťové ŽB 3620x1705x2055mm</t>
  </si>
  <si>
    <t>1567685722</t>
  </si>
  <si>
    <t>134</t>
  </si>
  <si>
    <t>593721R02</t>
  </si>
  <si>
    <t>rameno schodišťové ŽB 3960x1705x2145mm</t>
  </si>
  <si>
    <t>774636089</t>
  </si>
  <si>
    <t>135</t>
  </si>
  <si>
    <t>593721R03</t>
  </si>
  <si>
    <t>rameno schodišťové ŽB 3620x1585x2030mm</t>
  </si>
  <si>
    <t>1783279968</t>
  </si>
  <si>
    <t>136</t>
  </si>
  <si>
    <t>593721R04A</t>
  </si>
  <si>
    <t>rameno schodišťové ŽB 3960x1705x2170mm</t>
  </si>
  <si>
    <t>1749857136</t>
  </si>
  <si>
    <t>137</t>
  </si>
  <si>
    <t>593721R04B</t>
  </si>
  <si>
    <t>rameno schodišťové ŽB 3960x1585x2170mm</t>
  </si>
  <si>
    <t>-1805664341</t>
  </si>
  <si>
    <t>138</t>
  </si>
  <si>
    <t>593721R05</t>
  </si>
  <si>
    <t>rameno schodišťové ŽB 3600x1585x2350mm</t>
  </si>
  <si>
    <t>-745510381</t>
  </si>
  <si>
    <t>139</t>
  </si>
  <si>
    <t>564231111</t>
  </si>
  <si>
    <t>Podklad nebo podsyp ze štěrkopísku ŠP s rozprostřením, vlhčením a zhutněním, po zhutnění tl. 100 mm</t>
  </si>
  <si>
    <t>941350835</t>
  </si>
  <si>
    <t>"S18"45+"S15"(5,19*2,72)*2</t>
  </si>
  <si>
    <t>140</t>
  </si>
  <si>
    <t>564760111</t>
  </si>
  <si>
    <t>Podklad nebo kryt z kameniva hrubého drceného vel. 16-32 mm s rozprostřením a zhutněním, po zhutnění tl. 200 mm</t>
  </si>
  <si>
    <t>-1934807273</t>
  </si>
  <si>
    <t>"S15"(5,19*2,72)*2</t>
  </si>
  <si>
    <t>141</t>
  </si>
  <si>
    <t>564801111</t>
  </si>
  <si>
    <t>Podklad ze štěrkodrti ŠD s rozprostřením a zhutněním, po zhutnění tl. 30 mm</t>
  </si>
  <si>
    <t>-1607453772</t>
  </si>
  <si>
    <t>"S18"45+"S20"30+"S19"70</t>
  </si>
  <si>
    <t>142</t>
  </si>
  <si>
    <t>564851113</t>
  </si>
  <si>
    <t>Podklad ze štěrkodrti ŠD s rozprostřením a zhutněním, po zhutnění tl. 170 mm</t>
  </si>
  <si>
    <t>-558724945</t>
  </si>
  <si>
    <t>"S20"30</t>
  </si>
  <si>
    <t>143</t>
  </si>
  <si>
    <t>564851114</t>
  </si>
  <si>
    <t>Podklad ze štěrkodrti ŠD s rozprostřením a zhutněním, po zhutnění tl. 180 mm</t>
  </si>
  <si>
    <t>-713255839</t>
  </si>
  <si>
    <t>"S18"45+"S19"70</t>
  </si>
  <si>
    <t>144</t>
  </si>
  <si>
    <t>579231311</t>
  </si>
  <si>
    <t>Venkovní lité pryžové povrchy na předem upravený terén jednovrstvé tloušťky 13 mm včetně stabilizační vrstvy tloušťky 35 mm, prováděné ručně plochy do 300 m2 jedna barva červená, zelená</t>
  </si>
  <si>
    <t>-1734820609</t>
  </si>
  <si>
    <t xml:space="preserve">Poznámka k souboru cen:_x000D_
1. V cenách nejsou započteny náklady na přípravu podkladu, tyto se oceňují příslušnými cenami katalogu 822-1 Komunikace pozemní a letiště._x000D_
2. Jako příprava podkladu se provádí např.:_x000D_
a) drenážní trubky zasypané praným kamenivem frakce 8-16 mm v původním podloží tl. 400 mm;_x000D_
b) zhutněný písčitý podklad tl. 100 mm;_x000D_
c) lámané kamenivo frakce 5-40 mm tl. 150 mm;_x000D_
d) lámané kamenivo frakce 0-6 mm tl. 50 mm._x000D_
</t>
  </si>
  <si>
    <t>145</t>
  </si>
  <si>
    <t>589141121</t>
  </si>
  <si>
    <t>Umělý trávník pro sportovní povrchy multisport včetně zásypu pískem výška vlasu do 25 mm z monofilních vláken</t>
  </si>
  <si>
    <t>-1529563051</t>
  </si>
  <si>
    <t xml:space="preserve">Poznámka k souboru cen:_x000D_
1. V cenách 12-1111 až 18-1112 jsou započteny náklady na:_x000D_
a) položení trávníku,_x000D_
b) podlepení spojů páskou,_x000D_
c) ořezání okrajů,_x000D_
d) provedení zásypu._x000D_
2. V cenách 12-1111 až 18-1112 nejsou započteny náklady na:_x000D_
a) podkladní vrstvy; tyto se oceňují cenami katalogu 822-1 Komunikace a letiště,_x000D_
b) drenáž; tyto se oceňují cenami části A01 katalogu 827-1,_x000D_
c) elastickou podložku; tato se oceňuje cenou 21-1111._x000D_
</t>
  </si>
  <si>
    <t>"S11"17,7*32,55</t>
  </si>
  <si>
    <t>146</t>
  </si>
  <si>
    <t>589211111</t>
  </si>
  <si>
    <t>Umělý trávník pro sportovní povrchy fotbalová hřiště elastická podložka ze směsi PU pojiva a gumového SBR granulátu tl. 35 mm</t>
  </si>
  <si>
    <t>-2015149408</t>
  </si>
  <si>
    <t>Úpravy povrchů, podlahy a osazování výplní</t>
  </si>
  <si>
    <t>147</t>
  </si>
  <si>
    <t>611142001</t>
  </si>
  <si>
    <t>Potažení vnitřních ploch pletivem v ploše nebo pruzích, na plném podkladu sklovláknitým vtlačením do tmelu stropů</t>
  </si>
  <si>
    <t>-961104971</t>
  </si>
  <si>
    <t xml:space="preserve">Poznámka k souboru cen:_x000D_
1. V cenách -2001 jsou započteny i náklady na tmel._x000D_
</t>
  </si>
  <si>
    <t>"1.PP"8,22+7,96+5,66+12,54+36,5+25,4+26,37+2,8+"1.NP"4,46+3,4+33,59+9,76+7,21+6,18+0,89+25,31+"2.NP"14,19+2,7+9,47+33,27</t>
  </si>
  <si>
    <t>"3.NP"13,41+2,22+7,26+33,07+"4.NP"13,41+2,34+3,88+4,06+28,25</t>
  </si>
  <si>
    <t>148</t>
  </si>
  <si>
    <t>611341321</t>
  </si>
  <si>
    <t>Omítka sádrová nebo vápenosádrová vnitřních ploch nanášená strojně jednovrstvá, tloušťky do 10 mm hladká vodorovných konstrukcí stropů rovných</t>
  </si>
  <si>
    <t>-522996632</t>
  </si>
  <si>
    <t xml:space="preserve">Poznámka k souboru cen:_x000D_
1. Pro ocenění nanášení omítky v tloušťce jádrové omítky přes 10 mm se použije příplatek za každých dalších i započatých 5 mm._x000D_
2. Omítky stropních konstrukcí nanášené na pletivo se oceňují cenami omítek žebrových stropů nebo osamělých trámů._x000D_
3. Podkladní a spojovací vrstvy se oceňují cenami souboru cen 61.13-1... této části katalogu._x000D_
</t>
  </si>
  <si>
    <t>149</t>
  </si>
  <si>
    <t>611341325</t>
  </si>
  <si>
    <t>Omítka sádrová nebo vápenosádrová vnitřních ploch nanášená strojně jednovrstvá, tloušťky do 10 mm hladká schodišťových konstrukcí stropů, stěn, ramen nebo nosníků</t>
  </si>
  <si>
    <t>-833451692</t>
  </si>
  <si>
    <t>"ST1""1.PP"55,13+"1.NP-4.NP"46,8+413,5</t>
  </si>
  <si>
    <t>150</t>
  </si>
  <si>
    <t>611341391</t>
  </si>
  <si>
    <t>Omítka sádrová nebo vápenosádrová vnitřních ploch nanášená strojně Příplatek k cenám za každých dalších i započatých 5 mm tloušťky omítky přes 10 mm stropů</t>
  </si>
  <si>
    <t>34453682</t>
  </si>
  <si>
    <t>151</t>
  </si>
  <si>
    <t>611341395</t>
  </si>
  <si>
    <t>Omítka sádrová nebo vápenosádrová vnitřních ploch nanášená strojně Příplatek k cenám za každých dalších i započatých 5 mm tloušťky omítky přes 10 mm schodišťových konstrukcí</t>
  </si>
  <si>
    <t>887532189</t>
  </si>
  <si>
    <t>152</t>
  </si>
  <si>
    <t>612142001</t>
  </si>
  <si>
    <t>Potažení vnitřních ploch pletivem v ploše nebo pruzích, na plném podkladu sklovláknitým vtlačením do tmelu stěn</t>
  </si>
  <si>
    <t>1078865905</t>
  </si>
  <si>
    <t>"ST1""1.PP"2075,27+"1.NP"1876,94+"2.NP"1797,66+"3.NP"2071,96+"4.NP"1226,64</t>
  </si>
  <si>
    <t>"ST2""1.PP"400,96+"1.NP"300,1+"2.NP"187,12+"3.NP"187,12+"4.NP"96,11</t>
  </si>
  <si>
    <t>"ST2a""1.NP"252,62</t>
  </si>
  <si>
    <t>"ST3""1.PP"398,25+"1.NP"345,39+"2.NP"146,78+"3.NP"146,78+"4.NP"57,44+"ST4"249,88</t>
  </si>
  <si>
    <t>"ST6""1.PP"24,33</t>
  </si>
  <si>
    <t>"ST7""1.PP"101,08+"1.NP"81,32+"2.NP"52,49+"3.NP"52,49+"4.NP"38,34</t>
  </si>
  <si>
    <t>"ST8""2.NP"26,235+"3.NP"26,235</t>
  </si>
  <si>
    <t>"ST9""1.PP"106,46</t>
  </si>
  <si>
    <t>153</t>
  </si>
  <si>
    <t>612181001</t>
  </si>
  <si>
    <t>Sádrová stěrka vnitřních povrchů tloušťky do 3 mm bez penetrace, včetně následného přebroušení svislých konstrukcí stěn v podlaží i na schodišti</t>
  </si>
  <si>
    <t>760761911</t>
  </si>
  <si>
    <t xml:space="preserve">Poznámka k souboru cen:_x000D_
1. Ceny úprav stropů žebrových lze použít pro ocenění úprav nosníků nebo průvlaků._x000D_
2. V cenách nejsou započteny náklady na:_x000D_
a) spárování podkladu, tyto se ocení cenami souboru cen 61. 12-11.., tohoto katalogu._x000D_
b) provedení podkladní a spojovací vrstvy, tyto se ocení cenami souboru cen 61. 13-1…, tohoto katalogu._x000D_
</t>
  </si>
  <si>
    <t>154</t>
  </si>
  <si>
    <t>612181011</t>
  </si>
  <si>
    <t>Sádrová stěrka vnitřních povrchů Příplatek k cenám za každý další 1 mm stěrky stěn v podlaží i na schodišti</t>
  </si>
  <si>
    <t>1716411531</t>
  </si>
  <si>
    <t>("ST3""1.PP"398,25+"1.NP"345,39+"2.NP"146,78+"3.NP"146,78+"4.NP"57,44)*5+"ST4"249,88*2</t>
  </si>
  <si>
    <t>155</t>
  </si>
  <si>
    <t>612321321</t>
  </si>
  <si>
    <t>Omítka vápenocementová vnitřních ploch nanášená strojně jednovrstvá, tloušťky do 10 mm hladká svislých konstrukcí stěn</t>
  </si>
  <si>
    <t>2001614063</t>
  </si>
  <si>
    <t xml:space="preserve">Poznámka k souboru cen:_x000D_
1. Pro ocenění nanášení omítek v tloušťce jádrové omítky přes 10 mm se použije příplatek za každých dalších i započatých 5 mm._x000D_
2. Omítky stropních konstrukcí nanášené na pletivo se oceňují cenami omítek žebrových stropů nebo osamělých trámů._x000D_
3. Podkladní a spojovací vrstvy se oceňují cenami souboru cen 61.13-1... této části katalogu._x000D_
</t>
  </si>
  <si>
    <t>"ST3""1.PP"398,25+"1.NP"345,39+"2.NP"146,78+"3.NP"146,78+"4.NP"57,44</t>
  </si>
  <si>
    <t>156</t>
  </si>
  <si>
    <t>612341321</t>
  </si>
  <si>
    <t>Omítka sádrová nebo vápenosádrová vnitřních ploch nanášená strojně jednovrstvá, tloušťky do 10 mm hladká svislých konstrukcí stěn</t>
  </si>
  <si>
    <t>-1400385562</t>
  </si>
  <si>
    <t>157</t>
  </si>
  <si>
    <t>612341391</t>
  </si>
  <si>
    <t>Omítka sádrová nebo vápenosádrová vnitřních ploch nanášená strojně Příplatek k cenám za každých dalších i započatých 5 mm tloušťky omítky přes 10 mm stěn</t>
  </si>
  <si>
    <t>-2073932642</t>
  </si>
  <si>
    <t>158</t>
  </si>
  <si>
    <t>613142001</t>
  </si>
  <si>
    <t>Potažení vnitřních ploch pletivem v ploše nebo pruzích, na plném podkladu sklovláknitým vtlačením do tmelu pilířů nebo sloupů</t>
  </si>
  <si>
    <t>-1799858035</t>
  </si>
  <si>
    <t>"ST1""1.PP"182,16+"1.NP"46,8</t>
  </si>
  <si>
    <t>159</t>
  </si>
  <si>
    <t>613341321</t>
  </si>
  <si>
    <t>Omítka sádrová nebo vápenosádrová vnitřních ploch nanášená strojně jednovrstvá, tloušťky do 10 mm hladká svislých konstrukcí pilířů nebo sloupů</t>
  </si>
  <si>
    <t>556926173</t>
  </si>
  <si>
    <t>160</t>
  </si>
  <si>
    <t>613341391</t>
  </si>
  <si>
    <t>Omítka sádrová nebo vápenosádrová vnitřních ploch nanášená strojně Příplatek k cenám za každých dalších i započatých 5 mm tloušťky omítky přes 10 mm pilířů nebo sloupů</t>
  </si>
  <si>
    <t>1032962644</t>
  </si>
  <si>
    <t>161</t>
  </si>
  <si>
    <t>621221041</t>
  </si>
  <si>
    <t>Montáž kontaktního zateplení lepením a mechanickým kotvením z desek z minerální vlny s podélnou orientací vláken na vnější podhledy, tloušťky desek přes 160 mm</t>
  </si>
  <si>
    <t>-184274814</t>
  </si>
  <si>
    <t xml:space="preserve">Poznámka k souboru cen:_x000D_
1. V cenách jsou započteny náklady na:_x000D_
a) upevnění desek lepením a talířovými hmoždinkami,_x000D_
b) přestěrkování izolačních desek,_x000D_
c) vložení sklovláknité výztužné tkaniny,_x000D_
d) uzavření otvorů po kotvách lešení._x000D_
2. V cenách nejsou započteny náklady na:_x000D_
a) dodávku desek tepelné izolace; tyto se ocení ve specifikaci, ztratné lze stanovit ve výši 5%,_x000D_
b) provedení konečné povrchové úpravy:_x000D_
- vrchní tenkovrstvou omítkou, tyto se ocení příslušnými cenami této části katalogu_x000D_
- nátěrem; tyto se ocení příslušnými cenami části A07 katalogu 800-783_x000D_
- keramickým obkladem; tyto se ocení příslušnými cenami souboru cen části A01 katalogu 800-781 Obklady keramické,_x000D_
c) osazení profilů, tyto se ocení příslušnými cenami této části katalogu._x000D_
3. V cenách 621 25-1101 až -1107 jsou započteny náklady na osazení a dodávku tepelněizolačních zátek v počtu 10 ks/m2 pro podhledy._x000D_
4. V cenách 622 25-1101 až -1107 jsou započteny náklady na osazení a dodávku tepelněizolačních zátek v počtu 8 ks/m2 pro stěny._x000D_
5. Kombinovaná deska je např. sendvičově uspořádaná deska tvořena izolačním jádrem z grafitového polystyrenu a krycí deskou z minerální vlny._x000D_
</t>
  </si>
  <si>
    <t>1,85*3,45+12,5*1,5</t>
  </si>
  <si>
    <t>162</t>
  </si>
  <si>
    <t>621221121</t>
  </si>
  <si>
    <t>Montáž kontaktního zateplení lepením a mechanickým kotvením z desek z minerální vlny s kolmou orientací vláken na vnější podhledy, tloušťky desek přes 80 do 120 mm</t>
  </si>
  <si>
    <t>-1138459423</t>
  </si>
  <si>
    <t>10,1+1009,18+70,35+12,72+3,47</t>
  </si>
  <si>
    <t>163</t>
  </si>
  <si>
    <t>63151513</t>
  </si>
  <si>
    <t>deska tepelně izolační minerální kontaktních fasád kolmé vlákno λ=0,041 tl 100mm</t>
  </si>
  <si>
    <t>1835634899</t>
  </si>
  <si>
    <t>1105,82*1,02 'Přepočtené koeficientem množství</t>
  </si>
  <si>
    <t>164</t>
  </si>
  <si>
    <t>622142001</t>
  </si>
  <si>
    <t>Potažení vnějších ploch pletivem v ploše nebo pruzích, na plném podkladu sklovláknitým vtlačením do tmelu stěn</t>
  </si>
  <si>
    <t>1776621693</t>
  </si>
  <si>
    <t>30,79*1,35+(52,19+3,35+50,7*2+15,5+20,29+27,78)*0,5+(37,02+1,2+33,79+47,19)*0,85</t>
  </si>
  <si>
    <t>1,85*3,45+12,5*1,5+13,6*4,2-13,82*3,35</t>
  </si>
  <si>
    <t>(48,75+1,72*2+37,02)*3,1+(1,2+33,79)*3,55+18,46*3,85+47,19*4,2</t>
  </si>
  <si>
    <t>-1,7*2,565-(13,1*2+26,55)*2,15-1,3*2,4*2-4,15*2,34-5,45*3,1*2-2,45*2,25-4,025*3,1-5,3*2,49-32,75*3</t>
  </si>
  <si>
    <t>(1,6+19,84*2+50,25+3,35)*16,42+38,6*7,81+50,25*3,99</t>
  </si>
  <si>
    <t>-(5,05*4+2,15*4+4,575*4+2,17*4+2,45*12+5,45*8+4*4+3,4*4+6,6*4+4,85+7,2*8+6,9*3+4,7)*2,45-12,425*3,38-(3,575+2,15)*3,08-1,7*2,19</t>
  </si>
  <si>
    <t>(50,7*2+15,5)*11,41+3,7*3,45+12,85*7,7</t>
  </si>
  <si>
    <t>-(3,7*3+2,27*3+1,1*4+3,1*5+8,7*12+2,75+2,4*4+5,35*2)*2,45-3,45*3,4-(1,8+5,25*2+2+6,05+3,3)*3,3-5,36*7,7-3,35*(2,45+2,3)</t>
  </si>
  <si>
    <t>-2,45*(1,83+1,92+1,18+3,38+3,57+2*2+2,3*3)*2-(12,06*3,1-(4,025*3,1+2,45*2,25))</t>
  </si>
  <si>
    <t>(13,82+3,35*2)*0,16+(1,7+(2,565+(13,1+26,55+2,15+2,4+3,1+2,49+32,75+3+2,45+2,25+4,025+3,1)*2+1,3+2,34+5,45)*2+4,15+5,3)*0,22</t>
  </si>
  <si>
    <t>(5,05*4+2,15*4+4,575*4+2,17*4+2,45*12+5,45*8+4*4+3,4*4+6,6*4+4,85+7,2*8+6,9*3+4,7+2,45*61+12,425+3,38+3,575+2,15+3,08*2+1,7+2,19)*2*0,22</t>
  </si>
  <si>
    <t>((3,7*3+2,27*3+1,1*4+3,1*5+8,7*12+2,75+2,4*4+5,35*2+2,45*34+3,3*7+5,25+6,05+3,45+3,4)*2+1,8+2)*0,24</t>
  </si>
  <si>
    <t>165</t>
  </si>
  <si>
    <t>622221031</t>
  </si>
  <si>
    <t>Montáž kontaktního zateplení lepením a mechanickým kotvením z desek z minerální vlny s podélnou orientací vláken na vnější stěny, tloušťky desek přes 120 do 160 mm</t>
  </si>
  <si>
    <t>-375321543</t>
  </si>
  <si>
    <t>13,6*4,2-13,82*3,35+(8,84+5,05)*2*2,84-2*2,25+"ST4"249,88</t>
  </si>
  <si>
    <t>166</t>
  </si>
  <si>
    <t>63151531</t>
  </si>
  <si>
    <t>deska tepelně izolační minerální kontaktních fasád podélné vlákno λ=0,036 tl 140mm</t>
  </si>
  <si>
    <t>608612447</t>
  </si>
  <si>
    <t>"ST4"249,88</t>
  </si>
  <si>
    <t>249,88*1,02 'Přepočtené koeficientem množství</t>
  </si>
  <si>
    <t>167</t>
  </si>
  <si>
    <t>63151538</t>
  </si>
  <si>
    <t>deska tepelně izolační minerální kontaktních fasád podélné vlákno λ=0,036 tl 160mm</t>
  </si>
  <si>
    <t>773461200</t>
  </si>
  <si>
    <t>13,6*4,2-13,82*3,35+(8,84+5,05)*2*2,84-2*2,25</t>
  </si>
  <si>
    <t>85,218*1,02 'Přepočtené koeficientem množství</t>
  </si>
  <si>
    <t>168</t>
  </si>
  <si>
    <t>622221041</t>
  </si>
  <si>
    <t>Montáž kontaktního zateplení lepením a mechanickým kotvením z desek z minerální vlny s podélnou orientací vláken na vnější stěny, tloušťky desek přes 160 mm</t>
  </si>
  <si>
    <t>106818764</t>
  </si>
  <si>
    <t>169</t>
  </si>
  <si>
    <t>63151541</t>
  </si>
  <si>
    <t>deska tepelně izolační minerální kontaktních fasád podélné vlákno λ=0,036 tl 220mm</t>
  </si>
  <si>
    <t>-2059087156</t>
  </si>
  <si>
    <t>(48,75+1,72*2+37,02)*3,1+(1,2+33,79)*3,55+18,46*3,85+47,19*4,2+12,85*7,7</t>
  </si>
  <si>
    <t>-1,7*2,565-(13,1*2+26,55)*2,15-1,3*2,4*2-4,15*2,34-5,45*3,1*2-2,45*2,25-4,025*3,1-5,3*2,49-32,75*3-3,35*(2,45+2,3)</t>
  </si>
  <si>
    <t>(1,6+19,84*2+50,25+3,35)*16,42+38,6*7,81+50,25*3,99+12,5*1,5</t>
  </si>
  <si>
    <t>1803,463*1,02 'Přepočtené koeficientem množství</t>
  </si>
  <si>
    <t>170</t>
  </si>
  <si>
    <t>63151539</t>
  </si>
  <si>
    <t>deska tepelně izolační minerální kontaktních fasád podélné vlákno λ=0,036 tl 180mm</t>
  </si>
  <si>
    <t>792452408</t>
  </si>
  <si>
    <t>2,45*(1,83+1,92+1,18+3,38+3,57+2*2+2,3*3)*2</t>
  </si>
  <si>
    <t>111,622*1,02 'Přepočtené koeficientem množství</t>
  </si>
  <si>
    <t>171</t>
  </si>
  <si>
    <t>63151542</t>
  </si>
  <si>
    <t>deska tepelně izolační minerální kontaktních fasád podélné vlákno λ=0,036 tl 240mm</t>
  </si>
  <si>
    <t>-83049034</t>
  </si>
  <si>
    <t>(50,7*2+15,5)*11,41+3,7*3,45+1,85*3,45</t>
  </si>
  <si>
    <t>-(3,7*3+2,27*3+1,1*4+3,1*5+8,7*12+2,75+2,4*4+5,35*2)*2,45-3,45*3,4-(1,8+5,25*2+2+6,05+3,3)*3,3-5,36*7,7</t>
  </si>
  <si>
    <t>-2,45*(1,83+1,92+1,18+3,38+3,57+2*2+2,3*3)*2</t>
  </si>
  <si>
    <t>705,421*1,02 'Přepočtené koeficientem množství</t>
  </si>
  <si>
    <t>172</t>
  </si>
  <si>
    <t>622252001</t>
  </si>
  <si>
    <t>Montáž profilů kontaktního zateplení zakládacích soklových připevněných hmoždinkami</t>
  </si>
  <si>
    <t>-365752708</t>
  </si>
  <si>
    <t xml:space="preserve">Poznámka k souboru cen:_x000D_
1. V cenách jsou započteny náklady na osazení lišt._x000D_
2. V cenách nejsou započteny náklady dodávku lišt; tyto se ocení ve specifikaci. Ztratné lze stanovit ve výši 5%._x000D_
</t>
  </si>
  <si>
    <t>(48,75+1,72+69,52+50,7)*2+15,5+3,35+1,2+33,79+20,29+27,78</t>
  </si>
  <si>
    <t>173</t>
  </si>
  <si>
    <t>59051638</t>
  </si>
  <si>
    <t>profil zakládací Al tl 1,0mm pro ETICS pro izolant tl 160mm</t>
  </si>
  <si>
    <t>1759348767</t>
  </si>
  <si>
    <t>27,78*1,05 'Přepočtené koeficientem množství</t>
  </si>
  <si>
    <t>174</t>
  </si>
  <si>
    <t>59051659</t>
  </si>
  <si>
    <t>profil zakládací Al tl 1,0mm pro ETICS pro izolant tl 200mm</t>
  </si>
  <si>
    <t>307561565</t>
  </si>
  <si>
    <t>(48,75+1,72+69,52)*2+3,35+1,2+33,79+20,29</t>
  </si>
  <si>
    <t>298,61*1,05 'Přepočtené koeficientem množství</t>
  </si>
  <si>
    <t>175</t>
  </si>
  <si>
    <t>59051661</t>
  </si>
  <si>
    <t>profil zakládací Al tl 1,0mm pro ETICS pro izolant tl 240mm</t>
  </si>
  <si>
    <t>1590087504</t>
  </si>
  <si>
    <t>50,7*2+15,5</t>
  </si>
  <si>
    <t>116,9*1,05 'Přepočtené koeficientem množství</t>
  </si>
  <si>
    <t>176</t>
  </si>
  <si>
    <t>622531021</t>
  </si>
  <si>
    <t>Omítka tenkovrstvá silikonová vnějších ploch probarvená, včetně penetrace podkladu zrnitá, tloušťky 2,0 mm stěn</t>
  </si>
  <si>
    <t>165347020</t>
  </si>
  <si>
    <t>177</t>
  </si>
  <si>
    <t>631311114</t>
  </si>
  <si>
    <t>Mazanina z betonu prostého bez zvýšených nároků na prostředí tl. přes 50 do 80 mm tř. C 16/20</t>
  </si>
  <si>
    <t>1387450833</t>
  </si>
  <si>
    <t xml:space="preserve">Poznámka k souboru cen:_x000D_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betonu)._x000D_
2. Pro mazaniny tlouštěk větších než 240 mm jsou určeny:_x000D_
a) pro mazaniny ukládané na zeminu (v halách apod.) ceny souborů cen 27* 31- Základy z betonu prostého a 27* 32 - Základy z betonu železového,_x000D_
b) pro mazaniny v nadzemních podlažích ceny souboru cen 411 31- . . Beton kleneb._x000D_
3. Ceny lze použít i pro betonový okapový chodníček budovy (včetně tvarování rigolového žlábku) v příslušných tloušťkách. Jeho podloží se oceňuje samostatně._x000D_
4. V ceně jsou započteny i náklady na:_x000D_
a) základní stržení povrchu mazaniny s urovnáním vibrační lištou nebo dřevěným hladítkem,_x000D_
b) vytvoření dilatačních spár v mazanině bez zaplnění, pokud jsou dilatační spáry vytvářeny při provádění betonáže. Jestliže jsou dilatační spáry řezány dodatečně, oceňují se cenami souboru cen 634 91-11 Řezání dilatačních nebo smršťovacích spár._x000D_
</t>
  </si>
  <si>
    <t>"S2"3,1*2,4*0,06+"S11"17,7*32,55*0,06+"S16,17,20"3,55*(12,07+33,4+5,6)*0,045</t>
  </si>
  <si>
    <t>"P1a"(4,025*1,94+3,4*2,07)*0,05</t>
  </si>
  <si>
    <t>"P9"(5,16+4,59+4,45+4,2)*0,73</t>
  </si>
  <si>
    <t>178</t>
  </si>
  <si>
    <t>631362021</t>
  </si>
  <si>
    <t>Výztuž mazanin ze svařovaných sítí z drátů typu KARI</t>
  </si>
  <si>
    <t>1807910413</t>
  </si>
  <si>
    <t xml:space="preserve">Poznámka k souboru cen:_x000D_
1. Betonová podezdívek příček se oceňuje položkou 278 36-1111 souboru cen 278 36-11.1 - Výztuž základu (podezdívky) betonového_x000D_
</t>
  </si>
  <si>
    <t>"P1a"(4,025*1,94+3,4*2,07)*1,98*0,001+"P9"(5,16+4,59+4,45+4,2)*3,08*0,001</t>
  </si>
  <si>
    <t>179</t>
  </si>
  <si>
    <t>632451233</t>
  </si>
  <si>
    <t>Potěr cementový samonivelační litý tř. C 25, tl. přes 40 do 45 mm</t>
  </si>
  <si>
    <t>2059606094</t>
  </si>
  <si>
    <t>"P5"28,68+22,98+4,44+5,36+5,99+28,03*2+23,02+17,02+28,12+16,96+14,98+8,58+11,75+13,95+12,38+14,72+"P5a"3,22+8,45+6,49+8,46</t>
  </si>
  <si>
    <t>"P10a"3,7*1,55+3,7*3,95*3+4,65*1,55*3</t>
  </si>
  <si>
    <t>"P11"4,3+2,82+22,64+21+5,63+4,94+2,38+2,74+20,8+21,39+20,54+8,22+6,85+4,3+2,82+22,18+21,46+4,71+17,95+18,17+4,17+4,3+2,82+22,18+21,46+4,74+18,16+4,17</t>
  </si>
  <si>
    <t>"P11"17,95+4,3+2,82+22,18+21,46</t>
  </si>
  <si>
    <t>"P11a"2,73+10,1+5,39+4,46+13,59+6,82+6,16+9,16+2,98+9,76+3,13+4,32+4,51+3,27+4,49+3,27</t>
  </si>
  <si>
    <t>"P13"28,23+14,18+"P15"6,65</t>
  </si>
  <si>
    <t>180</t>
  </si>
  <si>
    <t>632451234</t>
  </si>
  <si>
    <t>Potěr cementový samonivelační litý tř. C 25, tl. přes 45 do 50 mm</t>
  </si>
  <si>
    <t>-1079332156</t>
  </si>
  <si>
    <t>"P1b, P16"4,15*5,74+3,19*4,05+3,75*1,6</t>
  </si>
  <si>
    <t>"P2"10,02+4,72+75,34+70,19+94,36+124,55+11,48+158,52+8,63</t>
  </si>
  <si>
    <t>"P3"39,65+8,95+26,37+3,3</t>
  </si>
  <si>
    <t>"P4, 4a"117,61+44,69+579,44</t>
  </si>
  <si>
    <t>"P6"6,3+8,22+7,96+5,66+12,54+36,5+25,4+12,72+3,47</t>
  </si>
  <si>
    <t>"P10"110,87+41,64+13,75+16,32+16,65+16,89+22,36+124,03+10,23+314,57+5+19,34+69,79+78,47+107,31+14,19+29,75+76,15+71,87+70,32+81,7+75,12+169,84+22,73</t>
  </si>
  <si>
    <t>"P10"9,47+61,87+55,73+27,23+82,75+51,57+103,65+9,53+77,525+4,33+13,41+63,5+65,85+65,67+65,87+65,82+7,26+76,15+71,87+70,32+81,7+75,12+22,73+22,42+27,44</t>
  </si>
  <si>
    <t>"P10"169,84+9,53+19,96+55,83+27,98+82,75+51,57+77,525+67,67+4,32+13,41+63,5+65,85+65,67+65,87+65,57+46,83+60,12+29,27+82,65+52,91+28,25+9,53</t>
  </si>
  <si>
    <t>"P10c"105,78+109,85+122,47</t>
  </si>
  <si>
    <t>"P12"30,96+18,26+19,04+52,53</t>
  </si>
  <si>
    <t>"P14"22,6+7,21+13,52+13,9+126,9+6,18+0,89+25,31+"P17"3,37+2,7+67,32+2,22+2,34+"P18"3,88+4,06</t>
  </si>
  <si>
    <t>181</t>
  </si>
  <si>
    <t>632451292</t>
  </si>
  <si>
    <t>Potěr cementový samonivelační litý Příplatek k cenám za každých dalších i započatých 5 mm tloušťky přes 50 mm tř. C 25</t>
  </si>
  <si>
    <t>272613843</t>
  </si>
  <si>
    <t>"P4, 4a"(117,61+579,44)*5+"P4a"44,69*7</t>
  </si>
  <si>
    <t>"P6"(6,3+8,22+7,96+5,66+12,54+36,5+25,4+12,72+3,47)*2</t>
  </si>
  <si>
    <t>"P14"22,6+7,21+13,52+13,9+126,9+6,18+0,89+25,31+"P17"3,37+2,7+67,32+2,22+2,34</t>
  </si>
  <si>
    <t>182</t>
  </si>
  <si>
    <t>632481213</t>
  </si>
  <si>
    <t>Separační vrstva k oddělení podlahových vrstev z polyetylénové fólie</t>
  </si>
  <si>
    <t>2042345593</t>
  </si>
  <si>
    <t>"P10a"3,7*1,55+(3,7*3,95+4,65*1,55)*3</t>
  </si>
  <si>
    <t>"P12"30,96+18,26+19,04+52,53+"P13"28,23+14,18+"P14"22,6+7,21+13,52+13,9+126,9+6,18+0,89+25,31</t>
  </si>
  <si>
    <t>"P15"6,65+"P17"3,37+2,7+67,32+2,22+2,34+"P18"3,88+4,06</t>
  </si>
  <si>
    <t>183</t>
  </si>
  <si>
    <t>634112113</t>
  </si>
  <si>
    <t>Obvodová dilatace mezi stěnou a mazaninou nebo potěrem podlahovým páskem z pěnového PE tl. do 10 mm, výšky 80 mm</t>
  </si>
  <si>
    <t>-1382507023</t>
  </si>
  <si>
    <t>"P1b, P16"(5,74+3,75)*2+1,6</t>
  </si>
  <si>
    <t>"P2"(3,875+2,37+1,74+2,715+11,2+12,75+7,05+13,45+7+17,85+7,65+3,635+2,535)*2+1,5+116,17+"P2a"(5,78+1,55+1,9)*2-1,5</t>
  </si>
  <si>
    <t>"P3"44,41+21,56+12,29+6,61</t>
  </si>
  <si>
    <t>"P5"23,83+13,865+8,25+13,45+14,04+23,68+19,87+23,68+21,33+23,7+21,57+15,87+11,75+22,97+23,32+"P5a"7,32+11,77+17,29+21,15</t>
  </si>
  <si>
    <t>"P6"12,39+12,53+11,22+9,58+19,3+25,95+20,58+14,37+7,74</t>
  </si>
  <si>
    <t>"P10a"6,8+(11,6+7,75)*3</t>
  </si>
  <si>
    <t>"P10"57,6+33,51+17,74+18,98+19,57+43,74+20,05+21,22+45,25+46,85+72,89+13,34+61,7+17,84+13,9+97+33,25+36+43,6+15,63+23,09+35,65+34,65+31,8+37,5+35,1+86</t>
  </si>
  <si>
    <t>"P10"19,07+13,53+35,45+13,4*3+30,2+22,7+37,2+29,1+91,57+8,62+18,2+32,2+32,7+32,72+32,8+32,75+11,18+35,65+34,64+34,2+37,5+34+19,07+18,94+21,06+86,69</t>
  </si>
  <si>
    <t>"P10"17,9+30,2+22,7+37,2+29,1+56,57+33,15+8,53+18,2+32,2+32,7+32,72+32,8+32,75+38,97+30,2+22,7+37,2+29,1</t>
  </si>
  <si>
    <t>"P11"8,2+6,73+23,12+22,77+10,02+11,14+6,97+24,39+24,99+21,76+11,45+11,42+(8,2+6,73+22,87+19,49)*3+(9,01+18,02+19,35+8,36)*2</t>
  </si>
  <si>
    <t>"P11a"6,63+13,72+9,32+8,45+16,07+10,72+10,2+11,92+7,37+13,65+7,23*3+8,53+8,62*2</t>
  </si>
  <si>
    <t>"P12"23,3+17,79+17,99+29+"P13"23,51+15,31+"P14"20,93+10,66+16,12+16,81+50,39+37,24+3,77+21,8+"P15"10,41+"P17"7,12+6,58*2+33,15+6,7</t>
  </si>
  <si>
    <t>"P18"7,156+7,9</t>
  </si>
  <si>
    <t>184</t>
  </si>
  <si>
    <t>636311122</t>
  </si>
  <si>
    <t>Kladení dlažby z betonových dlaždic na sucho na terče z umělé hmoty o rozměru dlažby 50x50 cm, o výšce terče přes 25 do 70 mm</t>
  </si>
  <si>
    <t>-1898687873</t>
  </si>
  <si>
    <t xml:space="preserve">Poznámka k souboru cen:_x000D_
1. V cenách jsou započteny i náklady na rozmístění terčů na připravenou podkladní konstrukci a položení dlažebních prvků na připravené terče._x000D_
2. Dodání dlaždic se oceňuje ve specifikaci. Ztratné lze stanovit ve výši 2 %._x000D_
</t>
  </si>
  <si>
    <t>0,5*0,5*28</t>
  </si>
  <si>
    <t>185</t>
  </si>
  <si>
    <t>59245620</t>
  </si>
  <si>
    <t>dlažba desková betonová 500x500x60mm přírodní</t>
  </si>
  <si>
    <t>1498333021</t>
  </si>
  <si>
    <t>7*1,02 'Přepočtené koeficientem množství</t>
  </si>
  <si>
    <t>186</t>
  </si>
  <si>
    <t>636311132</t>
  </si>
  <si>
    <t>Kladení dlažby z betonových dlaždic na sucho na terče z umělé hmoty o rozměru dlažby 60x60 cm, o výšce terče přes 25 do 70 mm</t>
  </si>
  <si>
    <t>-254378505</t>
  </si>
  <si>
    <t>"S3"10*16,64+3,03*6,75+1,92*8,13+"S8"6,775*5,41+"S9"7,37*13,61+"S12"186</t>
  </si>
  <si>
    <t>187</t>
  </si>
  <si>
    <t>5924600R</t>
  </si>
  <si>
    <t>dlažba plošná betonová terasová reliéfní 800x800x50mm</t>
  </si>
  <si>
    <t>576434490</t>
  </si>
  <si>
    <t>525,421*1,02 'Přepočtené koeficientem množství</t>
  </si>
  <si>
    <t>188</t>
  </si>
  <si>
    <t>642942111</t>
  </si>
  <si>
    <t>Osazování zárubní nebo rámů kovových dveřních lisovaných nebo z úhelníků bez dveřních křídel na cementovou maltu, plochy otvoru do 2,5 m2</t>
  </si>
  <si>
    <t>1146503879</t>
  </si>
  <si>
    <t xml:space="preserve">Poznámka k souboru cen:_x000D_
1. Ceny lze použít i pro osazování zárubní a rámů do stěn z prefabrikovaných dílců např. pórobetonových nebo sesazovaných, které se provádí současně nebo bezprostředně po osazení stěnových dílců; podobně platí u konstrukcí zděných přes 150 mm tloušťky, kde se osazování provádí převážně až po jejich vyzdění._x000D_
2. Ceny lze použít i pro osazení ocelových rámů na maltu určených pro zasklívání sklem profilovaným oceňované cenami katalogu 800-787 Zasklívání._x000D_
3. V cenách jsou započteny i náklady na kotvení rámů do zdiva._x000D_
4. Ceny jsou určeny pro jakýkoliv způsob provádění (např. bodovým přivařením k obnažené výztuži, uklínováním, zalitím pracen apod.)._x000D_
5. V cenách nejsou započteny náklady na dodávku zárubní nebo rámů, tyto se oceňují ve specifikaci._x000D_
6. V ceně -2951 jsou započteny náklady na usazení a vyvážení, včetně kotevního materiálu._x000D_
7. V ceně -2951 nejsou započteny náklady na připravenost stavebního otvoru, natažení jádrové a vrchní jemné omítky, tyto náklady se oceňují cenami části A04 Úpravy povrchů._x000D_
</t>
  </si>
  <si>
    <t>40+28+5+9+22+4+2+1</t>
  </si>
  <si>
    <t>189</t>
  </si>
  <si>
    <t>553314130R</t>
  </si>
  <si>
    <t>zárubeň ocelová pro běžné zdění a pórobeton s drážkou levá/pravá 700/1970</t>
  </si>
  <si>
    <t>-1043597625</t>
  </si>
  <si>
    <t>190</t>
  </si>
  <si>
    <t>553314140R</t>
  </si>
  <si>
    <t>zárubeň ocelová pro běžné zdění a pórobeton s drážkou levá/pravá 800/1970</t>
  </si>
  <si>
    <t>-1500347396</t>
  </si>
  <si>
    <t>683</t>
  </si>
  <si>
    <t>553314140R1</t>
  </si>
  <si>
    <t>zárubeň ocelová pro běžné zdění a pórobeton s drážkou levá/pravá 800/2100</t>
  </si>
  <si>
    <t>-398335502</t>
  </si>
  <si>
    <t>684</t>
  </si>
  <si>
    <t>553314140R2</t>
  </si>
  <si>
    <t>zárubeň ocelová pro běžné zdění a pórobeton s drážkou levá/pravá 800/2100+500</t>
  </si>
  <si>
    <t>557210738</t>
  </si>
  <si>
    <t>191</t>
  </si>
  <si>
    <t>553314150R</t>
  </si>
  <si>
    <t>zárubeň ocelová pro běžné zdění a pórobeton s drážkou levá/pravá 900/1970</t>
  </si>
  <si>
    <t>1861742</t>
  </si>
  <si>
    <t>681</t>
  </si>
  <si>
    <t>553314150R1</t>
  </si>
  <si>
    <t>zárubeň ocelová pro běžné zdění a pórobeton s drážkou levá/pravá 900/2100</t>
  </si>
  <si>
    <t>-1625967967</t>
  </si>
  <si>
    <t>682</t>
  </si>
  <si>
    <t>553314150R2</t>
  </si>
  <si>
    <t>zárubeň ocelová pro běžné zdění a pórobeton s drážkou levá/pravá 900/2100+500</t>
  </si>
  <si>
    <t>-2134905654</t>
  </si>
  <si>
    <t>192</t>
  </si>
  <si>
    <t>55331424</t>
  </si>
  <si>
    <t>zárubeň ocelová pro běžné zdění a pórobeton s drážkou levá/pravá 1100/2100</t>
  </si>
  <si>
    <t>1669565982</t>
  </si>
  <si>
    <t>193</t>
  </si>
  <si>
    <t>642945111</t>
  </si>
  <si>
    <t>Osazování ocelových zárubní protipožárních nebo protiplynových dveří do vynechaného otvoru, s obetonováním, dveří jednokřídlových do 2,5 m2</t>
  </si>
  <si>
    <t>-1664197468</t>
  </si>
  <si>
    <t xml:space="preserve">Poznámka k souboru cen:_x000D_
1. Ceny jsou určeny pro jakýkoliv způsob provedení, např. s uklínováním, s případným přivařením k obnažené výztuži, se zalitím, resp. zabetonováním, včetně bednění._x000D_
2. V cenách jsou započteny i náklady na manipulační dopravu, na kotvení zárubně do zdiva._x000D_
3. V cenách není započtena dodávka zárubní, která se oceňuje ve specifikaci._x000D_
4. Vyvěšení a zavěšení dveřního křídla (křídel) je započteno v cenách za osazení._x000D_
5. Ceny lze použít i pro osazení zárubně včetně křídla (křídel), které nelze vyvěsit._x000D_
6. Kompletace zárubně s křídlem (křídly) se ocení cenami katalogu PSV 800-767 Konstrukce zámečnické - montáž._x000D_
</t>
  </si>
  <si>
    <t>4+5+4+11+28+4+35</t>
  </si>
  <si>
    <t>674</t>
  </si>
  <si>
    <t>55331413R</t>
  </si>
  <si>
    <t>zárubeň ocelová pro běžné zdění a pórobeton s drážkou levá/pravá 700/2100 protipožární</t>
  </si>
  <si>
    <t>2056010063</t>
  </si>
  <si>
    <t>675</t>
  </si>
  <si>
    <t>55331414R1</t>
  </si>
  <si>
    <t>zárubeň ocelová pro běžné zdění a pórobeton s drážkou levá/pravá 800/1970 protipožární</t>
  </si>
  <si>
    <t>1707047972</t>
  </si>
  <si>
    <t>677</t>
  </si>
  <si>
    <t>55331414R2</t>
  </si>
  <si>
    <t>zárubeň ocelová pro běžné zdění a pórobeton s drážkou levá/pravá 800/2100 protipožární</t>
  </si>
  <si>
    <t>83714056</t>
  </si>
  <si>
    <t>680</t>
  </si>
  <si>
    <t>55331414R3</t>
  </si>
  <si>
    <t>zárubeň ocelová pro běžné zdění a pórobeton s drážkou levá/pravá 800/2100+500 protipožární</t>
  </si>
  <si>
    <t>836597580</t>
  </si>
  <si>
    <t>676</t>
  </si>
  <si>
    <t>55331415R1</t>
  </si>
  <si>
    <t>zárubeň ocelová pro běžné zdění a pórobeton s drážkou levá/pravá 900/1970 protipožární</t>
  </si>
  <si>
    <t>101928797</t>
  </si>
  <si>
    <t>678</t>
  </si>
  <si>
    <t>55331415R2</t>
  </si>
  <si>
    <t>zárubeň ocelová pro běžné zdění a pórobeton s drážkou levá/pravá 900/2100 protipožární</t>
  </si>
  <si>
    <t>-75210526</t>
  </si>
  <si>
    <t>679</t>
  </si>
  <si>
    <t>55331415R3</t>
  </si>
  <si>
    <t>zárubeň ocelová pro běžné zdění a pórobeton s drážkou levá/pravá 900/2100+500 protipožární</t>
  </si>
  <si>
    <t>-644794018</t>
  </si>
  <si>
    <t>194</t>
  </si>
  <si>
    <t>642945112</t>
  </si>
  <si>
    <t>Osazování ocelových zárubní protipožárních nebo protiplynových dveří do vynechaného otvoru, s obetonováním, dveří dvoukřídlových přes 2,5 do 6,5 m2</t>
  </si>
  <si>
    <t>2023226440</t>
  </si>
  <si>
    <t>1+4</t>
  </si>
  <si>
    <t>195</t>
  </si>
  <si>
    <t>55331427R</t>
  </si>
  <si>
    <t>zárubeň ocelová pro běžné zdění a pórobeton s drážkou dvoukřídlá 1600/1970 protipožární</t>
  </si>
  <si>
    <t>492445694</t>
  </si>
  <si>
    <t>196</t>
  </si>
  <si>
    <t>55331428R</t>
  </si>
  <si>
    <t>zárubeň ocelová pro běžné zdění a pórobeton s drážkou dvoukřídlá 1800/2100 protipožární</t>
  </si>
  <si>
    <t>1825361604</t>
  </si>
  <si>
    <t>197</t>
  </si>
  <si>
    <t>899501221</t>
  </si>
  <si>
    <t>Stupadla do šachet a drobných objektů ocelová s PE povlakem vidlicová pro přímé zabudování do hmoždinek</t>
  </si>
  <si>
    <t>12943601</t>
  </si>
  <si>
    <t xml:space="preserve">Poznámka k souboru cen:_x000D_
1. Ceny jsou určeny pro osazení a dodání stupadel do netypových drobných objektů (oceňovaných cenami této části)._x000D_
</t>
  </si>
  <si>
    <t>8+12+6+9+6</t>
  </si>
  <si>
    <t>198</t>
  </si>
  <si>
    <t>916991121</t>
  </si>
  <si>
    <t>Lože pod obrubníky, krajníky nebo obruby z dlažebních kostek z betonu prostého tř. C 16/20</t>
  </si>
  <si>
    <t>2076671575</t>
  </si>
  <si>
    <t>480*0,2*0,12</t>
  </si>
  <si>
    <t>199</t>
  </si>
  <si>
    <t>919121132</t>
  </si>
  <si>
    <t>Utěsnění dilatačních spár zálivkou za studena v cementobetonovém nebo živičném krytu včetně adhezního nátěru s těsnicím profilem pod zálivkou, pro komůrky šířky 20 mm, hloubky 40 mm</t>
  </si>
  <si>
    <t>-2141660952</t>
  </si>
  <si>
    <t xml:space="preserve">Poznámka k souboru cen:_x000D_
1. V cenách jsou započteny i náklady na vyčištění spár před těsněním a zalitím a náklady na impregnaci, těsnění a zalití spár včetně dodání hmot._x000D_
</t>
  </si>
  <si>
    <t>200</t>
  </si>
  <si>
    <t>919726122</t>
  </si>
  <si>
    <t>Geotextilie netkaná pro ochranu, separaci nebo filtraci měrná hmotnost přes 200 do 300 g/m2</t>
  </si>
  <si>
    <t>858389306</t>
  </si>
  <si>
    <t xml:space="preserve">Poznámka k souboru cen:_x000D_
1. V cenách jsou započteny i náklady na položení a dodání geotextilie včetně přesahů._x000D_
</t>
  </si>
  <si>
    <t>"S15"(5,19*2,72)*2+"S19"70</t>
  </si>
  <si>
    <t>201</t>
  </si>
  <si>
    <t>936001002</t>
  </si>
  <si>
    <t>Montáž prvků městské a zahradní architektury hmotnosti přes 0,1 do 1,5 t</t>
  </si>
  <si>
    <t>138836789</t>
  </si>
  <si>
    <t xml:space="preserve">Poznámka k souboru cen:_x000D_
1. V cenách nejsou započteny náklady na dodání architektonických prvků, tyto se ocení ve specifikaci._x000D_
</t>
  </si>
  <si>
    <t>1+5+2+1+1+4+6+1</t>
  </si>
  <si>
    <t>202</t>
  </si>
  <si>
    <t>7491011R</t>
  </si>
  <si>
    <t>Betonový blok ve funkci zídky nebo lavičky</t>
  </si>
  <si>
    <t>-995874921</t>
  </si>
  <si>
    <t>203</t>
  </si>
  <si>
    <t>941121112</t>
  </si>
  <si>
    <t>Montáž lešení řadového trubkového těžkého pracovního s podlahami z fošen nebo dílců min. tl. 38 mm, s provozním zatížením tř. 4 do 300 kg/m2 šířky tř. W15 přes 1,5 do 1,8 m, výšky přes 10 do 20 m</t>
  </si>
  <si>
    <t>-846623038</t>
  </si>
  <si>
    <t xml:space="preserve">Poznámka k souboru cen:_x000D_
1. V ceně jsou započteny i náklady na kotvení lešení._x000D_
2. Montáž lešení řadového trubkového těžkého výšky přes 30 m se oceňuje individuálně._x000D_
3. Šířkou se rozumí půdorysná vzdálenost, měřená od vnitřního líce sloupků zábradlí k protilehlému volnému okraji podlahy nebo mezi vnitřními líci._x000D_
</t>
  </si>
  <si>
    <t>204</t>
  </si>
  <si>
    <t>941121212</t>
  </si>
  <si>
    <t>Montáž lešení řadového trubkového těžkého pracovního s podlahami Příplatek za první a každý další den použití lešení k ceně -1112</t>
  </si>
  <si>
    <t>-1936428935</t>
  </si>
  <si>
    <t>1700*180 'Přepočtené koeficientem množství</t>
  </si>
  <si>
    <t>205</t>
  </si>
  <si>
    <t>941121812</t>
  </si>
  <si>
    <t>Demontáž lešení řadového trubkového těžkého pracovního s podlahami z fošen nebo dílců min. tl. 38 mm, s provozním zatížením tř. 4 do 300 kg/m2 šířky tř. W15 přes 1,5 do 1,8 m, výšky přes 10 do 20 m</t>
  </si>
  <si>
    <t>-1937914058</t>
  </si>
  <si>
    <t xml:space="preserve">Poznámka k souboru cen:_x000D_
1. Demontáž lešení řadového trubkového těžkého výšky přes 30 m se oceňuje individuálně._x000D_
</t>
  </si>
  <si>
    <t>206</t>
  </si>
  <si>
    <t>944611111</t>
  </si>
  <si>
    <t>Montáž ochranné plachty zavěšené na konstrukci lešení z textilie z umělých vláken</t>
  </si>
  <si>
    <t>-479417698</t>
  </si>
  <si>
    <t xml:space="preserve">Poznámka k souboru cen:_x000D_
1. V cenách nejsou započteny náklady na lešení potřebné pro zavěšení plachty; toto lešení se oceňuje příslušnými cenami lešení._x000D_
</t>
  </si>
  <si>
    <t>207</t>
  </si>
  <si>
    <t>944611211</t>
  </si>
  <si>
    <t>Montáž ochranné plachty Příplatek za první a každý další den použití plachty k ceně -1111</t>
  </si>
  <si>
    <t>1031171277</t>
  </si>
  <si>
    <t>3115*180 'Přepočtené koeficientem množství</t>
  </si>
  <si>
    <t>208</t>
  </si>
  <si>
    <t>944611811</t>
  </si>
  <si>
    <t>Demontáž ochranné plachty zavěšené na konstrukci lešení z textilie z umělých vláken</t>
  </si>
  <si>
    <t>1017182006</t>
  </si>
  <si>
    <t>209</t>
  </si>
  <si>
    <t>949101111</t>
  </si>
  <si>
    <t>Lešení pomocné pracovní pro objekty pozemních staveb pro zatížení do 150 kg/m2, o výšce lešeňové podlahy do 1,9 m</t>
  </si>
  <si>
    <t>840552055</t>
  </si>
  <si>
    <t xml:space="preserve">Poznámka k souboru cen:_x000D_
1. V ceně jsou započteny i náklady na montáž, opotřebení a demontáž lešení._x000D_
2. V ceně nejsou započteny náklady na manipulaci s lešením; tyto jsou již zahrnuty v cenách příslušných stavebních prací._x000D_
3. Množství měrných jednotek se určuje m2 podlahové plochy, na které se práce provádí._x000D_
</t>
  </si>
  <si>
    <t>673</t>
  </si>
  <si>
    <t>952901111</t>
  </si>
  <si>
    <t>Vyčištění budov nebo objektů před předáním do užívání budov bytové nebo občanské výstavby, světlé výšky podlaží do 4 m</t>
  </si>
  <si>
    <t>2007375574</t>
  </si>
  <si>
    <t xml:space="preserve">Poznámka k souboru cen:_x000D_
1. Cenu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plochy._x000D_
2. Střešní plochy hal se světlíky nebo okny se oceňují jako podlaží cenou -1221._x000D_
3. Množství měrných jednotek se určuje v m2 půdorysné plochy každého podlaží, dané vnějším obrysem podlaží budovy. Plochy balkonů se přičítají._x000D_
4. v ceně -1111 a -1114 jsou započteny náklady na zametení a umytí podlah, dlažeb, obkladů, schodů v místnostech, chodbách a schodištích, vyčištění a umytí oken, dveří s rámy, zárubněmi, umytí a vyčištění jiných zasklených a natíraných ploch a zařizovacích předmětů._x000D_
5. V ceně -1221 jsou započteny náklady na zametení podlahy, umytí dlažeb nebo keramických podlah v přilehlých místnostech, chodbách a schodištích, umytí obkladů, schodů, vyčištění a umytí oken a dveří s rámy a zárubněmi, umytí a vyčištění jiných zasklených a natíraných ploch a zařizovacích předmětů._x000D_
6. V ceně -1311 jsou započteny náklady na zametení a čištění dlažeb, umytí, vyčištění okenních a dveřních rámů a zařizovacích předmětů._x000D_
7. V ceně -1411 jsou započteny náklady na vynesení zbytků stavebního rumu, kropení a 2x zametení podlah, oprášení stěn a výplní otvorů._x000D_
</t>
  </si>
  <si>
    <t>210</t>
  </si>
  <si>
    <t>953312122</t>
  </si>
  <si>
    <t>Vložky svislé do dilatačních spár z polystyrenových desek extrudovaných včetně dodání a osazení, v jakémkoliv zdivu přes 10 do 20 mm</t>
  </si>
  <si>
    <t>-762208273</t>
  </si>
  <si>
    <t>211</t>
  </si>
  <si>
    <t>953312123</t>
  </si>
  <si>
    <t>Vložky svislé do dilatačních spár z polystyrenových desek extrudovaných včetně dodání a osazení, v jakémkoliv zdivu přes 20 do 30 mm</t>
  </si>
  <si>
    <t>695862232</t>
  </si>
  <si>
    <t>212</t>
  </si>
  <si>
    <t>953333118</t>
  </si>
  <si>
    <t>PVC těsnící pás do betonových konstrukcí do pracovních spar vnitřní, pokládaný doprostřed konstrukce mezi výztuž šířky 190 mm</t>
  </si>
  <si>
    <t>-1735097485</t>
  </si>
  <si>
    <t xml:space="preserve">Poznámka k souboru cen:_x000D_
1. V cenách dodatečného přírubového pásu -3611 a -3621 jsou započteny i náklady na hmoždinky a šrouby, na ocelovou pásnici a pryžovou podložku, položenou do bobtnajícího lepícího tmelu, kterými se pás přitáhne k betonové konstrukci._x000D_
2. V cenách příplatků za vytvoření tvarovky -3911 až -3935 jsou započteny náklady zhotovení tvarovky svařením pásů._x000D_
3. U plošných tvarovek jsou pásy svařovány ve stejné rovině, u vertikálních tvarovek v rovinách na sebe kolmých._x000D_
4. Množství měrných jednotek pásů se určuje v m jejich délky. Délka pásů, které tvoří tvarovky, se od této délky neodečítá._x000D_
</t>
  </si>
  <si>
    <t>213</t>
  </si>
  <si>
    <t>953334124</t>
  </si>
  <si>
    <t>Bobtnavý pásek do pracovních spar betonových konstrukcí bentonitový, rozměru 20 x 25 mm s prodlouženou dobou bobtnání</t>
  </si>
  <si>
    <t>-1822759229</t>
  </si>
  <si>
    <t xml:space="preserve">Poznámka k souboru cen:_x000D_
1. V cenách jsou započteny i náklady na očištění pracovní spáry, nanesení lepícího tmelu, u bentonitových pásků překrytí pásky upevňovací mřížkou a ukotvení hřeby do betonu._x000D_
</t>
  </si>
  <si>
    <t>214</t>
  </si>
  <si>
    <t>28342110</t>
  </si>
  <si>
    <t>injektážní hadička IH 12/6</t>
  </si>
  <si>
    <t>-277306803</t>
  </si>
  <si>
    <t>215</t>
  </si>
  <si>
    <t>953334443</t>
  </si>
  <si>
    <t>Těsnící plech do pracovních spar betonových konstrukcí horizontálních i vertikálních (podlaha - zeď, zeď - strop a technologických) ve svitku s bitumenovým povrchem oboustranným, šířky 150 mm</t>
  </si>
  <si>
    <t>567244201</t>
  </si>
  <si>
    <t>216</t>
  </si>
  <si>
    <t>953334514</t>
  </si>
  <si>
    <t>Těsnící a bednící křížový profil z plechu do pracovních spar betonových konstrukcí kombinace perforovaného a těsnícího plechu k bednění jednotlivých záběrů betonáže desky a stěny, k utěsnění pracovní spáry s oboustranným bitumenovým povrchem, šířky 200 mm</t>
  </si>
  <si>
    <t>603524608</t>
  </si>
  <si>
    <t>217</t>
  </si>
  <si>
    <t>953334614</t>
  </si>
  <si>
    <t>Těsnící křížový plech do řízených smršťovacích spar betonových konstrukcí k vytvoření a utěsnění plánovaných spar šířky přes 100 do 150 mm</t>
  </si>
  <si>
    <t>1623642513</t>
  </si>
  <si>
    <t>218</t>
  </si>
  <si>
    <t>95333462R</t>
  </si>
  <si>
    <t>Dilatační profil</t>
  </si>
  <si>
    <t>-1929410329</t>
  </si>
  <si>
    <t>47,79+116,35+20,27+32,47+1,1+11,3</t>
  </si>
  <si>
    <t>219</t>
  </si>
  <si>
    <t>953611141</t>
  </si>
  <si>
    <t>Schodišťový prvek pro útlum kročejového hluku nosný a zvukově izolační mezi prefabrikovaným ramenem a podestou délky 1,2 m</t>
  </si>
  <si>
    <t>-2078543931</t>
  </si>
  <si>
    <t xml:space="preserve">Poznámka k souboru cen:_x000D_
1. V ceně -1111 jsou započteny i náklady na nosný element._x000D_
2. V ceně -1211 jsou započteny i náklady na lepicí pásku._x000D_
</t>
  </si>
  <si>
    <t>220</t>
  </si>
  <si>
    <t>953611211</t>
  </si>
  <si>
    <t>Schodišťový prvek pro útlum kročejového hluku zvukově izolační mezi schody a stěnou - dilatační spárová deska, dl. 1 m</t>
  </si>
  <si>
    <t>1039025450</t>
  </si>
  <si>
    <t>221</t>
  </si>
  <si>
    <t>953941516</t>
  </si>
  <si>
    <t>Osazování drobných kovových předmětů se zalitím maltou cementovou, do vysekaných kapes nebo připravených otvorů konzol nebo kotev, např. pro záclonové kryty, zavěšené skříňky, radiátorové držáky apod.</t>
  </si>
  <si>
    <t>1784793588</t>
  </si>
  <si>
    <t xml:space="preserve">Poznámka k souboru cen:_x000D_
1. V cenách nejsou započteny náklady na dodávku kovových předmětů; tyto se oceňují ve specifikaci. Ztratné se nestanoví._x000D_
2. Cenu -2841 lze použít pro osazení rámu pod pružinový (roštový) ocelový základ např. domovních praček, odstředivek, ždímaček, motorových zařízení, ventilátorů apod._x000D_
3. Cena -2851 je určena pro zednické osazení zábradlí ze samostatných dílů nevyžadující samostatnou montáž._x000D_
4. Ceny platí za každé zalití._x000D_
</t>
  </si>
  <si>
    <t>2*(6+3)</t>
  </si>
  <si>
    <t>222</t>
  </si>
  <si>
    <t>615101R0</t>
  </si>
  <si>
    <t>věšák na ručníky a kelímky pro 9 dětí</t>
  </si>
  <si>
    <t>-2029147546</t>
  </si>
  <si>
    <t>223</t>
  </si>
  <si>
    <t>615101R1</t>
  </si>
  <si>
    <t>věšák na ručníky a kelímky pro 6 dětí</t>
  </si>
  <si>
    <t>821966597</t>
  </si>
  <si>
    <t>224</t>
  </si>
  <si>
    <t>953941621</t>
  </si>
  <si>
    <t>Osazení drobných kovových výrobků bez jejich dodání s vysekáním kapes pro upevňovací prvky se zazděním, zabetonováním nebo zalitím konzol, ve zdivu betonovém</t>
  </si>
  <si>
    <t>1905817961</t>
  </si>
  <si>
    <t xml:space="preserve">Poznámka k souboru cen:_x000D_
1. V cenách nejsou započteny náklady na dodání poklopů, rohoží, ventilací a drobných kovových výrobků, tyto se oceňují ve specifikaci._x000D_
</t>
  </si>
  <si>
    <t>225</t>
  </si>
  <si>
    <t>548890R1</t>
  </si>
  <si>
    <t>kotevní bod se smyčkou pro konstrukci výtahů (HLX Lift-Box 15kN)</t>
  </si>
  <si>
    <t>-1424243571</t>
  </si>
  <si>
    <t>226</t>
  </si>
  <si>
    <t>548890R2</t>
  </si>
  <si>
    <t>kotevní bod se smyčkou pro konstrukci výtahů (HLX Lift-Box 20kN)</t>
  </si>
  <si>
    <t>-538392150</t>
  </si>
  <si>
    <t>227</t>
  </si>
  <si>
    <t>953942425</t>
  </si>
  <si>
    <t>Osazování drobných kovových předmětů se zalitím maltou cementovou, do vysekaných kapes nebo připravených otvorů rámů litinových poklopů v podlahách nebo čisticích dvířek v kouřových kanálech</t>
  </si>
  <si>
    <t>1719776348</t>
  </si>
  <si>
    <t>1+2+1</t>
  </si>
  <si>
    <t>228</t>
  </si>
  <si>
    <t>56230603</t>
  </si>
  <si>
    <t>šachtový poklop z PU+rám HDPE, 12,5t 600x600x60mm</t>
  </si>
  <si>
    <t>-1141238149</t>
  </si>
  <si>
    <t>229</t>
  </si>
  <si>
    <t>56230604</t>
  </si>
  <si>
    <t>šachtový poklop z PU+rám HDPE, 12,5t 600x900x65mm</t>
  </si>
  <si>
    <t>-370063929</t>
  </si>
  <si>
    <t>230</t>
  </si>
  <si>
    <t>953943211</t>
  </si>
  <si>
    <t>Osazování drobných kovových předmětů kotvených do stěny hasicího přístroje</t>
  </si>
  <si>
    <t>1927235573</t>
  </si>
  <si>
    <t>69+5+4</t>
  </si>
  <si>
    <t>231</t>
  </si>
  <si>
    <t>44932114</t>
  </si>
  <si>
    <t>přístroj hasicí ruční práškový PG 6 LE</t>
  </si>
  <si>
    <t>744479241</t>
  </si>
  <si>
    <t>69+5</t>
  </si>
  <si>
    <t>232</t>
  </si>
  <si>
    <t>44932211</t>
  </si>
  <si>
    <t>přístroj hasicí ruční sněhový KS 5 BG</t>
  </si>
  <si>
    <t>1902585176</t>
  </si>
  <si>
    <t>233</t>
  </si>
  <si>
    <t>953943212</t>
  </si>
  <si>
    <t>Osazování drobných kovových předmětů kotvených do stěny skříně pro hasicí přístroj</t>
  </si>
  <si>
    <t>224425862</t>
  </si>
  <si>
    <t>234</t>
  </si>
  <si>
    <t>44983130</t>
  </si>
  <si>
    <t>skříň nástěnného hydrantu C52 50x57cm</t>
  </si>
  <si>
    <t>1324309707</t>
  </si>
  <si>
    <t>235</t>
  </si>
  <si>
    <t>953961212</t>
  </si>
  <si>
    <t>Kotvy chemické s vyvrtáním otvoru do betonu, železobetonu nebo tvrdého kamene chemická patrona, velikost M 10, hloubka 90 mm</t>
  </si>
  <si>
    <t>-146028044</t>
  </si>
  <si>
    <t xml:space="preserve">Poznámka k souboru cen:_x000D_
1. V cenách 953 96-11 a 953 96-12 jsou započteny i náklady na:_x000D_
a) rozměření, vrtání a spotřebu vrtáků. Pro velikost M 8 až M 30 jsou započteny náklady na vrtání příklepovými vrtáky, pro velikost M 33 až M 39 diamantovými korunkami,_x000D_
b) vyfoukání otvoru, přípravu kotev k uložení do otvorů, vyplnění kotevních otvorů tmelem nebo chemickou patronou včetně dodávky materiálu._x000D_
2. V cenách 953 96-51.. jsou započteny i náklady na dodání a zasunutí kotevního šroubu do otvoru vyplněného chemickým tmelem nebo patronou a dotažení matice._x000D_
</t>
  </si>
  <si>
    <t>16+8+10+8+20+38*4+24</t>
  </si>
  <si>
    <t>236</t>
  </si>
  <si>
    <t>953961213</t>
  </si>
  <si>
    <t>Kotvy chemické s vyvrtáním otvoru do betonu, železobetonu nebo tvrdého kamene chemická patrona, velikost M 12, hloubka 110 mm</t>
  </si>
  <si>
    <t>1159158465</t>
  </si>
  <si>
    <t>2*(5+1+5+7)+4*(1+1+1+3+1+1+1+1+1)+2*(3+1+4)+29*2+2*(20+23+24+9)+6+6+4+66</t>
  </si>
  <si>
    <t>237</t>
  </si>
  <si>
    <t>953961214</t>
  </si>
  <si>
    <t>Kotvy chemické s vyvrtáním otvoru do betonu, železobetonu nebo tvrdého kamene chemická patrona, velikost M 16, hloubka 125 mm</t>
  </si>
  <si>
    <t>1872088775</t>
  </si>
  <si>
    <t>"oplocení hřiště"148+"schodiště v tělocvičně"4+"únikové schodiště osa 12"12+"instalční šachty"112+"zástěna pro technologické zázemí na střeše"72</t>
  </si>
  <si>
    <t>238</t>
  </si>
  <si>
    <t>953961216</t>
  </si>
  <si>
    <t>Kotvy chemické s vyvrtáním otvoru do betonu, železobetonu nebo tvrdého kamene chemická patrona, velikost M 24, hloubka 210 mm</t>
  </si>
  <si>
    <t>1849446528</t>
  </si>
  <si>
    <t>"únikové schodiště osa J"20+"únikové schodiště osa 12"8</t>
  </si>
  <si>
    <t>239</t>
  </si>
  <si>
    <t>953965115</t>
  </si>
  <si>
    <t>Kotvy chemické s vyvrtáním otvoru kotevní šrouby pro chemické kotvy, velikost M 10, délka 130 mm</t>
  </si>
  <si>
    <t>-2037588736</t>
  </si>
  <si>
    <t>240</t>
  </si>
  <si>
    <t>953965121</t>
  </si>
  <si>
    <t>Kotvy chemické s vyvrtáním otvoru kotevní šrouby pro chemické kotvy, velikost M 12, délka 160 mm</t>
  </si>
  <si>
    <t>651880593</t>
  </si>
  <si>
    <t>241</t>
  </si>
  <si>
    <t>953965131</t>
  </si>
  <si>
    <t>Kotvy chemické s vyvrtáním otvoru kotevní šrouby pro chemické kotvy, velikost M 16, délka 190 mm</t>
  </si>
  <si>
    <t>-1280657551</t>
  </si>
  <si>
    <t>"oplocení hřiště"148+"schodiště v tělocvičně"4+"únikového schodiště osa 12"12+"instalční šachty"112+"zástěna pro technologické zázemí na střeše"72</t>
  </si>
  <si>
    <t>242</t>
  </si>
  <si>
    <t>953965151</t>
  </si>
  <si>
    <t>Kotvy chemické s vyvrtáním otvoru kotevní šrouby pro chemické kotvy, velikost M 24, délka 290 mm</t>
  </si>
  <si>
    <t>-825839925</t>
  </si>
  <si>
    <t>243</t>
  </si>
  <si>
    <t>953991221</t>
  </si>
  <si>
    <t>Dodání a osazení hmoždinek včetně vyvrtání otvorů (s dodáním hmot) ve stěnách do zdiva z betonu nebo tvrdého kamene a obkladů, vnější profil hmoždinky 10 až 12 mm</t>
  </si>
  <si>
    <t>-2051748367</t>
  </si>
  <si>
    <t>244</t>
  </si>
  <si>
    <t>977151111</t>
  </si>
  <si>
    <t>Jádrové vrty diamantovými korunkami do stavebních materiálů (železobetonu, betonu, cihel, obkladů, dlažeb, kamene) průměru do 35 mm</t>
  </si>
  <si>
    <t>103702011</t>
  </si>
  <si>
    <t xml:space="preserve">Poznámka k souboru cen:_x000D_
1. V cenách jsou započteny i náklady na rozměření, ukotvení vrtacího stroje, vrtání, opotřebení diamantových vrtacích korunek a spotřebu vody._x000D_
2. V cenách -1211 až -1233 pro dovrchní vrty jsou započteny i náklady na odsátí výplachové vody z vrtu._x000D_
</t>
  </si>
  <si>
    <t>100*0,3</t>
  </si>
  <si>
    <t>245</t>
  </si>
  <si>
    <t>9990000R1</t>
  </si>
  <si>
    <t>Schodišťová plošina pro vozíčkáře</t>
  </si>
  <si>
    <t>1637167232</t>
  </si>
  <si>
    <t>246</t>
  </si>
  <si>
    <t>998012023</t>
  </si>
  <si>
    <t>Přesun hmot pro budovy občanské výstavby, bydlení, výrobu a služby s nosnou svislou konstrukcí monolitickou betonovou tyčovou nebo plošnou s jakýkoliv obvodovým pláštěm kromě vyzdívaného vodorovná dopravní vzdálenost do 100 m pro budovy výšky přes 12 do 24 m</t>
  </si>
  <si>
    <t>-1763782489</t>
  </si>
  <si>
    <t xml:space="preserve">Poznámka k souboru cen:_x000D_
1. Ceny -7001 až -7006 lze použít v případě, kdy dochází ke ztížení přesunu např. tím, že není možné instalovat jeřáb._x000D_
2. K cenám -7001 až -7006 lze použít příplatky za zvětšený přesun -1014 až -1019, -2034 až -2039 nebo -2114 až 2119._x000D_
3. Jestliže pro svislý přesun používá zařízení investora (např. výtah v budově), užijí se pro ocenění přesunu hmot ceny stanovené pro nejmenší výšku, tj. 6 m._x000D_
</t>
  </si>
  <si>
    <t>711</t>
  </si>
  <si>
    <t>Izolace proti vodě, vlhkosti a plynům</t>
  </si>
  <si>
    <t>247</t>
  </si>
  <si>
    <t>711111001</t>
  </si>
  <si>
    <t>Provedení izolace proti zemní vlhkosti natěradly a tmely za studena na ploše vodorovné V nátěrem penetračním</t>
  </si>
  <si>
    <t>-835488699</t>
  </si>
  <si>
    <t xml:space="preserve">Poznámka k souboru cen:_x000D_
1. Izolace plochy jednotlivě do 10 m2 se oceňují skladebně cenou příslušné izolace a cenou 711 19-9095 Příplatek za plochu do 10 m2._x000D_
</t>
  </si>
  <si>
    <t>3431</t>
  </si>
  <si>
    <t>248</t>
  </si>
  <si>
    <t>11163150</t>
  </si>
  <si>
    <t>lak penetrační asfaltový</t>
  </si>
  <si>
    <t>-1628023833</t>
  </si>
  <si>
    <t>3431*0,0003 'Přepočtené koeficientem množství</t>
  </si>
  <si>
    <t>249</t>
  </si>
  <si>
    <t>711111051</t>
  </si>
  <si>
    <t>Provedení izolace proti zemní vlhkosti natěradly a tmely za studena na ploše vodorovné V dvojnásobným nátěrem tekutou elastickou hydroizolací</t>
  </si>
  <si>
    <t>1022983951</t>
  </si>
  <si>
    <t>250</t>
  </si>
  <si>
    <t>58581210</t>
  </si>
  <si>
    <t>stěrka hydroizolační pružná</t>
  </si>
  <si>
    <t>-2129139687</t>
  </si>
  <si>
    <t>"S11"17,7*32,55*0,4</t>
  </si>
  <si>
    <t>230,454*1,5 'Přepočtené koeficientem množství</t>
  </si>
  <si>
    <t>251</t>
  </si>
  <si>
    <t>711111131</t>
  </si>
  <si>
    <t>Provedení izolace proti zemní vlhkosti natěradly a tmely za studena na ploše vodorovné V nástřikem nebo plastickým nátěrem, tl. 2 mm</t>
  </si>
  <si>
    <t>1803450148</t>
  </si>
  <si>
    <t>3,73*2</t>
  </si>
  <si>
    <t>252</t>
  </si>
  <si>
    <t>24616200</t>
  </si>
  <si>
    <t>hmota nátěrová vodou ředitelná na beton</t>
  </si>
  <si>
    <t>-99932934</t>
  </si>
  <si>
    <t>7,46*0,5 'Přepočtené koeficientem množství</t>
  </si>
  <si>
    <t>253</t>
  </si>
  <si>
    <t>711112001</t>
  </si>
  <si>
    <t>Provedení izolace proti zemní vlhkosti natěradly a tmely za studena na ploše svislé S nátěrem penetračním</t>
  </si>
  <si>
    <t>1238069197</t>
  </si>
  <si>
    <t>4,2*18,95+3,95*(11,3+3,5)+5,965*(18,5+29)+4*38,73+3,1*30,79+(52,2+37,02)*0,65</t>
  </si>
  <si>
    <t>254</t>
  </si>
  <si>
    <t>2088764660</t>
  </si>
  <si>
    <t>940,002*0,00035 'Přepočtené koeficientem množství</t>
  </si>
  <si>
    <t>255</t>
  </si>
  <si>
    <t>711112131</t>
  </si>
  <si>
    <t>Provedení izolace proti zemní vlhkosti natěradly a tmely za studena na ploše svislé S nástřikem nebo plastickým nátěrem, tl. 2 mm</t>
  </si>
  <si>
    <t>599657567</t>
  </si>
  <si>
    <t>256</t>
  </si>
  <si>
    <t>1360598127</t>
  </si>
  <si>
    <t>24,33*0,5 'Přepočtené koeficientem množství</t>
  </si>
  <si>
    <t>257</t>
  </si>
  <si>
    <t>711113117</t>
  </si>
  <si>
    <t>Izolace proti zemní vlhkosti natěradly a tmely za studena na ploše vodorovné V těsnicí stěrkou jednosložkovu na bázi cementu</t>
  </si>
  <si>
    <t>37734680</t>
  </si>
  <si>
    <t>258</t>
  </si>
  <si>
    <t>711141559</t>
  </si>
  <si>
    <t>Provedení izolace proti zemní vlhkosti pásy přitavením NAIP na ploše vodorovné V</t>
  </si>
  <si>
    <t>-893707016</t>
  </si>
  <si>
    <t xml:space="preserve">Poznámka k souboru cen:_x000D_
1. Izolace plochy jednotlivě do 10 m2 se oceňují skladebně cenou příslušné izolace a cenou 711 19-9097 Příplatek za plochu do 10 m2._x000D_
</t>
  </si>
  <si>
    <t>3431*2 'Přepočtené koeficientem množství</t>
  </si>
  <si>
    <t>259</t>
  </si>
  <si>
    <t>62855001</t>
  </si>
  <si>
    <t>pás asfaltový natavitelný modifikovaný SBS tl 4,0mm s vložkou z polyesterové rohože a spalitelnou PE fólií nebo jemnozrnný minerálním posypem na horním povrchu</t>
  </si>
  <si>
    <t>-268194994</t>
  </si>
  <si>
    <t>3431*2</t>
  </si>
  <si>
    <t>6862*1,15 'Přepočtené koeficientem množství</t>
  </si>
  <si>
    <t>260</t>
  </si>
  <si>
    <t>711142559</t>
  </si>
  <si>
    <t>Provedení izolace proti zemní vlhkosti pásy přitavením NAIP na ploše svislé S</t>
  </si>
  <si>
    <t>-1611105297</t>
  </si>
  <si>
    <t>940,002*2 'Přepočtené koeficientem množství</t>
  </si>
  <si>
    <t>261</t>
  </si>
  <si>
    <t>-1847086263</t>
  </si>
  <si>
    <t>((3,16+3,53+2,91+2,2)*2*0,75+(1,7+1,6)*2*(2,05+3,1+1,65)+(2,9+2,6)*2*2,2+(3,385+2,1)*2*2,6+63,3*1,5)*2</t>
  </si>
  <si>
    <t>(4,2*18,95+3,95*(11,3+3,5)+5,965*(18,5+29)+4*38,73+3,1*30,79+(52,2+37,02)*0,65)*2</t>
  </si>
  <si>
    <t>1880,003*1,2 'Přepočtené koeficientem množství</t>
  </si>
  <si>
    <t>262</t>
  </si>
  <si>
    <t>711191201</t>
  </si>
  <si>
    <t>Provedení izolace proti zemní vlhkosti hydroizolační stěrkou na ploše vodorovné V dvouvrstvá na betonu</t>
  </si>
  <si>
    <t>834622335</t>
  </si>
  <si>
    <t xml:space="preserve">Poznámka k souboru cen:_x000D_
1. V cenách nejsou započteny náklady na dodávku materiálu, tyto se oceňují ve specifikaci._x000D_
</t>
  </si>
  <si>
    <t>263</t>
  </si>
  <si>
    <t>711192201</t>
  </si>
  <si>
    <t>Provedení izolace proti zemní vlhkosti hydroizolační stěrkou na ploše svislé S dvouvrstvá na betonu</t>
  </si>
  <si>
    <t>-1242284985</t>
  </si>
  <si>
    <t>264</t>
  </si>
  <si>
    <t>24551030</t>
  </si>
  <si>
    <t>stěrka hydroizolační dvousložková cemento-polymerová vlákny vyztužená proti zemní vlhkosti</t>
  </si>
  <si>
    <t>776677506</t>
  </si>
  <si>
    <t>3,73*2*1,7*2*2+"ST6""1.PP"24,33*1,7*2*2</t>
  </si>
  <si>
    <t>265</t>
  </si>
  <si>
    <t>711491177</t>
  </si>
  <si>
    <t>Provedení izolace proti povrchové a podpovrchové tlakové vodě ostatní na ploše vodorovné V připevnění izolace nerezovou lištou</t>
  </si>
  <si>
    <t>1276470980</t>
  </si>
  <si>
    <t xml:space="preserve">Poznámka k souboru cen:_x000D_
1. Cenami -9095 až -9097 lze oceňovat jen tehdy, nepřesáhne-li součet souvislé plochy vodorovné a svislé izolační vrstvy 10 m2._x000D_
2. Cenou -1175 lze oceňovat i připevnění izolace na ploše svislé._x000D_
3. Cenami -1171 až -1273 lze oceňovat i izolace proti zemní vlhkosti._x000D_
4. V ceně -1177 jsou započteny i náklady na navrtání, osazení hmoždinek a zatmelení._x000D_
</t>
  </si>
  <si>
    <t>266</t>
  </si>
  <si>
    <t>13756640</t>
  </si>
  <si>
    <t>plech nerezový tl 3,0mm tabule</t>
  </si>
  <si>
    <t>-1339513322</t>
  </si>
  <si>
    <t>101*23,55*0,001</t>
  </si>
  <si>
    <t>267</t>
  </si>
  <si>
    <t>998711103</t>
  </si>
  <si>
    <t>Přesun hmot pro izolace proti vodě, vlhkosti a plynům stanovený z hmotnosti přesunovaného materiálu vodorovná dopravní vzdálenost do 50 m v objektech výšky přes 12 do 60 m</t>
  </si>
  <si>
    <t>734653077</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</si>
  <si>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-1181 pro přesun prováděný bez použití mechanizace, tj. za ztížených podmínek, lze použít pouze pro hmotnost materiálu, která se tímto způsobem skutečně přemísťuje._x000D_
</t>
  </si>
  <si>
    <t>712</t>
  </si>
  <si>
    <t>Povlakové krytiny</t>
  </si>
  <si>
    <t>268</t>
  </si>
  <si>
    <t>712311101</t>
  </si>
  <si>
    <t>Provedení povlakové krytiny střech plochých do 10° natěradly a tmely za studena nátěrem lakem penetračním nebo asfaltovým</t>
  </si>
  <si>
    <t>122280665</t>
  </si>
  <si>
    <t xml:space="preserve">Poznámka k souboru cen:_x000D_
1. Povlakové krytiny střech jednotlivě do 10 m2 se oceňují skladebně cenou příslušné izolace a cenou 712 39-9095 Příplatek za plochu do 10 m2._x000D_
</t>
  </si>
  <si>
    <t>"S1"51,35*20,5+"S2"3,1*2,4+"S3,4,5,6,7"14,9*44,3+7,7*6,3+"S8"6,775*5,41+"S9"7,37*13,61+"S10"8,63*13,63+"S11"17,7*32,55</t>
  </si>
  <si>
    <t>"S12"186+"S13"6,15*6,15+"S14"287,5+"S18"45+"s16,17,20"(3,55*12,07+33,4+5,6)</t>
  </si>
  <si>
    <t>269</t>
  </si>
  <si>
    <t>-372756431</t>
  </si>
  <si>
    <t>"S12"186+"S13"6,15*6,15+"S14"287,5+"S18"45+"S18"45+"S16,17,20"(3,55*12,07+33,4+5,6)</t>
  </si>
  <si>
    <t>3282,586*0,0003 'Přepočtené koeficientem množství</t>
  </si>
  <si>
    <t>270</t>
  </si>
  <si>
    <t>712331111</t>
  </si>
  <si>
    <t>Provedení povlakové krytiny střech plochých do 10° pásy na sucho podkladní samolepící asfaltový pás</t>
  </si>
  <si>
    <t>-264959966</t>
  </si>
  <si>
    <t xml:space="preserve">Poznámka k souboru cen:_x000D_
1. Povlakové krytiny střech jednotlivě do 10 m2 se oceňují skladebně cenou příslušné izolace a cenou 712 39-9096 Příplatek za plochu do 10 m2, a to jen při položení pásů za použití natěradel nebo tmelů za horka._x000D_
</t>
  </si>
  <si>
    <t>"S16,17"3,55*(12,07+33,4+5,6)</t>
  </si>
  <si>
    <t>271</t>
  </si>
  <si>
    <t>62866281</t>
  </si>
  <si>
    <t>pás asfaltový samolepicí modifikovaný SBS tl 3mm s vložkou ze skleněné tkaniny se spalitelnou fólií nebo jemnozrnným minerálním posypem nebo textilií na horním povrchu</t>
  </si>
  <si>
    <t>-493488471</t>
  </si>
  <si>
    <t>181,299*1,15 'Přepočtené koeficientem množství</t>
  </si>
  <si>
    <t>272</t>
  </si>
  <si>
    <t>712341559</t>
  </si>
  <si>
    <t>Provedení povlakové krytiny střech plochých do 10° pásy přitavením NAIP v plné ploše</t>
  </si>
  <si>
    <t>-2032676403</t>
  </si>
  <si>
    <t xml:space="preserve">Poznámka k souboru cen:_x000D_
1. Povlakové krytiny střech jednotlivě do 10 m2 se oceňují skladebně cenou příslušné izolace a cenou 712 39-9097 Příplatek za plochu do 10 m2._x000D_
</t>
  </si>
  <si>
    <t>"S12"186+"S13"6,15*6,15+"S14"287,5+"S18"45+"S18"45+"S16,17,20"(3,55*12,07+33,4+5,6)+"S16,17"3,55*(12,07+33,4+5,6)</t>
  </si>
  <si>
    <t>273</t>
  </si>
  <si>
    <t>62836110</t>
  </si>
  <si>
    <t>pás asfaltový natavitelný oxidovaný tl 4mm s vložkou z hliníkové fólie / hliníkové fólie s textilií, se spalitelnou PE folií nebo jemnozrnným minerálním posypem</t>
  </si>
  <si>
    <t>2030680197</t>
  </si>
  <si>
    <t>3282,586*1,15 'Přepočtené koeficientem množství</t>
  </si>
  <si>
    <t>274</t>
  </si>
  <si>
    <t>62855007</t>
  </si>
  <si>
    <t>pás asfaltový natavitelný modifikovaný SBS tl 4,5mm s vložkou z polyesterové vyztužené rohože a hrubozrnným břidličným posypem na horním povrchu</t>
  </si>
  <si>
    <t>-497500064</t>
  </si>
  <si>
    <t>"S17"3,55*5,6</t>
  </si>
  <si>
    <t>19,88*1,15 'Přepočtené koeficientem množství</t>
  </si>
  <si>
    <t>275</t>
  </si>
  <si>
    <t>62855009</t>
  </si>
  <si>
    <t>pás asfaltový natavitelný modifikovaný SBS tl 5mm s vložkou z polyesterové vyztužené rohože a hrubozrnným břidličným posypem na horním povrchu</t>
  </si>
  <si>
    <t>-1431604939</t>
  </si>
  <si>
    <t>"S16"3,55*(12,07+33,4)</t>
  </si>
  <si>
    <t>161,419*1,15 'Přepočtené koeficientem množství</t>
  </si>
  <si>
    <t>276</t>
  </si>
  <si>
    <t>712363115</t>
  </si>
  <si>
    <t>Provedení povlakové krytiny střech plochých do 10° fólií ostatní činnosti při pokládání hydroizolačních fólií (materiál ve specifikaci) zaizolování prostupů střešní rovinou kruhový průřez, průměr do 300 mm</t>
  </si>
  <si>
    <t>1375080805</t>
  </si>
  <si>
    <t>277</t>
  </si>
  <si>
    <t>28342010</t>
  </si>
  <si>
    <t>manžeta těsnící pro prostupy hydroizolací z PVC uzavřená kruhová vnitřní průměr  11-35</t>
  </si>
  <si>
    <t>-799161753</t>
  </si>
  <si>
    <t>278</t>
  </si>
  <si>
    <t>712363604</t>
  </si>
  <si>
    <t>Provedení povlakové krytiny střech plochých do 10° s mechanicky kotvenou izolací včetně položení fólie a horkovzdušného svaření tl. tepelné izolace přes 240 mm budovy výšky do 18 m, kotvené do betonu vnitřní pole</t>
  </si>
  <si>
    <t>-539906220</t>
  </si>
  <si>
    <t xml:space="preserve">Poznámka k souboru cen:_x000D_
1. V cenách jsou započteny i náklady na dodávku kotev._x000D_
2. V cenách nejsou započteny náklady na dodávku fólie; tato se oceňuje ve specifikaci._x000D_
3. V cenách -3671 až -3674 nejsou započteny náklady na dodávku lišt; tyto se oceňují ve specifikaci._x000D_
4. Kotvení plechových lišt rš větší než 200 mm se oceňují katalogem 800-764 Klempířské konstrukce._x000D_
5. Vymezení rohových a okrajových částí je dané kotevním plánem nebo výpočtem podle přílohy č. 3 tohoto katalogu._x000D_
</t>
  </si>
  <si>
    <t>"S1"46,21*12,9+"S3,4,5,7"11,14*42,3+3,9*6,3-"S6"5,5*8,84+"S8"6,775*5,41+"S9"7,37*13,61+"S10"9,63*14,63+"S11"18,7*33,55+"S12"186+"S13"6,15*6,15</t>
  </si>
  <si>
    <t>"S14"287,5+"S18"45+"S20"30</t>
  </si>
  <si>
    <t>279</t>
  </si>
  <si>
    <t>712363605</t>
  </si>
  <si>
    <t>Provedení povlakové krytiny střech plochých do 10° s mechanicky kotvenou izolací včetně položení fólie a horkovzdušného svaření tl. tepelné izolace přes 240 mm budovy výšky do 18 m, kotvené do betonu krajní pole</t>
  </si>
  <si>
    <t>-1556404603</t>
  </si>
  <si>
    <t>"S1"68,6*3,15+19,2*1,92+"S2"3,1*2,4+"S2a"1,15*0,815+1,895*3,73+2,45*1,275+1,655*0,795+1,69*0,85+"S3,4,5,6,7"85*1,5+7,45*2,4+5,5*8,84</t>
  </si>
  <si>
    <t>280</t>
  </si>
  <si>
    <t>712363606</t>
  </si>
  <si>
    <t>Provedení povlakové krytiny střech plochých do 10° s mechanicky kotvenou izolací včetně položení fólie a horkovzdušného svaření tl. tepelné izolace přes 240 mm budovy výšky do 18 m, kotvené do betonu rohové pole</t>
  </si>
  <si>
    <t>392762899</t>
  </si>
  <si>
    <t>"S1"31,5*3,15++19,2*1,92+"S3,4,5,7"23,8*1,5+14,9*2,4</t>
  </si>
  <si>
    <t>281</t>
  </si>
  <si>
    <t>28322012</t>
  </si>
  <si>
    <t>fólie hydroizolační střešní mPVC mechanicky kotvená tl 1,5mm šedá</t>
  </si>
  <si>
    <t>-679275895</t>
  </si>
  <si>
    <t>"S1"31,5*3,15+19,2*1,92+"S1"68,6*3,15+19,2*1,92+"S1"46,21*12,9</t>
  </si>
  <si>
    <t>"S2"3,1*2,4</t>
  </si>
  <si>
    <t>"S2a"1,15*0,815+1,895*3,73+2,45*1,275+1,655*0,795+0,85*1,69</t>
  </si>
  <si>
    <t>"S3,4,5,6,7"15,9*45,3+7,7*6,3</t>
  </si>
  <si>
    <t>"S8"6,775*5,41+"S9"7,37*13,61</t>
  </si>
  <si>
    <t>"S10"9,63*14,63</t>
  </si>
  <si>
    <t>"S11"18,7*33,55</t>
  </si>
  <si>
    <t>"S12"186+"S13"6,15*6,15</t>
  </si>
  <si>
    <t>"S14"287,5+"S18"45</t>
  </si>
  <si>
    <t>3266,807*1,15 'Přepočtené koeficientem množství</t>
  </si>
  <si>
    <t>282</t>
  </si>
  <si>
    <t>712771001</t>
  </si>
  <si>
    <t>Provedení separační nebo kluzné vrstvy vegetační střechy z fólií kladených volně s přesahem, sklon střechy do 5°</t>
  </si>
  <si>
    <t>-310973520</t>
  </si>
  <si>
    <t>"S1"51,35*20,5+"S2"3,1*2,4+"S2a"1,15*0,815+1,895*3,73+2,45*1,275+1,655*0,795+0,85*1,69+"S3,4,5,6,7"14,9*44,3+7,7*6,3+"S8"6,775*5,41+"S9"7,37*13,61</t>
  </si>
  <si>
    <t>"S10"8,63*13,63+"S11"17,7*32,55+"S12"186+"S14"287,5+"S18"45+"S20"30</t>
  </si>
  <si>
    <t>283</t>
  </si>
  <si>
    <t>28329042</t>
  </si>
  <si>
    <t>fólie PE separační či ochranná tl 0,2mm</t>
  </si>
  <si>
    <t>1845512541</t>
  </si>
  <si>
    <t>3161,797*1,1 'Přepočtené koeficientem množství</t>
  </si>
  <si>
    <t>284</t>
  </si>
  <si>
    <t>712771101</t>
  </si>
  <si>
    <t>Provedení ochranné vrstvy vegetační střechy proti prorůstání kořenů, proti mechanickému poškození hydroizolace z textilií nebo rohoží volně kladených s přesahem, sklon střechy do 5°</t>
  </si>
  <si>
    <t>157129181</t>
  </si>
  <si>
    <t xml:space="preserve">Poznámka k souboru cen:_x000D_
1. Ceny lze použít jen v případě, jsou-li ochranné vrstvy kladeny ve zvláštním pracovním kroku, nelze je použít např. v případech, kdy použité hydroizolační fólie splňují požadavky odolnosti proti prorůstání kořenů nebo kdy použité hydroakumulační rohože plní současně ochrannou funkci apod._x000D_
</t>
  </si>
  <si>
    <t>"S1"51,35*20,5+"S2"3,1*2,4+"S4,5,6,7"14,9*44,3+7,7*6,3-"S3"(10*16,64+3,03*6,75+1,92*8,13)</t>
  </si>
  <si>
    <t>"S4,5"14,9*44,3+7,7*6,3-"S3,6"(10*16,64+3,03*6,75+1,92*8,13+5,5*8,84)</t>
  </si>
  <si>
    <t>"S10"8,63*13,63*2+"S13"2,8*2,8*3+"S14"287,5*2+"S18"45*2+"S20"30*2+"S16,17"3,55*(12,07+33,4+5,6)</t>
  </si>
  <si>
    <t>285</t>
  </si>
  <si>
    <t>69311068</t>
  </si>
  <si>
    <t>geotextilie netkaná separační, ochranná, filtrační, drenážní PP 300g/m2</t>
  </si>
  <si>
    <t>807718293</t>
  </si>
  <si>
    <t>3188,803*1,15 'Přepočtené koeficientem množství</t>
  </si>
  <si>
    <t>286</t>
  </si>
  <si>
    <t>712771201</t>
  </si>
  <si>
    <t>Provedení drenážní vrstvy vegetační střechy z kameniva, tloušťky násypu do 100 mm, sklon střechy do 5°</t>
  </si>
  <si>
    <t>-551264994</t>
  </si>
  <si>
    <t>"S1"50,05*19,2+"S6"4,7*8,04+"S7"5*14,86</t>
  </si>
  <si>
    <t>287</t>
  </si>
  <si>
    <t>58337403</t>
  </si>
  <si>
    <t>kamenivo dekorační (kačírek) frakce 16/32</t>
  </si>
  <si>
    <t>1811397556</t>
  </si>
  <si>
    <t>"S1"50,05*19,2*0,06+"S4,5,6"97,8*0,3*0,1+4,7*8,04*0,06+"S7"5*14,86*0,06+"S10"43,32*0,3*0,1</t>
  </si>
  <si>
    <t>68,616*1,67 'Přepočtené koeficientem množství</t>
  </si>
  <si>
    <t>288</t>
  </si>
  <si>
    <t>712771211</t>
  </si>
  <si>
    <t>Provedení drenážní vrstvy vegetační střechy z lehčeného kameniva, tloušťky násypu do 100 mm, sklon střechy do 5°</t>
  </si>
  <si>
    <t>69145392</t>
  </si>
  <si>
    <t>"S13"2,8*2,8</t>
  </si>
  <si>
    <t>289</t>
  </si>
  <si>
    <t>58761510</t>
  </si>
  <si>
    <t>kamenivo keramické zahradní červenohnědé frakce 4/8</t>
  </si>
  <si>
    <t>-761972896</t>
  </si>
  <si>
    <t>"S13"2,8*2,8*0,05</t>
  </si>
  <si>
    <t>290</t>
  </si>
  <si>
    <t>712771221</t>
  </si>
  <si>
    <t>Provedení drenážní vrstvy vegetační střechy z plastových nopových fólií, výšky nopů do 25 mm, sklon střechy do 5°</t>
  </si>
  <si>
    <t>-589686496</t>
  </si>
  <si>
    <t>"S4,5"14,9*44,3+7,7*6,3-"S3,6"(10*16,64+3,03*6,75+1,92*8,13+5,5*8,84)+"S10"8,63*13,63+"S11"17,7*32,55+"S14"287,5+"S18"45+"S20"30</t>
  </si>
  <si>
    <t>291</t>
  </si>
  <si>
    <t>69334152</t>
  </si>
  <si>
    <t>fólie profilovaná (nopová) perforovaná HDPE s hydroakumulační a drenážní funkcí do vegetačních střech s výškou nopů 20mm</t>
  </si>
  <si>
    <t>1043072955</t>
  </si>
  <si>
    <t>"S4,5"14,9*44,3+7,7*6,3-"S3,6"(10*16,64+3,03*6,75+1,92*8,13+5,5*8,84)+"S10"8,63*13,63+"S14"287,5+"S18"45+"S20"30</t>
  </si>
  <si>
    <t>937,625*1,02 'Přepočtené koeficientem množství</t>
  </si>
  <si>
    <t>292</t>
  </si>
  <si>
    <t>28323006</t>
  </si>
  <si>
    <t>fólie profilovaná (nopová) drenážní HDPE s nakašírovanou filtrační textilií s výškou nopů 8mm</t>
  </si>
  <si>
    <t>-1217469585</t>
  </si>
  <si>
    <t>576,135*1,02 'Přepočtené koeficientem množství</t>
  </si>
  <si>
    <t>293</t>
  </si>
  <si>
    <t>712771421</t>
  </si>
  <si>
    <t>Provedení vegetační vrstvy vegetační střechy ze substrátu, tloušťky přes 200 do 300 mm, sklon střechy do 5°</t>
  </si>
  <si>
    <t>-1243576279</t>
  </si>
  <si>
    <t>384+104+8+288+162</t>
  </si>
  <si>
    <t>294</t>
  </si>
  <si>
    <t>10321003</t>
  </si>
  <si>
    <t>substrát vegetačních střech intenzivní</t>
  </si>
  <si>
    <t>-1838561703</t>
  </si>
  <si>
    <t>(384+104)*0,25+8*0,545+288*0,4+162*0,23</t>
  </si>
  <si>
    <t>295</t>
  </si>
  <si>
    <t>712771601</t>
  </si>
  <si>
    <t>Provedení ochranných pásů vegetační střechy po obvodu střechy, v místech střešních prostupům napojení na zeď apod. z praného říčního kameniva, tloušťky do 100 mm, šířky do 500 mm</t>
  </si>
  <si>
    <t>2128870188</t>
  </si>
  <si>
    <t>"S4,5"97,8*0,3*0,1+"S10"43,32*0,3*0,1</t>
  </si>
  <si>
    <t>296</t>
  </si>
  <si>
    <t>712771611</t>
  </si>
  <si>
    <t>Provedení ochranných pásů vegetační střechy osazení ochranné kačírkové lišty přitížením konstrukcí</t>
  </si>
  <si>
    <t>1929070985</t>
  </si>
  <si>
    <t>"S4,5"97,8+"S10"43,3</t>
  </si>
  <si>
    <t>297</t>
  </si>
  <si>
    <t>69334041</t>
  </si>
  <si>
    <t>lišta kačírková výška 150mm nerez</t>
  </si>
  <si>
    <t>-1881820690</t>
  </si>
  <si>
    <t>141,1*1,02 'Přepočtené koeficientem množství</t>
  </si>
  <si>
    <t>298</t>
  </si>
  <si>
    <t>998712103</t>
  </si>
  <si>
    <t>Přesun hmot pro povlakové krytiny stanovený z hmotnosti přesunovaného materiálu vodorovná dopravní vzdálenost do 50 m v objektech výšky přes 12 do 24 m</t>
  </si>
  <si>
    <t>-1192084349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</si>
  <si>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-2181 pro přesun prováděný bez použití mechanizace, tj. za ztížených podmínek, lze použít pouze pro hmotnost materiálu, která se tímto způsobem skutečně přemísťuje._x000D_
</t>
  </si>
  <si>
    <t>713</t>
  </si>
  <si>
    <t>Izolace tepelné</t>
  </si>
  <si>
    <t>299</t>
  </si>
  <si>
    <t>713121111</t>
  </si>
  <si>
    <t>Montáž tepelné izolace podlah rohožemi, pásy, deskami, dílci, bloky (izolační materiál ve specifikaci) kladenými volně jednovrstvá</t>
  </si>
  <si>
    <t>1752153250</t>
  </si>
  <si>
    <t xml:space="preserve">Poznámka k souboru cen:_x000D_
1. Množství tepelné izolace podlah okrajovými pásky k ceně -1211 se určuje v m projektované délky obložení (bez přesahů) na obvodu podlahy._x000D_
</t>
  </si>
  <si>
    <t>300</t>
  </si>
  <si>
    <t>28372306</t>
  </si>
  <si>
    <t>deska EPS 100 do plochých střech a podlah λ=0,037 tl 60mm</t>
  </si>
  <si>
    <t>-1845663233</t>
  </si>
  <si>
    <t>"P15"6,65+"P17"3,37+2,7+67,32+2,22+2,34</t>
  </si>
  <si>
    <t>5357,18*1,02 'Přepočtené koeficientem množství</t>
  </si>
  <si>
    <t>301</t>
  </si>
  <si>
    <t>28372309</t>
  </si>
  <si>
    <t>deska EPS 100 do plochých střech a podlah λ=0,037 tl 100mm</t>
  </si>
  <si>
    <t>2121983142</t>
  </si>
  <si>
    <t>"P18"3,88+4,06</t>
  </si>
  <si>
    <t>7,94*1,02 'Přepočtené koeficientem množství</t>
  </si>
  <si>
    <t>302</t>
  </si>
  <si>
    <t>28375992</t>
  </si>
  <si>
    <t>deska EPS 150 do plochých střech a podlah λ=0,035 tl 180mm</t>
  </si>
  <si>
    <t>403283045</t>
  </si>
  <si>
    <t>741,74*1,02 'Přepočtené koeficientem množství</t>
  </si>
  <si>
    <t>303</t>
  </si>
  <si>
    <t>713121121</t>
  </si>
  <si>
    <t>Montáž tepelné izolace podlah rohožemi, pásy, deskami, dílci, bloky (izolační materiál ve specifikaci) kladenými volně dvouvrstvá</t>
  </si>
  <si>
    <t>1270267552</t>
  </si>
  <si>
    <t>"P1b"4,15*5,74+3,75*1,6</t>
  </si>
  <si>
    <t>"P6"6,3+8,22+7,96+5,66+12,54+36,5+25,4+12,72+3,47+"P15"6,65</t>
  </si>
  <si>
    <t>304</t>
  </si>
  <si>
    <t>28372307</t>
  </si>
  <si>
    <t>deska EPS 100 do plochých střech a podlah λ=0,037 tl 70mm</t>
  </si>
  <si>
    <t>126834755</t>
  </si>
  <si>
    <t>"P6"6,3+8,22+7,96+5,66+12,54+36,5+25,4+12,72+3,47+"P15"6,65*0,03</t>
  </si>
  <si>
    <t>1096,481*2,04 'Přepočtené koeficientem množství</t>
  </si>
  <si>
    <t>305</t>
  </si>
  <si>
    <t>713131141</t>
  </si>
  <si>
    <t>Montáž tepelné izolace stěn rohožemi, pásy, deskami, dílci, bloky (izolační materiál ve specifikaci) lepením celoplošně</t>
  </si>
  <si>
    <t>-405157837</t>
  </si>
  <si>
    <t xml:space="preserve">Poznámka k souboru cen:_x000D_
1. Položky Montáž tepelných izolací stěn lze použít i pro ocenění montáže svislých tepelných izolací základových konstrukcí (základové pásy, desky apod.)._x000D_
2. V cenách -1161 až -1167 nejsou započteny náklady na podkladní rošt a olištování zdí; tyto se oceňují pro kovový rošt cenami souboru 763 12-16 katalogu 763 - Konstrukce suché výstavby nebo pro dřevěný rošt cenami souboru 766 41-72 katalogu 766 – Konstrukce truhlářské._x000D_
</t>
  </si>
  <si>
    <t>4,2*18,95+3,95*(11,3+3,5)+5,965*(18,5+29)+4*69,52+0,58*((49,45+18,6+8,04+4,7+46,26+17,86)*2+14,88+14,91+11,15+14,62+44,06+7,22+6+13,63)</t>
  </si>
  <si>
    <t>(48,75+1,72*2)*1,4+37,02*0,85+(38,73+30,79+18,95+11,3+3,5+29+18,5)*0,9+(3,35+50,7*2+15,5+20,29+27,78)*0,5+(1,2+33,79+47,19)*0,85</t>
  </si>
  <si>
    <t>306</t>
  </si>
  <si>
    <t>28376443</t>
  </si>
  <si>
    <t>deska z polystyrénu XPS, hrana rovná a strukturovaný povrch 300kPa tl 100mm</t>
  </si>
  <si>
    <t>1359736922</t>
  </si>
  <si>
    <t>940,916*1,05 'Přepočtené koeficientem množství</t>
  </si>
  <si>
    <t>307</t>
  </si>
  <si>
    <t>28376363</t>
  </si>
  <si>
    <t>deska perimetrická spodních staveb, podlah a plochých střech 200kPa λ=0,034 tl 200mm</t>
  </si>
  <si>
    <t>1366302790</t>
  </si>
  <si>
    <t>394,239*1,05 'Přepočtené koeficientem množství</t>
  </si>
  <si>
    <t>308</t>
  </si>
  <si>
    <t>713131161</t>
  </si>
  <si>
    <t>Montáž tepelné izolace stěn rohožemi, pásy, deskami, dílci, bloky (izolační materiál ve specifikaci) připevněné sponkami parotěsná reflexní, tloušťka izolace do 5 mm</t>
  </si>
  <si>
    <t>-1296624927</t>
  </si>
  <si>
    <t>"ST10"160*2</t>
  </si>
  <si>
    <t>309</t>
  </si>
  <si>
    <t>28329233</t>
  </si>
  <si>
    <t>fólie univerzální pro parotěsnou vrstvu s proměnlivou difúzní tloušťkou a UV stabilizací</t>
  </si>
  <si>
    <t>-2013600341</t>
  </si>
  <si>
    <t>320*1,05 'Přepočtené koeficientem množství</t>
  </si>
  <si>
    <t>310</t>
  </si>
  <si>
    <t>713141111</t>
  </si>
  <si>
    <t>Montáž tepelné izolace střech plochých rohožemi, pásy, deskami, dílci, bloky (izolační materiál ve specifikaci) přilepenými asfaltem za horka zplna, jednovrstvá</t>
  </si>
  <si>
    <t>1117083858</t>
  </si>
  <si>
    <t xml:space="preserve">Poznámka k souboru cen:_x000D_
1. Množství tepelné izolace střech plochých atikovými pásky k ceně -1211 se určuje v m projektované délky obložení (bez přesahů) na obvodu ploché střechy._x000D_
2. Množství jednotek tepelné izolace střech plochých spádovými klíny k cenám -1311 až -1335 se určuje v m2 půdorysné projektované vyspádované plochy střechy._x000D_
3. V cenách -1221 až -1262 jsou započteny náklady na montáž a dodávku kotevních šroubů._x000D_
4. V cenách -1221 až -1262 nejsou započteny náklady na položení tepelné izolace; tyto se oceňují cenami -1111 až - 1151 tohoto souboru cen._x000D_
5. Ceny -1381 až -1396 lze použít pro montáž izolace do 1000mm. V případě vyšších střešních konstrukcí se pro izolace stěn použijí položky souboru cen 713 13-11 Montáž tepelné izolace stěn tohoto katalogu._x000D_
</t>
  </si>
  <si>
    <t>"S1"50,05*19,2+"S3,4,5,6,7"14,9*44,3+7,7*6,3+"S8"6,775*5,41+"S9"7,37*13,61+"S10"8,63*13,63+"S12"186+"S13"2,8*2,8+"S14"287,5+"S18"45</t>
  </si>
  <si>
    <t>"S16,17,20"3,55*(12,07+33,4+5,6)</t>
  </si>
  <si>
    <t>311</t>
  </si>
  <si>
    <t>28375914</t>
  </si>
  <si>
    <t>deska EPS 150 do plochých střech a podlah λ=0,035 tl 100mm</t>
  </si>
  <si>
    <t>1382581290</t>
  </si>
  <si>
    <t>"S1"50,05*19,2+"S3,4,5,6,7"14,9*44,3+7,7*6,3+"S8"6,775*5,41+"S9"7,37*13,61+"S10"8,63*13,63+"S12"186+"S13"2,8*2,8+"S14"287,5+"S18"45+"S20"30</t>
  </si>
  <si>
    <t>2480,465*1,02 'Přepočtené koeficientem množství</t>
  </si>
  <si>
    <t>312</t>
  </si>
  <si>
    <t>28375915</t>
  </si>
  <si>
    <t>deska EPS 150 do plochých střech a podlah λ=0,035 tl 120mm</t>
  </si>
  <si>
    <t>-1886985132</t>
  </si>
  <si>
    <t>"S9"7,37*13,61+"S10"8,63*13,63+"S16,17"3,55*(12,07+33,4+5,6)-"S20"30</t>
  </si>
  <si>
    <t>369,231*1,02 'Přepočtené koeficientem množství</t>
  </si>
  <si>
    <t>313</t>
  </si>
  <si>
    <t>28375991</t>
  </si>
  <si>
    <t>deska EPS 150 do plochých střech a podlah λ=0,035 tl 160mm</t>
  </si>
  <si>
    <t>-333609111</t>
  </si>
  <si>
    <t>"S1"50,05*19,2+"S3,4,5,6,7"14,9*44,3+7,7*6,3+"S8"6,775*5,41+"S12"186+"S13"2,8*2,8+"S14"287,5+"S18"45+"S20"30</t>
  </si>
  <si>
    <t>2262,533*1,02 'Přepočtené koeficientem množství</t>
  </si>
  <si>
    <t>314</t>
  </si>
  <si>
    <t>713141321</t>
  </si>
  <si>
    <t>Montáž tepelné izolace střech plochých spádovými klíny v ploše přilepenými asfaltem za horka zplna</t>
  </si>
  <si>
    <t>-1302907407</t>
  </si>
  <si>
    <t>"S1"50,05*19,2+"S3,4,5,6,7"14,9*44,3+7,7*6,3+"S8"6,775*5,41+"S9"7,37*13,61+"S10"8,63*13,63+"S11"17,7*32,55+"S12"186+"S13"2,8*2,8</t>
  </si>
  <si>
    <t>315</t>
  </si>
  <si>
    <t>28376142</t>
  </si>
  <si>
    <t>klín izolační z pěnového polystyrenu EPS 150 spádový</t>
  </si>
  <si>
    <t>-1260311347</t>
  </si>
  <si>
    <t>"S1"50,05*19,2*0,02+"S3,4,5,6,7"(14,9*44,3+7,7*6,3)*0,02+"S8"6,775*5,41*0,075+"S9"7,37*13,61*0,09+"S10"8,63*13,63*0,09+"S11"17,7*32,55*0,3</t>
  </si>
  <si>
    <t>"S12"186*0,05+"S13"2,8*2,8*0,027+"S14"287,5*0,105+"S18"45*0,105+"S20"30*0,105</t>
  </si>
  <si>
    <t>276,168*1,05 'Přepočtené koeficientem množství</t>
  </si>
  <si>
    <t>316</t>
  </si>
  <si>
    <t>713151111</t>
  </si>
  <si>
    <t>Montáž tepelné izolace střech šikmých rohožemi, pásy, deskami (izolační materiál ve specifikaci) kladenými volně mezi krokve</t>
  </si>
  <si>
    <t>-2006886609</t>
  </si>
  <si>
    <t xml:space="preserve">Poznámka k souboru cen:_x000D_
1. V cenách -1141 až -1147 nejsou započteny náklady na podkladní rošt a olištování zdí; tyto se oceňují pro kovový rošt cenami souboru 763 12-16 katalogu 763 - Konstrukce suché výstavby nebo pro dřevěný rošt cenami souboru 766 41-72 katalogu 766 – Konstrukce truhlářské._x000D_
2. V cenách -1211 až -1218 nejsou započteny náklady na osazení latí pokud rozteč krokví je větší než 1000 mm; tyto se oceňují cenami souboru 762 34-.. Bednění a laťování katalogu 762 - Konstrukce tesařské._x000D_
</t>
  </si>
  <si>
    <t>317</t>
  </si>
  <si>
    <t>63141195</t>
  </si>
  <si>
    <t>deska tepelně izolační minerální do šikmých střech a stěn  λ=0,036-0,037 tl 200mm</t>
  </si>
  <si>
    <t>1327644017</t>
  </si>
  <si>
    <t>7,44*1,02 'Přepočtené koeficientem množství</t>
  </si>
  <si>
    <t>318</t>
  </si>
  <si>
    <t>713191133</t>
  </si>
  <si>
    <t>Montáž tepelné izolace stavebních konstrukcí - doplňky a konstrukční součásti podlah, stropů vrchem nebo střech překrytím fólií položenou volně s přelepením spojů</t>
  </si>
  <si>
    <t>74874912</t>
  </si>
  <si>
    <t>(8,84+5,05)*2*2,84-2*2,25+(2+2,25*2)*0,16</t>
  </si>
  <si>
    <t>12,06*3,1-(4,025*3,1+2,45*2,25)+((4,025+(3,1+2,45+2,25)*2))*0,22</t>
  </si>
  <si>
    <t>319</t>
  </si>
  <si>
    <t>28329038</t>
  </si>
  <si>
    <t>fólie kontaktní difuzně propustná pro doplňkovou hydroizolační vrstvu skládaných větraných fasád s otevřenými spárami (spára max 20 mm, max.20% plochy)</t>
  </si>
  <si>
    <t>-2014487357</t>
  </si>
  <si>
    <t>210,771*1,1 'Přepočtené koeficientem množství</t>
  </si>
  <si>
    <t>320</t>
  </si>
  <si>
    <t>998713103</t>
  </si>
  <si>
    <t>Přesun hmot pro izolace tepelné stanovený z hmotnosti přesunovaného materiálu vodorovná dopravní vzdálenost do 50 m v objektech výšky přes 12 m do 24 m</t>
  </si>
  <si>
    <t>-1214479007</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</si>
  <si>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-3181 pro přesun prováděný bez použití mechanizace, tj. za ztížených podmínek, lze použít pouze pro hmotnost materiálu, která se tímto způsobem skutečně přemísťuje._x000D_
</t>
  </si>
  <si>
    <t>714</t>
  </si>
  <si>
    <t>Akustická a protiotřesová opatření</t>
  </si>
  <si>
    <t>321</t>
  </si>
  <si>
    <t>714183002</t>
  </si>
  <si>
    <t>Montáž pohltivých a konstrukčních součástí desek izolačních na sraz volně stropů nebo stěn</t>
  </si>
  <si>
    <t>950437493</t>
  </si>
  <si>
    <t xml:space="preserve">Poznámka k souboru cen:_x000D_
1. Cenou -3002 se oceňuje i montáž desek z minerální plsti v sáčcích z PE fólie apod._x000D_
</t>
  </si>
  <si>
    <t>"P16"3,19*4,05+"P10a"3,7*1,55+3,7*3,95*3+4,65*1,55*3</t>
  </si>
  <si>
    <t>"ST10"160</t>
  </si>
  <si>
    <t>322</t>
  </si>
  <si>
    <t>28376639</t>
  </si>
  <si>
    <t>deska polystyrénová pro snížení kročejového hluku (max. zatížení 3,5 kN/m2)</t>
  </si>
  <si>
    <t>1312318409</t>
  </si>
  <si>
    <t>5601,302*0,0306 'Přepočtené koeficientem množství</t>
  </si>
  <si>
    <t>323</t>
  </si>
  <si>
    <t>714451011</t>
  </si>
  <si>
    <t>Montáž antivibračních rohoží stavebních konstrukcí a strojních zařízení z recyklované pryže celoplošně lepené vodorovně</t>
  </si>
  <si>
    <t>-1867785758</t>
  </si>
  <si>
    <t xml:space="preserve">Poznámka k souboru cen:_x000D_
1. V cenách nejsou započteny náklady na dodávku rohoží; tyto rohože se oceňují ve specifikaci,ztratné lze stanovit ve výši 5%._x000D_
</t>
  </si>
  <si>
    <t>324</t>
  </si>
  <si>
    <t>27245184</t>
  </si>
  <si>
    <t>deska antivibrační recyklovaná pryž 570kg/m3 tl 25mm černá</t>
  </si>
  <si>
    <t>1136759303</t>
  </si>
  <si>
    <t>6,7*1,05 'Přepočtené koeficientem množství</t>
  </si>
  <si>
    <t>325</t>
  </si>
  <si>
    <t>714451012</t>
  </si>
  <si>
    <t>Montáž antivibračních rohoží stavebních konstrukcí a strojních zařízení z recyklované pryže celoplošně lepené svisle</t>
  </si>
  <si>
    <t>-2039062473</t>
  </si>
  <si>
    <t>"ST5a"(1,8+2,5)*2*21,55-0,9*2*5</t>
  </si>
  <si>
    <t>326</t>
  </si>
  <si>
    <t>28375673</t>
  </si>
  <si>
    <t>deska pro kročejový útlum tl 30mm</t>
  </si>
  <si>
    <t>2072534370</t>
  </si>
  <si>
    <t>176,33*1,05 'Přepočtené koeficientem množství</t>
  </si>
  <si>
    <t>327</t>
  </si>
  <si>
    <t>998714103</t>
  </si>
  <si>
    <t>Přesun hmot pro akustická a protiotřesová opatření stanovený z hmotnosti přesunovaného materiálu vodorovná dopravní vzdálenost do 50 m v objektech výšky přes 12 do 24 m</t>
  </si>
  <si>
    <t>554239439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</si>
  <si>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-4181 pro přesun prováděný bez použití mechanizace, tj. za ztížených podmínek, lze použít pouze pro hmotnost materiálu, která se tímto způsobem skutečně přemísťuje._x000D_
</t>
  </si>
  <si>
    <t>721</t>
  </si>
  <si>
    <t>Zdravotechnika - vnitřní kanalizace</t>
  </si>
  <si>
    <t>328</t>
  </si>
  <si>
    <t>721211403</t>
  </si>
  <si>
    <t>Podlahové vpusti s vodorovným odtokem DN 50/75 s kulovým kloubem</t>
  </si>
  <si>
    <t>-709826480</t>
  </si>
  <si>
    <t>329</t>
  </si>
  <si>
    <t>721212121</t>
  </si>
  <si>
    <t>Odtokové sprchové žlaby se zápachovou uzávěrkou a krycím roštem délky 700 mm</t>
  </si>
  <si>
    <t>-234098127</t>
  </si>
  <si>
    <t>330</t>
  </si>
  <si>
    <t>721212124</t>
  </si>
  <si>
    <t>Odtokové sprchové žlaby se zápachovou uzávěrkou a krycím roštem délky 850 mm</t>
  </si>
  <si>
    <t>-2126845663</t>
  </si>
  <si>
    <t>331</t>
  </si>
  <si>
    <t>721212126</t>
  </si>
  <si>
    <t>Odtokové sprchové žlaby se zápachovou uzávěrkou a krycím roštem délky 950 mm</t>
  </si>
  <si>
    <t>214736492</t>
  </si>
  <si>
    <t>332</t>
  </si>
  <si>
    <t>721212128</t>
  </si>
  <si>
    <t>Odtokové sprchové žlaby se zápachovou uzávěrkou a krycím roštem délky 1050 mm</t>
  </si>
  <si>
    <t>-1159817720</t>
  </si>
  <si>
    <t>333</t>
  </si>
  <si>
    <t>998721103</t>
  </si>
  <si>
    <t>Přesun hmot pro vnitřní kanalizace stanovený z hmotnosti přesunovaného materiálu vodorovná dopravní vzdálenost do 50 m v objektech výšky přes 12 do 24 m</t>
  </si>
  <si>
    <t>1370043019</t>
  </si>
  <si>
    <t>725</t>
  </si>
  <si>
    <t>Zdravotechnika - zařizovací předměty</t>
  </si>
  <si>
    <t>334</t>
  </si>
  <si>
    <t>725980123</t>
  </si>
  <si>
    <t>Dvířka 30/30</t>
  </si>
  <si>
    <t>-1187022982</t>
  </si>
  <si>
    <t>727</t>
  </si>
  <si>
    <t>Zdravotechnika - požární ochrana</t>
  </si>
  <si>
    <t>335</t>
  </si>
  <si>
    <t>727111149</t>
  </si>
  <si>
    <t>Protipožární trubní ucpávky předizolované kovové potrubí prostup stěnou tloušťky 150 mm požární odolnost EI 180 D 110</t>
  </si>
  <si>
    <t>-596040565</t>
  </si>
  <si>
    <t xml:space="preserve">Poznámka k souboru cen:_x000D_
1. V cenách -1111 až 1119, -1131 až 1219, -1321 až 1419 je započtena tloušťka vyplňované spáry 15mm a šířka 20 mm._x000D_
2. V cenách -1301 až 1319, -1421 až 1429 je započtena tloušťka vyplňované spáry 25mm a šířka 15 mm._x000D_
3. V cenách -1121 až 1129, -1221 až 1229, -1501 až 1509 je započtena tloušťka vyplňované spáry 15-20 mm._x000D_
4. V cenách -1111 až 1119, -1131 až 1219, -1321 až 1419 je započteno opláštění potrubí minerální vlnou tloušťky 35mm._x000D_
5. V cenách -1121 až 1129, -1221 až 1229 je započteno opláštění potrubí minerální vlnou tloušťky 32mm._x000D_
6. V cenách -1301 až 1319, -1421 až 1429 je započteno opláštění potrubí minerální vlnou tloušťky 20mm._x000D_
</t>
  </si>
  <si>
    <t>762</t>
  </si>
  <si>
    <t>Konstrukce tesařské</t>
  </si>
  <si>
    <t>336</t>
  </si>
  <si>
    <t>762081510</t>
  </si>
  <si>
    <t>Práce společné pro tesařské konstrukce hoblování hraněného řeziva zabudovaného do konstrukce plošné prkna, fošny</t>
  </si>
  <si>
    <t>804041862</t>
  </si>
  <si>
    <t xml:space="preserve">Poznámka k souboru cen:_x000D_
1. Soubor cen 762 08-3 Impregnace řeziva neobsahuje položky pro ocenění imregnace řeziva nátěrem; tyto se oceňují příslušnými cenami souboru cen 783 2. -31.1 Napouštěcí nátěr tesařských konstrukcí, katalogu 800-783 Nátěry._x000D_
2. Soubor cen 762 08-5 Montáž ocelových spojovacích prostředků neobsahuje položky pro ocenění chemických kotev; tyto lze ocenit příslušnými cenami souboru cen 953 96 Kotvy chemické, katalogu 801-1 Budovy a haly - konstrukce zděné a monolitické._x000D_
3. V cenách 762 08-5 nejsou započteny náklady na dodávku spojovacích prostředků; tato dodávka se oceňuje ve specifikaci._x000D_
4. U položek 762 08-6 se určení cen řídí hmotností jednotlivě montovaného dílu konstrukce, dodávka veškerého materiálu se oceňuje ve specifikaci._x000D_
</t>
  </si>
  <si>
    <t>95*1,01+160+50,44*0,1</t>
  </si>
  <si>
    <t>337</t>
  </si>
  <si>
    <t>762083121</t>
  </si>
  <si>
    <t>Práce společné pro tesařské konstrukce impregnace řeziva máčením proti dřevokaznému hmyzu, houbám a plísním, třída ohrožení 1 a 2 (dřevo v interiéru)</t>
  </si>
  <si>
    <t>-1605612171</t>
  </si>
  <si>
    <t>1728*0,094*0,024+50,44*0,1*0,05</t>
  </si>
  <si>
    <t>4,151*1,1 'Přepočtené koeficientem množství</t>
  </si>
  <si>
    <t>338</t>
  </si>
  <si>
    <t>762083122</t>
  </si>
  <si>
    <t>Práce společné pro tesařské konstrukce impregnace řeziva máčením proti dřevokaznému hmyzu, houbám a plísním, třída ohrožení 3 a 4 (dřevo v exteriéru)</t>
  </si>
  <si>
    <t>-846228131</t>
  </si>
  <si>
    <t>"S2"4*2,4*0,2*0,05+"T6"760,77*0,1*0,03</t>
  </si>
  <si>
    <t>2,378*1,1 'Přepočtené koeficientem množství</t>
  </si>
  <si>
    <t>339</t>
  </si>
  <si>
    <t>762134122</t>
  </si>
  <si>
    <t>Montáž bednění stěn z hoblovaných fošen na sraz tl. do 60 mm</t>
  </si>
  <si>
    <t>1927116582</t>
  </si>
  <si>
    <t xml:space="preserve">Poznámka k souboru cen:_x000D_
1. V cenách nejsou započteny náklady na vyrovnání podkladu._x000D_
</t>
  </si>
  <si>
    <t>340</t>
  </si>
  <si>
    <t>60511022</t>
  </si>
  <si>
    <t>řezivo jehličnaté středové smrk tl 33-100mm dl 2-3,5m</t>
  </si>
  <si>
    <t>1379176858</t>
  </si>
  <si>
    <t>760,77*0,1*0,03+1728*0,094*0,024+50,44*0,1*0,05</t>
  </si>
  <si>
    <t>6,433*1,1 'Přepočtené koeficientem množství</t>
  </si>
  <si>
    <t>341</t>
  </si>
  <si>
    <t>762195000</t>
  </si>
  <si>
    <t>Spojovací prostředky stěn a příček hřebíky, svory, fixační prkna</t>
  </si>
  <si>
    <t>1565515685</t>
  </si>
  <si>
    <t xml:space="preserve">Poznámka k souboru cen:_x000D_
1. Cena je určena pouze pro soubory cen:_x000D_
a) 762 11- Montáž stěn a příček na hladko,_x000D_
b) 762 12- Montáž stěn a příček tesařsky vázaných,_x000D_
c) 762 13- Montáž bednění stěn._x000D_
2. Ochrana konstrukce se oceňuje samostatně, např. položkami 762 08-3 Impregnace řeziva tohoto katalogu nebo příslušnými položkami katalogu 800-783 Nátěry._x000D_
</t>
  </si>
  <si>
    <t>342</t>
  </si>
  <si>
    <t>762332131</t>
  </si>
  <si>
    <t>Montáž vázaných konstrukcí krovů střech pultových, sedlových, valbových, stanových čtvercového nebo obdélníkového půdorysu, z řeziva hraněného průřezové plochy do 120 cm2</t>
  </si>
  <si>
    <t>222372738</t>
  </si>
  <si>
    <t xml:space="preserve">Poznámka k souboru cen:_x000D_
1. V cenách nejsou započteny náklady na montáž kotevních želez s připojením k dřevěné konstrukci; tyto se ocení příslušnými položkami souboru cen 762 08-5 tohoto katalogu._x000D_
2. V cenách 762 33-5 nejsou započteny náklady na podpory (např. vazníky)._x000D_
</t>
  </si>
  <si>
    <t>"S2"4*2,4</t>
  </si>
  <si>
    <t>343</t>
  </si>
  <si>
    <t>60512125</t>
  </si>
  <si>
    <t>hranol stavební řezivo průřezu do 120cm2 do dl 6m</t>
  </si>
  <si>
    <t>-6895674</t>
  </si>
  <si>
    <t>"S2"4*2,4*0,2*0,05</t>
  </si>
  <si>
    <t>0,096*1,1 'Přepočtené koeficientem množství</t>
  </si>
  <si>
    <t>344</t>
  </si>
  <si>
    <t>762341275</t>
  </si>
  <si>
    <t>Bednění a laťování montáž bednění střech rovných a šikmých sklonu do 60° s vyřezáním otvorů z desek dřevotřískových nebo dřevoštěpkových na pero a drážku</t>
  </si>
  <si>
    <t>-914802590</t>
  </si>
  <si>
    <t xml:space="preserve">Poznámka k souboru cen:_x000D_
1. V cenách -1011 až -1149 bednění střech z desek dřevoštěpkových a cementotřískových jsou započteny i náklady na dodávku spojovacích prostředků, na tyto položky se nevztahuje ocenění dodávky spojovacích prostředků položka 762 39-5000._x000D_
</t>
  </si>
  <si>
    <t>"S2"3,1*2,4+"S2a"1,15*0,815+1,895*3,73+2,45*1,275+1,655*0,795+0,85*1,69</t>
  </si>
  <si>
    <t>345</t>
  </si>
  <si>
    <t>60623495</t>
  </si>
  <si>
    <t>překližka vodovzdorná smrk tl 21mm jakost II.</t>
  </si>
  <si>
    <t>109698706</t>
  </si>
  <si>
    <t>21,322*1,1 'Přepočtené koeficientem množství</t>
  </si>
  <si>
    <t>346</t>
  </si>
  <si>
    <t>762395000</t>
  </si>
  <si>
    <t>Spojovací prostředky krovů, bednění a laťování, nadstřešních konstrukcí svory, prkna, hřebíky, pásová ocel, vruty</t>
  </si>
  <si>
    <t>1600924129</t>
  </si>
  <si>
    <t xml:space="preserve">Poznámka k souboru cen:_x000D_
1. Cena je určena pro montážní ceny souborů cen:_x000D_
a) 762 33- Montáž vázaných konstrukcí krovů,_x000D_
b) 762 34- Bednění a laťování, ceny -1210 až -2441,_x000D_
c) 762 35- Montáž nadstřešních konstrukcí,_x000D_
d) 762 36- Montáž spádových klínů._x000D_
2. Ochrana konstrukce se oceňuje samostatně, např. položkami 762 08-3 Impregnace řeziva tohoto katalogu nebo příslušnými položkami katalogu 800-783 Nátěry._x000D_
</t>
  </si>
  <si>
    <t>"S2"4*2,4*0,2*0,05+3,1*2,4*0,02+"S2a"(1,15*0,815+1,895*3,73+2,45*1,275+1,655*0,795)*0,02+0,85*1,69</t>
  </si>
  <si>
    <t>1,93*1,1 'Přepočtené koeficientem množství</t>
  </si>
  <si>
    <t>347</t>
  </si>
  <si>
    <t>762430034</t>
  </si>
  <si>
    <t>Obložení stěn z cementotřískových desek šroubovaných na pero a drážku broušených, tloušťky desky 18 mm</t>
  </si>
  <si>
    <t>-134832039</t>
  </si>
  <si>
    <t xml:space="preserve">Poznámka k souboru cen:_x000D_
1. V cenách -0011 až -1036 obložení stěn z desek dřevoštěpkových a cementotřískových jsou započteny i náklady na dodávku spojovacích prostředků, na tyto položky se nevztahuje ocenění dodávky spojovacích prostředků položka 762 49-5000._x000D_
2. V cenách není započtena montáž podkladového roštu; tato montáž se oceňuje cenami části A 01 katalogu 800-767 Konstrukce zámečnické v případě kovové konstrukce nebo cenou -9001 v případě dřevěné konstrukce._x000D_
3. V ceně -9001 není započtena montáž a dodávka nosných prvků (např. konzol, trnů) pro zavěšený rošt; tato montáž a dodávka se oceňují individuálně._x000D_
4. V cenách nejsou započteny náklady na olištování; toto olištování se oceňuje cenou 762 41-2.01 Olištování spár stěn._x000D_
5. Tento soubor cen neobsahuje položky pro ocenění typových sádrokartonových, sádrovláknitých a cementovláknitých konstrukcí; tyto konstrukce se oceňují cenami části A 01 katalogu 800-763 Konstrukce suché výstavby._x000D_
</t>
  </si>
  <si>
    <t>348</t>
  </si>
  <si>
    <t>762951002</t>
  </si>
  <si>
    <t>Montáž terasy podkladního roštu z profilů plných, osové vzdálenosti podpěr přes 300 do 420 mm</t>
  </si>
  <si>
    <t>762019552</t>
  </si>
  <si>
    <t xml:space="preserve">Poznámka k souboru cen:_x000D_
1. Dřevinami velmi měkkými se rozumí dřeviny smrk, borovice apod., dřevinami měkkými modřín, douglaska, teak apod., dřevinami tvrdými např. akát, dřevinami neobyčejně tvrdými tropické dřeviny._x000D_
2. Jako dřevoplast se označují materiály kompozitní ( přibližně 60 % dřeva a 40 % polymerů)._x000D_
3. Podkladní vrstvy se oceňují cenami katalogu 801-1 Budovy a haly – zděné a monolitické._x000D_
</t>
  </si>
  <si>
    <t>349</t>
  </si>
  <si>
    <t>60514106</t>
  </si>
  <si>
    <t>řezivo jehličnaté lať pevnostní třída S10-13 průřez 40x60mm</t>
  </si>
  <si>
    <t>-1165765115</t>
  </si>
  <si>
    <t>71*0,04*0,06</t>
  </si>
  <si>
    <t>0,17*1,1 'Přepočtené koeficientem množství</t>
  </si>
  <si>
    <t>350</t>
  </si>
  <si>
    <t>762952002</t>
  </si>
  <si>
    <t>Montáž terasy nášlapné vrstvy z prken z dřevin velmi měkkých nebo měkkých, s broušením, bez povrchové úpravy, spojovaných šroubováním, šířky přes 90 do 120 mm</t>
  </si>
  <si>
    <t>-2089694709</t>
  </si>
  <si>
    <t>351</t>
  </si>
  <si>
    <t>61198133</t>
  </si>
  <si>
    <t>terasový profil dřevěný hrubá drážka tl 25mm massaranduba</t>
  </si>
  <si>
    <t>-1294283750</t>
  </si>
  <si>
    <t>28,234*1,08 'Přepočtené koeficientem množství</t>
  </si>
  <si>
    <t>352</t>
  </si>
  <si>
    <t>762953002</t>
  </si>
  <si>
    <t>Montáž terasy nátěr dřevěných teras olejem, včetně očištění dvojnásobně</t>
  </si>
  <si>
    <t>64424468</t>
  </si>
  <si>
    <t>353</t>
  </si>
  <si>
    <t>998762103</t>
  </si>
  <si>
    <t>Přesun hmot pro konstrukce tesařské stanovený z hmotnosti přesunovaného materiálu vodorovná dopravní vzdálenost do 50 m v objektech výšky přes 12 do 24 m</t>
  </si>
  <si>
    <t>188237443</t>
  </si>
  <si>
    <t>763</t>
  </si>
  <si>
    <t>Konstrukce suché výstavby</t>
  </si>
  <si>
    <t>354</t>
  </si>
  <si>
    <t>763111321</t>
  </si>
  <si>
    <t>Příčka ze sádrokartonových desek s nosnou konstrukcí z jednoduchých ocelových profilů UW, CW jednoduše opláštěná deskou protipožární DF tl. 12,5 mm s izolací, EI 45, příčka tl. 75 mm, profil 50, Rw do 46 dB</t>
  </si>
  <si>
    <t>554709133</t>
  </si>
  <si>
    <t xml:space="preserve">Poznámka k souboru cen:_x000D_
1. V cenách jsou započteny i náklady na tmelení a výztužnou pásku._x000D_
2. V cenách nejsou započteny náklady na základní penetrační nátěr; tyto se oceňují cenou cenou -1717._x000D_
3. Cena -1611 Montáž nosné konstrukce je stanovena pro m2 plochy příčky._x000D_
4. Ceny -1621 až -1627 Montáž desek, -1717 Penetrační nátěr, -1718 Úprava spar separační páskou a -1771, -1772 Příplatek za rovinnost jsou stanoveny pro obě strany příčky. Tyto úpravy prováděné pouze na jedné straně příčky se oceňují cenami souboru cen 763 12-17 pro předsazené stěny._x000D_
5. V ceně -1611 nejsou započteny náklady na profily; tyto se oceňují ve specifikaci._x000D_
6. V cenách -1621 až -1627 nejsou započteny náklady na desky; tato dodávka se oceňuje ve specifikaci._x000D_
</t>
  </si>
  <si>
    <t>"ST11"0,8*(5,84+3*4+2,8+9,67+3,19)</t>
  </si>
  <si>
    <t>355</t>
  </si>
  <si>
    <t>763111360</t>
  </si>
  <si>
    <t>Příčka ze sádrokartonových desek s nosnou konstrukcí z jednoduchých ocelových profilů UW, CW jednoduše opláštěná deskou akustickou tl. 12,5 mm s izolací, EI 45, příčka tl. 75 mm, profil 50, Rw do 47 dB</t>
  </si>
  <si>
    <t>-390215224</t>
  </si>
  <si>
    <t>356</t>
  </si>
  <si>
    <t>763111717</t>
  </si>
  <si>
    <t>Příčka ze sádrokartonových desek ostatní konstrukce a práce na příčkách ze sádrokartonových desek základní penetrační nátěr (oboustranný)</t>
  </si>
  <si>
    <t>1102019334</t>
  </si>
  <si>
    <t>"ST11"0,8*(5,84+3*4+2,8+9,67+3,19)+"ST8""2.NP"26,235+"3.NP"26,235</t>
  </si>
  <si>
    <t>357</t>
  </si>
  <si>
    <t>763111772</t>
  </si>
  <si>
    <t>Příčka ze sádrokartonových desek Příplatek k cenám za rovinnost celoplošné tmelení kvality Q4</t>
  </si>
  <si>
    <t>-1463303427</t>
  </si>
  <si>
    <t>358</t>
  </si>
  <si>
    <t>763131411</t>
  </si>
  <si>
    <t>Podhled ze sádrokartonových desek dvouvrstvá zavěšená spodní konstrukce z ocelových profilů CD, UD jednoduše opláštěná deskou standardní A, tl. 12,5 mm, bez izolace</t>
  </si>
  <si>
    <t>886133033</t>
  </si>
  <si>
    <t xml:space="preserve">Poznámka k souboru cen:_x000D_
1. V cenách jsou započteny i náklady na tmelení a výztužnou pásku._x000D_
2. V cenách nejsou započteny náklady na základní penetrační nátěr; tyto se oceňují cenou -1714._x000D_
3. Ceny -1612 až -1613 Montáž nosné konstrukce je stanoveny pro m2 plochy podhledu._x000D_
4. Vcenách -2612 a -2613 nejsou započteny náklady na profily; tyto se oceňují ve specifikaci._x000D_
5. V cenách -1621 až -1624 Montáž desek nejsou započteny náklady na desky; tato dodávka se oceňuje ve specifikaci._x000D_
6. V ceně -1763 Příplatek za průhyb nosného stropu přes 20 mm je započtena pouze montáž, atypický profil se oceňuje individuálně ve specifikaci._x000D_
</t>
  </si>
  <si>
    <t>"1.PP"23,10+10,02+4,72+93,28+70,19+94,36+6,3+124,55+172,2+26,68+28,03*2+28,12+25,39+8,63+39,65+4,59+4,45+3,96+4,2+3,05</t>
  </si>
  <si>
    <t>"1.NP"140,1+10,1+41,64+6,65+28,23+14,18+13,75+16,32+30,96+18,26+19,04+52,53+105,78+16,65+13,59+16,89+6,82+6,16+109,85+22,36+9,16+122,47+8,22+124,03</t>
  </si>
  <si>
    <t>12,34+25,04+13,9+126,9+10,23+314,57+2,605</t>
  </si>
  <si>
    <t>"2.NP"130,47+69,79+4,32+78,47+107,31+29,75+76,15+71,87+70,32+81,7+75,12+169,84+22,73+61,87+27,23+82,75+51,57</t>
  </si>
  <si>
    <t>"3.NP"104,35+67,32+63,5+65,85+65,67+65,87+65,82+76,15+71,87+70,32+81,7+75,12+22,73+22,42+27,44+168,84+19,96+27,98+82,75+51,57</t>
  </si>
  <si>
    <t>"4.NP"104,35+67,67+4,32+63,5+65,85+65,67+65,87+65,57+46,83+60,12+29,27+82,65+52,94</t>
  </si>
  <si>
    <t>359</t>
  </si>
  <si>
    <t>763131441</t>
  </si>
  <si>
    <t>Podhled ze sádrokartonových desek dvouvrstvá zavěšená spodní konstrukce z ocelových profilů CD, UD dvojitě opláštěná deskami protipožárními DF, tl. 2 x 12,5 mm, bez izolace, REI do 120</t>
  </si>
  <si>
    <t>115915915</t>
  </si>
  <si>
    <t>"1.PP"0,8*2,37</t>
  </si>
  <si>
    <t>360</t>
  </si>
  <si>
    <t>763131451</t>
  </si>
  <si>
    <t>Podhled ze sádrokartonových desek dvouvrstvá zavěšená spodní konstrukce z ocelových profilů CD, UD jednoduše opláštěná deskou impregnovanou H2, tl. 12,5 mm, bez izolace</t>
  </si>
  <si>
    <t>1305772484</t>
  </si>
  <si>
    <t>"1.PP"22,98+3,22+4,44+5,36+5,99+23,02+17,02+16,96+14,98+8,58+11,75+13,95+12,38+14,72+8,45+6,49+8,46+8,95+5,16</t>
  </si>
  <si>
    <t>"1.NP"4,3+2,82+22,64+21+2,73+5,39+5,63+4,94+2,38+2,74+22,6+20,8+21,39+20,54+6,85+2,98</t>
  </si>
  <si>
    <t>"2.NP"4,3+2,82+22,18+21,46+3,13+4,71+4,51+18,17+4,17</t>
  </si>
  <si>
    <t>"3.NP"4,3+2,82+22,18+21,46+3,27+4,74+18,16+4,17+17,95+4,49</t>
  </si>
  <si>
    <t>"4.NP"4,3+2,82+22,18+21,46+3,27</t>
  </si>
  <si>
    <t>361</t>
  </si>
  <si>
    <t>763131714</t>
  </si>
  <si>
    <t>Podhled ze sádrokartonových desek ostatní práce a konstrukce na podhledech ze sádrokartonových desek základní penetrační nátěr</t>
  </si>
  <si>
    <t>-38799950</t>
  </si>
  <si>
    <t>"1.PP"23,10+10,02+4,72+93,28+70,19+94,36+6,3+124,55+172,2+26,68+28,03*2+28,12+25,39+8,63+39,65+4,59+4,45+3,96+4,2+3,05+0,8*2,37</t>
  </si>
  <si>
    <t>362</t>
  </si>
  <si>
    <t>763131722</t>
  </si>
  <si>
    <t>Podhled ze sádrokartonových desek ostatní práce a konstrukce na podhledech ze sádrokartonových desek skokové změny výšky podhledu přes 0,5 m</t>
  </si>
  <si>
    <t>704429821</t>
  </si>
  <si>
    <t>15,02+15,775*2+4,785*2+9,025+9+14,2+4,85+3,92+3,4+9,2+6,95+10,925+10,425+10,2+11,85+7,25+4,735+(3,16+3,835+5,82+7,385+1,2*2+5,205+5,57+1,835+4,91)*2</t>
  </si>
  <si>
    <t>5,12+(3,4+9,2)*2+3,055+1,07+10,925+10,425+10,2+11,85+8,35+4,735*4+4,785+3,92+1,2+5,2</t>
  </si>
  <si>
    <t>363</t>
  </si>
  <si>
    <t>763131772</t>
  </si>
  <si>
    <t>Podhled ze sádrokartonových desek Příplatek k cenám za rovinnost kvality celoplošné tmelení kvality Q4</t>
  </si>
  <si>
    <t>1414637738</t>
  </si>
  <si>
    <t>364</t>
  </si>
  <si>
    <t>763135002</t>
  </si>
  <si>
    <t>Montáž sádrokartonového podhledu z desek pro bezesparý podhled včetně zavěšené dvouvrstvé konstrukce z ocelových profilů CD, UD perforovaných celoplošně se speciálním tmelením hran</t>
  </si>
  <si>
    <t>1092924707</t>
  </si>
  <si>
    <t xml:space="preserve">Poznámka k souboru cen:_x000D_
1. V cenách montáže podhledu -5001 až -5201 jsou započteny náklady na montáž a dodávku nosné konstrukce._x000D_
2. V cenách nejsou započteny náklady na dodávku desek, kazet, lamel; jejich dodávka se oceňuje ve specifikaci._x000D_
3. Ostatní práce a konstrukce na sádrokartonových podhledech lze ocenit cenami 763 13-17. . ._x000D_
</t>
  </si>
  <si>
    <t>"PO10"117,61+44,69+579,44</t>
  </si>
  <si>
    <t>365</t>
  </si>
  <si>
    <t>6071150R</t>
  </si>
  <si>
    <t>deska dřevovláknitá AMF 1200x600mm tl 25mm</t>
  </si>
  <si>
    <t>805429260</t>
  </si>
  <si>
    <t>741,74*1,05 'Přepočtené koeficientem množství</t>
  </si>
  <si>
    <t>366</t>
  </si>
  <si>
    <t>763172312</t>
  </si>
  <si>
    <t>Instalační technika pro konstrukce ze sádrokartonových desek montáž revizních dvířek velikost 300 x 300 mm</t>
  </si>
  <si>
    <t>327565785</t>
  </si>
  <si>
    <t xml:space="preserve">Poznámka k souboru cen:_x000D_
1. V cenách montáže revizních klapek 763 17-1 a revizních dvířek 763 17-2 nejsou započteny náklady na:_x000D_
a) jejich dodávku a dodávku pomocné konstrukce z profilů a spojek; tato dodávka se oceňuje ve specifikaci,_x000D_
b) zhotovení otvoru; tyto práce se oceňují cenami souborů cen části C01._x000D_
2. V cenách montáže nosičů zařizovacích předmětů 763 17-3 nejsou započteny náklady na jejich dodávku a dodávku spojovacího materiálu uchycení zařizovacích předmětů; tato dodávka se oceňuje ve specifikaci._x000D_
</t>
  </si>
  <si>
    <t>17+10+27+34+23+1</t>
  </si>
  <si>
    <t>367</t>
  </si>
  <si>
    <t>59030711</t>
  </si>
  <si>
    <t>dvířka revizní s automatickým zámkem 300x300mm</t>
  </si>
  <si>
    <t>-1316096871</t>
  </si>
  <si>
    <t>368</t>
  </si>
  <si>
    <t>763172313</t>
  </si>
  <si>
    <t>Instalační technika pro konstrukce ze sádrokartonových desek montáž revizních dvířek velikost 400 x 400 mm</t>
  </si>
  <si>
    <t>1584512590</t>
  </si>
  <si>
    <t>1+11</t>
  </si>
  <si>
    <t>369</t>
  </si>
  <si>
    <t>59030712</t>
  </si>
  <si>
    <t>dvířka revizní s automatickým zámkem 400x400mm</t>
  </si>
  <si>
    <t>679896531</t>
  </si>
  <si>
    <t>370</t>
  </si>
  <si>
    <t>763172314</t>
  </si>
  <si>
    <t>Instalační technika pro konstrukce ze sádrokartonových desek montáž revizních dvířek velikost 500 x 500 mm</t>
  </si>
  <si>
    <t>1235712446</t>
  </si>
  <si>
    <t>371</t>
  </si>
  <si>
    <t>59030713</t>
  </si>
  <si>
    <t>dvířka revizní s automatickým zámkem 500x500mm</t>
  </si>
  <si>
    <t>-509737363</t>
  </si>
  <si>
    <t>372</t>
  </si>
  <si>
    <t>763172315</t>
  </si>
  <si>
    <t>Instalační technika pro konstrukce ze sádrokartonových desek montáž revizních dvířek velikost 600 x 600 mm</t>
  </si>
  <si>
    <t>1291891532</t>
  </si>
  <si>
    <t>1+1</t>
  </si>
  <si>
    <t>373</t>
  </si>
  <si>
    <t>59030714</t>
  </si>
  <si>
    <t>dvířka revizní s automatickým zámkem 700x700mm</t>
  </si>
  <si>
    <t>-466490904</t>
  </si>
  <si>
    <t>374</t>
  </si>
  <si>
    <t>590307R4</t>
  </si>
  <si>
    <t>dvířka revizní s automatickým zámkem 900x700mm</t>
  </si>
  <si>
    <t>144208814</t>
  </si>
  <si>
    <t>375</t>
  </si>
  <si>
    <t>998763303</t>
  </si>
  <si>
    <t>Přesun hmot pro konstrukce montované z desek sádrokartonových, sádrovláknitých, cementovláknitých nebo cementových stanovený z hmotnosti přesunovaného materiálu vodorovná dopravní vzdálenost do 50 m v objektech výšky přes 12 do 24 m</t>
  </si>
  <si>
    <t>-1354132285</t>
  </si>
  <si>
    <t xml:space="preserve">Poznámka k souboru cen:_x000D_
1. Ceny pro přesun hmot stanovený z hmotnosti přesunovaného materiálu se použijí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-3381 pro přesun prováděný bez použití mechanizace, tj. za ztížených podmínek, lze použít pouze pro hmotnost materiálu, která se tímto způsobem skutečně přemísťuje. U přesunu stanoveného procentní sazbou se ztížení přesunu ocení individuálně._x000D_
</t>
  </si>
  <si>
    <t>764</t>
  </si>
  <si>
    <t>Konstrukce klempířské</t>
  </si>
  <si>
    <t>376</t>
  </si>
  <si>
    <t>764215411</t>
  </si>
  <si>
    <t>Oplechování horních ploch zdí a nadezdívek (atik) z pozinkovaného plechu celoplošně lepené přes rš 800 mm</t>
  </si>
  <si>
    <t>-1336551767</t>
  </si>
  <si>
    <t>(12+13,5+13,9+5,4)*0,81</t>
  </si>
  <si>
    <t>377</t>
  </si>
  <si>
    <t>764222403</t>
  </si>
  <si>
    <t>Oplechování střešních prvků z hliníkového plechu štítu závětrnou lištou rš 250 mm</t>
  </si>
  <si>
    <t>-292460033</t>
  </si>
  <si>
    <t xml:space="preserve">Poznámka k souboru cen:_x000D_
1. V cenách 764 22-1405 až -3442 nejsou započteny náklady na podkladní plech, tyto se oceňují cenami souboru cen 764 02-14.. Podkladní plech z hliníkového plechu v rozvinuté šířce podle rš střešního prvku._x000D_
</t>
  </si>
  <si>
    <t>378</t>
  </si>
  <si>
    <t>764222431</t>
  </si>
  <si>
    <t>Oplechování střešních prvků z hliníkového plechu okapu okapovým plechem střechy rovné rš 150 mm</t>
  </si>
  <si>
    <t>-913750875</t>
  </si>
  <si>
    <t>379</t>
  </si>
  <si>
    <t>764223452</t>
  </si>
  <si>
    <t>Oplechování střešních prvků z hliníkového plechu střešní výlez rozměru 600 x 600 mm, střechy s krytinou plechovou</t>
  </si>
  <si>
    <t>-2067339564</t>
  </si>
  <si>
    <t>380</t>
  </si>
  <si>
    <t>764225404</t>
  </si>
  <si>
    <t>Oplechování horních ploch zdí a nadezdívek (atik) z hliníkového plechu celoplošně lepené rš 330 mm</t>
  </si>
  <si>
    <t>-806557742</t>
  </si>
  <si>
    <t>381</t>
  </si>
  <si>
    <t>764225406</t>
  </si>
  <si>
    <t>Oplechování horních ploch zdí a nadezdívek (atik) z hliníkového plechu celoplošně lepené rš 500 mm</t>
  </si>
  <si>
    <t>-1342986980</t>
  </si>
  <si>
    <t>382</t>
  </si>
  <si>
    <t>764225407</t>
  </si>
  <si>
    <t>Oplechování horních ploch zdí a nadezdívek (atik) z hliníkového plechu celoplošně lepené rš 670 mm</t>
  </si>
  <si>
    <t>-227684181</t>
  </si>
  <si>
    <t>383</t>
  </si>
  <si>
    <t>764225408</t>
  </si>
  <si>
    <t>Oplechování horních ploch zdí a nadezdívek (atik) z hliníkového plechu celoplošně lepené rš 750 mm</t>
  </si>
  <si>
    <t>-1477074445</t>
  </si>
  <si>
    <t>9,04+13,12</t>
  </si>
  <si>
    <t>384</t>
  </si>
  <si>
    <t>764225409</t>
  </si>
  <si>
    <t>Oplechování horních ploch zdí a nadezdívek (atik) z hliníkového plechu celoplošně lepené rš 800 mm</t>
  </si>
  <si>
    <t>757487914</t>
  </si>
  <si>
    <t>385</t>
  </si>
  <si>
    <t>764225411</t>
  </si>
  <si>
    <t>Oplechování horních ploch zdí a nadezdívek (atik) z hliníkového plechu celoplošně lepené přes rš 800 mm</t>
  </si>
  <si>
    <t>-1787217712</t>
  </si>
  <si>
    <t>86,52*0,86+141,7*0,83</t>
  </si>
  <si>
    <t>386</t>
  </si>
  <si>
    <t>764225446</t>
  </si>
  <si>
    <t>Oplechování horních ploch zdí a nadezdívek (atik) z hliníkového plechu Příplatek k cenám za zvýšenou pracnost při provedení rohu nebo koutu přes rš 400 mm</t>
  </si>
  <si>
    <t>-599686265</t>
  </si>
  <si>
    <t>387</t>
  </si>
  <si>
    <t>764226441</t>
  </si>
  <si>
    <t>Oplechování parapetů z hliníkového plechu rovných celoplošně lepené, bez rohů rš 150 mm</t>
  </si>
  <si>
    <t>1200892338</t>
  </si>
  <si>
    <t>388</t>
  </si>
  <si>
    <t>764226443</t>
  </si>
  <si>
    <t>Oplechování parapetů z hliníkového plechu rovných celoplošně lepené, bez rohů rš 250 mm</t>
  </si>
  <si>
    <t>1187965360</t>
  </si>
  <si>
    <t>85,5+133,4</t>
  </si>
  <si>
    <t>389</t>
  </si>
  <si>
    <t>764226444</t>
  </si>
  <si>
    <t>Oplechování parapetů z hliníkového plechu rovných celoplošně lepené, bez rohů rš 330 mm</t>
  </si>
  <si>
    <t>1448915090</t>
  </si>
  <si>
    <t>390</t>
  </si>
  <si>
    <t>764226445</t>
  </si>
  <si>
    <t>Oplechování parapetů z hliníkového plechu rovných celoplošně lepené, bez rohů rš 400 mm</t>
  </si>
  <si>
    <t>1159582684</t>
  </si>
  <si>
    <t>391</t>
  </si>
  <si>
    <t>764226465</t>
  </si>
  <si>
    <t>Oplechování parapetů z hliníkového plechu rovných celoplošně lepené, bez rohů Příplatek k cenám za zvýšenou pracnost při provedení rohu nebo koutu do rš 400 mm</t>
  </si>
  <si>
    <t>504973512</t>
  </si>
  <si>
    <t>392</t>
  </si>
  <si>
    <t>764321404</t>
  </si>
  <si>
    <t>Lemování zdí z hliníkového plechu boční nebo horní rovných, střech s krytinou prejzovou nebo vlnitou rš 330 mm</t>
  </si>
  <si>
    <t>-657402329</t>
  </si>
  <si>
    <t>393</t>
  </si>
  <si>
    <t>764521404</t>
  </si>
  <si>
    <t>Žlab podokapní z hliníkového plechu včetně háků a čel půlkruhový rš 330 mm</t>
  </si>
  <si>
    <t>-777742730</t>
  </si>
  <si>
    <t>394</t>
  </si>
  <si>
    <t>764528402</t>
  </si>
  <si>
    <t>Svod z hliníkového plechu včetně objímek, kolen a odskoků hranatý, o straně 100 mm</t>
  </si>
  <si>
    <t>1524280369</t>
  </si>
  <si>
    <t>395</t>
  </si>
  <si>
    <t>764528422</t>
  </si>
  <si>
    <t>Svod z hliníkového plechu včetně objímek, kolen a odskoků kruhový, průměru 100 mm</t>
  </si>
  <si>
    <t>543255914</t>
  </si>
  <si>
    <t>396</t>
  </si>
  <si>
    <t>998764103</t>
  </si>
  <si>
    <t>Přesun hmot pro konstrukce klempířské stanovený z hmotnosti přesunovaného materiálu vodorovná dopravní vzdálenost do 50 m v objektech výšky přes 12 do 24 m</t>
  </si>
  <si>
    <t>555783797</t>
  </si>
  <si>
    <t>765</t>
  </si>
  <si>
    <t>Krytina skládaná</t>
  </si>
  <si>
    <t>397</t>
  </si>
  <si>
    <t>765135015</t>
  </si>
  <si>
    <t>Montáž střešních doplňků vláknocementové krytiny skládané střešních výlezů, plochy jednotlivě přes 1,0 m2</t>
  </si>
  <si>
    <t>245336761</t>
  </si>
  <si>
    <t>398</t>
  </si>
  <si>
    <t>59164622</t>
  </si>
  <si>
    <t>výlez na střechu  920x1250mm</t>
  </si>
  <si>
    <t>263868067</t>
  </si>
  <si>
    <t>766</t>
  </si>
  <si>
    <t>Konstrukce truhlářské</t>
  </si>
  <si>
    <t>399</t>
  </si>
  <si>
    <t>766121210</t>
  </si>
  <si>
    <t>Montáž dřevěných stěn plných, s výplní palubovkou nebo překližkou, výšky do 2,75 m</t>
  </si>
  <si>
    <t>1157744476</t>
  </si>
  <si>
    <t xml:space="preserve">Poznámka k souboru cen:_x000D_
1. V cenách je započtena i montáž oboustranného olištování._x000D_
</t>
  </si>
  <si>
    <t>2,05*(29,68+11,16+10,46+7,12+3,47+3,29)+0,4*0,9*24+0,75*2*3+0,75*1*12+0,9*2*10</t>
  </si>
  <si>
    <t>400</t>
  </si>
  <si>
    <t>6062349R</t>
  </si>
  <si>
    <t>překližka vodovzdorná smrk tl 32mm jakost II.</t>
  </si>
  <si>
    <t>1464115919</t>
  </si>
  <si>
    <t>2,05*(29,68+11,16+10,46+7,12+3,47+3,29)+0,4*0,9*24+0,75*1*12</t>
  </si>
  <si>
    <t>151,259*1,1 'Přepočtené koeficientem množství</t>
  </si>
  <si>
    <t>401</t>
  </si>
  <si>
    <t>62432057</t>
  </si>
  <si>
    <t>deska kompaktní laminátová jádro černé tl 13mm</t>
  </si>
  <si>
    <t>-1181802974</t>
  </si>
  <si>
    <t>0,75*2*3+0,9*2*10</t>
  </si>
  <si>
    <t>22,5*1,1 'Přepočtené koeficientem množství</t>
  </si>
  <si>
    <t>402</t>
  </si>
  <si>
    <t>766411212</t>
  </si>
  <si>
    <t>Montáž obložení stěn plochy do 1 m2 palubkami na pero a drážku z měkkého dřeva, šířky přes 60 do 80 mm</t>
  </si>
  <si>
    <t>-1791127082</t>
  </si>
  <si>
    <t xml:space="preserve">Poznámka k souboru cen:_x000D_
1. V cenách -1212 až -6243 jsou započteny i náklady na přišroubování soklu._x000D_
2. V cenách -1212 až -6243 nejsou započteny náklady na montáž podkladového roštu, tato montáž se oceňuje cenou -7211._x000D_
3. V ceně -7211 nejsou započteny náklady na montáž a dodávku nosných prvků (např. konzol, trnů) pro zavěšený rošt; tato montáž a dodávka se oceňuje individuálně._x000D_
4. Cenami -1212 až -6243 nelze oceňovat obložení sloupů zakřiveného průřezu; toto obložení se oceňuje individuálně._x000D_
</t>
  </si>
  <si>
    <t>165,4*(0,35+0,4)/2</t>
  </si>
  <si>
    <t>403</t>
  </si>
  <si>
    <t>60627040</t>
  </si>
  <si>
    <t>laťovka topol/ceiba tl 25mm jakost I.</t>
  </si>
  <si>
    <t>495274213</t>
  </si>
  <si>
    <t>62,025*1,1 'Přepočtené koeficientem množství</t>
  </si>
  <si>
    <t>404</t>
  </si>
  <si>
    <t>766416241</t>
  </si>
  <si>
    <t>Montáž obložení stěn plochy přes 5 m2 panely obkladovými z aglomerovaných desek, plochy do 0,60 m2</t>
  </si>
  <si>
    <t>1397038812</t>
  </si>
  <si>
    <t>26,79+23,91</t>
  </si>
  <si>
    <t>405</t>
  </si>
  <si>
    <t>60711504</t>
  </si>
  <si>
    <t>deska dřevovláknitá tvrdá MDF surová 1840x2750mm tl 19mm</t>
  </si>
  <si>
    <t>-2118621962</t>
  </si>
  <si>
    <t>23,91</t>
  </si>
  <si>
    <t>23,91*1,1 'Přepočtené koeficientem množství</t>
  </si>
  <si>
    <t>406</t>
  </si>
  <si>
    <t>60621135</t>
  </si>
  <si>
    <t>překližka truhlářská buk tl 15mm jakost B,C</t>
  </si>
  <si>
    <t>-1517570094</t>
  </si>
  <si>
    <t>26,79*1,1 'Přepočtené koeficientem množství</t>
  </si>
  <si>
    <t>407</t>
  </si>
  <si>
    <t>766660001</t>
  </si>
  <si>
    <t>Montáž dveřních křídel dřevěných nebo plastových otevíravých do ocelové zárubně povrchově upravených jednokřídlových, šířky do 800 mm</t>
  </si>
  <si>
    <t>1366274859</t>
  </si>
  <si>
    <t xml:space="preserve">Poznámka k souboru cen:_x000D_
1. Cenami -0021 až -0031, -0161 až -0163, -0181 až -0183, se oceňují dveře s protipožární odolností do 30 min._x000D_
2. V cenách -0201 až -0272 je započtena i montáž okopného plechu, stavěče křídel a držadel kyvných dveří._x000D_
3. V cenách -0351 až -0384 jsou započtené i náklady na osazení kování, vodícího trnu, seřízení pojezdů na stěnu a následné vyrovnání a seřízení dveřních křídel._x000D_
4. V cenách -0311 až -0324 nejsou započtené náklady na sestavení a osazení stavebního pouzdra, tyto náklady se oceňují cenami souboru cen 642 94-6 . . . Osazení stavebního pouzdra posuvných dveří do zděné příčky, katalogu 801-1 Budovy a haly - zděné a monolitické._x000D_
</t>
  </si>
  <si>
    <t>39+26+22+4</t>
  </si>
  <si>
    <t>408</t>
  </si>
  <si>
    <t>61162085</t>
  </si>
  <si>
    <t>dveře jednokřídlé dřevotřískové povrch laminátový plné 700x1970/2100mm</t>
  </si>
  <si>
    <t>-349699671</t>
  </si>
  <si>
    <t>409</t>
  </si>
  <si>
    <t>61162086</t>
  </si>
  <si>
    <t>dveře jednokřídlé dřevotřískové povrch laminátový plné 800x1970/2100mm</t>
  </si>
  <si>
    <t>1911865866</t>
  </si>
  <si>
    <t>28+22+4</t>
  </si>
  <si>
    <t>410</t>
  </si>
  <si>
    <t>766660002</t>
  </si>
  <si>
    <t>Montáž dveřních křídel dřevěných nebo plastových otevíravých do ocelové zárubně povrchově upravených jednokřídlových, šířky přes 800 mm</t>
  </si>
  <si>
    <t>-55266610</t>
  </si>
  <si>
    <t>4+2+3+2+5+1</t>
  </si>
  <si>
    <t>411</t>
  </si>
  <si>
    <t>61162087</t>
  </si>
  <si>
    <t>dveře jednokřídlé dřevotřískové povrch laminátový plné 900x1970/2100mm</t>
  </si>
  <si>
    <t>839546311</t>
  </si>
  <si>
    <t>4+2+3+2+5</t>
  </si>
  <si>
    <t>412</t>
  </si>
  <si>
    <t>61162089</t>
  </si>
  <si>
    <t>dveře jednokřídlé dřevotřískové povrch laminátový plné 1100x1970/2100mm</t>
  </si>
  <si>
    <t>-16627258</t>
  </si>
  <si>
    <t>413</t>
  </si>
  <si>
    <t>766660021</t>
  </si>
  <si>
    <t>Montáž dveřních křídel dřevěných nebo plastových otevíravých do ocelové zárubně protipožárních jednokřídlových, šířky do 800 mm</t>
  </si>
  <si>
    <t>-1963149262</t>
  </si>
  <si>
    <t>1+4+2+4</t>
  </si>
  <si>
    <t>414</t>
  </si>
  <si>
    <t>61162097</t>
  </si>
  <si>
    <t>dveře jednokřídlé dřevotřískové protipožární EI (EW) 30 D3 povrch laminátový plné 700x1970/2100mm</t>
  </si>
  <si>
    <t>535329859</t>
  </si>
  <si>
    <t>415</t>
  </si>
  <si>
    <t>61162098</t>
  </si>
  <si>
    <t>dveře jednokřídlé dřevotřískové protipožární EI (EW) 30 D3 povrch laminátový plné 800x1970/2100mm</t>
  </si>
  <si>
    <t>-2102326302</t>
  </si>
  <si>
    <t>2+4</t>
  </si>
  <si>
    <t>416</t>
  </si>
  <si>
    <t>766660022</t>
  </si>
  <si>
    <t>Montáž dveřních křídel dřevěných nebo plastových otevíravých do ocelové zárubně protipožárních jednokřídlových, šířky přes 800 mm</t>
  </si>
  <si>
    <t>1579019640</t>
  </si>
  <si>
    <t>20+33</t>
  </si>
  <si>
    <t>417</t>
  </si>
  <si>
    <t>61165314</t>
  </si>
  <si>
    <t>dveře jednokřídlé dřevotřískové protipožární EI (EW) 30 D3 povrch laminátový plné 900x1970/2100mm</t>
  </si>
  <si>
    <t>354542419</t>
  </si>
  <si>
    <t>418</t>
  </si>
  <si>
    <t>766660031</t>
  </si>
  <si>
    <t>Montáž dveřních křídel dřevěných nebo plastových otevíravých do ocelové zárubně protipožárních dvoukřídlových jakékoliv šířky</t>
  </si>
  <si>
    <t>1511271809</t>
  </si>
  <si>
    <t>2+1</t>
  </si>
  <si>
    <t>419</t>
  </si>
  <si>
    <t>61162128</t>
  </si>
  <si>
    <t>dveře dvoukřídlé dřevotřískové protipožární EI (EW) 30 D3 povrch laminátový plné 1600x1970/2100mm</t>
  </si>
  <si>
    <t>1336688674</t>
  </si>
  <si>
    <t>420</t>
  </si>
  <si>
    <t>61162130</t>
  </si>
  <si>
    <t>dveře dvoukřídlé dřevotřískové protipožární EI (EW) 30 D3 povrch laminátový plné 1800x1970/2100mm</t>
  </si>
  <si>
    <t>802884868</t>
  </si>
  <si>
    <t>421</t>
  </si>
  <si>
    <t>766660121</t>
  </si>
  <si>
    <t>Montáž dveřních křídel dřevěných nebo plastových otevíravých do dřevěné rámové zárubně povrchově upravených nadsvětlíkových křídel, výšky do 500 mm</t>
  </si>
  <si>
    <t>1478141809</t>
  </si>
  <si>
    <t>4+2+33</t>
  </si>
  <si>
    <t>422</t>
  </si>
  <si>
    <t>5905478R</t>
  </si>
  <si>
    <t>modul dveřní nadsvětlík</t>
  </si>
  <si>
    <t>-1450550825</t>
  </si>
  <si>
    <t>0,8*0,5*4+0,9*0,5*(2+33)</t>
  </si>
  <si>
    <t>423</t>
  </si>
  <si>
    <t>766660171</t>
  </si>
  <si>
    <t>Montáž dveřních křídel dřevěných nebo plastových otevíravých do obložkové zárubně povrchově upravených jednokřídlových, šířky do 800 mm</t>
  </si>
  <si>
    <t>50768851</t>
  </si>
  <si>
    <t>424</t>
  </si>
  <si>
    <t>766660717</t>
  </si>
  <si>
    <t>Montáž dveřních doplňků samozavírače na zárubeň ocelovou</t>
  </si>
  <si>
    <t>-1100913407</t>
  </si>
  <si>
    <t>425</t>
  </si>
  <si>
    <t>54917260</t>
  </si>
  <si>
    <t>samozavírač dveří hydraulický K214 č.13 zlatá bronz</t>
  </si>
  <si>
    <t>856163794</t>
  </si>
  <si>
    <t>426</t>
  </si>
  <si>
    <t>766660720</t>
  </si>
  <si>
    <t>Montáž dveřních doplňků větrací mřížky s vyříznutím otvoru</t>
  </si>
  <si>
    <t>-2126342461</t>
  </si>
  <si>
    <t>427</t>
  </si>
  <si>
    <t>5534142R</t>
  </si>
  <si>
    <t xml:space="preserve">mřížka větrací </t>
  </si>
  <si>
    <t>2113323978</t>
  </si>
  <si>
    <t>428</t>
  </si>
  <si>
    <t>766660726</t>
  </si>
  <si>
    <t>Montáž dveřních doplňků dveřního kování interiérového páková zástrč</t>
  </si>
  <si>
    <t>343518818</t>
  </si>
  <si>
    <t>429</t>
  </si>
  <si>
    <t>54916362</t>
  </si>
  <si>
    <t>kování dveřní zástrč</t>
  </si>
  <si>
    <t>1699929874</t>
  </si>
  <si>
    <t>430</t>
  </si>
  <si>
    <t>766660731</t>
  </si>
  <si>
    <t>Montáž dveřních doplňků dveřního kování bezpečnostního zámku</t>
  </si>
  <si>
    <t>300072506</t>
  </si>
  <si>
    <t>431</t>
  </si>
  <si>
    <t>5496415R</t>
  </si>
  <si>
    <t>zámek mechanicky samozavírací</t>
  </si>
  <si>
    <t>202383035</t>
  </si>
  <si>
    <t>432</t>
  </si>
  <si>
    <t>766660734</t>
  </si>
  <si>
    <t>Montáž dveřních doplňků dveřního kování bezpečnostního panikového kování</t>
  </si>
  <si>
    <t>2011102949</t>
  </si>
  <si>
    <t>1+2+2+1+1+1</t>
  </si>
  <si>
    <t>433</t>
  </si>
  <si>
    <t>5491463R</t>
  </si>
  <si>
    <t>kování dveřní vrchní kování bezpečnostní paniková klika</t>
  </si>
  <si>
    <t>-1950358775</t>
  </si>
  <si>
    <t>434</t>
  </si>
  <si>
    <t>766660741</t>
  </si>
  <si>
    <t>Montáž dveřních doplňků držadla kyvných dveří</t>
  </si>
  <si>
    <t>-786093850</t>
  </si>
  <si>
    <t>435</t>
  </si>
  <si>
    <t>55147058</t>
  </si>
  <si>
    <t>madlo universální 1000mm</t>
  </si>
  <si>
    <t>1117820789</t>
  </si>
  <si>
    <t>436</t>
  </si>
  <si>
    <t>766682211</t>
  </si>
  <si>
    <t>Montáž zárubní dřevěných, plastových nebo z lamina obložkových protipožárních, pro dveře jednokřídlové, tloušťky stěny do 170 mm</t>
  </si>
  <si>
    <t>-1936150485</t>
  </si>
  <si>
    <t xml:space="preserve">Poznámka k souboru cen:_x000D_
1. V cenách montáže zárubní jsou započteny i náklady na zaměření, vyklínování, horizontální i vertikální vyrovnání zárubně, ukotvení a vyplnění spáry mezi rámem a ostěním polyuretanovou pěnou, včetně zednického začištění._x000D_
</t>
  </si>
  <si>
    <t>437</t>
  </si>
  <si>
    <t>61182259</t>
  </si>
  <si>
    <t>zárubeň protipožární pro dveře 1křídlé 600,700,800,900x1970mm tl 60-170mm dub,buk</t>
  </si>
  <si>
    <t>111833199</t>
  </si>
  <si>
    <t>438</t>
  </si>
  <si>
    <t>766682212</t>
  </si>
  <si>
    <t>Montáž zárubní dřevěných, plastových nebo z lamina obložkových protipožárních, pro dveře jednokřídlové, tloušťky stěny přes 170 do 350 mm</t>
  </si>
  <si>
    <t>1763342842</t>
  </si>
  <si>
    <t>439</t>
  </si>
  <si>
    <t>61182265</t>
  </si>
  <si>
    <t>zárubeň obložková protipožární pro dveře 1křídlé 600,700,800,900x1970mm tl 180-250mm dub,buk</t>
  </si>
  <si>
    <t>2012812859</t>
  </si>
  <si>
    <t>440</t>
  </si>
  <si>
    <t>766694112</t>
  </si>
  <si>
    <t>Montáž ostatních truhlářských konstrukcí parapetních desek dřevěných nebo plastových šířky do 300 mm, délky přes 1000 do 1600 mm</t>
  </si>
  <si>
    <t>1545069281</t>
  </si>
  <si>
    <t xml:space="preserve">Poznámka k souboru cen:_x000D_
1. Vcenách 766 69 - 3421 a 3422 jsou započteny i náklady na zaměření zřizovaných otvorů._x000D_
2. V cenách 766 69 - 4111 až 4124 jsou započteny i náklady na zaměření, vyklínování, horizontální i vertikální vyrovnání, ukotvení a vyplnění spáry mezi parapetem a ostěním polyuretanovou pěnou, včetně zednického začištění._x000D_
3. Cenami -97 . . nelze oceňovat venkovní krycí lišty balkónových dveří; tato montáž se oceňuje cenou -1610._x000D_
</t>
  </si>
  <si>
    <t>441</t>
  </si>
  <si>
    <t>766694113</t>
  </si>
  <si>
    <t>Montáž ostatních truhlářských konstrukcí parapetních desek dřevěných nebo plastových šířky do 300 mm, délky přes 1600 do 2600 mm</t>
  </si>
  <si>
    <t>-2083420969</t>
  </si>
  <si>
    <t>1+1+1+1+1+2+1+1+1+3+1+1+3+2+1+1+3+1+1+1+1+1+2</t>
  </si>
  <si>
    <t>442</t>
  </si>
  <si>
    <t>766694114</t>
  </si>
  <si>
    <t>Montáž ostatních truhlářských konstrukcí parapetních desek dřevěných nebo plastových šířky do 300 mm, délky přes 2600 mm</t>
  </si>
  <si>
    <t>-920061276</t>
  </si>
  <si>
    <t>1+1+1+1+1+1+1+2+1+1+1+5+1+1+1+1+2+1+1+1+1+5+1+4+1+1+1+2+1+1+4+1+1+1+1+1+2+1+1+1+1+1+1+1+1+1+1+1+3+3</t>
  </si>
  <si>
    <t>443</t>
  </si>
  <si>
    <t>60794102</t>
  </si>
  <si>
    <t>deska parapetní dřevotřísková vnitřní 260x1000mm</t>
  </si>
  <si>
    <t>907784792</t>
  </si>
  <si>
    <t>267,25+165,4</t>
  </si>
  <si>
    <t>444</t>
  </si>
  <si>
    <t>60794100</t>
  </si>
  <si>
    <t>deska parapetní dřevotřísková vnitřní 150x1000mm</t>
  </si>
  <si>
    <t>550461047</t>
  </si>
  <si>
    <t>445</t>
  </si>
  <si>
    <t>60794103</t>
  </si>
  <si>
    <t>deska parapetní dřevotřísková vnitřní 300x1000mm</t>
  </si>
  <si>
    <t>1198831789</t>
  </si>
  <si>
    <t>77,75+6,25+4,3</t>
  </si>
  <si>
    <t>766694123</t>
  </si>
  <si>
    <t>Montáž ostatních truhlářských konstrukcí parapetních desek dřevěných nebo plastových šířky přes 300 mm, délky přes 1600 do 2600 mm</t>
  </si>
  <si>
    <t>-1756259313</t>
  </si>
  <si>
    <t>4+1</t>
  </si>
  <si>
    <t>447</t>
  </si>
  <si>
    <t>766694124</t>
  </si>
  <si>
    <t>Montáž ostatních truhlářských konstrukcí parapetních desek dřevěných nebo plastových šířky přes 300 mm, délky přes 2600 mm</t>
  </si>
  <si>
    <t>-1082552695</t>
  </si>
  <si>
    <t>2+2</t>
  </si>
  <si>
    <t>448</t>
  </si>
  <si>
    <t>60794104</t>
  </si>
  <si>
    <t>deska parapetní dřevotřísková vnitřní 340x1000mm</t>
  </si>
  <si>
    <t>-943164846</t>
  </si>
  <si>
    <t>2,02*2+2,48*2+3,5*4</t>
  </si>
  <si>
    <t>449</t>
  </si>
  <si>
    <t>60794108</t>
  </si>
  <si>
    <t>deska parapetní dřevotřísková vnitřní 550x1000mm</t>
  </si>
  <si>
    <t>2050249216</t>
  </si>
  <si>
    <t>450</t>
  </si>
  <si>
    <t>60794003</t>
  </si>
  <si>
    <t>deska parapetní dřevotřísková vnitřní, zažehlené hrany</t>
  </si>
  <si>
    <t>1848104048</t>
  </si>
  <si>
    <t>451</t>
  </si>
  <si>
    <t>766811115</t>
  </si>
  <si>
    <t>Montáž kuchyňských linek korpusu spodních skříněk na nožičky (včetně vyrovnání), šířky jednoho dílu do 600 mm</t>
  </si>
  <si>
    <t>1964332141</t>
  </si>
  <si>
    <t xml:space="preserve">Poznámka k souboru cen:_x000D_
1. V cenách 766 81-1111 až -1116 Montáž korpusu spodních skříněk jsou zahrnuty i náklady na montáž soklové lišty._x000D_
2. V cenách 766 81-1431 až -1453 Montáž světelné rampy nejsou zahrnuty náklady na montáž osvětlení, tyto se oceňují cenami části A10 katalogu 800-741 Elektroinstalace - silnoproud._x000D_
3. V cenách souboru cen 766 81-1 . Montáž kuchyňských linek nejsou zahrnuty náklady na dodání spojovacího materiálu. Není-li tento materiál zahrnut v ceně dodávky kuchyňské linky, oceňuje se samostatně ve specifikaci._x000D_
4. Vcenách 766 81-1311 až -1353 montáže dvířek jsou započteny i náklady na montáž závěsů._x000D_
5. V ceně 766 81-1461 jsou započteny náklady na montáž obou výsuvů pro pojezd zásuvky._x000D_
</t>
  </si>
  <si>
    <t>(3+1)*3+2+1</t>
  </si>
  <si>
    <t>452</t>
  </si>
  <si>
    <t>766811116</t>
  </si>
  <si>
    <t>Montáž kuchyňských linek korpusu spodních skříněk na nožičky (včetně vyrovnání), šířky jednoho dílu přes 600 do 1200 mm</t>
  </si>
  <si>
    <t>1013943746</t>
  </si>
  <si>
    <t>(1+1+1)*3+1</t>
  </si>
  <si>
    <t>453</t>
  </si>
  <si>
    <t>766811143</t>
  </si>
  <si>
    <t>Montáž kuchyňských linek korpusu horních skříněk Příplatek k ceně za usazení vestavěných spotřebičů lednice</t>
  </si>
  <si>
    <t>-1495494620</t>
  </si>
  <si>
    <t>3+1+1</t>
  </si>
  <si>
    <t>454</t>
  </si>
  <si>
    <t>766811151</t>
  </si>
  <si>
    <t>Montáž kuchyňských linek korpusu horních skříněk šroubovaných na stěnu, šířky jednoho dílu do 600 mm</t>
  </si>
  <si>
    <t>329045189</t>
  </si>
  <si>
    <t>2*2</t>
  </si>
  <si>
    <t>455</t>
  </si>
  <si>
    <t>766811152</t>
  </si>
  <si>
    <t>Montáž kuchyňských linek korpusu horních skříněk šroubovaných na stěnu, šířky jednoho dílu přes 600 do 1200 mm</t>
  </si>
  <si>
    <t>-655233748</t>
  </si>
  <si>
    <t>1*2</t>
  </si>
  <si>
    <t>456</t>
  </si>
  <si>
    <t>766811212</t>
  </si>
  <si>
    <t>Montáž kuchyňských linek pracovní desky bez výřezu, délky jednoho dílu přes 1000 do 2000 mm</t>
  </si>
  <si>
    <t>-1447969242</t>
  </si>
  <si>
    <t>457</t>
  </si>
  <si>
    <t>766811213</t>
  </si>
  <si>
    <t>Montáž kuchyňských linek pracovní desky bez výřezu, délky jednoho dílu přes 2000 do 4000 mm</t>
  </si>
  <si>
    <t>-806155863</t>
  </si>
  <si>
    <t>2*3</t>
  </si>
  <si>
    <t>458</t>
  </si>
  <si>
    <t>60722275</t>
  </si>
  <si>
    <t>deska dřevotřísková laminovaná dřevěný dekor 2070x2800mm tl 38mm</t>
  </si>
  <si>
    <t>1174462323</t>
  </si>
  <si>
    <t>((3,475+2,6)*3+1,8+2)*0,6</t>
  </si>
  <si>
    <t>459</t>
  </si>
  <si>
    <t>766811223</t>
  </si>
  <si>
    <t>Montáž kuchyňských linek pracovní desky Příplatek k ceně za usazení dřezu (včetně silikonu)</t>
  </si>
  <si>
    <t>693404035</t>
  </si>
  <si>
    <t>1*3+1+1</t>
  </si>
  <si>
    <t>460</t>
  </si>
  <si>
    <t>766811232</t>
  </si>
  <si>
    <t>Montáž kuchyňských linek zádové desky bez výřezu, délky jednoho dílu přes 1000 do 2000 mm</t>
  </si>
  <si>
    <t>-150920395</t>
  </si>
  <si>
    <t>461</t>
  </si>
  <si>
    <t>766811233</t>
  </si>
  <si>
    <t>Montáž kuchyňských linek zádové desky bez výřezu, délky jednoho dílu přes 2000 do 4000 mm</t>
  </si>
  <si>
    <t>440152696</t>
  </si>
  <si>
    <t>1*3</t>
  </si>
  <si>
    <t>462</t>
  </si>
  <si>
    <t>60722270</t>
  </si>
  <si>
    <t>deska dřevotřísková laminovaná dřevěný dekor 2070x2800mm tl 19mm</t>
  </si>
  <si>
    <t>587680228</t>
  </si>
  <si>
    <t>3,475*0,3*3+(1,8+2)*0,5</t>
  </si>
  <si>
    <t>463</t>
  </si>
  <si>
    <t>766811239</t>
  </si>
  <si>
    <t>Montáž kuchyňských linek zádové desky Příplatek k ceně za vyřezání otvoru (včetně zaměření) např. na zásuvku</t>
  </si>
  <si>
    <t>-2120514724</t>
  </si>
  <si>
    <t>2*3+2+2</t>
  </si>
  <si>
    <t>464</t>
  </si>
  <si>
    <t>766811251</t>
  </si>
  <si>
    <t>Montáž kuchyňských linek poliček do předvrtaných dírek spodních skříněk</t>
  </si>
  <si>
    <t>1329327718</t>
  </si>
  <si>
    <t>3*3</t>
  </si>
  <si>
    <t>465</t>
  </si>
  <si>
    <t>766811252</t>
  </si>
  <si>
    <t>Montáž kuchyňských linek poliček do předvrtaných dírek horních skříněk</t>
  </si>
  <si>
    <t>-1896926601</t>
  </si>
  <si>
    <t>466</t>
  </si>
  <si>
    <t>766811311</t>
  </si>
  <si>
    <t>Montáž kuchyňských linek dvířek spodních skříněk plných</t>
  </si>
  <si>
    <t>1138091670</t>
  </si>
  <si>
    <t>4*3</t>
  </si>
  <si>
    <t>467</t>
  </si>
  <si>
    <t>766811351</t>
  </si>
  <si>
    <t>Montáž kuchyňských linek dvířek horních skříněk plných</t>
  </si>
  <si>
    <t>-372892644</t>
  </si>
  <si>
    <t>468</t>
  </si>
  <si>
    <t>766811421</t>
  </si>
  <si>
    <t>Montáž kuchyňských linek lišty plastové zaklapávací</t>
  </si>
  <si>
    <t>814457428</t>
  </si>
  <si>
    <t>3,475*3+1,8+2</t>
  </si>
  <si>
    <t>469</t>
  </si>
  <si>
    <t>766811461</t>
  </si>
  <si>
    <t>Montáž kuchyňských linek zásuvek výsuvů</t>
  </si>
  <si>
    <t>-1941932653</t>
  </si>
  <si>
    <t>8*2*(3+2)</t>
  </si>
  <si>
    <t>470</t>
  </si>
  <si>
    <t>61500R01</t>
  </si>
  <si>
    <t>kuchyňská linka a samostatně stojící ostrůvek včetně spotřebičů</t>
  </si>
  <si>
    <t>-1270328342</t>
  </si>
  <si>
    <t>471</t>
  </si>
  <si>
    <t>61500R02</t>
  </si>
  <si>
    <t>kuchyňská linka délka do 2 000mm</t>
  </si>
  <si>
    <t>-1709891482</t>
  </si>
  <si>
    <t>472</t>
  </si>
  <si>
    <t>766821121</t>
  </si>
  <si>
    <t>Montáž nábytku vestavěného korpusu skříně šatní jednokřídlové</t>
  </si>
  <si>
    <t>997550702</t>
  </si>
  <si>
    <t xml:space="preserve">Poznámka k souboru cen:_x000D_
1. V ceně 766 82-1141 jsou započteny náklady i na osazení a seřízení pojezdů a kování._x000D_
2. Položky souboru cen lze použít skladebně._x000D_
</t>
  </si>
  <si>
    <t>13+12</t>
  </si>
  <si>
    <t>473</t>
  </si>
  <si>
    <t>557129R3</t>
  </si>
  <si>
    <t>skříň 1-dvéřová šatní</t>
  </si>
  <si>
    <t>1595025724</t>
  </si>
  <si>
    <t>474</t>
  </si>
  <si>
    <t>557129R4</t>
  </si>
  <si>
    <t>skříň šatní s mezistěnou</t>
  </si>
  <si>
    <t>-574270499</t>
  </si>
  <si>
    <t>475</t>
  </si>
  <si>
    <t>766821122</t>
  </si>
  <si>
    <t>Montáž nábytku vestavěného korpusu skříně šatní dvoukřídlové</t>
  </si>
  <si>
    <t>1344396176</t>
  </si>
  <si>
    <t>176+20+80</t>
  </si>
  <si>
    <t>476</t>
  </si>
  <si>
    <t>557129R0</t>
  </si>
  <si>
    <t>skříň 4-dvéřová šatní na lavičce</t>
  </si>
  <si>
    <t>2087653101</t>
  </si>
  <si>
    <t>477</t>
  </si>
  <si>
    <t>557129R1</t>
  </si>
  <si>
    <t>skříň 2-dvéřová šatní na lavičce</t>
  </si>
  <si>
    <t>-1317512281</t>
  </si>
  <si>
    <t>478</t>
  </si>
  <si>
    <t>557129R2</t>
  </si>
  <si>
    <t>skříň 2-dvéřová šatní</t>
  </si>
  <si>
    <t>2128257001</t>
  </si>
  <si>
    <t>479</t>
  </si>
  <si>
    <t>998766103</t>
  </si>
  <si>
    <t>Přesun hmot pro konstrukce truhlářské stanovený z hmotnosti přesunovaného materiálu vodorovná dopravní vzdálenost do 50 m v objektech výšky přes 12 do 24 m</t>
  </si>
  <si>
    <t>-910386120</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</si>
  <si>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-6181 pro přesun prováděný bez použití mechanizace, tj. za ztížených podmínek, lze použít pouze pro hmotnost materiálu, která se tímto způsobem skutečně přemísťuje._x000D_
</t>
  </si>
  <si>
    <t>480</t>
  </si>
  <si>
    <t>767111110</t>
  </si>
  <si>
    <t>Montáž stěn a příček pro zasklení z ocelových profilů, hmotnosti jednotlivých stěn do 50 kg</t>
  </si>
  <si>
    <t>988057685</t>
  </si>
  <si>
    <t xml:space="preserve">Poznámka k souboru cen:_x000D_
1. V cenách nejsou započteny náklady na:_x000D_
a) montáž lištování hliníkovými profily, potního žlábku a okopových plechů; tyto práce se oceňují cenami 767 89-6110 až –6120 Montáž lišt a okopových plechů,_x000D_
b) montáž těsnění stěn; tyto práce se oceňují cenami 767 62-6101 až -6103 Montáž těsnění oken,_x000D_
c) montáž výplně stěn tvarovaným plechem; tyto práce se oceňují cenami 767 13-7511 až -7513 Montáž obložení plechem tvarovaným._x000D_
d) zhotovení otvoru ve výplni stěn a příček plechem; tyto práce se oceňují cenami 767 13-7601 až -7613 Zhotovení otvoru v plechu ocelovém,_x000D_
e) montáž ocelových krycích lišt jednostranně; tyto práce se oceňují cenami 767 62-71 Montáž krycích ocelových lišt, množství se určuje v m jako 1/2 (spoje dvou kovových prvků) nebo 1/4 (krajový prvek) délky olištovávaného prvku._x000D_
2. V cenách 767 11-1110 až -1180 není započtena montáž spojení stěn z dílů před osazením; tyto práce se oceňují cenou 767 64-8351 Spojení dveří a stěn._x000D_
</t>
  </si>
  <si>
    <t>(3+2,95+2,85+0,83+0,24+3,2+0,715+2,9+2,845+0,155)*2,25</t>
  </si>
  <si>
    <t>481</t>
  </si>
  <si>
    <t>767111120</t>
  </si>
  <si>
    <t>Montáž stěn a příček pro zasklení z ocelových profilů, hmotnosti jednotlivých stěn přes 50 do 100 kg</t>
  </si>
  <si>
    <t>-2049875802</t>
  </si>
  <si>
    <t>5,475*2,25</t>
  </si>
  <si>
    <t>482</t>
  </si>
  <si>
    <t>767111130</t>
  </si>
  <si>
    <t>Montáž stěn a příček pro zasklení z ocelových profilů, hmotnosti jednotlivých stěn přes 100 do 150 kg</t>
  </si>
  <si>
    <t>1316610401</t>
  </si>
  <si>
    <t>8,02*2,25</t>
  </si>
  <si>
    <t>483</t>
  </si>
  <si>
    <t>14550228</t>
  </si>
  <si>
    <t>profil ocelový čtvercový svařovaný 30x30x3mm</t>
  </si>
  <si>
    <t>-525274348</t>
  </si>
  <si>
    <t>(16+15*4+25+50+22+5)*2,434*0,001</t>
  </si>
  <si>
    <t>484</t>
  </si>
  <si>
    <t>767113110</t>
  </si>
  <si>
    <t>Montáž stěn a příček pro zasklení z hliníkových profilů, plochy jednotlivých stěn do 6 m2</t>
  </si>
  <si>
    <t>1458546832</t>
  </si>
  <si>
    <t>2,6*(2+1,1*6+1,9*2)+2,2*1,87+1,6*1+2,1*2,8+0,9*3,525*3</t>
  </si>
  <si>
    <t>485</t>
  </si>
  <si>
    <t>767113120</t>
  </si>
  <si>
    <t>Montáž stěn a příček pro zasklení z hliníkových profilů, plochy jednotlivých stěn přes 6 do 9 m2</t>
  </si>
  <si>
    <t>-1068708209</t>
  </si>
  <si>
    <t>2,6*(3*5+2,875+2,4+2,325+3,19)</t>
  </si>
  <si>
    <t>486</t>
  </si>
  <si>
    <t>767113130</t>
  </si>
  <si>
    <t>Montáž stěn a příček pro zasklení z hliníkových profilů, plochy jednotlivých stěn přes 9 do 12 m2</t>
  </si>
  <si>
    <t>-400886674</t>
  </si>
  <si>
    <t>4,025*2,6</t>
  </si>
  <si>
    <t>487</t>
  </si>
  <si>
    <t>767113140</t>
  </si>
  <si>
    <t>Montáž stěn a příček pro zasklení z hliníkových profilů, plochy jednotlivých stěn přes 12 do 16 m2</t>
  </si>
  <si>
    <t>-609164808</t>
  </si>
  <si>
    <t>2,6*5,84</t>
  </si>
  <si>
    <t>488</t>
  </si>
  <si>
    <t>767113150</t>
  </si>
  <si>
    <t>Montáž stěn a příček pro zasklení z hliníkových profilů, plochy jednotlivých stěn přes 16 m2</t>
  </si>
  <si>
    <t>-1952725130</t>
  </si>
  <si>
    <t>2,6*9,67+5,45*3,4*2+12,5*7,25+13,92*3,5</t>
  </si>
  <si>
    <t>489</t>
  </si>
  <si>
    <t>5532914R</t>
  </si>
  <si>
    <t>stěny celoprosklené, rám AL, s dveřmi, zasklení bezpečnostní, včetně kování</t>
  </si>
  <si>
    <t>1670323820</t>
  </si>
  <si>
    <t>2,6*(2+1,1*6+1,9*2+3*5+2,875+2,4+2,325+3,19+4,025+5,84+9,67)+2,2*1,87+1,6*1+2,1*2,8+0,9*3,525*3+5,45*3,4*2+12,5*7,25+13,92*3,5</t>
  </si>
  <si>
    <t>490</t>
  </si>
  <si>
    <t>767122111</t>
  </si>
  <si>
    <t>Montáž stěn a příček s výplní drátěnou sítí spojených šroubováním</t>
  </si>
  <si>
    <t>617803724</t>
  </si>
  <si>
    <t xml:space="preserve">Poznámka k souboru cen:_x000D_
1. V cenách nejsou započteny náklady na:_x000D_
a) oplechování a úpravu otvorů,_x000D_
b) montáž doplňků dveří; tyto práce se oceňují cenami 767 64-9191 až -9196 Montáž doplňků dveří._x000D_
</t>
  </si>
  <si>
    <t>491</t>
  </si>
  <si>
    <t>5538123R</t>
  </si>
  <si>
    <t>lanková výplň nerezová síť</t>
  </si>
  <si>
    <t>515752306</t>
  </si>
  <si>
    <t>492</t>
  </si>
  <si>
    <t>767122112</t>
  </si>
  <si>
    <t>Montáž stěn a příček s výplní drátěnou sítí spojených svařováním</t>
  </si>
  <si>
    <t>-1585690640</t>
  </si>
  <si>
    <t>2,1*1*2+2,27*1,8+(14,86+5+14,91)*3,11+0,9*1,05*4+0,11*0,16*2+0,1*0,16*2+(0,85+1,69)*2*0,575+(2,93+2,45)*2*2,07+(1,15+0,815)*2*1,075+(5,38+2,06)*2*2</t>
  </si>
  <si>
    <t>493</t>
  </si>
  <si>
    <t>13010011</t>
  </si>
  <si>
    <t>tyč ocelová kruhová jakost 11 375 D 10mm</t>
  </si>
  <si>
    <t>-1366961039</t>
  </si>
  <si>
    <t>(15*2+18)*0,617*0,001</t>
  </si>
  <si>
    <t>494</t>
  </si>
  <si>
    <t>14550301</t>
  </si>
  <si>
    <t>profil ocelový čtvercový svařovaný 100x100x5mm</t>
  </si>
  <si>
    <t>1577595406</t>
  </si>
  <si>
    <t>(5,5*2+6,5)*13,969*0,001</t>
  </si>
  <si>
    <t>495</t>
  </si>
  <si>
    <t>14550248</t>
  </si>
  <si>
    <t>profil ocelový čtvercový svařovaný 50x50x4mm</t>
  </si>
  <si>
    <t>1402934896</t>
  </si>
  <si>
    <t>((6*2+11)+(3,11*18))*5,287*0,001</t>
  </si>
  <si>
    <t>496</t>
  </si>
  <si>
    <t>14550314</t>
  </si>
  <si>
    <t>profil ocelový čtvercový svařovaný 60x60x6mm</t>
  </si>
  <si>
    <t>92355539</t>
  </si>
  <si>
    <t>(0,85*6+1,69*3+0,535*4+2,12*6+2,94+1,56+1,377+2,45*3+0,95*2+1,07*4+3,95+2*10+1,85*4+2,07*4+1,93*2+2,25*2)*9,167*0,001</t>
  </si>
  <si>
    <t>497</t>
  </si>
  <si>
    <t>13011064</t>
  </si>
  <si>
    <t>úhelník ocelový rovnostranný jakost 11 375 50x50x4mm</t>
  </si>
  <si>
    <t>1305328581</t>
  </si>
  <si>
    <t>0,9*12*3,06*0,001</t>
  </si>
  <si>
    <t>498</t>
  </si>
  <si>
    <t>13010408</t>
  </si>
  <si>
    <t>úhelník ocelový rovnostranný jakost 11 375 35x35x3mm</t>
  </si>
  <si>
    <t>482204066</t>
  </si>
  <si>
    <t>(0,16*4+(0,11+0,1)*2*2)*1,6*0,001</t>
  </si>
  <si>
    <t>499</t>
  </si>
  <si>
    <t>31324810</t>
  </si>
  <si>
    <t>svařované plotové pletivo v rolích 25m výšky 1,50m průměr drátu 3mm rozměr oka 38x76mm povrchová úprava Pz a komaxit</t>
  </si>
  <si>
    <t>-245765059</t>
  </si>
  <si>
    <t>500</t>
  </si>
  <si>
    <t>14550156</t>
  </si>
  <si>
    <t>profil ocelový obdélníkový svařovaný 70x30x2mm</t>
  </si>
  <si>
    <t>-296046577</t>
  </si>
  <si>
    <t>(3,11*34+(14,86+5+14,91)*2)*3,02*0,001</t>
  </si>
  <si>
    <t>501</t>
  </si>
  <si>
    <t>15945235</t>
  </si>
  <si>
    <t>plech děrovaný tahokov oko 42/12,5/2,5 tl 1,5mm tabule</t>
  </si>
  <si>
    <t>1189546366</t>
  </si>
  <si>
    <t>((14,86+5+14,91)*3,11+(0,85+1,69)*2*0,575+(2,93+2,45)*2*2,07+(1,15+0,815)*2*1,075+(5,38+2,06)*2*2)*4,53*0,001</t>
  </si>
  <si>
    <t>0,758*1,2 'Přepočtené koeficientem množství</t>
  </si>
  <si>
    <t>502</t>
  </si>
  <si>
    <t>13611228</t>
  </si>
  <si>
    <t>plech ocelový hladký jakost S235JR tl 10mm tabule</t>
  </si>
  <si>
    <t>-1425513396</t>
  </si>
  <si>
    <t>(0,2*0,2*18+0,15*0,15*(4+5+4+10))*78,5*0,001</t>
  </si>
  <si>
    <t>503</t>
  </si>
  <si>
    <t>59231516</t>
  </si>
  <si>
    <t>pant na vrátka Pz dl 350mm v 60mm</t>
  </si>
  <si>
    <t>-2051032641</t>
  </si>
  <si>
    <t>504</t>
  </si>
  <si>
    <t>767161123</t>
  </si>
  <si>
    <t>Montáž zábradlí rovného z trubek nebo tenkostěnných profilů na ocelovou konstrukci, hmotnosti 1 m zábradlí do 20 kg</t>
  </si>
  <si>
    <t>-1676532475</t>
  </si>
  <si>
    <t xml:space="preserve">Poznámka k souboru cen:_x000D_
1. Cenami -51 . . lze oceňovat i montáž madel a průběžnou (horizontální) výplň z trubek nebo tenkostěnných profilů, které se montují z dodaných dílů na samostatně osazované ocelové sloupky nebo na zabudované kotevní prvky._x000D_
2. Cenami nelze oceňovat montáž samostatného sloupku pro dřevěné madlo; tyto práce se oceňují cenou 767 22-0550 Osazení samostatného sloupku._x000D_
3. V cenách nejsou započteny náklady na:_x000D_
a) vytvoření ohybu nebo ohybníku; tyto práce se oceňují cenou 767 22-0191 nebo -0490 Příplatek za vytvoření ohybu,_x000D_
b) montáž hliníkových krycích lišt; tyto práce se oceňují cenami 767 89-6110 až -6115 Montáž ostatních zámečnických konstrukcí,_x000D_
c) montáž výplně tvarovaným plechem._x000D_
</t>
  </si>
  <si>
    <t>29,4+44,6+54,7+1,5+18,92+8,78+42,71+35,1+3,7+14,8*3+40,5</t>
  </si>
  <si>
    <t>505</t>
  </si>
  <si>
    <t>13010359</t>
  </si>
  <si>
    <t>ocel pásová válcovaná za studena 50x3mm</t>
  </si>
  <si>
    <t>1093903820</t>
  </si>
  <si>
    <t>(29,4/0,08*0,89+29,4*2+44,6/0,08*0,97+44,6*2+54,7/0,08*0,86+54,7*2+0,98*13+4+18,92/0,075*1,21+18,92*2+8,78/0,075*1,3+8,78*2)*1,96*0,001</t>
  </si>
  <si>
    <t>(42,71/0,075*2+42,71*2+35,1/0,075*2+35,1*2+3,7/0,075*1,77+3,7*2+3*(14,8/0,075*1,38+14,8*2+40,5/0,075*1,45+40,5*2))*1,96*0,001</t>
  </si>
  <si>
    <t>15,809*1,02 'Přepočtené koeficientem množství</t>
  </si>
  <si>
    <t>506</t>
  </si>
  <si>
    <t>13611238</t>
  </si>
  <si>
    <t>plech ocelový hladký jakost S235JR tl 15mm tabule</t>
  </si>
  <si>
    <t>675877430</t>
  </si>
  <si>
    <t>18,6*0,04*118*0,001</t>
  </si>
  <si>
    <t>507</t>
  </si>
  <si>
    <t>767162111</t>
  </si>
  <si>
    <t>Montáž zábradlí balkónového nebo lodžiového z hliníkových profilů s výplní včetně dodávky ocelových kotevních prvků rovného délky do 1,0 m</t>
  </si>
  <si>
    <t>807333137</t>
  </si>
  <si>
    <t>508</t>
  </si>
  <si>
    <t>55342100</t>
  </si>
  <si>
    <t>Hliníkové zábradlí 1,1m, výplň 2x bezpečnostní lepené sklo connex 33.1 - mléčná nebo čirá folie, povrchová úprava komaxit</t>
  </si>
  <si>
    <t>-442618803</t>
  </si>
  <si>
    <t>509</t>
  </si>
  <si>
    <t>767165114</t>
  </si>
  <si>
    <t>Montáž zábradlí rovného madel z trubek nebo tenkostěnných profilů svařováním</t>
  </si>
  <si>
    <t>991275208</t>
  </si>
  <si>
    <t>2,05+2,05+2,9*2+51,97+39,1+20,65</t>
  </si>
  <si>
    <t>510</t>
  </si>
  <si>
    <t>-1447805922</t>
  </si>
  <si>
    <t>(2,05*4*0,05+(112+(2,9*2+0,595+1,25+1,95)*2)*0,04+39,1*0,05*2)*125,6*0,001</t>
  </si>
  <si>
    <t>511</t>
  </si>
  <si>
    <t>13611218</t>
  </si>
  <si>
    <t>plech ocelový hladký jakost S235JR tl 5mm tabule</t>
  </si>
  <si>
    <t>-1357709187</t>
  </si>
  <si>
    <t>(0,09*0,09*(3*2+38)+0,15*0,15*33)*39,25*0,001</t>
  </si>
  <si>
    <t>512</t>
  </si>
  <si>
    <t>13611220</t>
  </si>
  <si>
    <t>plech ocelový hladký jakost S235JR tl 6mm tabule</t>
  </si>
  <si>
    <t>-1896176309</t>
  </si>
  <si>
    <t>(0,05*(1,3+0,7)+0,15*0,15*6)*62,8*0,001</t>
  </si>
  <si>
    <t>513</t>
  </si>
  <si>
    <t>-1276653708</t>
  </si>
  <si>
    <t>(0,05*(0,06+0,176)*33+1,2*18)*78,5*0,001</t>
  </si>
  <si>
    <t>514</t>
  </si>
  <si>
    <t>-1504693835</t>
  </si>
  <si>
    <t>0,05*20,65*2*118*0,001</t>
  </si>
  <si>
    <t>515</t>
  </si>
  <si>
    <t>767330112</t>
  </si>
  <si>
    <t>Montáž tubusových světlovodů kopule s lemováním plochá střecha</t>
  </si>
  <si>
    <t>549722111</t>
  </si>
  <si>
    <t xml:space="preserve">Poznámka k souboru cen:_x000D_
1. V cenách montáže nejsou započteny náklady na:_x000D_
a) zřízení prostupů konstrukčními prvky stropy, střechami, fasádou, podlahou_x000D_
b) opracování prostupů konstrukčními prvky stropy, střechami, fasádou, podlahou_x000D_
2. V případě dodatečné montáže je třeba samostatně ocenit rozebrání krytiny cenami katalogu 800-765 Konstrukce pokrývačské, 800-764 Konstrukce klempířské, 800-712 Povlakové krytiny, 801-3 Budovy a haly - bourání konstsrukcí._x000D_
</t>
  </si>
  <si>
    <t>516</t>
  </si>
  <si>
    <t>55381332</t>
  </si>
  <si>
    <t>světlovod pro hladkou krytinu s křišťálovou kopulí, stropním difuzérem, TI prvek U 0,6W/m2K, tubus dl 625mm D 300mm</t>
  </si>
  <si>
    <t>72409757</t>
  </si>
  <si>
    <t>517</t>
  </si>
  <si>
    <t>767330122</t>
  </si>
  <si>
    <t>Montáž tubusových světlovodů tubus, průměru přes 250 do 350 mm</t>
  </si>
  <si>
    <t>-798825824</t>
  </si>
  <si>
    <t>4*0,6</t>
  </si>
  <si>
    <t>518</t>
  </si>
  <si>
    <t>55381111</t>
  </si>
  <si>
    <t>světlovodný tubus D 350mm</t>
  </si>
  <si>
    <t>-1889211268</t>
  </si>
  <si>
    <t>519</t>
  </si>
  <si>
    <t>767415513</t>
  </si>
  <si>
    <t>Montáž vnějšího obkladu pláště z kompozitních panelů typu BOND kazetové provedení s negativní spárou - skryté uchycení stěn výšky budovy přes 12 do 24 m</t>
  </si>
  <si>
    <t>-363945550</t>
  </si>
  <si>
    <t xml:space="preserve">Poznámka k souboru cen:_x000D_
1. V cenách nejsou započteny náklady na:_x000D_
a) dodávku materiálu, tyto se oceňují ve specifikaci._x000D_
b) oplechování prostupů; tyto práce lze oceňovat cenami katalogu 800-764 Konstrukce klempířské._x000D_
2. Množství měrných jednotek se určí v m2 z rozměru plochy stěny nebo podhledu podle projektu._x000D_
3. Ceny jsou určeny pouze pro montáž pravoúhlých panelů._x000D_
</t>
  </si>
  <si>
    <t>520</t>
  </si>
  <si>
    <t>55324003</t>
  </si>
  <si>
    <t>panel kompozitní s PE jádrem Al, požární klasifikace F 4x1500x3200mm, standardní RAL</t>
  </si>
  <si>
    <t>-1786350844</t>
  </si>
  <si>
    <t>210,771*1,05 'Přepočtené koeficientem množství</t>
  </si>
  <si>
    <t>521</t>
  </si>
  <si>
    <t>767421232</t>
  </si>
  <si>
    <t>Montáž fasádních kovových obkladů kazetových do zdiva, výšky do 20 m</t>
  </si>
  <si>
    <t>1159028226</t>
  </si>
  <si>
    <t xml:space="preserve">Poznámka k souboru cen:_x000D_
1. V cenách nejsou započteny náklady na:_x000D_
a) úpravu lamel po délce a šikmé krácení; tyto práce se oceňují cenou 767 58-5114 úprava lamel pro nepravoúhlý obklad,_x000D_
b) zhotovení otvorů v plechu opláštění; tyto práce se oceňují cenami souboru cen 767 13-76 Zhotovení otvoru v plechu,_x000D_
c) opláštění stěn a příček lamelami; tyto práce se oceňují cenami souboru cen 767 13- . . Montáž stěn a příček z plechu._x000D_
2. Množství opláštění se měří v m2 z rozměru plochy opláštění podle projektu._x000D_
</t>
  </si>
  <si>
    <t>-(12,06*3,1-(4,025*3,1+2,45*2,25))</t>
  </si>
  <si>
    <t>522</t>
  </si>
  <si>
    <t>1595214R</t>
  </si>
  <si>
    <t>plech děrovaný hliníkový tl 3-4mm kruh D 5mm tabule lakovaný práškovou barvou</t>
  </si>
  <si>
    <t>-821332890</t>
  </si>
  <si>
    <t>1309,201*1,1 'Přepočtené koeficientem množství</t>
  </si>
  <si>
    <t>523</t>
  </si>
  <si>
    <t>767422101</t>
  </si>
  <si>
    <t>Montáž fasádních kovových obkladů kovová fasáda rošt opláštění</t>
  </si>
  <si>
    <t>-1737404410</t>
  </si>
  <si>
    <t>524</t>
  </si>
  <si>
    <t>767531111</t>
  </si>
  <si>
    <t>Montáž vstupních čistících zón z rohoží kovových nebo plastových</t>
  </si>
  <si>
    <t>-33340118</t>
  </si>
  <si>
    <t xml:space="preserve">Poznámka k souboru cen:_x000D_
1. Cena -1111 je určena pro všechny typy rohoží kromě textilních, tj. hliníkové nebo plastové v kombinaci s různými typy kartáčů, kovové - škrabáky, pryžové, z vláken z plastických hmot, apod._x000D_
2. Textilní rohože se oceňují souborem cen 776 57-3 Montáž textilních čistících zón katalogu 800-776 Podlahy povlakové._x000D_
</t>
  </si>
  <si>
    <t>4,025*1,94+4,15*5,74+3,4*2,07+3,19*4,05+3,75*1,6</t>
  </si>
  <si>
    <t>525</t>
  </si>
  <si>
    <t>69752030</t>
  </si>
  <si>
    <t>rohož vstupní provedení hliník nebo mosaz/gumové vlnovky/</t>
  </si>
  <si>
    <t>-303494853</t>
  </si>
  <si>
    <t>526</t>
  </si>
  <si>
    <t>767531121</t>
  </si>
  <si>
    <t>Montáž vstupních čistících zón z rohoží osazení rámu mosazného nebo hliníkového zapuštěného z L profilů</t>
  </si>
  <si>
    <t>-847288623</t>
  </si>
  <si>
    <t>527</t>
  </si>
  <si>
    <t>69752160</t>
  </si>
  <si>
    <t>rám pro zapuštění profil L-30/30 25/25 20/30 15/30-Al</t>
  </si>
  <si>
    <t>-1000220312</t>
  </si>
  <si>
    <t>528</t>
  </si>
  <si>
    <t>767591012</t>
  </si>
  <si>
    <t>Montáž výrobků z kompozitů podlah nebo podest z pochůzných skládaných roštů hmotnosti přes 15 do 30 kg/m2</t>
  </si>
  <si>
    <t>117974048</t>
  </si>
  <si>
    <t>1,5*0,8+2*2+1,1*2</t>
  </si>
  <si>
    <t>529</t>
  </si>
  <si>
    <t>55347050</t>
  </si>
  <si>
    <t>rošt podlahový svařovaný žárově zinkovaný velikost 30/3 mm 800x1000mm</t>
  </si>
  <si>
    <t>665899465</t>
  </si>
  <si>
    <t>530</t>
  </si>
  <si>
    <t>55347051</t>
  </si>
  <si>
    <t>rošt podlahový svařovaný žárově zinkovaný velikost 30/3 mm 1500x1000mm</t>
  </si>
  <si>
    <t>-1667773113</t>
  </si>
  <si>
    <t>531</t>
  </si>
  <si>
    <t>55347057</t>
  </si>
  <si>
    <t>rošt podlahový svařovaný žárově zinkovaný velikost 30/3mm 1000x1000mm</t>
  </si>
  <si>
    <t>-113126267</t>
  </si>
  <si>
    <t>532</t>
  </si>
  <si>
    <t>55347060</t>
  </si>
  <si>
    <t>rošt podlahový svařovaný žárově zinkovaný velikost 30/3 mm 1500x1200mm</t>
  </si>
  <si>
    <t>334794520</t>
  </si>
  <si>
    <t>533</t>
  </si>
  <si>
    <t>767620118</t>
  </si>
  <si>
    <t>Montáž oken zdvojených z hliníkových nebo ocelových profilů na polyuretanovou pěnu pevných do zdiva, plochy přes 2,5 m2</t>
  </si>
  <si>
    <t>2052335941</t>
  </si>
  <si>
    <t xml:space="preserve">Poznámka k souboru cen:_x000D_
1. V cenách montáže oken jsou započteny i náklady na zaměření, vyklínování, horizontální i vertikální vyrovnání okenního rámu, ukotvení a vyplnění spáry mezi rámem a ostěním polyuretanovou pěnou._x000D_
2. Cenami montáže oken otevíravých lze ocenit i montáž oken kyvných, otočných, výklopných._x000D_
3. V cenách není započtena montáž dokončení okování oken zdvojených pákovým uzávěrem; tyto práce se oceňují cenou 767 62-0718 Montáž okování pákového uzávěru._x000D_
4. Cenami -71 . . lze oceňovat montáž:_x000D_
a) oboustranného spojení dvou prvků (oken,stěn, dveří, vrat, zárubní a jiných) krycími lištami ocelovými před osazením prvků nebo dodatečně po jejich osazení,_x000D_
b) jednostranného spojení dvou prvků; množství se určí polovinou výměry,_x000D_
c) krycích lišt, které se montují jen na jeden prvek; množství se určí čtvrtinou výměry._x000D_
</t>
  </si>
  <si>
    <t>2,15*(11,08+8,8+26,55+32,75)+2,25*1,55</t>
  </si>
  <si>
    <t>2,45*(1,25*4+1,27*4+1,55*(4+8)+3,65*(7+1)+3,675*(3+1)+4,15*(3+1)+2+6,9*9+2,2*(2+3)+6*3+1,37*(1+2)+2,8*(1+2)+1,5*(2+2)+4,45*2+4,8*(1+3)+2,5*4+3,1*4)</t>
  </si>
  <si>
    <t>2,45*(3,05+5,4*9+5,1*3+2,9)+2,3*2,45</t>
  </si>
  <si>
    <t>534</t>
  </si>
  <si>
    <t>55341005</t>
  </si>
  <si>
    <t>okno Al s fixním zasklením trojsklo přes plochu 1m2 v 1,5-2,5m</t>
  </si>
  <si>
    <t>-251247554</t>
  </si>
  <si>
    <t>535</t>
  </si>
  <si>
    <t>767620127</t>
  </si>
  <si>
    <t>Montáž oken zdvojených z hliníkových nebo ocelových profilů na polyuretanovou pěnu otevíravých do zdiva, plochy přes 1,5 do 2,5 m2</t>
  </si>
  <si>
    <t>-2013840160</t>
  </si>
  <si>
    <t>2,45*(0,9*(4+4+4+8+14+2+3+1+3+1+18+2+2+2+2+2+6+8+4+2+18+6+2+2+3+9+1+2+1)+0,75)+2,3*0,9+2,25*0,9</t>
  </si>
  <si>
    <t>536</t>
  </si>
  <si>
    <t>767620128</t>
  </si>
  <si>
    <t>Montáž oken zdvojených z hliníkových nebo ocelových profilů na polyuretanovou pěnu otevíravých do zdiva, plochy přes 2,5 m2</t>
  </si>
  <si>
    <t>-712809693</t>
  </si>
  <si>
    <t>2,15*(2,02+2,48)+2,45*1,1*(3+1)</t>
  </si>
  <si>
    <t>537</t>
  </si>
  <si>
    <t>55341013</t>
  </si>
  <si>
    <t>okno Al otevíravé/sklopné trojsklo přes plochu 1m2 v 1,5-2,5m</t>
  </si>
  <si>
    <t>-2022544172</t>
  </si>
  <si>
    <t>2,45*(0,9*(4+4+4+8+14+2+3+1+3+1+18+2+2+2+2+2+6+8+4+2+18+6+2+2+3+9+1+2+1)+0,75)+2,3*0,9+2,15*(2,02+2,48)+2,45*1,1*(3+1)+2,25*0,9</t>
  </si>
  <si>
    <t>538</t>
  </si>
  <si>
    <t>767640111</t>
  </si>
  <si>
    <t>Montáž dveří ocelových vchodových jednokřídlových bez nadsvětlíku</t>
  </si>
  <si>
    <t>263684580</t>
  </si>
  <si>
    <t xml:space="preserve">Poznámka k souboru cen:_x000D_
1. Cenami nelze oceňovat montáž kompletu dveří s rámem charakteru stěny; tyto práce se oceňují cenami souborů cen 767 11- . . Montáž stěn a příček pro zasklení, 767 12- . . Montáž stěn a příček s výplní drátěnou sítí a 767 13- . . Montáž stěn a příček z hliníkového plechu._x000D_
2. V cenách nejsou započteny náklady na:_x000D_
a) montáž okopových plechů a hliníkových lišt; tyto práce se oceňují cenami souboru cen 767 89-61 Montáž lišt a okopových plechů,_x000D_
b) montáž těsnění dveří; tyto práce se oceňují cenami 767 62-6101 až -6103 Montáž těsnění oken._x000D_
3. V cenách – 0111 až -0224 jsou započteny i náklady na montáž dveří včetně zárubní nebo ocelových rámů._x000D_
4. V ceně -8351 je započtena i montáž jednostranného spojení ocelovou lištou přivařením nebo oboustranným svařením dvou prvků (dveří, stěn, oken)._x000D_
5. V ceně -8353 je započteno i provedení rohového spojení dvou prvků._x000D_
</t>
  </si>
  <si>
    <t>539</t>
  </si>
  <si>
    <t>767640113</t>
  </si>
  <si>
    <t>Montáž dveří ocelových vchodových jednokřídlových s pevným bočním dílem</t>
  </si>
  <si>
    <t>-1778290326</t>
  </si>
  <si>
    <t>540</t>
  </si>
  <si>
    <t>767640114</t>
  </si>
  <si>
    <t>Montáž dveří ocelových vchodových jednokřídlových s pevným bočním dílem a nadsvětlíkem</t>
  </si>
  <si>
    <t>923917730</t>
  </si>
  <si>
    <t>1+1+2</t>
  </si>
  <si>
    <t>541</t>
  </si>
  <si>
    <t>767640221</t>
  </si>
  <si>
    <t>Montáž dveří ocelových vchodových dvoukřídlové bez nadsvětlíku</t>
  </si>
  <si>
    <t>-1296373819</t>
  </si>
  <si>
    <t>542</t>
  </si>
  <si>
    <t>767640222</t>
  </si>
  <si>
    <t>Montáž dveří ocelových vchodových dvoukřídlové s nadsvětlíkem</t>
  </si>
  <si>
    <t>-1119476695</t>
  </si>
  <si>
    <t>1+1+1+1</t>
  </si>
  <si>
    <t>543</t>
  </si>
  <si>
    <t>767640224</t>
  </si>
  <si>
    <t>Montáž dveří ocelových vchodových dvoukřídlové s pevným bočním dílem a nadsvětlíkem</t>
  </si>
  <si>
    <t>-1683067470</t>
  </si>
  <si>
    <t>1+1+1</t>
  </si>
  <si>
    <t>544</t>
  </si>
  <si>
    <t>55329142</t>
  </si>
  <si>
    <t>dveře vchodové, rám AL,  zasklení dvojité bezpečnostní</t>
  </si>
  <si>
    <t>-819490538</t>
  </si>
  <si>
    <t>2,45*3,35+3,45*(3,3+6,05+2+5,25*2+1,8)+3,09*1,9+3,08*(3,575+2,15)+2,25*2+2,565*1,7+2,5*1,1*2+2,4*1,3+3,4*4,025+3,55*3,45</t>
  </si>
  <si>
    <t>545</t>
  </si>
  <si>
    <t>767646510</t>
  </si>
  <si>
    <t>Montáž dveří ocelových protipožárních uzávěrů jednokřídlových</t>
  </si>
  <si>
    <t>-2065906238</t>
  </si>
  <si>
    <t>4+2+7+8</t>
  </si>
  <si>
    <t>546</t>
  </si>
  <si>
    <t>55341181</t>
  </si>
  <si>
    <t>dveře jednokřídlé ocelové protipožární EW 15, 30, 45 D1 speciální zárubeň 700x1970mm</t>
  </si>
  <si>
    <t>125587234</t>
  </si>
  <si>
    <t>547</t>
  </si>
  <si>
    <t>55341182</t>
  </si>
  <si>
    <t>dveře jednokřídlé ocelové protipožární EW 15, 30, 45 D1 speciální zárubeň 800x1970mm</t>
  </si>
  <si>
    <t>-501756528</t>
  </si>
  <si>
    <t>2+7</t>
  </si>
  <si>
    <t>548</t>
  </si>
  <si>
    <t>55341183</t>
  </si>
  <si>
    <t>dveře jednokřídlé ocelové protipožární EW 15, 30, 45 D1 speciální zárubeň 900x1970mm</t>
  </si>
  <si>
    <t>401087147</t>
  </si>
  <si>
    <t>549</t>
  </si>
  <si>
    <t>767646522</t>
  </si>
  <si>
    <t>Montáž dveří ocelových protipožárních uzávěrů dvoukřídlových, výšky přes 1970 do 2200 mm</t>
  </si>
  <si>
    <t>-782101258</t>
  </si>
  <si>
    <t>550</t>
  </si>
  <si>
    <t>55341187</t>
  </si>
  <si>
    <t>dveře dvoukřídlé ocelové protipožární EW 15, 30, 45 D1 speciální zárubeň 1750x1970mm</t>
  </si>
  <si>
    <t>-490235569</t>
  </si>
  <si>
    <t>551</t>
  </si>
  <si>
    <t>767651113</t>
  </si>
  <si>
    <t>Montáž vrat garážových nebo průmyslových sekčních zajížděcích pod strop, plochy přes 9 do 13 m2</t>
  </si>
  <si>
    <t>-456647650</t>
  </si>
  <si>
    <t xml:space="preserve">Poznámka k souboru cen:_x000D_
1. V cenách -1126 a -1131 nejsou započteny náklady na zajištění přívodu elektrické energie; tyto se oceňují cenami katalogu 800-741 Elektroinstalace - silnoproud._x000D_
2. Cenami -7210 až -7340 nelze oceňovat montáž vrat s elektrickým, pneumatickým nebo hydraulickým ovládáním._x000D_
3. V cenách -1210 až -7523 je započtena i montáž dokončení okování dvířek průchodových._x000D_
4. V cenách -1210 až -7523 není započtena montáž elektromagnetického stavěče křídel vrat; tyto práce se oceňují cenou 767 64-6593 Montáž stavěče křídel._x000D_
</t>
  </si>
  <si>
    <t>552</t>
  </si>
  <si>
    <t>55345869</t>
  </si>
  <si>
    <t>vrata garážová sekční zateplená lamela typ M 4,0x2,125m</t>
  </si>
  <si>
    <t>1316850074</t>
  </si>
  <si>
    <t>553</t>
  </si>
  <si>
    <t>55345871</t>
  </si>
  <si>
    <t>vrata garážová sekční zateplená lamela typ M 5,0x2,25m</t>
  </si>
  <si>
    <t>270287884</t>
  </si>
  <si>
    <t>554</t>
  </si>
  <si>
    <t>767651121</t>
  </si>
  <si>
    <t>Montáž vrat garážových nebo průmyslových příslušenství sekčních vrat kliky se zámkem pro ruční otevírání</t>
  </si>
  <si>
    <t>1497882755</t>
  </si>
  <si>
    <t>555</t>
  </si>
  <si>
    <t>55345889</t>
  </si>
  <si>
    <t>pohon garážových vrat ruční klika se zámkem chrom sada</t>
  </si>
  <si>
    <t>132052839</t>
  </si>
  <si>
    <t>556</t>
  </si>
  <si>
    <t>767651126</t>
  </si>
  <si>
    <t>Montáž vrat garážových nebo průmyslových příslušenství sekčních vrat elektrického pohonu</t>
  </si>
  <si>
    <t>-1733861452</t>
  </si>
  <si>
    <t>557</t>
  </si>
  <si>
    <t>55345878</t>
  </si>
  <si>
    <t>pohon garážových sekčních a výklopných vrat o síle 1000N max. 50 cyklů denně</t>
  </si>
  <si>
    <t>-1807576048</t>
  </si>
  <si>
    <t>558</t>
  </si>
  <si>
    <t>767651131</t>
  </si>
  <si>
    <t>Montáž vrat garážových nebo průmyslových příslušenství sekčních vrat fotobuněk pro bezpečný chod</t>
  </si>
  <si>
    <t>pár</t>
  </si>
  <si>
    <t>177813774</t>
  </si>
  <si>
    <t>559</t>
  </si>
  <si>
    <t>55345886</t>
  </si>
  <si>
    <t>příslušenství garážových vrat dálkové ovládání 4 kanály</t>
  </si>
  <si>
    <t>988544742</t>
  </si>
  <si>
    <t>560</t>
  </si>
  <si>
    <t>767661513</t>
  </si>
  <si>
    <t>Montáž požárního uzávěru textilního roletového umístěného na otvor nebo do otvoru ve stropech přes 13 do 20 m2</t>
  </si>
  <si>
    <t>110611488</t>
  </si>
  <si>
    <t>561</t>
  </si>
  <si>
    <t>5908102R</t>
  </si>
  <si>
    <t>uzávěr požární textilní roletový EI45 DP1 C 11 020x3 400mm</t>
  </si>
  <si>
    <t>1233491605</t>
  </si>
  <si>
    <t>562</t>
  </si>
  <si>
    <t>767661515</t>
  </si>
  <si>
    <t>Montáž požárního uzávěru textilního roletového umístěného na otvor nebo do otvoru ve stropech přes 32 m2</t>
  </si>
  <si>
    <t>-2146478266</t>
  </si>
  <si>
    <t>563</t>
  </si>
  <si>
    <t>5908101R</t>
  </si>
  <si>
    <t>uzávěr požární textilní roletový EI45 DP1 C 6056x2700mm</t>
  </si>
  <si>
    <t>174972687</t>
  </si>
  <si>
    <t>564</t>
  </si>
  <si>
    <t>767662120</t>
  </si>
  <si>
    <t>Montáž mříží pevných, připevněných svařováním</t>
  </si>
  <si>
    <t>1411157579</t>
  </si>
  <si>
    <t xml:space="preserve">Poznámka k souboru cen:_x000D_
1. Cenami lze oceňovat pouze montáž mříží dodaných vcelku._x000D_
2. Montáž mříží z jednotlivých tyčových prvků se oceňuje cenami 767 99- . . Montáž ostatních atypických zámečnických konstrukcí._x000D_
3. V cenách není započtena montáž dokončení okování mříží otvíravých; tyto práce se oceňují cenami souboru cen 767 64- . . Montáž dveří._x000D_
</t>
  </si>
  <si>
    <t>1,2*1,2*3+1,46*1</t>
  </si>
  <si>
    <t>565</t>
  </si>
  <si>
    <t>63126002</t>
  </si>
  <si>
    <t>rošt kompozitní pochůzný litý 30x30/30mm A15</t>
  </si>
  <si>
    <t>-1407242362</t>
  </si>
  <si>
    <t>566</t>
  </si>
  <si>
    <t>767861000</t>
  </si>
  <si>
    <t>Montáž vnitřních kovových žebříků přímých délky do 2 m, ukotvených do zdiva</t>
  </si>
  <si>
    <t>1567839405</t>
  </si>
  <si>
    <t>567</t>
  </si>
  <si>
    <t>44983025</t>
  </si>
  <si>
    <t>žebřík výstupový jednoduchý přímý z pozinkované oceli dl 4m</t>
  </si>
  <si>
    <t>-473397905</t>
  </si>
  <si>
    <t>568</t>
  </si>
  <si>
    <t>767991001</t>
  </si>
  <si>
    <t>Montáž výrobků z kompozitů pomocné nebo nosné konstrukce z profilů hmotnosti do 1 kg/m</t>
  </si>
  <si>
    <t>1877106098</t>
  </si>
  <si>
    <t>569</t>
  </si>
  <si>
    <t>13010404</t>
  </si>
  <si>
    <t>úhelník ocelový rovnostranný jakost 11 375 30x30x3mm</t>
  </si>
  <si>
    <t>1882848615</t>
  </si>
  <si>
    <t>12*1,36*0,001</t>
  </si>
  <si>
    <t>570</t>
  </si>
  <si>
    <t>-1133016353</t>
  </si>
  <si>
    <t>0,15*0,15*2*47,1*0,001</t>
  </si>
  <si>
    <t>571</t>
  </si>
  <si>
    <t>767991003</t>
  </si>
  <si>
    <t>Montáž výrobků z kompozitů pomocné nebo nosné konstrukce z profilů hmotnosti přes 2,5 do 5 kg/m</t>
  </si>
  <si>
    <t>-57849718</t>
  </si>
  <si>
    <t>3,1*2</t>
  </si>
  <si>
    <t>572</t>
  </si>
  <si>
    <t>13010420</t>
  </si>
  <si>
    <t>úhelník ocelový rovnostranný jakost 11 375 50x50x5mm</t>
  </si>
  <si>
    <t>-1178267016</t>
  </si>
  <si>
    <t>6,2*4,03*0,001</t>
  </si>
  <si>
    <t>573</t>
  </si>
  <si>
    <t>767991004</t>
  </si>
  <si>
    <t>Montáž výrobků z kompozitů pomocné nebo nosné konstrukce z profilů hmotnosti přes 5 do 10 kg/m</t>
  </si>
  <si>
    <t>-25874809</t>
  </si>
  <si>
    <t>3+2</t>
  </si>
  <si>
    <t>574</t>
  </si>
  <si>
    <t>13010910</t>
  </si>
  <si>
    <t>ocel profilová UE 100 jakost 11 375</t>
  </si>
  <si>
    <t>1557940109</t>
  </si>
  <si>
    <t>3*10,6*0,001</t>
  </si>
  <si>
    <t>0,032*1,02 'Přepočtené koeficientem množství</t>
  </si>
  <si>
    <t>575</t>
  </si>
  <si>
    <t>13010744</t>
  </si>
  <si>
    <t>ocel profilová IPE 120 jakost 11 375</t>
  </si>
  <si>
    <t>-1610236977</t>
  </si>
  <si>
    <t>2*10,4*0,001</t>
  </si>
  <si>
    <t>576</t>
  </si>
  <si>
    <t>767995111</t>
  </si>
  <si>
    <t>Montáž ostatních atypických zámečnických konstrukcí hmotnosti do 5 kg</t>
  </si>
  <si>
    <t>574556297</t>
  </si>
  <si>
    <t>"lemování hrany desek kotvení P4-40x200"2,512</t>
  </si>
  <si>
    <t>"kotevní desky kotvení VZT jednotek Z01 P10 200x200-ocelS235"3,1*40</t>
  </si>
  <si>
    <t>"kotevní desky kotvení VZT jednotek Z01 P10 200x140-ocelS235"2,2*40</t>
  </si>
  <si>
    <t>"kotevní desky kotvení VZT jednotek Z01 přivařená betonářská výztuž"1,7*40</t>
  </si>
  <si>
    <t>"ocelový prvek pro osazení keramického překladu"4*(5+1+5+7)</t>
  </si>
  <si>
    <t>"T6"1,01*4*32*3,404</t>
  </si>
  <si>
    <t>"uchycení dřevěných sedáků"0,05*(0,355+0,515)*42*78,5</t>
  </si>
  <si>
    <t>"kotevní pásovina pro osazení zábradlí opěrné stěny"(0,05*0,23+0,15*0,2)*29*64</t>
  </si>
  <si>
    <t>"kotevní pásovina pro osazení zábradlí atiky"(0,05*0,15*(10+12+5)+0,05*0,29*(20+9)+0,08*0,149*12+0,05*0,240*(23+24))*64</t>
  </si>
  <si>
    <t>"ochranný nárožník"8*4,03</t>
  </si>
  <si>
    <t>"ochranná zábrana u vodoměrné soustavy"1,82+3,5*9,67</t>
  </si>
  <si>
    <t>"ochranná zábrana pro kanalizační potrubí"1,82*2+1,9*9,67</t>
  </si>
  <si>
    <t>"ukončující ocelový úhelník"1,2*2*13,43</t>
  </si>
  <si>
    <t>577</t>
  </si>
  <si>
    <t>-551043324</t>
  </si>
  <si>
    <t>"uchycení dřevěných sedáků"0,05*(0,355+0,515)*42*78,5*0,001</t>
  </si>
  <si>
    <t>578</t>
  </si>
  <si>
    <t>13021013</t>
  </si>
  <si>
    <t>tyč ocelová žebírková jakost BSt 500S výztuž do betonu D 12mm</t>
  </si>
  <si>
    <t>-217622553</t>
  </si>
  <si>
    <t>"kotevní desky kotvení VZT jednotek Z01 přivařená betonářská výztuž"1,7*40*0,001</t>
  </si>
  <si>
    <t>579</t>
  </si>
  <si>
    <t>-576537617</t>
  </si>
  <si>
    <t>8*4,03*0,001</t>
  </si>
  <si>
    <t>580</t>
  </si>
  <si>
    <t>13010436</t>
  </si>
  <si>
    <t>úhelník ocelový rovnostranný jakost 11 375 90x90x10mm</t>
  </si>
  <si>
    <t>237989947</t>
  </si>
  <si>
    <t>1,2*2*13,43*0,001</t>
  </si>
  <si>
    <t>581</t>
  </si>
  <si>
    <t>31630540</t>
  </si>
  <si>
    <t>oblouk trubkový  typ 3D tvar 90° - K3 D 101,6mm tl 3,6mm</t>
  </si>
  <si>
    <t>2063873528</t>
  </si>
  <si>
    <t>1+2</t>
  </si>
  <si>
    <t>582</t>
  </si>
  <si>
    <t>14011070</t>
  </si>
  <si>
    <t>trubka ocelová bezešvá hladká jakost 11 353 102x4mm</t>
  </si>
  <si>
    <t>1370900772</t>
  </si>
  <si>
    <t>3,5+1,9</t>
  </si>
  <si>
    <t>583</t>
  </si>
  <si>
    <t>14550236</t>
  </si>
  <si>
    <t>profil ocelový čtvercový svařovaný 40x40x3mm</t>
  </si>
  <si>
    <t>1088647012</t>
  </si>
  <si>
    <t>1,01*4*32*3,404*0,001</t>
  </si>
  <si>
    <t>584</t>
  </si>
  <si>
    <t>13611214</t>
  </si>
  <si>
    <t>plech ocelový hladký jakost S235JR tl 4mm tabule</t>
  </si>
  <si>
    <t>1347030379</t>
  </si>
  <si>
    <t>"lemování hrany desek kotvení P4-40x200"2,512*0,001</t>
  </si>
  <si>
    <t>585</t>
  </si>
  <si>
    <t>1376743696</t>
  </si>
  <si>
    <t>"kotevní desky kotvení VZT jednotek Z01 P10 200x200-ocelS235"3,1*40*0,001</t>
  </si>
  <si>
    <t>"kotevní desky kotvení VZT jednotek Z01 P10 200x140-ocelS235"2,2*40*0,001</t>
  </si>
  <si>
    <t>"ocelový prvek pro osazení keramického překladu"(4*(5+1+5+7)+8,6*(1+1+1+1+1)+6*(1+3)+10,3*(3+1+1))*0,001</t>
  </si>
  <si>
    <t>586</t>
  </si>
  <si>
    <t>1381422R</t>
  </si>
  <si>
    <t>plech hladký Pz jakost 10 143 a 10 327 tl 8mm</t>
  </si>
  <si>
    <t>-733856451</t>
  </si>
  <si>
    <t>(0,05*0,23+0,15*0,2)*29*64*0,001</t>
  </si>
  <si>
    <t>(0,05*0,15*(10+12+5)+0,05*0,29*(20+9)+0,08*0,149*12+0,05*0,240*(23+24))*64*0,001</t>
  </si>
  <si>
    <t>587</t>
  </si>
  <si>
    <t>767995112</t>
  </si>
  <si>
    <t>Montáž ostatních atypických zámečnických konstrukcí hmotnosti přes 5 do 10 kg</t>
  </si>
  <si>
    <t>1511337840</t>
  </si>
  <si>
    <t>"kotevní desky kotvení VZT jednotek Z01 trubka TR108x6,3"9,5*40</t>
  </si>
  <si>
    <t>"kotevní desky pro ocelové schodiště Z02 P20 250x250-ocel S235"9,75</t>
  </si>
  <si>
    <t>"kotevní desky pro ocelové schodiště Z02 přivařená betonářská výztuž"7,1</t>
  </si>
  <si>
    <t>"kotevní desky pro ocelové schodiště Z03 P20 150x250-ocel S235"5,85</t>
  </si>
  <si>
    <t>"kotevní desky pro ocelové schodiště Z03 přivařená betonářská výztuž"9,8</t>
  </si>
  <si>
    <t>"kotevní desky pro ocelové schodiště Z04 přivařená betonářská výztuž"7,8*2</t>
  </si>
  <si>
    <t>"kotevní desky pro ocelové schodiště Z05 P20 200x320-ocel S235"9,98*2</t>
  </si>
  <si>
    <t>"kotevní desky pro ocelové schodiště Z05 přivařená betonářská výztuž"5,2*2</t>
  </si>
  <si>
    <t>"plechová obruba pro oddělení povrchů"((0,2*2*240)+0,3*(189,73+55,12))*23,25</t>
  </si>
  <si>
    <t>"ocelový prvek pro osazení keramického překladu"8,6*(1+1+1+1+1)+6*(1+3)+10,3*(3+1+1)</t>
  </si>
  <si>
    <t>588</t>
  </si>
  <si>
    <t>931834897</t>
  </si>
  <si>
    <t>"kotevní desky pro ocelové schodiště Z02 přivařená betonářská výztuž"7,1*0,001</t>
  </si>
  <si>
    <t>"kotevní desky pro ocelové schodiště Z03 přivařená betonářská výztuž"9,8*0,001</t>
  </si>
  <si>
    <t>"kotevní desky pro ocelové schodiště Z04 přivařená betonářská výztuž"7,8*2*0,001</t>
  </si>
  <si>
    <t>"kotevní desky pro ocelové schodiště Z05 přivařená betonářská výztuž"5,2*2*0,001</t>
  </si>
  <si>
    <t>589</t>
  </si>
  <si>
    <t>13611248</t>
  </si>
  <si>
    <t>plech ocelový hladký jakost S235JR tl 20mm tabule</t>
  </si>
  <si>
    <t>-1392703689</t>
  </si>
  <si>
    <t>"kotevní desky pro ocelové schodiště Z02 P20 250x250-ocel S235"9,75*0,001</t>
  </si>
  <si>
    <t>"kotevní desky pro ocelové schodiště Z03 P20 150x250-ocel S235"5,85*0,001</t>
  </si>
  <si>
    <t>"kotevní desky pro ocelové schodiště Z05 P20 200x320-ocel S235"9,98*2*0,001</t>
  </si>
  <si>
    <t>590</t>
  </si>
  <si>
    <t>13814223</t>
  </si>
  <si>
    <t>plech hladký Pz jakost 10 143 a 10 327 tl 3mm</t>
  </si>
  <si>
    <t>410785864</t>
  </si>
  <si>
    <t>"plechová obruba pro oddělení povrchů"((0,2*2*240)+0,3*(189,73+55,12))*23,25*0,001</t>
  </si>
  <si>
    <t>591</t>
  </si>
  <si>
    <t>55283917</t>
  </si>
  <si>
    <t>trubka ocelová bezešvá hladká jakost 11 353 108x6,3mm</t>
  </si>
  <si>
    <t>-1882021876</t>
  </si>
  <si>
    <t>"kotevní desky kotvení VZT jednotek Z01 trubka TR108x6,3"0,6*40</t>
  </si>
  <si>
    <t>592</t>
  </si>
  <si>
    <t>-957978073</t>
  </si>
  <si>
    <t>"kotevní desky pro ocelové schodiště Z03 P20 250x265-ocel S235"10,34</t>
  </si>
  <si>
    <t>"kotevní desky pro ocelové schodiště Z04 P20 250x320-ocel S235"12,48</t>
  </si>
  <si>
    <t>"ocelové nosníky v instalační šachtě"(2,2+1,275*4+1,46*8+2,53*3)*12,9+0,2*0,2*(2+4+8*2+3*2)*78,5</t>
  </si>
  <si>
    <t>593</t>
  </si>
  <si>
    <t>1354162395</t>
  </si>
  <si>
    <t>0,2*0,2*(2+4+8*2+3*2)*78,5*0,001</t>
  </si>
  <si>
    <t>594</t>
  </si>
  <si>
    <t>-553641528</t>
  </si>
  <si>
    <t>"kotevní desky pro ocelové schodiště Z03 P20 250x265-ocel S235"10,34*0,001</t>
  </si>
  <si>
    <t>"kotevní desky pro ocelové schodiště Z04 P20 250x320-ocel S235"12,48*0,001</t>
  </si>
  <si>
    <t>595</t>
  </si>
  <si>
    <t>13010746</t>
  </si>
  <si>
    <t>ocel profilová IPE 140 jakost 11 375</t>
  </si>
  <si>
    <t>-492384799</t>
  </si>
  <si>
    <t>(2,2+1,275*4+1,46*8+2,53*3)*12,9*0,001</t>
  </si>
  <si>
    <t>596</t>
  </si>
  <si>
    <t>767995114</t>
  </si>
  <si>
    <t>Montáž ostatních atypických zámečnických konstrukcí hmotnosti přes 20 do 50 kg</t>
  </si>
  <si>
    <t>-1656499053</t>
  </si>
  <si>
    <t>"montáž oplocení hřiště"7255+745+"montáž schodiště v tělocvičně"2531+253+"montáž únikového schodiště osa J"2149+221</t>
  </si>
  <si>
    <t>"montáž únikového schodiště osa 12"2096+205</t>
  </si>
  <si>
    <t>597</t>
  </si>
  <si>
    <t>130000R01</t>
  </si>
  <si>
    <t>ocelová konstrukce oplocení hřiště</t>
  </si>
  <si>
    <t>-1861000769</t>
  </si>
  <si>
    <t>"materiál oplocení hřiště"(7255+745)*0,001</t>
  </si>
  <si>
    <t>598</t>
  </si>
  <si>
    <t>130000R02</t>
  </si>
  <si>
    <t>ocelová konstrukce schodiště v tělocvičně</t>
  </si>
  <si>
    <t>-1112321579</t>
  </si>
  <si>
    <t>"materiál schodiště v tělocvičně"(2531+253)*0,001</t>
  </si>
  <si>
    <t>599</t>
  </si>
  <si>
    <t>130000R03</t>
  </si>
  <si>
    <t>ocelová konstrukce únikového schodiště osa J</t>
  </si>
  <si>
    <t>-1344206859</t>
  </si>
  <si>
    <t>"materiál únikového schodiště osa J"(2149+221)*0,001</t>
  </si>
  <si>
    <t>600</t>
  </si>
  <si>
    <t>130000R04</t>
  </si>
  <si>
    <t>ocelová konstrukce únikového schodiště osa 12</t>
  </si>
  <si>
    <t>1247748716</t>
  </si>
  <si>
    <t>"materiál únikového schodiště osa 12"(2096+205)*0,001</t>
  </si>
  <si>
    <t>601</t>
  </si>
  <si>
    <t>767995115</t>
  </si>
  <si>
    <t>Montáž ostatních atypických zámečnických konstrukcí hmotnosti přes 50 do 100 kg</t>
  </si>
  <si>
    <t>354184492</t>
  </si>
  <si>
    <t>"lemování hrany desek ocelový úhelník 100x10-ocel S235"80,03</t>
  </si>
  <si>
    <t>"rámy z oceli po obvodě oken"</t>
  </si>
  <si>
    <t>((0,15+0,31)*2,39*2*(12+8+7*4+3+9+3*1)+(0,114*2+0,3)*2,39*12+5,39*8+(2,11+4,515+2,09+4,99+6,54+3,34+3,94)*4+6,84*3+7,14*9+4,55+4,64+3,29)*39,25</t>
  </si>
  <si>
    <t>((0,15+0,31)*2,9*2*(1+1)+(0,114*2+0,3)*(2,09+3,29*2)+(0,15+0,31)*2,24*2)*39,25</t>
  </si>
  <si>
    <t>((0,15+0,1)*(2,8*2+12,2)+(0,15+0,31)*(2,91*2+1,84))*39,25</t>
  </si>
  <si>
    <t>((0,15+0,25)*(2,39*2+0,94+0,95+0,99*2+0,63*2+1,73*2+1,81*2+1,03*4)+(0,114*2+0,3)*(3,64+2,21+2,34*2+5,25+3,04*2+8,64))*39,25</t>
  </si>
  <si>
    <t>((0,15+0,25)*(2,39*2+1,18*6)+(0,114*2+0,3)*8,64*4)*39,25</t>
  </si>
  <si>
    <t>(0,25*(2,11+0,945*3+4,1*2+4,115+1,03*6+4,87+1,53)+(0,114*2+0,3)*(3,64+2,21+1,04*2+3,04+8,64))*39,25</t>
  </si>
  <si>
    <t>(0,25*(0,24*2+1,33+1,23*2+1,33)+(0,114*2+0,3)*5,19*2)*39,25</t>
  </si>
  <si>
    <t>(0,25*(0,24+1,53+1,18*2+0,805*2+1,5+4,18*2+4,2+1,5+1,355*2+0,98*2+2,2)+(0,114*2+0,3)*(8,64+2,69+1,04*2+5,99+3,24))*39,25</t>
  </si>
  <si>
    <t>602</t>
  </si>
  <si>
    <t>13010442</t>
  </si>
  <si>
    <t>úhelník ocelový rovnostranný jakost 11 375 100x100x10mm</t>
  </si>
  <si>
    <t>1373286503</t>
  </si>
  <si>
    <t>"lemování hrany desek ocelový úhelník 100x10-ocel S235"80,03*0,001</t>
  </si>
  <si>
    <t>603</t>
  </si>
  <si>
    <t>-1587154545</t>
  </si>
  <si>
    <t>((0,15+0,31)*2,39*2*(12+8+7*4+3+9+3*1)+(0,114*2+0,3)*2,39*12+5,39*8+(2,11+4,515+2,09+4,99+6,54+3,34+3,94)*4+6,84*3+7,14*9+4,55+4,64+3,29)*39,25*0,001</t>
  </si>
  <si>
    <t>((0,15+0,31)*2,9*2*(1+1)+(0,114*2+0,3)*(2,09+3,29*2)+(0,15+0,31)*2,24*2)*39,25*0,001</t>
  </si>
  <si>
    <t>((0,15+0,1)*(2,8*2+12,2)+(0,15+0,31)*(2,91*2+1,84))*39,25*0,001</t>
  </si>
  <si>
    <t>((0,15+0,25)*(2,39*2+0,94+0,95+0,99*2+0,63*2+1,73*2+1,81*2+1,03*4)+(0,114*2+0,3)*(3,64+2,21+2,34*2+5,25+3,04*2+8,64))*39,25*0,001</t>
  </si>
  <si>
    <t>((0,15+0,25)*(2,39*2+1,18*6)+(0,114*2+0,3)*8,64*4)*39,25*0,001</t>
  </si>
  <si>
    <t>(0,25*(2,11+0,945*3+4,1*2+4,115+1,03*6+4,87+1,53)+(0,114*2+0,3)*(3,64+2,21+1,04*2+3,04+8,64))*39,25*0,001</t>
  </si>
  <si>
    <t>(0,25*(0,24*2+1,33+1,23*2+1,33)+(0,114*2+0,3)*5,19*2)*39,25*0,001</t>
  </si>
  <si>
    <t>(0,25*(0,24+1,53+1,18*2+0,805*2+1,5+4,18*2+4,2+1,5+1,355*2+0,98*2+2,2)+(0,114*2+0,3)*(8,64+2,69+1,04*2+5,99+3,24))*39,25*0,001</t>
  </si>
  <si>
    <t>604</t>
  </si>
  <si>
    <t>767995116</t>
  </si>
  <si>
    <t>Montáž ostatních atypických zámečnických konstrukcí hmotnosti přes 100 do 250 kg</t>
  </si>
  <si>
    <t>1053999999</t>
  </si>
  <si>
    <t>"roznášecí konstr. pod VZT"((2,82+1,605+3,625+1,62)*5+4,11+1,79)*2*24,7+0,6*4*(5+5+1)*9,</t>
  </si>
  <si>
    <t>605</t>
  </si>
  <si>
    <t>13010954</t>
  </si>
  <si>
    <t>ocel profilová HE-A 140 jakost 11 375</t>
  </si>
  <si>
    <t>1625334070</t>
  </si>
  <si>
    <t>((2,82+1,605+3,625+1,62)*5+4,11+1,79)*2*24,7*0,001</t>
  </si>
  <si>
    <t>606</t>
  </si>
  <si>
    <t>1740775674</t>
  </si>
  <si>
    <t>0,6*4*(5+5+1)</t>
  </si>
  <si>
    <t>607</t>
  </si>
  <si>
    <t>998767103</t>
  </si>
  <si>
    <t>Přesun hmot pro zámečnické konstrukce stanovený z hmotnosti přesunovaného materiálu vodorovná dopravní vzdálenost do 50 m v objektech výšky přes 12 do 24 m</t>
  </si>
  <si>
    <t>534257624</t>
  </si>
  <si>
    <t>771</t>
  </si>
  <si>
    <t>Podlahy z dlaždic</t>
  </si>
  <si>
    <t>608</t>
  </si>
  <si>
    <t>771121011</t>
  </si>
  <si>
    <t>Příprava podkladu před provedením dlažby nátěr penetrační na podlahu</t>
  </si>
  <si>
    <t>-1683316517</t>
  </si>
  <si>
    <t xml:space="preserve">Poznámka k souboru cen:_x000D_
1. V cenách 771 12-1011 až 771 12-1015 jsou započteny i náklady na dodání nátěru._x000D_
2. V cenách 771 15-1011 až 771 15-1026 jsou započteny i náklady na dodání stěrky._x000D_
3. V cenách 771 16-1011 až -1023 nejsou započteny náklady na materiál, tyto se oceňují ve specifikaci._x000D_
</t>
  </si>
  <si>
    <t>("P5"22,93+7,17+2,325+3,5*2+22*3+5+14,17+11,9+12,25+"P5a"4,3+4,25+10,27+6,62)*0,2</t>
  </si>
  <si>
    <t>("P11"3,715+5,415+9,32+3,4+2,8+3,815+9,7+7,8+9,95+(2,15+7,1+6,7)*3+(1,5+7,2+5,8+1,54)*2)*0,2</t>
  </si>
  <si>
    <t>("P11a"2,615+11,42+3,48+7,75+15,27+9,92+9,4+11,12+6,67+12,85+6,53*3+7,73+7,92*2)*0,2</t>
  </si>
  <si>
    <t>"P15"6,65+7,21*0,2</t>
  </si>
  <si>
    <t>609</t>
  </si>
  <si>
    <t>771474115</t>
  </si>
  <si>
    <t>Montáž soklů z dlaždic keramických lepených flexibilním lepidlem rovných, výšky přes 150 do 200 mm</t>
  </si>
  <si>
    <t>1367434835</t>
  </si>
  <si>
    <t>"P5"22,93+7,17+2,325+3,5*2+22*3+5+14,17+11,9+12,25+"P5a"4,3+4,25+10,27+6,62+"P15"7,21</t>
  </si>
  <si>
    <t>"P11"3,715+5,415+9,32+3,4+2,8+3,815+9,7+7,8+9,95+(2,15+7,1+6,7)*3+(1,5+7,2+5,8+1,54)*2</t>
  </si>
  <si>
    <t>"P11a"2,615+11,42+3,48+7,75+15,27+9,92+9,4+11,12+6,67+12,85+6,53*3+7,73+7,92*2</t>
  </si>
  <si>
    <t>610</t>
  </si>
  <si>
    <t>59761279</t>
  </si>
  <si>
    <t>sokl s položlábkem-dlažba keramická hutná hladká do interiéru 200x200mm</t>
  </si>
  <si>
    <t>1640190599</t>
  </si>
  <si>
    <t>("P5"22,93+7,17+2,325+3,5*2+22*3+5+14,17+11,9+12,25+"P5a"4,3+4,25+10,27+6,62+"P15"7,21)/0,2</t>
  </si>
  <si>
    <t>("P11"3,715+5,415+9,32+3,4+2,8+3,815+9,7+7,8+9,95+(2,15+7,1+6,7)*3+(1,5+7,2+5,8+1,54)*2)/0,2</t>
  </si>
  <si>
    <t>("P11a"2,615+11,42+3,48+7,75+15,27+9,92+9,4+11,12+6,67+12,85+6,53*3+7,73+7,92*2)/0,2</t>
  </si>
  <si>
    <t>2254,475*1,1 'Přepočtené koeficientem množství</t>
  </si>
  <si>
    <t>611</t>
  </si>
  <si>
    <t>771574111</t>
  </si>
  <si>
    <t>Montáž podlah z dlaždic keramických lepených flexibilním lepidlem maloformátových hladkých přes 6 do 9 ks/m2</t>
  </si>
  <si>
    <t>1156610477</t>
  </si>
  <si>
    <t xml:space="preserve">Poznámka k souboru cen:_x000D_
1. Položky jsou učeny pro všechy druhy povrchových úprav._x000D_
</t>
  </si>
  <si>
    <t>"P5a"3,22+8,45+6,49+8,46+"P15"6,65</t>
  </si>
  <si>
    <t>612</t>
  </si>
  <si>
    <t>59761011</t>
  </si>
  <si>
    <t>dlažba keramická slinutá hladká do interiéru i exteriéru do 9ks/m2</t>
  </si>
  <si>
    <t>-379524398</t>
  </si>
  <si>
    <t>127,41*1,1 'Přepočtené koeficientem množství</t>
  </si>
  <si>
    <t>613</t>
  </si>
  <si>
    <t>771574154</t>
  </si>
  <si>
    <t>Montáž podlah z dlaždic keramických lepených flexibilním lepidlem velkoformátových hladkých přes 4 do 6 ks/m2</t>
  </si>
  <si>
    <t>-1116452571</t>
  </si>
  <si>
    <t>"P5"28,68+22,98+4,44+5,36+5,99+28,03*2+23,02+17,02+28,12+16,96+14,98+8,58+11,75+13,95+12,38+14,72</t>
  </si>
  <si>
    <t>614</t>
  </si>
  <si>
    <t>59761007</t>
  </si>
  <si>
    <t>dlažba velkoformátová keramická slinutá hladká do interiéru i exteriéru přes 4 do 6ks/m2</t>
  </si>
  <si>
    <t>-438100465</t>
  </si>
  <si>
    <t>671,54*1,15 'Přepočtené koeficientem množství</t>
  </si>
  <si>
    <t>615</t>
  </si>
  <si>
    <t>771577114</t>
  </si>
  <si>
    <t>Montáž podlah z dlaždic keramických lepených flexibilním lepidlem Příplatek k cenám za dvousložkový spárovací tmel</t>
  </si>
  <si>
    <t>2107236052</t>
  </si>
  <si>
    <t>616</t>
  </si>
  <si>
    <t>771591112</t>
  </si>
  <si>
    <t>Izolace podlahy pod dlažbu nátěrem nebo stěrkou ve dvou vrstvách</t>
  </si>
  <si>
    <t>1232735768</t>
  </si>
  <si>
    <t xml:space="preserve">Poznámka k souboru cen:_x000D_
1. V ceně 771 59-1112 jsou započteny i náklady na materiál._x000D_
2. Položka 771 59-1112 se použije pro izolaci podlah zatížené přechodnou vlhkostí._x000D_
3. V ceně 771 59-1112 až -1212 jsou započteny i náklady na materiál._x000D_
4. V cenách 77159-1227, 77159-1217, 77159-1237, 77159-1247, 77159-1257 nejsou započteny náklady na materiál, tyto se oceňují ve specifikaci._x000D_
</t>
  </si>
  <si>
    <t>"P3"39,65+8,95+26,37+3,3+"P14"22,6+7,21+13,52+13,9+126,9+6,18+0,89+25,31</t>
  </si>
  <si>
    <t>617</t>
  </si>
  <si>
    <t>998771103</t>
  </si>
  <si>
    <t>Přesun hmot pro podlahy z dlaždic stanovený z hmotnosti přesunovaného materiálu vodorovná dopravní vzdálenost do 50 m v objektech výšky přes 12 do 24 m</t>
  </si>
  <si>
    <t>-1455292658</t>
  </si>
  <si>
    <t>775</t>
  </si>
  <si>
    <t>Podlahy skládané</t>
  </si>
  <si>
    <t>618</t>
  </si>
  <si>
    <t>775413125</t>
  </si>
  <si>
    <t>Montáž podlahového soklíku nebo lišty obvodové (soklové) dřevěné bez základního nátěru lišty ze dřeva tvrdého nebo měkkého, v přírodní barvě zaklapnuté</t>
  </si>
  <si>
    <t>2013105270</t>
  </si>
  <si>
    <t xml:space="preserve">Poznámka k souboru cen:_x000D_
1. V cenách 775 41- . . nejsou započteny náklady na dodání lišt (soklíků). Tyto náklady se oceňují ve specifikaci; ztratné lze dohodnout v přiměřené výši._x000D_
</t>
  </si>
  <si>
    <t>"P13"22,71+14,51</t>
  </si>
  <si>
    <t>619</t>
  </si>
  <si>
    <t>61418113</t>
  </si>
  <si>
    <t>lišta podlahová dřevěná dub 7x43mm</t>
  </si>
  <si>
    <t>-1172407160</t>
  </si>
  <si>
    <t>37,22*1,02 'Přepočtené koeficientem množství</t>
  </si>
  <si>
    <t>620</t>
  </si>
  <si>
    <t>775429124</t>
  </si>
  <si>
    <t>Montáž lišty přechodové (vyrovnávací) zaklapnuté</t>
  </si>
  <si>
    <t>-1625921190</t>
  </si>
  <si>
    <t xml:space="preserve">Poznámka k souboru cen:_x000D_
1. V ceně 775 42-9 . nejsou započteny náklady na dodání lišt, montážních spon nebo montážních základních profilů. Tyto náklady se oceňují ve specifikaci; ztratné lze dohodnout v přiměřené výši._x000D_
</t>
  </si>
  <si>
    <t>621</t>
  </si>
  <si>
    <t>55343119</t>
  </si>
  <si>
    <t>profil přechodový Al narážecí 40mm dub, buk, javor, třešeň</t>
  </si>
  <si>
    <t>1799735799</t>
  </si>
  <si>
    <t>1,6*1,02 'Přepočtené koeficientem množství</t>
  </si>
  <si>
    <t>622</t>
  </si>
  <si>
    <t>775449121</t>
  </si>
  <si>
    <t>Montáž lišty ukončovací připevněné vruty</t>
  </si>
  <si>
    <t>313476027</t>
  </si>
  <si>
    <t xml:space="preserve">Poznámka k souboru cen:_x000D_
1. V ceně 775 44-. . nejsou započteny náklady na dodání lišt, montážních spon nebo montážních základních profilů. Tyto náklady se oceňují ve specifikaci; ztratné lze dohodnout v přiměřené výši._x000D_
</t>
  </si>
  <si>
    <t>52,86+11,18</t>
  </si>
  <si>
    <t>623</t>
  </si>
  <si>
    <t>5905411R</t>
  </si>
  <si>
    <t>profil ukončovací AL</t>
  </si>
  <si>
    <t>-416114563</t>
  </si>
  <si>
    <t>624</t>
  </si>
  <si>
    <t>775541151</t>
  </si>
  <si>
    <t>Montáž podlah plovoucích z velkoplošných lamel dýhovaných a laminovaných bez podložky, spojovaných zaklapnutím</t>
  </si>
  <si>
    <t>2098413460</t>
  </si>
  <si>
    <t xml:space="preserve">Poznámka k souboru cen:_x000D_
1. Příplatek -1191 lze použít k cenám -1111 až 1117._x000D_
</t>
  </si>
  <si>
    <t>"P13"28,23+14,18</t>
  </si>
  <si>
    <t>625</t>
  </si>
  <si>
    <t>61151044</t>
  </si>
  <si>
    <t>podlaha dřevěná lamelová tl 14mm dub</t>
  </si>
  <si>
    <t>1029213939</t>
  </si>
  <si>
    <t>42,41*1,02 'Přepočtené koeficientem množství</t>
  </si>
  <si>
    <t>626</t>
  </si>
  <si>
    <t>775591191</t>
  </si>
  <si>
    <t>Ostatní prvky pro plovoucí podlahy montáž podložky vyrovnávací a tlumící</t>
  </si>
  <si>
    <t>-1407155856</t>
  </si>
  <si>
    <t xml:space="preserve">Poznámka k souboru cen:_x000D_
1. V cenách -1191, -1193, -1195 a -1197 nejsou započteny náklady na vyrovnání podkladu převyšující 2 mm. Tyto se oceňují cenami 776 99-01 Vyrovnání podkladu samonivelační stěrkou v části A01 ceníku 776 Podlahy povlakové._x000D_
</t>
  </si>
  <si>
    <t>627</t>
  </si>
  <si>
    <t>61155340</t>
  </si>
  <si>
    <t>podložka izolační z pěnového PE 2mm š 1,1m bez povrchové úpravy</t>
  </si>
  <si>
    <t>-1390461188</t>
  </si>
  <si>
    <t>628</t>
  </si>
  <si>
    <t>998775103</t>
  </si>
  <si>
    <t>Přesun hmot pro podlahy skládané stanovený z hmotnosti přesunovaného materiálu vodorovná dopravní vzdálenost do 50 m v objektech výšky přes 12 do 24 m</t>
  </si>
  <si>
    <t>181258844</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</si>
  <si>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-5181 pro přesun prováděný bez použití mechanizace, tj. za ztížených podmínek, lze použít pouze pro hmotnost materiálu, která se tímto způsobem skutečně přemísťuje._x000D_
</t>
  </si>
  <si>
    <t>776</t>
  </si>
  <si>
    <t>Podlahy povlakové</t>
  </si>
  <si>
    <t>629</t>
  </si>
  <si>
    <t>776142111</t>
  </si>
  <si>
    <t>Příprava podkladu vyrovnání samonivelační stěrkou schodišť stupnic, šířky do 300 mm min.pevnosti 35 MPa, tloušťky do 3 mm</t>
  </si>
  <si>
    <t>-607474653</t>
  </si>
  <si>
    <t xml:space="preserve">Poznámka k souboru cen:_x000D_
1. V ceně 776 12-1511 zábrana proti vlhkosti jsou započteny i náklady na 2 vrstvy penetrace a zasypání křemičitým pískem._x000D_
2. V ceně 776 13-2111 vyztužení pletivem jsou započteny i náklady na dodávku pletiva._x000D_
3. V cenách 776 14-1111 až 776 14-4111 jsou započteny i náklady na dodání stěrky._x000D_
</t>
  </si>
  <si>
    <t>"P10b"1,72*24*4+3,2*9+1,6*24*3</t>
  </si>
  <si>
    <t>630</t>
  </si>
  <si>
    <t>776221111</t>
  </si>
  <si>
    <t>Montáž podlahovin z PVC lepením standardním lepidlem z pásů standardních</t>
  </si>
  <si>
    <t>1465705555</t>
  </si>
  <si>
    <t>631</t>
  </si>
  <si>
    <t>2841100R</t>
  </si>
  <si>
    <t>PVC vícevrstvé pro sportovní povrch v rolích š.1,5 tl.9mm</t>
  </si>
  <si>
    <t>1474802555</t>
  </si>
  <si>
    <t>"P4"117,61+579,44</t>
  </si>
  <si>
    <t>697,05*1,1 'Přepočtené koeficientem množství</t>
  </si>
  <si>
    <t>632</t>
  </si>
  <si>
    <t>284110R1</t>
  </si>
  <si>
    <t>PVC vícevrstvé pro sportovní povrch v rolích š.1,5 tl.2,1mm</t>
  </si>
  <si>
    <t>-1840129442</t>
  </si>
  <si>
    <t>"P4a"44,69</t>
  </si>
  <si>
    <t>633</t>
  </si>
  <si>
    <t>776221121</t>
  </si>
  <si>
    <t>Montáž podlahovin z PVC lepením standardním lepidlem z pásů elektrostaticky vodivých</t>
  </si>
  <si>
    <t>365269908</t>
  </si>
  <si>
    <t>"P17"3,37+2,7+67,32+2,22+2,34</t>
  </si>
  <si>
    <t>634</t>
  </si>
  <si>
    <t>28411026</t>
  </si>
  <si>
    <t>PVC homogenní zátěžová elektrostaticky vodivé tl 2,00mm, R 0,05-1MΩ, třída zátěže 34/43, třída otěru P, hořlavost Bfl S1</t>
  </si>
  <si>
    <t>1119860276</t>
  </si>
  <si>
    <t>77,95*1,1 'Přepočtené koeficientem množství</t>
  </si>
  <si>
    <t>635</t>
  </si>
  <si>
    <t>776232111</t>
  </si>
  <si>
    <t>Montáž podlahovin z vinylu lepením lamel nebo čtverců 2-složkovým lepidlem (do vlhkých prostor)</t>
  </si>
  <si>
    <t>-494921211</t>
  </si>
  <si>
    <t>636</t>
  </si>
  <si>
    <t>28412100</t>
  </si>
  <si>
    <t>PVC vinylová vrstvená š 2/3/4m, tl 3,2mm, nášlapná vrstva 0,35mm protiskluzná</t>
  </si>
  <si>
    <t>-1669385157</t>
  </si>
  <si>
    <t>294,78*1,1 'Přepočtené koeficientem množství</t>
  </si>
  <si>
    <t>637</t>
  </si>
  <si>
    <t>776261111</t>
  </si>
  <si>
    <t>Montáž podlahovin z pryže lepením standardním lepidlem z pásů</t>
  </si>
  <si>
    <t>2095166766</t>
  </si>
  <si>
    <t>"P2"10,02+4,72+75,34+70,19+94,36+124,55+11,48+158,52+8,63+"P2a"13,91+"P10a"3,7*1,55+(3,7*3,95+4,65*1,55)*3</t>
  </si>
  <si>
    <t>638</t>
  </si>
  <si>
    <t>27251011</t>
  </si>
  <si>
    <t>podlahovina průmyslová tl 3mm š 1250mm šedá</t>
  </si>
  <si>
    <t>1353979085</t>
  </si>
  <si>
    <t>5175,893*1,1 'Přepočtené koeficientem množství</t>
  </si>
  <si>
    <t>639</t>
  </si>
  <si>
    <t>776361111</t>
  </si>
  <si>
    <t>Montáž podlahovin z pryže na schodišťové stupně stupnic, výšky do 300 mm</t>
  </si>
  <si>
    <t>1934921822</t>
  </si>
  <si>
    <t>640</t>
  </si>
  <si>
    <t>776361121</t>
  </si>
  <si>
    <t>Montáž podlahovin z pryže na schodišťové stupně podstupnic, výšky do 200 mm</t>
  </si>
  <si>
    <t>-365056482</t>
  </si>
  <si>
    <t>641</t>
  </si>
  <si>
    <t>2725101R</t>
  </si>
  <si>
    <t>podlahovina průmyslová tl 4mm š 1250mm šedá</t>
  </si>
  <si>
    <t>1342757560</t>
  </si>
  <si>
    <t>"P10b"1,72*24*(0,156+0,3)*4+3,2*9*(0,1667+0,3)+1,6*24*(0,158+0,3)*3</t>
  </si>
  <si>
    <t>141,497*1,1 'Přepočtené koeficientem množství</t>
  </si>
  <si>
    <t>642</t>
  </si>
  <si>
    <t>776411111</t>
  </si>
  <si>
    <t>Montáž soklíků lepením obvodových, výšky do 80 mm</t>
  </si>
  <si>
    <t>-435264458</t>
  </si>
  <si>
    <t>"P2"11,07+8,21+29,52+45,2+48,9+15,7+96,48+11,54+"P2a"(5,78+1,55+1,9)*2-6,1+"P10a"6,8+(11,6+7,75)*3</t>
  </si>
  <si>
    <t>"P10"44,6+27,21+12,04+18,18+16,17+41,14+16,65+17,82+43,55+45,15+64,29+12,54+59,9+14,65+6,75+77,82+32,35+35,1+42,7+14,73+22,19+34,75+33,75+30,9+36,6</t>
  </si>
  <si>
    <t>"P10"34,2+73,9+18,27+12,73+33,65+8,75*3+29,3+21,8+36,3+28,2+70,17+7,82+17,4+31,3+31,8+31,82+31,9+31,85+10,38+34,75+33,74+33,3+36,6+33,1+18,27+18,14</t>
  </si>
  <si>
    <t>"P10"20,26+73,69+17,1+29,3+21,8+36,3+28,2+47,17+31,45+7,73+17,4+31,3+31,8+31,82+31,9+31,85+30,7+29,3+21,8+36,3+28,2</t>
  </si>
  <si>
    <t>"P12"22,5+16,99+17,19+27,3</t>
  </si>
  <si>
    <t>643</t>
  </si>
  <si>
    <t>2841101R</t>
  </si>
  <si>
    <t>lišta soklová výšky do 80mm</t>
  </si>
  <si>
    <t>-25343398</t>
  </si>
  <si>
    <t>2651,65*1,02 'Přepočtené koeficientem množství</t>
  </si>
  <si>
    <t>644</t>
  </si>
  <si>
    <t>776411112</t>
  </si>
  <si>
    <t>Montáž soklíků lepením obvodových, výšky přes 80 do 100 mm</t>
  </si>
  <si>
    <t>245907670</t>
  </si>
  <si>
    <t>"P3"35,71+20,66+11,39+5,81+"P14"8,86+15,32+15,91+31,64+19,9+"P17"6,42+5,88*2+31,45+6</t>
  </si>
  <si>
    <t>645</t>
  </si>
  <si>
    <t>28411010</t>
  </si>
  <si>
    <t>lišta soklová PVC 20x100mm</t>
  </si>
  <si>
    <t>1098636177</t>
  </si>
  <si>
    <t>220,83*1,02 'Přepočtené koeficientem množství</t>
  </si>
  <si>
    <t>646</t>
  </si>
  <si>
    <t>998776103</t>
  </si>
  <si>
    <t>Přesun hmot pro podlahy povlakové stanovený z hmotnosti přesunovaného materiálu vodorovná dopravní vzdálenost do 50 m v objektech výšky přes 12 do 24 m</t>
  </si>
  <si>
    <t>407900073</t>
  </si>
  <si>
    <t>777</t>
  </si>
  <si>
    <t>Podlahy lité</t>
  </si>
  <si>
    <t>647</t>
  </si>
  <si>
    <t>777131109</t>
  </si>
  <si>
    <t>Penetrační nátěr podlahy epoxidový odolný proti vzlínání olejů</t>
  </si>
  <si>
    <t>2106494388</t>
  </si>
  <si>
    <t>6,7+(7,22+8,6)*0,4</t>
  </si>
  <si>
    <t>781</t>
  </si>
  <si>
    <t>Dokončovací práce - obklady</t>
  </si>
  <si>
    <t>648</t>
  </si>
  <si>
    <t>781131112</t>
  </si>
  <si>
    <t>Izolace stěny pod obklad izolace nátěrem nebo stěrkou ve dvou vrstvách</t>
  </si>
  <si>
    <t>1458793790</t>
  </si>
  <si>
    <t xml:space="preserve">Poznámka k souboru cen:_x000D_
1. Položka 781 13-1112 se použije pro izolaci stěny zatížené přechodnou vlhkostí._x000D_
2. V cenách 781 13-1112 až -1262 jsou započteny i náklady na materiál._x000D_
3. V cenách 78113-1207,78113-1227, 78159-1237, 78159-1247, 78159-1257 nejsou započteny náklady na materiál, tyto se oceňují ve specifikaci._x000D_
</t>
  </si>
  <si>
    <t>649</t>
  </si>
  <si>
    <t>781474112</t>
  </si>
  <si>
    <t>Montáž obkladů vnitřních stěn z dlaždic keramických lepených flexibilním lepidlem maloformátových hladkých přes 9 do 12 ks/m2</t>
  </si>
  <si>
    <t>-1316961795</t>
  </si>
  <si>
    <t xml:space="preserve">Poznámka k souboru cen:_x000D_
1. Položky jsou určeny pro všechny druhy povrchových úprav._x000D_
</t>
  </si>
  <si>
    <t>650</t>
  </si>
  <si>
    <t>59761026</t>
  </si>
  <si>
    <t>obklad keramický hladký do 12ks/m2</t>
  </si>
  <si>
    <t>661782494</t>
  </si>
  <si>
    <t>1171,41*1,1 'Přepočtené koeficientem množství</t>
  </si>
  <si>
    <t>651</t>
  </si>
  <si>
    <t>781474115</t>
  </si>
  <si>
    <t>Montáž obkladů vnitřních stěn z dlaždic keramických lepených flexibilním lepidlem maloformátových hladkých přes 22 do 25 ks/m2</t>
  </si>
  <si>
    <t>-516511733</t>
  </si>
  <si>
    <t>652</t>
  </si>
  <si>
    <t>59761039</t>
  </si>
  <si>
    <t>obklad keramický hladký přes 22 do 25ks/m2</t>
  </si>
  <si>
    <t>720798727</t>
  </si>
  <si>
    <t>252,62*1,1 'Přepočtené koeficientem množství</t>
  </si>
  <si>
    <t>653</t>
  </si>
  <si>
    <t>781477114</t>
  </si>
  <si>
    <t>Montáž obkladů vnitřních stěn z dlaždic keramických Příplatek k cenám za dvousložkový spárovací tmel</t>
  </si>
  <si>
    <t>1823555350</t>
  </si>
  <si>
    <t>654</t>
  </si>
  <si>
    <t>998781103</t>
  </si>
  <si>
    <t>Přesun hmot pro obklady keramické stanovený z hmotnosti přesunovaného materiálu vodorovná dopravní vzdálenost do 50 m v objektech výšky přes 12 do 24 m</t>
  </si>
  <si>
    <t>-1123949926</t>
  </si>
  <si>
    <t>783</t>
  </si>
  <si>
    <t>Dokončovací práce - nátěry</t>
  </si>
  <si>
    <t>655</t>
  </si>
  <si>
    <t>783168101</t>
  </si>
  <si>
    <t>Lazurovací nátěr truhlářských konstrukcí jednonásobný olejový</t>
  </si>
  <si>
    <t>-1537301593</t>
  </si>
  <si>
    <t>62,025*2 'Přepočtené koeficientem množství</t>
  </si>
  <si>
    <t>656</t>
  </si>
  <si>
    <t>783168211</t>
  </si>
  <si>
    <t>Lakovací nátěr truhlářských konstrukcí dvojnásobný s mezibroušením olejový</t>
  </si>
  <si>
    <t>126562962</t>
  </si>
  <si>
    <t>657</t>
  </si>
  <si>
    <t>783268111</t>
  </si>
  <si>
    <t>Lazurovací nátěr tesařských konstrukcí dvojnásobný olejový</t>
  </si>
  <si>
    <t>-1066721925</t>
  </si>
  <si>
    <t>95,95+160</t>
  </si>
  <si>
    <t>658</t>
  </si>
  <si>
    <t>783827101</t>
  </si>
  <si>
    <t>Krycí (ochranný ) nátěr omítek jednonásobný hladkých betonových povrchů nebo povrchů z desek na bázi dřeva (dřevovláknitých apod.) akrylátový</t>
  </si>
  <si>
    <t>76753265</t>
  </si>
  <si>
    <t>3,22+2,2</t>
  </si>
  <si>
    <t>659</t>
  </si>
  <si>
    <t>783932171</t>
  </si>
  <si>
    <t>Vyrovnání podkladu betonových podlah celoplošně, tloušťky do 3 mm modifikovanou cementovou stěrkou</t>
  </si>
  <si>
    <t>974463387</t>
  </si>
  <si>
    <t>660</t>
  </si>
  <si>
    <t>783932181</t>
  </si>
  <si>
    <t>Vyrovnání podkladu betonových podlah Příplatek k ceně-2171 za každý další 1 mm tloušťky</t>
  </si>
  <si>
    <t>-813544042</t>
  </si>
  <si>
    <t>3,73*6 'Přepočtené koeficientem množství</t>
  </si>
  <si>
    <t>661</t>
  </si>
  <si>
    <t>783933151</t>
  </si>
  <si>
    <t>Penetrační nátěr betonových podlah hladkých (z pohledového nebo gletovaného betonu, stěrky apod.) epoxidový</t>
  </si>
  <si>
    <t>61482549</t>
  </si>
  <si>
    <t>"P6"6,3+8,22+7,96+5,66+12,54+36,5+25,4+12,72+3,47+(19,68+25,05+15,8+12,77+6,94+10,69+11,73+10,42+8,78)*0,1</t>
  </si>
  <si>
    <t>"P6a"10,1+70,35+2,2+(20+35,49+6,2)*0,1</t>
  </si>
  <si>
    <t>"P18"3,88+4,06+(6,456+6,3)*0,1</t>
  </si>
  <si>
    <t>662</t>
  </si>
  <si>
    <t>783937163</t>
  </si>
  <si>
    <t>Krycí (uzavírací) nátěr betonových podlah dvojnásobný epoxidový rozpouštědlový</t>
  </si>
  <si>
    <t>-1997792238</t>
  </si>
  <si>
    <t>663</t>
  </si>
  <si>
    <t>783943151</t>
  </si>
  <si>
    <t>Penetrační nátěr betonových podlah hladkých (z pohledového nebo gletovaného betonu, stěrky apod.) polyuretanový</t>
  </si>
  <si>
    <t>118948357</t>
  </si>
  <si>
    <t>1009,18</t>
  </si>
  <si>
    <t>664</t>
  </si>
  <si>
    <t>783947163</t>
  </si>
  <si>
    <t>Krycí (uzavírací) nátěr betonových podlah dvojnásobný polyuretanový rozpouštědlový</t>
  </si>
  <si>
    <t>904516016</t>
  </si>
  <si>
    <t>665</t>
  </si>
  <si>
    <t>783997151</t>
  </si>
  <si>
    <t>Krycí (uzavírací) nátěr betonových podlah Příplatek k cenám za provedení protiskluzné vrstvy prosypem křemičitým pískem nebo skleněnými kuličkami</t>
  </si>
  <si>
    <t>-125358367</t>
  </si>
  <si>
    <t>784</t>
  </si>
  <si>
    <t>Dokončovací práce - malby a tapety</t>
  </si>
  <si>
    <t>666</t>
  </si>
  <si>
    <t>784181101</t>
  </si>
  <si>
    <t>Penetrace podkladu jednonásobná základní akrylátová v místnostech výšky do 3,80 m</t>
  </si>
  <si>
    <t>-284291585</t>
  </si>
  <si>
    <t>"ST5""1.PP"1499,4+(2,01+1,6)*2*8,6-1,2*2,18*3+"ST5a"+(1,8+2,5)*2*21,55-0,9*2*5</t>
  </si>
  <si>
    <t>667</t>
  </si>
  <si>
    <t>784181107</t>
  </si>
  <si>
    <t>Penetrace podkladu jednonásobná základní akrylátová na schodišti o výšce podlaží do 3,80 m</t>
  </si>
  <si>
    <t>506299915</t>
  </si>
  <si>
    <t>668</t>
  </si>
  <si>
    <t>784211101</t>
  </si>
  <si>
    <t>Malby z malířských směsí otěruvzdorných za mokra dvojnásobné, bílé za mokra otěruvzdorné výborně v místnostech výšky do 3,80 m</t>
  </si>
  <si>
    <t>1204951127</t>
  </si>
  <si>
    <t>669</t>
  </si>
  <si>
    <t>784211107</t>
  </si>
  <si>
    <t>Malby z malířských směsí otěruvzdorných za mokra dvojnásobné, bílé za mokra otěruvzdorné výborně na schodišti o výšce podlaží do 3,80 m</t>
  </si>
  <si>
    <t>-2144504769</t>
  </si>
  <si>
    <t>670</t>
  </si>
  <si>
    <t>784660111</t>
  </si>
  <si>
    <t>Linkrustace s vrchním nátěrem syntetickým v místnostech výšky do 3,80 m</t>
  </si>
  <si>
    <t>70684398</t>
  </si>
  <si>
    <t xml:space="preserve">Poznámka k souboru cen:_x000D_
1. Pozn. V cenách linkrustace -0101 až -0109 a-0111 až -0119 jsou započteny náklady na penetrační nátěr, modelovací hmotu ze sádrové stěrky příslušné tloušťky, provedení reliéfu, penetrační nátěr a dvojnásobný krycí nátěr._x000D_
</t>
  </si>
  <si>
    <t>786</t>
  </si>
  <si>
    <t>Dokončovací práce - čalounické úpravy</t>
  </si>
  <si>
    <t>671</t>
  </si>
  <si>
    <t>786627121</t>
  </si>
  <si>
    <t>Montáž zastiňujících žaluzií lamelových venkovních pro okna kovová</t>
  </si>
  <si>
    <t>2137878188</t>
  </si>
  <si>
    <t xml:space="preserve">Poznámka k souboru cen:_x000D_
1. Cenu-3111 lze použít pro jakýkoli rozměr žaluzie._x000D_
</t>
  </si>
  <si>
    <t>3*32,75+2,15*(26,55+13,1+11,1)+2,45*(2,45*12+2,17*4+2,15*4+5,05*4+6,6*4+4,65+4,7+1,1*4)+2,39*(5,45*8+4,575*4+3,4*4+4*4+8,9*3+7,2*9+2,27*3)+2,89*2,08</t>
  </si>
  <si>
    <t>2,39*(2,4*4+3,64*3+8,7*9)+2,45*(3,1*5+5,35*2+8,7*3+2,75+3,35)+3,27*(3,24+5,19*2+5,99)+2,3*3,35</t>
  </si>
  <si>
    <t>672</t>
  </si>
  <si>
    <t>55346300</t>
  </si>
  <si>
    <t>žaluzie horizontální exteriérové</t>
  </si>
  <si>
    <t>815829569</t>
  </si>
  <si>
    <t>SO 700_D.1.4.A - Vytápění</t>
  </si>
  <si>
    <t>D1 - KOTELNA</t>
  </si>
  <si>
    <t xml:space="preserve">D2 - </t>
  </si>
  <si>
    <t xml:space="preserve">    D3 - VZT 6.01</t>
  </si>
  <si>
    <t xml:space="preserve">    D4 - VZT 7.01</t>
  </si>
  <si>
    <t xml:space="preserve">    D5 - Potrubní pouzdra z minerální izolace s Alu fólií</t>
  </si>
  <si>
    <t>KOTELNA</t>
  </si>
  <si>
    <t>Pol407</t>
  </si>
  <si>
    <t>Tlakově nezávislá výměníková stanice v rámu s řídícím systémem s komunikací Mod-bus. Stanice je určena pro vytápění objektu a ohřev teplé vody. - výkon pro vytápění 244 kW - výkon pro ohřev TV 250 kW - teplota primární část zima/léto 130/50°C; 70/35°C - teplotní spád sekundární část UT 70/50°C - teplotní spád sekundární část TV 55/10°C - velikost zásobníku TV 300 litrů</t>
  </si>
  <si>
    <t>Pol408</t>
  </si>
  <si>
    <t>Rozdělovač - DN200, délka 3000 mm, 7 okruhů; 2x DN65, 1x DN50, 2x DN32, 1x DN15, 1x DN32 2x manometr vč. příslušenství, rozsah 0-600 kPa, 2x teploměr rozsah 0 - 120°C, 2x vypouštění DN15</t>
  </si>
  <si>
    <t>Pol409</t>
  </si>
  <si>
    <t>Sběrač - DN200, délka 3000 mm, 7 okruhů; 2x DN65, 1x DN50, 2x DN32, 1x DN15, 1x DN32 2x manometr vč. příslušenství, rozsah 0-600 kPa, 2x teploměr rozsah 0 - 120°C, 2x vypouštění DN15</t>
  </si>
  <si>
    <t>Pol410</t>
  </si>
  <si>
    <t>Stojan pro rozdělovač a sběrač z pozinkované oceli</t>
  </si>
  <si>
    <t>Pol411</t>
  </si>
  <si>
    <t>Akumulační nerezový zásobník teplé vody, objem 300 litrů vč. odvzdušnění, vypouštění, návarků pro MaR, tepelné izolace</t>
  </si>
  <si>
    <t>Pol412</t>
  </si>
  <si>
    <t>Expanzní tlaková nádoba 200 litrů, PN 6 Výška (mm): 758; Průměr (mm): 634; Hmotnost (kg): 22,2; Objem (l): 200; DN připojení: R 1; Barva: šedá</t>
  </si>
  <si>
    <t>Pol413</t>
  </si>
  <si>
    <t>Kulový kohout MK 1"</t>
  </si>
  <si>
    <t>Pol414</t>
  </si>
  <si>
    <t>Oběhové čerpadlo mokroběžné UT.3.01 elektronicky řízené, Q=5,1 m3/hod, Dp=80 kPa, medium voda, min. PN 6, 230V, včetně izolačního pouzdra.</t>
  </si>
  <si>
    <t>Pol415</t>
  </si>
  <si>
    <t>Oběhové čerpadlo mokroběžné UT.3.02 elektronicky řízené, Q=3,5 m3/hod, Dp=80 kPa, medium voda, min. PN 6, 230V, včetně izolačního pouzdra.</t>
  </si>
  <si>
    <t>Pol416</t>
  </si>
  <si>
    <t>Oběhové čerpadlo mokroběžné UT.3.03 elektronicky řízené, Q=1,43 m3/hod, Dp=40 kPa, medium voda, min. PN 6, 230V, včetně izolačního pouzdra.</t>
  </si>
  <si>
    <t>Pol417</t>
  </si>
  <si>
    <t>Oběhové čerpadlo mokroběžné UT.3.04 elektronicky řízené, Q=1,32 m3/hod, Dp=45 kPa, medium voda, min. PN 6, 230V, včetně izolačního pouzdra.</t>
  </si>
  <si>
    <t>Pol418</t>
  </si>
  <si>
    <t>Oběhové čerpadlo mokroběžné UT.3.05 elektronicky řízené, Q=0,20 m3/hod, Dp=20 kPa, medium voda, min. PN 6, 230V, včetně izolačního pouzdra.</t>
  </si>
  <si>
    <t>Pol419</t>
  </si>
  <si>
    <t>Oběhové čerpadlo mokroběžné UT.3.06 elektronicky řízené, Q=2,00 m3/hod, Dp=40 kPa, medium voda, min. PN 6, 230V, včetně izolačního pouzdra.</t>
  </si>
  <si>
    <t>Pol420</t>
  </si>
  <si>
    <t>Gumový kompenzátor do potrubí DN 15</t>
  </si>
  <si>
    <t>Pol421</t>
  </si>
  <si>
    <t>Gumový kompenzátor do potrubí DN 32</t>
  </si>
  <si>
    <t>Pol422</t>
  </si>
  <si>
    <t>Gumový kompenzátor do potrubí DN 50</t>
  </si>
  <si>
    <t>Pol423</t>
  </si>
  <si>
    <t>Gumový kompenzátor do potrubí DN 65 vč. protipřírub</t>
  </si>
  <si>
    <t>Pol424</t>
  </si>
  <si>
    <t>Závitový zpětný ventil DN 15</t>
  </si>
  <si>
    <t>Pol425</t>
  </si>
  <si>
    <t>Závitový zpětný ventil DN 32</t>
  </si>
  <si>
    <t>Pol426</t>
  </si>
  <si>
    <t>Závitový zpětný ventil DN 50</t>
  </si>
  <si>
    <t>Pol427</t>
  </si>
  <si>
    <t>Mezipřírubová zpětná klapka DN 65</t>
  </si>
  <si>
    <t>Pol428</t>
  </si>
  <si>
    <t>Závitový kulový kouhout DN 15</t>
  </si>
  <si>
    <t>Pol429</t>
  </si>
  <si>
    <t>Závitový kulový kouhout DN 32</t>
  </si>
  <si>
    <t>Pol430</t>
  </si>
  <si>
    <t>Závitový kulový kouhout DN 50</t>
  </si>
  <si>
    <t>Pol431</t>
  </si>
  <si>
    <t>Mezipřírubová uzavírací klapka DN 65</t>
  </si>
  <si>
    <t>Pol432</t>
  </si>
  <si>
    <t>Filtr závitový DN 15</t>
  </si>
  <si>
    <t>Pol433</t>
  </si>
  <si>
    <t>Filtr závitový DN 32</t>
  </si>
  <si>
    <t>Pol434</t>
  </si>
  <si>
    <t>Filtr závitový DN 50</t>
  </si>
  <si>
    <t>Pol435</t>
  </si>
  <si>
    <t>Filtr přírubový DN 65</t>
  </si>
  <si>
    <t>Pol436</t>
  </si>
  <si>
    <t>Třícestný regulační ventil vč. servopohonu 24V, řízení 0-10V, DN 15, Kv=0,63, vč. těsnění</t>
  </si>
  <si>
    <t>Pol437</t>
  </si>
  <si>
    <t>Třícestný regulační ventil vč. servopohonu 24V, řízení 0-10V, DN 25, Kv=6,3, vč. těsnění</t>
  </si>
  <si>
    <t>Pol438</t>
  </si>
  <si>
    <t>Třícestný regulační ventil vč. servopohonu 24V, řízení 0-10V, DN 32, Kv=16, vč. těsnění</t>
  </si>
  <si>
    <t>Pol439</t>
  </si>
  <si>
    <t>Ruční vyvažovací ventil s vnitřním závitem a měřícími koncovkami, DN 15</t>
  </si>
  <si>
    <t>Pol440</t>
  </si>
  <si>
    <t>Ruční vyvažovací ventil s vnitřním závitem a měřícími koncovkami, DN 25</t>
  </si>
  <si>
    <t>Pol441</t>
  </si>
  <si>
    <t>Ruční vyvažovací ventil s vnitřním závitem a měřícími koncovkami, DN 32</t>
  </si>
  <si>
    <t>Pol442</t>
  </si>
  <si>
    <t>Ruční vyvažovací ventil s vnitřním závitem a měřícími koncovkami, DN 40</t>
  </si>
  <si>
    <t>Pol443</t>
  </si>
  <si>
    <t>Ruční vyvažovací ventil s vnitřním závitem a měřícími koncovkami, DN 50</t>
  </si>
  <si>
    <t>Pol444</t>
  </si>
  <si>
    <t>Ruční vyvažovací ventil přírubový a měřícími koncovkami, DN 65</t>
  </si>
  <si>
    <t>Pol445</t>
  </si>
  <si>
    <t>Teploměr 0-120°C</t>
  </si>
  <si>
    <t>Pol446</t>
  </si>
  <si>
    <t>Manometr 0-1 Mpa</t>
  </si>
  <si>
    <t>Pol447</t>
  </si>
  <si>
    <t>Pojistný ventil 1/2" x 3/4", otevírací přetlak 300 kPa</t>
  </si>
  <si>
    <t>Pol448</t>
  </si>
  <si>
    <t>Kulový vypouštěcí kohout DN 20 s hadicovou vývodkou a zátkou</t>
  </si>
  <si>
    <t>VZT 6.01</t>
  </si>
  <si>
    <t>Pol449</t>
  </si>
  <si>
    <t>Pol450</t>
  </si>
  <si>
    <t>Pol451</t>
  </si>
  <si>
    <t>Automatický regulátor průtoku kombinovaný s reg. ventilem DN 25 vč. servopohonu 24V, řízení 0-10V</t>
  </si>
  <si>
    <t>Pol452</t>
  </si>
  <si>
    <t>Oběhové čerpadlo s elektronicky řízenými otáčkami UT 4.01; Q=1,5; m3/h H=3 m</t>
  </si>
  <si>
    <t>Pol453</t>
  </si>
  <si>
    <t>Teploměry, manometry, vypušteci ventil , ovzdušneni ventil</t>
  </si>
  <si>
    <t>VZT 7.01</t>
  </si>
  <si>
    <t>Pol454</t>
  </si>
  <si>
    <t>Závitový kulový kouhout DN 20</t>
  </si>
  <si>
    <t>Pol455</t>
  </si>
  <si>
    <t>Filtr závitový DN 20</t>
  </si>
  <si>
    <t>Pol456</t>
  </si>
  <si>
    <t>Závitový zpětný ventil DN 20</t>
  </si>
  <si>
    <t>Pol457</t>
  </si>
  <si>
    <t>Automatický regulátor průtoku kombinovaný s reg. ventilem DN 15 vč. servopohonu 24V, řízení 0-10V</t>
  </si>
  <si>
    <t>Pol458</t>
  </si>
  <si>
    <t>Oběhové čerpadlo s elektronicky řízenými otáčkami UT 4.02; Q=0,50 m3/h; H=3 m</t>
  </si>
  <si>
    <t>Pol459</t>
  </si>
  <si>
    <t>Radiátorové H šroubení rohové s možností uzavření a vypuštění tělesa, DN 15</t>
  </si>
  <si>
    <t>Pol460</t>
  </si>
  <si>
    <t>Radiátorový termostatický ventil, DN 15</t>
  </si>
  <si>
    <t>Pol461</t>
  </si>
  <si>
    <t>Radiátorové šroubení s možností uzavření a vypuštění tělesa, DN 15</t>
  </si>
  <si>
    <t>Pol462</t>
  </si>
  <si>
    <t>Radiátorové H-šroubení s integrovaným termostatickým ventilem, DN 15</t>
  </si>
  <si>
    <t>Pol463</t>
  </si>
  <si>
    <t>Termostatická hlavice s převlečnou maticí se západkou proti odcizení pro veřejné budovy</t>
  </si>
  <si>
    <t>Pol464</t>
  </si>
  <si>
    <t>Termopohon pro termostatický ventil na otopném tělese, on/off, 230 V</t>
  </si>
  <si>
    <t>Pol465</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</si>
  <si>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0,48 kW při teplotním spádu 75/65/20°C, typ 11, výška 600 mm, délka 500 mm</t>
  </si>
  <si>
    <t>Pol466</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</si>
  <si>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0,57 kW při teplotním spádu 75/65/20°C, typ 11, výška 600 mm, délka 600 mm</t>
  </si>
  <si>
    <t>Pol467</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</si>
  <si>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0,67 kW při teplotním spádu 75/65/20°C, typ 11, výška 600 mm, délka 700 mm</t>
  </si>
  <si>
    <t>Pol468</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</si>
  <si>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0,76 kW při teplotním spádu 75/65/20°C, typ 11, výška 600 mm, délka 800 mm</t>
  </si>
  <si>
    <t>Pol469</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</si>
  <si>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0,86 kW při teplotním spádu 75/65/20°C, typ 11, výška 600 mm, délka 900 mm</t>
  </si>
  <si>
    <t>Pol470</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</si>
  <si>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0,95 kW při teplotním spádu 75/65/20°C, typ 11, výška 600 mm, délka 1000 mm</t>
  </si>
  <si>
    <t>Pol471</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</si>
  <si>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1,05 kW při teplotním spádu 75/65/20°C, typ 11, výška 600 mm, délka 1100 mm</t>
  </si>
  <si>
    <t>Pol472</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</si>
  <si>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1,14 kW při teplotním spádu 75/65/20°C, typ 11, výška 600 mm, délka 1200 mm</t>
  </si>
  <si>
    <t>Pol473</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</si>
  <si>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1,33 kW při teplotním spádu 75/65/20°C, typ 11, výška 600 mm, délka 1400 mm</t>
  </si>
  <si>
    <t>Pol474</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</si>
  <si>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1,52 kW při teplotním spádu 75/65/20°C, typ 11, výška 600 mm, délka 1600 mm</t>
  </si>
  <si>
    <t>Pol475</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</si>
  <si>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1,10 kW při teplotním spádu 75/65/20°C, typ 21, výška 600 mm, délka 900 mm</t>
  </si>
  <si>
    <t>Pol476</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</si>
  <si>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1,22 kW při teplotním spádu 75/65/20°C, typ 21, výška 600 mm, délka 1000 mm</t>
  </si>
  <si>
    <t>Pol477</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</si>
  <si>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1,46 kW při teplotním spádu 75/65/20°C, typ 21, výška 600 mm, délka 1200 mm</t>
  </si>
  <si>
    <t>Pol478</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</si>
  <si>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1,71 kW při teplotním spádu 75/65/20°C, typ 21, výška 600 mm, délka 1400 mm</t>
  </si>
  <si>
    <t>Pol479</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</si>
  <si>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1,95 kW při teplotním spádu 75/65/20°C, typ 21, výška 600 mm, délka 1600 mm</t>
  </si>
  <si>
    <t>Pol480</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</si>
  <si>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1,79 kW při teplotním spádu 75/65/20°C, typ 22, výška 600 mm, délka 1100 mm</t>
  </si>
  <si>
    <t>Pol481</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</si>
  <si>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1,96 kW při teplotním spádu 75/65/20°C, typ 22, výška 600 mm, délka 1200 mm</t>
  </si>
  <si>
    <t>Pol482</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</si>
  <si>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2,28 kW při teplotním spádu 75/65/20°C, typ 22, výška 600 mm, délka 1400 mm</t>
  </si>
  <si>
    <t>Pol483</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</si>
  <si>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3,26 kW při teplotním spádu 75/65/20°C, typ 22, výška 600 mm, délka 2000 mm</t>
  </si>
  <si>
    <t>Pol484</t>
  </si>
  <si>
    <t>Ocelové deskové těleso s integrovaným termostatickým ventilem, spodní připojení na rozvod topné vody, vývody s vnitřním závitem G 1/2 vč. navrtávacích konzol, odvzdušňovací zátky a zaslepovacích zátek. Základní barevný odstín RAL 9016, nom. topný výkon 1,79 kW při teplotním spádu 75/65/20°C, typ 22, výška 900 mm, délka 800 mm</t>
  </si>
  <si>
    <t>Pol485</t>
  </si>
  <si>
    <t>Stojánkový konvektor s ocelovým opláštěním; nom. topný výkon 0,55 kW při teplotním spádu 75/65/20°C; délka 1000 mm, hloubka 130 mm; výška 150 mm vč. nožiček pro hrubou podlahu. Barva dle výběru architektem</t>
  </si>
  <si>
    <t>Pol486</t>
  </si>
  <si>
    <t>Stojánkový konvektor s ocelovým opláštěním; nom. topný výkon 0,99 kW při teplotním spádu 75/65/20°C; délka 1600 mm, hloubka 130 mm; výška 150 mm vč. nožiček pro hrubou podlahu. Barva dle výběru architektem</t>
  </si>
  <si>
    <t>Pol487</t>
  </si>
  <si>
    <t>Stojánkový konvektor s ocelovým opláštěním; nom. topný výkon 1,83 kW při teplotním spádu 75/65/20°C; délka 1800 mm, hloubka 180 mm; výška 150 mm vč. nožiček pro hrubou podlahu. Barva dle výběru architektem</t>
  </si>
  <si>
    <t>Pol488</t>
  </si>
  <si>
    <t>Stojánkový konvektor s ocelovým opláštěním; nom. topný výkon 1,27 kW při teplotním spádu 75/65/20°C; délka 2000 mm, hloubka 130 mm; výška 150 mm vč. nožiček pro hrubou podlahu. Barva dle výběru architektem</t>
  </si>
  <si>
    <t>Pol489</t>
  </si>
  <si>
    <t>Stojánkový konvektor s ocelovým opláštěním; nom. topný výkon 1,71 kW při teplotním spádu 75/65/20°C; délka 2600 mm, hloubka 130 mm; výška 150 mm vč. nožiček pro hrubou podlahu. Barva dle výběru architektem</t>
  </si>
  <si>
    <t>Pol490</t>
  </si>
  <si>
    <t>Ocelové trubkové těleso, spodní připojení na rozvod topné vody, vývody s vnitřním závitem G 1/2 vč. navrtávacích konzol, odvzdušňovací zátky a zaslepovacích zátek. Základní barevný odstín RAL 9016, nom. topný výkon 0,81 kW při teplotním spádu 75/65/20°C, výška 1500 mm, délka 600 mm</t>
  </si>
  <si>
    <t>Pol491</t>
  </si>
  <si>
    <t>Rozdělovač, 6 okruhů, varianta 1, komplet bez kulových ventilů</t>
  </si>
  <si>
    <t>Pol492</t>
  </si>
  <si>
    <t>Rozdělovač, 7 okruhů, varianta 1, komplet bez kulových ventilů</t>
  </si>
  <si>
    <t>Pol493</t>
  </si>
  <si>
    <t>Kulový ventil 1" pro připojení rozdělovačů</t>
  </si>
  <si>
    <t>Pol494</t>
  </si>
  <si>
    <t>Skříňka na stěnu, typ 5 do 10 okruhů, délka 950 mm</t>
  </si>
  <si>
    <t>Pol495</t>
  </si>
  <si>
    <t>4-vrstvá trubka PE-RT s protikyslíkovou bariérou 16x2 mm</t>
  </si>
  <si>
    <t>bm</t>
  </si>
  <si>
    <t>Pol496</t>
  </si>
  <si>
    <t>PVC příchytky, délka 70 mm pro připevnění lišt a trubek</t>
  </si>
  <si>
    <t>Pol497</t>
  </si>
  <si>
    <t>Průchodka Æ 23 mm pro ochranu trubek v dilatacích</t>
  </si>
  <si>
    <t>Pol498</t>
  </si>
  <si>
    <t>Šroubení PB 16x2,2 mm</t>
  </si>
  <si>
    <t>Pol499</t>
  </si>
  <si>
    <t>Vodící oblouk pro bezpečné ohnutí trubek</t>
  </si>
  <si>
    <t>Pol500</t>
  </si>
  <si>
    <t>Dilatační páska 8 mm s fólií a samolepem, tl. 8 mm</t>
  </si>
  <si>
    <t>Pol501</t>
  </si>
  <si>
    <t>Krycí folie, materiál PE, tloušťka 0,12 mm</t>
  </si>
  <si>
    <t>Pol502</t>
  </si>
  <si>
    <t>Termopohon pro ovládání ventilu na rozdělovači 24 V / 3W</t>
  </si>
  <si>
    <t>Pol503</t>
  </si>
  <si>
    <t>Prostorový termostat pro ovládání termopohonů</t>
  </si>
  <si>
    <t>Pol504</t>
  </si>
  <si>
    <t>Ocelové potrubí 76x3.2 (DN65) včetně oblouků, kolen a základního nátěru</t>
  </si>
  <si>
    <t>Pol505</t>
  </si>
  <si>
    <t>Ocelové potrubí 57x2.9 (DN50) včetně oblouků, kolen a základního nátěru</t>
  </si>
  <si>
    <t>Pol506</t>
  </si>
  <si>
    <t>Ocelové potrubí 44.5x2.6 (DN40) včetně oblouků, kolen a základního nátěru</t>
  </si>
  <si>
    <t>Pol507</t>
  </si>
  <si>
    <t>Ocelové potrubí 38x2.6 (DN32) včetně oblouků, kolen a základního nátěru</t>
  </si>
  <si>
    <t>Pol508</t>
  </si>
  <si>
    <t>Ocelové potrubí 32x2.6 (DN25) včetně oblouků, kolen a základního nátěru</t>
  </si>
  <si>
    <t>Pol509</t>
  </si>
  <si>
    <t>Ocelové potrubí 25x2.6 (DN20) včetně oblouků, kolen a základního nátěru</t>
  </si>
  <si>
    <t>Pol510</t>
  </si>
  <si>
    <t>Ocelové potrubí 21x2.6 (DN15) včetně oblouků, kolen a základního nátěru</t>
  </si>
  <si>
    <t>Pol511</t>
  </si>
  <si>
    <t>Přechody, těsnění</t>
  </si>
  <si>
    <t>Potrubní pouzdra z minerální izolace s Alu fólií</t>
  </si>
  <si>
    <t>Pol512</t>
  </si>
  <si>
    <t>76x3.2 (DN65) včetně oblouků a kolen tl. izolační vrstvy 60 mm, λ = min 0.038 W/(mK)</t>
  </si>
  <si>
    <t>Pol513</t>
  </si>
  <si>
    <t>57x2.9 (DN50) včetně oblouků a kolen tl. izolační vrstvy 50 mm, λ = min 0.038 W/(mK)</t>
  </si>
  <si>
    <t>Pol514</t>
  </si>
  <si>
    <t>44.5x2.6 (DN40) včetně oblouků a kolen tl. izolační vrstvy 40 mm, λ = min 0.038 W/(mK)</t>
  </si>
  <si>
    <t>Pol515</t>
  </si>
  <si>
    <t>38x2.6 (DN32) včetně oblouků a kolen tl. izolační vrstvy 40 mm, λ = min 0.038 W/(mK)</t>
  </si>
  <si>
    <t>Pol516</t>
  </si>
  <si>
    <t>32x2.6 (DN25) včetně oblouků a kolen tl. izolační vrstvy 30 mm, λ = min 0.038 W/(mK)</t>
  </si>
  <si>
    <t>Pol517</t>
  </si>
  <si>
    <t>25x2.6 (DN20) včetně oblouků a kolen tl. izolační vrstvy 30 mm, λ = min 0.038 W/(mK)</t>
  </si>
  <si>
    <t>Pol518</t>
  </si>
  <si>
    <t>21x2.6 (DN15) včetně oblouků a kolen tl. izolační vrstvy 30 mm, λ = min 0.038 W/(mK)</t>
  </si>
  <si>
    <t>Pol519</t>
  </si>
  <si>
    <t>Montáž vytápění</t>
  </si>
  <si>
    <t>Pol520</t>
  </si>
  <si>
    <t>Zpracování výrobně dodavatelské dokumentace</t>
  </si>
  <si>
    <t>Pol521</t>
  </si>
  <si>
    <t>Dokumentace skutečného provedení</t>
  </si>
  <si>
    <t>Pol522</t>
  </si>
  <si>
    <t>Provozní a předávací dokumentace</t>
  </si>
  <si>
    <t>Pol523</t>
  </si>
  <si>
    <t>Uvedení do provozů</t>
  </si>
  <si>
    <t>Pol524</t>
  </si>
  <si>
    <t>Doprava materiálu</t>
  </si>
  <si>
    <t>Pol525</t>
  </si>
  <si>
    <t>Pol526</t>
  </si>
  <si>
    <t>Pomocné ocelové konstrukce</t>
  </si>
  <si>
    <t>Pol527</t>
  </si>
  <si>
    <t>Provedení komplexních zkoušek (včetně tlakové a topné zkoušky)</t>
  </si>
  <si>
    <t>Pol528</t>
  </si>
  <si>
    <t>Vyvážení dle vyhl. 193/2007 sb.včetně protokolu</t>
  </si>
  <si>
    <t>Pol529</t>
  </si>
  <si>
    <t>Dvojnásobný proplach systému a náplň upravenou vodou</t>
  </si>
  <si>
    <t>Pol530</t>
  </si>
  <si>
    <t>Štítky a popisy potrubí a zařízení</t>
  </si>
  <si>
    <t>Pol531</t>
  </si>
  <si>
    <t>Spojovací, těsnící a kotvící materiál</t>
  </si>
  <si>
    <t>Pol532</t>
  </si>
  <si>
    <t>SO 700_D.1.4.B - Chlazení</t>
  </si>
  <si>
    <t xml:space="preserve">D1 - </t>
  </si>
  <si>
    <t>Pol533</t>
  </si>
  <si>
    <t>Venkovní kondenzační jednotka pro 2-trubkový systém typu VRF, chladící výkon nominální 28,0 kW, příkon: 7,69 kW, akustický tlak v 1m: 57 db(A), rozměry: 1830x990x780 V*Š*H, hmotnost: 242 kg, el. připojení: 3x400, jištění: 20 A</t>
  </si>
  <si>
    <t>Pol534</t>
  </si>
  <si>
    <t>Vnitřní nástěnná jednotka, chladící výkon nominální 2,20 kW, příkon: 0,04 kW, akustický tlak v 1,5m: 30 db(A), rozměry: 293x798x230 V*Š*H, hmotnost: 11 kg</t>
  </si>
  <si>
    <t>Pol535</t>
  </si>
  <si>
    <t>Vnitřní nástěnná jednotka, chladící výkon nominální 3,60 kW, příkon: 0,04 kW, akustický tlak v 1,5m: 32 db(A), rozměry: 293x798x230 V*Š*H, hmotnost: 11 kg</t>
  </si>
  <si>
    <t>Pol536</t>
  </si>
  <si>
    <t>Vnitřní nástěnná jednotka, chladící výkon nominální 4,50 kW, příkon: 0,04 kW, akustický tlak v 1,5m: 36 db(A), rozměry: 320x1050x250 V*Š*H, hmotnost: 16 kg</t>
  </si>
  <si>
    <t>Pol537</t>
  </si>
  <si>
    <t>Vnitřní nástěnná jednotka, chladící výkon nominální 7,10 kW, příkon: 0,05 kW, akustický tlak v 1,5m: 39 db(A), rozměry: 320x1050x250 V*Š*H, hmotnost: 16 kg</t>
  </si>
  <si>
    <t>Pol538</t>
  </si>
  <si>
    <t>Předizolované potrubí pro vedení chladiva Ø 6,4 mm</t>
  </si>
  <si>
    <t>Pol539</t>
  </si>
  <si>
    <t>Předizolované potrubí pro vedení chladiva Ø 9,5 mm</t>
  </si>
  <si>
    <t>Pol540</t>
  </si>
  <si>
    <t>Předizolované potrubí pro vedení chladiva Ø 12,7 mm</t>
  </si>
  <si>
    <t>Pol541</t>
  </si>
  <si>
    <t>Předizolované potrubí pro vedení chladiva Ø 15,9 mm</t>
  </si>
  <si>
    <t>Pol542</t>
  </si>
  <si>
    <t>Měděné potrubí Ø 22,2 mm</t>
  </si>
  <si>
    <t>Pol543</t>
  </si>
  <si>
    <t>Izolace potrubí Ø 22,2 mm s parozábranou tl. 13 mm</t>
  </si>
  <si>
    <t>Pol544</t>
  </si>
  <si>
    <t>Rozbočka chladiva do 18 kW</t>
  </si>
  <si>
    <t>Pol545</t>
  </si>
  <si>
    <t>Rozbočka chladiva 18-37 kW</t>
  </si>
  <si>
    <t>Pol546</t>
  </si>
  <si>
    <t>Kabelový ovladač s podsvíceným displejem pro vnitřní jednotku</t>
  </si>
  <si>
    <t>Pol547</t>
  </si>
  <si>
    <t>Komfortní centrální ovladač pro ovládání a adresaci vnitřních jednotek</t>
  </si>
  <si>
    <t>Pol548</t>
  </si>
  <si>
    <t>Modul pro dálkového zapnutí / vypnutí, 230 V</t>
  </si>
  <si>
    <t>Pol549</t>
  </si>
  <si>
    <t>Napájecí kabeláž vnitřních jednotek CYKY 3x1,5 mm2</t>
  </si>
  <si>
    <t>Pol550</t>
  </si>
  <si>
    <t>Komunikační kabel pro připojení vnitřních jednotek JYTY 5x1,5 mm2</t>
  </si>
  <si>
    <t>Pol551</t>
  </si>
  <si>
    <t>Komunikační kabel pro propojení s nástěnným ovladačem JYTY 2x1 mm2</t>
  </si>
  <si>
    <t>Pol552</t>
  </si>
  <si>
    <t>Venkovní kondenzační jednotka pro celoroční chlazení, chladící výkon nominální 5,0 kW, příkon: 1,66 kW, akustický tlak v 1m: 46 db(A), rozměry: 550x780x290 V*Š*H, hmotnost: 40 kg, el. připojení: 1x230, jištění: 16 A</t>
  </si>
  <si>
    <t>Pol553</t>
  </si>
  <si>
    <t>Vnitřní nástěnná jednotka, chladící výkon nominální 5,0 kW, příkon: 0,04 kW, akustický tlak v 1,5m: 36 db(A), rozměry: 275x790x217 V*Š*H, hmotnost: 15 kg vč. nástěnného kabelového ovladače</t>
  </si>
  <si>
    <t>Pol554</t>
  </si>
  <si>
    <t>Konstrukce pro uložení na plochou střechu</t>
  </si>
  <si>
    <t>Pol555</t>
  </si>
  <si>
    <t>Venkovní kondenzační jednotka, chladící výkon nominální 10,0 kW, příkon: 2,98 kW, akustický tlak v 1m: 52 db(A), rozměry: 890x900x320 V*Š*H, hmotnost: 65 kg, el. připojení: 1x230, jištění: 20 A</t>
  </si>
  <si>
    <t>Pol556</t>
  </si>
  <si>
    <t>Vnitřní nástěnná jednotka, chladící výkon nominální 2,5 kW, příkon: 0,04 kW, akustický tlak v 1,5m: 23 db(A), rozměry: 293x798x230 V*Š*H, hmotnost: 9 kg vč. nástěnného dálkového infraovladače</t>
  </si>
  <si>
    <t>Pol557</t>
  </si>
  <si>
    <t>Montáž chlazení</t>
  </si>
  <si>
    <t>Pol558</t>
  </si>
  <si>
    <t>Pol559</t>
  </si>
  <si>
    <t>Evidenční kniha chladiv pro chladící zařízení</t>
  </si>
  <si>
    <t>Pol560</t>
  </si>
  <si>
    <t>Doplnění chladiva R410a</t>
  </si>
  <si>
    <t>Pol561</t>
  </si>
  <si>
    <t>Měření hluku vč. protokolu</t>
  </si>
  <si>
    <t>SO 700_D.1.4.C - VZT</t>
  </si>
  <si>
    <t>D1 - Vzduchotechnika</t>
  </si>
  <si>
    <t>Ostatní - Ostatní</t>
  </si>
  <si>
    <t xml:space="preserve">    D2 - Požírní klapky a uzávěry</t>
  </si>
  <si>
    <t>Vzduchotechnika</t>
  </si>
  <si>
    <t>Pol1484</t>
  </si>
  <si>
    <t>VZT jednotka pro přívod a odvod vzduchu ve venkovním provedení Průtok +8000 m3/h, -6500 m3/h, 400 Pa - filtrace F7 - deskový rekuperátor - výparník přímého chlazení / topení dvouokruhový - ventilátory s EC motory Provedení Ecodesign 2018</t>
  </si>
  <si>
    <t>Poznámka k položce:_x000D_
Včetně odpruženého základového rámu, pružných manžet a montážního materiálu  _x000D_
Včetně autonomní regulace s ovládacím panelem a s možností výstupu do centrální MaR (Modbus). Regulace systému VZT je komplet součástí dodávky včetně oživení zařízení._x000D_
Referenční výrobek: Atrea DUPLEX 9000 Multi Eco-N</t>
  </si>
  <si>
    <t>Pol1485</t>
  </si>
  <si>
    <t>VZT jednotka pro přívod a odvod vzduchu ve venkovním provedení Průtok +8500 m3/h, -7000 m3/h, 400 Pa - filtrace F7 - deskový rekuperátor - výparník přímého chlazení / topení dvouokruhový - ventilátory s EC motory Provedení Ecodesign 2018</t>
  </si>
  <si>
    <t>Poznámka k položce:_x000D_
Včetně odpruženého základového rámu, pružných manžet a montážního materiálu_x000D_
Včetně autonomní regulace s ovládacím panelem a s možností výstupu do centrální MaR (Modbus). Regulace systému VZT je komplet součástí dodávky včetně oživení zařízení._x000D_
Referenční výrobek: Atrea DUPLEX 9000 Multi Eco-N</t>
  </si>
  <si>
    <t>Pol1486</t>
  </si>
  <si>
    <t>VZT jednotka pro přívod a odvod vzduchu ve venkovním provedení Průtok +8500 m3/h, -8000 m3/h, 400 Pa - filtrace F7 - deskový rekuperátor - výparník přímého chlazení / topení dvouokruhový - ventilátory s EC motory Provedení Ecodesign 2018</t>
  </si>
  <si>
    <t>Poznámka k položce:_x000D_
Včetně odpruženého základového rámu, pružných manžet a montážního materiálu_x000D_
Včetně autonomní regulace s ovládacím panelem a s možností výstupu do centrální MaR (Modbus). Regulace systému VZT je komplet součástí dodávky včetně oživení zařízení._x000D_
Referenční výrobek: Atrea DUPLEX 11000 Multi Eco-N</t>
  </si>
  <si>
    <t>Pol1487</t>
  </si>
  <si>
    <t>Zdroj chladu / tepla pro VZT jednotku - kondenzační jednotka systému přímého chlazení / topení, Qch = 15 kW</t>
  </si>
  <si>
    <t>Poznámka k položce:_x000D_
Včetně potrubí, chladiva a veškerého příslušentví pro napojení na VZT jednotku_x000D_
Včetně regulace a základové konstrukce pro osazení na střechu_x000D_
Referenční výrobek: Daikin RXYSQ6TY1</t>
  </si>
  <si>
    <t>Pol1488</t>
  </si>
  <si>
    <t>Zdroj chladu / tepla pro VZT jednotku - kondenzační jednotka systému přímého chlazení / topení, Qch = 16 kW</t>
  </si>
  <si>
    <t>Pol1489</t>
  </si>
  <si>
    <t>Požární klapky - viz. tabulka PPK, příloha tohoto VV</t>
  </si>
  <si>
    <t>Pol1490</t>
  </si>
  <si>
    <t>Regulátor konstantního průtoku pro nízké rychlosti proudění vzduchu pr. 200</t>
  </si>
  <si>
    <t>Pol1491</t>
  </si>
  <si>
    <t>Regulátor konstantního průtoku pro nízké rychlosti proudění vzduchu pr. 160</t>
  </si>
  <si>
    <t>Pol1492</t>
  </si>
  <si>
    <t>Regulátor konstantního průtoku pro nízké rychlosti proudění vzduchu pr. 125</t>
  </si>
  <si>
    <t>Pol1493</t>
  </si>
  <si>
    <t>Regulační klapka ruční 400x200</t>
  </si>
  <si>
    <t>Pol1494</t>
  </si>
  <si>
    <t>Vířivý anemostat přívodní vel. 500 pro průtok 400 m3/h</t>
  </si>
  <si>
    <t>Poznámka k položce:_x000D_
Pouze čelní deska</t>
  </si>
  <si>
    <t>Pol1495</t>
  </si>
  <si>
    <t>Čtyřhranná vyústka jednořadá bez regulace rozměr 525x125</t>
  </si>
  <si>
    <t>Pol1496</t>
  </si>
  <si>
    <t>Čtyřhranná vyústka jednořadá bez regulace rozměr 525x225</t>
  </si>
  <si>
    <t>Pol1497</t>
  </si>
  <si>
    <t>Čtyřhranná vyústka jednořadá bez regulace rozměr 525x75</t>
  </si>
  <si>
    <t>Pol1498</t>
  </si>
  <si>
    <t>Čtyřhranná vyústka jednořadá bez regulace rozměr 425x125</t>
  </si>
  <si>
    <t>Pol1499</t>
  </si>
  <si>
    <t>Talířový ventil univerzální pr. 125</t>
  </si>
  <si>
    <t>Pol1500</t>
  </si>
  <si>
    <t>Protidešťová žaluzie 1400x1000, včetně sítě proti hmyzu</t>
  </si>
  <si>
    <t>Pol1501</t>
  </si>
  <si>
    <t>Krycí mřížka - pletivo 1000x630</t>
  </si>
  <si>
    <t>Pol1502</t>
  </si>
  <si>
    <t>Krycí mřížka - pletivo 800x800</t>
  </si>
  <si>
    <t>Pol1503</t>
  </si>
  <si>
    <t>Kulisový tlumič hluku 1400x1000-1000</t>
  </si>
  <si>
    <t>Poznámka k položce:_x000D_
Včetně 7ks kulis 100x1000-1000</t>
  </si>
  <si>
    <t>Pol1504</t>
  </si>
  <si>
    <t>Kulisový tlumič hluku 1000x630-2000</t>
  </si>
  <si>
    <t>Poznámka k položce:_x000D_
Včetně 5ks kulis 100x630-2000</t>
  </si>
  <si>
    <t>Pol1505</t>
  </si>
  <si>
    <t>Kulisový tlumič hluku 800x800-1500</t>
  </si>
  <si>
    <t>Poznámka k položce:_x000D_
Včetně 4ks kulis 100x800-1500</t>
  </si>
  <si>
    <t>Pol1506</t>
  </si>
  <si>
    <t>Kulisový tlumič hluku 800x800-1000</t>
  </si>
  <si>
    <t>Poznámka k položce:_x000D_
Včetně 4ks kulis 100x800-1000</t>
  </si>
  <si>
    <t>Pol1507</t>
  </si>
  <si>
    <t>Kulisový tlumič hluku 800x800-2000</t>
  </si>
  <si>
    <t>Poznámka k položce:_x000D_
Včetně 4ks kulis 100x800-2000</t>
  </si>
  <si>
    <t>Pol1508</t>
  </si>
  <si>
    <t>Kulisový tlumič hluku 400x200-1000</t>
  </si>
  <si>
    <t>Poznámka k položce:_x000D_
Včetně 2ks kulis 100x200-1000</t>
  </si>
  <si>
    <t>Pol1509</t>
  </si>
  <si>
    <t>Flexo potrubí s útlumem hluku pr. 200</t>
  </si>
  <si>
    <t>Pol1510</t>
  </si>
  <si>
    <t>Flexo potrubí s útlumem hluku pr. 160</t>
  </si>
  <si>
    <t>Pol1511</t>
  </si>
  <si>
    <t>Flexo potrubí s útlumem hluku pr. 125</t>
  </si>
  <si>
    <t>Pol1512</t>
  </si>
  <si>
    <t>Spiro potrubí z pozink. plechu, včetně závěsů, tvarovek, montážního materiálu a požárních ucpávek pro dotěsnění prostupů – pr. 315</t>
  </si>
  <si>
    <t>Pol1513</t>
  </si>
  <si>
    <t>Spiro potrubí z pozink. plechu, včetně závěsů, tvarovek, montážního materiálu a požárních ucpávek pro dotěsnění prostupů – pr. 250</t>
  </si>
  <si>
    <t>Pol1514</t>
  </si>
  <si>
    <t>Spiro potrubí z pozink. plechu, včetně závěsů, tvarovek, montážního materiálu a požárních ucpávek pro dotěsnění prostupů – pr. 225</t>
  </si>
  <si>
    <t>Pol1515</t>
  </si>
  <si>
    <t>Spiro potrubí z pozink. plechu, včetně závěsů, tvarovek, montážního materiálu a požárních ucpávek pro dotěsnění prostupů – pr. 200</t>
  </si>
  <si>
    <t>Pol1516</t>
  </si>
  <si>
    <t>Spiro potrubí z pozink. plechu, včetně závěsů, tvarovek, montážního materiálu a požárních ucpávek pro dotěsnění prostupů – pr. 160</t>
  </si>
  <si>
    <t>Pol1517</t>
  </si>
  <si>
    <t>Spiro potrubí z pozink. plechu, včetně závěsů, tvarovek, montážního materiálu a požárních ucpávek pro dotěsnění prostupů – pr. 125</t>
  </si>
  <si>
    <t>Pol1518</t>
  </si>
  <si>
    <t>Čtyřhranné potrubí z ocel. pozink. plechu spojovaného přírubami do vnitřního prostředí, včetně závěsů, podpěr na střeše, spojovacího materiálu a požárních ucpávek pro dotěsnění prostupů</t>
  </si>
  <si>
    <t>Pol1519</t>
  </si>
  <si>
    <t>Protihluková izolace s oplechováním - na rozvody od VZT jednotek až po tlumiče hluku včetně</t>
  </si>
  <si>
    <t>Pol1520</t>
  </si>
  <si>
    <t>Tepelná izolace s oplechováním do venkovního prostředí, tl. 60 mm</t>
  </si>
  <si>
    <t>Pol1521</t>
  </si>
  <si>
    <t>Požární izolace oboustranná s odolností 45 minut</t>
  </si>
  <si>
    <t>Pol1522</t>
  </si>
  <si>
    <t>VZT jednotka pro přívod a odvod vzduchu ve venkovním provedení Průtok +4500 m3/h, -4000 m3/h, 300 Pa - filtrace F7 - deskový rekuperátor - elektrický ohřívač - ventilátory s EC motory Provedení Ecodesign 2018</t>
  </si>
  <si>
    <t>Poznámka k položce:_x000D_
Včetně odpruženého základového rámu, pružných manžet a montážního materiálu  _x000D_
Včetně autonomní regulace s ovládacím panelem a s možností výstupu do centrální MaR (Modbus). Regulace systému VZT je komplet součástí dodávky včetně oživení zařízení._x000D_
Referenční výrobek: Atrea DUPLEX 5500 Multi Eco-N</t>
  </si>
  <si>
    <t>Pol1523</t>
  </si>
  <si>
    <t>Vířivý anemostat přívodní vel. 500 pro průtok 300 m3/h</t>
  </si>
  <si>
    <t>Poznámka k položce:_x000D_
Včetně napojovacího boxu s regulační klapkou</t>
  </si>
  <si>
    <t>Pol1524</t>
  </si>
  <si>
    <t>Čtyřhranná vyústka jednořadá s regulací rozměr 425x125</t>
  </si>
  <si>
    <t>Pol1525</t>
  </si>
  <si>
    <t>Talířový ventil univerzální pr. 160</t>
  </si>
  <si>
    <t>Pol1526</t>
  </si>
  <si>
    <t>Krycí mřížka - pletivo 600x600</t>
  </si>
  <si>
    <t>Pol1527</t>
  </si>
  <si>
    <t>Kulisový tlumič hluku 600x600-1500</t>
  </si>
  <si>
    <t>Poznámka k položce:_x000D_
Včetně 3ks kulis 100x600-1500</t>
  </si>
  <si>
    <t>Pol1528</t>
  </si>
  <si>
    <t>Flexo potrubí s útlumem hluku pr. 250</t>
  </si>
  <si>
    <t>Pol1529</t>
  </si>
  <si>
    <t>Spiro potrubí z pozink. Plechu, včetně závěsů, tvarovek, montážního materiálu a požárních ucpávek pro dotěsnění prostupů - pr. 160</t>
  </si>
  <si>
    <t>Pol1530</t>
  </si>
  <si>
    <t>Pol1531</t>
  </si>
  <si>
    <t>Pol1532</t>
  </si>
  <si>
    <t>Pol1533</t>
  </si>
  <si>
    <t>Pol1534</t>
  </si>
  <si>
    <t>VZT jednotka pro přívod a odvod vzduchu ve venkovním provedení Průtok +4600 m3/h, -4900 m3/h, 300 Pa - filtrace F7 - deskový rekuperátor - elektrický ohřívač - ventilátory s EC motory Provedení Ecodesign 2018</t>
  </si>
  <si>
    <t>Pol1535</t>
  </si>
  <si>
    <t>VZT jednotka pro přívod a odvod vzduchu ve venkovním provedení Průtok +5700 m3/h, -6000 m3/h, 400 Pa - filtrace F7 - deskový rekuperátor - elektrický ohřívač - ventilátory s EC motory Provedení Ecodesign 2018</t>
  </si>
  <si>
    <t>Poznámka k položce:_x000D_
Včetně odpruženého základového rámu, pružných manžet a montážního materiálu  _x000D_
Včetně autonomní regulace s ovládacím panelem a s možností výstupu do centrální MaR (Modbus). Regulace systému VZT je komplet součástí dodávky včetně oživení zařízení._x000D_
Referenční výrobek: Atrea DUPLEX 7500 Multi Eco-N</t>
  </si>
  <si>
    <t>Pol1536</t>
  </si>
  <si>
    <t>VZT jednotka pro přívod a odvod vzduchu ve venkovním provedení Průtok +3300 m3/h, -3600 m3/h, 300 Pa - filtrace F7 - deskový rekuperátor - elektrický ohřívač - ventilátory s EC motory Provedení Ecodesign 2018</t>
  </si>
  <si>
    <t>Poznámka k položce:_x000D_
Včetně odpruženého základového rámu, pružných manžet a montážního materiálu  _x000D_
Včetně autonomní regulace s ovládacím panelem a s možností výstupu do centrální MaR (Modbus). Regulace systému VZT je komplet součástí dodávky včetně oživení zařízení._x000D_
Referenční výrobek: Atrea DUPLEX 4500 Multi Eco-N</t>
  </si>
  <si>
    <t>Pol1537</t>
  </si>
  <si>
    <t>Difuzní anemostat přívodní vel. 600 pro průtok 880 m3/h</t>
  </si>
  <si>
    <t>Pol1538</t>
  </si>
  <si>
    <t>Čtyřhranná vyústka jednořadá bez regulace rozměr 1225x425</t>
  </si>
  <si>
    <t>Pol1539</t>
  </si>
  <si>
    <t>Čtyřhranná vyústka jednořadá bez regulace rozměr 1225x525</t>
  </si>
  <si>
    <t>Pol1540</t>
  </si>
  <si>
    <t>Čtyřhranná vyústka jednořadá přívodní na kruhové potrubí s regulací rozměr 525x125</t>
  </si>
  <si>
    <t>Pol1541</t>
  </si>
  <si>
    <t>Čtyřhranná vyústka jednořadá odvodní na kruhové potrubí s regulací rozměr 525x125</t>
  </si>
  <si>
    <t>Pol1542</t>
  </si>
  <si>
    <t>Spiro potrubí z pozink. plechu, včetně závěsů, tvarovek, montážního materiálu a požárních ucpávek pro dotěsnění prostupů – pr. 560</t>
  </si>
  <si>
    <t>Pol1543</t>
  </si>
  <si>
    <t>Spiro potrubí z pozink. plechu, včetně závěsů, tvarovek, montážního materiálu a požárních ucpávek pro dotěsnění prostupů – pr. 500</t>
  </si>
  <si>
    <t>Pol1544</t>
  </si>
  <si>
    <t>Spiro potrubí z pozink. plechu, včetně závěsů, tvarovek, montážního materiálu a požárních ucpávek pro dotěsnění prostupů – pr. 450</t>
  </si>
  <si>
    <t>Pol1545</t>
  </si>
  <si>
    <t>Spiro potrubí z pozink. plechu, včetně závěsů, tvarovek, montážního materiálu a požárních ucpávek pro dotěsnění prostupů – pr. 400</t>
  </si>
  <si>
    <t>Pol1546</t>
  </si>
  <si>
    <t>Pol1547</t>
  </si>
  <si>
    <t>VZT jednotka pro přívod a odvod vzduchu ve vnitřním svislém provedení Průtok +4000 m3/h, -4500 m3/h, 300 Pa - filtrace F7 - deskový rekuperátor - elektrický ohřívač - ventilátory s EC motory Provedení Ecodesign 2018</t>
  </si>
  <si>
    <t>Poznámka k položce:_x000D_
Včetně odpruženého základového rámu, pružných manžet a montážního materiálu  _x000D_
Včetně autonomní regulace s ovládacím panelem a s možností výstupu do centrální MaR (Modbus). Regulace systému VZT je komplet součástí dodávky včetně oživení zařízení._x000D_
Referenční výrobek: Atrea DUPLEX 5500 Multi Eco-V</t>
  </si>
  <si>
    <t>Pol1548</t>
  </si>
  <si>
    <t>Difuzní anemostat jednosměrný přívodní vel. 500 pro průtok 300 m3/h</t>
  </si>
  <si>
    <t>Pol1549</t>
  </si>
  <si>
    <t>Vířivý anemostat přívodní vel. 500 pro průtok 300-400 m3/h</t>
  </si>
  <si>
    <t>Pol1550</t>
  </si>
  <si>
    <t>Vířivý anemostat přívodní vel. 300 pro průtok 160 m3/h</t>
  </si>
  <si>
    <t>Pol1551</t>
  </si>
  <si>
    <t>Čtyřhranná vyústka jednořadá s regulací rozměr 325x225</t>
  </si>
  <si>
    <t>Pol1552</t>
  </si>
  <si>
    <t>Protidešťová žaluzie 1000x400, včetně sítě proti hmyzu</t>
  </si>
  <si>
    <t>Pol1553</t>
  </si>
  <si>
    <t>Protidešťová žaluzie 1000x1000, včetně sítě proti hmyzu</t>
  </si>
  <si>
    <t>Pol1554</t>
  </si>
  <si>
    <t>Kulisový tlumič hluku 800x400-1500</t>
  </si>
  <si>
    <t>Pol1555</t>
  </si>
  <si>
    <t>Flexo potrubí s útlumem hluku 200</t>
  </si>
  <si>
    <t>Pol1556</t>
  </si>
  <si>
    <t>Flexo potrubí s útlumem hluku 160</t>
  </si>
  <si>
    <t>Pol1557</t>
  </si>
  <si>
    <t>Flexo potrubí s útlumem hluku 125</t>
  </si>
  <si>
    <t>Pol1558</t>
  </si>
  <si>
    <t>Spiro potrubí z pozink. plechu, včetně závěsů, tvarovek, montážního materiálu a požárních ucpávek pro dotěsnění prostupů – 250</t>
  </si>
  <si>
    <t>Pol1559</t>
  </si>
  <si>
    <t>Spiro potrubí z pozink. plechu, včetně závěsů, tvarovek, montážního materiálu a požárních ucpávek pro dotěsnění prostupů – 225</t>
  </si>
  <si>
    <t>Pol1560</t>
  </si>
  <si>
    <t>Spiro potrubí z pozink. plechu, včetně závěsů, tvarovek, montážního materiálu a požárních ucpávek pro dotěsnění prostupů - 200</t>
  </si>
  <si>
    <t>Pol1561</t>
  </si>
  <si>
    <t>Spiro potrubí z pozink. plechu, včetně závěsů, tvarovek, montážního materiálu a požárních ucpávek pro dotěsnění prostupů – 160</t>
  </si>
  <si>
    <t>Pol1562</t>
  </si>
  <si>
    <t>Spiro potrubí z pozink. plechu, včetně závěsů, tvarovek, montážního materiálu a požárních ucpávek pro dotěsnění prostupů – 125</t>
  </si>
  <si>
    <t>Pol1563</t>
  </si>
  <si>
    <t>Tepelná izolace do vnitřního prostředí, tl. 40 mm na rozvody mimo prostory šaten</t>
  </si>
  <si>
    <t>Pol1564</t>
  </si>
  <si>
    <t>Parotěsná izolace na výfuku z VZT jednotky v rozsahu strojovny VZT</t>
  </si>
  <si>
    <t>Pol1565</t>
  </si>
  <si>
    <t>VZT jednotka pro přívod a odvod vzduchu ve vnitřním svislém provedení Průtok +1200 m3/h, -1300 m3/h, 300 Pa - filtrace F7 - deskový rekuperátor - elektrický ohřívač - ventilátory s EC motory Provedení Ecodesign 2018</t>
  </si>
  <si>
    <t>Poznámka k položce:_x000D_
Včetně odpruženého základového rámu, pružných manžet a montážního materiálu  _x000D_
Včetně autonomní regulace s ovládacím panelem a s možností výstupu do centrální MaR (Modbus). Regulace systému VZT je komplet součástí dodávky včetně oživení zařízení._x000D_
Referenční výrobek: Atrea DUPLEX 1500 Multi Eco-V</t>
  </si>
  <si>
    <t>Pol1566</t>
  </si>
  <si>
    <t>Vířivý anemostat přívodní vel. 500 pro průtok 500 m3/h</t>
  </si>
  <si>
    <t>Pol1567</t>
  </si>
  <si>
    <t>Kulisový tlumič hluku 400x250-1000</t>
  </si>
  <si>
    <t>Poznámka k položce:_x000D_
Včetně 2ks kulis 100x250-1000</t>
  </si>
  <si>
    <t>Pol1568</t>
  </si>
  <si>
    <t>Spiro potrubí z pozink. plechu, včetně závěsů, tvarovek, montážního materiálu a požárních ucpávek pro dotěsnění prostupů – 315</t>
  </si>
  <si>
    <t>Pol1569</t>
  </si>
  <si>
    <t>Spiro potrubí z pozink. plechu, včetně závěsů, tvarovek, montážního materiálu a požárních ucpávek pro dotěsnění prostupů – 200</t>
  </si>
  <si>
    <t>Pol1570</t>
  </si>
  <si>
    <t>Parotěsná izolace na sání a výfuku z VZT jednotky v rozsahu strojovny VZT</t>
  </si>
  <si>
    <t>Pol1571</t>
  </si>
  <si>
    <t>VZT jednotka pro přívod a odvod vzduchu ve vnitřním svislém provedení Průtok +4000 m3/h, -4000 m3/h, 300 Pa - filtrace F7 - deskový rekuperátor - vodní ohřívač - ventilátory s EC motory Provedení Ecodesign 2018</t>
  </si>
  <si>
    <t>Pol1572</t>
  </si>
  <si>
    <t>Vířivý anemostat přívodní s automaticky nastavitelnými lamelami dle teploty přívodního vzduchu - tepelná patrona, připojovací rozměr pr. 250 pro průtok 670 m3/h</t>
  </si>
  <si>
    <t>Poznámka k položce:_x000D_
Včetně regulační klapky_x000D_
Referenční výrobek: Systemair BURE</t>
  </si>
  <si>
    <t>Pol1573</t>
  </si>
  <si>
    <t>Čtyřhranná vyústka jednořadá bez regulace rozměr 1000x400</t>
  </si>
  <si>
    <t>Pol1574</t>
  </si>
  <si>
    <t>Spiro potrubí z pozink. plechu, včetně závěsů, tvarovek, montážního materiálu a požárních ucpávek pro dotěsnění prostupů – 500</t>
  </si>
  <si>
    <t>Pol1575</t>
  </si>
  <si>
    <t>Spiro potrubí z pozink. plechu, včetně závěsů, tvarovek, montážního materiálu a požárních ucpávek pro dotěsnění prostupů – 400</t>
  </si>
  <si>
    <t>Pol1576</t>
  </si>
  <si>
    <t>Tepelná izolace do vnitřního prostředí, tl. 40 mm na rozvody ve strojovně</t>
  </si>
  <si>
    <t>Pol1577</t>
  </si>
  <si>
    <t>VZT jednotka pro přívod a odvod vzduchu ve vnitřním parapetním provedení Průtok +7000 m3/h, -7000 m3/h, 300 Pa - filtrace F7 - deskový rekuperátor - vodní ohřívač - ventilátory s EC motory Provedení Ecodesign 2018</t>
  </si>
  <si>
    <t>Poznámka k položce:_x000D_
Včetně odpruženého základového rámu, pružných manžet a montážního materiálu  _x000D_
Včetně autonomní regulace s ovládacím panelem a s možností výstupu do centrální MaR (Modbus). Regulace systému VZT je komplet součástí dodávky včetně oživení zařízení._x000D_
Referenční výrobek: Atrea DUPLEX 7500 Multi Eco</t>
  </si>
  <si>
    <t>Pol1578</t>
  </si>
  <si>
    <t>Vířivý anemostat přívodní s automaticky nastavitelnými lamelami dle teploty přívodního vzduchu - tepelná patrona, připojovací rozměr pr. 315 pro průtok 1170 m3/h</t>
  </si>
  <si>
    <t>Pol1579</t>
  </si>
  <si>
    <t>Čtyřhranná vyústka jednořadá odvodní na kruhové potrubí s regulací rozměr 825x125</t>
  </si>
  <si>
    <t>Pol1580</t>
  </si>
  <si>
    <t>Protidešťová žaluzie 1000x900, včetně sítě proti hmyzu</t>
  </si>
  <si>
    <t>Pol1581</t>
  </si>
  <si>
    <t>Kulisový tlumič hluku 1000x710-1500</t>
  </si>
  <si>
    <t>Poznámka k položce:_x000D_
Včetně 5ks kulis 100x710-1500</t>
  </si>
  <si>
    <t>Pol1582</t>
  </si>
  <si>
    <t>Kulisový tlumič hluku 1000x500-1500</t>
  </si>
  <si>
    <t>Poznámka k položce:_x000D_
Včetně 5ks kulis 100x500-1500</t>
  </si>
  <si>
    <t>Pol1583</t>
  </si>
  <si>
    <t>Spiro potrubí z pozink. plechu, včetně závěsů, tvarovek, montážního materiálu a požárních ucpávek pro dotěsnění prostupů - pr. 400</t>
  </si>
  <si>
    <t>Pol1584</t>
  </si>
  <si>
    <t>VZT jednotka pro přívod a odvod vzduchu ve venkovním provedení Průtok +11000 m3/h, -12000 m3/h, 500 Pa - filtrace F7 - deskový rekuperátor - výparník přímého chlazení / topení dvouokruhový - ventilátory s EC motory Provedení Ecodesign 2018</t>
  </si>
  <si>
    <t>Poznámka k položce:_x000D_
Včetně odpruženého základového rámu, pružných manžet a montážního materiálu  _x000D_
Včetně autonomní regulace s ovládacím panelem a s možností výstupu do centrální MaR (Modbus). Regulace systému VZT je komplet součástí dodávky včetně oživení zařízení._x000D_
Referenční výrobek: Atrea DUPLEX 15100 Basic-N</t>
  </si>
  <si>
    <t>Pol1585</t>
  </si>
  <si>
    <t>Zdroj chladu / tepla pro VZT jednotku - kondenzační jednotka systému přímého chlazení / topení, Qch = 25 kW</t>
  </si>
  <si>
    <t>Poznámka k položce:_x000D_
Včetně potrubí, chladiva a veškerého příslušentví pro napojení na VZT jednotku_x000D_
Včetně regulace a základové konstrukce pro osazení na střechu_x000D_
Referenční výrobek: Daikin RXYSQ10TY1</t>
  </si>
  <si>
    <t>Pol1586</t>
  </si>
  <si>
    <t>Regulační klapka ruční do kruhového potrubí pr. 250</t>
  </si>
  <si>
    <t>Pol1587</t>
  </si>
  <si>
    <t>Regulační klapka ruční do kruhového potrubí pr. 200</t>
  </si>
  <si>
    <t>Pol1588</t>
  </si>
  <si>
    <t>Regulační klapka ruční do kruhového potrubí pr. 160</t>
  </si>
  <si>
    <t>Pol1589</t>
  </si>
  <si>
    <t>Indukční digestoř pro přívod i odvod vzduchu rozměr 2600x2400 pro průtok vzduchu +3000 / -4110 m3/h</t>
  </si>
  <si>
    <t>Poznámka k položce:_x000D_
Včetně regulačních klapek, osvětlení a tukových filtrů_x000D_
Referenční výrobek: Halton KVF/M viz nabídka z 09.10.2019</t>
  </si>
  <si>
    <t>Pol1590</t>
  </si>
  <si>
    <t>Indukční digestoř pro přívod i odvod vzduchu rozměr 2550x2400 pro průtok vzduchu +3000 / -2940 m3/h</t>
  </si>
  <si>
    <t>Pol1591</t>
  </si>
  <si>
    <t>Indukční digestoř pro přívod i odvod vzduchu rozměr 2150x1500 pro průtok vzduchu +1500 / -1010 m3/h</t>
  </si>
  <si>
    <t>Poznámka k položce:_x000D_
Včetně regulačních klapek, osvětlení a tukových filtrů_x000D_
Referenční výrobek: Halton KVF viz nabídka z 09.10.2019</t>
  </si>
  <si>
    <t>Pol1592</t>
  </si>
  <si>
    <t>Indukční digestoř pro přívod i odvod vzduchu rozměr 2150x1500 pro průtok vzduchu +1500 / -960 m3/h</t>
  </si>
  <si>
    <t>Pol1593</t>
  </si>
  <si>
    <t>Odvodní digestoř pro odvod vzduchu rozměr 1400x1400 pro průtok vzduchu -500 m3/h</t>
  </si>
  <si>
    <t>Poznámka k položce:_x000D_
Včetně tukových filtrů_x000D_
Referenční výrobek: Halton KVV viz nabídka z 09.10.2019</t>
  </si>
  <si>
    <t>Pol1594</t>
  </si>
  <si>
    <t>Odsávací box na spotřebiče s nízkým vývinem zplodin rozměr 500x250 pro průtok 210 m3/h</t>
  </si>
  <si>
    <t>Poznámka k položce:_x000D_
Včetně regulačních klapek a tukových filtrů_x000D_
Referenční výrobek: Halton KBO viz nabídka z 09.10.2019</t>
  </si>
  <si>
    <t>Pol1595</t>
  </si>
  <si>
    <t>Vířivý anemostat přívodní vel. 300 pro průtok 200 m3/h</t>
  </si>
  <si>
    <t>Poznámka k položce:_x000D_
Včetně napojovacího boxu</t>
  </si>
  <si>
    <t>Pol1596</t>
  </si>
  <si>
    <t>Vířivý anemostat přívodní vel. 300 pro průtok 300 m3/h</t>
  </si>
  <si>
    <t>Pol1597</t>
  </si>
  <si>
    <t>Krycí mřížka - pletivo 1000x800</t>
  </si>
  <si>
    <t>Pol1598</t>
  </si>
  <si>
    <t>Kulisový tlumič hluku 1000x800-2000</t>
  </si>
  <si>
    <t>Poznámka k položce:_x000D_
Včetně 5ks kulis 100x800-2000</t>
  </si>
  <si>
    <t>Pol1599</t>
  </si>
  <si>
    <t>Spiro potrubí z pozink. plechu, včetně závěsů, tvarovek, montážního materiálu a požárních ucpávek pro dotěsnění prostupů - pr. 200</t>
  </si>
  <si>
    <t>Pol1600</t>
  </si>
  <si>
    <t>Spiro potrubí z pozink. plechu, včetně závěsů, tvarovek, montážního materiálu a požárních ucpávek pro dotěsnění prostupů - pr. 180</t>
  </si>
  <si>
    <t>Pol1601</t>
  </si>
  <si>
    <t>Spiro potrubí z pozink. plechu, včetně závěsů, tvarovek, montážního materiálu a požárních ucpávek pro dotěsnění prostupů- pr. 160</t>
  </si>
  <si>
    <t>Pol1602</t>
  </si>
  <si>
    <t>Spiro potrubí z pozink. plechu, včetně závěsů, tvarovek, montážního materiálu a požárních ucpávek pro dotěsnění prostupů - pr. 125</t>
  </si>
  <si>
    <t>Pol1603</t>
  </si>
  <si>
    <t>VZT jednotka pro přívod a odvod vzduchu ve venkovním provedení Průtok +7500 m3/h, -8000 m3/h, 300 Pa - filtrace F7 - deskový rekuperátor - výparník přímého chlazení / topení dvouokruhový - ventilátory s EC motory Provedení Ecodesign 2018</t>
  </si>
  <si>
    <t>Pol1604</t>
  </si>
  <si>
    <t>Regulační klapka ruční 800x315</t>
  </si>
  <si>
    <t>Pol1605</t>
  </si>
  <si>
    <t>Odvodní digestoř pro odvod vzduchu rozměr 1200x1200 pro průtok vzduchu -500 m3/h</t>
  </si>
  <si>
    <t>Poznámka k položce:_x000D_
Včetně tukových filtrů</t>
  </si>
  <si>
    <t>Pol1606</t>
  </si>
  <si>
    <t>Difuzní anemostat přívodní vel. 600 pro průtok 700 m3/h</t>
  </si>
  <si>
    <t>Pol1607</t>
  </si>
  <si>
    <t>Čtyřhranná vyústka jednořadá s regulací rozměr 625x225</t>
  </si>
  <si>
    <t>Pol1608</t>
  </si>
  <si>
    <t>VZT jednotka pro přívod a odvod vzduchu ve venkovním provedení Průtok +2000 m3/h, -2000 m3/h, 300 Pa - filtrace F7 - deskový rekuperátor - elektrický ohřívač - ventilátory s EC motory Provedení Ecodesign 2018</t>
  </si>
  <si>
    <t>Poznámka k položce:_x000D_
Včetně odpruženého základového rámu, pružných manžet a montážního materiálu  _x000D_
Včetně autonomní regulace s ovládacím panelem a s možností výstupu do centrální MaR (Modbus). Regulace systému VZT je komplet součástí dodávky včetně oživení zařízení._x000D_
Referenční výrobek: Atrea DUPLEX 2500 Multi Eco-N</t>
  </si>
  <si>
    <t>Pol1609</t>
  </si>
  <si>
    <t>Vířivý anemostat přívodní vel. 500 pro průtok 240 m3/h</t>
  </si>
  <si>
    <t>Pol1610</t>
  </si>
  <si>
    <t>Čtyřhranná vyústka jednořadá s regulací rozměr 200x100</t>
  </si>
  <si>
    <t>Pol1611</t>
  </si>
  <si>
    <t>Krycí mřížka - pletivo 400x400</t>
  </si>
  <si>
    <t>Pol1612</t>
  </si>
  <si>
    <t>Kulisový tlumič hluku 400x400-2000</t>
  </si>
  <si>
    <t>Poznámka k položce:_x000D_
Včetně 2ks kulis 100x400-2000</t>
  </si>
  <si>
    <t>Pol1613</t>
  </si>
  <si>
    <t>Spiro potrubí z pozink. plechu, včetně závěsů, tvarovek, montážního materiálu a požárních ucpávek pro dotěsnění prostupů - pr. 160</t>
  </si>
  <si>
    <t>Pol1614</t>
  </si>
  <si>
    <t>Pol1615</t>
  </si>
  <si>
    <t>Zdroj chladu / tepla pro VZT jednotku - kondenzační jednotka systému přímého chlazení / topení, Qch = 20 kW</t>
  </si>
  <si>
    <t>Poznámka k položce:_x000D_
Včetně potrubí, chladiva a veškerého příslušentví pro napojení na VZT jednotku_x000D_
Včetně regulace a základové konstrukce pro osazení na střechu_x000D_
Referenční výrobek: Daikin RXYSQ8TY1</t>
  </si>
  <si>
    <t>Pol1616</t>
  </si>
  <si>
    <t>Vířivý anemostat přívodní vel. 600 pro průtok 500 m3/h</t>
  </si>
  <si>
    <t>Pol1617</t>
  </si>
  <si>
    <t>Vířivý anemostat přívodní vel. 300 pro průtok 240 m3/h</t>
  </si>
  <si>
    <t>Pol1618</t>
  </si>
  <si>
    <t>Pol1619</t>
  </si>
  <si>
    <t>Čtyřhranná vyústka jednořadá s regulací rozměr 525x225</t>
  </si>
  <si>
    <t>Pol1620</t>
  </si>
  <si>
    <t>Čtyřhranná vyústka jednořadá s regulací rozměr 625x125</t>
  </si>
  <si>
    <t>Pol1621</t>
  </si>
  <si>
    <t>Kulisový tlumič hluku 600x600-2000</t>
  </si>
  <si>
    <t>Poznámka k položce:_x000D_
Včetně 3ks kulis 100x600-2000</t>
  </si>
  <si>
    <t>Pol1622</t>
  </si>
  <si>
    <t>Spiro potrubí z pozink. plechu, včetně závěsů, tvarovek, montážního materiálu a požárních ucpávek pro dotěsnění prostupů - pr. 225</t>
  </si>
  <si>
    <t>Pol1623</t>
  </si>
  <si>
    <t>VZT jednotka pro přívod a odvod vzduchu ve vnitřním podstropním provedení Průtok +150 m3/h, -150 m3/h, 100 Pa - filtrace G3 - deskový rekuperátor - elektrický ohřívač - ventilátory s EC motory Provedení Ecodesign 2018</t>
  </si>
  <si>
    <t>Poznámka k položce:_x000D_
Včetně odpruženého základového rámu, pružných manžet a montážního materiálu  _x000D_
Včetně autonomní regulace s ovládacím panelem a s možností výstupu do centrální MaR (Modbus). Regulace systému VZT je komplet součástí dodávky včetně oživení zařízení._x000D_
Referenční výrobek: Atrea DUPLEX 170 EC5.RD5</t>
  </si>
  <si>
    <t>Pol1624</t>
  </si>
  <si>
    <t>Cirkulační digestoř - dodávka uživatele</t>
  </si>
  <si>
    <t>Pol1625</t>
  </si>
  <si>
    <t>Protidešťová žaluzie na potrubí pr. 125</t>
  </si>
  <si>
    <t>Pol1626</t>
  </si>
  <si>
    <t>Pružný tlumič hluku pr. 125, l = 1000 mm</t>
  </si>
  <si>
    <t>Pol1627</t>
  </si>
  <si>
    <t>Axiální ventilátor do kruhového potrubí Průtok 4000 m3/h, 300 Pa</t>
  </si>
  <si>
    <t>Poznámka k položce:_x000D_
Včetně pružných manžet a montážního materiálu</t>
  </si>
  <si>
    <t>Pol1628</t>
  </si>
  <si>
    <t>Zpětná klapka 600x400</t>
  </si>
  <si>
    <t>Pol1629</t>
  </si>
  <si>
    <t>Čtyřhranná vyústka jednořadá s regulací rozměr 425x225</t>
  </si>
  <si>
    <t>Pol1630</t>
  </si>
  <si>
    <t>Kulisový tlumič hluku 600x400-1500</t>
  </si>
  <si>
    <t>Poznámka k položce:_x000D_
Včetně 3ks kulis 100x400-1500</t>
  </si>
  <si>
    <t>Pol1631</t>
  </si>
  <si>
    <t>Radiální ventilátor do kruhového potrubí Průtok 750 m3/h, 200 Pa</t>
  </si>
  <si>
    <t>Poznámka k položce:_x000D_
Včetně výfukové mřížky, ochranné stříšky pro instalaci na střechu, pružných manžet a montážního materiálu</t>
  </si>
  <si>
    <t>Pol1632</t>
  </si>
  <si>
    <t>Talířový ventil odvodní pr. 200</t>
  </si>
  <si>
    <t>Pol1633</t>
  </si>
  <si>
    <t>Tlumič hluku do kruhového potrubí pr. 250, l = 900 mm</t>
  </si>
  <si>
    <t>Pol1634</t>
  </si>
  <si>
    <t>Nástřešní ventilátor Průtok 1490 m3/h, 200 Pa</t>
  </si>
  <si>
    <t>Poznámka k položce:_x000D_
Včetně podstavce s tlumičem hluku, pružných manžet a montážního materiálu</t>
  </si>
  <si>
    <t>Pol1635</t>
  </si>
  <si>
    <t>Talířový ventil odvodní pr. 160</t>
  </si>
  <si>
    <t>Pol1636</t>
  </si>
  <si>
    <t>Talířový ventil odvodní pr. 125</t>
  </si>
  <si>
    <t>Pol1637</t>
  </si>
  <si>
    <t>Radiální ventilátor do kruhového potrubí Průtok 600 m3/h, 200 Pa</t>
  </si>
  <si>
    <t>Pol1638</t>
  </si>
  <si>
    <t>Odvodní digestoř 800x800</t>
  </si>
  <si>
    <t>Pol1639</t>
  </si>
  <si>
    <t>Tlumič hluku do kruhového potrubí pr. 200, l = 900 mm</t>
  </si>
  <si>
    <t>Pol1640</t>
  </si>
  <si>
    <t>Radiální ventilátor do kruhového potrubí Průtok 1500 m3/h, 200 Pa</t>
  </si>
  <si>
    <t>Poznámka k položce:_x000D_
Včetně krycí mřížky, pružných manžet a montážního materiálu</t>
  </si>
  <si>
    <t>Pol1641</t>
  </si>
  <si>
    <t>Čtyřhranná vyústka jednořadá bez regulace rozměr 400x400</t>
  </si>
  <si>
    <t>Pol1642</t>
  </si>
  <si>
    <t>Kulisový tlumič hluku 400x400-1000</t>
  </si>
  <si>
    <t>Poznámka k položce:_x000D_
Včetně 2ks kulis 100x400-1000</t>
  </si>
  <si>
    <t>Pol1643</t>
  </si>
  <si>
    <t>Axiální ventilátor do kruhového potrubí pr. 1250 Průtok 50000 m3/h, 400 Pa</t>
  </si>
  <si>
    <t>Pol1644</t>
  </si>
  <si>
    <t>Těsná uzavírací klapka se servopohonem 230 V, rozměr 1250x1250</t>
  </si>
  <si>
    <t>Pol1645</t>
  </si>
  <si>
    <t>Protidešťová žaluzie 2000x1600, včetně sítě proti hmyzu</t>
  </si>
  <si>
    <t>Pol1646</t>
  </si>
  <si>
    <t>Parotěsná izolace na sání ventilátoru</t>
  </si>
  <si>
    <t>Pol1647</t>
  </si>
  <si>
    <t>Axiální ventilátor do kruhového potrubí pr. 500 Průtok 11000 m3/h, 500 Pa</t>
  </si>
  <si>
    <t>Pol1648</t>
  </si>
  <si>
    <t>Těsná uzavírací klapka se servopohonem 230 V, rozměr 1000x1000</t>
  </si>
  <si>
    <t>Pol1649</t>
  </si>
  <si>
    <t>Regulační klapka se servopohonem 230 V, rozměr 800x500</t>
  </si>
  <si>
    <t>Pol1650</t>
  </si>
  <si>
    <t>Čtyřhranná mřížka bez regulace rozměr 1200x800</t>
  </si>
  <si>
    <t>Pol1651</t>
  </si>
  <si>
    <t>Pol1652</t>
  </si>
  <si>
    <t>Axiální ventilátor do kruhového potrubí pr. 500 Průtok 9000 m3/h, 400 Pa</t>
  </si>
  <si>
    <t>Pol1653</t>
  </si>
  <si>
    <t>Regulační klapka se servopohonem 230 V, rozměr 1000x1000</t>
  </si>
  <si>
    <t>Pol1654</t>
  </si>
  <si>
    <t>Radiální ventilátor do kruhového potrubí pr. 400 Průtok 1500 m3/h, 300 Pa</t>
  </si>
  <si>
    <t>Pol1655</t>
  </si>
  <si>
    <t>Těsná uzavírací klapka se servopohonem 230 V, rozměr 400x400</t>
  </si>
  <si>
    <t>Pol1656</t>
  </si>
  <si>
    <t>Regulační klapka se servopohonem 230 V, rozměr 315x315</t>
  </si>
  <si>
    <t>Pol1657</t>
  </si>
  <si>
    <t>Protidešťová žaluzie 400x400, včetně sítě proti hmyzu</t>
  </si>
  <si>
    <t>Pol1658</t>
  </si>
  <si>
    <t>Protidešťová žaluzie 315x315, včetně sítě proti hmyzu</t>
  </si>
  <si>
    <t>Pol1659</t>
  </si>
  <si>
    <t>Konstrukční a dílenská dokumentace dle zvyklostí dodavatele</t>
  </si>
  <si>
    <t>Pol1660</t>
  </si>
  <si>
    <t>Provozní a komplexní zkoušky, revize</t>
  </si>
  <si>
    <t>Pol1661</t>
  </si>
  <si>
    <t>Jemné zaregulování</t>
  </si>
  <si>
    <t>Pol1662</t>
  </si>
  <si>
    <t>Pol1663</t>
  </si>
  <si>
    <t>Provozní přepisy a řády</t>
  </si>
  <si>
    <t>Pol1664</t>
  </si>
  <si>
    <t>Montáž</t>
  </si>
  <si>
    <t>Pol1665</t>
  </si>
  <si>
    <t>Štítky a označení potrubí</t>
  </si>
  <si>
    <t>Pol1666</t>
  </si>
  <si>
    <t>Koordinace se skutečným stavem stavby a instalací včetně úprav návrhu</t>
  </si>
  <si>
    <t>Požírní klapky a uzávěry</t>
  </si>
  <si>
    <t>PPK01</t>
  </si>
  <si>
    <t>Požární klapka 1000x900 mm</t>
  </si>
  <si>
    <t>-748866949</t>
  </si>
  <si>
    <t>Poznámka k položce:_x000D_
servopohon 230V, s koncovým spínačem signalizujícím polohu zavřeno</t>
  </si>
  <si>
    <t>PPK02</t>
  </si>
  <si>
    <t>Požární klapka 630x500 mm</t>
  </si>
  <si>
    <t>407931275</t>
  </si>
  <si>
    <t>PPK03</t>
  </si>
  <si>
    <t>Požární klapka 500x630 mm</t>
  </si>
  <si>
    <t>-1290528844</t>
  </si>
  <si>
    <t>PPK04</t>
  </si>
  <si>
    <t>Požární klapka pr. 315 mm</t>
  </si>
  <si>
    <t>-1620367628</t>
  </si>
  <si>
    <t>PPK05</t>
  </si>
  <si>
    <t>1916698395</t>
  </si>
  <si>
    <t>PPK06</t>
  </si>
  <si>
    <t>-2051922437</t>
  </si>
  <si>
    <t>PPK07</t>
  </si>
  <si>
    <t>Požární klapka 400x400 mm</t>
  </si>
  <si>
    <t>-1925403859</t>
  </si>
  <si>
    <t>PPK08</t>
  </si>
  <si>
    <t>Požární klapka 315x200 mm</t>
  </si>
  <si>
    <t>1647400843</t>
  </si>
  <si>
    <t>PPK09</t>
  </si>
  <si>
    <t>Požární klapka 400x250 mm</t>
  </si>
  <si>
    <t>50149988</t>
  </si>
  <si>
    <t>PPK10</t>
  </si>
  <si>
    <t>Požární klapka 400x200 mm</t>
  </si>
  <si>
    <t>-1038451875</t>
  </si>
  <si>
    <t>PPK11</t>
  </si>
  <si>
    <t>1112590448</t>
  </si>
  <si>
    <t>PPK12</t>
  </si>
  <si>
    <t>-1161236246</t>
  </si>
  <si>
    <t>PPK13</t>
  </si>
  <si>
    <t>Požární klapka 250x200 mm</t>
  </si>
  <si>
    <t>1267144790</t>
  </si>
  <si>
    <t>PPK14</t>
  </si>
  <si>
    <t>Požární klapka pr. 200 mm</t>
  </si>
  <si>
    <t>-999880333</t>
  </si>
  <si>
    <t>PPK15</t>
  </si>
  <si>
    <t>294606960</t>
  </si>
  <si>
    <t>PPK16</t>
  </si>
  <si>
    <t>-416746231</t>
  </si>
  <si>
    <t>PPK17</t>
  </si>
  <si>
    <t>Požární klapka 710x500 mm</t>
  </si>
  <si>
    <t>-416882889</t>
  </si>
  <si>
    <t>PPK18</t>
  </si>
  <si>
    <t>1679500626</t>
  </si>
  <si>
    <t>PPK19</t>
  </si>
  <si>
    <t>1390083741</t>
  </si>
  <si>
    <t>PPK20</t>
  </si>
  <si>
    <t>Požární klapka pr. 125 mm</t>
  </si>
  <si>
    <t>-312797839</t>
  </si>
  <si>
    <t>PPK21</t>
  </si>
  <si>
    <t>Požární klapka 800x250 mm</t>
  </si>
  <si>
    <t>-1932314535</t>
  </si>
  <si>
    <t>PPK22</t>
  </si>
  <si>
    <t>-1250155881</t>
  </si>
  <si>
    <t>PPK23</t>
  </si>
  <si>
    <t>-1465460755</t>
  </si>
  <si>
    <t>PPK24</t>
  </si>
  <si>
    <t>-1201187615</t>
  </si>
  <si>
    <t>PPK25</t>
  </si>
  <si>
    <t>956764120</t>
  </si>
  <si>
    <t>PPK26</t>
  </si>
  <si>
    <t>1513537522</t>
  </si>
  <si>
    <t>PPK28</t>
  </si>
  <si>
    <t>Stěnový požární uzávěr 400x315 mm</t>
  </si>
  <si>
    <t>-468525680</t>
  </si>
  <si>
    <t>Poznámka k položce:_x000D_
servopohon 230V, s koncovým spínačem signalizujícím polohu zavřeno, včetně krycích mřížek</t>
  </si>
  <si>
    <t>PPK29</t>
  </si>
  <si>
    <t>Stěnový požární uzávěr 200x315 mm</t>
  </si>
  <si>
    <t>-481146824</t>
  </si>
  <si>
    <t>PPK33</t>
  </si>
  <si>
    <t>Požární klapka 315x250 mm</t>
  </si>
  <si>
    <t>183870801</t>
  </si>
  <si>
    <t>PPK34</t>
  </si>
  <si>
    <t>30924586</t>
  </si>
  <si>
    <t>PPK35</t>
  </si>
  <si>
    <t>1866394786</t>
  </si>
  <si>
    <t>PPK36</t>
  </si>
  <si>
    <t>-719525170</t>
  </si>
  <si>
    <t>PPK37</t>
  </si>
  <si>
    <t>-810283536</t>
  </si>
  <si>
    <t>PPK38</t>
  </si>
  <si>
    <t>1036080781</t>
  </si>
  <si>
    <t>PPK39</t>
  </si>
  <si>
    <t>-922760497</t>
  </si>
  <si>
    <t>PPK40</t>
  </si>
  <si>
    <t>1899787210</t>
  </si>
  <si>
    <t>PPK41</t>
  </si>
  <si>
    <t>-1183948993</t>
  </si>
  <si>
    <t>PPK43</t>
  </si>
  <si>
    <t>1605690907</t>
  </si>
  <si>
    <t>PPK44</t>
  </si>
  <si>
    <t>-357985168</t>
  </si>
  <si>
    <t>PPK48</t>
  </si>
  <si>
    <t>-1522299776</t>
  </si>
  <si>
    <t>PPK49</t>
  </si>
  <si>
    <t>-61214358</t>
  </si>
  <si>
    <t>PPK50</t>
  </si>
  <si>
    <t>Požární klapka 500x315 mm</t>
  </si>
  <si>
    <t>-1517285474</t>
  </si>
  <si>
    <t>PPK51</t>
  </si>
  <si>
    <t>550403637</t>
  </si>
  <si>
    <t>PPK52</t>
  </si>
  <si>
    <t>-1611795555</t>
  </si>
  <si>
    <t>PPK53</t>
  </si>
  <si>
    <t>-358384831</t>
  </si>
  <si>
    <t>PPK54</t>
  </si>
  <si>
    <t>-1641396797</t>
  </si>
  <si>
    <t>PPK55</t>
  </si>
  <si>
    <t>Požární klapka pr. 225 mm</t>
  </si>
  <si>
    <t>-1433755018</t>
  </si>
  <si>
    <t>PPK56</t>
  </si>
  <si>
    <t>1468181956</t>
  </si>
  <si>
    <t>PPK57</t>
  </si>
  <si>
    <t>249996793</t>
  </si>
  <si>
    <t>PPK59</t>
  </si>
  <si>
    <t>-120628933</t>
  </si>
  <si>
    <t>PPK60</t>
  </si>
  <si>
    <t>258720998</t>
  </si>
  <si>
    <t>PPK64</t>
  </si>
  <si>
    <t>401306057</t>
  </si>
  <si>
    <t>PPK65</t>
  </si>
  <si>
    <t>-506494966</t>
  </si>
  <si>
    <t>PPK66</t>
  </si>
  <si>
    <t>-353027797</t>
  </si>
  <si>
    <t>PPK67</t>
  </si>
  <si>
    <t>-792753625</t>
  </si>
  <si>
    <t>PPK68</t>
  </si>
  <si>
    <t>-1016530363</t>
  </si>
  <si>
    <t>PPK69</t>
  </si>
  <si>
    <t>-725893081</t>
  </si>
  <si>
    <t>PPK70</t>
  </si>
  <si>
    <t>-475655457</t>
  </si>
  <si>
    <t>PPK71</t>
  </si>
  <si>
    <t>-235651068</t>
  </si>
  <si>
    <t>PPK72</t>
  </si>
  <si>
    <t>1475074706</t>
  </si>
  <si>
    <t>PPK73</t>
  </si>
  <si>
    <t>-1277972727</t>
  </si>
  <si>
    <t>PPK74</t>
  </si>
  <si>
    <t>333095475</t>
  </si>
  <si>
    <t>PPK75</t>
  </si>
  <si>
    <t>-1046955859</t>
  </si>
  <si>
    <t>PPK77</t>
  </si>
  <si>
    <t>-1901478535</t>
  </si>
  <si>
    <t>PPK78</t>
  </si>
  <si>
    <t>368804860</t>
  </si>
  <si>
    <t>PPK82</t>
  </si>
  <si>
    <t>-1506051227</t>
  </si>
  <si>
    <t>PPK83</t>
  </si>
  <si>
    <t>-1472601659</t>
  </si>
  <si>
    <t>PPK84</t>
  </si>
  <si>
    <t>1247450450</t>
  </si>
  <si>
    <t>PPK85</t>
  </si>
  <si>
    <t>-1360630203</t>
  </si>
  <si>
    <t>PPK86</t>
  </si>
  <si>
    <t>1514462996</t>
  </si>
  <si>
    <t>PPK87</t>
  </si>
  <si>
    <t>-652988585</t>
  </si>
  <si>
    <t>PPK88</t>
  </si>
  <si>
    <t>1149632747</t>
  </si>
  <si>
    <t>PPK89</t>
  </si>
  <si>
    <t>1371724409</t>
  </si>
  <si>
    <t>PPK90</t>
  </si>
  <si>
    <t>-2024913200</t>
  </si>
  <si>
    <t>PPK92</t>
  </si>
  <si>
    <t>1598095535</t>
  </si>
  <si>
    <t>PPK93</t>
  </si>
  <si>
    <t>1008215246</t>
  </si>
  <si>
    <t>SO 700_D.1.4.D - Měření a regulace</t>
  </si>
  <si>
    <t>D1 - 1. Přístroje v provozu:</t>
  </si>
  <si>
    <t>D2 - 2. Dálkový dohled:</t>
  </si>
  <si>
    <t>D3 - 3. Rozvaděč + podcentrála ř.s.:</t>
  </si>
  <si>
    <t>D4 - 4. Software</t>
  </si>
  <si>
    <t>D5 - 5.Montážní materiál</t>
  </si>
  <si>
    <t>D6 - 6.Ostatní</t>
  </si>
  <si>
    <t>1. Přístroje v provozu:</t>
  </si>
  <si>
    <t>Pol1105</t>
  </si>
  <si>
    <t>Čidlo teploty venkovní, Ni 1000, vč.příslušenství</t>
  </si>
  <si>
    <t>Pol1106</t>
  </si>
  <si>
    <t>Čidlo teploty venkovní, zapojení (+ kabeláž k rozvaděči VS viz mont. materiál) (dodávka VS)</t>
  </si>
  <si>
    <t>Pol1107</t>
  </si>
  <si>
    <t>Snímač teploty příložný, výstup Ni1000, vč. příslušenství</t>
  </si>
  <si>
    <t>Pol1108</t>
  </si>
  <si>
    <t>Snímač teploty, výstup Ni1000, do potrubí ÚT vč. jímky a návarku</t>
  </si>
  <si>
    <t>Pol1109</t>
  </si>
  <si>
    <t>Termostat prostorový, rozsah 20-60°C</t>
  </si>
  <si>
    <t>Pol1110</t>
  </si>
  <si>
    <t>Ústředna vč. čidla pro vyhodnocení zaplavení prostoru, vč. příslušenství</t>
  </si>
  <si>
    <t>Pol1111</t>
  </si>
  <si>
    <t>Manostat do potrubí ÚT, rozsah 0-400 kPa, vč. odběru a uzavíracího ventilku</t>
  </si>
  <si>
    <t>Pol1112</t>
  </si>
  <si>
    <t>Stop tlačítko s aretací, barva červená, hřibový knoflík vč.pomocných kontaktů</t>
  </si>
  <si>
    <t>Pol1113</t>
  </si>
  <si>
    <t>Trojcestný regulační ventil , vč. servopohonu nap. 24V AC, ovl. 0-10 V DC (v dodávce ÚT) jen zapojení</t>
  </si>
  <si>
    <t>Pol1114</t>
  </si>
  <si>
    <t>Čidlo koncentrace CO, rozsah 0-300 ppm, vč. kalibrace, umístění na stěnu</t>
  </si>
  <si>
    <t>Pol1115</t>
  </si>
  <si>
    <t>Ústředna pro vyhodnocení CO, dvoustupňová, napájení 230V</t>
  </si>
  <si>
    <t>Pol1116</t>
  </si>
  <si>
    <t>Světelná tabule oboustranná, text: zákaz vjezdu, nebezpečí otravy, nap. 230V</t>
  </si>
  <si>
    <t>Pol1117</t>
  </si>
  <si>
    <t>Čidlo teploty prostorové, Ni 1000, vč.příslušenství</t>
  </si>
  <si>
    <t>Pol1118</t>
  </si>
  <si>
    <t>Čerpadlo 230V (dodávka ÚT) pouze zapojení</t>
  </si>
  <si>
    <t>Pol1119</t>
  </si>
  <si>
    <t>Ventilátor 230V (dodávka VZT) pouze zapojení</t>
  </si>
  <si>
    <t>Pol1120</t>
  </si>
  <si>
    <t>Ventilátor 400V (dodávka VZT) pouze zapojení</t>
  </si>
  <si>
    <t>Pol1121</t>
  </si>
  <si>
    <t>PK klapky + stěnové požární uzávěry (DODÁVKA VZT), připojení koncového spínače (poloha zavřeno)</t>
  </si>
  <si>
    <t>Pol1122</t>
  </si>
  <si>
    <t>Prostorový termostat pro ovládání ventilů radiátorů a vnitřních jednotek chlazení, spínání 230V,50Hz, on/off</t>
  </si>
  <si>
    <t>Pol1123</t>
  </si>
  <si>
    <t>Ventily vč. termopohonů on/off, 230V na radiátorecch (v dodávce ÚT) jen napojení</t>
  </si>
  <si>
    <t>Pol1124</t>
  </si>
  <si>
    <t>Moduly v jednotkách chlazení on/off, 230V (v dodávce chlazení) jen napojení</t>
  </si>
  <si>
    <t>Pol1125</t>
  </si>
  <si>
    <t>Napojení rozvaděčů VZT jednotek a VS pro komunikaci Modbus</t>
  </si>
  <si>
    <t>2. Dálkový dohled:</t>
  </si>
  <si>
    <t>Pol1126</t>
  </si>
  <si>
    <t>Univerzální GSM modul a komunikátor, včetně zdroje a antény (bez SIM karty)</t>
  </si>
  <si>
    <t>3. Rozvaděč + podcentrála ř.s.:</t>
  </si>
  <si>
    <t>Pol1127</t>
  </si>
  <si>
    <t>Rozvaděč RMRK, vxšxh = 1000x600x250 mm, vč. nutného příslušenství a kompletního vydrátování (jištění,relé,trafa,osvětlení, přepěťové ochrany, ovládací a signalizační prvky a další nutné příslušenství) - viz příloha 03 rozvaděč RMR</t>
  </si>
  <si>
    <t>soubor</t>
  </si>
  <si>
    <t>Pol1128</t>
  </si>
  <si>
    <t>Podcentrála ř.s.pro AI=11, AO=6, DI=22, DO=12, CPU, Modbus, Ethernet, nutné moduly a další příslušenství, vč. ovládacího panelu</t>
  </si>
  <si>
    <t>4. Software</t>
  </si>
  <si>
    <t>Pol1129</t>
  </si>
  <si>
    <t>Software pro podcentrálu (51 d.b.)</t>
  </si>
  <si>
    <t>Pol1130</t>
  </si>
  <si>
    <t>Software pro přenos dat a řízení mezi regulací VZT a VS a rozvaděčem RMR - Modbus</t>
  </si>
  <si>
    <t>5.Montážní materiál</t>
  </si>
  <si>
    <t>Pol1131</t>
  </si>
  <si>
    <t>Kabel stíněný JYTY 2x1 mm2</t>
  </si>
  <si>
    <t>Pol1132</t>
  </si>
  <si>
    <t>Kabel stíněný JYTY 4x1 mm2</t>
  </si>
  <si>
    <t>Pol1133</t>
  </si>
  <si>
    <t>Kabel silový CYKY 3x1,5 mm2</t>
  </si>
  <si>
    <t>Pol1134</t>
  </si>
  <si>
    <t>Kabel bezhalogenový Praflacom 2x2x0,8 mm2</t>
  </si>
  <si>
    <t>Pol1135</t>
  </si>
  <si>
    <t>Kabel bezhalogenový Praflacom 3x2x0,8 mm2</t>
  </si>
  <si>
    <t>Pol1136</t>
  </si>
  <si>
    <t>Kabel bezhalogenový Praflasafe 3x1,5 mm2</t>
  </si>
  <si>
    <t>Pol1137</t>
  </si>
  <si>
    <t>Kabel bezhalogenový Praflasafe 4x1,5 mm2</t>
  </si>
  <si>
    <t>Pol1138</t>
  </si>
  <si>
    <t>Kabel UTP CAT 5e vč. konektorů 2x RJ45, 3m</t>
  </si>
  <si>
    <t>Pol1139</t>
  </si>
  <si>
    <t>Vodič CYA 6 mm2</t>
  </si>
  <si>
    <t>Pol1140</t>
  </si>
  <si>
    <t>Příslušenství pro provedení ochranného pospojení</t>
  </si>
  <si>
    <t>Pol1141</t>
  </si>
  <si>
    <t>Kabelový žlab 40/40 kovový,vč. kolen, víka a příslušenství pro upevnění</t>
  </si>
  <si>
    <t>Pol1142</t>
  </si>
  <si>
    <t>Kabelový žlab 62/50 kovový,vč. kolen, víka a příslušenství pro upevnění</t>
  </si>
  <si>
    <t>Pol1143</t>
  </si>
  <si>
    <t>Kabelový žlab 100/50 kovový,vč. kolen, víka a příslušenství pro upevnění</t>
  </si>
  <si>
    <t>Pol1144</t>
  </si>
  <si>
    <t>Trubka PE (23mm) bezhalogenová, vč. upevnění</t>
  </si>
  <si>
    <t>Pol1145</t>
  </si>
  <si>
    <t>Trubka PE (23mm) pevná, vč. upevnění</t>
  </si>
  <si>
    <t>Pol1146</t>
  </si>
  <si>
    <t>Trubka PE (23mm) ohebná, vč. upevnění</t>
  </si>
  <si>
    <t>Pol1147</t>
  </si>
  <si>
    <t>Odbočná hranatá krabice se svorkovnicí</t>
  </si>
  <si>
    <t>Pol1148</t>
  </si>
  <si>
    <t>Svazková montáž, zhotovení na montáži z konstrukčních dílů, vč. upevňovacích bodů</t>
  </si>
  <si>
    <t>Pol1149</t>
  </si>
  <si>
    <t>Drobný montážní materiál</t>
  </si>
  <si>
    <t>Pol1150</t>
  </si>
  <si>
    <t>Příslušenství pro svazkování kabelů ve stoupačkách a podhledech</t>
  </si>
  <si>
    <t>Pol1151</t>
  </si>
  <si>
    <t>Požární ucpávka pro svazek kabelů do průměru 50 mm, odolnost dle PBŘ</t>
  </si>
  <si>
    <t>6.Ostatní</t>
  </si>
  <si>
    <t>Pol1152</t>
  </si>
  <si>
    <t>Uvedení do provozu, zaškolení obsluhy, návod k obsluze</t>
  </si>
  <si>
    <t>Pol1153</t>
  </si>
  <si>
    <t>Vypracování svorkových schémat rozvaděčů (el. zapojení) na vybraného dodavatele MaR</t>
  </si>
  <si>
    <t>Pol1154</t>
  </si>
  <si>
    <t>Revize</t>
  </si>
  <si>
    <t>Pol1155</t>
  </si>
  <si>
    <t>Pol1156</t>
  </si>
  <si>
    <t>Provozní a komplexní zkoušky</t>
  </si>
  <si>
    <t>Pol1157</t>
  </si>
  <si>
    <t>Stavební přípomoc</t>
  </si>
  <si>
    <t>Pol1158</t>
  </si>
  <si>
    <t>Spolupráce s profesí RTCH a VZT na tvorbě software MaR</t>
  </si>
  <si>
    <t>SO 700_D.1.4.E - ZTI</t>
  </si>
  <si>
    <t>D1 - D1.4.e_zdravotně-technické instalace</t>
  </si>
  <si>
    <t xml:space="preserve">    D2 - Kanalizace</t>
  </si>
  <si>
    <t xml:space="preserve">    D3 - Plyn</t>
  </si>
  <si>
    <t xml:space="preserve">    D4 - Vodoinstalace</t>
  </si>
  <si>
    <t xml:space="preserve">    D5 - Zařizovací předměty</t>
  </si>
  <si>
    <t>D1.4.e_zdravotně-technické instalace</t>
  </si>
  <si>
    <t>Kanalizace</t>
  </si>
  <si>
    <t>Pol1</t>
  </si>
  <si>
    <t>Plastové potrubí PP-HT včetně tvarovek DN32 a upevnění</t>
  </si>
  <si>
    <t>Pol2</t>
  </si>
  <si>
    <t>Plastové potrubí PP-HT včetně tvarovek DN40 a upevnění</t>
  </si>
  <si>
    <t>Pol3</t>
  </si>
  <si>
    <t>Plastové potrubí PP-HT včetně tvarovek DN50 a upevnění</t>
  </si>
  <si>
    <t>Pol4</t>
  </si>
  <si>
    <t>Plastové potrubí PP-HT včetně tvarovek DN75 a upevnění</t>
  </si>
  <si>
    <t>Pol5</t>
  </si>
  <si>
    <t>Plastové potrubí PP-HT včetně tvarovek DN110 a upevnění</t>
  </si>
  <si>
    <t>Pol6</t>
  </si>
  <si>
    <t>Plastové potrubí PP-HT včetně tvarovek DN125 a upevnění</t>
  </si>
  <si>
    <t>Pol7</t>
  </si>
  <si>
    <t>Plastové potrubí PVC-KG SN4 DN110 včetně tvarovek</t>
  </si>
  <si>
    <t>Pol8</t>
  </si>
  <si>
    <t>Plastové potrubí PVC-KG SN4 DN125 včetně tvarovek</t>
  </si>
  <si>
    <t>Pol9</t>
  </si>
  <si>
    <t>Plastové potrubí PVC-KG SN4 DN160 včetně tvarovek</t>
  </si>
  <si>
    <t>Pol10</t>
  </si>
  <si>
    <t>Plastové potrubí PVC-KG SN4 DN200 včetně tvarovek</t>
  </si>
  <si>
    <t>Pol11</t>
  </si>
  <si>
    <t>PE - trubka d40 včetně tvarovek a upevnění např. Geberit</t>
  </si>
  <si>
    <t>Pol12</t>
  </si>
  <si>
    <t>PE - trubka d50 včetně tvarovek a upevnění např. Geberit</t>
  </si>
  <si>
    <t>Pol13</t>
  </si>
  <si>
    <t>PE - trubka d56 včetně tvarovek a upevnění např. Geberit</t>
  </si>
  <si>
    <t>Pol14</t>
  </si>
  <si>
    <t>PE - trubka d75 včetně tvarovek a upevnění např. Geberit</t>
  </si>
  <si>
    <t>Pol15</t>
  </si>
  <si>
    <t>PE - trubka d110 včetně tvarovek a upevnění např. Geberit</t>
  </si>
  <si>
    <t>Pol16</t>
  </si>
  <si>
    <t>PE - trubka d125 včetně tvarovek a upevnění např. Geberit</t>
  </si>
  <si>
    <t>Pol17</t>
  </si>
  <si>
    <t>Geberit zvukově izolační deska Isol Flex, přířez pro trubku: d=56 / 63mm</t>
  </si>
  <si>
    <t>Pol18</t>
  </si>
  <si>
    <t>Geberit zvukově izolační deska Isol Flex, přířez pro trubku: d=75mm</t>
  </si>
  <si>
    <t>Pol19</t>
  </si>
  <si>
    <t>Geberit zvukově izolační deska Isol Flex, přířez pro trubku: d=110mm</t>
  </si>
  <si>
    <t>Pol20</t>
  </si>
  <si>
    <t>Geberit zvukově izolační deska Isol Flex, přířez pro trubku: d=125 / 135mm</t>
  </si>
  <si>
    <t>Pol21</t>
  </si>
  <si>
    <t>Geberit zvukově izolační deska Isol Flex</t>
  </si>
  <si>
    <t>Pol22</t>
  </si>
  <si>
    <t>Výtlačné potrubí z polyetylenu 90x5,4 vč. tvarovek a upevnění; výtlak splaškových vod</t>
  </si>
  <si>
    <t>Pol23</t>
  </si>
  <si>
    <t>Výtlačné potrubí z polyetylenu 110x6,6 vč. tvarovek a upevnění, výtlak splaškových vod</t>
  </si>
  <si>
    <t>Pol24</t>
  </si>
  <si>
    <t>Výtlačné potrubí z polyetylenu 160x9,5 vč. tvarovek a upevnění, výtlak dešťových vod</t>
  </si>
  <si>
    <t>Pol25</t>
  </si>
  <si>
    <t>Čistící kus pro plastové potrubí DN50</t>
  </si>
  <si>
    <t>Pol26</t>
  </si>
  <si>
    <t>Čistící kus pro plastové potrubí DN75</t>
  </si>
  <si>
    <t>Pol27</t>
  </si>
  <si>
    <t>Čistící kus pro plastové potrubí DN110</t>
  </si>
  <si>
    <t>Pol28</t>
  </si>
  <si>
    <t>Čistící kus pro plastové potrubí DN125</t>
  </si>
  <si>
    <t>Pol29</t>
  </si>
  <si>
    <t>Čistící kus pro plastové potrubí DN160</t>
  </si>
  <si>
    <t>Pol30</t>
  </si>
  <si>
    <t>Čistící kus pro plastové potrubí DN200</t>
  </si>
  <si>
    <t>Pol31</t>
  </si>
  <si>
    <t>Tepelná izolace dešťového potrubí; PE hadice D70/5</t>
  </si>
  <si>
    <t>Pol32</t>
  </si>
  <si>
    <t>Tepelná izolace dešťového potrubí; PE hadice D100/5</t>
  </si>
  <si>
    <t>Pol33</t>
  </si>
  <si>
    <t>Tepelná izolace dešťového potrubí; PE hadice D125/5</t>
  </si>
  <si>
    <t>Pol34</t>
  </si>
  <si>
    <t>Tepelná izolace dešťového potrubí; PE hadice D150/5</t>
  </si>
  <si>
    <t>Pol35</t>
  </si>
  <si>
    <t>Tepelná izolace dešťového potrubí; PE hadice D200/5</t>
  </si>
  <si>
    <t>Pol36</t>
  </si>
  <si>
    <t>Tepelná izolace z kamenné vlny s hliníkovým polepem, λ=0,033W/m.K, studená voda D54/20mm; ref. výr. Rockwool 800,</t>
  </si>
  <si>
    <t>Pol37</t>
  </si>
  <si>
    <t>Tepelná izolace z kamenné vlny s hliníkovým polepem, λ=0,033W/m.K, teplá voda D76/40mm; ref. výr. Rockwool 800,</t>
  </si>
  <si>
    <t>Pol38</t>
  </si>
  <si>
    <t>Požární ucpávka prostupu stropem</t>
  </si>
  <si>
    <t>Pol39</t>
  </si>
  <si>
    <t>Požární ucpávka prostupu stěnou</t>
  </si>
  <si>
    <t>Pol40</t>
  </si>
  <si>
    <t>Podtlaková vpusť s PVC manžetou a ochranným košem d56 12l/s; např. Geberit PluviaOne roof outlet DAF</t>
  </si>
  <si>
    <t>Pol41</t>
  </si>
  <si>
    <t>Přídavný prvek pochůzný ke střešní vpusti pro zelené střechy, např.Geberit pluvia</t>
  </si>
  <si>
    <t>Pol42</t>
  </si>
  <si>
    <t>Připojení parozábrany pro vpusť, d56, 12l/s; např. Geberit pro PluviaOne</t>
  </si>
  <si>
    <t>Pol43</t>
  </si>
  <si>
    <t>Vytápěcí těleso 8W pro Pluvia</t>
  </si>
  <si>
    <t>Pol44</t>
  </si>
  <si>
    <t>Boční vpusť vyhřívaná DN75 např. topwet</t>
  </si>
  <si>
    <t>Pol45</t>
  </si>
  <si>
    <t>Odvětrání kanalizace s integrovanou PVC manžetou DN110 např. topwet</t>
  </si>
  <si>
    <t>Pol46</t>
  </si>
  <si>
    <t>Odvětrání kanalizace s integrovanou PVC manžetou DN75 např. topwet</t>
  </si>
  <si>
    <t>Pol47</t>
  </si>
  <si>
    <t>Prostup parozábranou s integrovanou bitumenovou manžetou DN110 např. topwet</t>
  </si>
  <si>
    <t>Pol48</t>
  </si>
  <si>
    <t>Prostup parozábranou s integrovanou bitumenovou manžetou DN75 např. topwet</t>
  </si>
  <si>
    <t>Pol49</t>
  </si>
  <si>
    <t>Střešní vpusť vyhřívaná vodorovná s integrovanou PVC manžetou DN110; vč. ochranného koše např. topwet</t>
  </si>
  <si>
    <t>Pol50</t>
  </si>
  <si>
    <t>Střešní vpusť vyhřívaná vodorovná s integrovanou PVC manžetou DN75, vč. ochranného koše např. topwet</t>
  </si>
  <si>
    <t>Pol51</t>
  </si>
  <si>
    <t>šachta pro zelené střechy výšky 230mm, 300x300mm např. Topwet</t>
  </si>
  <si>
    <t>Pol52</t>
  </si>
  <si>
    <t>Terasová vpusť vyhřívaná vodorovná s integrovanou PVC manžetou DN110, vč. ochranného koše např. topwet</t>
  </si>
  <si>
    <t>Pol53</t>
  </si>
  <si>
    <t>Dešťový žlab meafluid 100, výšky 127mm; včetně pozinkovaného roštu A15, odtokového hrdla a čelní desky nátoku; délka 33m např. Mea</t>
  </si>
  <si>
    <t>Pol54</t>
  </si>
  <si>
    <t>Dešťový žlab meafluid 100, výšky 127mm; včetně pozinkovaného roštu A15, odtokového hrdla a čelní desky nátoku; délka 3m např. Mea</t>
  </si>
  <si>
    <t>Pol55</t>
  </si>
  <si>
    <t>Dešťový žlab meafluid 100, výšky 127mm; včetně pozinkovaného roštu A15, odtokového hrdla a čelní desky nátoku; délka 1,6m např. Mea</t>
  </si>
  <si>
    <t>Pol56</t>
  </si>
  <si>
    <t>Dešťový žlab meafluid 100, výšky 127mm; včetně pozinkovaného roštu A15, odtokového hrdla a čelní desky nátoku; délka 2,7m např. Mea</t>
  </si>
  <si>
    <t>Pol57</t>
  </si>
  <si>
    <t>Přivzdušňovací ventil DN75</t>
  </si>
  <si>
    <t>Pol58</t>
  </si>
  <si>
    <t>Revizní dvířka k čistícím kusům 150x150mm</t>
  </si>
  <si>
    <t>Pol59</t>
  </si>
  <si>
    <t>Podlahová vpusť s přítokem DN75</t>
  </si>
  <si>
    <t>Pol60</t>
  </si>
  <si>
    <t>Dvorní vpusť DN110</t>
  </si>
  <si>
    <t>Pol61</t>
  </si>
  <si>
    <t>Plastová kanalizační šachta, průměr 600mm, hloubka 1,6m vč poklopu A15</t>
  </si>
  <si>
    <t>Pol62</t>
  </si>
  <si>
    <t>Čerpadlo kondenzátu od chlazení</t>
  </si>
  <si>
    <t>Pol63</t>
  </si>
  <si>
    <t>Sifon kondenzátu od chlazení DN32</t>
  </si>
  <si>
    <t>Pol64</t>
  </si>
  <si>
    <t>Čerpací jímka na splaškové vody obdélníková typová ND22; dno ND22, zastropení ND22S, skruž S1000/1000, konus 1000/800, poklop B125 DN800, vývrty stěsněním 3ks, vč. dopravy; např. DB jímky včetně montáže</t>
  </si>
  <si>
    <t>Pol65</t>
  </si>
  <si>
    <t>Čerpací jímka na splaškové vody kruhová D2000; dno EU-S 2000/970, skruž EU-K 2000/1500 2x, skruž EU-K 2000/500 1x, strop EU-p 2000/800, komínek DN800, poklop B125 DN800, těsnění skruží, vývrty 2xvč. dopravy; např. DB jímky včetně montáže</t>
  </si>
  <si>
    <t>Pol66</t>
  </si>
  <si>
    <t>Zařízení pro čerpání splaškových vod, stacionární instalace do suchého prostředí; ref. výrobek Wilo drainLift XL 2/10; přírubové hrdlo DN150, uzavírací šoupě DN80, Příruboové hrdlo DN80, ruční membránové čerpadlo, třícestný ventil 1/2", uzavrízací šoupě DN150</t>
  </si>
  <si>
    <t>Pol67</t>
  </si>
  <si>
    <t>Ponorné čerpadlo do čerpací jímky splaškových vod (2ks); ref. výrobek Wilo Rexa PRO C08DA-434/EAD1X2-T0039-540-O; Závěsné zařízení 2x DN80/2RK, zpětná klapka 2x DN80, uzavírací šoupě 2x DN80, vodící trubka do jímky 4x D42,4x2mm 6m, sada vázacího řetězu 2x PCS-CE nerez, řidicí jednotka Control EC-L-2x12A se snímačem hladiny a kabelem 10m</t>
  </si>
  <si>
    <t>Pol68</t>
  </si>
  <si>
    <t>Ponorné čerpadlo do čerpací jímky dešťových vod (2ks); ref. výrobek Wilo FA 10.33-238E+T17-4/16HEx; Závěsné zařízení 2x DN100/2RK, zpětná klapka 2x DN100, uzavírací šoupě 2x DN100, vodící trubka do jímky 4x D42,4x2mm 6m, sada vázacího řetězu 2x PCS-CE nerez, řidicí jednotka Control SC-L x24Ase snímačem hladiny a kabelem 10m</t>
  </si>
  <si>
    <t>Pol69</t>
  </si>
  <si>
    <t>Pračkový sifon</t>
  </si>
  <si>
    <t>Pol70</t>
  </si>
  <si>
    <t>Podlahová vpusť s roštem DN110, šíře 1100mm, hloubka 300mm, celonerez (47.4st.,50e.1st. dle gastra); vyjímatelný rošt, horní díl, příruba pro uchycení izolace, zápachová uzávěrka, prostiskluzový rošt o výšce 25mm a velikosti ok 25x25mm</t>
  </si>
  <si>
    <t>Pol71</t>
  </si>
  <si>
    <t>Podlahová vpusť s roštem DN110, šíře 2450mm, hloubka 400mm, celonerez (50g.1st. dle gastra); vyjímatelný rošt, horní díl, příruba pro uchycení izolace, zápachová uzávěrka, prostiskluzový rošt o výšce 25mm a velikosti ok 25x25mm</t>
  </si>
  <si>
    <t>Pol72</t>
  </si>
  <si>
    <t>Podlahová vpusť s roštem DN110, šíře 700mm, hloubka 500mm, celonerez (50g.4st.,50g.9st,50g.7st dle gastra); vyjímatelný rošt, horní díl, příruba pro uchycení izolace, zápachová uzávěrka, prostiskluzový rošt o výšce 25mm a velikosti ok 25x25mm</t>
  </si>
  <si>
    <t>Pol73</t>
  </si>
  <si>
    <t>Podlahová vpusť s roštem DN110, šíře 1100mm, hloubka 400mm, celonerez (50g.11st. dle gastra); vyjímatelný rošt, horní díl, příruba pro uchycení izolace, zápachová uzávěrka, prostiskluzový rošt o výšce 25mm a velikosti ok 25x25mm</t>
  </si>
  <si>
    <t>Pol74</t>
  </si>
  <si>
    <t>Podlahová vpusť s roštem DN110, šíře 2000mm, hloubka 300mm, celonerez (52.4st. dle gastra); vyjímatelný rošt, horní díl, příruba pro uchycení izolace, zápachová uzávěrka, prostiskluzový rošt o výšce 25mm a velikosti ok 25x25mm</t>
  </si>
  <si>
    <t>Pol75</t>
  </si>
  <si>
    <t>Podlahová vpusť s roštem DN110, šíře 400mm, hloubka 400mm, celonerez (44.3,49.4 dle gastra); vyjímatelný rošt, horní díl, příruba pro uchycení izolace, zápachová uzávěrka, prostiskluzový rošt o výšce 25mm a velikosti ok 25x25mm</t>
  </si>
  <si>
    <t>Pol76</t>
  </si>
  <si>
    <t>Podlahová vpusť DN50 se svislým odtokem, izolační příruba, sifon, výškově nastavitelný nástavec, rámeček s nerezovou mřížkou, např. HL310</t>
  </si>
  <si>
    <t>Pol77</t>
  </si>
  <si>
    <t>Vyvedení a upevnění výpustek DN32</t>
  </si>
  <si>
    <t>Pol78</t>
  </si>
  <si>
    <t>Vyvedení a upevnění výpustek DN40</t>
  </si>
  <si>
    <t>Pol79</t>
  </si>
  <si>
    <t>Vyvedení a upevnění výpustek DN50</t>
  </si>
  <si>
    <t>Pol80</t>
  </si>
  <si>
    <t>Vyvedení a upevnění výpustek DN75</t>
  </si>
  <si>
    <t>Pol81</t>
  </si>
  <si>
    <t>Vyvedení a upevnění výpustek DN110</t>
  </si>
  <si>
    <t>Pol82</t>
  </si>
  <si>
    <t>Těsnění prostupu základovou deskou pro potrubí D75 do výpažnice D160</t>
  </si>
  <si>
    <t>Pol83</t>
  </si>
  <si>
    <t>Těsnění prostupu základovou deskou pro potrubí D75 do výpažnice D200</t>
  </si>
  <si>
    <t>Pol84</t>
  </si>
  <si>
    <t>Těsnění prostupu základovou deskou pro potrubí D110 do výpažnice D200</t>
  </si>
  <si>
    <t>Pol85</t>
  </si>
  <si>
    <t>Těsnění prostupu základovou deskou pro potrubí D125 do výpažnice D200</t>
  </si>
  <si>
    <t>Pol86</t>
  </si>
  <si>
    <t>Těsnění prostupu základovou deskou pro potrubí D125 do výpažnice D250</t>
  </si>
  <si>
    <t>Pol87</t>
  </si>
  <si>
    <t>Těsnění prostupu základovou deskou pro potrubí D160 do výpažnice D250</t>
  </si>
  <si>
    <t>Pol88</t>
  </si>
  <si>
    <t>Těsnění prostupu základovou deskou pro potrubí D200 do výpažnice D300</t>
  </si>
  <si>
    <t>Pol89</t>
  </si>
  <si>
    <t>Těsnění prostupu základovou deskou pro potrubí D200 do výpažnice D250</t>
  </si>
  <si>
    <t>Pol90</t>
  </si>
  <si>
    <t>Zkouška těsnosti kanalizace</t>
  </si>
  <si>
    <t>Pol91</t>
  </si>
  <si>
    <t>Přesuny hmot do výšky 12m</t>
  </si>
  <si>
    <t>Pol92</t>
  </si>
  <si>
    <t>Výkopy pro kanalizaci pod deskou</t>
  </si>
  <si>
    <t>Pol93</t>
  </si>
  <si>
    <t>Pískový podsyp a obsyp pro kanalizaci pod deskou</t>
  </si>
  <si>
    <t>Pol94</t>
  </si>
  <si>
    <t>Zásyp zeminou hutněný pro kanalizaci pod deskou</t>
  </si>
  <si>
    <t>Pol95</t>
  </si>
  <si>
    <t>Výkopy pro kanalizaci venku</t>
  </si>
  <si>
    <t>Pol96</t>
  </si>
  <si>
    <t>Pískový podsyp a obsyp pro kanalizaci venku</t>
  </si>
  <si>
    <t>Pol97</t>
  </si>
  <si>
    <t>Zásyp zeminou hutněný pro kanalizaci venku</t>
  </si>
  <si>
    <t>Plyn</t>
  </si>
  <si>
    <t>Pol99</t>
  </si>
  <si>
    <t>Ocelové potrubí pro plyn DN15 vč. tvarovek a uchycení</t>
  </si>
  <si>
    <t>Pol100</t>
  </si>
  <si>
    <t>Ocelové potrubí pro plyn DN20 vč. tvarovek a uchycení</t>
  </si>
  <si>
    <t>Pol101</t>
  </si>
  <si>
    <t>Ocelové potrubí pro plyn DN25 vč. tvarovek a uchycení</t>
  </si>
  <si>
    <t>Pol102</t>
  </si>
  <si>
    <t>Ocelové potrubí pro plyn DN32 vč. tvarovek a uchycení</t>
  </si>
  <si>
    <t>Pol103</t>
  </si>
  <si>
    <t>Ocelové potrubí pro plyn DN40 vč. tvarovek a uchycení</t>
  </si>
  <si>
    <t>Pol104</t>
  </si>
  <si>
    <t>Ocelové potrubí pro plyn DN50 vč. tvarovek a uchycení</t>
  </si>
  <si>
    <t>Pol105</t>
  </si>
  <si>
    <t>Plynotěsná chránička pro potrubí DN20</t>
  </si>
  <si>
    <t>Pol106</t>
  </si>
  <si>
    <t>Plynotěsná chránička pro potrubí DN25</t>
  </si>
  <si>
    <t>Pol107</t>
  </si>
  <si>
    <t>Plynotěsná chránička pro potrubí DN32</t>
  </si>
  <si>
    <t>Pol108</t>
  </si>
  <si>
    <t>Plynotěsná chránička pro potrubí DN40</t>
  </si>
  <si>
    <t>Pol109</t>
  </si>
  <si>
    <t>Kulový kohout DN20 pro plyn</t>
  </si>
  <si>
    <t>Pol110</t>
  </si>
  <si>
    <t>Kulový kohout DN25 pro plyn</t>
  </si>
  <si>
    <t>Pol111</t>
  </si>
  <si>
    <t>Kulový kohout DN40 pro plyn</t>
  </si>
  <si>
    <t>Pol112</t>
  </si>
  <si>
    <t>Kulový kohout DN50 pro plyn</t>
  </si>
  <si>
    <t>Pol113</t>
  </si>
  <si>
    <t>Elektromagnetický ventil pro plyn DN40 (propojení na regulaci VZT)</t>
  </si>
  <si>
    <t>Pol114</t>
  </si>
  <si>
    <t>Plynová kahan s regulací</t>
  </si>
  <si>
    <t>Pol115</t>
  </si>
  <si>
    <t>Žlutý nátěr potrubí 2x</t>
  </si>
  <si>
    <t>Pol116</t>
  </si>
  <si>
    <t>Zkouška těsnosti plynu</t>
  </si>
  <si>
    <t>Pol117</t>
  </si>
  <si>
    <t>Napuštění plynovodu</t>
  </si>
  <si>
    <t>Pol118</t>
  </si>
  <si>
    <t>Pol119</t>
  </si>
  <si>
    <t>Vodoinstalace</t>
  </si>
  <si>
    <t>Pol120</t>
  </si>
  <si>
    <t>potrubí PP-RCT S4 D20x2,3, studená voda, vč. tvarovek a uchycení</t>
  </si>
  <si>
    <t>Pol121</t>
  </si>
  <si>
    <t>potrubí PP-RCT S4 D25x2,8, studená voda, vč. tvarovek a uchycení</t>
  </si>
  <si>
    <t>Pol122</t>
  </si>
  <si>
    <t>potrubí PP-RCT S4 D32x3,6, studená voda, vč. tvarovek a uchycení</t>
  </si>
  <si>
    <t>Pol123</t>
  </si>
  <si>
    <t>potrubí PP-RCT S4 D40x4,5, studená voda, vč. tvarovek a uchycení</t>
  </si>
  <si>
    <t>Pol124</t>
  </si>
  <si>
    <t>potrubí PP-RCT S4 D50x5,3, studená voda, vč. tvarovek a uchycení</t>
  </si>
  <si>
    <t>Pol125</t>
  </si>
  <si>
    <t>potrubí PP-RCT S4 D63x7,1, studená voda, vč. tvarovek a uchycení</t>
  </si>
  <si>
    <t>Pol126</t>
  </si>
  <si>
    <t>potrubí PP-RCT S4 D75x8,4, studená voda, vč. tvarovek a uchycení</t>
  </si>
  <si>
    <t>Pol127</t>
  </si>
  <si>
    <t>potrubí PP-RCT S4 D20x2,3, teplá voda a cirkulace, vč. tvarovek a uchycení</t>
  </si>
  <si>
    <t>Pol128</t>
  </si>
  <si>
    <t>potrubí PP-RCT S4 D25x2,8, teplá voda a cirkulace, vč. tvarovek a uchycení</t>
  </si>
  <si>
    <t>Pol129</t>
  </si>
  <si>
    <t>potrubí PP-RCT S4 D32x3,6, teplá voda a cirkulace, vč. tvarovek a uchycení</t>
  </si>
  <si>
    <t>Pol130</t>
  </si>
  <si>
    <t>potrubí PP-RCT S4 D40x4,5, teplá voda a cirkulace, vč. tvarovek a uchycení</t>
  </si>
  <si>
    <t>Pol131</t>
  </si>
  <si>
    <t>potrubí PP-RCT S4 D50x5,3, teplá voda a cirkulace, vč. tvarovek a uchycení</t>
  </si>
  <si>
    <t>Pol132</t>
  </si>
  <si>
    <t>potrubí PP-RCT S4 D63x7,1, teplá voda a cirkulace, vč. tvarovek a uchycení</t>
  </si>
  <si>
    <t>Pol133</t>
  </si>
  <si>
    <t>ocelové potrubí pozinkované lisované DN25</t>
  </si>
  <si>
    <t>Pol134</t>
  </si>
  <si>
    <t>ocelové potrubí pozinkované lisované DN32</t>
  </si>
  <si>
    <t>Pol135</t>
  </si>
  <si>
    <t>ocelové potrubí pozinkované lisované DN40</t>
  </si>
  <si>
    <t>Pol136</t>
  </si>
  <si>
    <t>ocelové potrubí pozinkované lisované DN50</t>
  </si>
  <si>
    <t>Pol137</t>
  </si>
  <si>
    <t>tepelná izolace z PE pouzder pro studenou vodu D20/5mm</t>
  </si>
  <si>
    <t>Pol138</t>
  </si>
  <si>
    <t>tepelná izolace z PE pouzder pro studenou vodu D25/5mm</t>
  </si>
  <si>
    <t>Pol139</t>
  </si>
  <si>
    <t>tepelná izolace z PE pouzder pro studenou vodu D32/5mm</t>
  </si>
  <si>
    <t>Pol140</t>
  </si>
  <si>
    <t>tepelná izolace z PE pouzder pro studenou vodu D40/9mm</t>
  </si>
  <si>
    <t>Pol141</t>
  </si>
  <si>
    <t>tepelná izolace z PE pouzder pro teplou vodu D20/20mm</t>
  </si>
  <si>
    <t>Pol142</t>
  </si>
  <si>
    <t>tepelná izolace z PE pouzder pro teplou vodu D25/20mm</t>
  </si>
  <si>
    <t>Pol143</t>
  </si>
  <si>
    <t>tepelná izolace z PE pouzder pro teplou vodu D32/20mm</t>
  </si>
  <si>
    <t>Pol144</t>
  </si>
  <si>
    <t>tepelná izolace z PE pouzder pro teplou vodu D40/20mm</t>
  </si>
  <si>
    <t>Pol145</t>
  </si>
  <si>
    <t>kulový kohout závitový DN15</t>
  </si>
  <si>
    <t>Pol146</t>
  </si>
  <si>
    <t>kulový kohout závitový DN20</t>
  </si>
  <si>
    <t>Pol147</t>
  </si>
  <si>
    <t>kulový kohout závitový DN25</t>
  </si>
  <si>
    <t>Pol148</t>
  </si>
  <si>
    <t>kulový kohout závitový DN32</t>
  </si>
  <si>
    <t>Pol149</t>
  </si>
  <si>
    <t>kulový kohout závitový DN40</t>
  </si>
  <si>
    <t>Pol150</t>
  </si>
  <si>
    <t>požární hydrant D19, hadice stálotvárná 30 m, včetně skříně a výstroje</t>
  </si>
  <si>
    <t>Pol151</t>
  </si>
  <si>
    <t>kulový kohout s vypouštěním závitový DN15</t>
  </si>
  <si>
    <t>Pol152</t>
  </si>
  <si>
    <t>kulový kohout s vypouštěním závitový DN20</t>
  </si>
  <si>
    <t>Pol153</t>
  </si>
  <si>
    <t>kulový kohout s vypouštěním závitový DN25</t>
  </si>
  <si>
    <t>Pol154</t>
  </si>
  <si>
    <t>kulový kohout s vypouštěním závitový DN32</t>
  </si>
  <si>
    <t>Pol155</t>
  </si>
  <si>
    <t>kulový kohout s vypouštěním závitový DN40</t>
  </si>
  <si>
    <t>Pol156</t>
  </si>
  <si>
    <t>vypouštěcí kohout DN15</t>
  </si>
  <si>
    <t>Pol157</t>
  </si>
  <si>
    <t>pračkový ventil</t>
  </si>
  <si>
    <t>Pol158</t>
  </si>
  <si>
    <t>revizní dvířka 200x200mm</t>
  </si>
  <si>
    <t>Pol159</t>
  </si>
  <si>
    <t>revizní dvířka 400x300mm</t>
  </si>
  <si>
    <t>Pol160</t>
  </si>
  <si>
    <t>termostatický ventil cirkulace DN15, ref.výr. Danfoss MTCV15</t>
  </si>
  <si>
    <t>Pol161</t>
  </si>
  <si>
    <t>termostatický ventil cirkulace DN20, ref.výr. Danfoss MTCV20</t>
  </si>
  <si>
    <t>Pol162</t>
  </si>
  <si>
    <t>termostatický směšovací ventil teplé vody DN20 se zpětnými klapkami, ref. výr. Delabie premix comfort</t>
  </si>
  <si>
    <t>Pol163</t>
  </si>
  <si>
    <t>termostatický směšovací ventil teplé vody DN25 se zpětnými klapkami, ref. výr. Delabie premix comfort</t>
  </si>
  <si>
    <t>Pol164</t>
  </si>
  <si>
    <t>termostatický směšovací ventil teplé vody DN32 se zpětnými klapkami, ref. výr. Delabie premix comfort</t>
  </si>
  <si>
    <t>Pol165</t>
  </si>
  <si>
    <t>Tepelná izolace z kamenné vlny s hliníkovým polepem, λ=0,033W/m.K, studená voda D22/20mm; ref. výr. Rockwool 800,</t>
  </si>
  <si>
    <t>Pol166</t>
  </si>
  <si>
    <t>Tepelná izolace z kamenné vlny s hliníkovým polepem, λ=0,033W/m.K, studená voda D28/20mm; ref. výr. Rockwool 800,</t>
  </si>
  <si>
    <t>Pol167</t>
  </si>
  <si>
    <t>Tepelná izolace z kamenné vlny s hliníkovým polepem, λ=0,033W/m.K, studená voda D35/20mm; ref. výr. Rockwool 800,</t>
  </si>
  <si>
    <t>Pol168</t>
  </si>
  <si>
    <t>Tepelná izolace z kamenné vlny s hliníkovým polepem, λ=0,033W/m.K, studená voda D42/20mm; ref. výr. Rockwool 800,</t>
  </si>
  <si>
    <t>Pol169</t>
  </si>
  <si>
    <t>Tepelná izolace z kamenné vlny s hliníkovým polepem, λ=0,033W/m.K, studená voda D64/20mm; ref. výr. Rockwool 800,</t>
  </si>
  <si>
    <t>Pol170</t>
  </si>
  <si>
    <t>Tepelná izolace z kamenné vlny s hliníkovým polepem, λ=0,033W/m.K, teplá voda D22/20mm; ref. výr. Rockwool 800,</t>
  </si>
  <si>
    <t>Pol171</t>
  </si>
  <si>
    <t>Tepelná izolace z kamenné vlny s hliníkovým polepem, λ=0,033W/m.K, teplá voda D22/30mm; ref. výr. Rockwool 800,</t>
  </si>
  <si>
    <t>Pol172</t>
  </si>
  <si>
    <t>Tepelná izolace z kamenné vlny s hliníkovým polepem, λ=0,033W/m.K, teplá voda D28/20mm; ref. výr. Rockwool 800,</t>
  </si>
  <si>
    <t>Pol173</t>
  </si>
  <si>
    <t>Tepelná izolace z kamenné vlny s hliníkovým polepem, λ=0,033W/m.K, teplá voda D28/30mm; ref. výr. Rockwool 800,</t>
  </si>
  <si>
    <t>Pol174</t>
  </si>
  <si>
    <t>Tepelná izolace z kamenné vlny s hliníkovým polepem, λ=0,033W/m.K, teplá voda D35/30mm; ref. výr. Rockwool 800,</t>
  </si>
  <si>
    <t>Pol175</t>
  </si>
  <si>
    <t>Tepelná izolace z kamenné vlny s hliníkovým polepem, λ=0,033W/m.K, teplá voda D35/40mm; ref. výr. Rockwool 800,</t>
  </si>
  <si>
    <t>Pol176</t>
  </si>
  <si>
    <t>Tepelná izolace z kamenné vlny s hliníkovým polepem, λ=0,033W/m.K, teplá voda D42/30mm; ref. výr. Rockwool 800,</t>
  </si>
  <si>
    <t>Pol177</t>
  </si>
  <si>
    <t>Tepelná izolace z kamenné vlny s hliníkovým polepem, λ=0,033W/m.K, teplá voda D42/40mm; ref. výr. Rockwool 800,</t>
  </si>
  <si>
    <t>Pol178</t>
  </si>
  <si>
    <t>Tepelná izolace z kamenné vlny s hliníkovým polepem, λ=0,033W/m.K, teplá voda D54/30mm; ref. výr. Rockwool 800,</t>
  </si>
  <si>
    <t>Pol179</t>
  </si>
  <si>
    <t>Tepelná izolace z kamenné vlny s hliníkovým polepem, λ=0,033W/m.K, teplá voda D54/50mm; ref. výr. Rockwool 800,</t>
  </si>
  <si>
    <t>Pol180</t>
  </si>
  <si>
    <t>Tepelná izolace z kamenné vlny s hliníkovým polepem, λ=0,033W/m.K, teplá voda D64/40mm; ref. výr. Rockwool 800,</t>
  </si>
  <si>
    <t>Pol181</t>
  </si>
  <si>
    <t>Tepelná izolace z kamenné vlny s hliníkovým polepem, λ=0,033W/m.K, požární voda D28/20mm; ref. výr. Rockwool 800,</t>
  </si>
  <si>
    <t>Pol182</t>
  </si>
  <si>
    <t>Tepelná izolace z kamenné vlny s hliníkovým polepem, λ=0,033W/m.K, požární voda D48/20mm; ref. výr. Rockwool 800,</t>
  </si>
  <si>
    <t>Pol183</t>
  </si>
  <si>
    <t>Ponorné čerpadlo do akumulační jímky na závlahy 3.1l/s,dp60m; ref. výrobek Wilo TWI 4.14-13-DM-CI; vč. spínacího přístroje ER1, plovákový spínač WA65 s kabelem délky 10m, chladicí dvouplášťová trubka pro 4" čerpadla, tlakové spínání</t>
  </si>
  <si>
    <t>Pol184</t>
  </si>
  <si>
    <t>Nástěnná páková směšovací baterie (gastro)</t>
  </si>
  <si>
    <t>Pol185</t>
  </si>
  <si>
    <t>Rohový ventil 3/8"</t>
  </si>
  <si>
    <t>Pol186</t>
  </si>
  <si>
    <t>Rohový ventil s filtrem 1/2" (gastro)</t>
  </si>
  <si>
    <t>Pol187</t>
  </si>
  <si>
    <t>Vyvedení výpustek DN15</t>
  </si>
  <si>
    <t>Pol188</t>
  </si>
  <si>
    <t>Těsnění prostupu základovou deskou pro potrubí DN80 do výpažnice D160</t>
  </si>
  <si>
    <t>Pol189</t>
  </si>
  <si>
    <t>Těsnění prostupu základovou deskou pro potrubí PE32 do výpažnice D110</t>
  </si>
  <si>
    <t>Pol190</t>
  </si>
  <si>
    <t>Elektroventil DN20, 230V</t>
  </si>
  <si>
    <t>Pol191</t>
  </si>
  <si>
    <t>Snímač hladiny pro doupouštění nádrže včetně plováků např. Mawe 2-S2 230V</t>
  </si>
  <si>
    <t>Pol192</t>
  </si>
  <si>
    <t>Výtokový ventil DN20 pro dopouštění nádrže</t>
  </si>
  <si>
    <t>Pol193</t>
  </si>
  <si>
    <t>Polyetylen na vodu PEHD 50x4,6</t>
  </si>
  <si>
    <t>Pol194</t>
  </si>
  <si>
    <t>Nízkotlaká amalgámová UV jednotka 254nm do cirkulace TUV, 3.5m3/h,230V/40W včetně připojení na ele., nerez SS316L,měření počtu provozních hodin, elektrická jednotka ABS; ref. výr. EKO UV IBP5AM+</t>
  </si>
  <si>
    <t>Pol195</t>
  </si>
  <si>
    <t>Fyzikální úpravna vody P100 před ohřev TUV, zamezen tvorbě vodního kamene, napájecí zdroj, přívod ele 230V/20W vč. připojení, ref. výr. Hydroflow P100</t>
  </si>
  <si>
    <t>Pol196</t>
  </si>
  <si>
    <t>Tlaková zkouška potrubí</t>
  </si>
  <si>
    <t>Pol197</t>
  </si>
  <si>
    <t>Proplach a dezinfekce</t>
  </si>
  <si>
    <t>Pol198</t>
  </si>
  <si>
    <t>Pol199</t>
  </si>
  <si>
    <t>Výkop pro vodu, LxŠxHl: 20x0,8x1,1m</t>
  </si>
  <si>
    <t>Pol200</t>
  </si>
  <si>
    <t>Pískový podsyp a obsyp, LxŠxHl: 20x0,8x0,5m</t>
  </si>
  <si>
    <t>Pol201</t>
  </si>
  <si>
    <t>Zásyp zeminou, LxŠxHl: 20x0,8x0,6m</t>
  </si>
  <si>
    <t>Pol202</t>
  </si>
  <si>
    <t>Odvoz výkopku a skládkovné; LxŠxHl: 20x0,8x0,5m</t>
  </si>
  <si>
    <t>Zařizovací předměty</t>
  </si>
  <si>
    <t>Pol203</t>
  </si>
  <si>
    <t>Umyvadlo do třídy, ref.výr. Geberit Nova Pro umyvadlo 55 cm pravoúhlé s otv.</t>
  </si>
  <si>
    <t>Pol204</t>
  </si>
  <si>
    <t>Tlačná umyvadlová stojánková baterie směšovací v antivandal provedení pro umyvadla ve třídách, samočistící mechanismus, ref. výr. Temposoft 740000</t>
  </si>
  <si>
    <t>Pol205</t>
  </si>
  <si>
    <t>Umyvadlo na záchody, ref.výr. Geberit Nova Pro umyvadlo 50 cm pravoúhlé, s otv.</t>
  </si>
  <si>
    <t>Pol206</t>
  </si>
  <si>
    <t>Tlačná umyvadlová stojánková baterie směšovací v antivandal provedení pro umyvadla na WC, samočisticí mechanismus,ref. výr. Temposoft 740000</t>
  </si>
  <si>
    <t>Pol207</t>
  </si>
  <si>
    <t>Umyvadlo školník, ref. výr. Geberit Nova Pro umyvadlo 60 cm pravoúhlé s otv.</t>
  </si>
  <si>
    <t>Pol208</t>
  </si>
  <si>
    <t>Umývátko, ref. výr. Geberit Nova Pro Pico umyvadlo 36 cm pravoúhlé</t>
  </si>
  <si>
    <t>Pol209</t>
  </si>
  <si>
    <t>Zápachová uzávěrka s dělící stěnou pro umyvadlo, vývod vodorovný: d=40mm, G=1 1/4", Pochromovaná lesklá např. Geberit</t>
  </si>
  <si>
    <t>Pol210</t>
  </si>
  <si>
    <t>Závěsný klozet, ref. výr. Geberit Nova Pro WC záv.53 cm, oválné</t>
  </si>
  <si>
    <t>Pol211</t>
  </si>
  <si>
    <t>Modul pro závěsné WC, ref. výr. Geberit Kombifix montážní prvek pro závěsné WC, 108 cm, se splachovací nádržkou pod omítku Sigma 12 cm</t>
  </si>
  <si>
    <t>Pol212</t>
  </si>
  <si>
    <t>WC sedátko tvrdé Duroplast, klouby kovové Click2Clean</t>
  </si>
  <si>
    <t>Pol213</t>
  </si>
  <si>
    <t>Ovládací tlačítko, ref. výr. Geberit Sigma01, pro 2 množství splachování: Alpská bílá</t>
  </si>
  <si>
    <t>Pol214</t>
  </si>
  <si>
    <t>Bidet závěsný oválný, ref. výr. Geberit Nova Pro</t>
  </si>
  <si>
    <t>Pol215</t>
  </si>
  <si>
    <t>Montážní prvek pro bidet, ref. výr.Geberit Kombifix</t>
  </si>
  <si>
    <t>Pol216</t>
  </si>
  <si>
    <t>Trubková zápachová uzávěrka pro bidet, vývod vodorovný: d=40mm, G=1 1/4", Alpská bílá např. Geberit</t>
  </si>
  <si>
    <t>Pol217</t>
  </si>
  <si>
    <t>Pisoár přívod zezadu,odpad dozadu, ref. výr Geberit Nova Pro</t>
  </si>
  <si>
    <t>Pol218</t>
  </si>
  <si>
    <t>Zápachová uzávěrka pro pisoár, vývod vodorovný: d=50mm, Alpská bílá např. Geberit</t>
  </si>
  <si>
    <t>Pol219</t>
  </si>
  <si>
    <t>Nova Pro dělící stěna mezi pisoáry např. Geberit</t>
  </si>
  <si>
    <t>Pol220</t>
  </si>
  <si>
    <t>WC pro invalidy, ref. výr. Nova Pro BB WC záv.70 cm, pro tělesně pos.</t>
  </si>
  <si>
    <t>Pol221</t>
  </si>
  <si>
    <t>Nova Pro BB WC sedátko pro těl. pos.</t>
  </si>
  <si>
    <t>Pol222</t>
  </si>
  <si>
    <t>Ovládací tlačítko Sigma01, pro 2 množství splachování: Alpská bílá, např. Geberit</t>
  </si>
  <si>
    <t>Pol223</t>
  </si>
  <si>
    <t>Geberit oddálené ovládání typ 01, pneumatické, pro 2 množství splachování, tlačítko pod omítku: Alpská bílá</t>
  </si>
  <si>
    <t>Pol224</t>
  </si>
  <si>
    <t>Sklopné držadlo k WC např. Geberit</t>
  </si>
  <si>
    <t>Pol225</t>
  </si>
  <si>
    <t>Pevné držadlo pro umyvadlo např. geberit</t>
  </si>
  <si>
    <t>Pol226</t>
  </si>
  <si>
    <t>Sklopné držadlo k WC, např. Geberit</t>
  </si>
  <si>
    <t>Pol227</t>
  </si>
  <si>
    <t>Umyvadlo pro invalidy, ref. výr. Nova Pro BB umyv. pro těl.pos. 55 cm, s přep.</t>
  </si>
  <si>
    <t>Pol228</t>
  </si>
  <si>
    <t>Zápachová uzávěrka pod omítku pro umyvadlo, s podomítkovou krabicí a soupravou pro kompletaci, vývod vodorovný: d=50-56mm, G=1 1/4", d1=32mm, Alpská bílá např. Geberit</t>
  </si>
  <si>
    <t>Pol229</t>
  </si>
  <si>
    <t>Závěsná výlevka keramická s odtokem DN100, vč. mřížky např. Jika Mira</t>
  </si>
  <si>
    <t>Pol230</t>
  </si>
  <si>
    <t>Instalační prvek pro výlevku, ref. výr. Geberit Duofix , 175 cm, se splachovací nádržkou pod omítku Sigma 12 cm, nástěnná armatura na omítku</t>
  </si>
  <si>
    <t>Pol231</t>
  </si>
  <si>
    <t>Ovládací tlačítko, ref. výr. Sigma01, pro 2 množství splachování: Alpská bílá</t>
  </si>
  <si>
    <t>Pol232</t>
  </si>
  <si>
    <t>Rekord pravoúhlá vana 170x75 včetně nohou</t>
  </si>
  <si>
    <t>Pol233</t>
  </si>
  <si>
    <t>Vanová odpadní souprava s otočným ovládáním, d52, se soupravou pro kompletaci, speciální velikost: Pochromovaná lesklá např. Geberit</t>
  </si>
  <si>
    <t>Pol234</t>
  </si>
  <si>
    <t>školka: Závěsné WC pro školku, ref. výr. Geberit Bambini pro děti, WC s hlubokým splachováním, pro WC sedátko: T=53.5cm, Bílá</t>
  </si>
  <si>
    <t>Pol235</t>
  </si>
  <si>
    <t>školka: Montážní prvek pro závěsné WC, ref. výr. Geberit Kombifix , 108 cm, se splachovací nádržkou pod omítku Sigma 12 cm</t>
  </si>
  <si>
    <t>Pol236</t>
  </si>
  <si>
    <t>školka: Sedátko pro děti, ref. výr. Geberit Bambini WC : Rubínová</t>
  </si>
  <si>
    <t>Pol237</t>
  </si>
  <si>
    <t>školka: Ovládací tlačítko, ref. výr. Geberit Sigma01, pro 2 množství splachování: Alpská bílá</t>
  </si>
  <si>
    <t>Pol238</t>
  </si>
  <si>
    <t>školka: Umyvadlo do školky, výška osazení 500mm, ref, výr. Geberit Nova Pro umyvadlo 50 cm pravoúhlé, s otv.</t>
  </si>
  <si>
    <t>Pol239</t>
  </si>
  <si>
    <t>školka: Zápachová uzávěrka s dělící stěnou pro umyvadlo, vývod vodorovný: d=40mm, G=1 1/4", Pochromovaná lesklá, např. Geberit</t>
  </si>
  <si>
    <t>Pol240</t>
  </si>
  <si>
    <t>Sprchový kout, ref. výr. Geberit Rekord čtvercový kout 80 cm, posuv.dv.</t>
  </si>
  <si>
    <t>Pol241</t>
  </si>
  <si>
    <t>sprchové dveře 80 do niky sklo / stříbrná lesklá např. geberit</t>
  </si>
  <si>
    <t>Pol242</t>
  </si>
  <si>
    <t>sprchové dveře 90 do niky sklo / stříbrná lesklá např. geberit</t>
  </si>
  <si>
    <t>Pol243</t>
  </si>
  <si>
    <t>Páková baterie směšovací, ref.výr. easy 70</t>
  </si>
  <si>
    <t>Pol244</t>
  </si>
  <si>
    <t>Dřez nerezový, 78x44cm, např. Frankce</t>
  </si>
  <si>
    <t>Pol245</t>
  </si>
  <si>
    <t>Dřezový sifon</t>
  </si>
  <si>
    <t>Pol246</t>
  </si>
  <si>
    <t>Baterie páková dřezová směšovací</t>
  </si>
  <si>
    <t>Pol247</t>
  </si>
  <si>
    <t>Bidetový sifon</t>
  </si>
  <si>
    <t>Pol248</t>
  </si>
  <si>
    <t>Bidetová baterie páková, ref. výr. Kludi easy</t>
  </si>
  <si>
    <t>Pol249</t>
  </si>
  <si>
    <t>Infračervený splachovač pro pisoáry 24V</t>
  </si>
  <si>
    <t>Pol250</t>
  </si>
  <si>
    <t>Elektrický napájecí zdroj při pisoáry 230V/24V</t>
  </si>
  <si>
    <t>Pol251</t>
  </si>
  <si>
    <t>Nástěnná baterie k výlevce s prodlouženým ramenem, ref. výr. Kludi logo neo</t>
  </si>
  <si>
    <t>Pol252</t>
  </si>
  <si>
    <t>Vanová baterie nástěnná se sprchou, např. Kludi easy</t>
  </si>
  <si>
    <t>Pol253</t>
  </si>
  <si>
    <t>Sprchová liniová vpusť DN50, vč. roštu, délka 850mm</t>
  </si>
  <si>
    <t>Pol254</t>
  </si>
  <si>
    <t>Sprchová baterie do zdi s montážním boxem pro hromadné sprchy, pro předmíchanou vodu, antivandal provedení, lehk ovládání, ref.výr.Temposoft</t>
  </si>
  <si>
    <t>Pol255</t>
  </si>
  <si>
    <t>Sprchová hlavice na zeď, pevná</t>
  </si>
  <si>
    <t>Pol256</t>
  </si>
  <si>
    <t>školka: sprchová baterie nástěnná termostatická, vč. příslušenství, rozteč 150mm, ref.výr. Kludi basic</t>
  </si>
  <si>
    <t>Pol257</t>
  </si>
  <si>
    <t>Umyvadlová termostatická baterie stojánková</t>
  </si>
  <si>
    <t>Pol258</t>
  </si>
  <si>
    <t>školka: dřez nerezový</t>
  </si>
  <si>
    <t>Pol259</t>
  </si>
  <si>
    <t>školka: dřezový sifon</t>
  </si>
  <si>
    <t>Pol260</t>
  </si>
  <si>
    <t>školka: dřezová baterie stojánková, např. Kludi logo neo</t>
  </si>
  <si>
    <t>Pol261</t>
  </si>
  <si>
    <t>školka: umyvadlová baterie stojánková pro předmíchanou vodu v antivandal provedení, lehké ovládání, ref. výr. Temposof</t>
  </si>
  <si>
    <t>Pol262</t>
  </si>
  <si>
    <t>školka: liniová sprchová vpusť, vč. roštu, délka 950mm</t>
  </si>
  <si>
    <t>Pol263</t>
  </si>
  <si>
    <t>SO 700_D.1.4.Ga - Elektro - silnoproud</t>
  </si>
  <si>
    <t>D1 - SILNOPROUD</t>
  </si>
  <si>
    <t xml:space="preserve">    D2 - ROZVADĚČE A DODÁVKA</t>
  </si>
  <si>
    <t xml:space="preserve">    D3 - SVĚTELNÉ ROZVODY, AREÁLOVÉ OSVĚTLENÍ</t>
  </si>
  <si>
    <t xml:space="preserve">    D4 - ZÁSUVKOVÉ ROZVODY</t>
  </si>
  <si>
    <t xml:space="preserve">    D5 - OSTATNÍ KABELOVÉ ROZVODY</t>
  </si>
  <si>
    <t xml:space="preserve">    D6 - SVÍTIDLA PRO UMĚLÉ OSVĚTLENÍ</t>
  </si>
  <si>
    <t xml:space="preserve">    D7 - SVÍTIDLA PRO NOUZOVÉ OSVĚTLENÍ</t>
  </si>
  <si>
    <t xml:space="preserve">    D8 - OSTATNÍ PRÁCE</t>
  </si>
  <si>
    <t>SILNOPROUD</t>
  </si>
  <si>
    <t>ROZVADĚČE A DODÁVKA</t>
  </si>
  <si>
    <t>Pol562</t>
  </si>
  <si>
    <t>Rozvaděč RH - výzbroj dle PD</t>
  </si>
  <si>
    <t>Pol563</t>
  </si>
  <si>
    <t>Rozvaděč RSP01 (patrový rozvaděč) – výzbroj dle PD</t>
  </si>
  <si>
    <t>Pol564</t>
  </si>
  <si>
    <t>Rozvaděč RSP1 (patrový rozvaděč) – výzbroj dle PD</t>
  </si>
  <si>
    <t>Pol565</t>
  </si>
  <si>
    <t>Rpuvaděč RSP1.1(patrový rozvaděč) - výzbroj dle PD</t>
  </si>
  <si>
    <t>Pol566</t>
  </si>
  <si>
    <t>Rozvaděč RSP2 (patrový rozvaděč) – výzbroj dle PD</t>
  </si>
  <si>
    <t>Pol567</t>
  </si>
  <si>
    <t>Rozvaděč RSP3 (patrový rozvaděč) – výzbroj dle PD</t>
  </si>
  <si>
    <t>Pol568</t>
  </si>
  <si>
    <t>Rozvaděč RSP4 (patrový rozvaděč) – výzbroj dle PD</t>
  </si>
  <si>
    <t>Pol569</t>
  </si>
  <si>
    <t>Rozvaděč R-K (gastro rozvaděč) – výzbroj dle PD</t>
  </si>
  <si>
    <t>Pol570</t>
  </si>
  <si>
    <t>Rozvaděč R-K1 (gastro rozvaděč) – výzbroj dle PD</t>
  </si>
  <si>
    <t>Pol571</t>
  </si>
  <si>
    <t>Rozvaděč RB (byt školníka) – výzbroj dle PD</t>
  </si>
  <si>
    <t>Pol572</t>
  </si>
  <si>
    <t>Rozvaděč RVZT1(technologický rozvaděč)-výzbroj dle PD</t>
  </si>
  <si>
    <t>Pol573</t>
  </si>
  <si>
    <t>Pol574</t>
  </si>
  <si>
    <t>Rozvaděč R-UPS(požární rozvaděč)-výzbroj dle PD</t>
  </si>
  <si>
    <t>Pol575</t>
  </si>
  <si>
    <t>Rozvaděč R-UPS1(nepožární rozvaděč)-výzbroj dle PD</t>
  </si>
  <si>
    <t>Pol576</t>
  </si>
  <si>
    <t>Ovládací skříň OS1 (ovládání osvětlení) – výzbroj dle PD</t>
  </si>
  <si>
    <t>Pol577</t>
  </si>
  <si>
    <t>Elektroměrový rozvaděč - RE</t>
  </si>
  <si>
    <t>Pol578</t>
  </si>
  <si>
    <t>Centrála pro otvírání jednokřídlých a dvoukřídlých vrat</t>
  </si>
  <si>
    <t>Pol579</t>
  </si>
  <si>
    <t>Pohony na dveře napojené na centrálu GEZE</t>
  </si>
  <si>
    <t>Poznámka k položce:_x000D_
barva dle architekta</t>
  </si>
  <si>
    <t>Pol580</t>
  </si>
  <si>
    <t>Pohony pro otvírání oken v CHUC(GEZE)</t>
  </si>
  <si>
    <t>Pol581</t>
  </si>
  <si>
    <t>Termostat pro venovní použití pro spínání střešních vpustí</t>
  </si>
  <si>
    <t>Pol582</t>
  </si>
  <si>
    <t>Tlačítka CENTRAL a TOTAL STOP</t>
  </si>
  <si>
    <t>Pol583</t>
  </si>
  <si>
    <t>Centrála nouzového osvětlení</t>
  </si>
  <si>
    <t>Poznámka k položce:_x000D_
60minut, 19 okruhů, 33Ah</t>
  </si>
  <si>
    <t>Pol584</t>
  </si>
  <si>
    <t>Záložní zdroj UPS včetně bateriového modulu na dobu 60minut</t>
  </si>
  <si>
    <t>Poznámka k položce:_x000D_
160kVA/160kW</t>
  </si>
  <si>
    <t>Pol585</t>
  </si>
  <si>
    <t>Záložní zdroj UPS včetně bateriového modulu na dobu 30minut (nepožární zařízení)</t>
  </si>
  <si>
    <t>Poznámka k položce:_x000D_
40kVA/36kW</t>
  </si>
  <si>
    <t>Pol586</t>
  </si>
  <si>
    <t>Ovládací skříň pro osvětlení hřiště včetně základu, opláštění dle povrchové úpravy dle architekta</t>
  </si>
  <si>
    <t>Poznámka k položce:_x000D_
400x400x200mm, IP65</t>
  </si>
  <si>
    <t>Pol587</t>
  </si>
  <si>
    <t>Náplň do ovládací skříně - 3x jistič C10/3, 3x stykač 16A/3, jistič 4A/1, 2x klíčový ovladač z boku skříně</t>
  </si>
  <si>
    <t>SVĚTELNÉ ROZVODY, AREÁLOVÉ OSVĚTLENÍ</t>
  </si>
  <si>
    <t>Pol588</t>
  </si>
  <si>
    <t>Kabel PRAFlaSafe</t>
  </si>
  <si>
    <t>Poznámka k položce:_x000D_
3J x 1,5mm2</t>
  </si>
  <si>
    <t>Pol589</t>
  </si>
  <si>
    <t>Kabel PRAFlaSafe (areálové osvětlení )</t>
  </si>
  <si>
    <t>Pol590</t>
  </si>
  <si>
    <t>Poznámka k položce:_x000D_
5J x 2,5mm2</t>
  </si>
  <si>
    <t>Pol591</t>
  </si>
  <si>
    <t>Kabel PRAFlaSafe (pro venkovní hřiště)</t>
  </si>
  <si>
    <t>Poznámka k položce:_x000D_
5J x 6mm2</t>
  </si>
  <si>
    <t>Pol592</t>
  </si>
  <si>
    <t>Kabel PRAFlaSafe (kabel od skříně osvětlení ke svítidlu na oplocení)</t>
  </si>
  <si>
    <t>Poznámka k položce:_x000D_
3J x 2,5mm2</t>
  </si>
  <si>
    <t>Pol593</t>
  </si>
  <si>
    <t>Pol594</t>
  </si>
  <si>
    <t>Kabel PRAFlaSafe (osvětlení tělocvičny)</t>
  </si>
  <si>
    <t>Pol595</t>
  </si>
  <si>
    <t>Kabel PRAFlaSafe (napojení sloupkových svítidel)</t>
  </si>
  <si>
    <t>Pol596</t>
  </si>
  <si>
    <t>Poznámka k položce:_x000D_
3O x 1,5mm2</t>
  </si>
  <si>
    <t>Pol597</t>
  </si>
  <si>
    <t>Poznámka k položce:_x000D_
5J x 1,5mm2</t>
  </si>
  <si>
    <t>Pol598</t>
  </si>
  <si>
    <t>Poznámka k položce:_x000D_
7O x 1,5mm2</t>
  </si>
  <si>
    <t>Pol599</t>
  </si>
  <si>
    <t>Poznámka k položce:_x000D_
12O x 1,5mm2</t>
  </si>
  <si>
    <t>Pol600</t>
  </si>
  <si>
    <t>Poznámka k položce:_x000D_
24O x 1,5mm2</t>
  </si>
  <si>
    <t>Pol601</t>
  </si>
  <si>
    <t>Krabice univerzální pro montáž spínačů do zdiva</t>
  </si>
  <si>
    <t>Pol602</t>
  </si>
  <si>
    <t>Krabice univerzální pro montáž spínačů do dřeva</t>
  </si>
  <si>
    <t>Pol603</t>
  </si>
  <si>
    <t>Spínač jednopolový, do krabice, barva jasně bílá</t>
  </si>
  <si>
    <t>Pol604</t>
  </si>
  <si>
    <t>Spínač jednopolový na povrch, barva bílá</t>
  </si>
  <si>
    <t>Pol605</t>
  </si>
  <si>
    <t>Spínač seriový, do krabice, barva jasně bílá</t>
  </si>
  <si>
    <t>Pol606</t>
  </si>
  <si>
    <t>Spínač seriový na povrch, barva bílá</t>
  </si>
  <si>
    <t>Pol607</t>
  </si>
  <si>
    <t>Spínač střídavý, do krabice, barva jasně bílá</t>
  </si>
  <si>
    <t>Pol608</t>
  </si>
  <si>
    <t>Spínač střídavý na povrch, barva bílá</t>
  </si>
  <si>
    <t>Pol609</t>
  </si>
  <si>
    <t>Spínač střídavý dvojitý, do krabice, barva jasně bílá</t>
  </si>
  <si>
    <t>Pol610</t>
  </si>
  <si>
    <t>Spínač tlačítkový s doutnavkou, do krabice, barva jasně bílá</t>
  </si>
  <si>
    <t>Pol611</t>
  </si>
  <si>
    <t>Spínač křížový, do krabice, barva jasně bílá</t>
  </si>
  <si>
    <t>Pol612</t>
  </si>
  <si>
    <t>Spínač křížový, do krabice, barva bílá</t>
  </si>
  <si>
    <t>Pol613</t>
  </si>
  <si>
    <t>Čidlo pro spínání osvětlení</t>
  </si>
  <si>
    <t>Pol614</t>
  </si>
  <si>
    <t>V nabídce je potřeba zohlednit rámečky dle požadavku rozmístění podle pokynů architekta</t>
  </si>
  <si>
    <t>ZÁSUVKOVÉ ROZVODY</t>
  </si>
  <si>
    <t>Pol615</t>
  </si>
  <si>
    <t>Krabice univerzální pro montáž zásuvek do zdiva</t>
  </si>
  <si>
    <t>Pol616</t>
  </si>
  <si>
    <t>Krabice univerzální pro montáž zásuvek do dřeva</t>
  </si>
  <si>
    <t>Pol617</t>
  </si>
  <si>
    <t>Zásuvka jednonásobná s ochranným kolíkem bez ochr.clonek, jasně bílá</t>
  </si>
  <si>
    <t>Poznámka k položce:_x000D_
16A/250V,50Hz</t>
  </si>
  <si>
    <t>Pol618</t>
  </si>
  <si>
    <t>Zásuvka jednonásobná s přepěť.ochranou, hnědá</t>
  </si>
  <si>
    <t>Pol619</t>
  </si>
  <si>
    <t>Zásuvka jednonásobná na povrch, bílá</t>
  </si>
  <si>
    <t>Poznámka k položce:_x000D_
16A/250V,50Hz, IP44</t>
  </si>
  <si>
    <t>Pol620</t>
  </si>
  <si>
    <t>Pol621</t>
  </si>
  <si>
    <t>Podlahová krabice pro 8 modulů, čtvercová</t>
  </si>
  <si>
    <t>Pol622</t>
  </si>
  <si>
    <t>Příslušenství pro podlahové krabice - moduly, krabice atd</t>
  </si>
  <si>
    <t>Pol623</t>
  </si>
  <si>
    <t>Zásuvka jednonásobná do podlahové krabice</t>
  </si>
  <si>
    <t>Pol624</t>
  </si>
  <si>
    <t>Zásuvka jednonásobná s přep.ochranou do podlahové krabice</t>
  </si>
  <si>
    <t>Pol625</t>
  </si>
  <si>
    <t>Zásuvka do krabice</t>
  </si>
  <si>
    <t>Poznámka k položce:_x000D_
16A/400V, 50Hz, IP54</t>
  </si>
  <si>
    <t>OSTATNÍ KABELOVÉ ROZVODY</t>
  </si>
  <si>
    <t>Pol626</t>
  </si>
  <si>
    <t>Kabel AYKY pro napojení objektu</t>
  </si>
  <si>
    <t>Poznámka k položce:_x000D_
3x240+120mm2</t>
  </si>
  <si>
    <t>Pol627</t>
  </si>
  <si>
    <t>Kabel AYKY pro napojení objektu - UPS</t>
  </si>
  <si>
    <t>Pol628</t>
  </si>
  <si>
    <t>Kabel PRAFlaDur (napojení rozvaděče R-UPS)</t>
  </si>
  <si>
    <t>Poznámka k položce:_x000D_
4 x 70mm2</t>
  </si>
  <si>
    <t>Pol629</t>
  </si>
  <si>
    <t>Kabel PRAFlaSafe pro napojení bytu školníka</t>
  </si>
  <si>
    <t>Poznámka k položce:_x000D_
4 x 10mm2</t>
  </si>
  <si>
    <t>Pol630</t>
  </si>
  <si>
    <t>Kabel PRAFlaSafe(napojení rozvaděčů RS...)</t>
  </si>
  <si>
    <t>Poznámka k položce:_x000D_
4 x 50mm2</t>
  </si>
  <si>
    <t>Pol631</t>
  </si>
  <si>
    <t>Kabel PRAFlaSafe(napojení rozvaděčů RK)</t>
  </si>
  <si>
    <t>Pol632</t>
  </si>
  <si>
    <t>Poznámka k položce:_x000D_
4 x 35mm2</t>
  </si>
  <si>
    <t>Pol633</t>
  </si>
  <si>
    <t>Kabel PRAFlaSafe(napojení gastrotechnologie)</t>
  </si>
  <si>
    <t>Poznámka k položce:_x000D_
5 x 25mm2</t>
  </si>
  <si>
    <t>Pol634</t>
  </si>
  <si>
    <t>Kabel PRAFlaSfe (napojení podružných rozvaděčů)</t>
  </si>
  <si>
    <t>Poznámka k položce:_x000D_
4 x 16mm2</t>
  </si>
  <si>
    <t>Pol635</t>
  </si>
  <si>
    <t>Kabel PRAFlaSafe(napojení rozvaděče M+R, RB)</t>
  </si>
  <si>
    <t>Pol636</t>
  </si>
  <si>
    <t>Poznámka k položce:_x000D_
5 x 16mm2</t>
  </si>
  <si>
    <t>Pol637</t>
  </si>
  <si>
    <t>Kabel PRAFlaSafe (napojení čerpací stanice ČS1)</t>
  </si>
  <si>
    <t>Poznámka k položce:_x000D_
5J x 10mm2</t>
  </si>
  <si>
    <t>Pol638</t>
  </si>
  <si>
    <t>Kabel PRAFlaSafe (napojení vzt technologie)</t>
  </si>
  <si>
    <t>Pol639</t>
  </si>
  <si>
    <t>Kabel PRAFlaSafe (napojení gastrotechnologie)</t>
  </si>
  <si>
    <t>Pol640</t>
  </si>
  <si>
    <t>Kabel PRAFlaSafe (napojení rozvaděče u hřiště)</t>
  </si>
  <si>
    <t>Pol641</t>
  </si>
  <si>
    <t>Kabel PRAFlaDur (napojení výtahu V1)</t>
  </si>
  <si>
    <t>Poznámka k položce:_x000D_
5J x 4mm2</t>
  </si>
  <si>
    <t>Pol642</t>
  </si>
  <si>
    <t>Kabel PRAFlaDur (napojení CHÚC sever)</t>
  </si>
  <si>
    <t>Pol643</t>
  </si>
  <si>
    <t>Kabel PRAFlaSafe (napojení výtahu V2)</t>
  </si>
  <si>
    <t>Pol644</t>
  </si>
  <si>
    <t>Pol645</t>
  </si>
  <si>
    <t>Kabel PRAFlaSafe (propojení centrály závlahy a napojovací místa)</t>
  </si>
  <si>
    <t>Pol646</t>
  </si>
  <si>
    <t>Pol647</t>
  </si>
  <si>
    <t>Kabel PRAFlaDur (napojení CHÚC západ a tělocvična)</t>
  </si>
  <si>
    <t>Pol648</t>
  </si>
  <si>
    <t>Kabel PRAFlaSafe(napojení čerpacích stani ČS1 a ČS3)</t>
  </si>
  <si>
    <t>Pol649</t>
  </si>
  <si>
    <t>Kabel PRAFlaSafe (napojení vzt jednotky)</t>
  </si>
  <si>
    <t>Pol650</t>
  </si>
  <si>
    <t>Pol651</t>
  </si>
  <si>
    <t>Kabel PRAFlaSafe(napojení zavíračů GEZE)</t>
  </si>
  <si>
    <t>Pol652</t>
  </si>
  <si>
    <t>Pol653</t>
  </si>
  <si>
    <t>Kabel PRAFlaSafe(napojení zásuvek pro terminál objednání obědů)</t>
  </si>
  <si>
    <t>Pol654</t>
  </si>
  <si>
    <t>Kabel PRAFlaSafe(napojení vnitřních jednotek FCU)</t>
  </si>
  <si>
    <t>Pol655</t>
  </si>
  <si>
    <t>Kabel PRAFlaSafe(napojení osoušečů rukou)</t>
  </si>
  <si>
    <t>Pol656</t>
  </si>
  <si>
    <t>Kabel PRAFlaSafe(napojení požárních klapek)</t>
  </si>
  <si>
    <t>Pol657</t>
  </si>
  <si>
    <t>Pol658</t>
  </si>
  <si>
    <t>Kabel PRAFlaSfe (napájení promítacích pláten)</t>
  </si>
  <si>
    <t>Pol659</t>
  </si>
  <si>
    <t>Kabel PRAFlaSfe (napájení plošinu pro invalidy)</t>
  </si>
  <si>
    <t>Pol660</t>
  </si>
  <si>
    <t>Kabel PRAFlaSfe (napájení venkovních žaluzií)</t>
  </si>
  <si>
    <t>Pol661</t>
  </si>
  <si>
    <t>Kabel PRAFlaSafe(ovládání žaluzií)</t>
  </si>
  <si>
    <t>Pol662</t>
  </si>
  <si>
    <t>Kabel PRAFlaSafe (napojení termostatů pro M+R)</t>
  </si>
  <si>
    <t>Pol663</t>
  </si>
  <si>
    <t>Kabel PRAFlaSafe (napájení interaktivních tabulí)</t>
  </si>
  <si>
    <t>Pol664</t>
  </si>
  <si>
    <t>Pol665</t>
  </si>
  <si>
    <t>Kabel PRAFlaSafe (napájení ovládácí jednotky závlah)</t>
  </si>
  <si>
    <t>Pol666</t>
  </si>
  <si>
    <t>Kabel PRAFlaSafe(napájení střešních vpustí)</t>
  </si>
  <si>
    <t>Pol667</t>
  </si>
  <si>
    <t>Kabel PRAFlaSafe(ovládání střešních vpustí)</t>
  </si>
  <si>
    <t>Pol668</t>
  </si>
  <si>
    <t>Kabel PRAFlaSafe(napojení centrály GEZE)</t>
  </si>
  <si>
    <t>Pol669</t>
  </si>
  <si>
    <t>Kabel PRAFlaDur(napojení pohonů větrání-GEZE)</t>
  </si>
  <si>
    <t>Pol670</t>
  </si>
  <si>
    <t>Kabel PRAFlaDur(napojení žaluzií nebo klapek pro CHÚC)</t>
  </si>
  <si>
    <t>Pol671</t>
  </si>
  <si>
    <t>Kabel PRAFlaDur(napojení nouzových svítidel)</t>
  </si>
  <si>
    <t>Pol672</t>
  </si>
  <si>
    <t>Kabel PRAFlaDur(napojení CHÚC výtah)</t>
  </si>
  <si>
    <t>Pol673</t>
  </si>
  <si>
    <t>Kabel PRAFlaDur(napojení požární rolety)</t>
  </si>
  <si>
    <t>Pol674</t>
  </si>
  <si>
    <t>Kabel PRAFlaDur(rozvaděčů a hlídače stavů v rozvaděčích)</t>
  </si>
  <si>
    <t>Poznámka k položce:_x000D_
3 x 1,5mm2</t>
  </si>
  <si>
    <t>Pol675</t>
  </si>
  <si>
    <t>Kabel PRAFlaDur(napojení centrály nouzového osvětlení)</t>
  </si>
  <si>
    <t>Poznámka k položce:_x000D_
3 x 4mm2</t>
  </si>
  <si>
    <t>Pol676</t>
  </si>
  <si>
    <t>Kabel PRAFlaSAfe(napojení slaboproudých spotřeb)</t>
  </si>
  <si>
    <t>Pol677</t>
  </si>
  <si>
    <t>Kabel PRAFlaSafe(napojení slaboproudých spotřeb)</t>
  </si>
  <si>
    <t>Pol678</t>
  </si>
  <si>
    <t>Kabel PRAFlaSafe (ovládací kabel do OS1)</t>
  </si>
  <si>
    <t>Pol679</t>
  </si>
  <si>
    <t>Pol680</t>
  </si>
  <si>
    <t>Pol681</t>
  </si>
  <si>
    <t>Kabel PRAFlaDur (rozvody pro CENTRAL a TOTAL STOP)</t>
  </si>
  <si>
    <t>Poznámka k položce:_x000D_
2 x 1,5mm2</t>
  </si>
  <si>
    <t>Pol682</t>
  </si>
  <si>
    <t>Kabel PRAFlaDur(rozvody ZOTK)</t>
  </si>
  <si>
    <t>Pol683</t>
  </si>
  <si>
    <t>Poznámka k položce:_x000D_
4 x 4mm2</t>
  </si>
  <si>
    <t>Pol684</t>
  </si>
  <si>
    <t>Pol685</t>
  </si>
  <si>
    <t>Poznámka k položce:_x000D_
2O x 1,5mm2</t>
  </si>
  <si>
    <t>Pol686</t>
  </si>
  <si>
    <t>Krabice rozbočovací včetně průchodky pro světla</t>
  </si>
  <si>
    <t>Pol687</t>
  </si>
  <si>
    <t>Krabice univerzální pro montáž žaluziových spínačů do zdiva</t>
  </si>
  <si>
    <t>Pol688</t>
  </si>
  <si>
    <t>Spínač žaluziový do krabice, barva jasně bílá</t>
  </si>
  <si>
    <t>Pol689</t>
  </si>
  <si>
    <t>Kabelový rošt pro uchycení kabelů ve stoupacím prostoru ESI - komplet</t>
  </si>
  <si>
    <t>Poznámka k položce:_x000D_
š.500mm</t>
  </si>
  <si>
    <t>Pol690</t>
  </si>
  <si>
    <t>Kebelový rošt pro uchycení kabelů na střechu vč. uchycení a nosné konstrukce</t>
  </si>
  <si>
    <t>Poznámka k položce:_x000D_
š.200mm</t>
  </si>
  <si>
    <t>Pol691</t>
  </si>
  <si>
    <t>Kabelový rošt pro uchycení kabelů v tělocvičně vč.uchycení a nosné konstrukce</t>
  </si>
  <si>
    <t>Pol692</t>
  </si>
  <si>
    <t>Kabelový žlab pro rozvody v tělocvičně</t>
  </si>
  <si>
    <t>Poznámka k položce:_x000D_
100x50mm</t>
  </si>
  <si>
    <t>Pol693</t>
  </si>
  <si>
    <t>Závitová tyč pro do držáků</t>
  </si>
  <si>
    <t>Poznámka k položce:_x000D_
délka 1m</t>
  </si>
  <si>
    <t>Pol694</t>
  </si>
  <si>
    <t>Nosný profil pro kabelový žlab včetně příslušenství</t>
  </si>
  <si>
    <t>Pol695</t>
  </si>
  <si>
    <t>Kabelový žlab včetně víka na střeše, pozinkováno</t>
  </si>
  <si>
    <t>Poznámka k položce:_x000D_
35x75</t>
  </si>
  <si>
    <t>Pol696</t>
  </si>
  <si>
    <t>Kabelový žlab umístěný z patrových rozvoden na chodbu</t>
  </si>
  <si>
    <t>Poznámka k položce:_x000D_
60x200</t>
  </si>
  <si>
    <t>Pol697</t>
  </si>
  <si>
    <t>Kabelový žlab umístěný v suterénu vč.podpěr a nosných prvků</t>
  </si>
  <si>
    <t>Poznámka k položce:_x000D_
60x100</t>
  </si>
  <si>
    <t>Pol698</t>
  </si>
  <si>
    <t>Poznámka k položce:_x000D_
60x150</t>
  </si>
  <si>
    <t>Pol699</t>
  </si>
  <si>
    <t>Pol700</t>
  </si>
  <si>
    <t>Poznámka k položce:_x000D_
60x300</t>
  </si>
  <si>
    <t>Pol701</t>
  </si>
  <si>
    <t>Poznámka k položce:_x000D_
60x500</t>
  </si>
  <si>
    <t>Pol702</t>
  </si>
  <si>
    <t>Kabelový žlab umístěný v suterénu-požární odolnost</t>
  </si>
  <si>
    <t>Pol703</t>
  </si>
  <si>
    <t>Pol704</t>
  </si>
  <si>
    <t>Nosná konstrukce pro kabelové žlaby vč.závitových tytčí</t>
  </si>
  <si>
    <t>Pol705</t>
  </si>
  <si>
    <t>Nosná konstrukce pro kabelové žlaby vč.závitových tyčí -požární odolnost</t>
  </si>
  <si>
    <t>Pol706</t>
  </si>
  <si>
    <t>Příchytky pro rozvody evakuačního výtahu</t>
  </si>
  <si>
    <t>Pol707</t>
  </si>
  <si>
    <t>Nastřelovací hřeby pro příchytka HL_P1</t>
  </si>
  <si>
    <t>Poznámka k položce:_x000D_
balení po 100ks</t>
  </si>
  <si>
    <t>Pol708</t>
  </si>
  <si>
    <t>Příchytky pro rozvody nouzového osvětlení</t>
  </si>
  <si>
    <t>Pol709</t>
  </si>
  <si>
    <t>Příchytky pro rozvody od centrál GEZE</t>
  </si>
  <si>
    <t>Pol710</t>
  </si>
  <si>
    <t>Příchytky pro rozvody CENTRAL TOTAL STOP</t>
  </si>
  <si>
    <t>Pol711</t>
  </si>
  <si>
    <t>Příchytky pro rozvody ZOTK</t>
  </si>
  <si>
    <t>Pol712</t>
  </si>
  <si>
    <t>Držák svazkový pro kabelové rozvody ZOTK včetně hmoždinky a vrutu</t>
  </si>
  <si>
    <t>Pol713</t>
  </si>
  <si>
    <t>Držák svazkový pro kabelové rozvody včetně hmoždinky a vrutu</t>
  </si>
  <si>
    <t>Pol714</t>
  </si>
  <si>
    <t>Pol715</t>
  </si>
  <si>
    <t>Pol716</t>
  </si>
  <si>
    <t>Příchytka kovová pro jednotlivý kabel</t>
  </si>
  <si>
    <t>Pol717</t>
  </si>
  <si>
    <t>Šroub ke kovovým příchytkám</t>
  </si>
  <si>
    <t>Pol718</t>
  </si>
  <si>
    <t>Trubka elektroinstalační včetně kolen, spojek a držáků vč.hmoždinky,vrutu</t>
  </si>
  <si>
    <t>Pol719</t>
  </si>
  <si>
    <t>Lišta elektroinstalační včetně hmoždinky a vrutu</t>
  </si>
  <si>
    <t>Poznámka k položce:_x000D_
20x20mm</t>
  </si>
  <si>
    <t>Pol720</t>
  </si>
  <si>
    <t>Drát FeZn(1kg=1,61m)</t>
  </si>
  <si>
    <t>Poznámka k položce:_x000D_
pr.10mm2</t>
  </si>
  <si>
    <t>Pol721</t>
  </si>
  <si>
    <t>Drát CY pro pospojení(zel/žl)</t>
  </si>
  <si>
    <t>Poznámka k položce:_x000D_
25mm2</t>
  </si>
  <si>
    <t>Pol722</t>
  </si>
  <si>
    <t>Poznámka k položce:_x000D_
16mm2</t>
  </si>
  <si>
    <t>Pol723</t>
  </si>
  <si>
    <t>Poznámka k položce:_x000D_
6mm2</t>
  </si>
  <si>
    <t>SVÍTIDLA PRO UMĚLÉ OSVĚTLENÍ</t>
  </si>
  <si>
    <t>Pol724</t>
  </si>
  <si>
    <t>Svítidlo typu A</t>
  </si>
  <si>
    <t>Poznámka k položce:_x000D_
výkresová dokumentace</t>
  </si>
  <si>
    <t>Pol725</t>
  </si>
  <si>
    <t>Svítidlo typu B</t>
  </si>
  <si>
    <t>Pol726</t>
  </si>
  <si>
    <t>Svítidlo typu C</t>
  </si>
  <si>
    <t>Pol727</t>
  </si>
  <si>
    <t>Svítidlo typ C1</t>
  </si>
  <si>
    <t>Pol728</t>
  </si>
  <si>
    <t>Svítidlo typu D</t>
  </si>
  <si>
    <t>Pol729</t>
  </si>
  <si>
    <t>Svítidlo typu E</t>
  </si>
  <si>
    <t>Pol730</t>
  </si>
  <si>
    <t>Svítidlo typu F</t>
  </si>
  <si>
    <t>Pol731</t>
  </si>
  <si>
    <t>Svítidlo typu G včetně konzole pro uchycení svítidla</t>
  </si>
  <si>
    <t>Pol732</t>
  </si>
  <si>
    <t>Svítidlo typu H</t>
  </si>
  <si>
    <t>Pol733</t>
  </si>
  <si>
    <t>Svítidlo typu I</t>
  </si>
  <si>
    <t>Pol734</t>
  </si>
  <si>
    <t>Svítidlo typu J</t>
  </si>
  <si>
    <t>Pol735</t>
  </si>
  <si>
    <t>Svítidlo typu J1</t>
  </si>
  <si>
    <t>Pol736</t>
  </si>
  <si>
    <t>Svítidlo typu K</t>
  </si>
  <si>
    <t>Pol737</t>
  </si>
  <si>
    <t>Svítidlo typu L včetně boxu do betonu</t>
  </si>
  <si>
    <t>Pol738</t>
  </si>
  <si>
    <t>Svítidlo typu M</t>
  </si>
  <si>
    <t>Pol739</t>
  </si>
  <si>
    <t>Svítidlo typu O</t>
  </si>
  <si>
    <t>Pol740</t>
  </si>
  <si>
    <t>Svítidlo typu P na stožáru, náklon 0 st.</t>
  </si>
  <si>
    <t>Pol741</t>
  </si>
  <si>
    <t>Svítidlo typu R - venkovní nástěnné v atriu(kužel svitu T4 nebo ME)</t>
  </si>
  <si>
    <t>Pol742</t>
  </si>
  <si>
    <t>Svítidlo typu S - svítidlo zemní pro nasvětlení stromů(kužel svitu 50 stupňů)</t>
  </si>
  <si>
    <t>SVÍTIDLA PRO NOUZOVÉ OSVĚTLENÍ</t>
  </si>
  <si>
    <t>Pol743</t>
  </si>
  <si>
    <t>Svítidlo typu NA</t>
  </si>
  <si>
    <t>Pol744</t>
  </si>
  <si>
    <t>Svítidlo typu NB</t>
  </si>
  <si>
    <t>Pol745</t>
  </si>
  <si>
    <t>Svítidlo typu NC</t>
  </si>
  <si>
    <t>Pol746</t>
  </si>
  <si>
    <t>Svítidlo typu ND</t>
  </si>
  <si>
    <t>Pol747</t>
  </si>
  <si>
    <t>Svítidlo typu NE</t>
  </si>
  <si>
    <t>Pol748</t>
  </si>
  <si>
    <t>Svítidlo typu NF</t>
  </si>
  <si>
    <t>Pol749</t>
  </si>
  <si>
    <t>Svítidlo typu NG</t>
  </si>
  <si>
    <t>Pol750</t>
  </si>
  <si>
    <t>Svítidlo typu NH</t>
  </si>
  <si>
    <t>Pol751</t>
  </si>
  <si>
    <t>Svítidlo typu NI</t>
  </si>
  <si>
    <t>Pol752</t>
  </si>
  <si>
    <t>Svítidlo typu NJ</t>
  </si>
  <si>
    <t>Pol753</t>
  </si>
  <si>
    <t>Svítidlo typu NK</t>
  </si>
  <si>
    <t>Pol754</t>
  </si>
  <si>
    <t>Ochranná stříška</t>
  </si>
  <si>
    <t>Pol755</t>
  </si>
  <si>
    <t>Ochranný koš</t>
  </si>
  <si>
    <t>Pol756</t>
  </si>
  <si>
    <t>rámeček pro vestavné světlo</t>
  </si>
  <si>
    <t>Pol757</t>
  </si>
  <si>
    <t>monitor výpadko pro vsazení do rozvaděče</t>
  </si>
  <si>
    <t>D8</t>
  </si>
  <si>
    <t>OSTATNÍ PRÁCE</t>
  </si>
  <si>
    <t>Pol758</t>
  </si>
  <si>
    <t>Průrazy do zdiva včetně hrubého začištění</t>
  </si>
  <si>
    <t>Poznámka k položce:_x000D_
do rozměru 500mm x 100mm</t>
  </si>
  <si>
    <t>Pol759</t>
  </si>
  <si>
    <t>Poznámka k položce:_x000D_
do rozměru 300 x 50mm</t>
  </si>
  <si>
    <t>Pol760</t>
  </si>
  <si>
    <t>Poznámka k položce:_x000D_
do pr.50mm</t>
  </si>
  <si>
    <t>Pol761</t>
  </si>
  <si>
    <t>Poznámka k položce:_x000D_
do pr.100mm</t>
  </si>
  <si>
    <t>Pol762</t>
  </si>
  <si>
    <t>Sekání drážky včetně hrubého začíštění</t>
  </si>
  <si>
    <t>Poznámka k položce:_x000D_
do 20x50</t>
  </si>
  <si>
    <t>Poznámka k položce:_x000D_
do 50x50</t>
  </si>
  <si>
    <t>Poznámka k položce:_x000D_
do 50x100</t>
  </si>
  <si>
    <t>Pol763</t>
  </si>
  <si>
    <t>Drobný materiál - hmoždinky, vruty, zdrhovací pásky</t>
  </si>
  <si>
    <t>Poznámka k položce:_x000D_
do 10000ks</t>
  </si>
  <si>
    <t>Pol764</t>
  </si>
  <si>
    <t>Těsněný prostup pro vstupní kabely NN</t>
  </si>
  <si>
    <t>Pol765</t>
  </si>
  <si>
    <t>Výkop včetně záhozu, folie, dlaždice nebo CWS (napájecí kabely)</t>
  </si>
  <si>
    <t>Poznámka k položce:_x000D_
50x75cm</t>
  </si>
  <si>
    <t>Pol766</t>
  </si>
  <si>
    <t>Výkop včetně záhozu, folie, dlaždice nebo CWS (areálové osvětlení)</t>
  </si>
  <si>
    <t>Poznámka k položce:_x000D_
35x60cm</t>
  </si>
  <si>
    <t>Poznámka k položce:_x000D_
50x120cm</t>
  </si>
  <si>
    <t>Pol767</t>
  </si>
  <si>
    <t>Chránička pro kabely do výkopu</t>
  </si>
  <si>
    <t>Poznámka k položce:_x000D_
pr.40mm</t>
  </si>
  <si>
    <t>Pol768</t>
  </si>
  <si>
    <t>Poznámka k položce:_x000D_
pr.110mm</t>
  </si>
  <si>
    <t>Pol769</t>
  </si>
  <si>
    <t>Podbetonování a obetonování chrániček ve výkopu</t>
  </si>
  <si>
    <t>Pol770</t>
  </si>
  <si>
    <t>Požární ucpávky</t>
  </si>
  <si>
    <t>Pol771</t>
  </si>
  <si>
    <t>Dodavatelská dokumentace včetně schémat zapojení</t>
  </si>
  <si>
    <t>Pol772</t>
  </si>
  <si>
    <t>Revize včetně vypracování výchozí zprávy</t>
  </si>
  <si>
    <t>Pol773</t>
  </si>
  <si>
    <t>Dokumentace skutečného provedení ve 3-ech vyhotoveních - 1etapa</t>
  </si>
  <si>
    <t>SO 700_D.1.4.Gb - Elektro - hromosvod</t>
  </si>
  <si>
    <t>D1 - HROMOSVOD – JÍMACÍ SOUSTAVA A SVODY</t>
  </si>
  <si>
    <t xml:space="preserve">D2 - ZEMNÍCÍ SOUSTAVA </t>
  </si>
  <si>
    <t xml:space="preserve">    D3 - Výkresová dokumentace detail č.6 . Přívod a napojení na svod hromosvodu</t>
  </si>
  <si>
    <t xml:space="preserve">    D4 - Svar ocelového  pásku  Fe 60x5 mm a kulatiny FeZn 10 mm, 2 svary délky 100 mm</t>
  </si>
  <si>
    <t>HROMOSVOD – JÍMACÍ SOUSTAVA A SVODY</t>
  </si>
  <si>
    <t>Pol1078</t>
  </si>
  <si>
    <t>Vodič FeZn Ǿ 10mm - svislé svody v armování stěn</t>
  </si>
  <si>
    <t>Pol1079</t>
  </si>
  <si>
    <t>Svorka spojovací SKTm FeZn (vodič-armatůra)</t>
  </si>
  <si>
    <t>Pol1080</t>
  </si>
  <si>
    <t>Svorkovnice hlavního pospojení HOP</t>
  </si>
  <si>
    <t>Pol1081</t>
  </si>
  <si>
    <t>Podpěra pro uchycení izolovaného vodiče na stěnu pod zateplení, včetně hmoždinek a vrutů</t>
  </si>
  <si>
    <t>Pol1082</t>
  </si>
  <si>
    <t>Podpěra pro plochou střechu PV21d</t>
  </si>
  <si>
    <t>Pol1083</t>
  </si>
  <si>
    <t>Sestava A pro jímací tyč JR4,0 18/10 AlMgSi , délka 4m, stojan pro JT, 3xpodstavec PB19, svorky, lanka</t>
  </si>
  <si>
    <t>Pol1084</t>
  </si>
  <si>
    <t>Svorka spojovací křížová SK(FeZn)</t>
  </si>
  <si>
    <t>Pol1085</t>
  </si>
  <si>
    <t>Svorka jímací tyče SJ1</t>
  </si>
  <si>
    <t>Pol1086</t>
  </si>
  <si>
    <t>Vodič AlMgSi pr.8mm</t>
  </si>
  <si>
    <t>Pol1087</t>
  </si>
  <si>
    <t>Svorka spojovací SS(FeZn)</t>
  </si>
  <si>
    <t>Pol1088</t>
  </si>
  <si>
    <t>Vodič AlMgSi pr.8mm/R11 izolovaný PVC</t>
  </si>
  <si>
    <t>Pol1089</t>
  </si>
  <si>
    <t>Podpěra vedení na stěnu PV 1p-30, včetně vrutu a kónické hmoždinky do fasády zateplení.</t>
  </si>
  <si>
    <t>Pol1090</t>
  </si>
  <si>
    <t>Svorka připojovací na trubku ST6(FeZn)</t>
  </si>
  <si>
    <t>Pol1091</t>
  </si>
  <si>
    <t>Odkapávací kroužek na vodič pr.8mm/R11-PVC</t>
  </si>
  <si>
    <t>Pol1092</t>
  </si>
  <si>
    <t>Označovací štítek svodu</t>
  </si>
  <si>
    <t>Pol1093</t>
  </si>
  <si>
    <t>Montážní práce jímací soustavy</t>
  </si>
  <si>
    <t>Pol1094</t>
  </si>
  <si>
    <t>Revize hromosvodu a zemniče, revizní zpráva</t>
  </si>
  <si>
    <t xml:space="preserve">ZEMNÍCÍ SOUSTAVA </t>
  </si>
  <si>
    <t>Pol1095</t>
  </si>
  <si>
    <t>Vodič FeZn Ǿ 10mm</t>
  </si>
  <si>
    <t>Pol1096</t>
  </si>
  <si>
    <t>Ocelový pás Fe 60x5 mm uložen do podkladního betonu</t>
  </si>
  <si>
    <t>Pol1097</t>
  </si>
  <si>
    <t>Výkresová dokumentace detail č.10 . Připojení měděného kabelu 1-YY 50 mm k zemnící síti</t>
  </si>
  <si>
    <t>Výkresová dokumentace detail č.6 . Přívod a napojení na svod hromosvodu</t>
  </si>
  <si>
    <t>Pol1098</t>
  </si>
  <si>
    <t>Uzemňovací bod DEHN 478200 typ K s nerezovým šroubem a maticí M12</t>
  </si>
  <si>
    <t>Pol1099</t>
  </si>
  <si>
    <t>Spojka z vodiče CYA 50 mm2 s kab. Oky</t>
  </si>
  <si>
    <t>Pol1100</t>
  </si>
  <si>
    <t>Průchodka BETTRA HEA 2xM12 s nerezovými šrouby a maticemi M12</t>
  </si>
  <si>
    <t>Pol1101</t>
  </si>
  <si>
    <t>Kabel 1-YY 50 mm2 do trubky</t>
  </si>
  <si>
    <t>Pol1102</t>
  </si>
  <si>
    <t>Trubka Ø 40 mm</t>
  </si>
  <si>
    <t>Pol1103</t>
  </si>
  <si>
    <t>Svaření 2 ocelových pásků Fe 60x5 mm 4 svary délky 60 mm</t>
  </si>
  <si>
    <t>Svar ocelového  pásku  Fe 60x5 mm a kulatiny FeZn 10 mm, 2 svary délky 100 mm</t>
  </si>
  <si>
    <t>Pol1104</t>
  </si>
  <si>
    <t>Montážní práce zemnící soustavy, položení Fe vodiče s vystředěním v podkladním betonu</t>
  </si>
  <si>
    <t>SO 700_D.1.4.H - Elektro - slaboproud</t>
  </si>
  <si>
    <t>D1 - SLABOPROUD</t>
  </si>
  <si>
    <t xml:space="preserve">    D2 - Poplachový tísňový a zabezpečovací systém – PTZS (EZS)</t>
  </si>
  <si>
    <t xml:space="preserve">    D3 - Datové rozvody a strukturovaná kabeláž – SKS, domácí telefon DT a telefonie, kamerový systém – CCTV</t>
  </si>
  <si>
    <t xml:space="preserve">      D4 - Hlavní rozváděč MDF</t>
  </si>
  <si>
    <t xml:space="preserve">      D5 - Podružný rozváděč IDF 1.1</t>
  </si>
  <si>
    <t xml:space="preserve">      D6 - Podružný rozváděč IDF 2.1</t>
  </si>
  <si>
    <t xml:space="preserve">      D7 - Podružný rozváděč IDF 2.08</t>
  </si>
  <si>
    <t xml:space="preserve">      D8 - Podružný rozváděč IDF 3.1</t>
  </si>
  <si>
    <t xml:space="preserve">      D9 - Podružný rozváděč IDF 4.1</t>
  </si>
  <si>
    <t xml:space="preserve">      D10 - WiFi</t>
  </si>
  <si>
    <t xml:space="preserve">      D11 - Kabeláž a zásuvky</t>
  </si>
  <si>
    <t xml:space="preserve">      D12 - Domácí telefon – DT a IP telefonie</t>
  </si>
  <si>
    <t xml:space="preserve">      D13 - Kamerový systém - CCTV</t>
  </si>
  <si>
    <t xml:space="preserve">    D14 - Jednotný čas – JČ</t>
  </si>
  <si>
    <t xml:space="preserve">    D15 - Elektrická požární signalizace – EPS</t>
  </si>
  <si>
    <t xml:space="preserve">    D16 - Evakuační rozhlas</t>
  </si>
  <si>
    <t xml:space="preserve">      D17 - Hlavní ústředna ERO</t>
  </si>
  <si>
    <t xml:space="preserve">      D18 - Reproduktory, kabeláž</t>
  </si>
  <si>
    <t xml:space="preserve">    D19 - Tlačítka odblokování samozavíračů na chodbách</t>
  </si>
  <si>
    <t xml:space="preserve">    D20 - Přístupový systém – ACS, docházkový systém, systém objednávání a výdeje jídel, elektromechanické zám</t>
  </si>
  <si>
    <t xml:space="preserve">      D21 - Hardware a software pro správu systému, vstupní média</t>
  </si>
  <si>
    <t xml:space="preserve">      D22 - Přístupový systém</t>
  </si>
  <si>
    <t xml:space="preserve">      D23 - Docházkový systém</t>
  </si>
  <si>
    <t xml:space="preserve">      D24 - Systém objednávání a výdeje jídel</t>
  </si>
  <si>
    <t xml:space="preserve">      D25 - Elektromechanické zámky, elektromagnetický otevírač</t>
  </si>
  <si>
    <t xml:space="preserve">    D26 - Příprava pro projektory</t>
  </si>
  <si>
    <t xml:space="preserve">    D27 - Nouzová signalizace z WC pro imobilní</t>
  </si>
  <si>
    <t xml:space="preserve">    D28 - Společné položky - slaboproud</t>
  </si>
  <si>
    <t>SLABOPROUD</t>
  </si>
  <si>
    <t>Poplachový tísňový a zabezpečovací systém – PTZS (EZS)</t>
  </si>
  <si>
    <t>Pol774</t>
  </si>
  <si>
    <t>Ústředna až 520 zón a 32 grup v krytu bez klávesnice s komunikátorem a zdrojem</t>
  </si>
  <si>
    <t>Pol775</t>
  </si>
  <si>
    <t>Nový TCP/IP komunikátor pro GALAXYGD verze dle posledních EN norem</t>
  </si>
  <si>
    <t>Pol776</t>
  </si>
  <si>
    <t>Systémový GSM modul v kovovém krytu pro posílání SMS a volání uživateli</t>
  </si>
  <si>
    <t>Pol777</t>
  </si>
  <si>
    <t>Zdroj 2,75A v krytu s transformátorem a vestavěným koncentrátorem 8 zón / 4PGM</t>
  </si>
  <si>
    <t>Pol778</t>
  </si>
  <si>
    <t>Akumulátor 12 V/17 Ah</t>
  </si>
  <si>
    <t>Pol779</t>
  </si>
  <si>
    <t>Spínaný zdroj v kovovém krytu 13,8 Vss / 5A se signalizačními výstupy, prostor pro AKU 40 Ah</t>
  </si>
  <si>
    <t>Pol780</t>
  </si>
  <si>
    <t>Akumulátor 12 V/38 Ah</t>
  </si>
  <si>
    <t>Pol781</t>
  </si>
  <si>
    <t>Signalizační tablo v krytu pro 16 LED diod</t>
  </si>
  <si>
    <t>Pol782</t>
  </si>
  <si>
    <t>Koncentrátor v kovovém krytu pro 8 zón se 4 PGM výstupy</t>
  </si>
  <si>
    <t>Pol783</t>
  </si>
  <si>
    <t>Klávesnice s dotykovým displejem, zápustná montáž, pokročilé uživatelské menu</t>
  </si>
  <si>
    <t>Pol784</t>
  </si>
  <si>
    <t>Programovací a ovládací klávesnice v klasickém provedení s LCD dvouřádkovým displejem a podsvícením</t>
  </si>
  <si>
    <t>Pol785</t>
  </si>
  <si>
    <t>Zálohovaná plastová siréna venkovní 110dB/1m s majákem a akumulátorem</t>
  </si>
  <si>
    <t>Pol786</t>
  </si>
  <si>
    <t>MP4 reléový modul 4x relé C/NO/NC, 2A@30VDC/50VAC s aktivačními vstupy a LED</t>
  </si>
  <si>
    <t>Pol787</t>
  </si>
  <si>
    <t>PIR detektor s půlkulovou čočkou a dosahem 12m včetně držáku</t>
  </si>
  <si>
    <t>Pol788</t>
  </si>
  <si>
    <t>Kryt PIR detektoru proti poškození v tělocvičně</t>
  </si>
  <si>
    <t>Poznámka k položce:_x000D_
Nerezový drát</t>
  </si>
  <si>
    <t>Pol789</t>
  </si>
  <si>
    <t>PIR detektor stropní s dosahem průměr až 12m</t>
  </si>
  <si>
    <t>Pol790</t>
  </si>
  <si>
    <t>MG závrtný s otočným tělesem kontaktní části, kabel 10m, prac. mezera max. 20 mm</t>
  </si>
  <si>
    <t>Pol791</t>
  </si>
  <si>
    <t>Pár bílých plastových přírub, průměr 19mm pro MC240/246/247/250/270 a MC272</t>
  </si>
  <si>
    <t>Pol792</t>
  </si>
  <si>
    <t>MG hliníkový s pracovní mezerou až 34mm, kabel 6m, armovaná hadice 1m</t>
  </si>
  <si>
    <t>Pol793</t>
  </si>
  <si>
    <t>Propojovací krabice,16+2 šroubovací svorky do krabice KU68</t>
  </si>
  <si>
    <t>Pol794</t>
  </si>
  <si>
    <t>Krabice přístrojová do dutých příček bezhalogenová</t>
  </si>
  <si>
    <t>Pol795</t>
  </si>
  <si>
    <t>Plastová nízká propojovací krabice, 7+1 pájecích svorek</t>
  </si>
  <si>
    <t>Pol796</t>
  </si>
  <si>
    <t>Kabel 2x2x0,5 B2Ca s1d0</t>
  </si>
  <si>
    <t>Pol797</t>
  </si>
  <si>
    <t>Kabel 3x2x0,5 B2Ca s1d0</t>
  </si>
  <si>
    <t>Pol798</t>
  </si>
  <si>
    <t>Kabel STP CAT 6A, B2Ca s1d0</t>
  </si>
  <si>
    <t>Pol799</t>
  </si>
  <si>
    <t>Kabel 2x1,5, B2Ca s1d0</t>
  </si>
  <si>
    <t>Pol800</t>
  </si>
  <si>
    <t>Trubka do podlah (do betonu) bezhalogenová</t>
  </si>
  <si>
    <t>Poznámka k položce:_x000D_
25mm</t>
  </si>
  <si>
    <t>Pol801</t>
  </si>
  <si>
    <t>Protahovací drát</t>
  </si>
  <si>
    <t>Pol802</t>
  </si>
  <si>
    <t>Frézování drážky 30 mm x 30 mm</t>
  </si>
  <si>
    <t>Pol803</t>
  </si>
  <si>
    <t>Zednické práce - zaházení a zaštukování drážek</t>
  </si>
  <si>
    <t>Pol804</t>
  </si>
  <si>
    <t>Úchytka pro jednotlivý kabel jednostranná</t>
  </si>
  <si>
    <t>Pol805</t>
  </si>
  <si>
    <t>Šroub do betonu k příchytkám HL</t>
  </si>
  <si>
    <t>Pol806</t>
  </si>
  <si>
    <t>Propojení, programování a oživení, školení obsluhy</t>
  </si>
  <si>
    <t>Pol807</t>
  </si>
  <si>
    <t>Pol808</t>
  </si>
  <si>
    <t>Zkušební provoz</t>
  </si>
  <si>
    <t>Datové rozvody a strukturovaná kabeláž – SKS, domácí telefon DT a telefonie, kamerový systém – CCTV</t>
  </si>
  <si>
    <t>Hlavní rozváděč MDF</t>
  </si>
  <si>
    <t>Pol809</t>
  </si>
  <si>
    <t>Stojanový rozvaděč,47U,š.800mm,hl.800mm, RAL 7035 + RAL 5005</t>
  </si>
  <si>
    <t>Pol810</t>
  </si>
  <si>
    <t>Boční panel (pár) podstavce pro rozvaděč DS, hl. 800Mm</t>
  </si>
  <si>
    <t>Pol811</t>
  </si>
  <si>
    <t>Přední/zad.panel podstavce,perf.+protiprachový filtr,š.800mm</t>
  </si>
  <si>
    <t>Pol812</t>
  </si>
  <si>
    <t>Horní/spodní ventil.jednotka,2x ventilátor,termostat,4U</t>
  </si>
  <si>
    <t>Pol813</t>
  </si>
  <si>
    <t>19" nap.panel 8x230V ČSN,vypínač,přep.och.,tep.pojistka, 3m</t>
  </si>
  <si>
    <t>Pol814</t>
  </si>
  <si>
    <t>UPS GENIO Dual Midi 3000VA/2700W 5 min, 1/1f, VFI online</t>
  </si>
  <si>
    <t>Pol815</t>
  </si>
  <si>
    <t>Bateriový box pro USPRD220 a 300 na prodloužení doby zálohy</t>
  </si>
  <si>
    <t>Pol816</t>
  </si>
  <si>
    <t>Nastavitelné 19' rackové lišty pro UPSky (USPRD, DVD, DD)</t>
  </si>
  <si>
    <t>Pol817</t>
  </si>
  <si>
    <t>Vložka zámku FAB,system EMKA</t>
  </si>
  <si>
    <t>Pol818</t>
  </si>
  <si>
    <t>19" FO vana kompl,24xLC OM3,pigtaily a kazeta,1U,RAL 7035</t>
  </si>
  <si>
    <t>Pol819</t>
  </si>
  <si>
    <t>Patchpanel CAT 6 UTP, 24 portů, kompletní</t>
  </si>
  <si>
    <t>Pol820</t>
  </si>
  <si>
    <t>Optický propojovací kabel duplex LC-LC 50/125 OM3, 1m</t>
  </si>
  <si>
    <t>Pol821</t>
  </si>
  <si>
    <t>Propoj. kabel, Cat.6 nestíněný, 2xRJ-45, délka 1m,barva šedá</t>
  </si>
  <si>
    <t>Pol822</t>
  </si>
  <si>
    <t>Vyvazovací panel s velkými oky</t>
  </si>
  <si>
    <t>Pol823</t>
  </si>
  <si>
    <t>Vyvazovací háčky pro vertikální vedení</t>
  </si>
  <si>
    <t>Pol824</t>
  </si>
  <si>
    <t>Switch 16 x SFP+, 2-slot, kapacita 480 Gbit/s, propustnost 258,7 Mpps, L3 managed</t>
  </si>
  <si>
    <t>Pol825</t>
  </si>
  <si>
    <t>Redundantní napájecí zdroj pro hlavní switch</t>
  </si>
  <si>
    <t>Pol826</t>
  </si>
  <si>
    <t>SFP+ modul 10GBASE-SR, duplexní, LC-D konektor</t>
  </si>
  <si>
    <t>Pol827</t>
  </si>
  <si>
    <t>Switch, 48 x 100/1000 portů PoE+ (RJ-45), 4 x SFP+, kapacita 176Gbit/s, propustnost 112 Mpps, L2 managed</t>
  </si>
  <si>
    <t>Pol828</t>
  </si>
  <si>
    <t>Konfigurace LAN</t>
  </si>
  <si>
    <t>Pol829</t>
  </si>
  <si>
    <t>19" patchpanel ISDN 25xRJ45 UTP, 1U, RAL 7035</t>
  </si>
  <si>
    <t>Podružný rozváděč IDF 1.1</t>
  </si>
  <si>
    <t>Pol830</t>
  </si>
  <si>
    <t>Stojanový rozvaděč,32U,š.600mm,hl.600mm, RAL 7035 + RAL 5005</t>
  </si>
  <si>
    <t>Pol831</t>
  </si>
  <si>
    <t>Boční panel (pár) podstavce pro rozvaděč DS, hl. 600Mm</t>
  </si>
  <si>
    <t>Pol832</t>
  </si>
  <si>
    <t>Přední/zad.panel podstavce,perf.+protiprachový filtr,š.600mm</t>
  </si>
  <si>
    <t>Pol833</t>
  </si>
  <si>
    <t>Záložní napájecí zdroj, kapacita výstupního výkonu 1000 W/1000 VA, výdrž: 21,5/8,4 min. 500/1000 W; výstupy: 6x IEC C13, vstup IEC C14, rozhraní pro správu: SmartSlot, USB, RJ-45; instalace do toweru či racku (2U), LCD s ovládáním navigačními klávesami, podpora připojení externích baterií (SRT48BP)</t>
  </si>
  <si>
    <t>Pol834</t>
  </si>
  <si>
    <t>19" FO vana kompl,4xLC OM3,pigtaily a kazeta,1U,RAL 7035</t>
  </si>
  <si>
    <t>Pol835</t>
  </si>
  <si>
    <t>Switch, 24 x 100/1000 portů PoE+ (RJ-45), 4 x SFP+, kapacita 128Gbit/s, propustnost 95,2 Mpps, L2 managed</t>
  </si>
  <si>
    <t>Podružný rozváděč IDF 2.1</t>
  </si>
  <si>
    <t>Pol836</t>
  </si>
  <si>
    <t>Podružný rozváděč IDF 2.08</t>
  </si>
  <si>
    <t>Pol837</t>
  </si>
  <si>
    <t>Nástěnný rozvaděč dvoudílný,18U,š. 600mm, hloubka 615mm,RAL 7035</t>
  </si>
  <si>
    <t>Pol838</t>
  </si>
  <si>
    <t>19" vent.jednotka,2x ventilátor 70W,včetně termostatu, 2U</t>
  </si>
  <si>
    <t>Pol839</t>
  </si>
  <si>
    <t>Záložní napájecí zdroj, výkon 280 W/450 VA, vzdálená správa, 4x IEC 320 C13, doba nabíjení 5 hodin, doba zálohy 19.4/5.9 minut při zatížení 140/280W, sériové rozhraní a Smart-slot, ochrana RJ-11 a RJ-45 konektoru, 1U rack formát</t>
  </si>
  <si>
    <t>Podružný rozváděč IDF 3.1</t>
  </si>
  <si>
    <t>D9</t>
  </si>
  <si>
    <t>Podružný rozváděč IDF 4.1</t>
  </si>
  <si>
    <t>D10</t>
  </si>
  <si>
    <t>WiFi</t>
  </si>
  <si>
    <t>Pol840</t>
  </si>
  <si>
    <t>Přístupový bod, dualband, WEP, WPA-PSK, WPA-Enterprise (WPA/WPA2, TKIP/AES), pracovní teplota -10 – 70°C, montáž na stěnu nebo strop, napájení PoE+</t>
  </si>
  <si>
    <t>Pol841</t>
  </si>
  <si>
    <t>DualBoot LED patchkabel 2xRJ45 UTP Cat.6a, šedá, 0.5m</t>
  </si>
  <si>
    <t>Pol842</t>
  </si>
  <si>
    <t>UniFi Cloud Key Controller je kompaktní zařízení, které již má nainstalovaný UniFi Controllerem s možností vzdálené správy</t>
  </si>
  <si>
    <t>Pol843</t>
  </si>
  <si>
    <t>Konfigurace WiFi</t>
  </si>
  <si>
    <t>D11</t>
  </si>
  <si>
    <t>Kabeláž a zásuvky</t>
  </si>
  <si>
    <t>Pol844</t>
  </si>
  <si>
    <t>Dvojzásuvka 2x RJ45 CAT 6 UTP, včetně rámečku, do stěny</t>
  </si>
  <si>
    <t>Pol845</t>
  </si>
  <si>
    <t>Dvojzásuvka 2x RJ45 CAT 6 UTP, včetně rámečku, do podlahové krabice</t>
  </si>
  <si>
    <t>Pol846</t>
  </si>
  <si>
    <t>Jednoduchá zásuvka 1x RJ45 CAT 6 UTP, včetně rámečku, do stěny</t>
  </si>
  <si>
    <t>Pol847</t>
  </si>
  <si>
    <t>Jednoduchá zásuvka 1x RJ45 CAT 6 UTP, včetně rámečku, do nábytku</t>
  </si>
  <si>
    <t>Pol848</t>
  </si>
  <si>
    <t>Podlahová krabice kompletní pro 8 modulů</t>
  </si>
  <si>
    <t>Pol849</t>
  </si>
  <si>
    <t>Krabice přístrojová do podlahové krabice</t>
  </si>
  <si>
    <t>Pol850</t>
  </si>
  <si>
    <t>Krabice přístrojová pro montáž na nábytek</t>
  </si>
  <si>
    <t>Pol851</t>
  </si>
  <si>
    <t>Konektor RJ-45 UTP Cat.6a pro instalační kabel</t>
  </si>
  <si>
    <t>Poznámka k položce:_x000D_
vývody docházkové terminály, ACS kontroléry, kontrolér výdeje stravy, IP tabla domácího telefonu, kamery a ústřednu EZS</t>
  </si>
  <si>
    <t>Pol852</t>
  </si>
  <si>
    <t>Optický kabel, PDC - těsná ochrana, 4x50um OM3, univerzální, HFFR-LS, B2ca</t>
  </si>
  <si>
    <t>Pol853</t>
  </si>
  <si>
    <t>Kabel UTP CAT 6 s LSOHFR pláštěm a třídou reakce na oheň B2ca s1 d1 a1</t>
  </si>
  <si>
    <t>Pol854</t>
  </si>
  <si>
    <t>Měření přenosových parametrů optického vlákna vč. měřících protokolů</t>
  </si>
  <si>
    <t>Pol855</t>
  </si>
  <si>
    <t>Měření elektrických parametrů metalického kabelu vč. měřících protokolů</t>
  </si>
  <si>
    <t>Pol856</t>
  </si>
  <si>
    <t>Pol857</t>
  </si>
  <si>
    <t>Poznámka k položce:_x000D_
50mm</t>
  </si>
  <si>
    <t>Poznámka k položce:_x000D_
Kabel PraFlaDur</t>
  </si>
  <si>
    <t>Pol858</t>
  </si>
  <si>
    <t>Skříň MIS 1a pod omítku</t>
  </si>
  <si>
    <t>Poznámka k položce:_x000D_
Zakončení příchozího kabelu TCEPKPFLE a trubek HDPE, zakončení kabelu TCEPKPFLE v S1.08</t>
  </si>
  <si>
    <t>Pol859</t>
  </si>
  <si>
    <t>Systémové sdružené dělené těsnění do otvoru ∅200 pro 1x kabel TCEPKPFLE 10XN0,6 a 2x HDPE trubku ∅40mm</t>
  </si>
  <si>
    <t>Pol860</t>
  </si>
  <si>
    <t>Kabel telekomunikační do země 10x4x0,6</t>
  </si>
  <si>
    <t>Pol861</t>
  </si>
  <si>
    <t>Spojka na kabel TCEPKPFLE 10x4x0,6</t>
  </si>
  <si>
    <t>Pol862</t>
  </si>
  <si>
    <t>Kabel vnitřní 20x2x0,5</t>
  </si>
  <si>
    <t>Pol863</t>
  </si>
  <si>
    <t>Trubka KOPOFLEX 63</t>
  </si>
  <si>
    <t>Pol864</t>
  </si>
  <si>
    <t>Výkop š = 300 mm, hloubka = 750 mm, pískové lože, výstražná fólie, zaházení, udusání</t>
  </si>
  <si>
    <t>Pol865</t>
  </si>
  <si>
    <t>Frézování drážky 60 mm x 60 mm</t>
  </si>
  <si>
    <t>D12</t>
  </si>
  <si>
    <t>Domácí telefon – DT a IP telefonie</t>
  </si>
  <si>
    <t>Pol866</t>
  </si>
  <si>
    <t>1socketový Rack 1U server pro malé a střední firmy, které vyžadují nízké náklady, vysoký výkon a snadnou správu. 4jádrový procesor Intel Xeon E-2124 (3.3GHz, TB 4.3GHz, 8MB Cache), paměť 16GB DDR4 ECC, bez disků, podpora až 2 disků 3.5" LFF HDD/SSD, řadič HPE S100i, 2x Gigabit Ethernet, 290W zdroj Non-Hot Plug, vzdálená správa HPE iLO 5</t>
  </si>
  <si>
    <t>Pol867</t>
  </si>
  <si>
    <t>HPE 3.5" 1TB 6G SATA 7200 ot. Hot Plug</t>
  </si>
  <si>
    <t>Pol868</t>
  </si>
  <si>
    <t>HPE MS Windows Server 2016 Essentials - pouze pro HP servery</t>
  </si>
  <si>
    <t>Pol869</t>
  </si>
  <si>
    <t>Konfigurace serveru</t>
  </si>
  <si>
    <t>Pol870</t>
  </si>
  <si>
    <t>Hlavní jednotka bez kamery</t>
  </si>
  <si>
    <t>Pol871</t>
  </si>
  <si>
    <t>Dotykový display modul</t>
  </si>
  <si>
    <t>Poznámka k položce:_x000D_
Tablo u hlavního vstupu</t>
  </si>
  <si>
    <t>Pol872</t>
  </si>
  <si>
    <t>Modul 5 tlačítek</t>
  </si>
  <si>
    <t>Poznámka k položce:_x000D_
Vstup MŠ, vstup 1.-2. třída, zásobování gastro, vstup tělocvična</t>
  </si>
  <si>
    <t>Pol873</t>
  </si>
  <si>
    <t>Modul číselné klávesnice</t>
  </si>
  <si>
    <t>Poznámka k položce:_x000D_
Zahrada MŠ</t>
  </si>
  <si>
    <t>Pol874</t>
  </si>
  <si>
    <t>Rám pro instalaci do zdi, 2 moduly</t>
  </si>
  <si>
    <t>Poznámka k položce:_x000D_
Hlavní vstup, Vstup MŠ, vstup 1.-2. třída, zásobování gastro, vstup tělocvična</t>
  </si>
  <si>
    <t>Pol875</t>
  </si>
  <si>
    <t>Krabice pro instalaci do zdi, 2 moduly</t>
  </si>
  <si>
    <t>Pol876</t>
  </si>
  <si>
    <t>Rám pro instalaci na povrch, 2 moduly</t>
  </si>
  <si>
    <t>Pol877</t>
  </si>
  <si>
    <t>Montážní podložka pro 2 moduly</t>
  </si>
  <si>
    <t>Pol878</t>
  </si>
  <si>
    <t>NetStar SW (Platforma)</t>
  </si>
  <si>
    <t>Pol879</t>
  </si>
  <si>
    <t>NetStar SW VoIP licence, 1 uživatel</t>
  </si>
  <si>
    <t>Pol880</t>
  </si>
  <si>
    <t>IP audiotelefon StarPoint IP T19 E2 PoE</t>
  </si>
  <si>
    <t>Pol881</t>
  </si>
  <si>
    <t>Propoj. kabel, Cat.6 nestíněný, 2xRJ-45, délka 3 m, barva šedá</t>
  </si>
  <si>
    <t>Pol882</t>
  </si>
  <si>
    <t>Access Commander - licence pro 5 zařízení</t>
  </si>
  <si>
    <t>Pol883</t>
  </si>
  <si>
    <t>Konfigurace systému</t>
  </si>
  <si>
    <t>Poznámka k položce:_x000D_
Ovládání elektromechanických zámků</t>
  </si>
  <si>
    <t>Pol884</t>
  </si>
  <si>
    <t>Kabel ohebný 2x0,75</t>
  </si>
  <si>
    <t>Poznámka k položce:_x000D_
Ovládání elmg. Otevírače</t>
  </si>
  <si>
    <t>D13</t>
  </si>
  <si>
    <t>Kamerový systém - CCTV</t>
  </si>
  <si>
    <t>Pol885</t>
  </si>
  <si>
    <t>Výkonný NVR pro 16 IP kamer až 12MP, HDMI, H.245/265, až 8 HDD, bez HDD</t>
  </si>
  <si>
    <t>Pol886</t>
  </si>
  <si>
    <t>Přídavný HDD k rekordérům, 4TB, WD nová řada PURZ</t>
  </si>
  <si>
    <t>Pol887</t>
  </si>
  <si>
    <t>Řízený přepínač, pevná konfigurace, široké bezpečnostní funkce, vhodný do menších firem. Rozhraní: 24 x 10/100/1000 RJ-45 (z toho 12 typu PoE+, 185 W), 2 x SFP</t>
  </si>
  <si>
    <t>Pol888</t>
  </si>
  <si>
    <t>IP dome kamera, 2MP, MZVF, 3.2-10mm, WDR 120dB, IR 30m, IP66</t>
  </si>
  <si>
    <t>Pol889</t>
  </si>
  <si>
    <t>D14</t>
  </si>
  <si>
    <t>Jednotný čas – JČ</t>
  </si>
  <si>
    <t>Pol890</t>
  </si>
  <si>
    <t>Rozvodnice nástěnná, IP40, 1-řadá, 12 mod., transparentní dvířka</t>
  </si>
  <si>
    <t>Pol891</t>
  </si>
  <si>
    <t>Hlavní hodiny řízené přijímačem DCF, 2 x podružná linka 24 V / celkem 600 mA, 2 x progrmovatelný reléový kontakt 6 A/250 V AC</t>
  </si>
  <si>
    <t>Pol892</t>
  </si>
  <si>
    <t>Záložní baterie pro hlavní hodiny 12 V/0,8 Ah</t>
  </si>
  <si>
    <t>Pol893</t>
  </si>
  <si>
    <t>Přijímač radiosignálu DCF 77 včetně testu kvality signálu</t>
  </si>
  <si>
    <t>Pol894</t>
  </si>
  <si>
    <t>Analogové hodiny pro minutovou linku, průměr 40 cm, ciferník s čísly</t>
  </si>
  <si>
    <t>Pol895</t>
  </si>
  <si>
    <t>2-stranný závěs / boční konzola</t>
  </si>
  <si>
    <t>Pol896</t>
  </si>
  <si>
    <t>Jednostranné šestimístné interiérové digitální hodiny, barva číslic červená, výška číslic hodin a minut 57 mm, sekund 38 mm</t>
  </si>
  <si>
    <t>Pol897</t>
  </si>
  <si>
    <t>Vysoce odolné digitální hodiny pro použití v interiérech, zejména do tělocvičen a sportovních hal. Hodiny jsou speciálně vyvinuté, aby odolaly úderům míče. Výška číslic 100 mm</t>
  </si>
  <si>
    <t>Pol898</t>
  </si>
  <si>
    <t>Zvonek CSA 24</t>
  </si>
  <si>
    <t>Pol899</t>
  </si>
  <si>
    <t>Zdroj 24V/2.5A pro školní zvonky</t>
  </si>
  <si>
    <t>Pol900</t>
  </si>
  <si>
    <t>Rozbočovací krabice na omítku s průchodkami, bezhalogenová, 100 x 100 x 50 mm</t>
  </si>
  <si>
    <t>Pol901</t>
  </si>
  <si>
    <t>Svorka rozbočovací čtyřnásobná</t>
  </si>
  <si>
    <t>Pol902</t>
  </si>
  <si>
    <t>Poznámka k položce:_x000D_
32mm</t>
  </si>
  <si>
    <t>Pol903</t>
  </si>
  <si>
    <t>Frézování drážky 35 mm x 35 mm ke koncovým prvkům</t>
  </si>
  <si>
    <t>Pol904</t>
  </si>
  <si>
    <t>D15</t>
  </si>
  <si>
    <t>Elektrická požární signalizace – EPS</t>
  </si>
  <si>
    <t>Pol905</t>
  </si>
  <si>
    <t>Kompaktní ústředna pro montáž na stěnu, 2 kruhová vedení, možnost rozšíření (XLM800) max. 1000 adresovatelných prvků. Obsahuje desku procesoru CPU800, základní desku FIM802, zdroj PSB800 (24VDC/4A), zobrazovací panel ODM800 ČR (s grafickým 16 řádkovým displejem) a ovládací panel OCM800 ČR. Prostor pro 2 akumulátory 12V max. 38Ah.</t>
  </si>
  <si>
    <t>Pol906</t>
  </si>
  <si>
    <t>Sestava zdroje PSU830, desky připojovací PTM800 a připojovacích kabelů pro zvětšení proudové kapacity napájení adresovatelných linek a výstupního napětí 24VDC v ústřednách ZX. Montuje se přímo na zdroj PSU830 v ústřednách ZX1, ZX4 a ZX4 Black box</t>
  </si>
  <si>
    <t>Pol907</t>
  </si>
  <si>
    <t>AKU 12V/45Ah se šroubovými svorkami M6 a životností až 10 let, VdS</t>
  </si>
  <si>
    <t>Pol908</t>
  </si>
  <si>
    <t>Rozšíření kapacity ústředen základní desky FIM802 o další 2 kruhová nebo 4 nekruhová vedení.</t>
  </si>
  <si>
    <t>Pol909</t>
  </si>
  <si>
    <t>Deska pojistek</t>
  </si>
  <si>
    <t>Pol910</t>
  </si>
  <si>
    <t>Deska pro připojení OPPO a KTPO.</t>
  </si>
  <si>
    <t>Pol911</t>
  </si>
  <si>
    <t>Rozšíření počtu výstupů a vstupů na základní desce FIM801 / FIM802 o dalších 8 galvanicky oddělených nehlídaných vstupů a 8 volně programovatelných releových výstupů 24VDC (zatížitelnost výstupů max. 30VDC/2A). Připojuje se přes ovládací panel OCM800, pře</t>
  </si>
  <si>
    <t>Pol912</t>
  </si>
  <si>
    <t>Interní termotiskárna pro ústřednu</t>
  </si>
  <si>
    <t>Pol913</t>
  </si>
  <si>
    <t>Termopapír pro interní termotiskáru</t>
  </si>
  <si>
    <t>Pol914</t>
  </si>
  <si>
    <t>Adresovatelný interaktivní optický senzor, dálkové servisní funkce pomocí IR komunikace s programovacím přístrojem 850EMT.</t>
  </si>
  <si>
    <t>Pol915</t>
  </si>
  <si>
    <t>Adresovatelný interaktivní multisenzor, kombinace optického a tepelného senzoru, dálkové servisní funkce pomocí IR komunikace s programovacím přístrojem 850EMT</t>
  </si>
  <si>
    <t>Pol916</t>
  </si>
  <si>
    <t>Zásuvka pro senzory nové řady 830 systému ZETTLER Expert, použitelná i pro řady 801 a 601</t>
  </si>
  <si>
    <t>Pol917</t>
  </si>
  <si>
    <t>Ochranný ocelový koš pro senzory se zásuvkami a moduly (např. 801RB), bílá povrchová úprava (průměr 125mm, výška 85mm)</t>
  </si>
  <si>
    <t>Pol918</t>
  </si>
  <si>
    <t>Držák samolepky pro vyznačení adresy (balení 100 ks)</t>
  </si>
  <si>
    <t>Pol919</t>
  </si>
  <si>
    <t>Samolepky s čísly adres 1-250 - bílé</t>
  </si>
  <si>
    <t>Pol920</t>
  </si>
  <si>
    <t>Samolepky s čísly adres 1-250 – žluté</t>
  </si>
  <si>
    <t>Pol921</t>
  </si>
  <si>
    <t>Samolepky s čísly adres 1-250 – fialové</t>
  </si>
  <si>
    <t>Pol922</t>
  </si>
  <si>
    <t>Samolepky s čísly adres 1-250 – zelené</t>
  </si>
  <si>
    <t>Pol923</t>
  </si>
  <si>
    <t>Adresovatelný tlačítkový hlásič požáru vnitřní s izolátorem, červený, montáž na/pod omítku (pro přesvorkování volitelně s krabicí SMBB na omítku), 89x93x60/28mm (s/bez SMBB)</t>
  </si>
  <si>
    <t>Pol924</t>
  </si>
  <si>
    <t>Krabice instalační</t>
  </si>
  <si>
    <t>Pol925</t>
  </si>
  <si>
    <t>Adresovatelný prvek s izolátorem napájený z adresovatelného vedení, IR komunikace s programovacím přístrojem 850EMT, 4 programovatelné reléové výstupy s bezpotenciálovými přepínacími kontakty 2A/24VDC hlídanými na funkčnost přepínání, nebo 4 výstupy pro ovládání HVR800, hlídání pomocného externího napájení 24/48VDC</t>
  </si>
  <si>
    <t>Pol926</t>
  </si>
  <si>
    <t>Vstupně výstupní prvek 4 – násobný (4 x výstup, 4 x vstup)</t>
  </si>
  <si>
    <t>Pol927</t>
  </si>
  <si>
    <t>Adresovatelný, volně programovatelný reléový výstup (přepínací bezpotenciálový kontakt, zatížitelnost 24VDC/2A), napájení z adresovatelného vedení. Bez krabice (např. 517.035.010)</t>
  </si>
  <si>
    <t>Pol928</t>
  </si>
  <si>
    <t>Skříň ANC800 pro 8-16 prvků</t>
  </si>
  <si>
    <t>Pol929</t>
  </si>
  <si>
    <t>Sada pro montáž 8-mi prvků řady 800 do druhé vrstvy ve skříních ANC a P-ANC</t>
  </si>
  <si>
    <t>Pol930</t>
  </si>
  <si>
    <t>Krabice bez víka pro prvky adresovatelného vedení, bílý plast, montáž na omítku</t>
  </si>
  <si>
    <t>Pol931</t>
  </si>
  <si>
    <t>Víko pro montážní krabici 517.035.010 nebo 517.035.015</t>
  </si>
  <si>
    <t>Pol932</t>
  </si>
  <si>
    <t>Osmikanálová vyhodnocovací jednotka pro lineární teplotní kabel. Vyvážené zóny. Max. délka zóny 1 km. Napájení 24V DC. Číslicový LCD displej, 3 číslice. Poruchové relé NO/NC. Osm poplachových relé NO/OC, 1A/30VDC</t>
  </si>
  <si>
    <t>Pol933</t>
  </si>
  <si>
    <t>Lineární detekční kabel v základním provedení. Plášť ve vinylovém, oheň retardujícím provedení. Vhodný pro běžné aplikace. Nízká absorpce vlhkosti pláště. Odolný vůči běžným chemikáliím a vhodný pro nízké teploty. Teplota Detekce - 68°C (155°F), maximální teplota okolí 46°C.</t>
  </si>
  <si>
    <t>Pol934</t>
  </si>
  <si>
    <t>Příchytka pro detekční kabel, k holému ŽLB stropu, včetně hmoždinky a vrutu</t>
  </si>
  <si>
    <t>Pol935</t>
  </si>
  <si>
    <t>Příchytka pro detekční kabel, k zateplenému stropu (délka cca 170 mm), včetně hmoždinky a vrutu</t>
  </si>
  <si>
    <t>Pol936</t>
  </si>
  <si>
    <t>Krabice pro napojení a ukončení lineárního tepelného detektoru</t>
  </si>
  <si>
    <t>Pol937</t>
  </si>
  <si>
    <t>Přívodní kabel od vyhodnocovací jednotky k lineárnímu tepelnému detektoru, B2Ca s1d0</t>
  </si>
  <si>
    <t>Pol938</t>
  </si>
  <si>
    <t>Kabel pro kruhová vedení smyček s hlásiči a vstupně-výstupními moduly, dle vyhlášky 23/2008</t>
  </si>
  <si>
    <t>Pol939</t>
  </si>
  <si>
    <t>Kabel 4x2x0,8 dle vyhlášky 23/2008, B2Ca s1 d0 - 2 x k OPPO, 1 x ke KTPO, 7 x od výstupních modulů QRM k ZDP, 2 x od modulu QIO do rozváděče ZOTK, 1 x od modulu QIO k ústředně ERO, 2 x od modulu QIO k jednotce PWG08</t>
  </si>
  <si>
    <t>Pol940</t>
  </si>
  <si>
    <t>Kabel k ovládaným zařízením, dle vyhlášky 23/2008</t>
  </si>
  <si>
    <t>Pol941</t>
  </si>
  <si>
    <t>Úchytka pro jednotlivý kabel se zaručenou funkčností v ohni – kabely PRAFlaGuard</t>
  </si>
  <si>
    <t>Poznámka k položce:_x000D_
1x2x0,8</t>
  </si>
  <si>
    <t>Pol942</t>
  </si>
  <si>
    <t>Úchytka pro jednotlivý kabel se zaručenou funkčností v ohni – kabely PRAFlaGuard a PraFlaDur</t>
  </si>
  <si>
    <t>Poznámka k položce:_x000D_
4x2x0,8</t>
  </si>
  <si>
    <t>Pol943</t>
  </si>
  <si>
    <t>Šroub do betonu k nehořlavým příchytkám</t>
  </si>
  <si>
    <t>Pol944</t>
  </si>
  <si>
    <t>Programování systému</t>
  </si>
  <si>
    <t>Pol945</t>
  </si>
  <si>
    <t>Výchozí revize systému</t>
  </si>
  <si>
    <t>Pol946</t>
  </si>
  <si>
    <t>Zkušební provoz, školení obsluhy</t>
  </si>
  <si>
    <t>Pol947</t>
  </si>
  <si>
    <t>Koordinační zkoušky</t>
  </si>
  <si>
    <t>Pol948</t>
  </si>
  <si>
    <t>Provozní kniha EPS</t>
  </si>
  <si>
    <t>Pol949</t>
  </si>
  <si>
    <t>Klíčový trezor požární ochrany</t>
  </si>
  <si>
    <t>Pol950</t>
  </si>
  <si>
    <t>Rozváděč vytápění KTPO</t>
  </si>
  <si>
    <t>Pol951</t>
  </si>
  <si>
    <t>Vložka HZSP do KTPO</t>
  </si>
  <si>
    <t>Pol952</t>
  </si>
  <si>
    <t>Klíč k vložce HZSP</t>
  </si>
  <si>
    <t>Pol953</t>
  </si>
  <si>
    <t>Obslužné pole požární ochrany</t>
  </si>
  <si>
    <t>Pol954</t>
  </si>
  <si>
    <t>OPPO – vložka s jedním klíčem</t>
  </si>
  <si>
    <t>Pol955</t>
  </si>
  <si>
    <t>OPPO – klíč k vložce</t>
  </si>
  <si>
    <t>Pol956</t>
  </si>
  <si>
    <t>Účastnický komunikátor komplet</t>
  </si>
  <si>
    <t>Pol957</t>
  </si>
  <si>
    <t>Rozšiřující modul 8-mi vstupů</t>
  </si>
  <si>
    <t>Pol958</t>
  </si>
  <si>
    <t>IP modul</t>
  </si>
  <si>
    <t>Pol959</t>
  </si>
  <si>
    <t>Technologické rozhraní ÚK x EPS</t>
  </si>
  <si>
    <t>Pol960</t>
  </si>
  <si>
    <t>Maják ke KTPO</t>
  </si>
  <si>
    <t>Pol961</t>
  </si>
  <si>
    <t>Dodatek k projektu EPS</t>
  </si>
  <si>
    <t>Pol962</t>
  </si>
  <si>
    <t>Instalační práce + materiál</t>
  </si>
  <si>
    <t>Pol963</t>
  </si>
  <si>
    <t>Bezpečnostní audit</t>
  </si>
  <si>
    <t>D16</t>
  </si>
  <si>
    <t>Evakuační rozhlas</t>
  </si>
  <si>
    <t>D17</t>
  </si>
  <si>
    <t>Hlavní ústředna ERO</t>
  </si>
  <si>
    <t>Pol964</t>
  </si>
  <si>
    <t>Stojanový rozvaděč,37U,š.800mm,hl.800mm, RAL 7035 + RAL 5005</t>
  </si>
  <si>
    <t>Pol965</t>
  </si>
  <si>
    <t>Ventilátorová jednotka s termostatem do střechy a podlahy stojanového rozváděče</t>
  </si>
  <si>
    <t>Pol966</t>
  </si>
  <si>
    <t>Napájecí panel 5 x 230 V s přepěťovou ochranou</t>
  </si>
  <si>
    <t>Pol967</t>
  </si>
  <si>
    <t>Police do rozváděče, hloubka 50 cm</t>
  </si>
  <si>
    <t>Pol968</t>
  </si>
  <si>
    <t>Digitální výstupni modul DOM4-24, EN 54-16</t>
  </si>
  <si>
    <t>Pol969</t>
  </si>
  <si>
    <t>Zesilovač 4XD500, verze 1.1</t>
  </si>
  <si>
    <t>Pol970</t>
  </si>
  <si>
    <t>Contact Interface Module CIM</t>
  </si>
  <si>
    <t>Pol971</t>
  </si>
  <si>
    <t>Digitální stanice hlasatele DCS15 EN54-16, 12 tlac.</t>
  </si>
  <si>
    <t>Pol972</t>
  </si>
  <si>
    <t>Záložní kabel RC22</t>
  </si>
  <si>
    <t>Pol973</t>
  </si>
  <si>
    <t>Výstupní kabel 2 zesilovače – DOM</t>
  </si>
  <si>
    <t>Pol974</t>
  </si>
  <si>
    <t>Vstupní kabel DOM - zesilovač, 0,5 m zelený</t>
  </si>
  <si>
    <t>Pol975</t>
  </si>
  <si>
    <t>Záložní síťový zdroj PSU EN54-4</t>
  </si>
  <si>
    <t>Pol976</t>
  </si>
  <si>
    <t>Akumulátor 12V / 105 Ah pro PSU</t>
  </si>
  <si>
    <t>Pol977</t>
  </si>
  <si>
    <t>Přehrávač CD, MP3</t>
  </si>
  <si>
    <t>Pol978</t>
  </si>
  <si>
    <t>Tuner AM/FM/DAB+, RDS, 40 předvoleb, vyhlazovací obvody VLSC, digitální audio výstupy, antirezonanční konstrukce</t>
  </si>
  <si>
    <t>Pol979</t>
  </si>
  <si>
    <t>Pokojová anténa DAB+</t>
  </si>
  <si>
    <t>Pol980</t>
  </si>
  <si>
    <t>Výchozí revize systému, měření srozumitelnosti</t>
  </si>
  <si>
    <t>D18</t>
  </si>
  <si>
    <t>Reproduktory, kabeláž</t>
  </si>
  <si>
    <t>Pol981</t>
  </si>
  <si>
    <t>Reproduktor skříňkový 1,5/3/6 W EN 54-24</t>
  </si>
  <si>
    <t>Pol982</t>
  </si>
  <si>
    <t>Reproduktor skříňkový kulatý 1,5/3/6 W EN 54-24</t>
  </si>
  <si>
    <t>Pol983</t>
  </si>
  <si>
    <t>Reproduktor podhledový s integrovaným požárním krytem 1,5/3/6 W EN 54-24</t>
  </si>
  <si>
    <t>Pol984</t>
  </si>
  <si>
    <t>Zvukový projektor 10 W EN 54-24</t>
  </si>
  <si>
    <t>Pol985</t>
  </si>
  <si>
    <t>Směrový reproduktor 100 W, EN 54-24</t>
  </si>
  <si>
    <t>Pol986</t>
  </si>
  <si>
    <t>Reproduktor pro vestavbu do stropu výtahu</t>
  </si>
  <si>
    <t>Pol987</t>
  </si>
  <si>
    <t>Keramická svorkovnice s tavnou pojistkou</t>
  </si>
  <si>
    <t>Pol988</t>
  </si>
  <si>
    <t>Koncový člen reproduktorové linky</t>
  </si>
  <si>
    <t>Pol989</t>
  </si>
  <si>
    <t>Krabice se zaručenou funkčností v ohni, včetně průchodek a keramické svorkovnice</t>
  </si>
  <si>
    <t>Pol990</t>
  </si>
  <si>
    <t>Kabel 2x1,5, B2Ca s1d0 se zachováním funkčnosti v ohni</t>
  </si>
  <si>
    <t>Pol991</t>
  </si>
  <si>
    <t>Úchytka pro jednotlivý kabel dle vyhlášky 23/2008 jednostranná</t>
  </si>
  <si>
    <t>Pol992</t>
  </si>
  <si>
    <t>PRAFlaGuard® F 4x2x0,8 k digitální stanici hlasatele hlavní ústředny</t>
  </si>
  <si>
    <t>Pol993</t>
  </si>
  <si>
    <t>Úchytka pro jednotlivý kabel se zaručenou funkčností v ohni – kabel PRAFlaGuard® F 4x2x0,8</t>
  </si>
  <si>
    <t>Pol994</t>
  </si>
  <si>
    <t>Pol995</t>
  </si>
  <si>
    <t>Krabice pro přepojení kabelu PRAFlaGuard® F 4x2x0,8 na pachcord UTP CAT 5e</t>
  </si>
  <si>
    <t>Pol996</t>
  </si>
  <si>
    <t>Propojovací kabel,Cat6 stíněný,2xRJ-45, délka 5m, barva šedá</t>
  </si>
  <si>
    <t>D19</t>
  </si>
  <si>
    <t>Tlačítka odblokování samozavíračů na chodbách</t>
  </si>
  <si>
    <t>Pol997</t>
  </si>
  <si>
    <t>Montáž tlačítka odblokování samozavírače</t>
  </si>
  <si>
    <t>Poznámka k položce:_x000D_
Tlačítka dodá dodavatel samozavíračů</t>
  </si>
  <si>
    <t>Pol998</t>
  </si>
  <si>
    <t>Kabel 1x2x0,8 B2Ca s1d0</t>
  </si>
  <si>
    <t>Poznámka k položce:_x000D_
čidla</t>
  </si>
  <si>
    <t>D20</t>
  </si>
  <si>
    <t>Přístupový systém – ACS, docházkový systém, systém objednávání a výdeje jídel, elektromechanické zám</t>
  </si>
  <si>
    <t>D21</t>
  </si>
  <si>
    <t>Hardware a software pro správu systému, vstupní média</t>
  </si>
  <si>
    <t>Pol999</t>
  </si>
  <si>
    <t>Pracovní stanice Intel Core i7 8700 Coffee Lake vPro 4.6 GHz, NVIDIA Quadro P400, RAM 8GB DDR4, HDD 1000GB, DVD, HDMI a DisplayPort, 6× USB 3.2, 4× USB 2.0, typ skříně: Mini Tower, myš a klávesnice, Windows 10 Pro, (NBD)</t>
  </si>
  <si>
    <t>Pol1000</t>
  </si>
  <si>
    <t>LCD monitor Full HD 1920 × 1200, IPS, 16:10, 8ms, 300cd/m2, kontrast 1000:1, HDMI 1.4, DisplayPort, DisplayPort 1.2, mini DisplayPort, USB, sluchátkový výstup, nastavitelná výška, pivot, VESA</t>
  </si>
  <si>
    <t>Pol1001</t>
  </si>
  <si>
    <t>Záložní zdroj - 1500 VA / 900 W, Line interactive, 2×IEC Jumpers, 8×IEC 320 C13, USB</t>
  </si>
  <si>
    <t>Pol1002</t>
  </si>
  <si>
    <t>Datové úložiště pro 4x 2.5/3.5" SATA III HDD/SSD (max. 8x s RX418), Realtek RTD1296 1.4GHz Quad-core, RAID ( Basic/JBOD/0/1/5/6/10 ), 2GB DDR4 RAM, 2x GLAN, 2x USB 3.0, eSATA</t>
  </si>
  <si>
    <t>Pol1003</t>
  </si>
  <si>
    <t>Pevný disk 3.5" SATA III, 64MB cache, IntelliPower, NASware, vhodné pro NAS (24/7)</t>
  </si>
  <si>
    <t>686</t>
  </si>
  <si>
    <t>Pol1004</t>
  </si>
  <si>
    <t>Základní modul docházky nad 150 osob</t>
  </si>
  <si>
    <t>688</t>
  </si>
  <si>
    <t>Pol1005</t>
  </si>
  <si>
    <t>Licence PowerKey pro 100 osob</t>
  </si>
  <si>
    <t>690</t>
  </si>
  <si>
    <t>Pol1006</t>
  </si>
  <si>
    <t>Licence pro jeden docházkový terminál v programu PowerKey</t>
  </si>
  <si>
    <t>692</t>
  </si>
  <si>
    <t>Pol1007</t>
  </si>
  <si>
    <t>Licence pro jednu čtečku (dveře)</t>
  </si>
  <si>
    <t>694</t>
  </si>
  <si>
    <t>Pol1008</t>
  </si>
  <si>
    <t>Základní licence stravy pro 500 strávníků</t>
  </si>
  <si>
    <t>696</t>
  </si>
  <si>
    <t>Pol1009</t>
  </si>
  <si>
    <t>Doplňková licence stravy pro 100 strávníků</t>
  </si>
  <si>
    <t>698</t>
  </si>
  <si>
    <t>Pol1010</t>
  </si>
  <si>
    <t>Licence pro další výdejové místo stravy</t>
  </si>
  <si>
    <t>700</t>
  </si>
  <si>
    <t>Pol1011</t>
  </si>
  <si>
    <t>Licence pro objednávkové místo stravy</t>
  </si>
  <si>
    <t>702</t>
  </si>
  <si>
    <t>Pol1012</t>
  </si>
  <si>
    <t>Licence pro místo pultového výdeje</t>
  </si>
  <si>
    <t>704</t>
  </si>
  <si>
    <t>Pol1013</t>
  </si>
  <si>
    <t>Můstek PowerKey pro export dat do návazných systémů</t>
  </si>
  <si>
    <t>706</t>
  </si>
  <si>
    <t>Pol1014</t>
  </si>
  <si>
    <t>Systémová podpora na 1 rok, verze VIP</t>
  </si>
  <si>
    <t>708</t>
  </si>
  <si>
    <t>Pol1015</t>
  </si>
  <si>
    <t>Nastavení systému, školení obsluhy</t>
  </si>
  <si>
    <t>710</t>
  </si>
  <si>
    <t>Pol1016</t>
  </si>
  <si>
    <t>Bezkontaktní přívěšek iCLASS SE (SIO) 2K, kulatý, včetně zadání do systému</t>
  </si>
  <si>
    <t>D22</t>
  </si>
  <si>
    <t>Přístupový systém</t>
  </si>
  <si>
    <t>Pol1017</t>
  </si>
  <si>
    <t>Síťovatelný kontrolér pro 2 čtečky</t>
  </si>
  <si>
    <t>Pol1018</t>
  </si>
  <si>
    <t>Zásuvný modul 2-portového převodníku sériových linek na 10/100Base-T</t>
  </si>
  <si>
    <t>716</t>
  </si>
  <si>
    <t>Pol1019</t>
  </si>
  <si>
    <t>Bezkontakntí čtečka (podpora SIO) iCLASS/Mifare/DESFire, úzká</t>
  </si>
  <si>
    <t>718</t>
  </si>
  <si>
    <t>720</t>
  </si>
  <si>
    <t>Poznámka k položce:_x000D_
Napojení čteček</t>
  </si>
  <si>
    <t>722</t>
  </si>
  <si>
    <t>Poznámka k položce:_x000D_
Ovládání elektromechanických zámků a elektromagnetického otevírače</t>
  </si>
  <si>
    <t>724</t>
  </si>
  <si>
    <t>726</t>
  </si>
  <si>
    <t>Pol1020</t>
  </si>
  <si>
    <t>Frézování drážky 35 mm x 35 mm ke čtečkám</t>
  </si>
  <si>
    <t>728</t>
  </si>
  <si>
    <t>Pol1021</t>
  </si>
  <si>
    <t>Zednické práce - zaházení a zaštukování drážek 35 mm x 35 mm ve stěnách</t>
  </si>
  <si>
    <t>730</t>
  </si>
  <si>
    <t>732</t>
  </si>
  <si>
    <t>734</t>
  </si>
  <si>
    <t>736</t>
  </si>
  <si>
    <t>738</t>
  </si>
  <si>
    <t>D23</t>
  </si>
  <si>
    <t>Docházkový systém</t>
  </si>
  <si>
    <t>Pol1022</t>
  </si>
  <si>
    <t>Docházkový terminál s vestavěnou čtečkou iClass/Mifare v šedém krytu</t>
  </si>
  <si>
    <t>740</t>
  </si>
  <si>
    <t>D24</t>
  </si>
  <si>
    <t>Systém objednávání a výdeje jídel</t>
  </si>
  <si>
    <t>Pol1023</t>
  </si>
  <si>
    <t>Převodník pro čtečku výdejového místa stravovacího systému</t>
  </si>
  <si>
    <t>742</t>
  </si>
  <si>
    <t>Pol1024</t>
  </si>
  <si>
    <t>Bezkontant.čtečka (podpora SIO) iCLASS/Mifare/DESFire, úzká</t>
  </si>
  <si>
    <t>744</t>
  </si>
  <si>
    <t>Pol1025</t>
  </si>
  <si>
    <t>Spínaný zdroj v kovovém krytu 13,8 Vss / 5A s reléovými výstupy a odpojovačem</t>
  </si>
  <si>
    <t>746</t>
  </si>
  <si>
    <t>Pol1026</t>
  </si>
  <si>
    <t>Akumulátor 12V/26Ah se šroubovými svorkami M5 a životností až 10 let, VdS</t>
  </si>
  <si>
    <t>748</t>
  </si>
  <si>
    <t>Pol1027</t>
  </si>
  <si>
    <t>Řídicí jednotka stravovacího systému s Ethernetovým převodníkem</t>
  </si>
  <si>
    <t>750</t>
  </si>
  <si>
    <t>Pol1028</t>
  </si>
  <si>
    <t>Displej odběru jídla stravovacího systému</t>
  </si>
  <si>
    <t>752</t>
  </si>
  <si>
    <t>Pol1029</t>
  </si>
  <si>
    <t>Bezkont. čtečka iCLASS SE s RS232</t>
  </si>
  <si>
    <t>754</t>
  </si>
  <si>
    <t>Pol1030</t>
  </si>
  <si>
    <t>Infračervené bezdotekové tlačítko, čtvercové</t>
  </si>
  <si>
    <t>756</t>
  </si>
  <si>
    <t>Pol1031</t>
  </si>
  <si>
    <t>Stolní čtečka multitechnologická, včetně iCLASS (SE) s USB výstupem</t>
  </si>
  <si>
    <t>758</t>
  </si>
  <si>
    <t>Pol1032</t>
  </si>
  <si>
    <t>Objednávkový terminál Touchscreen s PC</t>
  </si>
  <si>
    <t>760</t>
  </si>
  <si>
    <t>768</t>
  </si>
  <si>
    <t>770</t>
  </si>
  <si>
    <t>772</t>
  </si>
  <si>
    <t>774</t>
  </si>
  <si>
    <t>D25</t>
  </si>
  <si>
    <t>Elektromechanické zámky, elektromagnetický otevírač</t>
  </si>
  <si>
    <t>Pol1033</t>
  </si>
  <si>
    <t>Protizákmitová ochrana na zámky, sada 2 ks</t>
  </si>
  <si>
    <t>Pol1034</t>
  </si>
  <si>
    <t>Elektromechanický úzký samozamykací panikový zámek backset 35mm</t>
  </si>
  <si>
    <t>778</t>
  </si>
  <si>
    <t>Pol1035</t>
  </si>
  <si>
    <t>10 m propojovací kabel s konektorem pro el.zámky</t>
  </si>
  <si>
    <t>780</t>
  </si>
  <si>
    <t>Pol1036</t>
  </si>
  <si>
    <t>Kabelová průchodka EA280 úzká, délka 260 mm</t>
  </si>
  <si>
    <t>782</t>
  </si>
  <si>
    <t>Pol1037</t>
  </si>
  <si>
    <t>Univerzální protiplech pro elektromech. zámky, šířka 23,8 mm</t>
  </si>
  <si>
    <t>Pol1038</t>
  </si>
  <si>
    <t>Bezpečnostní kování VASSA/92, nerez/mat, klika/klika pro EL460, dělený čtyřhran</t>
  </si>
  <si>
    <t>Pol1039</t>
  </si>
  <si>
    <t>Krabice bezhalogenová s víčkem</t>
  </si>
  <si>
    <t>788</t>
  </si>
  <si>
    <t>Pol1040</t>
  </si>
  <si>
    <t>Elektrický otvírač 12V/230mA, stav. Střelka</t>
  </si>
  <si>
    <t>790</t>
  </si>
  <si>
    <t>792</t>
  </si>
  <si>
    <t>794</t>
  </si>
  <si>
    <t>796</t>
  </si>
  <si>
    <t>Poznámka k položce:_x000D_
Napájení elektromechanických zámků a elektromagnetického otevírače</t>
  </si>
  <si>
    <t>Pol1041</t>
  </si>
  <si>
    <t>798</t>
  </si>
  <si>
    <t>Pol1042</t>
  </si>
  <si>
    <t>800</t>
  </si>
  <si>
    <t>802</t>
  </si>
  <si>
    <t>804</t>
  </si>
  <si>
    <t>Pol1043</t>
  </si>
  <si>
    <t>Frézování drážky 35 mm x 35 mm k zámkům do stěn</t>
  </si>
  <si>
    <t>806</t>
  </si>
  <si>
    <t>808</t>
  </si>
  <si>
    <t>D26</t>
  </si>
  <si>
    <t>Příprava pro projektory</t>
  </si>
  <si>
    <t>Pol1044</t>
  </si>
  <si>
    <t>Kabel HDMI</t>
  </si>
  <si>
    <t>810</t>
  </si>
  <si>
    <t>Pol1045</t>
  </si>
  <si>
    <t>Zásuvka komunikační HDMI</t>
  </si>
  <si>
    <t>812</t>
  </si>
  <si>
    <t>Pol1046</t>
  </si>
  <si>
    <t>Kryt zásuvky komunikační HDMI</t>
  </si>
  <si>
    <t>814</t>
  </si>
  <si>
    <t>816</t>
  </si>
  <si>
    <t>Pol1047</t>
  </si>
  <si>
    <t>Krabice na povrch pod HDMI zásuvku na strop</t>
  </si>
  <si>
    <t>818</t>
  </si>
  <si>
    <t>820</t>
  </si>
  <si>
    <t>822</t>
  </si>
  <si>
    <t>Pol1048</t>
  </si>
  <si>
    <t>Frézování drážky 55 mm x 55 mm do stropů a do stěn</t>
  </si>
  <si>
    <t>824</t>
  </si>
  <si>
    <t>Pol1049</t>
  </si>
  <si>
    <t>Zednické práce - zaházení a zaštukování drážek ve stropech a stěnách</t>
  </si>
  <si>
    <t>826</t>
  </si>
  <si>
    <t>828</t>
  </si>
  <si>
    <t>830</t>
  </si>
  <si>
    <t>D27</t>
  </si>
  <si>
    <t>Nouzová signalizace z WC pro imobilní</t>
  </si>
  <si>
    <t>Pol1050</t>
  </si>
  <si>
    <t>Tlačítko signální tahové (alarm = zatažení za šňůru nebo tlačítko)</t>
  </si>
  <si>
    <t>832</t>
  </si>
  <si>
    <t>Pol1051</t>
  </si>
  <si>
    <t>Tlačítko resetovací (za dveřmi uvnitř)</t>
  </si>
  <si>
    <t>834</t>
  </si>
  <si>
    <t>Pol1052</t>
  </si>
  <si>
    <t>Modul kontrolní s alarmem (nad dveřmi zvenku)</t>
  </si>
  <si>
    <t>836</t>
  </si>
  <si>
    <t>Pol1053</t>
  </si>
  <si>
    <t>Rámeček pro elektroinstalační přístroje, jednonásobný</t>
  </si>
  <si>
    <t>838</t>
  </si>
  <si>
    <t>Pol1054</t>
  </si>
  <si>
    <t>Panel signalizační</t>
  </si>
  <si>
    <t>840</t>
  </si>
  <si>
    <t>Pol1055</t>
  </si>
  <si>
    <t>Modul kontrolní s alarmem (optický+akustický alarm)</t>
  </si>
  <si>
    <t>842</t>
  </si>
  <si>
    <t>Pol1056</t>
  </si>
  <si>
    <t>Tlačítko resetovací (odstavení akustického alarmu)</t>
  </si>
  <si>
    <t>844</t>
  </si>
  <si>
    <t>Pol1057</t>
  </si>
  <si>
    <t>Rámeček pro elektroinstalační přístroje, čtyřnásobný</t>
  </si>
  <si>
    <t>846</t>
  </si>
  <si>
    <t>Pol1058</t>
  </si>
  <si>
    <t>Zdroj napájecí</t>
  </si>
  <si>
    <t>848</t>
  </si>
  <si>
    <t>Pol1059</t>
  </si>
  <si>
    <t>Minirozvodnice IP30, 6 modulů</t>
  </si>
  <si>
    <t>850</t>
  </si>
  <si>
    <t>852</t>
  </si>
  <si>
    <t>854</t>
  </si>
  <si>
    <t>856</t>
  </si>
  <si>
    <t>Pol1060</t>
  </si>
  <si>
    <t>Kabel 4x1,5, B2ca s1 d0</t>
  </si>
  <si>
    <t>858</t>
  </si>
  <si>
    <t>860</t>
  </si>
  <si>
    <t>862</t>
  </si>
  <si>
    <t>864</t>
  </si>
  <si>
    <t>866</t>
  </si>
  <si>
    <t>Pol1061</t>
  </si>
  <si>
    <t>868</t>
  </si>
  <si>
    <t>Pol1062</t>
  </si>
  <si>
    <t>870</t>
  </si>
  <si>
    <t>Pol1063</t>
  </si>
  <si>
    <t>Výchozí revize</t>
  </si>
  <si>
    <t>872</t>
  </si>
  <si>
    <t>Pol1064</t>
  </si>
  <si>
    <t>Školení obsluhy</t>
  </si>
  <si>
    <t>874</t>
  </si>
  <si>
    <t>D28</t>
  </si>
  <si>
    <t>Společné položky - slaboproud</t>
  </si>
  <si>
    <t>Pol1065</t>
  </si>
  <si>
    <t>Stoupací žebřík šíře 200 mm včetně spojovacího a uchycovacího materiálu</t>
  </si>
  <si>
    <t>876</t>
  </si>
  <si>
    <t>Pol1066</t>
  </si>
  <si>
    <t>Svazkový držák Grip 2031 M 15 FS</t>
  </si>
  <si>
    <t>878</t>
  </si>
  <si>
    <t>Pol1067</t>
  </si>
  <si>
    <t>Svazkový držák Grip 2031 M 30 FS</t>
  </si>
  <si>
    <t>880</t>
  </si>
  <si>
    <t>Pol1068</t>
  </si>
  <si>
    <t>Svazkový držák Grip 2031 M 70 FS</t>
  </si>
  <si>
    <t>882</t>
  </si>
  <si>
    <t>Pol1069</t>
  </si>
  <si>
    <t>Kabelový žlab, 60 x 100 mm, včetně uchycovacího, montážního a spojovacího materiálu</t>
  </si>
  <si>
    <t>884</t>
  </si>
  <si>
    <t>Pol1070</t>
  </si>
  <si>
    <t>Kabelový žlab, 60 x 300 mm, včetně uchycovacího, montážního a spojovacího materiálu</t>
  </si>
  <si>
    <t>886</t>
  </si>
  <si>
    <t>Pol1071</t>
  </si>
  <si>
    <t>Vrtání průrazů průměr do 50 mm, délka do 1 m, včetně protažení, zaházení a zaštukování</t>
  </si>
  <si>
    <t>888</t>
  </si>
  <si>
    <t>Pol1072</t>
  </si>
  <si>
    <t>Vrtání průrazů průměr do 100 mm, délka do 1 m, včetně protažení, zaházení a zaštukování</t>
  </si>
  <si>
    <t>890</t>
  </si>
  <si>
    <t>Pol1073</t>
  </si>
  <si>
    <t>Stavební přípomoce (prostupy ve zděných stěnách)</t>
  </si>
  <si>
    <t>892</t>
  </si>
  <si>
    <t>Pol1074</t>
  </si>
  <si>
    <t>Drobný instalační materiál - hmoždinky, vruty</t>
  </si>
  <si>
    <t>894</t>
  </si>
  <si>
    <t>Pol1075</t>
  </si>
  <si>
    <t>Požární ucpávka HILTI (INTUMEX) ve spreji</t>
  </si>
  <si>
    <t>896</t>
  </si>
  <si>
    <t>Pol1076</t>
  </si>
  <si>
    <t>Dokumentace dílenská v 6 paré</t>
  </si>
  <si>
    <t>898</t>
  </si>
  <si>
    <t>Pol1077</t>
  </si>
  <si>
    <t>Dokumentace dodavatelská a skutečného provedení ve 3 paré</t>
  </si>
  <si>
    <t>900</t>
  </si>
  <si>
    <t>SO 700_D.1.4.I - Gastro vybavení</t>
  </si>
  <si>
    <t>D1 - 1. NADZEMNÍ PODLAŽÍ</t>
  </si>
  <si>
    <t xml:space="preserve">    D2 - PŘÍPRAVNA JÍDEL - ŠKOLKA</t>
  </si>
  <si>
    <t xml:space="preserve">    D3 - TERMOPORTY - UMÝVÁRNA A SKLAD</t>
  </si>
  <si>
    <t xml:space="preserve">    D4 - DENNÍ SKLAD</t>
  </si>
  <si>
    <t xml:space="preserve">    D5 - ZMĚKČOVAČ - CENTRÁLNÍ ÚPRAVNA STUDENÉ VODY</t>
  </si>
  <si>
    <t xml:space="preserve">    D6 - VARNA</t>
  </si>
  <si>
    <t xml:space="preserve">      D7 - příprava masa a vajec</t>
  </si>
  <si>
    <t xml:space="preserve">      D8 - příprava zeleniny</t>
  </si>
  <si>
    <t xml:space="preserve">      D9 - příprava těsta</t>
  </si>
  <si>
    <t xml:space="preserve">      D10 - umývárna provozního nádobí</t>
  </si>
  <si>
    <t xml:space="preserve">      D11 - studená kuchyně</t>
  </si>
  <si>
    <t xml:space="preserve">      D6 - VARNA</t>
  </si>
  <si>
    <t xml:space="preserve">      D12 - konvektomaty</t>
  </si>
  <si>
    <t xml:space="preserve">      D13 - expedice termoportů</t>
  </si>
  <si>
    <t xml:space="preserve">    D14 - UMÝVÁRNA BÍLÉHO NÁDOBÍ</t>
  </si>
  <si>
    <t xml:space="preserve">    D15 - VÝDEJ JÍDEL</t>
  </si>
  <si>
    <t xml:space="preserve">      D16 - výdej teplých jídel</t>
  </si>
  <si>
    <t>D17 - 1. PODZEMNÍ PODLAŽÍ</t>
  </si>
  <si>
    <t xml:space="preserve">    D18 - CHLAZENÝ SKLAD ODPADKŮ</t>
  </si>
  <si>
    <t xml:space="preserve">    D19 - CHODBA</t>
  </si>
  <si>
    <t xml:space="preserve">    D20 - HRUBÁ PŘÍPRAVNA ZELENINY</t>
  </si>
  <si>
    <t xml:space="preserve">    D21 - CHLADÍCÍ BOX - KOŘENOVÁ ZELENINA</t>
  </si>
  <si>
    <t xml:space="preserve">    D22 - SUCHÝ SKLAD</t>
  </si>
  <si>
    <t xml:space="preserve">    D23 - CHLADÍCÍ BOX - MLÉKO, TUKY</t>
  </si>
  <si>
    <t xml:space="preserve">    D24 - CHLADÍCÍ BOX - ZELENINA</t>
  </si>
  <si>
    <t xml:space="preserve">    D25 - MRAZÍCÍ BOX - ZELENINA</t>
  </si>
  <si>
    <t xml:space="preserve">    D26 - CHLADÍCÍ BOX - MASO</t>
  </si>
  <si>
    <t xml:space="preserve">    D27 - MRAZÍCÍ BOX - MASO</t>
  </si>
  <si>
    <t xml:space="preserve">    D28 - SKLAD DROGISTICKÉHO ZBOŽÍ</t>
  </si>
  <si>
    <t xml:space="preserve">    D29 - OSTATNÍ</t>
  </si>
  <si>
    <t>1. NADZEMNÍ PODLAŽÍ</t>
  </si>
  <si>
    <t>PŘÍPRAVNA JÍDEL - ŠKOLKA</t>
  </si>
  <si>
    <t>Pol1374</t>
  </si>
  <si>
    <t>Přepravní plošinový vozík na termoporty, 4otočná kola, 2 bržděná, celonerezové provedení, možnost naložení 3x termoport plastový nevyhřívaný na 1x GN1/1-200hl, nebo termoport plastový nevyhřívaný na 11x GN1/1-20hl. Hmotnost 4,5kg</t>
  </si>
  <si>
    <t>Pol1375</t>
  </si>
  <si>
    <t>Pracovní stůl se dvěmi policemi, zadní lem</t>
  </si>
  <si>
    <t>Poznámka k položce:_x000D_
celonerezové provedení - pracovní deska tl. 40 mm, nerez plech tl. 1,5 mm, podnoží z jeklů 40x40x1,5 mm, výšková stavitelnost ± 20 mm opláštění z plechu tl. 1 mm z boků a zezadu spodní police ve v. 150 mm, prostřední přestavitelná police ve v. 500 mm zadní lem v. 40 mm</t>
  </si>
  <si>
    <t>Pol1376</t>
  </si>
  <si>
    <t>Chlazený stůl třísekcový, zadní lem</t>
  </si>
  <si>
    <t>Poznámka k položce:_x000D_
celonerezové provedení, nohy z jeklů 40x40x1,5 mm, výšk. stavitelnost ± 20 mm 2x prostor pro GN s křídlovými dvířky a 2x zásuvka (dělení 1/2:1/2) chlazený obsah 320 ltr chladící agregát vpravo, rozsah teplot 0°C až +10°C zadní lem v. 40 mm</t>
  </si>
  <si>
    <t>Pol1377</t>
  </si>
  <si>
    <t>Elektrický výrobník horké vody s jednou nádobou</t>
  </si>
  <si>
    <t>Poznámka k položce:_x000D_
1x nádoba s elektrickým ohřevem a termostatem určená k uchovávání čaje_x000D_
dvouplášťové provedení_x000D_
skleněná vodomíra_x000D_
mísící deska_x000D_
objem 1 x 20l_x000D_
pevně přopojený na přívod st.vody_x000D_
součástí je odkapový rošt pro obě nádoby_x000D_
obsah šálků 125ml - 320ks_x000D_
kapacita 90l/h_x000D_
výdej šálků 720ks/h_x000D_
příprava vody 10min_x000D_
udržovací kapacita 80-85°C</t>
  </si>
  <si>
    <t>Pol1378</t>
  </si>
  <si>
    <t>Výrobník chlazených nápojů</t>
  </si>
  <si>
    <t>Pol1379</t>
  </si>
  <si>
    <t>Pol1380</t>
  </si>
  <si>
    <t>Pracovní stůl se dvěmi policemi, zadní a pravý lem</t>
  </si>
  <si>
    <t>Pol1381</t>
  </si>
  <si>
    <t>Skladový regál čtyřpolicový</t>
  </si>
  <si>
    <t>Poznámka k položce:_x000D_
celonerezové provedení - police tl. 30 mm z nerez plechu tl. 1 mm, nosná kce z jeklů 30x30x1,5 mm, výšková stavitelnost ± 20 mm 4x pevná police s nosností á 120 kg</t>
  </si>
  <si>
    <t>Pol1382</t>
  </si>
  <si>
    <t>Pol1383</t>
  </si>
  <si>
    <t>Pol1384</t>
  </si>
  <si>
    <t>Podstolová myčka se zabudovaným změkčovačem vody</t>
  </si>
  <si>
    <t>Poznámka k položce:_x000D_
Myčka musí být celonerezové konstrukce s lisovaným mycím tankem v hygienickém provedení_x000D_
Přední víko myčky dvouplášťové, izolované_x000D_
Elektronické ovládání s možností zobrazení aktuálního stavu myčky (teplot), plně v češtině_x000D_
Aktuální zobrazování fáze programu_x000D_
Vestavěné dávkovače chemických prostředků, odpadní čerpadlo, oplachové čerpadlo_x000D_
Možnost mytí košů 500 x 500 mm a 500 x 530 mm_x000D_
Možnost mytí dvou košů současně_x000D_
Mycí komora umožňuje mytí podnosů o velikosti min. 600 x 400 mm_x000D_
Mycí čerpadlo min. 0,6 kW,_x000D_
Mycí ramena nerezová, mycí programy 90/180/360 sec., nekonečný program (kapacita min. 40 košů/hod.)_x000D_
Hygienický, samočisticí program pro mytí mycí komory_x000D_
Max. spotřeba vody 2,0 litru/koš,_x000D_
Vstupní výška min. 420 mm</t>
  </si>
  <si>
    <t>Pol1385</t>
  </si>
  <si>
    <t>Mycí stůl prolamovaný s dřezem a roštovou policí, zadní a pravý límec v. 300mm</t>
  </si>
  <si>
    <t>Poznámka k položce:_x000D_
celonerezové provedení - pracovní deska tl. 40 mm, nerez plech tl. 1,5 mm, podnoží z jeklů 40x40x1,5 mm, výšková stavitelnost ± 20 mm prolis pracovní desky dřez lisovaný 500x500x280 mm vpravo spodní police roštová ve v. 150 mm zadní a částečně 600mm pravý límec v. 300 mm vč. sifonu</t>
  </si>
  <si>
    <t>Pol1386</t>
  </si>
  <si>
    <t>Sprcha tlaková s ramínkem se směsovací baterií, kohoutky na st. a teplou vodu, tllak. hadice s pružinou o délce 1100mm, úchytka na zeď</t>
  </si>
  <si>
    <t>Pol1387</t>
  </si>
  <si>
    <t>Pojízdný, servírovací vozík se dvěma patry , prolamovaný, bez lemů</t>
  </si>
  <si>
    <t>Poznámka k položce:_x000D_
celonerezové provedení - pracovní deska tl. 40 mm, nerez plech tl. 1,5 mm, podnoží z jeklů 40x40x1,5 mm, výšková stavitelnost ± 20 mm pojízdné provedení - 4 otočná kolečka Ø 100 mm, z toho 2 s brzdou bez lemů</t>
  </si>
  <si>
    <t>Pol1388</t>
  </si>
  <si>
    <t>Výlevka kombinovaná s umyvadlem, vč. baterie, zadní lem</t>
  </si>
  <si>
    <t>Poznámka k položce:_x000D_
celonerezové provedení – spodní vana (výlevka) 400x400x200 mm s vyklápěcím roštem, horní vana (umyvadlo) 340x240x150 mm, nohy z jeklů 40x40x1,5 mm, výšková stavitelnost ± 20 mm zadní lem v. 40 mm vč. pákové stojánkové baterie u horní vany s možností natočení nad obě vany a sifonu</t>
  </si>
  <si>
    <t>Pol1389</t>
  </si>
  <si>
    <t>Skříňka nástěnná uzavřená s jednou policí - nerez posuvná dvířka</t>
  </si>
  <si>
    <t>Poznámka k položce:_x000D_
celonerezové provedení – skříňka je na čele uzavřena psuvnými dvířky a má jednu polici</t>
  </si>
  <si>
    <t>TERMOPORTY - UMÝVÁRNA A SKLAD</t>
  </si>
  <si>
    <t>Pol1390</t>
  </si>
  <si>
    <t>Pol1391</t>
  </si>
  <si>
    <t>Pracovní stůl s roštovou policí, zadní a levý lem</t>
  </si>
  <si>
    <t>Poznámka k položce:_x000D_
celonerezové provedení - pracovní deska tl. 40 mm, nerez plech tl. 1,5 mm, podnoží z jeklů 40x40x1,5 mm, výšková stavitelnost ± 20 mm spodní police roštová ve v. 150 mm zadní a levý lem v. 40 mm</t>
  </si>
  <si>
    <t>Pol1392</t>
  </si>
  <si>
    <t>Mycí stůl s velkokap. dřezem a roštovou policí, zadní a pravý límec</t>
  </si>
  <si>
    <t>Poznámka k položce:_x000D_
celonerezové provedení - pracovní deska tl. 40 mm, nerez plech tl. 1,5 mm, podnoží z jeklů 40x40x1,5 mm, výšková stavitelnost ± 20 mm prolis pracovní desky dřez lisovaný 1000x500x280 mm  spodní police roštová ve v. 150 mm zadní a pravý límec v. 300 mm vč. sifonu</t>
  </si>
  <si>
    <t>Pol1393</t>
  </si>
  <si>
    <t>Termoport plastový vyhřívaný na 1x GN1/1-200, 13,5kg, IP X6</t>
  </si>
  <si>
    <t>Pol1394</t>
  </si>
  <si>
    <t>Termoport plastový nevyhřívaný na 1x GN1/1-200 (pro studenou kuchyni)</t>
  </si>
  <si>
    <t>DENNÍ SKLAD</t>
  </si>
  <si>
    <t>Pol1395</t>
  </si>
  <si>
    <t>Pol1396</t>
  </si>
  <si>
    <t>Mrazící skříň 700 ltr.</t>
  </si>
  <si>
    <t>Poznámka k položce:_x000D_
Mikrokrocesorové ovládání, které aktivně vyhodnocuje provozní stav velkého množství parametrů a následně upravuje chod celého systému tak, aby byl optimalizován výkon zařízení s ohledem na minimální spotřebu elektrické energie _x000D_
Toto inteligentní řízení celého procesu umožňuje snížit reálnou spotřebu elektrické energie až o 40% oproti některým výrobkům na trhu_x000D_
Monobloková konstrukce_x000D_
Vnitřní kapacit pro gastronádoby GN1/1 _x000D_
Vnější i vnitřní provedení z ušlechtilé nerezové CrNi oceli AISI 304_x000D_
Vnější povrch leštěn metodou Scotch-Brite_x000D_
Klimatická třída do +43°C okolního prostředí_x000D_
Min. 75 mm. izolace v místě těsnění zesílená s vysokou hustotou bez látek FCKW_x000D_
Ekologické chladivo R 404 A _x000D_
Čidlo teploty v chladícím prostoru není umístěno v přímém kontaktu s „výfukem“ studeného vzduchu od výparníku a zobrazuje tak reálnou teplotu v prostoru skříně _x000D_
Automatické odmrazování a odpařování kondenzátu bez potřeby elektrické energie_x000D_
Integrované HACCP alarmy s možností přenosu zobrazených dat centrálního monitorignu _x000D_
V případě poruchy vnitřního čidla se zařízení přepne do nouzového režimu a pokračuje bez znehodnocení potravin_x000D_
Zaoblení vnitřního prostoru pro snadné čištění_x000D_
Výkonná chladicí jednotka s výparníkem a velkoplošným kondenzátorem_x000D_
Umístění výparníku mimo využitelný prostor skříní_x000D_
Aretace otevřených dveří při otevření 95°, možnost záměny otvírání dveří _x000D_
Osvětlení, dveřní zámek_x000D_
Rozsah teplot: -25 až -15°C_x000D_
Hmotnost: 124 kg_x000D_
Chladící výkon: 403 W_x000D_
Příkon: 171 W / 1,2 A</t>
  </si>
  <si>
    <t>Pol1397</t>
  </si>
  <si>
    <t>Chladící skříň 600 ltr</t>
  </si>
  <si>
    <t>Poznámka k položce:_x000D_
Mikrokrocesorové ovládání, které aktivně vyhodnocuje provozní stav velkého množství parametrů a následně upravuje chod celého systému tak, aby byl optimalizován výkon zařízení s ohledem na minimální spotřebu elektrické energie _x000D_
Toto inteligentní řízení celého procesu umožňuje snížit reálnou spotřebu elektrické energie až o 40% oproti některým výrobkům na trhu_x000D_
Monobloková konstrukce_x000D_
Řízená vnitřní vlhkost v chlazeném prostoru po 1% s možností kategorizace potravin_x000D_
Vnitřní kapacit pro gastronádoby GN1/1 _x000D_
Vnější i vnitřní provedení z ušlechtilé nerezové CrNi oceli AISI 304_x000D_
Vnější povrch leštěn metodou Scotch-Brite_x000D_
Klimatická třída do +43°C okolního prostředí_x000D_
Min. 75 mm. izolace v místě těsnění zesílená s vysokou hustotou bez látek FCKW_x000D_
Ekologické chladivo R 134a _x000D_
Čidlo teploty v chladícím prostoru není umístěno v přímém kontaktu s „výfukem“ studeného vzduchu od výparníku a zobrazuje tak reálnou teplotu v prostoru skříně _x000D_
Automatické odmrazování a odpařování kondenzátu bez potřeby elektrické energie_x000D_
Integrované HACCP alarmy s možností přenosu zobrazených dat centrálního monitorignu _x000D_
V případě poruchy vnitřního čidla se zařízení přepne do nouzového režimu a pokračuje v chlazení bez znehodnocení potravin_x000D_
Zaoblení vnitřního prostoru pro snadné čištění_x000D_
Výkonná chladicí jednotka s výparníkem a velkoplošným kondenzátorem_x000D_
Umístění výparníku mimo využitelný prostor skříní_x000D_
Aretace otevřených dveří při otevření 95°, možnost záměny otvírání dveří _x000D_
Osvětlení, dveřní zámek_x000D_
Rozsah teplot: 0 až +10°C_x000D_
Hmotnost: 107 kg_x000D_
Chladící výkon: 205 W_x000D_
Příkon: 240 W / 1,4 A</t>
  </si>
  <si>
    <t>Pol1398</t>
  </si>
  <si>
    <t>Pol1399</t>
  </si>
  <si>
    <t>ZMĚKČOVAČ - CENTRÁLNÍ ÚPRAVNA STUDENÉ VODY</t>
  </si>
  <si>
    <t>Pol1400</t>
  </si>
  <si>
    <t>Centrální úpravna vody (automatický změkčovač) pro 2x mycí stroj (pol.52.5 + 50e.3), 3x konvektomat (pol.50h.1 + 50h.2 + 50h.3), 2x 150l + 1x 230l kotel - náplně duplikátorů (pol.50g.2 + 50g.3 + 50g.10)</t>
  </si>
  <si>
    <t>Poznámka k položce:_x000D_
Automatický změkčovač použitelný do tvrdosti vody 60 st.N_x000D_
dvojitý tank naplněný katexovou pryskyřicí,který je řízen jedním řídícím modulem_x000D_
řídící modul měří množství vody proteklé systémem kontrolních disků po průtoku _x000D_
určitého množství vody se automaticky spouští regenerace a tok vody je předán z jednoho tanku na druhý_x000D_
Průtok doporučený max. 30l/min_x000D_
Počet tanků: 2_x000D_
Materiálové provedení tanků: sklolaminát_x000D_
Množství ionexu: 20 l/tank_x000D_
Ionexová pryskyřice: silně kyselý katex_x000D_
Výška lože: 635 mm_x000D_
Řídící modul: ne-elektrický kinetický modul_x000D_
Měřící turbínka: polypropylén, rozsah 1,1 – 94 l/min_x000D_
Solankový tank – materiál: HDPE_x000D_
Solankový tank – rozměr: 457x889 mm (průměr   x   výška)_x000D_
Solankový tank – kapacita: 100 kg tablet, soli_x000D_
Množství soli na regeneraci 1 tanku:  1,8 kg_x000D_
Doba regenerace (1 tank) : 45 min_x000D_
Omezovač průtok proplachu: zabudovaný 7,6 l/min_x000D_
Odpadní voda na regeneraci 1 tanku: 132 l_x000D_
Vstupní voda: tlak 2,0-8,0 bar, teplota 2 – 45 °C, pH 5-10, _x000D_
Tvrdost celková max 60°N_x000D_
Rozměry (mm): 432x203x1168+457x889_x000D_
Diskový filtr na nečistoty s manuálním oplachem _x000D_
délka a šířka 34 a 13 cm_x000D_
max. tlak 10 bar_x000D_
max. teplota 65*C_x000D_
průtok do 5 m3/hod</t>
  </si>
  <si>
    <t>VARNA</t>
  </si>
  <si>
    <t>příprava masa a vajec</t>
  </si>
  <si>
    <t>Pol1401</t>
  </si>
  <si>
    <t>Mycí stůl otevřený s policí, zadní lem, stojánková baterie</t>
  </si>
  <si>
    <t>Poznámka k položce:_x000D_
celonerezové provedení - pracovní deska tl. 40 mm, nerez plech tl. 1,5 mm, podnoží z jeklů 40x40x1,5 mm, výšková stavitelnost ± 20 mm dřez lisovaný 300x500x250 mm uprostřed spodní police ve v. 150 mm zadní lem v. 40 mm vč. stojánkové baterie a sifonu</t>
  </si>
  <si>
    <t>Pol1402</t>
  </si>
  <si>
    <t>Řezačka masa, pr.řez.složení 82mm, 250kg/h výkon, celonerezové provedení, robustní šneková převodovka, určena pro využití v gastronomii</t>
  </si>
  <si>
    <t>Poznámka k položce:_x000D_
průměr řezného složení 82mm_x000D_
250kg/h výkon_x000D_
celonerezové provedení_x000D_
v základním vybavení deska 82/4 mm, oboustranný stříhací nůž,, deska 82/0_x000D_
plastová plnící tlačka_x000D_
šneková převodovka pro těžký provoz_x000D_
vícedílné řezné složení (UNGER 3)</t>
  </si>
  <si>
    <t>Pol1403</t>
  </si>
  <si>
    <t>Chlazený stůl třísekcový, zadní a pravý lem</t>
  </si>
  <si>
    <t>Poznámka k položce:_x000D_
celonerezové provedení, nohy z jeklů 40x40x1,5 mm, výšk. stavitelnost ± 20 mm 1x prostor pro GN s křídlovými dvířky a 4x zásuvka (dělení 1/2:1/2) chlazený obsah 320 ltr chladící agregát vpravo, rozsah teplot 0°C až +10°C zadní a pravý lem v. 40 mm</t>
  </si>
  <si>
    <t>Pol1404</t>
  </si>
  <si>
    <t>Zakrytování topení perforovanou(děrovanou) nerezovou deskou</t>
  </si>
  <si>
    <t>Poznámka k položce:_x000D_
uchycení za stůl a stěnu</t>
  </si>
  <si>
    <t>Pol1405</t>
  </si>
  <si>
    <t>Mycí stůl otevřený s policí, zadní, pravý a levý lem, stojánková baterie</t>
  </si>
  <si>
    <t>Poznámka k položce:_x000D_
celonerezové provedení - pracovní deska tl. 40 mm, nerez plech tl. 1,5 mm, podnoží z jeklů 40x40x1,5 mm, výšková stavitelnost ± 20 mm dřez lisovaný 300x500x250 mm uprostřed spodní police ve v. 150 mm zadní, pravý a levý lem v. 40 mm vč. stojánkové baterie a sifonu</t>
  </si>
  <si>
    <t>Pol1406</t>
  </si>
  <si>
    <t>Váha stolní celonerezová na 5 kg Rozměr vážní plochy: 300 x 300 mm Váživost: 5 kg Přesnost (dílek): 10 g ES ověření váhy v ceně. Vyhodnocovací jednotka - displej LCD - 6-ti místný, výška číslic 20mm - funkce: tárování, nulování, sčítání navážek, počítání kusů - klávesnice - 5 funkčních kláves - napájení: AC 230V, DC 6V/3Ah - vestavěný AKU - režim dobíjení baterie - indikace stavu baterie</t>
  </si>
  <si>
    <t>příprava zeleniny</t>
  </si>
  <si>
    <t>Pol1407</t>
  </si>
  <si>
    <t>Mycí stůl otevřený s policí, zadní a pravý lem, stojánková baterie</t>
  </si>
  <si>
    <t>Poznámka k položce:_x000D_
celonerezové provedení - pracovní deska tl. 40 mm, nerez plech tl. 1,5 mm, podnoží z jeklů 40x40x1,5 mm, výšková stavitelnost ± 20 mm dřez lisovaný 500x500x250 mm vlevo spodní police ve v. 150 mm zadní a pravý lem v. 40 mm vč. stojánkové baterie a sifonu</t>
  </si>
  <si>
    <t>Pol1408</t>
  </si>
  <si>
    <t>Pracovní nerezová deska, zadní lem</t>
  </si>
  <si>
    <t>Poznámka k položce:_x000D_
uchycení za stoly</t>
  </si>
  <si>
    <t>Pol1409</t>
  </si>
  <si>
    <t>Pol1410</t>
  </si>
  <si>
    <t>Krouhač na zeleninu</t>
  </si>
  <si>
    <t>Poznámka k položce:_x000D_
včetně 8 přídavných disků dle výběru provozovatele_x000D_
produkce min. 250 kg/h_x000D_
stolní provedení_x000D_
kovová krouhací hlava se 2 násypnými otvory (malý a velký kruhový otvor s odnímatelnou přepážkou)_x000D_
nerezový kryt motoru_x000D_
asynchronní motor pro profesionální použití zaručující delší životnost a spolehlivost stroje_x000D_
magnetický bezpečnostní systém, kdy brzda motoru zastaví zařízení při otevření víka nebo při zvednutí přítlačné páky</t>
  </si>
  <si>
    <t>příprava těsta</t>
  </si>
  <si>
    <t>Pol1411</t>
  </si>
  <si>
    <t>Spirálový hnětací stroj 120l</t>
  </si>
  <si>
    <t>Poznámka k položce:_x000D_
Model je v pojízdném provedení se dvěma motory, dvourychlostní_x000D_
přehledný elektronický ovládací panel pro jednoduché nastavení času, rychlosti a směru otáčení mísy_x000D_
zařízení je v provedení s pevnou hlavou, mísou a výklopným bezpečnostním zákrytem_x000D_
zesílený nerezový hnětací hák_x000D_
objem díže min. 120 litrů_x000D_
náplň mouky min. 50 kg_x000D_
náplň celková min. 80 kg_x000D_
obousměrné otáčení mísy</t>
  </si>
  <si>
    <t>Pol1412</t>
  </si>
  <si>
    <t>Nerezový navíjecí buben, tlaková hadice 10m, tlaková sprcha</t>
  </si>
  <si>
    <t>Pol1413</t>
  </si>
  <si>
    <t>Pol1414</t>
  </si>
  <si>
    <t>Pracovní stůl se zásuvkami, zadní lem</t>
  </si>
  <si>
    <t>Poznámka k položce:_x000D_
celonerezové provedení - pracovní deska tl. 40 mm, nerez plech tl. 1,5 mm, podnoží z jeklů 40x40x1,5 mm, výšková stavitelnost ± 20 mm zadní lem  40 mm vpravo umístěn zásuvkový blok se třemi zásuvkami pohybujícími se na valivém vedení</t>
  </si>
  <si>
    <t>umývárna provozního nádobí</t>
  </si>
  <si>
    <t>Pol1415</t>
  </si>
  <si>
    <t>Skladový regál čtyřroštový</t>
  </si>
  <si>
    <t>Poznámka k položce:_x000D_
celonerezové provedení - nosná kce z jeklů 30x30x1,5 mm, výšková stavitelnost ± 20 mm 4x pevná roštová police s nosností á 120 kg</t>
  </si>
  <si>
    <t>Pol1416</t>
  </si>
  <si>
    <t>Myčka na černé nádobí</t>
  </si>
  <si>
    <t>Poznámka k položce:_x000D_
kapacita  6GN1/1-65 na jeden mycí cyklus, _x000D_
včetně příslušenství k mytí hrnců, pánví, naběraček, metel, táců, vík _x000D_
gastronádob, _x000D_
náplň granulí ve stroji k mytí 8kg,  těžší než voda (hustota 1,41 g/cm3) _x000D_
atmosferický izolovaný boiler v kombinaci s oplachovým čerpadlem, _x000D_
elektronický ovládací panel s grafickým displejem ve výšce očí, _x000D_
3 mycí programy s možností volby mytí s granulemi(2/3/5min) a 3 mycí  programy mytí bez granulí(2min/2min30s/4min30s)     _x000D_
veškeré hlavní vnitřní komponenty jakož i venkovní panely vyrobeny z  ušlechtilé nerez oceli aisi 304, mycí nádrž vyrobena z ušlechtilé nerez  oceli aisi304, Ochrana proti voděIPX5. Provedení pro připojení na studenou  vodu.        _x000D_
Výbava:  Škrabka; 1x Sběrač granulí 8l; 1x 8l originálních granulí; 1x Roční  servisní sada; 1x Dvouletá servisní sada     _x000D_
Elektrická energie:400V/16,5W(připojení na studenou vodu) _x000D_
Příslušenství nad rámec základní konfigurace: _x000D_
Držák mís a hrnců s košem na naběračky _x000D_
Držák na malé pánve _x000D_
Koš na velké hrnce _x000D_
Flaxibilní držák hrnců 2x _x000D_
Granule 10l _x000D_
Držák příslušenství na boční stranu stroje</t>
  </si>
  <si>
    <t>Pol1417</t>
  </si>
  <si>
    <t>Pracovní stůl s roštovou policí, zadní, pravý a levý lem</t>
  </si>
  <si>
    <t>Poznámka k položce:_x000D_
celonerezové provedení - pracovní deska tl. 40 mm, nerez plech tl. 1,5 mm, podnoží z jeklů 40x40x1,5 mm, výšková stavitelnost ± 20 mm 1x roštová police  v. 150 mm zadní lem v. 40 mm, levý lem v. 40 mm, pravý lem v. 300 mm</t>
  </si>
  <si>
    <t>Pol1418</t>
  </si>
  <si>
    <t>Mycí stůl s velkokap. dřezem vlevo a roštovou policí, zadní límec 300mm</t>
  </si>
  <si>
    <t>Poznámka k položce:_x000D_
celonerezové provedení - pracovní deska tl. 40 mm, nerez plech tl. 1,5 mm, podnoží z jeklů 40x40x1,5 mm, výšková stavitelnost ± 20 mm prolis pracovní desky dřez lisovaný 1000x500x280 mm  spodní police roštová ve v. 150 mm zadní  límec v. 300 mm vč. sifonu</t>
  </si>
  <si>
    <t>studená kuchyně</t>
  </si>
  <si>
    <t>Pol1419</t>
  </si>
  <si>
    <t>Stroj univerzální šlehací a hnětací 60l</t>
  </si>
  <si>
    <t>Poznámka k položce:_x000D_
automatické zvedání mísy na el. pohon_x000D_
Včetně 2x kotlík 60l s metlou, hákem a míchačem_x000D_
nerezový zákryt_x000D_
mechanické ovládání s časovačem, signalizací, stop tlačítkem_x000D_
zavážecí vozík na kotlík_x000D_
regulace 4 rychlostí 69/121/204/356 ot/min_x000D_
vybaven pro přídavná zařízení na mlýnek na maso, krouhač</t>
  </si>
  <si>
    <t>Pol1420</t>
  </si>
  <si>
    <t>Poznámka k položce:_x000D_
celonerezové provedení - pracovní deska tl. 40 mm, nerez plech tl. 1,5 mm, podnoží z jeklů 40x40x1,5 mm, výšková stavitelnost ± 20 mm dřez lisovaný 500x500x250 mm vlevo spodní police ve v. 150 mm zadní  lem v. 40 mm vč. stojánkové baterie a sifonu</t>
  </si>
  <si>
    <t>Pol1421</t>
  </si>
  <si>
    <t>Pracovní stůl s dvěmi policemi zadní a levý lem</t>
  </si>
  <si>
    <t>Poznámka k položce:_x000D_
celonerezové provedení - pracovní deska tl. 40 mm, nerez plech tl. 1,5 mm, podnoží z jeklů 40x40x1,5 mm, výšková stavitelnost ± 20 mm 1x police  v. 150 mm, 1x police v. 500 mm zadní a levý lem v. 40 mm</t>
  </si>
  <si>
    <t>Pol1422</t>
  </si>
  <si>
    <t>Pracovní stůl s dvěmi policemi zadní lem</t>
  </si>
  <si>
    <t>Poznámka k položce:_x000D_
celonerezové provedení - pracovní deska tl. 40 mm, nerez plech tl. 1,5 mm, podnoží z jeklů 40x40x1,5 mm, výšková stavitelnost ± 20 mm 1x police  v. 150 mm, 1x police v. 500 mm zadní lem v. 40 mm</t>
  </si>
  <si>
    <t>Pol1423</t>
  </si>
  <si>
    <t>Pracovní stůl se zásuvkami a dvěmi policemi zadní a levý lem</t>
  </si>
  <si>
    <t>Poznámka k položce:_x000D_
celonerezové provedení - pracovní deska tl. 40 mm, nerez plech tl. 1,5 mm, podnoží z jeklů 40x40x1,5 mm, výšková stavitelnost ± 20 mm 1x police  v. 150 mm, 1x police v. 500 mm zadní lem a levý. 40 mm vpravo umístěn zásuvkový blok se třemi zásuvkami pohybujícími se na valivém vedení</t>
  </si>
  <si>
    <t>Pol1424</t>
  </si>
  <si>
    <t>Nářezový stroj</t>
  </si>
  <si>
    <t>Poznámka k položce:_x000D_
šnekový pohon_x000D_
teflonový nůž, f 250 mm_x000D_
provedení elox.hliník_x000D_
max.řez165x230mm_x000D_
nastavení síly řezu: 0-15mm</t>
  </si>
  <si>
    <t>Pol1425</t>
  </si>
  <si>
    <t>Plynový rychlovarný 230l kotel s elektronickým ovládáním a parním generátorem</t>
  </si>
  <si>
    <t>Poznámka k položce:_x000D_
využitelný objem kotle min. 230 litrů _x000D_
možnost vaření v gastronádobách kapacita 6 x GN 1/1 hloubka 200 mm_x000D_
vnitřní rozměry kotle: min. 1050 x 550 x 410 mm_x000D_
vnější konstrukce z nerezové oceli AISI 304 – DIN 1.4301_x000D_
povrchová úprava leštěním „Scotch Brite“_x000D_
vrchní deska prolisovaná se zaoblenými rohy, tloušťka min 2 mm_x000D_
vnitřní dno kotle z molybden nerezové oceli AISI 316 DIN 1.4436, bezespárově svařeno se stěnami vložky_x000D_
dvojité víko z nerezové oceli AISI 304 – DIN 1.4301, parotěsné, bezespárové, vyvážené_x000D_
otvírání víka do úhlu cca 90°_x000D_
kotel s dvojitým izolovaným pláštěm_x000D_
uzavřený ohřevný systém max.0,5 Bar / 50 kPa/ pracovní tlak v plášti_x000D_
masivní závěs zákrytu zhotoven z chromniklové oceli  AISI 304 – DIN 1.4301_x000D_
všechny instalační a servisní úkony přístupné zpředu_x000D_
v zařízení kotle je integrován vysokovýkonný parní generátor, hořák s ventilátorem a ochrana před vysušením_x000D_
dvojí plášť kotle k ohřevu používá pouze nízkotlakou páru_x000D_
dvojí plášť vybaven omezovačem vakua a aut. Odvětráváním_x000D_
s automatickou regulací intenzity ohřevu v jednotlivé fázi_x000D_
mikroprocesorem řízené automatické vaření_x000D_
ovládání přes dotykový panel s digitálním displejem – nastavení a zobrazování požadované teploty, aktuální teploty, času, dávkování vody, začátek a konec varného procesu a chybová hlášení _x000D_
nízkonapěťová elektronická deska /12V/ je oddělena od Elektronického modulu / 230 V / s ochranou IP 65_x000D_
nastavení teploty v rozmezí 30-100°C, mikroprocesorem řízená teplota_x000D_
mikroprocesor nastavuje s automatickým regulátorem normální a intenzivní var_x000D_
přesné dávkování teplé a studené vody do kotle přes dotykový panel_x000D_
vrchní plnění kotle přes ventily teplé a studené vody s otočným ramenem_x000D_
pressostat_x000D_
plynové zařízení s elektronickým ovládáním, automatickým zapalováním a kontrolou plamene_x000D_
automatická kontrola hladiny plnění vyvíječe páry_x000D_
manometr jako ukazatel tlaku v plášti kotle_x000D_
nosná rámová konstrukce, roboticky svařená, z nerezové oceli AISI 430 – DIN 1.4016 o síle min. 2 až 3 mm_x000D_
bezpečnostní vypouštěcí ventil 2“_x000D_
včetně nerezových stavitelných nožiček 150 mm _x000D_
možnost hygienicky spojit s ostatními zařízeními ve varném bloku bez lišt a U profilů</t>
  </si>
  <si>
    <t>Pol1426</t>
  </si>
  <si>
    <t>Plynový kulatý varný kotel 150 L s parním generátorem</t>
  </si>
  <si>
    <t>Poznámka k položce:_x000D_
vnější konstrukce z nerezové oceli AISI 304 – DIN 1.4301_x000D_
povrchová úprava leštěním „Scotch Brite“_x000D_
vrchní deska prolisovaná se zaoblenými rohy, tloušťka min 1,2 mm_x000D_
průměr vložky kotle 595 mm, hloubka kotle 580 mm  _x000D_
vnitřní dno kotle z molybden nerezové oceli AISI 316 DIN 1.4436, bezespárově svařeno se stěnami kotle o síle min 1,5 mm_x000D_
dvojité víko z nerezové oceli AISI 304 – DIN 1.4301, parotěsné, bezespárové, vyvážené_x000D_
otvírání víka do úhlu cca 90°_x000D_
nosná rámová konstrukce, roboticky svařená, z nerezové oceli AISI 430 – DIN 1.4016 o síle min. 2 mm_x000D_
uzavřený ohřevný systém s maximálním pracovním tlakem 0,5 bar_x000D_
v zařízení kotle je integrován vysokovýkonný parní generátor, hořák s ventilátorem a ochrana před vysušením_x000D_
dvojí plášť kotle k ohřevu používá pouze nízkotlakou páru, automatické plnění_x000D_
regulace pracovní teploty plynulá v rozmezí min. 50° – 100 °C pomocí elektromagnetického termostatu_x000D_
elektronické zapalování_x000D_
bezpečnostní termostat_x000D_
přerušení vakua a automatické odvětrání umístěno na bočním sloupku_x000D_
automatické plnění pláště – výměník páry_x000D_
manometr s ukazatelem tlaku v plášti_x000D_
bezpečnostní vypouštěcí ventil 2“_x000D_
včetně nerezových stavitelných nožiček 150 mm _x000D_
možnost hygienicky spojit s ostatními zařízeními ve varném bloku bez lišt a U profilů</t>
  </si>
  <si>
    <t>Pol1427</t>
  </si>
  <si>
    <t>Plynová smažící pánev 150 L, mikroprocesorem řízené automatické vaření</t>
  </si>
  <si>
    <t>Poznámka k položce:_x000D_
kapacita pánve min. 3 x GN1/1_x000D_
 využitelný obsah vany min. 137 litrů_x000D_
hloubka vany min. 250 mm_x000D_
motorické sklápění vany_x000D_
plnění vany vodovodní armaturou_x000D_
mikroprocesorem řízené automatické vaření_x000D_
nastavení teploty v rozmezí 30-300°C, mikroprocesorem řízená teplota_x000D_
ovládání přes dotykový panel s digitálním displejem – nastavení a zobrazování požadované teploty, aktuální teploty, času, dávkování vody, začátek a konec varného procesu a chybová hlášení _x000D_
start/stop automatických varných procesů signalizován akusticky a opticky_x000D_
plynové hořáky trubkového tvaru z nerezové oceli_x000D_
elektronické zapalování a kontrola plamene, bez věčného plamínku_x000D_
vnější konstrukce z nerezové oceli AISI 304 – DIN 1.4301 _x000D_
povrchová úprava leštěním „Scotch Brite_x000D_
vana velikosti GN s dvojitým dnem z molybden nerezové oceli DIN 1.4436 _x000D_
dvojité víko bezespárově a parotěsně svařeno, vyváženo s hygienickým madlem_x000D_
osa sklápěný posunuta dopředu kvůli lepší sklápění pánve_x000D_
nosná rámová konstrukce, roboticky svařená, z nerezové oceli AISI 430 – DIN 1.4016 o síle min. 2 mm_x000D_
pojistný termostat na 360°C_x000D_
včetně nerezových stavitelných nožiček 150 mm _x000D_
možnost hygienicky spojit s ostatními zařízeními ve varném bloku bez lišt a U profilů</t>
  </si>
  <si>
    <t>Pol1428</t>
  </si>
  <si>
    <t>Elektrická multifunkční pánev 150 L</t>
  </si>
  <si>
    <t>Poznámka k položce:_x000D_
Objem min.: 150 litrů dle DIN 18857 _x000D_
Kapacita GN: GN 3/1 _x000D_
Rozměr dna max.: 1071 x 580 mm _x000D_
Hloubka vany: 280 mm _x000D_
Užitná plocha: 63 dm2 _x000D_
VARNÉ REŽIMY: Vaření, intenzívní a šetrné, smažení, fritování, dušení, nízkoteplotní úpravy, grilování, restování, opékání, konfitování, úprava sous – vide (vaření ve vakuu při konstantní nízké teplotě). Rozsah teplot: 30 °C až 250 °C _x000D_
OVLÁDACÍ PANEL: Automatický a manuální režim úpravy pokrmů, dotyková barevná 10“ obrazovka s vysokým rozlišením a intuitivním ovládáním, kompletní ovládání v českém jazyce, možnost nastavení jazyka ovládání, možnost uložení vlastních programů, paměť pro 350 programů o 20 krocích, zobrazování průběhu úprav na displeji, přesné senzorické měření teplot, indikace nastavených a skutečných hodnot, zobrazení poruchových hlášení na displeji, technické a servisní informace, tlačítko Zapnutí / Vypnutí, krytí displeje IPX5 _x000D_
KONSTRUKCE: Konstrukce stroje kompletně v provedení AISI 304, minimální síla materiálu 3 mm, materiál vany AISI 316, dno s oboustranným svárem, dvojité izolované víko s motorickým zdvihem, bezpečnostní proces spouštění zabraňující úrazu, odvod nadbytečné páry otvorem ve středu víka. Systém vytápění pomocí celoplošných nerezových topných těles. _x000D_
ZÁKLADNÍ VYBAVENÍ:  Automatický systém napouštění vany - dávkování vody s přesností na 1dcl, Vyklápění pánve s proměnlivou rychlostí (2 rychlosti,  rychlost na vyprázdnění pokrmů, rychlost na čistění a údržbu), bez trhavých pohybů i při maximálním naplnění, Osa sklápění umožňuje vyklopení vany pro kompletní vyprázdnění pánve, mechanismus vyklápění vyroben kompletně z nerezové oceli, vícebodová sonda pro měření teploty jádra suroviny, odložený start, integrovaný odpad ve dně vany pánve s automatickým uzávěrem, automatický zdvih košů – včetně možnosti vaření v koších i se zavřeným víkem, samostatný motor pro zdvih košů, automatická senzorová signalizace zavěšení ramene pro automatický zdvih košů, ,samostatný motor pro zdvih košů,  dosažení teploty 180 °C z pokojové teploty za max. 4 minuty, integrovaná zásuvka 230 V /16 A, USB konektor, integrovaná sprcha s automatickým navíjením a kovovou hlavicí, regulátor tlaku vody v základní výbavě. HACCP (Systém analýzy rizika a stanovení kritických kontrolních bodů), paměť pro 300 posledních procesů. Možnost vaření bez dozoru. _x000D_
TECHNICKÁ NADSTAVBA: Servisní přístup z přední části stroje, jednoduše výsuvný panel elektrické výzbroje v pravé noze, umožňující sestavení více pánví do bloku bez mezer, centrální připojení vody, odpadu a elektřiny na stěnu i do podlahy, provedení pro umístění na soklu, možno i CNS, stavitelné robustní nohy s rektifikací, Certifikační značka CE, TUV-SUD</t>
  </si>
  <si>
    <t>Pol1429</t>
  </si>
  <si>
    <t>Plynový 4 hořákový sporák na podestavbě</t>
  </si>
  <si>
    <t>Poznámka k položce:_x000D_
nerezový rošt z AISI 304 DIN 1.4301_x000D_
vnější konstrukce z nerezové oceli AISI 304 – DIN 1.4301 _x000D_
povrchová úprava leštěním „Scotch Brite“_x000D_
nosná rámová konstrukce, roboticky svařená o síle min. 2 mm, z nerezové  oceli AISI 430 – DIN 1.4016_x000D_
vrchní deska prolisovaná se zaoblenými rohy, tloušťka min 1,2 mm_x000D_
přední opláštění bezespárové z nerezové oceli AISI 304 DIN 1.4301  po celé délce přístroje, tloušťka min 2 mm_x000D_
hluboko tažená vana bez sváru s vestavěnými hořáky_x000D_
hořáky o výkonu min. 8 kW jsou dvou okruhové s možností regulace výkonu  až na min. 2,8 kW_x000D_
přehledně uspořádané ovládací prvky na čele přístroje_x000D_
možnost hygienicky spojit s ostatními zařízeními ve varném bloku bez lišt a U profilů</t>
  </si>
  <si>
    <t>Pol1430</t>
  </si>
  <si>
    <t>Plynový 2 hořákový sporák na podestavbě</t>
  </si>
  <si>
    <t>Pol1431</t>
  </si>
  <si>
    <t>Celonerezová podestavba pod plynové sporáky 50g.12 a 50g.13</t>
  </si>
  <si>
    <t>Poznámka k položce:_x000D_
využitelný rozměr podestavby min. 1230 x 660 x 530 mm_x000D_
včetně nerezových stavitelných nožiček 150 mm _x000D_
vnější konstrukce z nerezové oceli AISI 304 – DIN 1.4301 _x000D_
povrchová úprava leštěním „Scotch Brite_x000D_
vnitřní stěny podestavby provedeny min. v provedení H3, radius R= 20 mm_x000D_
možnost následné montáže dvířek</t>
  </si>
  <si>
    <t>Pol1432</t>
  </si>
  <si>
    <t>Pracovní stůl se třemi bloky pro 21 x GN1/1 bez lemu oplechovaný</t>
  </si>
  <si>
    <t>Poznámka k položce:_x000D_
celonerezové provedení - pracovní deska tl. 40 mm, nerez plech tl. 1,5 mm, podnoží z jeklů 40x40x1,5 mm, výšková stavitelnost ± 20 mm tři bloky pro 21 x GN 1/1  vyztužená spodní police ve v. 150 mm oplechování ze 3 stran</t>
  </si>
  <si>
    <t>konvektomaty</t>
  </si>
  <si>
    <t>Pol1433</t>
  </si>
  <si>
    <t>Elektrický konvektomat na 20x1/1 GN s bojlerovým vývinem páry, ovládání dotykovým panelem, včetně podstavce se zásuvy na GN</t>
  </si>
  <si>
    <t>Poznámka k položce:_x000D_
vývin páry v bojleru_x000D_
zasouvací dveře na bok konvektomatu _x000D_
uzavřený systém s funkcemi:_x000D_
odvlhčení komory v 5 stupních_x000D_
tradiční funkce pečení v 5 stupních_x000D_
ruční regulace vlhkosti v 5 stupních_x000D_
rychlost ventilátoru v 5 stupních s autoreverzem _x000D_
vícebodová teplotní sonda_x000D_
výška vsunů min 68mm _x000D_
samonavíjecí sprcha uložená v šachtě pod displejem zhruba v úrovni kliky_x000D_
antibakteriální povrchy na klice a samonavíjecí sprše_x000D_
integrovaný předehřívací můstek_x000D_
barevný 9“ celoplošný dotykový displej, žádná kolečka a tlačítka_x000D_
na displeji svítí tříbarevný indikátor provozního stavu: žlutá = předehřev, červená = běží tepelná úprava, zelená = program skončil _x000D_
programovatelné recepty – 399 programů  až s 20-ti kroky_x000D_
automatické mytí varné komory, 4 stupně intenzity, mycí prostředky tekuté_x000D_
USB port pro stahování dat HACCP a import dat (např. receptů)_x000D_
Varné režimy:_x000D_
Pára – pro vaření, dušení a pošírování 30°- 120°C_x000D_
Horký vzduch s párou – pro pečení a pečení pekárenských produktů 100-250°C_x000D_
Horký vzduch – pro smažení, minutky, pečení, grilování nebo gratinování 30°- 250°C_x000D_
Regenerace – k rychlému perfektnímu ohřátí na talíři nebo v GN 120°- 160°C</t>
  </si>
  <si>
    <t>expedice termoportů</t>
  </si>
  <si>
    <t>Pol1434</t>
  </si>
  <si>
    <t>Pracovní stůl se třemi bloky pro 21 x GN1/1 bez lemu oplechovaný z prav a z leva</t>
  </si>
  <si>
    <t>Poznámka k položce:_x000D_
celonerezové provedení - pracovní deska tl. 40 mm, nerez plech tl. 1,5 mm, podnoží z jeklů 40x40x1,5 mm, výšková stavitelnost ± 20 mm tři bloky pro 21 x GN 1/1  vyztužená spodní police ve v. 150 mm oplechování ze 2 stran možnost vkládání GN ze předu i ze zadu</t>
  </si>
  <si>
    <t>Pol1435</t>
  </si>
  <si>
    <t>Pracovní stůl se čtzřmimi bloky pro 28 x GN1/1 bez lemu oplechovaný z prav a z leva</t>
  </si>
  <si>
    <t>Poznámka k položce:_x000D_
celonerezové provedení - pracovní deska tl. 40 mm, nerez plech tl. 1,5 mm, podnoží z jeklů 40x40x1,5 mm, výšková stavitelnost ± 20 mm tři bloky pro 28 x GN 1/1  vyztužená spodní police ve v. 150 mm oplechování ze 2 stran možnost vkládání GN ze předu i ze zadu</t>
  </si>
  <si>
    <t>Pol1436</t>
  </si>
  <si>
    <t>UMÝVÁRNA BÍLÉHO NÁDOBÍ</t>
  </si>
  <si>
    <t>Pol1437</t>
  </si>
  <si>
    <t>Sběrný pás na podnosy s použitým nádobím (bez zatáčky)</t>
  </si>
  <si>
    <t>Poznámka k položce:_x000D_
celonerezové provedení, nerez plech tl. 1,5 mm, podnoží z jeklů 40x40x1,5 mm, výšková stavitelnost ± 20 mm</t>
  </si>
  <si>
    <t>Pol1438</t>
  </si>
  <si>
    <t>Vozík na použité podnosy</t>
  </si>
  <si>
    <t>Pol1439</t>
  </si>
  <si>
    <t>Třídící stůl s automatickým posuvem košů do myčky (posuv poháněný z myčky), s dřezem po celá délce třídícího stolu a s šikmou policí nad stolem na uložení prázdných košů</t>
  </si>
  <si>
    <t>Poznámka k položce:_x000D_
Na 3 koše s automatickým transportem mycích košů. Konstrukce z nerez oceli AISI304. Dno svažující se k odpadu s dvojitým sběrným košíčkem. Vedení mycích košů se svažuje směrem k třídící straně. Mechanický posun košů poháněný myčkou. Čtvercové 40x40mm výškově stavitelné nohy. Pro mycí koše 500x500mm.</t>
  </si>
  <si>
    <t>Pol1440</t>
  </si>
  <si>
    <t>Mycí stroj s automatickým posuvem košů z prava do leva vetně tepelného čerpadla a sušící zóny</t>
  </si>
  <si>
    <t>Poznámka k položce:_x000D_
Mycí stroj s automatickým posuvem košů z prava do leva, sušením a tepelným čerpadlem_x000D_
myčka musí být ve dvouplášťovém provedení s izolací pláště a mycích tanků_x000D_
hlubokotažné mycí tanky z nerezové oceli ne svařované – z hygienických důvodů_x000D_
ovládání myčky pomocí dotykového displeje s ukazatelem aktuální teploty v mycích tancích, teploty oplachu a teploty sušení_x000D_
teploty budou zobrazovány současně_x000D_
ovládání myčky bude pomocí dotykového displeje s možností nastavení alespoň 3 rychlosti košů s výkonem min. 120, 180 a 240 košů, hodnota 180 košů/hod. odpovídá mytí dle DIN 10510._x000D_
myčka musí být vybavena elektronikou s ukazatelem servisních parametrů, servisním chybovým hlášením s možností kontroly a nastavení provozních parametrů_x000D_
komunikace plně v ČJ_x000D_
konstrukce myčky- všechny plechové díly, mycí tanky, síta a čerpadla včetně oběžných kol musí být z materiálu min. CrNi 1.4301_x000D_
všechny plastové díly mechanicky namáhané musí být vyztuženy skelným vláknem v množství min. 25%_x000D_
myčka musí být vybavena systémem přizpůsobujícím spotřebu vody dle skutečného množství nádobí procházející myčkou_x000D_
myčka musí být vybavena automatickou funkcí zajišťující, že myčka myje, jen když je v ní nádobí._x000D_
myčka musí umožňovat mytí vodou o teplotě min. 66 °C – vyšší účinnost mycích prostředků._x000D_
myčka musí být vybavena dávkovačem mycího a oplachového prostředku_x000D_
myčka musí být vybavena funkcí spláchnutí hrubých nečistot v předmycí zóně a spláchnutí do síta v zakládací zóně, které je možno vyjmout bez nutnosti zastavit mycí stroj_x000D_
myčka musí mít samostatné napouštění mycího tanku teplou vodou_x000D_
Tepelné čerpadlo je umístěno společně s nutnou rekuperací tepla v nástavci výstupního vzduchu na modulu oplachu. _x000D_
Ventilátor zajišťuje kontinuální proudění teplého výstupního vzduchu ze zařízení přes kondenzátory_x000D_
průjezdná výška min. 430 mm._x000D_
minimálně 10 mycích ramen v mycí zóně, vyjímatelné v blocích_x000D_
myčka musí být vybavena funkcí při spuštění myčky - kontrola provozního stavu: funkčnost a těsnost čerpadel, funkčnost topení, umístění sít, umístění mycích ramen se zobrazením na dispeji_x000D_
příkon čerpadla předací zóny min. 1,5 kW_x000D_
příkon čerpadel mycí zóny min. 2 kW_x000D_
příkon čerpadla oplachové zóny min. 0,5 kW_x000D_
oplachová zóna bude třístupňová_x000D_
sušící zóna s délkou min 850 mm a výkonem min. 4,5 kW_x000D_
teplo vycházející z myčky bude mít teplotu max. 21°C bez nutnosti napojení na vzduchotechniku_x000D_
spotřeba vody za hodinu mytí bude max. 140 litrů/hod.</t>
  </si>
  <si>
    <t>Pol1441</t>
  </si>
  <si>
    <t>Celonerezový válečkový, prolamovaný stůl napojený na odpad, s koncovým spínačem na vypnutí posuvu košů</t>
  </si>
  <si>
    <t>Pol1442</t>
  </si>
  <si>
    <t>Pojízdný sběrný vozík na podnosy s použitým nádobím</t>
  </si>
  <si>
    <t>Poznámka k položce:_x000D_
celonerezové provedení s vodítky na podnosy,  s 12 patry = 24 popdnosů_x000D_
4kolečka, z toho 2 bržděná</t>
  </si>
  <si>
    <t>VÝDEJ JÍDEL</t>
  </si>
  <si>
    <t>Pol1443</t>
  </si>
  <si>
    <t>Pojízdný zásobník na podnosy a příbory, vč. nádob na příbory</t>
  </si>
  <si>
    <t>Poznámka k položce:_x000D_
celonerezové provedení - kce z jeklů 30x30x1,5 mm, police tl. 30 mm z nerez plechu tl. 1 mm 4 otočná kolečka Ø 100 mm, z toho 2 s brzdou nosič na příbory pro 4x GN 1/4 - umístit do v. cca 900mm (ZŠ 1.stupeň) !! vč. gastronádob</t>
  </si>
  <si>
    <t>výdej teplých jídel</t>
  </si>
  <si>
    <t>Pol1444</t>
  </si>
  <si>
    <t>Ohřívací stůl výdejní na 3x GN1/1, otevř. spodní prostor</t>
  </si>
  <si>
    <t>Poznámka k položce:_x000D_
celonerezové provedení - deska i vany z nerez plechu tl. 1,5 mm, podnoží z jeklů 40x40x1,5 mm, výšková stavitelnost ± 20 mm vyhřívaná vodní lázeň - dělená vana pro 3x GN1/1, hl. 210 mm, s odpadem, v hyg. provedení s rádiusy opláštěný spodní prostor se spodní policí, otevřený (bez dveří) ovládací prvky (termostaty pro každou vanu, ovládání napouštění a vypouštění vodní lázně) na čelním panelu sokl zezadu pevně připojený na přívod st.vody, odpad a el. vol. kabel</t>
  </si>
  <si>
    <t>Pol1445</t>
  </si>
  <si>
    <t>Nástavba jednoduchá, snížená</t>
  </si>
  <si>
    <t>Poznámka k položce:_x000D_
celonerezové provedení - kce z leštěných trubek Ø 32 mm, horní police z čirého tvarovaného skla tl. 8 mmu výška jen 300 mm (ZŠ 1.stupeň)!!</t>
  </si>
  <si>
    <t>Pol1446</t>
  </si>
  <si>
    <t>Pojízdný ohřevný talířový zásobník dvoutubusový</t>
  </si>
  <si>
    <t>Poznámka k položce:_x000D_
celonerezové provedení, madlo 4 otočná kolečka Ø 100 mm, z toho 2 s brzdou kapacita 2x 55 talířů Ø max. 280 mm el. vyhřívaný s termostatem, připojitelný flexošňůrou do zásuvky vč. polykarbonátového poklopu</t>
  </si>
  <si>
    <t>Pol1447</t>
  </si>
  <si>
    <t>Výdejní maska</t>
  </si>
  <si>
    <t>Poznámka k položce:_x000D_
celonerezové provedení - pracovní deska tl. 40 mm, nerez plech tl. 1,5 mm, podnoží z jeklů 40x40x1,5 mm, výšková stavitelnost ± 20 mm součást výdejnílinky</t>
  </si>
  <si>
    <t>Pol1448</t>
  </si>
  <si>
    <t>Pracovní stůl výdejový se dvěmi policemi bez lemů, ze tří stran uzavřený</t>
  </si>
  <si>
    <t>Poznámka k položce:_x000D_
celonerezové provedení - pracovní deska tl. 40 mm, nerez plech tl. 1,5 mm, podnoží z jeklů 40x40x1,5 mm, výšková stavitelnost ± 20 mm opláštění z plechu tl. 1 mm z boků a zezadu, zezadu (strana opačná než pojezd)  1 x spodní police ve v. 150 mm, 1 x střední police ve v. 500 mm nerez sokl ze strany zákazníka bez lemů</t>
  </si>
  <si>
    <t>Pol1449</t>
  </si>
  <si>
    <t>Chladící vitrína otevřená samoobslužná na saláty, s podestavbou, opláštění a sokl</t>
  </si>
  <si>
    <t>Poznámka k položce:_x000D_
chladící vitrína přefukovaná se systémem svislých a vodorovných vzduchových kanálů mělká chlazená vana na 3x GN1/1 hl. max. 100 mm čelní stěna otevřená se vzduchovou clonou  objem chlazeného prostoru 540 ltr teplota chlazeného prostoru min. +5°C chladící agregát umístěný ve stole - podstavci podestavba – celonerezové provedení, nohy z jeklů 40x40x1,5 mm, výšková stavitelnost ± 20 mm, nerez opláštění a sokl ze strany strávníků snížená výška podestavby (max. 750 mm)</t>
  </si>
  <si>
    <t>Pol1450</t>
  </si>
  <si>
    <t>Pol1451</t>
  </si>
  <si>
    <t>Nerezová dvířka s panty, otvíratelná na obě strany (lítačky)</t>
  </si>
  <si>
    <t>Poznámka k položce:_x000D_
celonerezové provedení _x000D_
uzamykatelná</t>
  </si>
  <si>
    <t>Pol1452</t>
  </si>
  <si>
    <t>Pojezdová dráha trubková pro podnosy</t>
  </si>
  <si>
    <t>Poznámka k položce:_x000D_
celonerezové provedení z leštěných trubek Ø 28 mm</t>
  </si>
  <si>
    <t>Pol1453</t>
  </si>
  <si>
    <t>Pojízdný konzolový zásobník na koše pro sklenice</t>
  </si>
  <si>
    <t>Poznámka k položce:_x000D_
celonerezové provedení 4 otočná kolečka Ø 100 mm, z toho 2 s brzdou kapacita 6 ks košů 500x500 mm pracovní deska se hmotností košů posouvá po svislé konzole tak, že horní koš je stále ve stejné poloze</t>
  </si>
  <si>
    <t>Pol1454</t>
  </si>
  <si>
    <t>Pol1455</t>
  </si>
  <si>
    <t>Pracovní stůl skříňkový dvou policový s posuvnými dvířky, bez lemů</t>
  </si>
  <si>
    <t>Poznámka k položce:_x000D_
celonerezové provedení - pracovní deska tl. 40 mm, nerez plech tl. 1,5 mm, podnoží z jeklů 40x40x1,5 mm, výšková stavitelnost ± 20 mm opláštění z plechu tl. 1 mm ze všech 3 stran+ posuvná dvířka na valivém vedení  1x spodní police ve v. 150 mm + 1 x střední police ve v. 500mm nerez sokl ze tří stran 2x otvor pro instalaci výrobníku chlazených nápojů bez lemů otvory pro vývody k výrobníkům nápojů</t>
  </si>
  <si>
    <t>Pol1456</t>
  </si>
  <si>
    <t>Elektrický výrobník horké vody se dvěmi nádobami</t>
  </si>
  <si>
    <t>Poznámka k položce:_x000D_
2x nádoba s elektrickým ohřevem a termostatem určená k uchovávání čaje_x000D_
dvouplášťové provedení_x000D_
skleněná vodomíra_x000D_
mísící deska_x000D_
objem 2 x 20l_x000D_
pevně přopojený na přívod st.vody_x000D_
součástí je odkapový rošt pro obě nádoby_x000D_
obsah šálků 125ml - 320ks_x000D_
kapacita 90l/h_x000D_
výdej šálků 720ks/h_x000D_
příprava vody 10min_x000D_
udržovací kapacita 80-85°C</t>
  </si>
  <si>
    <t>1. PODZEMNÍ PODLAŽÍ</t>
  </si>
  <si>
    <t>CHLAZENÝ SKLAD ODPADKŮ</t>
  </si>
  <si>
    <t>CHODBA</t>
  </si>
  <si>
    <t>Pol1457</t>
  </si>
  <si>
    <t>Váha můstková celonerezová s indikátorem na 300kg (pevně přimontovaná k podlaze) Rozměr vážní plochy: 800 x 800 mm Váživost: 300 kg Přesnost (dílek): 100 g Kabel pro propojení váhy s indikátorem je v ceně do délky 3m. Držák pro připevnění indikátoru je v ceně. Indikátor může být rovněž připevněn k váze na stativu. ES ověření váhy v ceně. Vyhodnocovací jednotka - kompaktní a jednoduchý indikátor vhodný pro jedno i čtyř-snímačové váhy 1T a 4T - displej LCD - 6-ti místný, výška číslic 20mm - funkce: tárování, nulování, sčítání navážek, počítání kusů - klávesnice - 5 funkčních kláves - napájení: AC 230V, DC 6V/3Ah - vestavěný AKU - režim dobíjení baterie - indikace stavu baterie - délka provozu: s podsvícením displeje asi 50 hodin, bez podsvícení asi 100 hodin</t>
  </si>
  <si>
    <t>HRUBÁ PŘÍPRAVNA ZELENINY</t>
  </si>
  <si>
    <t>Pol1458</t>
  </si>
  <si>
    <t>Mycí stůl s velkokap. dřezem vlevo a roštovou policí, zadní a levý lem</t>
  </si>
  <si>
    <t>Poznámka k položce:_x000D_
celonerezové provedení - pracovní deska tl. 40 mm, nerez plech tl. 1,5 mm, podnoží z jeklů 40x40x1,5 mm, výšková stavitelnost ± 20 mm prolis pracovní desky dřez vlevo lisovaný 1000x500x280 mm  spodní police roštová ve v. 150 mm zadní a levý lem v. 300 mm vč. sifonu</t>
  </si>
  <si>
    <t>Pol1459</t>
  </si>
  <si>
    <t>Škrabka na brambory na 60kg - nerezové provedení</t>
  </si>
  <si>
    <t>Poznámka k položce:_x000D_
vč. lapače škrobů a slupek, nerez_x000D_
výkon 450kg/h_x000D_
náplň 40kg_x000D_
prac. cyklus 6min_x000D_
spotřeba 2,5l vody/kg_x000D_
pevně připojena na přívod st.vody, zemnící drát a el.vedení</t>
  </si>
  <si>
    <t>Pol1460</t>
  </si>
  <si>
    <t>Pol1461</t>
  </si>
  <si>
    <t>CHLADÍCÍ BOX - KOŘENOVÁ ZELENINA</t>
  </si>
  <si>
    <t>Pol1462</t>
  </si>
  <si>
    <t>Chladící box na kořenovou zeleninu se stropním agregátem + dřevěný rošt po celém půdoryse boxu., podlaha je součászí boxu.</t>
  </si>
  <si>
    <t>SUCHÝ SKLAD</t>
  </si>
  <si>
    <t>Pol1463</t>
  </si>
  <si>
    <t>Pol1464</t>
  </si>
  <si>
    <t>Plošinový vozík malý</t>
  </si>
  <si>
    <t>Poznámka k položce:_x000D_
celonerezové provedení - police tl. 70 mm z nerez plechu tl. 1,5 mm madlo z trubk. profilu Ø 25 mm ložná plocha 690 x 480 mm 4 otočná kolečka Ø 125 mm, z toho 2 s brzdou</t>
  </si>
  <si>
    <t>Pol1465</t>
  </si>
  <si>
    <t>Plošinový vozík velký</t>
  </si>
  <si>
    <t>CHLADÍCÍ BOX - MLÉKO, TUKY</t>
  </si>
  <si>
    <t>Pol1466</t>
  </si>
  <si>
    <t>Chladící box na mléko a tuky se stropním agregátem + regály dle PD., podlaha je součászí boxu.</t>
  </si>
  <si>
    <t>CHLADÍCÍ BOX - ZELENINA</t>
  </si>
  <si>
    <t>Pol1467</t>
  </si>
  <si>
    <t>Chladící box na zeleninu se stropním agregátem + regály dle PD., podlaha je součászí boxu.</t>
  </si>
  <si>
    <t>MRAZÍCÍ BOX - ZELENINA</t>
  </si>
  <si>
    <t>Pol1468</t>
  </si>
  <si>
    <t>Mrazící box na zeleninu se stropním agregátem + regály dle PD., podlaha je součászí boxu.</t>
  </si>
  <si>
    <t>CHLADÍCÍ BOX - MASO</t>
  </si>
  <si>
    <t>Pol1469</t>
  </si>
  <si>
    <t>Chladící box na maso se stropním agregátem + regály a háky na maso dle PD., podlaha je součászí boxu.</t>
  </si>
  <si>
    <t>MRAZÍCÍ BOX - MASO</t>
  </si>
  <si>
    <t>Pol1470</t>
  </si>
  <si>
    <t>Mrazící box na zeleninu se stropním agregátem + regály dle PD., podlaha je součászí boxu. Dveře š. 800mm Rozměry boxu přizp. Stavební připravenosti</t>
  </si>
  <si>
    <t>Poznámka k položce:_x000D_
Chladicí boxy jsou charakteristické následujícími technickými parametry: - jsou kompletně sestaveny ze sendvičových panelů a sestavy rohových sloupků  - systém napojení panelů pero-drážka a speciální excentrický zámkový systém umožňuje přesnou a rychlou montáž a trvale zaručuje pevnost a tuhost konstrukce boxu. Spolu s použitými trvale pružnými tmely zajišťuje dokonalou parotěsnost bez tepelných můstků - systém napojení panelů také zajišťuje snadnou demontovatelnost boxu - chladicí box je sestaven z panelů tl. 75 mm ( k=0,27 W/m2K). Tloušťka polyuretanového panelu 75 mm znamená úsporu energie cca 18,5% roční spotřeby oproti běžnému panelu tl. 60 mm. Mrazírenské boxy jsou sestaveny z panelů tl. 125 mm (k=0,17W/m2K) -  podlahy jsou zhotoveny z PUR panelu s protiskluzovou úpravou - boxy jsou nabízeny s vnitřními půdorysnými rozměry v modulu 250 mm. Vnější půdorysné rozměry jsou u boxů s izolací  75 mm větší o 150 mm, u boxů s izolací 125 mm větší o 250 mm  výšky izolovaných boxů jsou variabilní, za standard, z hlediska obslužnosti, je považována u menších boxů vnitřní výška 2200 mm - boxy lze sestavovat do různých funkčních kombinací a používat příčky dle  prostorových možností a požadavků uživatele -stavebnicové regály  jsou v provedení z korozivzdorné oceli. Základní sestavu  tvoří 2 základy a obvykle 4 patra plných plat hloubky 440 mm. Systém umožňuje  postavení regálů do tvaru písmene „L“ nebo „U“, aby byl prostor boxu optimálně  využit - chladicí zařízení ( výparník v boxu a kondenzační jednotka umístěna mimo box)  je dimenzováno a dodáváno podle velikosti chlazeného prostoru, požadovaného  teplotního režimu a druhu a množství skladovaného zboží. Chladicí zařízení  pracuje s ekologickým chladivem R404A - chladicí zařízení pracuje v nastaveném režimu zcela automaticky včetně  odtávání námrazy. Odtávání námrazy je zajištěno el. tyčemi - design výparníku a kondenzátoru je uzpůsoben pro snadnou údržbu</t>
  </si>
  <si>
    <t>SKLAD DROGISTICKÉHO ZBOŽÍ</t>
  </si>
  <si>
    <t>Pol1471</t>
  </si>
  <si>
    <t>D29</t>
  </si>
  <si>
    <t>OSTATNÍ</t>
  </si>
  <si>
    <t>Pol1472</t>
  </si>
  <si>
    <t>Gastronádoby GN 1/1-200 se sklopnými držadly</t>
  </si>
  <si>
    <t>Pol1473</t>
  </si>
  <si>
    <t>Víka se silikonovým těsněním na GN 1/1</t>
  </si>
  <si>
    <t>Pol1474</t>
  </si>
  <si>
    <t>Víka na GN 1/1</t>
  </si>
  <si>
    <t>Pol1475</t>
  </si>
  <si>
    <t>Gastronádoby GN 1/2-200 se sklopnými držadly</t>
  </si>
  <si>
    <t>Pol1476</t>
  </si>
  <si>
    <t>Víka se silikonovým těsněním na GN 1/2</t>
  </si>
  <si>
    <t>Pol1477</t>
  </si>
  <si>
    <t>Víka na GN 1/2</t>
  </si>
  <si>
    <t>Pol1478</t>
  </si>
  <si>
    <t>Gastronádoby děrované GN 1/1-65</t>
  </si>
  <si>
    <t>Pol1479</t>
  </si>
  <si>
    <t>Gastronádoby děrované GN 1/1-100</t>
  </si>
  <si>
    <t>Pol1480</t>
  </si>
  <si>
    <t>Gastronádoby děrované GN 1/1-200</t>
  </si>
  <si>
    <t>Pol1481</t>
  </si>
  <si>
    <t>Gastronádoby GN 1/1-65</t>
  </si>
  <si>
    <t>Pol1482</t>
  </si>
  <si>
    <t>Gastronádoby GN 1/1-40</t>
  </si>
  <si>
    <t>Pol1483</t>
  </si>
  <si>
    <t>Demontáž a částečná likvidace stávající technologie</t>
  </si>
  <si>
    <t>SO 700_D.1.4.J - ZOKT</t>
  </si>
  <si>
    <t>D1 - VENTILÁTORY PRO ODVOD TEPLA A KOUŘE</t>
  </si>
  <si>
    <t xml:space="preserve">D2 - KLAPKY </t>
  </si>
  <si>
    <t>D3 - OVLÁDÁNÍ ZOKT a VZT</t>
  </si>
  <si>
    <t>D4 - MONTÁŽ, DOPRAVNÉ, JEŘÁB</t>
  </si>
  <si>
    <t>VENTILÁTORY PRO ODVOD TEPLA A KOUŘE</t>
  </si>
  <si>
    <t>Pol264</t>
  </si>
  <si>
    <t>Ax. ventilátor pro odvod tepla a kouře; DN 1120 - 400°C/120min. - 81900m3/h - 200Pa - 400V / 18,5kW / 35A; - vč. 21s montážních / desky</t>
  </si>
  <si>
    <t>Poznámka k položce:_x000D_
Colt GT/41120-</t>
  </si>
  <si>
    <t>Pol265</t>
  </si>
  <si>
    <t>Střešní požární odvodní ventilátor osazený samostatně ovládaným tepelně a zvukově izolovaným krytem (FLAPEM). - 400°C/120min. - 29.000m3/h - 380-420/3V/Ph; 1,5kW; 4A; 69dB - konkrétní RAL není požadována</t>
  </si>
  <si>
    <t>Poznámka k položce:_x000D_
Colt Liberator WL/FLAP/4/08/15-2/1/120/N5/STD/</t>
  </si>
  <si>
    <t>Pol266</t>
  </si>
  <si>
    <t>Podsada výšky 700 mm, světlých rozměrů 920 x 920 mm, vnější rozměr 1160x1160 mm, pozinkovaný plech tl. 2,0 mm, nezateplená, instalace na výměny ve střeš. plášti. Doporučená tloušťka tepelné izolace 100 mm - dodávka střecha. - konkrétní RAL není požadována.</t>
  </si>
  <si>
    <t>Poznámka k položce:_x000D_
Podsada</t>
  </si>
  <si>
    <t>Pol267</t>
  </si>
  <si>
    <t>NEHOŘLAVÝ PÁS 500mm OKOLO VENTILÁTORŮ</t>
  </si>
  <si>
    <t xml:space="preserve">KLAPKY </t>
  </si>
  <si>
    <t>Pol268</t>
  </si>
  <si>
    <t>Krycí klapka klapka ventilátoru COLT typ Euro ECO. Tělo klapky a připojovací část - flange - je vyrobena z hliníku. Uvnitř těla klapky jsou dvouvrstvé žaluzie doléhající přes sebe. Jednotlivé žaluzie jsou osazeny těsněním. Mezi tělem klapky a žaluziemi je rovněž těsnění. Motor pro ovládání žaluzií je osazen v těle klapky. - provdení listů žaluzie hliník - Motor pro ovládání: BELIMO 230V/50Hz; 6,5W systém otevřít / zavřít. - konkrétní RAL není požadována</t>
  </si>
  <si>
    <t>Poznámka k položce:_x000D_
Colt ECO/2E/1618/A2B/M1B230/x2/x/STD/N5</t>
  </si>
  <si>
    <t>Pol269</t>
  </si>
  <si>
    <t>KS_1 a 2 Lamelové okno pro přívod vzduchu pro osazení do stěny COLT typ COLTLITE. Rám a lamely okna se skládají z hliníkových profilů s přerušenými tepelnými mosty. Provedení lamel: - sendvičový panel lamely jsou uloženy v horizontální ose, pohyb zajišťuje ovládací mechanika ukryté v těle klapky; maximální úhel otevření lamel je 90st Ovládání: el.motor 230V povrch klapky elexovaný hliník nebo RAL: dle bude upřesněna podle požadavků architekta</t>
  </si>
  <si>
    <t>Poznámka k položce:_x000D_
Colt  COLTLITE CLT/2000x3000</t>
  </si>
  <si>
    <t>Pol270</t>
  </si>
  <si>
    <t>KS_3 Lamelové okno pro přívod vzduchu pro osazení do stěny COLT typ COLTLITE. Rám a lamely okna se skládají z hliníkových profilů s přerušenými tepelnými mosty. Provedení lamel: - sendvičový panel lamely jsou uloženy v horizontální ose, pohyb zajišťuje ovládací mechanika ukryté v těle klapky; maximální úhel otevření lamel je 90st Ovládání: el.motor 230V povrch klapky elexovaný hliník nebo RAL: dle bude upřesněna podle požadavků architekta</t>
  </si>
  <si>
    <t>Poznámka k položce:_x000D_
Colt  COLTLITE CLT/2000x2000</t>
  </si>
  <si>
    <t>Pol271</t>
  </si>
  <si>
    <t>Potrubí z ocelového pozinkovaného potrubí s výztuhami, třídy E 600single, certifikované pro požární odolnost 600°C / 120min., vč. teplotně odolného těsnění a přírub. Stejná požární odolnost (E60) musí být zajištěna u potrubních závěsů které zajišťují stabilitu těchto potrubních systémů. Závěsy a uchycení musí umožnit suvný pohyb potrubí – vzdálenost závěsů 1,3-1,5m (dle zatížení). Doporučená rychlost proudění v potrubí – do 15m/s. Potrubí musí splňovat požadavky ČSN 73 0810.</t>
  </si>
  <si>
    <t>OVLÁDÁNÍ ZOKT a VZT</t>
  </si>
  <si>
    <t>Pol272</t>
  </si>
  <si>
    <t>Řídící a vyhodnocovací centrála ZOKT k ventilátorům pro odvod kouře,tepla, - napojení na EPS. • napájení ovládacího panelu – 3x400V - požárně odolný kabe • (napojeno na dieselagregát) - požárně odolný kabel • napojení ax. ventilátorů (18,5kW) – 2ks • napojení ax. ventilátorů (1,5kW) – 2ks • napojení klapek pro ZOKT (150W) – 5ks • max. možný příkon - 19kW (v provozu max. 1 sekce, ostatní musí být blokovány) • počet kontaktů od EPS – 3x (rozpínací kontakt) – požárně odolný kabel • počet nouzových tlačítek – 3ks</t>
  </si>
  <si>
    <t>Poznámka k položce:_x000D_
Colt R-ZOKT</t>
  </si>
  <si>
    <t>Pol273</t>
  </si>
  <si>
    <t>Nouzová tlačítka</t>
  </si>
  <si>
    <t>Poznámka k položce:_x000D_
Colt CNT</t>
  </si>
  <si>
    <t>MONTÁŽ, DOPRAVNÉ, JEŘÁB</t>
  </si>
  <si>
    <t>Pol274</t>
  </si>
  <si>
    <t>Zapojení, uvedení do provozu, funkční zkoušky</t>
  </si>
  <si>
    <t>Paušál</t>
  </si>
  <si>
    <t>Pol275</t>
  </si>
  <si>
    <t>Dokladová část, výchozí revizní zprávy</t>
  </si>
  <si>
    <t>Pol276</t>
  </si>
  <si>
    <t>Projekt skutečného provedení</t>
  </si>
  <si>
    <t>Pol277</t>
  </si>
  <si>
    <t>Odborné stanovisko TIČR</t>
  </si>
  <si>
    <t>Pol278</t>
  </si>
  <si>
    <t>Pol279</t>
  </si>
  <si>
    <t>Svislá a vodorovná doprava, lešení, montážní plošiny</t>
  </si>
  <si>
    <t>SO 700_D.1.4.L - Záchytný systém</t>
  </si>
  <si>
    <t xml:space="preserve">D1 - ŘEŠENÍ: </t>
  </si>
  <si>
    <t xml:space="preserve">ŘEŠENÍ: </t>
  </si>
  <si>
    <t>Pol1366</t>
  </si>
  <si>
    <t>kotvicí zařízení typu C dle ČSN EN 795 - samostatný/průběžný prvek</t>
  </si>
  <si>
    <t>Pol1367</t>
  </si>
  <si>
    <t>kotvicí zařízení typu C dle ČSN EN 795, koncový, rohový prvek</t>
  </si>
  <si>
    <t>Pol1368</t>
  </si>
  <si>
    <t>ID štítek</t>
  </si>
  <si>
    <t>Pol1369</t>
  </si>
  <si>
    <t>poddajné kotvicí vedení - nerezové lano 7 mm</t>
  </si>
  <si>
    <t>Pol1370</t>
  </si>
  <si>
    <t>výchozí prohlídka</t>
  </si>
  <si>
    <t>Pol1371</t>
  </si>
  <si>
    <t>montážní práce</t>
  </si>
  <si>
    <t>Pol1372</t>
  </si>
  <si>
    <t>přenosné poddajné kotvicí vedení 25m</t>
  </si>
  <si>
    <t>Pol1373</t>
  </si>
  <si>
    <t>SO 700_D.1.4.M - Návrh výtahů</t>
  </si>
  <si>
    <t>OST00101</t>
  </si>
  <si>
    <t>Dodávka a montáž výtahu - ozn. V1 - kompletní provedení</t>
  </si>
  <si>
    <t>-230608186</t>
  </si>
  <si>
    <t>OST00102</t>
  </si>
  <si>
    <t>Dodávka a montáž výtahu - ozn. V2-gastro - kompletní provedení dle PD</t>
  </si>
  <si>
    <t>-590552529</t>
  </si>
  <si>
    <t>SO 701 - Opěrné stěny</t>
  </si>
  <si>
    <t>327323127</t>
  </si>
  <si>
    <t>Opěrné zdi a valy z betonu železového bez zvláštních nároků na vliv prostředí tř. C 25/30</t>
  </si>
  <si>
    <t>440912077</t>
  </si>
  <si>
    <t xml:space="preserve">Poznámka k souboru cen:_x000D_
1. Ceny jsou určeny pro jakoukoliv tloušťku zdí._x000D_
</t>
  </si>
  <si>
    <t>"objekt 1"4,1+"objekt2"5,5+3,3+"objekt 3"11,2+76+"objekt4"12,2+1,6+14+"objekt5"18,3+2+13,1</t>
  </si>
  <si>
    <t>327351211</t>
  </si>
  <si>
    <t>Bednění opěrných zdí a valů svislých i skloněných, výšky do 20 m zřízení</t>
  </si>
  <si>
    <t>876641458</t>
  </si>
  <si>
    <t xml:space="preserve">Poznámka k souboru cen:_x000D_
1. Bednění zdí a valů výšky přes 20 m se oceňuje podle ustanovení úvodního katalogu._x000D_
2. Ceny lze použít i pro bednění základů z betonu prostého nebo železového._x000D_
</t>
  </si>
  <si>
    <t>"objekt 1"13,8+"objekt2"19,65+7,1+"objekt 3"119,2+266,5+"objekt4"43+10,9+6,3+"objekt5"85,3+8,1+13,7</t>
  </si>
  <si>
    <t>327351221</t>
  </si>
  <si>
    <t>Bednění opěrných zdí a valů svislých i skloněných, výšky do 20 m odstranění</t>
  </si>
  <si>
    <t>-244182058</t>
  </si>
  <si>
    <t>327361016</t>
  </si>
  <si>
    <t>Výztuž opěrných zdí a valů průměru přes 12 mm, z oceli 10 505 (R) nebo BSt 500</t>
  </si>
  <si>
    <t>-1525987064</t>
  </si>
  <si>
    <t xml:space="preserve">Poznámka k souboru cen:_x000D_
1. Ceny lze použít i pro případné výztuže základů opěrných zdí a valů._x000D_
</t>
  </si>
  <si>
    <t>161,3*150*0,001</t>
  </si>
  <si>
    <t>624631216</t>
  </si>
  <si>
    <t>Úprava vnějších spár obvodového pláště z prefabrikovaných dílců tmelení spáry včetně penetračního nátěru tmelem akrylátovým, šířky spáry přes 40 do 50 mm</t>
  </si>
  <si>
    <t>-420799902</t>
  </si>
  <si>
    <t xml:space="preserve">Poznámka k souboru cen:_x000D_
1. V cenách tmelení spáry jsou započteny i náklady na očištění podkladu, ochranu okolí hrany spáry papírovou páskou a na penetrační nátěr._x000D_
2. V cenách těsnění spáry jsou započteny i náklady na vyplnění spáry PUR pěnou a vložení pásky do silikonového tmelu._x000D_
</t>
  </si>
  <si>
    <t>931991212</t>
  </si>
  <si>
    <t>Výplň dilatačních spár z lehčených plastů, tl. 30 mm</t>
  </si>
  <si>
    <t>-1866486749</t>
  </si>
  <si>
    <t>936173114</t>
  </si>
  <si>
    <t>Osazení doplňkových ocelových konstrukcí na konstrukcích zdí a valů o hmotnosti jednotlivě přes 100 do 500 kg</t>
  </si>
  <si>
    <t>-719756380</t>
  </si>
  <si>
    <t xml:space="preserve">Poznámka k souboru cen:_x000D_
1. Ceny lze použít i pro osazení konzol pro uchycení potrubí, ocelových lávek, osvětlovacích těles a pod._x000D_
2. V cenách nejsou započteny náklady na nutné podpěrné konstrukce. Tyto konstrukce se oceňují cenami katalogu 800-3 Lešení._x000D_
3. V cenách nejsou započteny náklady na ocelové konstrukce. Jejich dodání se oceňuje ve specifikaci. Ztratné lze dohodnout ve výši 1 %._x000D_
</t>
  </si>
  <si>
    <t>14550308</t>
  </si>
  <si>
    <t>profil ocelový čtvercový svařovaný 200x200x8mm</t>
  </si>
  <si>
    <t>-1197179161</t>
  </si>
  <si>
    <t>(2,39+2,85+3,27+3,66+2,115+2,51+2,925+3,34)*45,114*0,001</t>
  </si>
  <si>
    <t>953241514</t>
  </si>
  <si>
    <t>Osazení smykových trnů do dilatačních spár pro vysoká zatížení z nerezové oceli s pouzdrem z nerezové oceli, min. únosnost pro spáru 40 mm přes 65 do 79 kN</t>
  </si>
  <si>
    <t>-209902892</t>
  </si>
  <si>
    <t xml:space="preserve">Poznámka k souboru cen:_x000D_
1. V cenách -1111 až -1114 jsou započteny i náklady na osazení smykového trnu, v cenách -1211 až -1517 i náklady na osazení smykového trnu a pouzdra do obou dilatačních celků._x000D_
2. V cenách nejsou započteny náklady na dodávku smykového trnu, pouzdra a protipožární manžety, které se oceňují ve specifikaci._x000D_
3. V cenách nejsou započteny náklady na přídavnou výztuž, která se oceňuje současně s výztuží betonářskou._x000D_
</t>
  </si>
  <si>
    <t>54879312</t>
  </si>
  <si>
    <t>trn pro přenos smykové síly u dilatačních spár pro zatížení 65,0 kN</t>
  </si>
  <si>
    <t>1367525914</t>
  </si>
  <si>
    <t>953332116</t>
  </si>
  <si>
    <t>Vložky svislé do dilatačních spár z pryže kladené volně, včetně dodání a osazení, v jakémkoliv zdivu, tl. 15 mm</t>
  </si>
  <si>
    <t>-390997997</t>
  </si>
  <si>
    <t>(24,65+5,915)*0,3</t>
  </si>
  <si>
    <t>1872692497</t>
  </si>
  <si>
    <t>1041259554</t>
  </si>
  <si>
    <t>998152111</t>
  </si>
  <si>
    <t>Přesun hmot pro zdi a valy samostatné montované z dílců železobetonových nebo z předpjatého betonu vodorovná dopravní vzdálenost do 50 m, pro zdi výšky do 12 m</t>
  </si>
  <si>
    <t>-30565654</t>
  </si>
  <si>
    <t>-1049164837</t>
  </si>
  <si>
    <t>0,36*0,36*16*157</t>
  </si>
  <si>
    <t>-1431546861</t>
  </si>
  <si>
    <t>0,36*0,36*16*157*0,001</t>
  </si>
  <si>
    <t>-1816257521</t>
  </si>
  <si>
    <t>SO 703 - Oplocení</t>
  </si>
  <si>
    <t>338171111</t>
  </si>
  <si>
    <t>Montáž sloupků a vzpěr plotových ocelových trubkových nebo profilovaných výšky do 2,00 m se zalitím cementovou maltou do vynechaných otvorů</t>
  </si>
  <si>
    <t>890931242</t>
  </si>
  <si>
    <t>62+4+19+4</t>
  </si>
  <si>
    <t>55342152</t>
  </si>
  <si>
    <t>plotový sloupek pro svařované panely profilovaný oválný 50x70mm dl 2,0-2,5m povrchová úprava Pz a komaxit</t>
  </si>
  <si>
    <t>-1300884037</t>
  </si>
  <si>
    <t>62+4</t>
  </si>
  <si>
    <t>55342189</t>
  </si>
  <si>
    <t>plotová profilovaná vzpěra D 30-40mm dl 2,0-2,5m bez hlavy a objímky pro svařované pletivo v návinu povrchová úprava Pz a komaxit</t>
  </si>
  <si>
    <t>1094997836</t>
  </si>
  <si>
    <t>19+4</t>
  </si>
  <si>
    <t>338171115</t>
  </si>
  <si>
    <t>Montáž sloupků a vzpěr plotových ocelových trubkových nebo profilovaných výšky do 2,00 m ukotvením k pevnému podkladu</t>
  </si>
  <si>
    <t>-1099117519</t>
  </si>
  <si>
    <t>17+4</t>
  </si>
  <si>
    <t>55342151</t>
  </si>
  <si>
    <t>plotový sloupek pro svařované panely profilovaný oválný 50x70mm dl 1,0-1,5m povrchová úprava Pz a komaxit</t>
  </si>
  <si>
    <t>-551253264</t>
  </si>
  <si>
    <t>55342188</t>
  </si>
  <si>
    <t>plotová profilovaná vzpěra D 30-40mm dl 1,5-2,0m bez hlavy a objímky pro svařované pletivo v návinu povrchová úprava Pz a komaxit</t>
  </si>
  <si>
    <t>347528535</t>
  </si>
  <si>
    <t>55342163</t>
  </si>
  <si>
    <t>nasazovací patka pod sloupek pro svařované panely profilovaný oválný 50x70mm</t>
  </si>
  <si>
    <t>1326997228</t>
  </si>
  <si>
    <t>55342194</t>
  </si>
  <si>
    <t>hlava plotové vzpěry D 30-40mm pro svařované pletivo v návinu povrchová úprava Pz a komaxit</t>
  </si>
  <si>
    <t>-1801918685</t>
  </si>
  <si>
    <t>23+4</t>
  </si>
  <si>
    <t>55342202</t>
  </si>
  <si>
    <t>objímka pro uchycení vzpěry na sloupek D 40-50mm</t>
  </si>
  <si>
    <t>-1526393511</t>
  </si>
  <si>
    <t>348101210</t>
  </si>
  <si>
    <t>Osazení vrat a vrátek k oplocení na sloupky ocelové, plochy jednotlivě do 2 m2</t>
  </si>
  <si>
    <t>1892865024</t>
  </si>
  <si>
    <t xml:space="preserve">Poznámka k souboru cen:_x000D_
1. V cenách jsou započteny i náklady na montážní materiál. Jedná se o drobný materiál, proto není v kalkulaci jmenovitě uveden. Tento materiál je součásti výrobní režie._x000D_
2. V cenách nejsou započteny náklady na dodávku vrat a vrátek; tyto se oceňují ve specifikaci._x000D_
</t>
  </si>
  <si>
    <t>55342333</t>
  </si>
  <si>
    <t>branka plotová jednokřídlá Pz s PVC vrstvou 900x1230mm</t>
  </si>
  <si>
    <t>1758694640</t>
  </si>
  <si>
    <t>55342335</t>
  </si>
  <si>
    <t>branka plotová jednokřídlá Pz s PVC vrstvou 900x1830mm</t>
  </si>
  <si>
    <t>1289569730</t>
  </si>
  <si>
    <t>348101230</t>
  </si>
  <si>
    <t>Osazení vrat a vrátek k oplocení na sloupky ocelové, plochy jednotlivě přes 4 do 6 m2</t>
  </si>
  <si>
    <t>-1195258042</t>
  </si>
  <si>
    <t>55342363</t>
  </si>
  <si>
    <t>brána plotová dvoukřídlá Pz s PVC vrstvou 3000x1830mm</t>
  </si>
  <si>
    <t>1663401648</t>
  </si>
  <si>
    <t>348171143</t>
  </si>
  <si>
    <t>Montáž oplocení z dílců kovových panelových svařovaných, na ocelové profilované sloupky, výšky přes 1,0 do 1,5 m</t>
  </si>
  <si>
    <t>-2080907722</t>
  </si>
  <si>
    <t xml:space="preserve">Poznámka k souboru cen:_x000D_
1. V cenách nejsou započteny náklady na dodávku dílců, tyto se oceňují ve specifikaci._x000D_
</t>
  </si>
  <si>
    <t>55342411</t>
  </si>
  <si>
    <t>plotový panel svařovaný v 1,0-1,5m š do 2,5m průměru drátu 5mm oka 55x200mm s horizontálním prolisem povrchová úprava PZ komaxit</t>
  </si>
  <si>
    <t>-470406512</t>
  </si>
  <si>
    <t>50,04*0,4 'Přepočtené koeficientem množství</t>
  </si>
  <si>
    <t>348171146</t>
  </si>
  <si>
    <t>Montáž oplocení z dílců kovových panelových svařovaných, na ocelové profilované sloupky, výšky přes 1,5 do 2,0 m</t>
  </si>
  <si>
    <t>2061608851</t>
  </si>
  <si>
    <t>55342412</t>
  </si>
  <si>
    <t>plotový panel svařovaný v 1,5-2,0m š do 2,5m průměru drátu 5mm oka 55x200mm s horizontálním prolisem povrchová úprava PZ komaxit</t>
  </si>
  <si>
    <t>-1206068652</t>
  </si>
  <si>
    <t>156,99*0,4 'Přepočtené koeficientem množství</t>
  </si>
  <si>
    <t>998232110</t>
  </si>
  <si>
    <t>Přesun hmot pro oplocení se svislou nosnou konstrukcí zděnou z cihel, tvárnic, bloků, popř. kovovou nebo dřevěnou vodorovná dopravní vzdálenost do 50 m, pro oplocení výšky do 3 m</t>
  </si>
  <si>
    <t>-247659184</t>
  </si>
  <si>
    <t xml:space="preserve">Poznámka k souboru cen:_x000D_
1. Cenu -2111 lze použít i pro oplocení ze sloupků a dílců prefabrikovaných dřevěných, kovových nebo železobetonových_x000D_
</t>
  </si>
  <si>
    <t>SO 891 - Sadové úpravy</t>
  </si>
  <si>
    <t>D1 - ROSTLÝ TERÉN</t>
  </si>
  <si>
    <t>D2 - TERÉN NA KONSTRUKCI</t>
  </si>
  <si>
    <t>D3 - VÝSADBA</t>
  </si>
  <si>
    <t xml:space="preserve">    D4 - rostliny:</t>
  </si>
  <si>
    <t xml:space="preserve">    D5 - trvalky ex1</t>
  </si>
  <si>
    <t xml:space="preserve">    D6 - cibuloviny</t>
  </si>
  <si>
    <t xml:space="preserve">    D7 - trvalky ex2</t>
  </si>
  <si>
    <t xml:space="preserve">    D8 - trvalky tr1</t>
  </si>
  <si>
    <t xml:space="preserve">    D9 - trvalky tr2</t>
  </si>
  <si>
    <t xml:space="preserve">    D10 - trvalky tr3</t>
  </si>
  <si>
    <t xml:space="preserve">    D11 - trvalky tr4</t>
  </si>
  <si>
    <t>D12 - TRÁVNÍK</t>
  </si>
  <si>
    <t xml:space="preserve">    D13 - materiál</t>
  </si>
  <si>
    <t>ROSTLÝ TERÉN</t>
  </si>
  <si>
    <t>Pol1159</t>
  </si>
  <si>
    <t>chemické odplevelení postřikem na široko před založením</t>
  </si>
  <si>
    <t>Pol1160</t>
  </si>
  <si>
    <t>rozprostření ornice v rovině, tl.vrstvy do 200 mm</t>
  </si>
  <si>
    <t>Poznámka k položce:_x000D_
mimo zpevněný trávník a trv.záhony</t>
  </si>
  <si>
    <t>Pol1161</t>
  </si>
  <si>
    <t>rozprostření ornice se štěrkem (2:1) v rovině, tl.vrstvy do 150 mm</t>
  </si>
  <si>
    <t>Poznámka k položce:_x000D_
zpevněný trávník</t>
  </si>
  <si>
    <t>Pol1162</t>
  </si>
  <si>
    <t>odstranění původní vrtsvy, hloubka 300 mm</t>
  </si>
  <si>
    <t>Poznámka k položce:_x000D_
trvalky</t>
  </si>
  <si>
    <t>Pol1163</t>
  </si>
  <si>
    <t>rozprostření ornice se štěrkem (2:1) v rovině, tl.vrstvy do 250 mm</t>
  </si>
  <si>
    <t>Pol1164</t>
  </si>
  <si>
    <t>vyplnění spár v dlažbě</t>
  </si>
  <si>
    <t>Pol1165</t>
  </si>
  <si>
    <t>obdělání půdy kultivátorem (4/5 plochy)</t>
  </si>
  <si>
    <t>Pol1166</t>
  </si>
  <si>
    <t>obdělání půdy nakopávání (1/5 plochy)</t>
  </si>
  <si>
    <t>Pol1167</t>
  </si>
  <si>
    <t>obdělávání půdy hrabáním</t>
  </si>
  <si>
    <t>Pol1168</t>
  </si>
  <si>
    <t>zřízení protierozního zpevněná svahu georohoží včetně kotvení</t>
  </si>
  <si>
    <t>Pol1169</t>
  </si>
  <si>
    <t>osazení skrytého obrubníku plastového</t>
  </si>
  <si>
    <t>Pol1170</t>
  </si>
  <si>
    <t>herbicid ROUNDUP (0,0005 l/m2)</t>
  </si>
  <si>
    <t>l</t>
  </si>
  <si>
    <t>Pol1171</t>
  </si>
  <si>
    <t>ornice</t>
  </si>
  <si>
    <t>Pol1172</t>
  </si>
  <si>
    <t>ornice:štěrk (2:1)</t>
  </si>
  <si>
    <t>Pol1173</t>
  </si>
  <si>
    <t>jutová síť, 500 g, + 10%, pomocný materiál</t>
  </si>
  <si>
    <t>Pol1174</t>
  </si>
  <si>
    <t>plastový obrubník Guttagarden, v 80 mm, kotvící skoby</t>
  </si>
  <si>
    <t>TERÉN NA KONSTRUKCI</t>
  </si>
  <si>
    <t>Pol1175</t>
  </si>
  <si>
    <t>položení vegetační vrstvy nad 1.PP, tl. 200-260 mm</t>
  </si>
  <si>
    <t>Poznámka k položce:_x000D_
S16a, S16b</t>
  </si>
  <si>
    <t>Pol1176</t>
  </si>
  <si>
    <t>položení vegetační vrstvy spodní nad 1.PP, tl. 0-400 mm</t>
  </si>
  <si>
    <t>Poznámka k položce:_x000D_
S13, S14</t>
  </si>
  <si>
    <t>Pol1177</t>
  </si>
  <si>
    <t>položení vegetační vrstvy svrchní, tl. 60-360 mm</t>
  </si>
  <si>
    <t>Pol1178</t>
  </si>
  <si>
    <t>položení vegetační vrstvy nad 1. až 3.NP, tl. 150-300 mm</t>
  </si>
  <si>
    <t>Poznámka k položce:_x000D_
S4, S5, S10</t>
  </si>
  <si>
    <t>Pol1179</t>
  </si>
  <si>
    <t>podkladový substrát Optigreen U</t>
  </si>
  <si>
    <t>Poznámka k položce:_x000D_
substrát foukaný</t>
  </si>
  <si>
    <t>Pol1180</t>
  </si>
  <si>
    <t>trávníkový substrát Optigreen R</t>
  </si>
  <si>
    <t>Pol1181</t>
  </si>
  <si>
    <t>extenzivní substrát Optigreen E</t>
  </si>
  <si>
    <t>VÝSADBA</t>
  </si>
  <si>
    <t>Pol1182</t>
  </si>
  <si>
    <t>hloubení jam s 50% výměnou, do 1m3, v rovině</t>
  </si>
  <si>
    <t>Pol1183</t>
  </si>
  <si>
    <t>hloubení jam bez výměny, do 0,4 m3, v rovině</t>
  </si>
  <si>
    <t>Pol1184</t>
  </si>
  <si>
    <t>výsadba dřeviny s balem do 600 mm, v rovině</t>
  </si>
  <si>
    <t>Pol1185</t>
  </si>
  <si>
    <t>ukotvení dřeviny 3 kůly do 300 cm</t>
  </si>
  <si>
    <t>Pol1186</t>
  </si>
  <si>
    <t>zhotovení obalu kmene jutou</t>
  </si>
  <si>
    <t>Pol1187</t>
  </si>
  <si>
    <t>zhotovení závlahové mísy u stromů, prům.do 1 m</t>
  </si>
  <si>
    <t>Pol1188</t>
  </si>
  <si>
    <t>ukotvení dřeviny za zemní bal</t>
  </si>
  <si>
    <t>Pol1189</t>
  </si>
  <si>
    <t>hloubení rýhy pro živý plot, š.40 cm, hl.40 cm s 50% výměnou</t>
  </si>
  <si>
    <t>Pol1190</t>
  </si>
  <si>
    <t>hloubení jamek bez výměny do 0,125 m3</t>
  </si>
  <si>
    <t>Pol1191</t>
  </si>
  <si>
    <t>hloubení jamek bez výměny do 0,01 m3</t>
  </si>
  <si>
    <t>Pol1192</t>
  </si>
  <si>
    <t>hloubení jamek pro trvalky</t>
  </si>
  <si>
    <t>Pol1193</t>
  </si>
  <si>
    <t>výsadba dřeviny s balem do 200 mm</t>
  </si>
  <si>
    <t>Pol1194</t>
  </si>
  <si>
    <t>výsadba dřeviny s balem do 300 mm</t>
  </si>
  <si>
    <t>Pol1195</t>
  </si>
  <si>
    <t>výsadba dřeviny s balem do 100 mm</t>
  </si>
  <si>
    <t>Pol1196</t>
  </si>
  <si>
    <t>výsadba trvalek</t>
  </si>
  <si>
    <t>Pol1197</t>
  </si>
  <si>
    <t>výsadba cibulovin</t>
  </si>
  <si>
    <t>Pol1198</t>
  </si>
  <si>
    <t>mulčování vysazených rostlin mulčovací kůrou, tl. 100 mm</t>
  </si>
  <si>
    <t>Pol1199</t>
  </si>
  <si>
    <t>mulčování vysazených rostlin mulčovací kůrou, tl. 50 mm</t>
  </si>
  <si>
    <t>Pol1200</t>
  </si>
  <si>
    <t>mulčování záhonů drceným kamenivem, tl. 50 mm</t>
  </si>
  <si>
    <t>Pol1201</t>
  </si>
  <si>
    <t>substrát na výměnu</t>
  </si>
  <si>
    <t>Pol1202</t>
  </si>
  <si>
    <t>3 kůly, příčky, úvazek</t>
  </si>
  <si>
    <t>Pol1203</t>
  </si>
  <si>
    <t>Kotvos KSB-S1</t>
  </si>
  <si>
    <t>Pol1204</t>
  </si>
  <si>
    <t>jutový pás na kmen (6 m/ks)</t>
  </si>
  <si>
    <t>Pol1205</t>
  </si>
  <si>
    <t>mulčovací kůra výběrová</t>
  </si>
  <si>
    <t>Pol1206</t>
  </si>
  <si>
    <t>drcené kamenivo světlé, fr.8/16 mm</t>
  </si>
  <si>
    <t>rostliny:</t>
  </si>
  <si>
    <t>Pol1207</t>
  </si>
  <si>
    <t>Prunus 'Accolade'</t>
  </si>
  <si>
    <t>Poznámka k položce:_x000D_
250-300 cm, vícekmen</t>
  </si>
  <si>
    <t>Pol1208</t>
  </si>
  <si>
    <t>Tilia platyphyllos 'Fastigiata'</t>
  </si>
  <si>
    <t>Poznámka k položce:_x000D_
16-18 cm</t>
  </si>
  <si>
    <t>Pol1209</t>
  </si>
  <si>
    <t>Malus 'Matčino'</t>
  </si>
  <si>
    <t>Poznámka k položce:_x000D_
14-16 cm</t>
  </si>
  <si>
    <t>Pol1210</t>
  </si>
  <si>
    <t>Prunus avium 'Early Rivers'</t>
  </si>
  <si>
    <t>Pol1211</t>
  </si>
  <si>
    <t>Prunus avium 'Napoleonova'</t>
  </si>
  <si>
    <t>Pol1212</t>
  </si>
  <si>
    <t>Amelanchier lamarckii 'Ballerina'</t>
  </si>
  <si>
    <t>Poznámka k položce:_x000D_
v 125-150 cm</t>
  </si>
  <si>
    <t>Pol1213</t>
  </si>
  <si>
    <t>Carpinus betulus</t>
  </si>
  <si>
    <t>Poznámka k položce:_x000D_
v 40-60 cm, C2</t>
  </si>
  <si>
    <t>Pol1214</t>
  </si>
  <si>
    <t>Akebia quinata</t>
  </si>
  <si>
    <t>Poznámka k položce:_x000D_
v 40 cm</t>
  </si>
  <si>
    <t>Pol1215</t>
  </si>
  <si>
    <t>Celatsrus orbiculatus</t>
  </si>
  <si>
    <t>Pol1216</t>
  </si>
  <si>
    <t>Parthenocissus tricuspidata</t>
  </si>
  <si>
    <t>trvalky ex1</t>
  </si>
  <si>
    <t>Pol1217</t>
  </si>
  <si>
    <t>Festuca gautieri</t>
  </si>
  <si>
    <t>Poznámka k položce:_x000D_
k9</t>
  </si>
  <si>
    <t>Pol1218</t>
  </si>
  <si>
    <t>Agastache rugosa ´After Eight´</t>
  </si>
  <si>
    <t>Pol1219</t>
  </si>
  <si>
    <t>Artemisia abrotatum ´Citrina´</t>
  </si>
  <si>
    <t>Pol1220</t>
  </si>
  <si>
    <t>Paeonia lactiflora ´Karl Rosemfield´</t>
  </si>
  <si>
    <t>Poznámka k položce:_x000D_
k13</t>
  </si>
  <si>
    <t>Pol1221</t>
  </si>
  <si>
    <t>Perovskia atriplicifoia ´Little Spire´</t>
  </si>
  <si>
    <t>Poznámka k položce:_x000D_
k11</t>
  </si>
  <si>
    <t>Pol1222</t>
  </si>
  <si>
    <t>Aster dumosus ´Starlight´</t>
  </si>
  <si>
    <t>Pol1223</t>
  </si>
  <si>
    <t>Aster pyrenaeus ´Lutetia´</t>
  </si>
  <si>
    <t>Pol1224</t>
  </si>
  <si>
    <t>Calaminhta nepeta ´Triumphator´</t>
  </si>
  <si>
    <t>Pol1225</t>
  </si>
  <si>
    <t>Calamagrostis brachytricha</t>
  </si>
  <si>
    <t>Pol1226</t>
  </si>
  <si>
    <t>Euphorbia polychroma</t>
  </si>
  <si>
    <t>Pol1227</t>
  </si>
  <si>
    <t>Geranium renardii ´Terre Franche´</t>
  </si>
  <si>
    <t>Pol1228</t>
  </si>
  <si>
    <t>Lavandula angustifolia ´Musnstead´</t>
  </si>
  <si>
    <t>Pol1229</t>
  </si>
  <si>
    <t>Origanum vulgare 'Gold'</t>
  </si>
  <si>
    <t>Pol1230</t>
  </si>
  <si>
    <t>Pennisetum alopecuroides ´Black Beauty´</t>
  </si>
  <si>
    <t>Pol1231</t>
  </si>
  <si>
    <t>Pulsatilla patens</t>
  </si>
  <si>
    <t>Pol1232</t>
  </si>
  <si>
    <t>Sedum ´Matrona´</t>
  </si>
  <si>
    <t>Pol1233</t>
  </si>
  <si>
    <t>Artemisia alba ´Canescens´</t>
  </si>
  <si>
    <t>Pol1234</t>
  </si>
  <si>
    <t>Geranium cinereum ´Purpureum´</t>
  </si>
  <si>
    <t>Pol1235</t>
  </si>
  <si>
    <t>Nepeta racemosa ´Odeur Citron´</t>
  </si>
  <si>
    <t>Pol1236</t>
  </si>
  <si>
    <t>Oenothera missouriensis</t>
  </si>
  <si>
    <t>Pol1237</t>
  </si>
  <si>
    <t>Phlox subulata 'Emerald Cushion Blue'</t>
  </si>
  <si>
    <t>Pol1238</t>
  </si>
  <si>
    <t>Thymus praecox</t>
  </si>
  <si>
    <t>Pol1239</t>
  </si>
  <si>
    <t>Verbascum phoeniceum 'Rosetta'</t>
  </si>
  <si>
    <t>Pol1240</t>
  </si>
  <si>
    <t>Verbena bonariensis</t>
  </si>
  <si>
    <t>cibuloviny</t>
  </si>
  <si>
    <t>Pol1241</t>
  </si>
  <si>
    <t>Allium christophii</t>
  </si>
  <si>
    <t>Pol1242</t>
  </si>
  <si>
    <t>Narcissus poeticus var. recurvus</t>
  </si>
  <si>
    <t>Pol1243</t>
  </si>
  <si>
    <t>Narcissus tazzetta 'Geranium'</t>
  </si>
  <si>
    <t>Pol1244</t>
  </si>
  <si>
    <t>Tulipa ´Apeldoorn´</t>
  </si>
  <si>
    <t>Pol1245</t>
  </si>
  <si>
    <t>Tulipa fosteriana ´Yellow Purrisima´</t>
  </si>
  <si>
    <t>trvalky ex2</t>
  </si>
  <si>
    <t>Pol1246</t>
  </si>
  <si>
    <t>Sedum floriferum</t>
  </si>
  <si>
    <t>Pol1247</t>
  </si>
  <si>
    <t>Sedum kamtschaticum</t>
  </si>
  <si>
    <t>Pol1248</t>
  </si>
  <si>
    <t>Sedum reflexum</t>
  </si>
  <si>
    <t>Pol1249</t>
  </si>
  <si>
    <t>Sedum sediforme</t>
  </si>
  <si>
    <t>Pol1250</t>
  </si>
  <si>
    <t>Sedum sieboldii</t>
  </si>
  <si>
    <t>Pol1251</t>
  </si>
  <si>
    <t>Sedum spurium ´Coccineum´</t>
  </si>
  <si>
    <t>Pol1252</t>
  </si>
  <si>
    <t>Briza media</t>
  </si>
  <si>
    <t>Pol1253</t>
  </si>
  <si>
    <t>Melica ciliata</t>
  </si>
  <si>
    <t>Pol1254</t>
  </si>
  <si>
    <t>Festuca ovina</t>
  </si>
  <si>
    <t>Pol1255</t>
  </si>
  <si>
    <t>Deschampsia caespitosa</t>
  </si>
  <si>
    <t>Pol1256</t>
  </si>
  <si>
    <t>Allium tuberosum</t>
  </si>
  <si>
    <t>trvalky tr1</t>
  </si>
  <si>
    <t>Pol1257</t>
  </si>
  <si>
    <t>Anemone sylvestris</t>
  </si>
  <si>
    <t>Pol1258</t>
  </si>
  <si>
    <t>Eupphorbia polychroma</t>
  </si>
  <si>
    <t>Pol1259</t>
  </si>
  <si>
    <t>Geranium renardii</t>
  </si>
  <si>
    <t>Pol1260</t>
  </si>
  <si>
    <t>Salvia nemorosa ´Mainacht´</t>
  </si>
  <si>
    <t>Pol1261</t>
  </si>
  <si>
    <t>Prunella grandiflora</t>
  </si>
  <si>
    <t>Pol1262</t>
  </si>
  <si>
    <t>Geranium x catabrigiense 'Biokovo'</t>
  </si>
  <si>
    <t>Pol1263</t>
  </si>
  <si>
    <t>Nepeta racemosa ´Odeur Citron ´</t>
  </si>
  <si>
    <t>Pol1264</t>
  </si>
  <si>
    <t>Origanum vulgare ´Compactum ´</t>
  </si>
  <si>
    <t>Pol1265</t>
  </si>
  <si>
    <t>Muscari armeniacum ´Blue Pearl ´</t>
  </si>
  <si>
    <t>trvalky tr2</t>
  </si>
  <si>
    <t>Pol1266</t>
  </si>
  <si>
    <t>Aster dummosus ´Jenny´</t>
  </si>
  <si>
    <t>Pol1267</t>
  </si>
  <si>
    <t>Aster ericoides ´Yvette Richardson ´</t>
  </si>
  <si>
    <t>Pol1268</t>
  </si>
  <si>
    <t>Echinacea purpurea ´Alba´</t>
  </si>
  <si>
    <t>Pol1269</t>
  </si>
  <si>
    <t>Echinacea purpurea ´Magnus´</t>
  </si>
  <si>
    <t>Pol1270</t>
  </si>
  <si>
    <t>Pol1271</t>
  </si>
  <si>
    <t>Stachys byzantina</t>
  </si>
  <si>
    <t>Pol1272</t>
  </si>
  <si>
    <t>Gaura lindheimari</t>
  </si>
  <si>
    <t>Pol1273</t>
  </si>
  <si>
    <t>Allium aflatunense ´Purple Sensation ´</t>
  </si>
  <si>
    <t>Pol1274</t>
  </si>
  <si>
    <t>Narcissus tazetta ´Geranium´</t>
  </si>
  <si>
    <t>trvalky tr3</t>
  </si>
  <si>
    <t>Pol1275</t>
  </si>
  <si>
    <t>Campanula glomerata ´Superba´</t>
  </si>
  <si>
    <t>Pol1276</t>
  </si>
  <si>
    <t>Paeonia officinalis ´Plena ´</t>
  </si>
  <si>
    <t>Pol1277</t>
  </si>
  <si>
    <t>Paeonia lactiflora ´Karl Rosenfield´</t>
  </si>
  <si>
    <t>Pol1278</t>
  </si>
  <si>
    <t>Achillea ´Moonshine´</t>
  </si>
  <si>
    <t>Pol1279</t>
  </si>
  <si>
    <t>Hemerocallis ´Sammy Russel´</t>
  </si>
  <si>
    <t>Pol1280</t>
  </si>
  <si>
    <t>Papaver orientale ´Royal Wedding´</t>
  </si>
  <si>
    <t>Pol1281</t>
  </si>
  <si>
    <t>Aster dumosus ´Jenny´</t>
  </si>
  <si>
    <t>Pol1282</t>
  </si>
  <si>
    <t>Aster amellus 'Silbersee'</t>
  </si>
  <si>
    <t>Pol1283</t>
  </si>
  <si>
    <t>Coreopsis verticillata ´Grandiflora´</t>
  </si>
  <si>
    <t>Pol1284</t>
  </si>
  <si>
    <t>Luecanthemum x superbum ´Brightside´</t>
  </si>
  <si>
    <t>Pol1285</t>
  </si>
  <si>
    <t>Primula veris ´Cabrillo´</t>
  </si>
  <si>
    <t>Pol1286</t>
  </si>
  <si>
    <t>Pulsatila vulgaris</t>
  </si>
  <si>
    <t>Pol1287</t>
  </si>
  <si>
    <t>Salvia nemorosa ´Ostfriesland´</t>
  </si>
  <si>
    <t>Pol1288</t>
  </si>
  <si>
    <t>Plox subulata ´Emerald Cushion Blue ´</t>
  </si>
  <si>
    <t>Pol1289</t>
  </si>
  <si>
    <t>Origamum vulgare ´Compact´</t>
  </si>
  <si>
    <t>Pol1290</t>
  </si>
  <si>
    <t>Alchemila mollis</t>
  </si>
  <si>
    <t>Pol1291</t>
  </si>
  <si>
    <t>Aquilegia vulgaris</t>
  </si>
  <si>
    <t>Pol1292</t>
  </si>
  <si>
    <t>Lilium candidum</t>
  </si>
  <si>
    <t>Pol1293</t>
  </si>
  <si>
    <t>Tulipa ´Apelndoorn´</t>
  </si>
  <si>
    <t>trvalky tr4</t>
  </si>
  <si>
    <t>Pol1294</t>
  </si>
  <si>
    <t>Alchemilla erythropoda</t>
  </si>
  <si>
    <t>Pol1295</t>
  </si>
  <si>
    <t>Heuchera sanquinea 'Leuchtkafer'</t>
  </si>
  <si>
    <t>Pol1296</t>
  </si>
  <si>
    <t>Carex foliosissima 'Icedance'</t>
  </si>
  <si>
    <t>TRÁVNÍK</t>
  </si>
  <si>
    <t>Pol1297</t>
  </si>
  <si>
    <t>založení trávníku předpěstovaným travním kobercem, v rovině</t>
  </si>
  <si>
    <t>Pol1298</t>
  </si>
  <si>
    <t>založení trávníku výsevem, parkový (bylinný), v rovině a ve svahu</t>
  </si>
  <si>
    <t>Pol1299</t>
  </si>
  <si>
    <t>založení trávníku v zatravňovacích prefabrikátech</t>
  </si>
  <si>
    <t>materiál</t>
  </si>
  <si>
    <t>Pol1300</t>
  </si>
  <si>
    <t>travní koberec + 2%</t>
  </si>
  <si>
    <t>Pol1301</t>
  </si>
  <si>
    <t>travní osivo (směs parková RMS 2.4), 15 g/m2</t>
  </si>
  <si>
    <t>SO 999 - VRN</t>
  </si>
  <si>
    <t xml:space="preserve">    VRN1 - Průzkumné, geodetické a projektové práce</t>
  </si>
  <si>
    <t xml:space="preserve">    VRN2 - Příprava staveniště</t>
  </si>
  <si>
    <t xml:space="preserve">    VRN3 - Zařízení staveniště</t>
  </si>
  <si>
    <t xml:space="preserve">    VRN4 - Inženýrská činnost</t>
  </si>
  <si>
    <t xml:space="preserve">    VRN6 - Územní vlivy</t>
  </si>
  <si>
    <t xml:space="preserve">    VRN7 - Provozní vlivy</t>
  </si>
  <si>
    <t xml:space="preserve">    VRN9 - Ostatní náklady</t>
  </si>
  <si>
    <t>Průzkumné, geodetické a projektové práce</t>
  </si>
  <si>
    <t>012203000</t>
  </si>
  <si>
    <t>Geodetické práce při provádění stavby</t>
  </si>
  <si>
    <t>Kč</t>
  </si>
  <si>
    <t>1024</t>
  </si>
  <si>
    <t>673107899</t>
  </si>
  <si>
    <t>012303000</t>
  </si>
  <si>
    <t>Geodetické práce po výstavbě</t>
  </si>
  <si>
    <t>-1001979888</t>
  </si>
  <si>
    <t>013244000</t>
  </si>
  <si>
    <t>Dokumentace pro provádění stavby</t>
  </si>
  <si>
    <t>909532230</t>
  </si>
  <si>
    <t>013254000</t>
  </si>
  <si>
    <t>Dokumentace skutečného provedení stavby</t>
  </si>
  <si>
    <t>1011420795</t>
  </si>
  <si>
    <t>Příprava staveniště</t>
  </si>
  <si>
    <t>020001000</t>
  </si>
  <si>
    <t>482304532</t>
  </si>
  <si>
    <t>030001000</t>
  </si>
  <si>
    <t>-800671555</t>
  </si>
  <si>
    <t>034002000</t>
  </si>
  <si>
    <t>Zabezpečení staveniště</t>
  </si>
  <si>
    <t>-1816455218</t>
  </si>
  <si>
    <t>034503000</t>
  </si>
  <si>
    <t>Informační tabule na staveništi</t>
  </si>
  <si>
    <t>1193563448</t>
  </si>
  <si>
    <t>035103001</t>
  </si>
  <si>
    <t>Pronájem ploch - zábory</t>
  </si>
  <si>
    <t>1215188955</t>
  </si>
  <si>
    <t>VRN4</t>
  </si>
  <si>
    <t>Inženýrská činnost</t>
  </si>
  <si>
    <t>041403000</t>
  </si>
  <si>
    <t>Koordinátor BOZP na staveništi</t>
  </si>
  <si>
    <t>-382788939</t>
  </si>
  <si>
    <t>043002000</t>
  </si>
  <si>
    <t>Zkoušky a ostatní měření</t>
  </si>
  <si>
    <t>973190371</t>
  </si>
  <si>
    <t>044002000</t>
  </si>
  <si>
    <t>587226284</t>
  </si>
  <si>
    <t>045002000</t>
  </si>
  <si>
    <t>Kompletační a koordinační činnost</t>
  </si>
  <si>
    <t>139287631</t>
  </si>
  <si>
    <t>VRN6</t>
  </si>
  <si>
    <t>065002000</t>
  </si>
  <si>
    <t>Mimostaveništní doprava materiálů</t>
  </si>
  <si>
    <t>545411348</t>
  </si>
  <si>
    <t>VRN7</t>
  </si>
  <si>
    <t>070001000</t>
  </si>
  <si>
    <t>Provozní vlivy (DIO, DIR atd)</t>
  </si>
  <si>
    <t>-1831710699</t>
  </si>
  <si>
    <t>VRN9</t>
  </si>
  <si>
    <t>090001000</t>
  </si>
  <si>
    <t>14731139</t>
  </si>
  <si>
    <t>092002000</t>
  </si>
  <si>
    <t>Ostatní náklady související s provozem - provozní řády</t>
  </si>
  <si>
    <t>-50939607</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</si>
  <si>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</si>
  <si>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</si>
  <si>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</si>
  <si>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</si>
  <si>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charset val="238"/>
      </rPr>
      <t xml:space="preserve">Rekapitulace stavby </t>
    </r>
    <r>
      <rPr>
        <sz val="9"/>
        <rFont val="Trebuchet MS"/>
        <charset val="238"/>
      </rPr>
      <t>obsahuje sestavu Rekapitulace stavby a Rekapitulace objektů stavby a soupisů prací.</t>
    </r>
  </si>
  <si>
    <r>
      <t xml:space="preserve">V sestavě </t>
    </r>
    <r>
      <rPr>
        <b/>
        <sz val="9"/>
        <rFont val="Trebuchet MS"/>
        <charset val="238"/>
      </rPr>
      <t>Rekapitulace stavby</t>
    </r>
    <r>
      <rPr>
        <sz val="9"/>
        <rFont val="Trebuchet MS"/>
        <charset val="238"/>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</si>
  <si>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</si>
  <si>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</si>
  <si>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b/>
        <sz val="9"/>
        <rFont val="Trebuchet MS"/>
        <charset val="238"/>
      </rPr>
      <t>Rekapitulace objektů stavby a soupisů prací</t>
    </r>
    <r>
      <rPr>
        <sz val="9"/>
        <rFont val="Trebuchet MS"/>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</si>
  <si>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</si>
  <si>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</si>
  <si>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</si>
  <si>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</si>
  <si>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</si>
  <si>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</si>
  <si>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</si>
  <si>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Vedlejší a ostatní náklady</t>
  </si>
  <si>
    <t>Soupis prací pro daný typ objektu</t>
  </si>
  <si>
    <r>
      <rPr>
        <i/>
        <sz val="9"/>
        <rFont val="Trebuchet MS"/>
        <charset val="238"/>
      </rPr>
      <t xml:space="preserve">Soupis prací </t>
    </r>
    <r>
      <rPr>
        <sz val="9"/>
        <rFont val="Trebuchet MS"/>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</si>
  <si>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</si>
  <si>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9"/>
        <rFont val="Trebuchet MS"/>
        <charset val="238"/>
      </rPr>
      <t>Krycí list soupisu</t>
    </r>
    <r>
      <rPr>
        <sz val="9"/>
        <rFont val="Trebuchet MS"/>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</si>
  <si>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</si>
  <si>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charset val="238"/>
      </rPr>
      <t>Rekapitulace členění soupisu prací</t>
    </r>
    <r>
      <rPr>
        <sz val="9"/>
        <rFont val="Trebuchet MS"/>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</si>
  <si>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</si>
  <si>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charset val="238"/>
      </rPr>
      <t xml:space="preserve">Soupis prací </t>
    </r>
    <r>
      <rPr>
        <sz val="9"/>
        <rFont val="Trebuchet MS"/>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</si>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</sst>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
    <numFmt numFmtId="165" formatCode="dd\.mm\.yyyy"/>
    <numFmt numFmtId="166" formatCode="#,##0.00000"/>
    <numFmt numFmtId="167" formatCode="#,##0.000"/>
  </numFmts>
  <fonts count="47">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
      <i/>
      <sz val="9"/>
      <name val="Trebuchet MS"/>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45" fillId="0" borderId="0" applyNumberFormat="0" applyFill="0" applyBorder="0" applyAlignment="0" applyProtection="0"/>
  </cellStyleXfs>
  <cellXfs count="407">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0" fillId="0" borderId="0" xfId="0" applyAlignment="1">
      <alignment horizontal="center" vertical="center"/>
    </xf>
    <xf numFmtId="0" fontId="12"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3" fillId="0" borderId="0" xfId="0" applyFont="1" applyAlignment="1" applyProtection="1">
      <alignment horizontal="left" vertical="center"/>
    </xf>
    <xf numFmtId="0" fontId="14" fillId="0" borderId="0" xfId="0" applyFont="1" applyAlignment="1">
      <alignment horizontal="left" vertical="center"/>
    </xf>
    <xf numFmtId="0" fontId="15"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3" fillId="0" borderId="0" xfId="0" applyFont="1" applyAlignment="1" applyProtection="1">
      <alignment horizontal="left" vertical="top"/>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7" fillId="0" borderId="6" xfId="0" applyFont="1" applyBorder="1" applyAlignment="1" applyProtection="1">
      <alignment horizontal="left" vertical="center"/>
    </xf>
    <xf numFmtId="0" fontId="0" fillId="0" borderId="6" xfId="0" applyFont="1" applyBorder="1" applyAlignment="1" applyProtection="1">
      <alignment vertical="center"/>
    </xf>
    <xf numFmtId="0" fontId="0" fillId="0" borderId="4" xfId="0" applyFont="1" applyBorder="1" applyAlignment="1">
      <alignment vertical="center"/>
    </xf>
    <xf numFmtId="0" fontId="1" fillId="0" borderId="4" xfId="0" applyFont="1" applyBorder="1" applyAlignment="1" applyProtection="1">
      <alignment vertical="center"/>
    </xf>
    <xf numFmtId="0" fontId="1" fillId="0" borderId="0" xfId="0" applyFont="1" applyAlignment="1" applyProtection="1">
      <alignment vertical="center"/>
    </xf>
    <xf numFmtId="0" fontId="1" fillId="0" borderId="4" xfId="0" applyFont="1" applyBorder="1" applyAlignment="1">
      <alignmen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4" xfId="0" applyFont="1" applyBorder="1" applyAlignment="1">
      <alignment vertical="center"/>
    </xf>
    <xf numFmtId="0" fontId="17"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3" xfId="0" applyBorder="1" applyAlignment="1">
      <alignment vertical="center"/>
    </xf>
    <xf numFmtId="0" fontId="0" fillId="0" borderId="14" xfId="0" applyBorder="1" applyAlignment="1">
      <alignment vertical="center"/>
    </xf>
    <xf numFmtId="0" fontId="0" fillId="0" borderId="0" xfId="0" applyFont="1" applyBorder="1" applyAlignment="1">
      <alignment vertical="center"/>
    </xf>
    <xf numFmtId="0" fontId="0" fillId="0" borderId="16" xfId="0" applyFont="1" applyBorder="1" applyAlignment="1">
      <alignmen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0" fillId="4" borderId="8" xfId="0" applyFont="1" applyFill="1" applyBorder="1" applyAlignment="1" applyProtection="1">
      <alignment vertical="center"/>
    </xf>
    <xf numFmtId="0" fontId="21" fillId="4" borderId="9" xfId="0" applyFont="1" applyFill="1" applyBorder="1" applyAlignment="1" applyProtection="1">
      <alignment horizontal="center" vertical="center"/>
    </xf>
    <xf numFmtId="0" fontId="22" fillId="0" borderId="17" xfId="0" applyFont="1" applyBorder="1" applyAlignment="1" applyProtection="1">
      <alignment horizontal="center" vertical="center" wrapText="1"/>
    </xf>
    <xf numFmtId="0" fontId="22" fillId="0" borderId="18" xfId="0" applyFont="1" applyBorder="1" applyAlignment="1" applyProtection="1">
      <alignment horizontal="center" vertical="center" wrapText="1"/>
    </xf>
    <xf numFmtId="0" fontId="22"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3" fillId="0" borderId="0" xfId="0" applyFont="1" applyAlignment="1" applyProtection="1">
      <alignment horizontal="left" vertical="center"/>
    </xf>
    <xf numFmtId="0" fontId="23" fillId="0" borderId="0" xfId="0" applyFont="1" applyAlignment="1" applyProtection="1">
      <alignment vertical="center"/>
    </xf>
    <xf numFmtId="4" fontId="23"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19" fillId="0" borderId="15" xfId="0" applyNumberFormat="1" applyFont="1" applyBorder="1" applyAlignment="1" applyProtection="1">
      <alignment vertical="center"/>
    </xf>
    <xf numFmtId="4" fontId="19" fillId="0" borderId="0" xfId="0" applyNumberFormat="1" applyFont="1" applyBorder="1" applyAlignment="1" applyProtection="1">
      <alignment vertical="center"/>
    </xf>
    <xf numFmtId="166" fontId="19" fillId="0" borderId="0" xfId="0" applyNumberFormat="1" applyFont="1" applyBorder="1" applyAlignment="1" applyProtection="1">
      <alignment vertical="center"/>
    </xf>
    <xf numFmtId="4" fontId="19" fillId="0" borderId="16" xfId="0" applyNumberFormat="1" applyFont="1" applyBorder="1" applyAlignment="1" applyProtection="1">
      <alignment vertical="center"/>
    </xf>
    <xf numFmtId="0" fontId="4" fillId="0" borderId="0" xfId="0" applyFont="1" applyAlignment="1">
      <alignment horizontal="left" vertical="center"/>
    </xf>
    <xf numFmtId="0" fontId="24" fillId="0" borderId="0" xfId="0" applyFont="1" applyAlignment="1">
      <alignment horizontal="left" vertical="center"/>
    </xf>
    <xf numFmtId="0" fontId="25" fillId="0" borderId="0" xfId="1" applyFont="1" applyAlignment="1">
      <alignment horizontal="center" vertical="center"/>
    </xf>
    <xf numFmtId="0" fontId="5" fillId="0" borderId="4" xfId="0" applyFont="1" applyBorder="1" applyAlignment="1" applyProtection="1">
      <alignment vertical="center"/>
    </xf>
    <xf numFmtId="0" fontId="26" fillId="0" borderId="0" xfId="0" applyFont="1" applyAlignment="1" applyProtection="1">
      <alignment vertical="center"/>
    </xf>
    <xf numFmtId="0" fontId="27" fillId="0" borderId="0" xfId="0"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8" fillId="0" borderId="15"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6" xfId="0" applyNumberFormat="1" applyFont="1" applyBorder="1" applyAlignment="1" applyProtection="1">
      <alignment vertical="center"/>
    </xf>
    <xf numFmtId="0" fontId="5" fillId="0" borderId="0" xfId="0" applyFont="1" applyAlignment="1">
      <alignment horizontal="left" vertical="center"/>
    </xf>
    <xf numFmtId="0" fontId="7" fillId="0" borderId="0" xfId="0"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28" fillId="0" borderId="20" xfId="0" applyNumberFormat="1" applyFont="1" applyBorder="1" applyAlignment="1" applyProtection="1">
      <alignment vertical="center"/>
    </xf>
    <xf numFmtId="4" fontId="28" fillId="0" borderId="21" xfId="0" applyNumberFormat="1" applyFont="1" applyBorder="1" applyAlignment="1" applyProtection="1">
      <alignment vertical="center"/>
    </xf>
    <xf numFmtId="166" fontId="28" fillId="0" borderId="21" xfId="0" applyNumberFormat="1" applyFont="1" applyBorder="1" applyAlignment="1" applyProtection="1">
      <alignment vertical="center"/>
    </xf>
    <xf numFmtId="4" fontId="28" fillId="0" borderId="22" xfId="0" applyNumberFormat="1" applyFont="1" applyBorder="1" applyAlignment="1" applyProtection="1">
      <alignment vertical="center"/>
    </xf>
    <xf numFmtId="0" fontId="0" fillId="0" borderId="0" xfId="0" applyProtection="1">
      <protection locked="0"/>
    </xf>
    <xf numFmtId="0" fontId="0" fillId="0" borderId="2" xfId="0" applyBorder="1"/>
    <xf numFmtId="0" fontId="0" fillId="0" borderId="3" xfId="0" applyBorder="1"/>
    <xf numFmtId="0" fontId="0" fillId="0" borderId="3" xfId="0" applyBorder="1" applyProtection="1">
      <protection locked="0"/>
    </xf>
    <xf numFmtId="0" fontId="13" fillId="0" borderId="0" xfId="0" applyFont="1" applyAlignment="1">
      <alignment horizontal="left" vertical="center"/>
    </xf>
    <xf numFmtId="0" fontId="30" fillId="0" borderId="0" xfId="0" applyFont="1" applyAlignment="1">
      <alignment horizontal="left" vertical="center"/>
    </xf>
    <xf numFmtId="0" fontId="1" fillId="0" borderId="0" xfId="0" applyFont="1" applyAlignment="1">
      <alignment horizontal="left" vertical="center"/>
    </xf>
    <xf numFmtId="0" fontId="0" fillId="0" borderId="0" xfId="0" applyFont="1" applyAlignment="1" applyProtection="1">
      <alignment vertical="center"/>
      <protection locked="0"/>
    </xf>
    <xf numFmtId="0" fontId="0" fillId="0" borderId="4" xfId="0" applyBorder="1" applyAlignment="1">
      <alignment vertical="center"/>
    </xf>
    <xf numFmtId="0" fontId="1" fillId="0" borderId="0" xfId="0" applyFont="1" applyAlignment="1" applyProtection="1">
      <alignment horizontal="left" vertical="center"/>
      <protection locked="0"/>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0" fillId="0" borderId="0" xfId="0" applyFont="1" applyAlignment="1" applyProtection="1">
      <alignment vertical="center" wrapText="1"/>
      <protection locked="0"/>
    </xf>
    <xf numFmtId="0" fontId="0" fillId="0" borderId="4" xfId="0" applyBorder="1" applyAlignment="1">
      <alignment vertical="center" wrapText="1"/>
    </xf>
    <xf numFmtId="0" fontId="0" fillId="0" borderId="13" xfId="0" applyFont="1" applyBorder="1" applyAlignment="1">
      <alignment vertical="center"/>
    </xf>
    <xf numFmtId="0" fontId="0" fillId="0" borderId="13" xfId="0" applyFont="1" applyBorder="1" applyAlignment="1" applyProtection="1">
      <alignment vertical="center"/>
      <protection locked="0"/>
    </xf>
    <xf numFmtId="0" fontId="17" fillId="0" borderId="0" xfId="0" applyFont="1" applyAlignment="1">
      <alignment horizontal="left" vertical="center"/>
    </xf>
    <xf numFmtId="4" fontId="23" fillId="0" borderId="0" xfId="0" applyNumberFormat="1" applyFont="1" applyAlignment="1">
      <alignment vertical="center"/>
    </xf>
    <xf numFmtId="0" fontId="1" fillId="0" borderId="0" xfId="0" applyFont="1" applyAlignment="1">
      <alignment horizontal="right" vertical="center"/>
    </xf>
    <xf numFmtId="0" fontId="1" fillId="0" borderId="0" xfId="0" applyFont="1" applyAlignment="1" applyProtection="1">
      <alignment horizontal="right" vertical="center"/>
      <protection locked="0"/>
    </xf>
    <xf numFmtId="0" fontId="20"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pplyProtection="1">
      <alignment horizontal="right" vertical="center"/>
      <protection locked="0"/>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0" fontId="0" fillId="4" borderId="8" xfId="0" applyFont="1" applyFill="1" applyBorder="1" applyAlignment="1" applyProtection="1">
      <alignment vertical="center"/>
      <protection locked="0"/>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11" xfId="0" applyFont="1" applyBorder="1" applyAlignment="1" applyProtection="1">
      <alignment vertical="center"/>
      <protection locked="0"/>
    </xf>
    <xf numFmtId="0" fontId="0" fillId="0" borderId="2" xfId="0" applyFont="1" applyBorder="1" applyAlignment="1">
      <alignmen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21" fillId="4" borderId="0" xfId="0" applyFont="1" applyFill="1" applyAlignment="1" applyProtection="1">
      <alignment horizontal="left" vertical="center"/>
    </xf>
    <xf numFmtId="0" fontId="0" fillId="4" borderId="0" xfId="0" applyFont="1" applyFill="1" applyAlignment="1" applyProtection="1">
      <alignment vertical="center"/>
    </xf>
    <xf numFmtId="0" fontId="0" fillId="4" borderId="0" xfId="0" applyFont="1" applyFill="1" applyAlignment="1" applyProtection="1">
      <alignment vertical="center"/>
      <protection locked="0"/>
    </xf>
    <xf numFmtId="0" fontId="21" fillId="4" borderId="0" xfId="0" applyFont="1" applyFill="1" applyAlignment="1" applyProtection="1">
      <alignment horizontal="right" vertical="center"/>
    </xf>
    <xf numFmtId="0" fontId="31"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0" fontId="6" fillId="0" borderId="21" xfId="0" applyFont="1" applyBorder="1" applyAlignment="1" applyProtection="1">
      <alignment vertical="center"/>
      <protection locked="0"/>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0" fontId="7" fillId="0" borderId="21" xfId="0" applyFont="1" applyBorder="1" applyAlignment="1" applyProtection="1">
      <alignment vertical="center"/>
      <protection locked="0"/>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1" fillId="4" borderId="17" xfId="0" applyFont="1" applyFill="1" applyBorder="1" applyAlignment="1" applyProtection="1">
      <alignment horizontal="center" vertical="center" wrapText="1"/>
    </xf>
    <xf numFmtId="0" fontId="21" fillId="4" borderId="18" xfId="0" applyFont="1" applyFill="1" applyBorder="1" applyAlignment="1" applyProtection="1">
      <alignment horizontal="center" vertical="center" wrapText="1"/>
    </xf>
    <xf numFmtId="0" fontId="21" fillId="4" borderId="18" xfId="0" applyFont="1" applyFill="1" applyBorder="1" applyAlignment="1" applyProtection="1">
      <alignment horizontal="center" vertical="center" wrapText="1"/>
      <protection locked="0"/>
    </xf>
    <xf numFmtId="0" fontId="21"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3" fillId="0" borderId="0" xfId="0" applyNumberFormat="1" applyFont="1" applyAlignment="1" applyProtection="1"/>
    <xf numFmtId="0" fontId="0" fillId="0" borderId="13" xfId="0" applyBorder="1" applyAlignment="1" applyProtection="1">
      <alignment vertical="center"/>
    </xf>
    <xf numFmtId="166" fontId="32" fillId="0" borderId="13" xfId="0" applyNumberFormat="1" applyFont="1" applyBorder="1" applyAlignment="1" applyProtection="1"/>
    <xf numFmtId="166" fontId="32" fillId="0" borderId="14" xfId="0" applyNumberFormat="1" applyFont="1" applyBorder="1" applyAlignment="1" applyProtection="1"/>
    <xf numFmtId="4" fontId="33"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1" fillId="0" borderId="23" xfId="0" applyFont="1" applyBorder="1" applyAlignment="1" applyProtection="1">
      <alignment horizontal="center" vertical="center"/>
    </xf>
    <xf numFmtId="49" fontId="21" fillId="0" borderId="23" xfId="0" applyNumberFormat="1" applyFont="1" applyBorder="1" applyAlignment="1" applyProtection="1">
      <alignment horizontal="left" vertical="center" wrapText="1"/>
    </xf>
    <xf numFmtId="0" fontId="21" fillId="0" borderId="23" xfId="0" applyFont="1" applyBorder="1" applyAlignment="1" applyProtection="1">
      <alignment horizontal="left" vertical="center" wrapText="1"/>
    </xf>
    <xf numFmtId="0" fontId="21" fillId="0" borderId="23" xfId="0" applyFont="1" applyBorder="1" applyAlignment="1" applyProtection="1">
      <alignment horizontal="center" vertical="center" wrapText="1"/>
    </xf>
    <xf numFmtId="167" fontId="21" fillId="0" borderId="23" xfId="0" applyNumberFormat="1" applyFont="1" applyBorder="1" applyAlignment="1" applyProtection="1">
      <alignment vertical="center"/>
    </xf>
    <xf numFmtId="4" fontId="21" fillId="2" borderId="23" xfId="0" applyNumberFormat="1" applyFont="1" applyFill="1" applyBorder="1" applyAlignment="1" applyProtection="1">
      <alignment vertical="center"/>
      <protection locked="0"/>
    </xf>
    <xf numFmtId="4" fontId="21" fillId="0" borderId="23" xfId="0" applyNumberFormat="1" applyFont="1" applyBorder="1" applyAlignment="1" applyProtection="1">
      <alignment vertical="center"/>
    </xf>
    <xf numFmtId="0" fontId="22" fillId="2" borderId="15" xfId="0" applyFont="1" applyFill="1" applyBorder="1" applyAlignment="1" applyProtection="1">
      <alignment horizontal="left" vertical="center"/>
      <protection locked="0"/>
    </xf>
    <xf numFmtId="0" fontId="22" fillId="0" borderId="0" xfId="0" applyFont="1" applyBorder="1" applyAlignment="1" applyProtection="1">
      <alignment horizontal="center" vertical="center"/>
    </xf>
    <xf numFmtId="166" fontId="22" fillId="0" borderId="0" xfId="0" applyNumberFormat="1" applyFont="1" applyBorder="1" applyAlignment="1" applyProtection="1">
      <alignment vertical="center"/>
    </xf>
    <xf numFmtId="166" fontId="22" fillId="0" borderId="16" xfId="0" applyNumberFormat="1" applyFont="1" applyBorder="1" applyAlignment="1" applyProtection="1">
      <alignment vertical="center"/>
    </xf>
    <xf numFmtId="0" fontId="21" fillId="0" borderId="0" xfId="0" applyFont="1" applyAlignment="1">
      <alignment horizontal="left" vertical="center"/>
    </xf>
    <xf numFmtId="4" fontId="0" fillId="0" borderId="0" xfId="0" applyNumberFormat="1" applyFont="1" applyAlignment="1">
      <alignment vertical="center"/>
    </xf>
    <xf numFmtId="0" fontId="9" fillId="0" borderId="4" xfId="0" applyFont="1" applyBorder="1" applyAlignment="1" applyProtection="1">
      <alignment vertical="center"/>
    </xf>
    <xf numFmtId="0" fontId="9" fillId="0" borderId="0" xfId="0" applyFont="1" applyAlignment="1" applyProtection="1">
      <alignment vertical="center"/>
    </xf>
    <xf numFmtId="0" fontId="34"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9" fillId="0" borderId="22" xfId="0" applyFont="1" applyBorder="1" applyAlignment="1" applyProtection="1">
      <alignment vertical="center"/>
    </xf>
    <xf numFmtId="0" fontId="35" fillId="0" borderId="0" xfId="0" applyFont="1" applyAlignment="1" applyProtection="1">
      <alignment vertical="center" wrapText="1"/>
    </xf>
    <xf numFmtId="0" fontId="0" fillId="0" borderId="15" xfId="0" applyFont="1" applyBorder="1" applyAlignment="1" applyProtection="1">
      <alignment vertical="center"/>
    </xf>
    <xf numFmtId="0" fontId="0" fillId="0" borderId="0" xfId="0" applyBorder="1" applyAlignment="1" applyProtection="1">
      <alignment vertical="center"/>
    </xf>
    <xf numFmtId="0" fontId="36" fillId="0" borderId="23" xfId="0" applyFont="1" applyBorder="1" applyAlignment="1" applyProtection="1">
      <alignment horizontal="center" vertical="center"/>
    </xf>
    <xf numFmtId="49" fontId="36" fillId="0" borderId="23" xfId="0" applyNumberFormat="1" applyFont="1" applyBorder="1" applyAlignment="1" applyProtection="1">
      <alignment horizontal="left" vertical="center" wrapText="1"/>
    </xf>
    <xf numFmtId="0" fontId="36" fillId="0" borderId="23" xfId="0" applyFont="1" applyBorder="1" applyAlignment="1" applyProtection="1">
      <alignment horizontal="left" vertical="center" wrapText="1"/>
    </xf>
    <xf numFmtId="0" fontId="36" fillId="0" borderId="23" xfId="0" applyFont="1" applyBorder="1" applyAlignment="1" applyProtection="1">
      <alignment horizontal="center" vertical="center" wrapText="1"/>
    </xf>
    <xf numFmtId="167" fontId="36" fillId="0" borderId="23" xfId="0" applyNumberFormat="1" applyFont="1" applyBorder="1" applyAlignment="1" applyProtection="1">
      <alignment vertical="center"/>
    </xf>
    <xf numFmtId="4" fontId="36" fillId="2" borderId="23" xfId="0" applyNumberFormat="1" applyFont="1" applyFill="1" applyBorder="1" applyAlignment="1" applyProtection="1">
      <alignment vertical="center"/>
      <protection locked="0"/>
    </xf>
    <xf numFmtId="4" fontId="36" fillId="0" borderId="23" xfId="0" applyNumberFormat="1" applyFont="1" applyBorder="1" applyAlignment="1" applyProtection="1">
      <alignment vertical="center"/>
    </xf>
    <xf numFmtId="0" fontId="37" fillId="0" borderId="4" xfId="0" applyFont="1" applyBorder="1" applyAlignment="1">
      <alignment vertical="center"/>
    </xf>
    <xf numFmtId="0" fontId="36" fillId="2" borderId="15" xfId="0" applyFont="1" applyFill="1" applyBorder="1" applyAlignment="1" applyProtection="1">
      <alignment horizontal="left" vertical="center"/>
      <protection locked="0"/>
    </xf>
    <xf numFmtId="0" fontId="36" fillId="0" borderId="0" xfId="0" applyFont="1" applyBorder="1" applyAlignment="1" applyProtection="1">
      <alignment horizontal="center"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22" fillId="2" borderId="20" xfId="0" applyFont="1" applyFill="1" applyBorder="1" applyAlignment="1" applyProtection="1">
      <alignment horizontal="left" vertical="center"/>
      <protection locked="0"/>
    </xf>
    <xf numFmtId="0" fontId="22" fillId="0" borderId="21" xfId="0" applyFont="1" applyBorder="1" applyAlignment="1" applyProtection="1">
      <alignment horizontal="center" vertical="center"/>
    </xf>
    <xf numFmtId="166" fontId="22" fillId="0" borderId="21" xfId="0" applyNumberFormat="1" applyFont="1" applyBorder="1" applyAlignment="1" applyProtection="1">
      <alignment vertical="center"/>
    </xf>
    <xf numFmtId="166" fontId="22" fillId="0" borderId="22" xfId="0" applyNumberFormat="1" applyFont="1" applyBorder="1" applyAlignment="1" applyProtection="1">
      <alignmen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35" fillId="0" borderId="0" xfId="0" applyFont="1" applyAlignment="1" applyProtection="1">
      <alignment vertical="top" wrapText="1"/>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0" fontId="0" fillId="0" borderId="0" xfId="0" applyAlignment="1">
      <alignment vertical="top"/>
    </xf>
    <xf numFmtId="0" fontId="38" fillId="0" borderId="24" xfId="0" applyFont="1" applyBorder="1" applyAlignment="1">
      <alignment vertical="center" wrapText="1"/>
    </xf>
    <xf numFmtId="0" fontId="38" fillId="0" borderId="25" xfId="0" applyFont="1" applyBorder="1" applyAlignment="1">
      <alignment vertical="center" wrapText="1"/>
    </xf>
    <xf numFmtId="0" fontId="38" fillId="0" borderId="26" xfId="0" applyFont="1" applyBorder="1" applyAlignment="1">
      <alignment vertical="center" wrapText="1"/>
    </xf>
    <xf numFmtId="0" fontId="38" fillId="0" borderId="27" xfId="0" applyFont="1" applyBorder="1" applyAlignment="1">
      <alignment horizontal="center" vertical="center" wrapText="1"/>
    </xf>
    <xf numFmtId="0" fontId="38" fillId="0" borderId="28" xfId="0" applyFont="1" applyBorder="1" applyAlignment="1">
      <alignment horizontal="center" vertical="center" wrapText="1"/>
    </xf>
    <xf numFmtId="0" fontId="38" fillId="0" borderId="27" xfId="0" applyFont="1" applyBorder="1" applyAlignment="1">
      <alignment vertical="center" wrapText="1"/>
    </xf>
    <xf numFmtId="0" fontId="38" fillId="0" borderId="28" xfId="0" applyFont="1" applyBorder="1" applyAlignment="1">
      <alignment vertical="center" wrapText="1"/>
    </xf>
    <xf numFmtId="0" fontId="40" fillId="0" borderId="1" xfId="0" applyFont="1" applyBorder="1" applyAlignment="1">
      <alignment horizontal="left" vertical="center" wrapText="1"/>
    </xf>
    <xf numFmtId="0" fontId="41" fillId="0" borderId="1" xfId="0" applyFont="1" applyBorder="1" applyAlignment="1">
      <alignment horizontal="left" vertical="center" wrapText="1"/>
    </xf>
    <xf numFmtId="0" fontId="41" fillId="0" borderId="27" xfId="0" applyFont="1" applyBorder="1" applyAlignment="1">
      <alignment vertical="center" wrapText="1"/>
    </xf>
    <xf numFmtId="0" fontId="41" fillId="0" borderId="1" xfId="0" applyFont="1" applyBorder="1" applyAlignment="1">
      <alignment vertical="center" wrapText="1"/>
    </xf>
    <xf numFmtId="0" fontId="41" fillId="0" borderId="1" xfId="0" applyFont="1" applyBorder="1" applyAlignment="1">
      <alignment horizontal="left" vertical="center"/>
    </xf>
    <xf numFmtId="0" fontId="41" fillId="0" borderId="1" xfId="0" applyFont="1" applyBorder="1" applyAlignment="1">
      <alignment vertical="center"/>
    </xf>
    <xf numFmtId="49" fontId="41" fillId="0" borderId="1" xfId="0" applyNumberFormat="1" applyFont="1" applyBorder="1" applyAlignment="1">
      <alignment vertical="center" wrapText="1"/>
    </xf>
    <xf numFmtId="0" fontId="38" fillId="0" borderId="30" xfId="0" applyFont="1" applyBorder="1" applyAlignment="1">
      <alignment vertical="center" wrapText="1"/>
    </xf>
    <xf numFmtId="0" fontId="42" fillId="0" borderId="29" xfId="0" applyFont="1" applyBorder="1" applyAlignment="1">
      <alignment vertical="center" wrapText="1"/>
    </xf>
    <xf numFmtId="0" fontId="38" fillId="0" borderId="31" xfId="0" applyFont="1" applyBorder="1" applyAlignment="1">
      <alignment vertical="center" wrapText="1"/>
    </xf>
    <xf numFmtId="0" fontId="38" fillId="0" borderId="1" xfId="0" applyFont="1" applyBorder="1" applyAlignment="1">
      <alignment vertical="top"/>
    </xf>
    <xf numFmtId="0" fontId="38" fillId="0" borderId="0" xfId="0" applyFont="1" applyAlignment="1">
      <alignment vertical="top"/>
    </xf>
    <xf numFmtId="0" fontId="38" fillId="0" borderId="24" xfId="0" applyFont="1" applyBorder="1" applyAlignment="1">
      <alignment horizontal="left" vertical="center"/>
    </xf>
    <xf numFmtId="0" fontId="38" fillId="0" borderId="25" xfId="0" applyFont="1" applyBorder="1" applyAlignment="1">
      <alignment horizontal="left" vertical="center"/>
    </xf>
    <xf numFmtId="0" fontId="38" fillId="0" borderId="26" xfId="0" applyFont="1" applyBorder="1" applyAlignment="1">
      <alignment horizontal="left" vertical="center"/>
    </xf>
    <xf numFmtId="0" fontId="38" fillId="0" borderId="27" xfId="0" applyFont="1" applyBorder="1" applyAlignment="1">
      <alignment horizontal="left" vertical="center"/>
    </xf>
    <xf numFmtId="0" fontId="38" fillId="0" borderId="28" xfId="0" applyFont="1" applyBorder="1" applyAlignment="1">
      <alignment horizontal="left" vertical="center"/>
    </xf>
    <xf numFmtId="0" fontId="40" fillId="0" borderId="1" xfId="0" applyFont="1" applyBorder="1" applyAlignment="1">
      <alignment horizontal="left" vertical="center"/>
    </xf>
    <xf numFmtId="0" fontId="43" fillId="0" borderId="0" xfId="0" applyFont="1" applyAlignment="1">
      <alignment horizontal="left" vertical="center"/>
    </xf>
    <xf numFmtId="0" fontId="40" fillId="0" borderId="29" xfId="0" applyFont="1" applyBorder="1" applyAlignment="1">
      <alignment horizontal="left" vertical="center"/>
    </xf>
    <xf numFmtId="0" fontId="40" fillId="0" borderId="29" xfId="0" applyFont="1" applyBorder="1" applyAlignment="1">
      <alignment horizontal="center" vertical="center"/>
    </xf>
    <xf numFmtId="0" fontId="43" fillId="0" borderId="29" xfId="0" applyFont="1" applyBorder="1" applyAlignment="1">
      <alignment horizontal="left" vertical="center"/>
    </xf>
    <xf numFmtId="0" fontId="44" fillId="0" borderId="1" xfId="0" applyFont="1" applyBorder="1" applyAlignment="1">
      <alignment horizontal="left" vertical="center"/>
    </xf>
    <xf numFmtId="0" fontId="41" fillId="0" borderId="0" xfId="0" applyFont="1" applyAlignment="1">
      <alignment horizontal="left" vertical="center"/>
    </xf>
    <xf numFmtId="0" fontId="41" fillId="0" borderId="1" xfId="0" applyFont="1" applyBorder="1" applyAlignment="1">
      <alignment horizontal="center" vertical="center"/>
    </xf>
    <xf numFmtId="0" fontId="41" fillId="0" borderId="27" xfId="0" applyFont="1" applyBorder="1" applyAlignment="1">
      <alignment horizontal="left" vertical="center"/>
    </xf>
    <xf numFmtId="0" fontId="41" fillId="0" borderId="1" xfId="0" applyFont="1" applyFill="1" applyBorder="1" applyAlignment="1">
      <alignment horizontal="left" vertical="center"/>
    </xf>
    <xf numFmtId="0" fontId="41" fillId="0" borderId="1" xfId="0" applyFont="1" applyFill="1" applyBorder="1" applyAlignment="1">
      <alignment horizontal="center" vertical="center"/>
    </xf>
    <xf numFmtId="0" fontId="38" fillId="0" borderId="30" xfId="0" applyFont="1" applyBorder="1" applyAlignment="1">
      <alignment horizontal="left" vertical="center"/>
    </xf>
    <xf numFmtId="0" fontId="42" fillId="0" borderId="29" xfId="0" applyFont="1" applyBorder="1" applyAlignment="1">
      <alignment horizontal="left" vertical="center"/>
    </xf>
    <xf numFmtId="0" fontId="38" fillId="0" borderId="31" xfId="0" applyFont="1" applyBorder="1" applyAlignment="1">
      <alignment horizontal="left" vertical="center"/>
    </xf>
    <xf numFmtId="0" fontId="38" fillId="0" borderId="1" xfId="0" applyFont="1" applyBorder="1" applyAlignment="1">
      <alignment horizontal="left" vertical="center"/>
    </xf>
    <xf numFmtId="0" fontId="42" fillId="0" borderId="1" xfId="0" applyFont="1" applyBorder="1" applyAlignment="1">
      <alignment horizontal="left" vertical="center"/>
    </xf>
    <xf numFmtId="0" fontId="43" fillId="0" borderId="1" xfId="0" applyFont="1" applyBorder="1" applyAlignment="1">
      <alignment horizontal="left" vertical="center"/>
    </xf>
    <xf numFmtId="0" fontId="41" fillId="0" borderId="29" xfId="0" applyFont="1" applyBorder="1" applyAlignment="1">
      <alignment horizontal="left" vertical="center"/>
    </xf>
    <xf numFmtId="0" fontId="38" fillId="0" borderId="1" xfId="0" applyFont="1" applyBorder="1" applyAlignment="1">
      <alignment horizontal="left" vertical="center" wrapText="1"/>
    </xf>
    <xf numFmtId="0" fontId="41" fillId="0" borderId="1" xfId="0" applyFont="1" applyBorder="1" applyAlignment="1">
      <alignment horizontal="center" vertical="center" wrapText="1"/>
    </xf>
    <xf numFmtId="0" fontId="38" fillId="0" borderId="24" xfId="0" applyFont="1" applyBorder="1" applyAlignment="1">
      <alignment horizontal="left" vertical="center" wrapText="1"/>
    </xf>
    <xf numFmtId="0" fontId="38" fillId="0" borderId="25" xfId="0" applyFont="1" applyBorder="1" applyAlignment="1">
      <alignment horizontal="left" vertical="center" wrapText="1"/>
    </xf>
    <xf numFmtId="0" fontId="38" fillId="0" borderId="26" xfId="0" applyFont="1" applyBorder="1" applyAlignment="1">
      <alignment horizontal="left" vertical="center" wrapText="1"/>
    </xf>
    <xf numFmtId="0" fontId="38" fillId="0" borderId="27" xfId="0" applyFont="1" applyBorder="1" applyAlignment="1">
      <alignment horizontal="left" vertical="center" wrapText="1"/>
    </xf>
    <xf numFmtId="0" fontId="38" fillId="0" borderId="28" xfId="0" applyFont="1" applyBorder="1" applyAlignment="1">
      <alignment horizontal="left" vertical="center" wrapText="1"/>
    </xf>
    <xf numFmtId="0" fontId="43" fillId="0" borderId="27" xfId="0" applyFont="1" applyBorder="1" applyAlignment="1">
      <alignment horizontal="left" vertical="center" wrapText="1"/>
    </xf>
    <xf numFmtId="0" fontId="43" fillId="0" borderId="28" xfId="0" applyFont="1" applyBorder="1" applyAlignment="1">
      <alignment horizontal="left" vertical="center" wrapText="1"/>
    </xf>
    <xf numFmtId="0" fontId="41" fillId="0" borderId="27" xfId="0" applyFont="1" applyBorder="1" applyAlignment="1">
      <alignment horizontal="left" vertical="center" wrapText="1"/>
    </xf>
    <xf numFmtId="0" fontId="41" fillId="0" borderId="28" xfId="0" applyFont="1" applyBorder="1" applyAlignment="1">
      <alignment horizontal="left" vertical="center" wrapText="1"/>
    </xf>
    <xf numFmtId="0" fontId="41" fillId="0" borderId="28" xfId="0" applyFont="1" applyBorder="1" applyAlignment="1">
      <alignment horizontal="left" vertical="center"/>
    </xf>
    <xf numFmtId="0" fontId="41" fillId="0" borderId="30" xfId="0" applyFont="1" applyBorder="1" applyAlignment="1">
      <alignment horizontal="left" vertical="center" wrapText="1"/>
    </xf>
    <xf numFmtId="0" fontId="41" fillId="0" borderId="29" xfId="0" applyFont="1" applyBorder="1" applyAlignment="1">
      <alignment horizontal="left" vertical="center" wrapText="1"/>
    </xf>
    <xf numFmtId="0" fontId="41" fillId="0" borderId="31" xfId="0" applyFont="1" applyBorder="1" applyAlignment="1">
      <alignment horizontal="left" vertical="center" wrapText="1"/>
    </xf>
    <xf numFmtId="0" fontId="41" fillId="0" borderId="1" xfId="0" applyFont="1" applyBorder="1" applyAlignment="1">
      <alignment horizontal="left" vertical="top"/>
    </xf>
    <xf numFmtId="0" fontId="41" fillId="0" borderId="1" xfId="0" applyFont="1" applyBorder="1" applyAlignment="1">
      <alignment horizontal="center" vertical="top"/>
    </xf>
    <xf numFmtId="0" fontId="41" fillId="0" borderId="30" xfId="0" applyFont="1" applyBorder="1" applyAlignment="1">
      <alignment horizontal="left" vertical="center"/>
    </xf>
    <xf numFmtId="0" fontId="41" fillId="0" borderId="31" xfId="0" applyFont="1" applyBorder="1" applyAlignment="1">
      <alignment horizontal="left" vertical="center"/>
    </xf>
    <xf numFmtId="0" fontId="43" fillId="0" borderId="0" xfId="0" applyFont="1" applyAlignment="1">
      <alignment vertical="center"/>
    </xf>
    <xf numFmtId="0" fontId="40" fillId="0" borderId="1" xfId="0" applyFont="1" applyBorder="1" applyAlignment="1">
      <alignment vertical="center"/>
    </xf>
    <xf numFmtId="0" fontId="43" fillId="0" borderId="29" xfId="0" applyFont="1" applyBorder="1" applyAlignment="1">
      <alignment vertical="center"/>
    </xf>
    <xf numFmtId="0" fontId="40" fillId="0" borderId="29" xfId="0" applyFont="1" applyBorder="1" applyAlignment="1">
      <alignment vertical="center"/>
    </xf>
    <xf numFmtId="0" fontId="0" fillId="0" borderId="1" xfId="0" applyBorder="1" applyAlignment="1">
      <alignment vertical="top"/>
    </xf>
    <xf numFmtId="49" fontId="41" fillId="0" borderId="1" xfId="0" applyNumberFormat="1" applyFont="1" applyBorder="1" applyAlignment="1">
      <alignment horizontal="left" vertical="center"/>
    </xf>
    <xf numFmtId="0" fontId="0" fillId="0" borderId="29" xfId="0" applyBorder="1" applyAlignment="1">
      <alignment vertical="top"/>
    </xf>
    <xf numFmtId="0" fontId="40" fillId="0" borderId="29" xfId="0" applyFont="1" applyBorder="1" applyAlignment="1">
      <alignment horizontal="left"/>
    </xf>
    <xf numFmtId="0" fontId="43" fillId="0" borderId="29" xfId="0" applyFont="1" applyBorder="1" applyAlignment="1"/>
    <xf numFmtId="0" fontId="38" fillId="0" borderId="27" xfId="0" applyFont="1" applyBorder="1" applyAlignment="1">
      <alignment vertical="top"/>
    </xf>
    <xf numFmtId="0" fontId="38" fillId="0" borderId="28" xfId="0" applyFont="1" applyBorder="1" applyAlignment="1">
      <alignment vertical="top"/>
    </xf>
    <xf numFmtId="0" fontId="38" fillId="0" borderId="1" xfId="0" applyFont="1" applyBorder="1" applyAlignment="1">
      <alignment horizontal="center" vertical="center"/>
    </xf>
    <xf numFmtId="0" fontId="38" fillId="0" borderId="1" xfId="0" applyFont="1" applyBorder="1" applyAlignment="1">
      <alignment horizontal="left" vertical="top"/>
    </xf>
    <xf numFmtId="0" fontId="38" fillId="0" borderId="30" xfId="0" applyFont="1" applyBorder="1" applyAlignment="1">
      <alignment vertical="top"/>
    </xf>
    <xf numFmtId="0" fontId="38" fillId="0" borderId="29" xfId="0" applyFont="1" applyBorder="1" applyAlignment="1">
      <alignment vertical="top"/>
    </xf>
    <xf numFmtId="0" fontId="38" fillId="0" borderId="31" xfId="0" applyFont="1" applyBorder="1" applyAlignment="1">
      <alignment vertical="top"/>
    </xf>
    <xf numFmtId="0" fontId="16" fillId="0" borderId="0" xfId="0" applyFont="1" applyAlignment="1">
      <alignment horizontal="left" vertical="top" wrapText="1"/>
    </xf>
    <xf numFmtId="0" fontId="16" fillId="0" borderId="0" xfId="0" applyFont="1" applyAlignment="1">
      <alignment horizontal="left" vertical="center"/>
    </xf>
    <xf numFmtId="0" fontId="18" fillId="0" borderId="0" xfId="0" applyFont="1" applyAlignment="1">
      <alignment horizontal="left" vertical="center"/>
    </xf>
    <xf numFmtId="0" fontId="2" fillId="0" borderId="0" xfId="0" applyFont="1" applyAlignment="1" applyProtection="1">
      <alignment horizontal="left" vertical="center"/>
    </xf>
    <xf numFmtId="0" fontId="0" fillId="0" borderId="0" xfId="0" applyProtection="1"/>
    <xf numFmtId="0" fontId="3" fillId="0" borderId="0" xfId="0" applyFont="1" applyAlignment="1" applyProtection="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7" fillId="0" borderId="6" xfId="0" applyNumberFormat="1" applyFont="1" applyBorder="1" applyAlignment="1" applyProtection="1">
      <alignment vertical="center"/>
    </xf>
    <xf numFmtId="0" fontId="0" fillId="0" borderId="6" xfId="0" applyFont="1" applyBorder="1" applyAlignment="1" applyProtection="1">
      <alignment vertical="center"/>
    </xf>
    <xf numFmtId="0" fontId="1" fillId="0" borderId="0" xfId="0" applyFont="1" applyAlignment="1" applyProtection="1">
      <alignment horizontal="right" vertical="center"/>
    </xf>
    <xf numFmtId="4" fontId="18"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4" fillId="3" borderId="8"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3" borderId="9" xfId="0" applyFont="1" applyFill="1" applyBorder="1" applyAlignment="1" applyProtection="1">
      <alignment vertical="center"/>
    </xf>
    <xf numFmtId="0" fontId="4" fillId="3" borderId="8" xfId="0" applyFont="1" applyFill="1" applyBorder="1" applyAlignment="1" applyProtection="1">
      <alignment horizontal="left" vertical="center"/>
    </xf>
    <xf numFmtId="0" fontId="0" fillId="0" borderId="0" xfId="0"/>
    <xf numFmtId="4" fontId="7" fillId="0" borderId="0" xfId="0" applyNumberFormat="1" applyFont="1" applyAlignment="1" applyProtection="1">
      <alignment vertical="center"/>
    </xf>
    <xf numFmtId="0" fontId="7" fillId="0" borderId="0" xfId="0" applyFont="1" applyAlignment="1" applyProtection="1">
      <alignment vertical="center"/>
    </xf>
    <xf numFmtId="4" fontId="27" fillId="0" borderId="0" xfId="0" applyNumberFormat="1" applyFont="1" applyAlignment="1" applyProtection="1">
      <alignment vertical="center"/>
    </xf>
    <xf numFmtId="0" fontId="27" fillId="0" borderId="0" xfId="0" applyFont="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0" fontId="21" fillId="4" borderId="8" xfId="0" applyFont="1" applyFill="1" applyBorder="1" applyAlignment="1" applyProtection="1">
      <alignment horizontal="center" vertical="center"/>
    </xf>
    <xf numFmtId="0" fontId="21" fillId="4" borderId="8" xfId="0" applyFont="1" applyFill="1" applyBorder="1" applyAlignment="1" applyProtection="1">
      <alignment horizontal="left" vertical="center"/>
    </xf>
    <xf numFmtId="0" fontId="21" fillId="4" borderId="7" xfId="0" applyFont="1" applyFill="1" applyBorder="1" applyAlignment="1" applyProtection="1">
      <alignment horizontal="center" vertical="center"/>
    </xf>
    <xf numFmtId="0" fontId="26" fillId="0" borderId="0" xfId="0" applyFont="1" applyAlignment="1" applyProtection="1">
      <alignment horizontal="left" vertical="center" wrapText="1"/>
    </xf>
    <xf numFmtId="0" fontId="29" fillId="0" borderId="0" xfId="0" applyFont="1" applyAlignment="1" applyProtection="1">
      <alignment horizontal="left" vertical="center" wrapText="1"/>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19" fillId="0" borderId="12" xfId="0" applyFont="1" applyBorder="1" applyAlignment="1">
      <alignment horizontal="center" vertical="center"/>
    </xf>
    <xf numFmtId="0" fontId="19" fillId="0" borderId="13"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Border="1" applyAlignment="1">
      <alignment horizontal="left" vertical="center"/>
    </xf>
    <xf numFmtId="0" fontId="20" fillId="0" borderId="15" xfId="0" applyFont="1" applyBorder="1" applyAlignment="1" applyProtection="1">
      <alignment horizontal="left" vertical="center"/>
    </xf>
    <xf numFmtId="0" fontId="20" fillId="0" borderId="0" xfId="0" applyFont="1" applyBorder="1" applyAlignment="1" applyProtection="1">
      <alignment horizontal="left" vertical="center"/>
    </xf>
    <xf numFmtId="0" fontId="21" fillId="4" borderId="8" xfId="0" applyFont="1" applyFill="1" applyBorder="1" applyAlignment="1" applyProtection="1">
      <alignment horizontal="right" vertical="center"/>
    </xf>
    <xf numFmtId="4" fontId="27" fillId="0" borderId="0" xfId="0" applyNumberFormat="1" applyFont="1" applyAlignment="1" applyProtection="1">
      <alignment horizontal="right" vertical="center"/>
    </xf>
    <xf numFmtId="4" fontId="23" fillId="0" borderId="0" xfId="0" applyNumberFormat="1" applyFont="1" applyAlignment="1" applyProtection="1">
      <alignment horizontal="right" vertical="center"/>
    </xf>
    <xf numFmtId="4" fontId="23" fillId="0" borderId="0" xfId="0" applyNumberFormat="1" applyFont="1" applyAlignment="1" applyProtection="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3" fillId="0" borderId="0" xfId="0" applyFont="1" applyAlignment="1">
      <alignment horizontal="left" vertical="center" wrapText="1"/>
    </xf>
    <xf numFmtId="0" fontId="0" fillId="0" borderId="0" xfId="0" applyFont="1" applyAlignment="1">
      <alignment vertical="center"/>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0" fillId="0" borderId="0" xfId="0" applyFont="1" applyAlignment="1" applyProtection="1">
      <alignment vertical="center"/>
    </xf>
    <xf numFmtId="0" fontId="39" fillId="0" borderId="1" xfId="0" applyFont="1" applyBorder="1" applyAlignment="1">
      <alignment horizontal="center" vertical="center"/>
    </xf>
    <xf numFmtId="0" fontId="39" fillId="0" borderId="1" xfId="0" applyFont="1" applyBorder="1" applyAlignment="1">
      <alignment horizontal="center" vertical="center" wrapText="1"/>
    </xf>
    <xf numFmtId="0" fontId="40" fillId="0" borderId="29" xfId="0" applyFont="1" applyBorder="1" applyAlignment="1">
      <alignment horizontal="left"/>
    </xf>
    <xf numFmtId="0" fontId="41" fillId="0" borderId="1" xfId="0" applyFont="1" applyBorder="1" applyAlignment="1">
      <alignment horizontal="left" vertical="center"/>
    </xf>
    <xf numFmtId="0" fontId="41" fillId="0" borderId="1" xfId="0" applyFont="1" applyBorder="1" applyAlignment="1">
      <alignment horizontal="left" vertical="top"/>
    </xf>
    <xf numFmtId="0" fontId="41" fillId="0" borderId="1" xfId="0" applyFont="1" applyBorder="1" applyAlignment="1">
      <alignment horizontal="left" vertical="center" wrapText="1"/>
    </xf>
    <xf numFmtId="0" fontId="40" fillId="0" borderId="29" xfId="0" applyFont="1" applyBorder="1" applyAlignment="1">
      <alignment horizontal="left" wrapText="1"/>
    </xf>
    <xf numFmtId="49" fontId="41" fillId="0" borderId="1" xfId="0" applyNumberFormat="1" applyFont="1" applyBorder="1" applyAlignment="1">
      <alignment horizontal="left" vertical="center" wrapText="1"/>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89"/>
  <sheetViews>
    <sheetView showGridLines="0" tabSelected="1" workbookViewId="0"/>
  </sheetViews>
  <sheetFormatPr defaultRowHeight="15"/>
  <cols>
    <col min="1" max="1" width="8.33203125" style="1" customWidth="1"/>
    <col min="2" max="2" width="1.6640625" style="1" customWidth="1"/>
    <col min="3" max="3" width="4.1640625" style="1" customWidth="1"/>
    <col min="4" max="33" width="2.6640625" style="1" customWidth="1"/>
    <col min="34" max="34" width="3.33203125" style="1" customWidth="1"/>
    <col min="35" max="35" width="31.6640625" style="1" customWidth="1"/>
    <col min="36" max="37" width="2.5" style="1" customWidth="1"/>
    <col min="38" max="38" width="8.33203125" style="1" customWidth="1"/>
    <col min="39" max="39" width="3.33203125" style="1" customWidth="1"/>
    <col min="40" max="40" width="13.33203125" style="1" customWidth="1"/>
    <col min="41" max="41" width="7.5" style="1" customWidth="1"/>
    <col min="42" max="42" width="4.1640625" style="1" customWidth="1"/>
    <col min="43" max="43" width="15.6640625" style="1" customWidth="1"/>
    <col min="44" max="44" width="13.6640625" style="1" customWidth="1"/>
    <col min="45" max="47" width="25.83203125" style="1" hidden="1" customWidth="1"/>
    <col min="48" max="49" width="21.6640625" style="1" hidden="1" customWidth="1"/>
    <col min="50" max="51" width="25" style="1" hidden="1" customWidth="1"/>
    <col min="52" max="52" width="21.6640625" style="1" hidden="1" customWidth="1"/>
    <col min="53" max="53" width="19.1640625" style="1" hidden="1" customWidth="1"/>
    <col min="54" max="54" width="25" style="1" hidden="1" customWidth="1"/>
    <col min="55" max="55" width="21.6640625" style="1" hidden="1" customWidth="1"/>
    <col min="56" max="56" width="19.1640625" style="1" hidden="1" customWidth="1"/>
    <col min="57" max="57" width="66.5" style="1" customWidth="1"/>
    <col min="71" max="91" width="9.33203125" style="1" hidden="1"/>
  </cols>
  <sheetData>
    <row r="1" spans="1:74" ht="11.25">
      <c r="A1" s="17" t="s">
        <v>0</v>
      </c>
      <c r="AZ1" s="17" t="s">
        <v>1</v>
      </c>
      <c r="BA1" s="17" t="s">
        <v>2</v>
      </c>
      <c r="BB1" s="17" t="s">
        <v>3</v>
      </c>
      <c r="BT1" s="17" t="s">
        <v>4</v>
      </c>
      <c r="BU1" s="17" t="s">
        <v>4</v>
      </c>
      <c r="BV1" s="17" t="s">
        <v>5</v>
      </c>
    </row>
    <row r="2" spans="1:74" s="1" customFormat="1" ht="36.950000000000003" customHeight="1">
      <c r="AR2" s="364"/>
      <c r="AS2" s="364"/>
      <c r="AT2" s="364"/>
      <c r="AU2" s="364"/>
      <c r="AV2" s="364"/>
      <c r="AW2" s="364"/>
      <c r="AX2" s="364"/>
      <c r="AY2" s="364"/>
      <c r="AZ2" s="364"/>
      <c r="BA2" s="364"/>
      <c r="BB2" s="364"/>
      <c r="BC2" s="364"/>
      <c r="BD2" s="364"/>
      <c r="BE2" s="364"/>
      <c r="BS2" s="18" t="s">
        <v>6</v>
      </c>
      <c r="BT2" s="18" t="s">
        <v>7</v>
      </c>
    </row>
    <row r="3" spans="1:74" s="1" customFormat="1" ht="6.95"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pans="1:74" s="1" customFormat="1" ht="24.95"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pans="1:74" s="1" customFormat="1" ht="12" customHeight="1">
      <c r="B5" s="22"/>
      <c r="C5" s="23"/>
      <c r="D5" s="27" t="s">
        <v>13</v>
      </c>
      <c r="E5" s="23"/>
      <c r="F5" s="23"/>
      <c r="G5" s="23"/>
      <c r="H5" s="23"/>
      <c r="I5" s="23"/>
      <c r="J5" s="23"/>
      <c r="K5" s="348" t="s">
        <v>14</v>
      </c>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23"/>
      <c r="AQ5" s="23"/>
      <c r="AR5" s="21"/>
      <c r="BE5" s="345" t="s">
        <v>15</v>
      </c>
      <c r="BS5" s="18" t="s">
        <v>6</v>
      </c>
    </row>
    <row r="6" spans="1:74" s="1" customFormat="1" ht="36.950000000000003" customHeight="1">
      <c r="B6" s="22"/>
      <c r="C6" s="23"/>
      <c r="D6" s="29" t="s">
        <v>16</v>
      </c>
      <c r="E6" s="23"/>
      <c r="F6" s="23"/>
      <c r="G6" s="23"/>
      <c r="H6" s="23"/>
      <c r="I6" s="23"/>
      <c r="J6" s="23"/>
      <c r="K6" s="350" t="s">
        <v>17</v>
      </c>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23"/>
      <c r="AQ6" s="23"/>
      <c r="AR6" s="21"/>
      <c r="BE6" s="346"/>
      <c r="BS6" s="18" t="s">
        <v>6</v>
      </c>
    </row>
    <row r="7" spans="1:74" s="1" customFormat="1" ht="12" customHeight="1">
      <c r="B7" s="22"/>
      <c r="C7" s="23"/>
      <c r="D7" s="30" t="s">
        <v>18</v>
      </c>
      <c r="E7" s="23"/>
      <c r="F7" s="23"/>
      <c r="G7" s="23"/>
      <c r="H7" s="23"/>
      <c r="I7" s="23"/>
      <c r="J7" s="23"/>
      <c r="K7" s="28" t="s">
        <v>19</v>
      </c>
      <c r="L7" s="23"/>
      <c r="M7" s="23"/>
      <c r="N7" s="23"/>
      <c r="O7" s="23"/>
      <c r="P7" s="23"/>
      <c r="Q7" s="23"/>
      <c r="R7" s="23"/>
      <c r="S7" s="23"/>
      <c r="T7" s="23"/>
      <c r="U7" s="23"/>
      <c r="V7" s="23"/>
      <c r="W7" s="23"/>
      <c r="X7" s="23"/>
      <c r="Y7" s="23"/>
      <c r="Z7" s="23"/>
      <c r="AA7" s="23"/>
      <c r="AB7" s="23"/>
      <c r="AC7" s="23"/>
      <c r="AD7" s="23"/>
      <c r="AE7" s="23"/>
      <c r="AF7" s="23"/>
      <c r="AG7" s="23"/>
      <c r="AH7" s="23"/>
      <c r="AI7" s="23"/>
      <c r="AJ7" s="23"/>
      <c r="AK7" s="30" t="s">
        <v>20</v>
      </c>
      <c r="AL7" s="23"/>
      <c r="AM7" s="23"/>
      <c r="AN7" s="28" t="s">
        <v>19</v>
      </c>
      <c r="AO7" s="23"/>
      <c r="AP7" s="23"/>
      <c r="AQ7" s="23"/>
      <c r="AR7" s="21"/>
      <c r="BE7" s="346"/>
      <c r="BS7" s="18" t="s">
        <v>6</v>
      </c>
    </row>
    <row r="8" spans="1:74" s="1" customFormat="1" ht="12" customHeight="1">
      <c r="B8" s="22"/>
      <c r="C8" s="23"/>
      <c r="D8" s="30" t="s">
        <v>21</v>
      </c>
      <c r="E8" s="23"/>
      <c r="F8" s="23"/>
      <c r="G8" s="23"/>
      <c r="H8" s="23"/>
      <c r="I8" s="23"/>
      <c r="J8" s="23"/>
      <c r="K8" s="28" t="s">
        <v>22</v>
      </c>
      <c r="L8" s="23"/>
      <c r="M8" s="23"/>
      <c r="N8" s="23"/>
      <c r="O8" s="23"/>
      <c r="P8" s="23"/>
      <c r="Q8" s="23"/>
      <c r="R8" s="23"/>
      <c r="S8" s="23"/>
      <c r="T8" s="23"/>
      <c r="U8" s="23"/>
      <c r="V8" s="23"/>
      <c r="W8" s="23"/>
      <c r="X8" s="23"/>
      <c r="Y8" s="23"/>
      <c r="Z8" s="23"/>
      <c r="AA8" s="23"/>
      <c r="AB8" s="23"/>
      <c r="AC8" s="23"/>
      <c r="AD8" s="23"/>
      <c r="AE8" s="23"/>
      <c r="AF8" s="23"/>
      <c r="AG8" s="23"/>
      <c r="AH8" s="23"/>
      <c r="AI8" s="23"/>
      <c r="AJ8" s="23"/>
      <c r="AK8" s="30" t="s">
        <v>23</v>
      </c>
      <c r="AL8" s="23"/>
      <c r="AM8" s="23"/>
      <c r="AN8" s="31" t="s">
        <v>24</v>
      </c>
      <c r="AO8" s="23"/>
      <c r="AP8" s="23"/>
      <c r="AQ8" s="23"/>
      <c r="AR8" s="21"/>
      <c r="BE8" s="346"/>
      <c r="BS8" s="18" t="s">
        <v>6</v>
      </c>
    </row>
    <row r="9" spans="1:74" s="1" customFormat="1" ht="14.45"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46"/>
      <c r="BS9" s="18" t="s">
        <v>6</v>
      </c>
    </row>
    <row r="10" spans="1:74" s="1" customFormat="1" ht="12" customHeight="1">
      <c r="B10" s="22"/>
      <c r="C10" s="23"/>
      <c r="D10" s="30" t="s">
        <v>25</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0" t="s">
        <v>26</v>
      </c>
      <c r="AL10" s="23"/>
      <c r="AM10" s="23"/>
      <c r="AN10" s="28" t="s">
        <v>19</v>
      </c>
      <c r="AO10" s="23"/>
      <c r="AP10" s="23"/>
      <c r="AQ10" s="23"/>
      <c r="AR10" s="21"/>
      <c r="BE10" s="346"/>
      <c r="BS10" s="18" t="s">
        <v>6</v>
      </c>
    </row>
    <row r="11" spans="1:74" s="1" customFormat="1" ht="18.399999999999999" customHeight="1">
      <c r="B11" s="22"/>
      <c r="C11" s="23"/>
      <c r="D11" s="23"/>
      <c r="E11" s="28" t="s">
        <v>27</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0" t="s">
        <v>28</v>
      </c>
      <c r="AL11" s="23"/>
      <c r="AM11" s="23"/>
      <c r="AN11" s="28" t="s">
        <v>19</v>
      </c>
      <c r="AO11" s="23"/>
      <c r="AP11" s="23"/>
      <c r="AQ11" s="23"/>
      <c r="AR11" s="21"/>
      <c r="BE11" s="346"/>
      <c r="BS11" s="18" t="s">
        <v>6</v>
      </c>
    </row>
    <row r="12" spans="1:74" s="1" customFormat="1" ht="6.95"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46"/>
      <c r="BS12" s="18" t="s">
        <v>6</v>
      </c>
    </row>
    <row r="13" spans="1:74" s="1" customFormat="1" ht="12" customHeight="1">
      <c r="B13" s="22"/>
      <c r="C13" s="23"/>
      <c r="D13" s="30" t="s">
        <v>29</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0" t="s">
        <v>26</v>
      </c>
      <c r="AL13" s="23"/>
      <c r="AM13" s="23"/>
      <c r="AN13" s="32" t="s">
        <v>30</v>
      </c>
      <c r="AO13" s="23"/>
      <c r="AP13" s="23"/>
      <c r="AQ13" s="23"/>
      <c r="AR13" s="21"/>
      <c r="BE13" s="346"/>
      <c r="BS13" s="18" t="s">
        <v>6</v>
      </c>
    </row>
    <row r="14" spans="1:74" ht="12.75">
      <c r="B14" s="22"/>
      <c r="C14" s="23"/>
      <c r="D14" s="23"/>
      <c r="E14" s="351" t="s">
        <v>30</v>
      </c>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0" t="s">
        <v>28</v>
      </c>
      <c r="AL14" s="23"/>
      <c r="AM14" s="23"/>
      <c r="AN14" s="32" t="s">
        <v>30</v>
      </c>
      <c r="AO14" s="23"/>
      <c r="AP14" s="23"/>
      <c r="AQ14" s="23"/>
      <c r="AR14" s="21"/>
      <c r="BE14" s="346"/>
      <c r="BS14" s="18" t="s">
        <v>6</v>
      </c>
    </row>
    <row r="15" spans="1:74" s="1" customFormat="1" ht="6.95"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46"/>
      <c r="BS15" s="18" t="s">
        <v>4</v>
      </c>
    </row>
    <row r="16" spans="1:74" s="1" customFormat="1" ht="12" customHeight="1">
      <c r="B16" s="22"/>
      <c r="C16" s="23"/>
      <c r="D16" s="30" t="s">
        <v>31</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0" t="s">
        <v>26</v>
      </c>
      <c r="AL16" s="23"/>
      <c r="AM16" s="23"/>
      <c r="AN16" s="28" t="s">
        <v>19</v>
      </c>
      <c r="AO16" s="23"/>
      <c r="AP16" s="23"/>
      <c r="AQ16" s="23"/>
      <c r="AR16" s="21"/>
      <c r="BE16" s="346"/>
      <c r="BS16" s="18" t="s">
        <v>4</v>
      </c>
    </row>
    <row r="17" spans="1:71" s="1" customFormat="1" ht="18.399999999999999" customHeight="1">
      <c r="B17" s="22"/>
      <c r="C17" s="23"/>
      <c r="D17" s="23"/>
      <c r="E17" s="28" t="s">
        <v>32</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0" t="s">
        <v>28</v>
      </c>
      <c r="AL17" s="23"/>
      <c r="AM17" s="23"/>
      <c r="AN17" s="28" t="s">
        <v>19</v>
      </c>
      <c r="AO17" s="23"/>
      <c r="AP17" s="23"/>
      <c r="AQ17" s="23"/>
      <c r="AR17" s="21"/>
      <c r="BE17" s="346"/>
      <c r="BS17" s="18" t="s">
        <v>33</v>
      </c>
    </row>
    <row r="18" spans="1:71" s="1" customFormat="1" ht="6.95"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46"/>
      <c r="BS18" s="18" t="s">
        <v>6</v>
      </c>
    </row>
    <row r="19" spans="1:71" s="1" customFormat="1" ht="12" customHeight="1">
      <c r="B19" s="22"/>
      <c r="C19" s="23"/>
      <c r="D19" s="30" t="s">
        <v>34</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0" t="s">
        <v>26</v>
      </c>
      <c r="AL19" s="23"/>
      <c r="AM19" s="23"/>
      <c r="AN19" s="28" t="s">
        <v>19</v>
      </c>
      <c r="AO19" s="23"/>
      <c r="AP19" s="23"/>
      <c r="AQ19" s="23"/>
      <c r="AR19" s="21"/>
      <c r="BE19" s="346"/>
      <c r="BS19" s="18" t="s">
        <v>6</v>
      </c>
    </row>
    <row r="20" spans="1:71" s="1" customFormat="1" ht="18.399999999999999" customHeight="1">
      <c r="B20" s="22"/>
      <c r="C20" s="23"/>
      <c r="D20" s="23"/>
      <c r="E20" s="28" t="s">
        <v>35</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0" t="s">
        <v>28</v>
      </c>
      <c r="AL20" s="23"/>
      <c r="AM20" s="23"/>
      <c r="AN20" s="28" t="s">
        <v>19</v>
      </c>
      <c r="AO20" s="23"/>
      <c r="AP20" s="23"/>
      <c r="AQ20" s="23"/>
      <c r="AR20" s="21"/>
      <c r="BE20" s="346"/>
      <c r="BS20" s="18" t="s">
        <v>4</v>
      </c>
    </row>
    <row r="21" spans="1:71" s="1" customFormat="1" ht="6.95"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46"/>
    </row>
    <row r="22" spans="1:71" s="1" customFormat="1" ht="12" customHeight="1">
      <c r="B22" s="22"/>
      <c r="C22" s="23"/>
      <c r="D22" s="30" t="s">
        <v>36</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46"/>
    </row>
    <row r="23" spans="1:71" s="1" customFormat="1" ht="47.25" customHeight="1">
      <c r="B23" s="22"/>
      <c r="C23" s="23"/>
      <c r="D23" s="23"/>
      <c r="E23" s="353" t="s">
        <v>37</v>
      </c>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23"/>
      <c r="AP23" s="23"/>
      <c r="AQ23" s="23"/>
      <c r="AR23" s="21"/>
      <c r="BE23" s="346"/>
    </row>
    <row r="24" spans="1:71" s="1" customFormat="1" ht="6.95"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46"/>
    </row>
    <row r="25" spans="1:71" s="1" customFormat="1" ht="6.95" customHeight="1">
      <c r="B25" s="22"/>
      <c r="C25" s="2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23"/>
      <c r="AQ25" s="23"/>
      <c r="AR25" s="21"/>
      <c r="BE25" s="346"/>
    </row>
    <row r="26" spans="1:71" s="2" customFormat="1" ht="25.9" customHeight="1">
      <c r="A26" s="35"/>
      <c r="B26" s="36"/>
      <c r="C26" s="37"/>
      <c r="D26" s="38" t="s">
        <v>38</v>
      </c>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54">
        <f>ROUND(AG54,2)</f>
        <v>0</v>
      </c>
      <c r="AL26" s="355"/>
      <c r="AM26" s="355"/>
      <c r="AN26" s="355"/>
      <c r="AO26" s="355"/>
      <c r="AP26" s="37"/>
      <c r="AQ26" s="37"/>
      <c r="AR26" s="40"/>
      <c r="BE26" s="346"/>
    </row>
    <row r="27" spans="1:71" s="2" customFormat="1" ht="6.95" customHeight="1">
      <c r="A27" s="35"/>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0"/>
      <c r="BE27" s="346"/>
    </row>
    <row r="28" spans="1:71" s="2" customFormat="1" ht="12.75">
      <c r="A28" s="35"/>
      <c r="B28" s="36"/>
      <c r="C28" s="37"/>
      <c r="D28" s="37"/>
      <c r="E28" s="37"/>
      <c r="F28" s="37"/>
      <c r="G28" s="37"/>
      <c r="H28" s="37"/>
      <c r="I28" s="37"/>
      <c r="J28" s="37"/>
      <c r="K28" s="37"/>
      <c r="L28" s="356" t="s">
        <v>39</v>
      </c>
      <c r="M28" s="356"/>
      <c r="N28" s="356"/>
      <c r="O28" s="356"/>
      <c r="P28" s="356"/>
      <c r="Q28" s="37"/>
      <c r="R28" s="37"/>
      <c r="S28" s="37"/>
      <c r="T28" s="37"/>
      <c r="U28" s="37"/>
      <c r="V28" s="37"/>
      <c r="W28" s="356" t="s">
        <v>40</v>
      </c>
      <c r="X28" s="356"/>
      <c r="Y28" s="356"/>
      <c r="Z28" s="356"/>
      <c r="AA28" s="356"/>
      <c r="AB28" s="356"/>
      <c r="AC28" s="356"/>
      <c r="AD28" s="356"/>
      <c r="AE28" s="356"/>
      <c r="AF28" s="37"/>
      <c r="AG28" s="37"/>
      <c r="AH28" s="37"/>
      <c r="AI28" s="37"/>
      <c r="AJ28" s="37"/>
      <c r="AK28" s="356" t="s">
        <v>41</v>
      </c>
      <c r="AL28" s="356"/>
      <c r="AM28" s="356"/>
      <c r="AN28" s="356"/>
      <c r="AO28" s="356"/>
      <c r="AP28" s="37"/>
      <c r="AQ28" s="37"/>
      <c r="AR28" s="40"/>
      <c r="BE28" s="346"/>
    </row>
    <row r="29" spans="1:71" s="3" customFormat="1" ht="14.45" customHeight="1">
      <c r="B29" s="41"/>
      <c r="C29" s="42"/>
      <c r="D29" s="30" t="s">
        <v>42</v>
      </c>
      <c r="E29" s="42"/>
      <c r="F29" s="30" t="s">
        <v>43</v>
      </c>
      <c r="G29" s="42"/>
      <c r="H29" s="42"/>
      <c r="I29" s="42"/>
      <c r="J29" s="42"/>
      <c r="K29" s="42"/>
      <c r="L29" s="359">
        <v>0.21</v>
      </c>
      <c r="M29" s="358"/>
      <c r="N29" s="358"/>
      <c r="O29" s="358"/>
      <c r="P29" s="358"/>
      <c r="Q29" s="42"/>
      <c r="R29" s="42"/>
      <c r="S29" s="42"/>
      <c r="T29" s="42"/>
      <c r="U29" s="42"/>
      <c r="V29" s="42"/>
      <c r="W29" s="357">
        <f>ROUND(AZ54, 2)</f>
        <v>0</v>
      </c>
      <c r="X29" s="358"/>
      <c r="Y29" s="358"/>
      <c r="Z29" s="358"/>
      <c r="AA29" s="358"/>
      <c r="AB29" s="358"/>
      <c r="AC29" s="358"/>
      <c r="AD29" s="358"/>
      <c r="AE29" s="358"/>
      <c r="AF29" s="42"/>
      <c r="AG29" s="42"/>
      <c r="AH29" s="42"/>
      <c r="AI29" s="42"/>
      <c r="AJ29" s="42"/>
      <c r="AK29" s="357">
        <f>ROUND(AV54, 2)</f>
        <v>0</v>
      </c>
      <c r="AL29" s="358"/>
      <c r="AM29" s="358"/>
      <c r="AN29" s="358"/>
      <c r="AO29" s="358"/>
      <c r="AP29" s="42"/>
      <c r="AQ29" s="42"/>
      <c r="AR29" s="43"/>
      <c r="BE29" s="347"/>
    </row>
    <row r="30" spans="1:71" s="3" customFormat="1" ht="14.45" customHeight="1">
      <c r="B30" s="41"/>
      <c r="C30" s="42"/>
      <c r="D30" s="42"/>
      <c r="E30" s="42"/>
      <c r="F30" s="30" t="s">
        <v>44</v>
      </c>
      <c r="G30" s="42"/>
      <c r="H30" s="42"/>
      <c r="I30" s="42"/>
      <c r="J30" s="42"/>
      <c r="K30" s="42"/>
      <c r="L30" s="359">
        <v>0.15</v>
      </c>
      <c r="M30" s="358"/>
      <c r="N30" s="358"/>
      <c r="O30" s="358"/>
      <c r="P30" s="358"/>
      <c r="Q30" s="42"/>
      <c r="R30" s="42"/>
      <c r="S30" s="42"/>
      <c r="T30" s="42"/>
      <c r="U30" s="42"/>
      <c r="V30" s="42"/>
      <c r="W30" s="357">
        <f>ROUND(BA54, 2)</f>
        <v>0</v>
      </c>
      <c r="X30" s="358"/>
      <c r="Y30" s="358"/>
      <c r="Z30" s="358"/>
      <c r="AA30" s="358"/>
      <c r="AB30" s="358"/>
      <c r="AC30" s="358"/>
      <c r="AD30" s="358"/>
      <c r="AE30" s="358"/>
      <c r="AF30" s="42"/>
      <c r="AG30" s="42"/>
      <c r="AH30" s="42"/>
      <c r="AI30" s="42"/>
      <c r="AJ30" s="42"/>
      <c r="AK30" s="357">
        <f>ROUND(AW54, 2)</f>
        <v>0</v>
      </c>
      <c r="AL30" s="358"/>
      <c r="AM30" s="358"/>
      <c r="AN30" s="358"/>
      <c r="AO30" s="358"/>
      <c r="AP30" s="42"/>
      <c r="AQ30" s="42"/>
      <c r="AR30" s="43"/>
      <c r="BE30" s="347"/>
    </row>
    <row r="31" spans="1:71" s="3" customFormat="1" ht="14.45" hidden="1" customHeight="1">
      <c r="B31" s="41"/>
      <c r="C31" s="42"/>
      <c r="D31" s="42"/>
      <c r="E31" s="42"/>
      <c r="F31" s="30" t="s">
        <v>45</v>
      </c>
      <c r="G31" s="42"/>
      <c r="H31" s="42"/>
      <c r="I31" s="42"/>
      <c r="J31" s="42"/>
      <c r="K31" s="42"/>
      <c r="L31" s="359">
        <v>0.21</v>
      </c>
      <c r="M31" s="358"/>
      <c r="N31" s="358"/>
      <c r="O31" s="358"/>
      <c r="P31" s="358"/>
      <c r="Q31" s="42"/>
      <c r="R31" s="42"/>
      <c r="S31" s="42"/>
      <c r="T31" s="42"/>
      <c r="U31" s="42"/>
      <c r="V31" s="42"/>
      <c r="W31" s="357">
        <f>ROUND(BB54, 2)</f>
        <v>0</v>
      </c>
      <c r="X31" s="358"/>
      <c r="Y31" s="358"/>
      <c r="Z31" s="358"/>
      <c r="AA31" s="358"/>
      <c r="AB31" s="358"/>
      <c r="AC31" s="358"/>
      <c r="AD31" s="358"/>
      <c r="AE31" s="358"/>
      <c r="AF31" s="42"/>
      <c r="AG31" s="42"/>
      <c r="AH31" s="42"/>
      <c r="AI31" s="42"/>
      <c r="AJ31" s="42"/>
      <c r="AK31" s="357">
        <v>0</v>
      </c>
      <c r="AL31" s="358"/>
      <c r="AM31" s="358"/>
      <c r="AN31" s="358"/>
      <c r="AO31" s="358"/>
      <c r="AP31" s="42"/>
      <c r="AQ31" s="42"/>
      <c r="AR31" s="43"/>
      <c r="BE31" s="347"/>
    </row>
    <row r="32" spans="1:71" s="3" customFormat="1" ht="14.45" hidden="1" customHeight="1">
      <c r="B32" s="41"/>
      <c r="C32" s="42"/>
      <c r="D32" s="42"/>
      <c r="E32" s="42"/>
      <c r="F32" s="30" t="s">
        <v>46</v>
      </c>
      <c r="G32" s="42"/>
      <c r="H32" s="42"/>
      <c r="I32" s="42"/>
      <c r="J32" s="42"/>
      <c r="K32" s="42"/>
      <c r="L32" s="359">
        <v>0.15</v>
      </c>
      <c r="M32" s="358"/>
      <c r="N32" s="358"/>
      <c r="O32" s="358"/>
      <c r="P32" s="358"/>
      <c r="Q32" s="42"/>
      <c r="R32" s="42"/>
      <c r="S32" s="42"/>
      <c r="T32" s="42"/>
      <c r="U32" s="42"/>
      <c r="V32" s="42"/>
      <c r="W32" s="357">
        <f>ROUND(BC54, 2)</f>
        <v>0</v>
      </c>
      <c r="X32" s="358"/>
      <c r="Y32" s="358"/>
      <c r="Z32" s="358"/>
      <c r="AA32" s="358"/>
      <c r="AB32" s="358"/>
      <c r="AC32" s="358"/>
      <c r="AD32" s="358"/>
      <c r="AE32" s="358"/>
      <c r="AF32" s="42"/>
      <c r="AG32" s="42"/>
      <c r="AH32" s="42"/>
      <c r="AI32" s="42"/>
      <c r="AJ32" s="42"/>
      <c r="AK32" s="357">
        <v>0</v>
      </c>
      <c r="AL32" s="358"/>
      <c r="AM32" s="358"/>
      <c r="AN32" s="358"/>
      <c r="AO32" s="358"/>
      <c r="AP32" s="42"/>
      <c r="AQ32" s="42"/>
      <c r="AR32" s="43"/>
      <c r="BE32" s="347"/>
    </row>
    <row r="33" spans="1:57" s="3" customFormat="1" ht="14.45" hidden="1" customHeight="1">
      <c r="B33" s="41"/>
      <c r="C33" s="42"/>
      <c r="D33" s="42"/>
      <c r="E33" s="42"/>
      <c r="F33" s="30" t="s">
        <v>47</v>
      </c>
      <c r="G33" s="42"/>
      <c r="H33" s="42"/>
      <c r="I33" s="42"/>
      <c r="J33" s="42"/>
      <c r="K33" s="42"/>
      <c r="L33" s="359">
        <v>0</v>
      </c>
      <c r="M33" s="358"/>
      <c r="N33" s="358"/>
      <c r="O33" s="358"/>
      <c r="P33" s="358"/>
      <c r="Q33" s="42"/>
      <c r="R33" s="42"/>
      <c r="S33" s="42"/>
      <c r="T33" s="42"/>
      <c r="U33" s="42"/>
      <c r="V33" s="42"/>
      <c r="W33" s="357">
        <f>ROUND(BD54, 2)</f>
        <v>0</v>
      </c>
      <c r="X33" s="358"/>
      <c r="Y33" s="358"/>
      <c r="Z33" s="358"/>
      <c r="AA33" s="358"/>
      <c r="AB33" s="358"/>
      <c r="AC33" s="358"/>
      <c r="AD33" s="358"/>
      <c r="AE33" s="358"/>
      <c r="AF33" s="42"/>
      <c r="AG33" s="42"/>
      <c r="AH33" s="42"/>
      <c r="AI33" s="42"/>
      <c r="AJ33" s="42"/>
      <c r="AK33" s="357">
        <v>0</v>
      </c>
      <c r="AL33" s="358"/>
      <c r="AM33" s="358"/>
      <c r="AN33" s="358"/>
      <c r="AO33" s="358"/>
      <c r="AP33" s="42"/>
      <c r="AQ33" s="42"/>
      <c r="AR33" s="43"/>
    </row>
    <row r="34" spans="1:57" s="2" customFormat="1" ht="6.95" customHeight="1">
      <c r="A34" s="35"/>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40"/>
      <c r="BE34" s="35"/>
    </row>
    <row r="35" spans="1:57" s="2" customFormat="1" ht="25.9" customHeight="1">
      <c r="A35" s="35"/>
      <c r="B35" s="36"/>
      <c r="C35" s="44"/>
      <c r="D35" s="45" t="s">
        <v>48</v>
      </c>
      <c r="E35" s="46"/>
      <c r="F35" s="46"/>
      <c r="G35" s="46"/>
      <c r="H35" s="46"/>
      <c r="I35" s="46"/>
      <c r="J35" s="46"/>
      <c r="K35" s="46"/>
      <c r="L35" s="46"/>
      <c r="M35" s="46"/>
      <c r="N35" s="46"/>
      <c r="O35" s="46"/>
      <c r="P35" s="46"/>
      <c r="Q35" s="46"/>
      <c r="R35" s="46"/>
      <c r="S35" s="46"/>
      <c r="T35" s="47" t="s">
        <v>49</v>
      </c>
      <c r="U35" s="46"/>
      <c r="V35" s="46"/>
      <c r="W35" s="46"/>
      <c r="X35" s="363" t="s">
        <v>50</v>
      </c>
      <c r="Y35" s="361"/>
      <c r="Z35" s="361"/>
      <c r="AA35" s="361"/>
      <c r="AB35" s="361"/>
      <c r="AC35" s="46"/>
      <c r="AD35" s="46"/>
      <c r="AE35" s="46"/>
      <c r="AF35" s="46"/>
      <c r="AG35" s="46"/>
      <c r="AH35" s="46"/>
      <c r="AI35" s="46"/>
      <c r="AJ35" s="46"/>
      <c r="AK35" s="360">
        <f>SUM(AK26:AK33)</f>
        <v>0</v>
      </c>
      <c r="AL35" s="361"/>
      <c r="AM35" s="361"/>
      <c r="AN35" s="361"/>
      <c r="AO35" s="362"/>
      <c r="AP35" s="44"/>
      <c r="AQ35" s="44"/>
      <c r="AR35" s="40"/>
      <c r="BE35" s="35"/>
    </row>
    <row r="36" spans="1:57" s="2" customFormat="1" ht="6.95" customHeight="1">
      <c r="A36" s="35"/>
      <c r="B36" s="3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40"/>
      <c r="BE36" s="35"/>
    </row>
    <row r="37" spans="1:57" s="2" customFormat="1" ht="6.95" customHeight="1">
      <c r="A37" s="35"/>
      <c r="B37" s="48"/>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0"/>
      <c r="BE37" s="35"/>
    </row>
    <row r="41" spans="1:57" s="2" customFormat="1" ht="6.95" customHeight="1">
      <c r="A41" s="35"/>
      <c r="B41" s="50"/>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40"/>
      <c r="BE41" s="35"/>
    </row>
    <row r="42" spans="1:57" s="2" customFormat="1" ht="24.95" customHeight="1">
      <c r="A42" s="35"/>
      <c r="B42" s="36"/>
      <c r="C42" s="24" t="s">
        <v>51</v>
      </c>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40"/>
      <c r="BE42" s="35"/>
    </row>
    <row r="43" spans="1:57" s="2" customFormat="1" ht="6.95" customHeight="1">
      <c r="A43" s="35"/>
      <c r="B43" s="36"/>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40"/>
      <c r="BE43" s="35"/>
    </row>
    <row r="44" spans="1:57" s="4" customFormat="1" ht="12" customHeight="1">
      <c r="B44" s="52"/>
      <c r="C44" s="30" t="s">
        <v>13</v>
      </c>
      <c r="D44" s="53"/>
      <c r="E44" s="53"/>
      <c r="F44" s="53"/>
      <c r="G44" s="53"/>
      <c r="H44" s="53"/>
      <c r="I44" s="53"/>
      <c r="J44" s="53"/>
      <c r="K44" s="53"/>
      <c r="L44" s="53" t="str">
        <f>K5</f>
        <v>2020-013</v>
      </c>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4"/>
    </row>
    <row r="45" spans="1:57" s="5" customFormat="1" ht="36.950000000000003" customHeight="1">
      <c r="B45" s="55"/>
      <c r="C45" s="56" t="s">
        <v>16</v>
      </c>
      <c r="D45" s="57"/>
      <c r="E45" s="57"/>
      <c r="F45" s="57"/>
      <c r="G45" s="57"/>
      <c r="H45" s="57"/>
      <c r="I45" s="57"/>
      <c r="J45" s="57"/>
      <c r="K45" s="57"/>
      <c r="L45" s="369" t="str">
        <f>K6</f>
        <v>Základní škola U Elektry</v>
      </c>
      <c r="M45" s="370"/>
      <c r="N45" s="370"/>
      <c r="O45" s="370"/>
      <c r="P45" s="370"/>
      <c r="Q45" s="370"/>
      <c r="R45" s="370"/>
      <c r="S45" s="370"/>
      <c r="T45" s="370"/>
      <c r="U45" s="370"/>
      <c r="V45" s="370"/>
      <c r="W45" s="370"/>
      <c r="X45" s="370"/>
      <c r="Y45" s="370"/>
      <c r="Z45" s="370"/>
      <c r="AA45" s="370"/>
      <c r="AB45" s="370"/>
      <c r="AC45" s="370"/>
      <c r="AD45" s="370"/>
      <c r="AE45" s="370"/>
      <c r="AF45" s="370"/>
      <c r="AG45" s="370"/>
      <c r="AH45" s="370"/>
      <c r="AI45" s="370"/>
      <c r="AJ45" s="370"/>
      <c r="AK45" s="370"/>
      <c r="AL45" s="370"/>
      <c r="AM45" s="370"/>
      <c r="AN45" s="370"/>
      <c r="AO45" s="370"/>
      <c r="AP45" s="57"/>
      <c r="AQ45" s="57"/>
      <c r="AR45" s="58"/>
    </row>
    <row r="46" spans="1:57" s="2" customFormat="1" ht="6.95" customHeight="1">
      <c r="A46" s="35"/>
      <c r="B46" s="36"/>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40"/>
      <c r="BE46" s="35"/>
    </row>
    <row r="47" spans="1:57" s="2" customFormat="1" ht="12" customHeight="1">
      <c r="A47" s="35"/>
      <c r="B47" s="36"/>
      <c r="C47" s="30" t="s">
        <v>21</v>
      </c>
      <c r="D47" s="37"/>
      <c r="E47" s="37"/>
      <c r="F47" s="37"/>
      <c r="G47" s="37"/>
      <c r="H47" s="37"/>
      <c r="I47" s="37"/>
      <c r="J47" s="37"/>
      <c r="K47" s="37"/>
      <c r="L47" s="59" t="str">
        <f>IF(K8="","",K8)</f>
        <v>Praha 9, k.ú. Vysočany</v>
      </c>
      <c r="M47" s="37"/>
      <c r="N47" s="37"/>
      <c r="O47" s="37"/>
      <c r="P47" s="37"/>
      <c r="Q47" s="37"/>
      <c r="R47" s="37"/>
      <c r="S47" s="37"/>
      <c r="T47" s="37"/>
      <c r="U47" s="37"/>
      <c r="V47" s="37"/>
      <c r="W47" s="37"/>
      <c r="X47" s="37"/>
      <c r="Y47" s="37"/>
      <c r="Z47" s="37"/>
      <c r="AA47" s="37"/>
      <c r="AB47" s="37"/>
      <c r="AC47" s="37"/>
      <c r="AD47" s="37"/>
      <c r="AE47" s="37"/>
      <c r="AF47" s="37"/>
      <c r="AG47" s="37"/>
      <c r="AH47" s="37"/>
      <c r="AI47" s="30" t="s">
        <v>23</v>
      </c>
      <c r="AJ47" s="37"/>
      <c r="AK47" s="37"/>
      <c r="AL47" s="37"/>
      <c r="AM47" s="376" t="str">
        <f>IF(AN8= "","",AN8)</f>
        <v>10. 2. 2020</v>
      </c>
      <c r="AN47" s="376"/>
      <c r="AO47" s="37"/>
      <c r="AP47" s="37"/>
      <c r="AQ47" s="37"/>
      <c r="AR47" s="40"/>
      <c r="BE47" s="35"/>
    </row>
    <row r="48" spans="1:57" s="2" customFormat="1" ht="6.95" customHeight="1">
      <c r="A48" s="35"/>
      <c r="B48" s="36"/>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40"/>
      <c r="BE48" s="35"/>
    </row>
    <row r="49" spans="1:91" s="2" customFormat="1" ht="15.2" customHeight="1">
      <c r="A49" s="35"/>
      <c r="B49" s="36"/>
      <c r="C49" s="30" t="s">
        <v>25</v>
      </c>
      <c r="D49" s="37"/>
      <c r="E49" s="37"/>
      <c r="F49" s="37"/>
      <c r="G49" s="37"/>
      <c r="H49" s="37"/>
      <c r="I49" s="37"/>
      <c r="J49" s="37"/>
      <c r="K49" s="37"/>
      <c r="L49" s="53" t="str">
        <f>IF(E11= "","",E11)</f>
        <v>Městská část Praha 9</v>
      </c>
      <c r="M49" s="37"/>
      <c r="N49" s="37"/>
      <c r="O49" s="37"/>
      <c r="P49" s="37"/>
      <c r="Q49" s="37"/>
      <c r="R49" s="37"/>
      <c r="S49" s="37"/>
      <c r="T49" s="37"/>
      <c r="U49" s="37"/>
      <c r="V49" s="37"/>
      <c r="W49" s="37"/>
      <c r="X49" s="37"/>
      <c r="Y49" s="37"/>
      <c r="Z49" s="37"/>
      <c r="AA49" s="37"/>
      <c r="AB49" s="37"/>
      <c r="AC49" s="37"/>
      <c r="AD49" s="37"/>
      <c r="AE49" s="37"/>
      <c r="AF49" s="37"/>
      <c r="AG49" s="37"/>
      <c r="AH49" s="37"/>
      <c r="AI49" s="30" t="s">
        <v>31</v>
      </c>
      <c r="AJ49" s="37"/>
      <c r="AK49" s="37"/>
      <c r="AL49" s="37"/>
      <c r="AM49" s="377" t="str">
        <f>IF(E17="","",E17)</f>
        <v>BOMART spol. s r.o.</v>
      </c>
      <c r="AN49" s="378"/>
      <c r="AO49" s="378"/>
      <c r="AP49" s="378"/>
      <c r="AQ49" s="37"/>
      <c r="AR49" s="40"/>
      <c r="AS49" s="379" t="s">
        <v>52</v>
      </c>
      <c r="AT49" s="380"/>
      <c r="AU49" s="61"/>
      <c r="AV49" s="61"/>
      <c r="AW49" s="61"/>
      <c r="AX49" s="61"/>
      <c r="AY49" s="61"/>
      <c r="AZ49" s="61"/>
      <c r="BA49" s="61"/>
      <c r="BB49" s="61"/>
      <c r="BC49" s="61"/>
      <c r="BD49" s="62"/>
      <c r="BE49" s="35"/>
    </row>
    <row r="50" spans="1:91" s="2" customFormat="1" ht="15.2" customHeight="1">
      <c r="A50" s="35"/>
      <c r="B50" s="36"/>
      <c r="C50" s="30" t="s">
        <v>29</v>
      </c>
      <c r="D50" s="37"/>
      <c r="E50" s="37"/>
      <c r="F50" s="37"/>
      <c r="G50" s="37"/>
      <c r="H50" s="37"/>
      <c r="I50" s="37"/>
      <c r="J50" s="37"/>
      <c r="K50" s="37"/>
      <c r="L50" s="53" t="str">
        <f>IF(E14= "Vyplň údaj","",E14)</f>
        <v/>
      </c>
      <c r="M50" s="37"/>
      <c r="N50" s="37"/>
      <c r="O50" s="37"/>
      <c r="P50" s="37"/>
      <c r="Q50" s="37"/>
      <c r="R50" s="37"/>
      <c r="S50" s="37"/>
      <c r="T50" s="37"/>
      <c r="U50" s="37"/>
      <c r="V50" s="37"/>
      <c r="W50" s="37"/>
      <c r="X50" s="37"/>
      <c r="Y50" s="37"/>
      <c r="Z50" s="37"/>
      <c r="AA50" s="37"/>
      <c r="AB50" s="37"/>
      <c r="AC50" s="37"/>
      <c r="AD50" s="37"/>
      <c r="AE50" s="37"/>
      <c r="AF50" s="37"/>
      <c r="AG50" s="37"/>
      <c r="AH50" s="37"/>
      <c r="AI50" s="30" t="s">
        <v>34</v>
      </c>
      <c r="AJ50" s="37"/>
      <c r="AK50" s="37"/>
      <c r="AL50" s="37"/>
      <c r="AM50" s="377" t="str">
        <f>IF(E20="","",E20)</f>
        <v xml:space="preserve"> </v>
      </c>
      <c r="AN50" s="378"/>
      <c r="AO50" s="378"/>
      <c r="AP50" s="378"/>
      <c r="AQ50" s="37"/>
      <c r="AR50" s="40"/>
      <c r="AS50" s="381"/>
      <c r="AT50" s="382"/>
      <c r="AU50" s="63"/>
      <c r="AV50" s="63"/>
      <c r="AW50" s="63"/>
      <c r="AX50" s="63"/>
      <c r="AY50" s="63"/>
      <c r="AZ50" s="63"/>
      <c r="BA50" s="63"/>
      <c r="BB50" s="63"/>
      <c r="BC50" s="63"/>
      <c r="BD50" s="64"/>
      <c r="BE50" s="35"/>
    </row>
    <row r="51" spans="1:91" s="2" customFormat="1" ht="10.9" customHeight="1">
      <c r="A51" s="35"/>
      <c r="B51" s="36"/>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40"/>
      <c r="AS51" s="383"/>
      <c r="AT51" s="384"/>
      <c r="AU51" s="65"/>
      <c r="AV51" s="65"/>
      <c r="AW51" s="65"/>
      <c r="AX51" s="65"/>
      <c r="AY51" s="65"/>
      <c r="AZ51" s="65"/>
      <c r="BA51" s="65"/>
      <c r="BB51" s="65"/>
      <c r="BC51" s="65"/>
      <c r="BD51" s="66"/>
      <c r="BE51" s="35"/>
    </row>
    <row r="52" spans="1:91" s="2" customFormat="1" ht="29.25" customHeight="1">
      <c r="A52" s="35"/>
      <c r="B52" s="36"/>
      <c r="C52" s="373" t="s">
        <v>53</v>
      </c>
      <c r="D52" s="372"/>
      <c r="E52" s="372"/>
      <c r="F52" s="372"/>
      <c r="G52" s="372"/>
      <c r="H52" s="67"/>
      <c r="I52" s="371" t="s">
        <v>54</v>
      </c>
      <c r="J52" s="372"/>
      <c r="K52" s="372"/>
      <c r="L52" s="372"/>
      <c r="M52" s="372"/>
      <c r="N52" s="372"/>
      <c r="O52" s="372"/>
      <c r="P52" s="372"/>
      <c r="Q52" s="372"/>
      <c r="R52" s="372"/>
      <c r="S52" s="372"/>
      <c r="T52" s="372"/>
      <c r="U52" s="372"/>
      <c r="V52" s="372"/>
      <c r="W52" s="372"/>
      <c r="X52" s="372"/>
      <c r="Y52" s="372"/>
      <c r="Z52" s="372"/>
      <c r="AA52" s="372"/>
      <c r="AB52" s="372"/>
      <c r="AC52" s="372"/>
      <c r="AD52" s="372"/>
      <c r="AE52" s="372"/>
      <c r="AF52" s="372"/>
      <c r="AG52" s="385" t="s">
        <v>55</v>
      </c>
      <c r="AH52" s="372"/>
      <c r="AI52" s="372"/>
      <c r="AJ52" s="372"/>
      <c r="AK52" s="372"/>
      <c r="AL52" s="372"/>
      <c r="AM52" s="372"/>
      <c r="AN52" s="371" t="s">
        <v>56</v>
      </c>
      <c r="AO52" s="372"/>
      <c r="AP52" s="372"/>
      <c r="AQ52" s="68" t="s">
        <v>57</v>
      </c>
      <c r="AR52" s="40"/>
      <c r="AS52" s="69" t="s">
        <v>58</v>
      </c>
      <c r="AT52" s="70" t="s">
        <v>59</v>
      </c>
      <c r="AU52" s="70" t="s">
        <v>60</v>
      </c>
      <c r="AV52" s="70" t="s">
        <v>61</v>
      </c>
      <c r="AW52" s="70" t="s">
        <v>62</v>
      </c>
      <c r="AX52" s="70" t="s">
        <v>63</v>
      </c>
      <c r="AY52" s="70" t="s">
        <v>64</v>
      </c>
      <c r="AZ52" s="70" t="s">
        <v>65</v>
      </c>
      <c r="BA52" s="70" t="s">
        <v>66</v>
      </c>
      <c r="BB52" s="70" t="s">
        <v>67</v>
      </c>
      <c r="BC52" s="70" t="s">
        <v>68</v>
      </c>
      <c r="BD52" s="71" t="s">
        <v>69</v>
      </c>
      <c r="BE52" s="35"/>
    </row>
    <row r="53" spans="1:91" s="2" customFormat="1" ht="10.9" customHeight="1">
      <c r="A53" s="35"/>
      <c r="B53" s="36"/>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40"/>
      <c r="AS53" s="72"/>
      <c r="AT53" s="73"/>
      <c r="AU53" s="73"/>
      <c r="AV53" s="73"/>
      <c r="AW53" s="73"/>
      <c r="AX53" s="73"/>
      <c r="AY53" s="73"/>
      <c r="AZ53" s="73"/>
      <c r="BA53" s="73"/>
      <c r="BB53" s="73"/>
      <c r="BC53" s="73"/>
      <c r="BD53" s="74"/>
      <c r="BE53" s="35"/>
    </row>
    <row r="54" spans="1:91" s="6" customFormat="1" ht="32.450000000000003" customHeight="1">
      <c r="B54" s="75"/>
      <c r="C54" s="76" t="s">
        <v>70</v>
      </c>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387">
        <f>ROUND(AG55+SUM(AG56:AG60)+SUM(AG64:AG87),2)</f>
        <v>0</v>
      </c>
      <c r="AH54" s="387"/>
      <c r="AI54" s="387"/>
      <c r="AJ54" s="387"/>
      <c r="AK54" s="387"/>
      <c r="AL54" s="387"/>
      <c r="AM54" s="387"/>
      <c r="AN54" s="388">
        <f t="shared" ref="AN54:AN87" si="0">SUM(AG54,AT54)</f>
        <v>0</v>
      </c>
      <c r="AO54" s="388"/>
      <c r="AP54" s="388"/>
      <c r="AQ54" s="79" t="s">
        <v>19</v>
      </c>
      <c r="AR54" s="80"/>
      <c r="AS54" s="81">
        <f>ROUND(AS55+SUM(AS56:AS60)+SUM(AS64:AS87),2)</f>
        <v>0</v>
      </c>
      <c r="AT54" s="82">
        <f t="shared" ref="AT54:AT87" si="1">ROUND(SUM(AV54:AW54),2)</f>
        <v>0</v>
      </c>
      <c r="AU54" s="83">
        <f>ROUND(AU55+SUM(AU56:AU60)+SUM(AU64:AU87),5)</f>
        <v>0</v>
      </c>
      <c r="AV54" s="82">
        <f>ROUND(AZ54*L29,2)</f>
        <v>0</v>
      </c>
      <c r="AW54" s="82">
        <f>ROUND(BA54*L30,2)</f>
        <v>0</v>
      </c>
      <c r="AX54" s="82">
        <f>ROUND(BB54*L29,2)</f>
        <v>0</v>
      </c>
      <c r="AY54" s="82">
        <f>ROUND(BC54*L30,2)</f>
        <v>0</v>
      </c>
      <c r="AZ54" s="82">
        <f>ROUND(AZ55+SUM(AZ56:AZ60)+SUM(AZ64:AZ87),2)</f>
        <v>0</v>
      </c>
      <c r="BA54" s="82">
        <f>ROUND(BA55+SUM(BA56:BA60)+SUM(BA64:BA87),2)</f>
        <v>0</v>
      </c>
      <c r="BB54" s="82">
        <f>ROUND(BB55+SUM(BB56:BB60)+SUM(BB64:BB87),2)</f>
        <v>0</v>
      </c>
      <c r="BC54" s="82">
        <f>ROUND(BC55+SUM(BC56:BC60)+SUM(BC64:BC87),2)</f>
        <v>0</v>
      </c>
      <c r="BD54" s="84">
        <f>ROUND(BD55+SUM(BD56:BD60)+SUM(BD64:BD87),2)</f>
        <v>0</v>
      </c>
      <c r="BS54" s="85" t="s">
        <v>71</v>
      </c>
      <c r="BT54" s="85" t="s">
        <v>72</v>
      </c>
      <c r="BU54" s="86" t="s">
        <v>73</v>
      </c>
      <c r="BV54" s="85" t="s">
        <v>74</v>
      </c>
      <c r="BW54" s="85" t="s">
        <v>5</v>
      </c>
      <c r="BX54" s="85" t="s">
        <v>75</v>
      </c>
      <c r="CL54" s="85" t="s">
        <v>19</v>
      </c>
    </row>
    <row r="55" spans="1:91" s="7" customFormat="1" ht="16.5" customHeight="1">
      <c r="A55" s="87" t="s">
        <v>76</v>
      </c>
      <c r="B55" s="88"/>
      <c r="C55" s="89"/>
      <c r="D55" s="374" t="s">
        <v>77</v>
      </c>
      <c r="E55" s="374"/>
      <c r="F55" s="374"/>
      <c r="G55" s="374"/>
      <c r="H55" s="374"/>
      <c r="I55" s="90"/>
      <c r="J55" s="374" t="s">
        <v>78</v>
      </c>
      <c r="K55" s="374"/>
      <c r="L55" s="374"/>
      <c r="M55" s="374"/>
      <c r="N55" s="374"/>
      <c r="O55" s="374"/>
      <c r="P55" s="374"/>
      <c r="Q55" s="374"/>
      <c r="R55" s="374"/>
      <c r="S55" s="374"/>
      <c r="T55" s="374"/>
      <c r="U55" s="374"/>
      <c r="V55" s="374"/>
      <c r="W55" s="374"/>
      <c r="X55" s="374"/>
      <c r="Y55" s="374"/>
      <c r="Z55" s="374"/>
      <c r="AA55" s="374"/>
      <c r="AB55" s="374"/>
      <c r="AC55" s="374"/>
      <c r="AD55" s="374"/>
      <c r="AE55" s="374"/>
      <c r="AF55" s="374"/>
      <c r="AG55" s="367">
        <f>'SO 002 - Dopravně inženýr...'!J30</f>
        <v>0</v>
      </c>
      <c r="AH55" s="368"/>
      <c r="AI55" s="368"/>
      <c r="AJ55" s="368"/>
      <c r="AK55" s="368"/>
      <c r="AL55" s="368"/>
      <c r="AM55" s="368"/>
      <c r="AN55" s="367">
        <f t="shared" si="0"/>
        <v>0</v>
      </c>
      <c r="AO55" s="368"/>
      <c r="AP55" s="368"/>
      <c r="AQ55" s="91" t="s">
        <v>79</v>
      </c>
      <c r="AR55" s="92"/>
      <c r="AS55" s="93">
        <v>0</v>
      </c>
      <c r="AT55" s="94">
        <f t="shared" si="1"/>
        <v>0</v>
      </c>
      <c r="AU55" s="95">
        <f>'SO 002 - Dopravně inženýr...'!P82</f>
        <v>0</v>
      </c>
      <c r="AV55" s="94">
        <f>'SO 002 - Dopravně inženýr...'!J33</f>
        <v>0</v>
      </c>
      <c r="AW55" s="94">
        <f>'SO 002 - Dopravně inženýr...'!J34</f>
        <v>0</v>
      </c>
      <c r="AX55" s="94">
        <f>'SO 002 - Dopravně inženýr...'!J35</f>
        <v>0</v>
      </c>
      <c r="AY55" s="94">
        <f>'SO 002 - Dopravně inženýr...'!J36</f>
        <v>0</v>
      </c>
      <c r="AZ55" s="94">
        <f>'SO 002 - Dopravně inženýr...'!F33</f>
        <v>0</v>
      </c>
      <c r="BA55" s="94">
        <f>'SO 002 - Dopravně inženýr...'!F34</f>
        <v>0</v>
      </c>
      <c r="BB55" s="94">
        <f>'SO 002 - Dopravně inženýr...'!F35</f>
        <v>0</v>
      </c>
      <c r="BC55" s="94">
        <f>'SO 002 - Dopravně inženýr...'!F36</f>
        <v>0</v>
      </c>
      <c r="BD55" s="96">
        <f>'SO 002 - Dopravně inženýr...'!F37</f>
        <v>0</v>
      </c>
      <c r="BT55" s="97" t="s">
        <v>80</v>
      </c>
      <c r="BV55" s="97" t="s">
        <v>74</v>
      </c>
      <c r="BW55" s="97" t="s">
        <v>81</v>
      </c>
      <c r="BX55" s="97" t="s">
        <v>5</v>
      </c>
      <c r="CL55" s="97" t="s">
        <v>19</v>
      </c>
      <c r="CM55" s="97" t="s">
        <v>82</v>
      </c>
    </row>
    <row r="56" spans="1:91" s="7" customFormat="1" ht="16.5" customHeight="1">
      <c r="A56" s="87" t="s">
        <v>76</v>
      </c>
      <c r="B56" s="88"/>
      <c r="C56" s="89"/>
      <c r="D56" s="374" t="s">
        <v>83</v>
      </c>
      <c r="E56" s="374"/>
      <c r="F56" s="374"/>
      <c r="G56" s="374"/>
      <c r="H56" s="374"/>
      <c r="I56" s="90"/>
      <c r="J56" s="374" t="s">
        <v>84</v>
      </c>
      <c r="K56" s="374"/>
      <c r="L56" s="374"/>
      <c r="M56" s="374"/>
      <c r="N56" s="374"/>
      <c r="O56" s="374"/>
      <c r="P56" s="374"/>
      <c r="Q56" s="374"/>
      <c r="R56" s="374"/>
      <c r="S56" s="374"/>
      <c r="T56" s="374"/>
      <c r="U56" s="374"/>
      <c r="V56" s="374"/>
      <c r="W56" s="374"/>
      <c r="X56" s="374"/>
      <c r="Y56" s="374"/>
      <c r="Z56" s="374"/>
      <c r="AA56" s="374"/>
      <c r="AB56" s="374"/>
      <c r="AC56" s="374"/>
      <c r="AD56" s="374"/>
      <c r="AE56" s="374"/>
      <c r="AF56" s="374"/>
      <c r="AG56" s="367">
        <f>'SO 003 - Zajištění staveb...'!J30</f>
        <v>0</v>
      </c>
      <c r="AH56" s="368"/>
      <c r="AI56" s="368"/>
      <c r="AJ56" s="368"/>
      <c r="AK56" s="368"/>
      <c r="AL56" s="368"/>
      <c r="AM56" s="368"/>
      <c r="AN56" s="367">
        <f t="shared" si="0"/>
        <v>0</v>
      </c>
      <c r="AO56" s="368"/>
      <c r="AP56" s="368"/>
      <c r="AQ56" s="91" t="s">
        <v>79</v>
      </c>
      <c r="AR56" s="92"/>
      <c r="AS56" s="93">
        <v>0</v>
      </c>
      <c r="AT56" s="94">
        <f t="shared" si="1"/>
        <v>0</v>
      </c>
      <c r="AU56" s="95">
        <f>'SO 003 - Zajištění staveb...'!P84</f>
        <v>0</v>
      </c>
      <c r="AV56" s="94">
        <f>'SO 003 - Zajištění staveb...'!J33</f>
        <v>0</v>
      </c>
      <c r="AW56" s="94">
        <f>'SO 003 - Zajištění staveb...'!J34</f>
        <v>0</v>
      </c>
      <c r="AX56" s="94">
        <f>'SO 003 - Zajištění staveb...'!J35</f>
        <v>0</v>
      </c>
      <c r="AY56" s="94">
        <f>'SO 003 - Zajištění staveb...'!J36</f>
        <v>0</v>
      </c>
      <c r="AZ56" s="94">
        <f>'SO 003 - Zajištění staveb...'!F33</f>
        <v>0</v>
      </c>
      <c r="BA56" s="94">
        <f>'SO 003 - Zajištění staveb...'!F34</f>
        <v>0</v>
      </c>
      <c r="BB56" s="94">
        <f>'SO 003 - Zajištění staveb...'!F35</f>
        <v>0</v>
      </c>
      <c r="BC56" s="94">
        <f>'SO 003 - Zajištění staveb...'!F36</f>
        <v>0</v>
      </c>
      <c r="BD56" s="96">
        <f>'SO 003 - Zajištění staveb...'!F37</f>
        <v>0</v>
      </c>
      <c r="BT56" s="97" t="s">
        <v>80</v>
      </c>
      <c r="BV56" s="97" t="s">
        <v>74</v>
      </c>
      <c r="BW56" s="97" t="s">
        <v>85</v>
      </c>
      <c r="BX56" s="97" t="s">
        <v>5</v>
      </c>
      <c r="CL56" s="97" t="s">
        <v>19</v>
      </c>
      <c r="CM56" s="97" t="s">
        <v>82</v>
      </c>
    </row>
    <row r="57" spans="1:91" s="7" customFormat="1" ht="16.5" customHeight="1">
      <c r="A57" s="87" t="s">
        <v>76</v>
      </c>
      <c r="B57" s="88"/>
      <c r="C57" s="89"/>
      <c r="D57" s="374" t="s">
        <v>86</v>
      </c>
      <c r="E57" s="374"/>
      <c r="F57" s="374"/>
      <c r="G57" s="374"/>
      <c r="H57" s="374"/>
      <c r="I57" s="90"/>
      <c r="J57" s="374" t="s">
        <v>87</v>
      </c>
      <c r="K57" s="374"/>
      <c r="L57" s="374"/>
      <c r="M57" s="374"/>
      <c r="N57" s="374"/>
      <c r="O57" s="374"/>
      <c r="P57" s="374"/>
      <c r="Q57" s="374"/>
      <c r="R57" s="374"/>
      <c r="S57" s="374"/>
      <c r="T57" s="374"/>
      <c r="U57" s="374"/>
      <c r="V57" s="374"/>
      <c r="W57" s="374"/>
      <c r="X57" s="374"/>
      <c r="Y57" s="374"/>
      <c r="Z57" s="374"/>
      <c r="AA57" s="374"/>
      <c r="AB57" s="374"/>
      <c r="AC57" s="374"/>
      <c r="AD57" s="374"/>
      <c r="AE57" s="374"/>
      <c r="AF57" s="374"/>
      <c r="AG57" s="367">
        <f>'SO 101 - Komunikace a zpe...'!J30</f>
        <v>0</v>
      </c>
      <c r="AH57" s="368"/>
      <c r="AI57" s="368"/>
      <c r="AJ57" s="368"/>
      <c r="AK57" s="368"/>
      <c r="AL57" s="368"/>
      <c r="AM57" s="368"/>
      <c r="AN57" s="367">
        <f t="shared" si="0"/>
        <v>0</v>
      </c>
      <c r="AO57" s="368"/>
      <c r="AP57" s="368"/>
      <c r="AQ57" s="91" t="s">
        <v>79</v>
      </c>
      <c r="AR57" s="92"/>
      <c r="AS57" s="93">
        <v>0</v>
      </c>
      <c r="AT57" s="94">
        <f t="shared" si="1"/>
        <v>0</v>
      </c>
      <c r="AU57" s="95">
        <f>'SO 101 - Komunikace a zpe...'!P86</f>
        <v>0</v>
      </c>
      <c r="AV57" s="94">
        <f>'SO 101 - Komunikace a zpe...'!J33</f>
        <v>0</v>
      </c>
      <c r="AW57" s="94">
        <f>'SO 101 - Komunikace a zpe...'!J34</f>
        <v>0</v>
      </c>
      <c r="AX57" s="94">
        <f>'SO 101 - Komunikace a zpe...'!J35</f>
        <v>0</v>
      </c>
      <c r="AY57" s="94">
        <f>'SO 101 - Komunikace a zpe...'!J36</f>
        <v>0</v>
      </c>
      <c r="AZ57" s="94">
        <f>'SO 101 - Komunikace a zpe...'!F33</f>
        <v>0</v>
      </c>
      <c r="BA57" s="94">
        <f>'SO 101 - Komunikace a zpe...'!F34</f>
        <v>0</v>
      </c>
      <c r="BB57" s="94">
        <f>'SO 101 - Komunikace a zpe...'!F35</f>
        <v>0</v>
      </c>
      <c r="BC57" s="94">
        <f>'SO 101 - Komunikace a zpe...'!F36</f>
        <v>0</v>
      </c>
      <c r="BD57" s="96">
        <f>'SO 101 - Komunikace a zpe...'!F37</f>
        <v>0</v>
      </c>
      <c r="BT57" s="97" t="s">
        <v>80</v>
      </c>
      <c r="BV57" s="97" t="s">
        <v>74</v>
      </c>
      <c r="BW57" s="97" t="s">
        <v>88</v>
      </c>
      <c r="BX57" s="97" t="s">
        <v>5</v>
      </c>
      <c r="CL57" s="97" t="s">
        <v>19</v>
      </c>
      <c r="CM57" s="97" t="s">
        <v>82</v>
      </c>
    </row>
    <row r="58" spans="1:91" s="7" customFormat="1" ht="24.75" customHeight="1">
      <c r="A58" s="87" t="s">
        <v>76</v>
      </c>
      <c r="B58" s="88"/>
      <c r="C58" s="89"/>
      <c r="D58" s="374" t="s">
        <v>89</v>
      </c>
      <c r="E58" s="374"/>
      <c r="F58" s="374"/>
      <c r="G58" s="374"/>
      <c r="H58" s="374"/>
      <c r="I58" s="90"/>
      <c r="J58" s="374" t="s">
        <v>90</v>
      </c>
      <c r="K58" s="374"/>
      <c r="L58" s="374"/>
      <c r="M58" s="374"/>
      <c r="N58" s="374"/>
      <c r="O58" s="374"/>
      <c r="P58" s="374"/>
      <c r="Q58" s="374"/>
      <c r="R58" s="374"/>
      <c r="S58" s="374"/>
      <c r="T58" s="374"/>
      <c r="U58" s="374"/>
      <c r="V58" s="374"/>
      <c r="W58" s="374"/>
      <c r="X58" s="374"/>
      <c r="Y58" s="374"/>
      <c r="Z58" s="374"/>
      <c r="AA58" s="374"/>
      <c r="AB58" s="374"/>
      <c r="AC58" s="374"/>
      <c r="AD58" s="374"/>
      <c r="AE58" s="374"/>
      <c r="AF58" s="374"/>
      <c r="AG58" s="367">
        <f>'SO 102 - Úpravy komunikac...'!J30</f>
        <v>0</v>
      </c>
      <c r="AH58" s="368"/>
      <c r="AI58" s="368"/>
      <c r="AJ58" s="368"/>
      <c r="AK58" s="368"/>
      <c r="AL58" s="368"/>
      <c r="AM58" s="368"/>
      <c r="AN58" s="367">
        <f t="shared" si="0"/>
        <v>0</v>
      </c>
      <c r="AO58" s="368"/>
      <c r="AP58" s="368"/>
      <c r="AQ58" s="91" t="s">
        <v>79</v>
      </c>
      <c r="AR58" s="92"/>
      <c r="AS58" s="93">
        <v>0</v>
      </c>
      <c r="AT58" s="94">
        <f t="shared" si="1"/>
        <v>0</v>
      </c>
      <c r="AU58" s="95">
        <f>'SO 102 - Úpravy komunikac...'!P87</f>
        <v>0</v>
      </c>
      <c r="AV58" s="94">
        <f>'SO 102 - Úpravy komunikac...'!J33</f>
        <v>0</v>
      </c>
      <c r="AW58" s="94">
        <f>'SO 102 - Úpravy komunikac...'!J34</f>
        <v>0</v>
      </c>
      <c r="AX58" s="94">
        <f>'SO 102 - Úpravy komunikac...'!J35</f>
        <v>0</v>
      </c>
      <c r="AY58" s="94">
        <f>'SO 102 - Úpravy komunikac...'!J36</f>
        <v>0</v>
      </c>
      <c r="AZ58" s="94">
        <f>'SO 102 - Úpravy komunikac...'!F33</f>
        <v>0</v>
      </c>
      <c r="BA58" s="94">
        <f>'SO 102 - Úpravy komunikac...'!F34</f>
        <v>0</v>
      </c>
      <c r="BB58" s="94">
        <f>'SO 102 - Úpravy komunikac...'!F35</f>
        <v>0</v>
      </c>
      <c r="BC58" s="94">
        <f>'SO 102 - Úpravy komunikac...'!F36</f>
        <v>0</v>
      </c>
      <c r="BD58" s="96">
        <f>'SO 102 - Úpravy komunikac...'!F37</f>
        <v>0</v>
      </c>
      <c r="BT58" s="97" t="s">
        <v>80</v>
      </c>
      <c r="BV58" s="97" t="s">
        <v>74</v>
      </c>
      <c r="BW58" s="97" t="s">
        <v>91</v>
      </c>
      <c r="BX58" s="97" t="s">
        <v>5</v>
      </c>
      <c r="CL58" s="97" t="s">
        <v>19</v>
      </c>
      <c r="CM58" s="97" t="s">
        <v>82</v>
      </c>
    </row>
    <row r="59" spans="1:91" s="7" customFormat="1" ht="16.5" customHeight="1">
      <c r="A59" s="87" t="s">
        <v>76</v>
      </c>
      <c r="B59" s="88"/>
      <c r="C59" s="89"/>
      <c r="D59" s="374" t="s">
        <v>92</v>
      </c>
      <c r="E59" s="374"/>
      <c r="F59" s="374"/>
      <c r="G59" s="374"/>
      <c r="H59" s="374"/>
      <c r="I59" s="90"/>
      <c r="J59" s="374" t="s">
        <v>93</v>
      </c>
      <c r="K59" s="374"/>
      <c r="L59" s="374"/>
      <c r="M59" s="374"/>
      <c r="N59" s="374"/>
      <c r="O59" s="374"/>
      <c r="P59" s="374"/>
      <c r="Q59" s="374"/>
      <c r="R59" s="374"/>
      <c r="S59" s="374"/>
      <c r="T59" s="374"/>
      <c r="U59" s="374"/>
      <c r="V59" s="374"/>
      <c r="W59" s="374"/>
      <c r="X59" s="374"/>
      <c r="Y59" s="374"/>
      <c r="Z59" s="374"/>
      <c r="AA59" s="374"/>
      <c r="AB59" s="374"/>
      <c r="AC59" s="374"/>
      <c r="AD59" s="374"/>
      <c r="AE59" s="374"/>
      <c r="AF59" s="374"/>
      <c r="AG59" s="367">
        <f>'SO 301 - Kanalizační příp...'!J30</f>
        <v>0</v>
      </c>
      <c r="AH59" s="368"/>
      <c r="AI59" s="368"/>
      <c r="AJ59" s="368"/>
      <c r="AK59" s="368"/>
      <c r="AL59" s="368"/>
      <c r="AM59" s="368"/>
      <c r="AN59" s="367">
        <f t="shared" si="0"/>
        <v>0</v>
      </c>
      <c r="AO59" s="368"/>
      <c r="AP59" s="368"/>
      <c r="AQ59" s="91" t="s">
        <v>79</v>
      </c>
      <c r="AR59" s="92"/>
      <c r="AS59" s="93">
        <v>0</v>
      </c>
      <c r="AT59" s="94">
        <f t="shared" si="1"/>
        <v>0</v>
      </c>
      <c r="AU59" s="95">
        <f>'SO 301 - Kanalizační příp...'!P81</f>
        <v>0</v>
      </c>
      <c r="AV59" s="94">
        <f>'SO 301 - Kanalizační příp...'!J33</f>
        <v>0</v>
      </c>
      <c r="AW59" s="94">
        <f>'SO 301 - Kanalizační příp...'!J34</f>
        <v>0</v>
      </c>
      <c r="AX59" s="94">
        <f>'SO 301 - Kanalizační příp...'!J35</f>
        <v>0</v>
      </c>
      <c r="AY59" s="94">
        <f>'SO 301 - Kanalizační příp...'!J36</f>
        <v>0</v>
      </c>
      <c r="AZ59" s="94">
        <f>'SO 301 - Kanalizační příp...'!F33</f>
        <v>0</v>
      </c>
      <c r="BA59" s="94">
        <f>'SO 301 - Kanalizační příp...'!F34</f>
        <v>0</v>
      </c>
      <c r="BB59" s="94">
        <f>'SO 301 - Kanalizační příp...'!F35</f>
        <v>0</v>
      </c>
      <c r="BC59" s="94">
        <f>'SO 301 - Kanalizační příp...'!F36</f>
        <v>0</v>
      </c>
      <c r="BD59" s="96">
        <f>'SO 301 - Kanalizační příp...'!F37</f>
        <v>0</v>
      </c>
      <c r="BT59" s="97" t="s">
        <v>80</v>
      </c>
      <c r="BV59" s="97" t="s">
        <v>74</v>
      </c>
      <c r="BW59" s="97" t="s">
        <v>94</v>
      </c>
      <c r="BX59" s="97" t="s">
        <v>5</v>
      </c>
      <c r="CL59" s="97" t="s">
        <v>19</v>
      </c>
      <c r="CM59" s="97" t="s">
        <v>82</v>
      </c>
    </row>
    <row r="60" spans="1:91" s="7" customFormat="1" ht="16.5" customHeight="1">
      <c r="B60" s="88"/>
      <c r="C60" s="89"/>
      <c r="D60" s="374" t="s">
        <v>95</v>
      </c>
      <c r="E60" s="374"/>
      <c r="F60" s="374"/>
      <c r="G60" s="374"/>
      <c r="H60" s="374"/>
      <c r="I60" s="90"/>
      <c r="J60" s="374" t="s">
        <v>96</v>
      </c>
      <c r="K60" s="374"/>
      <c r="L60" s="374"/>
      <c r="M60" s="374"/>
      <c r="N60" s="374"/>
      <c r="O60" s="374"/>
      <c r="P60" s="374"/>
      <c r="Q60" s="374"/>
      <c r="R60" s="374"/>
      <c r="S60" s="374"/>
      <c r="T60" s="374"/>
      <c r="U60" s="374"/>
      <c r="V60" s="374"/>
      <c r="W60" s="374"/>
      <c r="X60" s="374"/>
      <c r="Y60" s="374"/>
      <c r="Z60" s="374"/>
      <c r="AA60" s="374"/>
      <c r="AB60" s="374"/>
      <c r="AC60" s="374"/>
      <c r="AD60" s="374"/>
      <c r="AE60" s="374"/>
      <c r="AF60" s="374"/>
      <c r="AG60" s="386">
        <f>ROUND(SUM(AG61:AG63),2)</f>
        <v>0</v>
      </c>
      <c r="AH60" s="368"/>
      <c r="AI60" s="368"/>
      <c r="AJ60" s="368"/>
      <c r="AK60" s="368"/>
      <c r="AL60" s="368"/>
      <c r="AM60" s="368"/>
      <c r="AN60" s="367">
        <f t="shared" si="0"/>
        <v>0</v>
      </c>
      <c r="AO60" s="368"/>
      <c r="AP60" s="368"/>
      <c r="AQ60" s="91" t="s">
        <v>79</v>
      </c>
      <c r="AR60" s="92"/>
      <c r="AS60" s="93">
        <f>ROUND(SUM(AS61:AS63),2)</f>
        <v>0</v>
      </c>
      <c r="AT60" s="94">
        <f t="shared" si="1"/>
        <v>0</v>
      </c>
      <c r="AU60" s="95">
        <f>ROUND(SUM(AU61:AU63),5)</f>
        <v>0</v>
      </c>
      <c r="AV60" s="94">
        <f>ROUND(AZ60*L29,2)</f>
        <v>0</v>
      </c>
      <c r="AW60" s="94">
        <f>ROUND(BA60*L30,2)</f>
        <v>0</v>
      </c>
      <c r="AX60" s="94">
        <f>ROUND(BB60*L29,2)</f>
        <v>0</v>
      </c>
      <c r="AY60" s="94">
        <f>ROUND(BC60*L30,2)</f>
        <v>0</v>
      </c>
      <c r="AZ60" s="94">
        <f>ROUND(SUM(AZ61:AZ63),2)</f>
        <v>0</v>
      </c>
      <c r="BA60" s="94">
        <f>ROUND(SUM(BA61:BA63),2)</f>
        <v>0</v>
      </c>
      <c r="BB60" s="94">
        <f>ROUND(SUM(BB61:BB63),2)</f>
        <v>0</v>
      </c>
      <c r="BC60" s="94">
        <f>ROUND(SUM(BC61:BC63),2)</f>
        <v>0</v>
      </c>
      <c r="BD60" s="96">
        <f>ROUND(SUM(BD61:BD63),2)</f>
        <v>0</v>
      </c>
      <c r="BS60" s="97" t="s">
        <v>71</v>
      </c>
      <c r="BT60" s="97" t="s">
        <v>80</v>
      </c>
      <c r="BU60" s="97" t="s">
        <v>73</v>
      </c>
      <c r="BV60" s="97" t="s">
        <v>74</v>
      </c>
      <c r="BW60" s="97" t="s">
        <v>97</v>
      </c>
      <c r="BX60" s="97" t="s">
        <v>5</v>
      </c>
      <c r="CL60" s="97" t="s">
        <v>19</v>
      </c>
      <c r="CM60" s="97" t="s">
        <v>82</v>
      </c>
    </row>
    <row r="61" spans="1:91" s="4" customFormat="1" ht="23.25" customHeight="1">
      <c r="A61" s="87" t="s">
        <v>76</v>
      </c>
      <c r="B61" s="52"/>
      <c r="C61" s="98"/>
      <c r="D61" s="98"/>
      <c r="E61" s="375" t="s">
        <v>98</v>
      </c>
      <c r="F61" s="375"/>
      <c r="G61" s="375"/>
      <c r="H61" s="375"/>
      <c r="I61" s="375"/>
      <c r="J61" s="98"/>
      <c r="K61" s="375" t="s">
        <v>99</v>
      </c>
      <c r="L61" s="375"/>
      <c r="M61" s="375"/>
      <c r="N61" s="375"/>
      <c r="O61" s="375"/>
      <c r="P61" s="375"/>
      <c r="Q61" s="375"/>
      <c r="R61" s="375"/>
      <c r="S61" s="375"/>
      <c r="T61" s="375"/>
      <c r="U61" s="375"/>
      <c r="V61" s="375"/>
      <c r="W61" s="375"/>
      <c r="X61" s="375"/>
      <c r="Y61" s="375"/>
      <c r="Z61" s="375"/>
      <c r="AA61" s="375"/>
      <c r="AB61" s="375"/>
      <c r="AC61" s="375"/>
      <c r="AD61" s="375"/>
      <c r="AE61" s="375"/>
      <c r="AF61" s="375"/>
      <c r="AG61" s="365">
        <f>'001 - SO 302 - Přípojka j...'!J32</f>
        <v>0</v>
      </c>
      <c r="AH61" s="366"/>
      <c r="AI61" s="366"/>
      <c r="AJ61" s="366"/>
      <c r="AK61" s="366"/>
      <c r="AL61" s="366"/>
      <c r="AM61" s="366"/>
      <c r="AN61" s="365">
        <f t="shared" si="0"/>
        <v>0</v>
      </c>
      <c r="AO61" s="366"/>
      <c r="AP61" s="366"/>
      <c r="AQ61" s="99" t="s">
        <v>100</v>
      </c>
      <c r="AR61" s="54"/>
      <c r="AS61" s="100">
        <v>0</v>
      </c>
      <c r="AT61" s="101">
        <f t="shared" si="1"/>
        <v>0</v>
      </c>
      <c r="AU61" s="102">
        <f>'001 - SO 302 - Přípojka j...'!P98</f>
        <v>0</v>
      </c>
      <c r="AV61" s="101">
        <f>'001 - SO 302 - Přípojka j...'!J35</f>
        <v>0</v>
      </c>
      <c r="AW61" s="101">
        <f>'001 - SO 302 - Přípojka j...'!J36</f>
        <v>0</v>
      </c>
      <c r="AX61" s="101">
        <f>'001 - SO 302 - Přípojka j...'!J37</f>
        <v>0</v>
      </c>
      <c r="AY61" s="101">
        <f>'001 - SO 302 - Přípojka j...'!J38</f>
        <v>0</v>
      </c>
      <c r="AZ61" s="101">
        <f>'001 - SO 302 - Přípojka j...'!F35</f>
        <v>0</v>
      </c>
      <c r="BA61" s="101">
        <f>'001 - SO 302 - Přípojka j...'!F36</f>
        <v>0</v>
      </c>
      <c r="BB61" s="101">
        <f>'001 - SO 302 - Přípojka j...'!F37</f>
        <v>0</v>
      </c>
      <c r="BC61" s="101">
        <f>'001 - SO 302 - Přípojka j...'!F38</f>
        <v>0</v>
      </c>
      <c r="BD61" s="103">
        <f>'001 - SO 302 - Přípojka j...'!F39</f>
        <v>0</v>
      </c>
      <c r="BT61" s="104" t="s">
        <v>82</v>
      </c>
      <c r="BV61" s="104" t="s">
        <v>74</v>
      </c>
      <c r="BW61" s="104" t="s">
        <v>101</v>
      </c>
      <c r="BX61" s="104" t="s">
        <v>97</v>
      </c>
      <c r="CL61" s="104" t="s">
        <v>102</v>
      </c>
    </row>
    <row r="62" spans="1:91" s="4" customFormat="1" ht="16.5" customHeight="1">
      <c r="A62" s="87" t="s">
        <v>76</v>
      </c>
      <c r="B62" s="52"/>
      <c r="C62" s="98"/>
      <c r="D62" s="98"/>
      <c r="E62" s="375" t="s">
        <v>103</v>
      </c>
      <c r="F62" s="375"/>
      <c r="G62" s="375"/>
      <c r="H62" s="375"/>
      <c r="I62" s="375"/>
      <c r="J62" s="98"/>
      <c r="K62" s="375" t="s">
        <v>104</v>
      </c>
      <c r="L62" s="375"/>
      <c r="M62" s="375"/>
      <c r="N62" s="375"/>
      <c r="O62" s="375"/>
      <c r="P62" s="375"/>
      <c r="Q62" s="375"/>
      <c r="R62" s="375"/>
      <c r="S62" s="375"/>
      <c r="T62" s="375"/>
      <c r="U62" s="375"/>
      <c r="V62" s="375"/>
      <c r="W62" s="375"/>
      <c r="X62" s="375"/>
      <c r="Y62" s="375"/>
      <c r="Z62" s="375"/>
      <c r="AA62" s="375"/>
      <c r="AB62" s="375"/>
      <c r="AC62" s="375"/>
      <c r="AD62" s="375"/>
      <c r="AE62" s="375"/>
      <c r="AF62" s="375"/>
      <c r="AG62" s="365">
        <f>'ON - Ostatní náklady'!J32</f>
        <v>0</v>
      </c>
      <c r="AH62" s="366"/>
      <c r="AI62" s="366"/>
      <c r="AJ62" s="366"/>
      <c r="AK62" s="366"/>
      <c r="AL62" s="366"/>
      <c r="AM62" s="366"/>
      <c r="AN62" s="365">
        <f t="shared" si="0"/>
        <v>0</v>
      </c>
      <c r="AO62" s="366"/>
      <c r="AP62" s="366"/>
      <c r="AQ62" s="99" t="s">
        <v>100</v>
      </c>
      <c r="AR62" s="54"/>
      <c r="AS62" s="100">
        <v>0</v>
      </c>
      <c r="AT62" s="101">
        <f t="shared" si="1"/>
        <v>0</v>
      </c>
      <c r="AU62" s="102">
        <f>'ON - Ostatní náklady'!P86</f>
        <v>0</v>
      </c>
      <c r="AV62" s="101">
        <f>'ON - Ostatní náklady'!J35</f>
        <v>0</v>
      </c>
      <c r="AW62" s="101">
        <f>'ON - Ostatní náklady'!J36</f>
        <v>0</v>
      </c>
      <c r="AX62" s="101">
        <f>'ON - Ostatní náklady'!J37</f>
        <v>0</v>
      </c>
      <c r="AY62" s="101">
        <f>'ON - Ostatní náklady'!J38</f>
        <v>0</v>
      </c>
      <c r="AZ62" s="101">
        <f>'ON - Ostatní náklady'!F35</f>
        <v>0</v>
      </c>
      <c r="BA62" s="101">
        <f>'ON - Ostatní náklady'!F36</f>
        <v>0</v>
      </c>
      <c r="BB62" s="101">
        <f>'ON - Ostatní náklady'!F37</f>
        <v>0</v>
      </c>
      <c r="BC62" s="101">
        <f>'ON - Ostatní náklady'!F38</f>
        <v>0</v>
      </c>
      <c r="BD62" s="103">
        <f>'ON - Ostatní náklady'!F39</f>
        <v>0</v>
      </c>
      <c r="BT62" s="104" t="s">
        <v>82</v>
      </c>
      <c r="BV62" s="104" t="s">
        <v>74</v>
      </c>
      <c r="BW62" s="104" t="s">
        <v>105</v>
      </c>
      <c r="BX62" s="104" t="s">
        <v>97</v>
      </c>
      <c r="CL62" s="104" t="s">
        <v>102</v>
      </c>
    </row>
    <row r="63" spans="1:91" s="4" customFormat="1" ht="16.5" customHeight="1">
      <c r="A63" s="87" t="s">
        <v>76</v>
      </c>
      <c r="B63" s="52"/>
      <c r="C63" s="98"/>
      <c r="D63" s="98"/>
      <c r="E63" s="375" t="s">
        <v>106</v>
      </c>
      <c r="F63" s="375"/>
      <c r="G63" s="375"/>
      <c r="H63" s="375"/>
      <c r="I63" s="375"/>
      <c r="J63" s="98"/>
      <c r="K63" s="375" t="s">
        <v>107</v>
      </c>
      <c r="L63" s="375"/>
      <c r="M63" s="375"/>
      <c r="N63" s="375"/>
      <c r="O63" s="375"/>
      <c r="P63" s="375"/>
      <c r="Q63" s="375"/>
      <c r="R63" s="375"/>
      <c r="S63" s="375"/>
      <c r="T63" s="375"/>
      <c r="U63" s="375"/>
      <c r="V63" s="375"/>
      <c r="W63" s="375"/>
      <c r="X63" s="375"/>
      <c r="Y63" s="375"/>
      <c r="Z63" s="375"/>
      <c r="AA63" s="375"/>
      <c r="AB63" s="375"/>
      <c r="AC63" s="375"/>
      <c r="AD63" s="375"/>
      <c r="AE63" s="375"/>
      <c r="AF63" s="375"/>
      <c r="AG63" s="365">
        <f>'VRN - Vedlejší rozpočtové...'!J32</f>
        <v>0</v>
      </c>
      <c r="AH63" s="366"/>
      <c r="AI63" s="366"/>
      <c r="AJ63" s="366"/>
      <c r="AK63" s="366"/>
      <c r="AL63" s="366"/>
      <c r="AM63" s="366"/>
      <c r="AN63" s="365">
        <f t="shared" si="0"/>
        <v>0</v>
      </c>
      <c r="AO63" s="366"/>
      <c r="AP63" s="366"/>
      <c r="AQ63" s="99" t="s">
        <v>100</v>
      </c>
      <c r="AR63" s="54"/>
      <c r="AS63" s="100">
        <v>0</v>
      </c>
      <c r="AT63" s="101">
        <f t="shared" si="1"/>
        <v>0</v>
      </c>
      <c r="AU63" s="102">
        <f>'VRN - Vedlejší rozpočtové...'!P86</f>
        <v>0</v>
      </c>
      <c r="AV63" s="101">
        <f>'VRN - Vedlejší rozpočtové...'!J35</f>
        <v>0</v>
      </c>
      <c r="AW63" s="101">
        <f>'VRN - Vedlejší rozpočtové...'!J36</f>
        <v>0</v>
      </c>
      <c r="AX63" s="101">
        <f>'VRN - Vedlejší rozpočtové...'!J37</f>
        <v>0</v>
      </c>
      <c r="AY63" s="101">
        <f>'VRN - Vedlejší rozpočtové...'!J38</f>
        <v>0</v>
      </c>
      <c r="AZ63" s="101">
        <f>'VRN - Vedlejší rozpočtové...'!F35</f>
        <v>0</v>
      </c>
      <c r="BA63" s="101">
        <f>'VRN - Vedlejší rozpočtové...'!F36</f>
        <v>0</v>
      </c>
      <c r="BB63" s="101">
        <f>'VRN - Vedlejší rozpočtové...'!F37</f>
        <v>0</v>
      </c>
      <c r="BC63" s="101">
        <f>'VRN - Vedlejší rozpočtové...'!F38</f>
        <v>0</v>
      </c>
      <c r="BD63" s="103">
        <f>'VRN - Vedlejší rozpočtové...'!F39</f>
        <v>0</v>
      </c>
      <c r="BT63" s="104" t="s">
        <v>82</v>
      </c>
      <c r="BV63" s="104" t="s">
        <v>74</v>
      </c>
      <c r="BW63" s="104" t="s">
        <v>108</v>
      </c>
      <c r="BX63" s="104" t="s">
        <v>97</v>
      </c>
      <c r="CL63" s="104" t="s">
        <v>102</v>
      </c>
    </row>
    <row r="64" spans="1:91" s="7" customFormat="1" ht="16.5" customHeight="1">
      <c r="A64" s="87" t="s">
        <v>76</v>
      </c>
      <c r="B64" s="88"/>
      <c r="C64" s="89"/>
      <c r="D64" s="374" t="s">
        <v>109</v>
      </c>
      <c r="E64" s="374"/>
      <c r="F64" s="374"/>
      <c r="G64" s="374"/>
      <c r="H64" s="374"/>
      <c r="I64" s="90"/>
      <c r="J64" s="374" t="s">
        <v>110</v>
      </c>
      <c r="K64" s="374"/>
      <c r="L64" s="374"/>
      <c r="M64" s="374"/>
      <c r="N64" s="374"/>
      <c r="O64" s="374"/>
      <c r="P64" s="374"/>
      <c r="Q64" s="374"/>
      <c r="R64" s="374"/>
      <c r="S64" s="374"/>
      <c r="T64" s="374"/>
      <c r="U64" s="374"/>
      <c r="V64" s="374"/>
      <c r="W64" s="374"/>
      <c r="X64" s="374"/>
      <c r="Y64" s="374"/>
      <c r="Z64" s="374"/>
      <c r="AA64" s="374"/>
      <c r="AB64" s="374"/>
      <c r="AC64" s="374"/>
      <c r="AD64" s="374"/>
      <c r="AE64" s="374"/>
      <c r="AF64" s="374"/>
      <c r="AG64" s="367">
        <f>'SO 341 - Vodovodní přípojka'!J30</f>
        <v>0</v>
      </c>
      <c r="AH64" s="368"/>
      <c r="AI64" s="368"/>
      <c r="AJ64" s="368"/>
      <c r="AK64" s="368"/>
      <c r="AL64" s="368"/>
      <c r="AM64" s="368"/>
      <c r="AN64" s="367">
        <f t="shared" si="0"/>
        <v>0</v>
      </c>
      <c r="AO64" s="368"/>
      <c r="AP64" s="368"/>
      <c r="AQ64" s="91" t="s">
        <v>79</v>
      </c>
      <c r="AR64" s="92"/>
      <c r="AS64" s="93">
        <v>0</v>
      </c>
      <c r="AT64" s="94">
        <f t="shared" si="1"/>
        <v>0</v>
      </c>
      <c r="AU64" s="95">
        <f>'SO 341 - Vodovodní přípojka'!P81</f>
        <v>0</v>
      </c>
      <c r="AV64" s="94">
        <f>'SO 341 - Vodovodní přípojka'!J33</f>
        <v>0</v>
      </c>
      <c r="AW64" s="94">
        <f>'SO 341 - Vodovodní přípojka'!J34</f>
        <v>0</v>
      </c>
      <c r="AX64" s="94">
        <f>'SO 341 - Vodovodní přípojka'!J35</f>
        <v>0</v>
      </c>
      <c r="AY64" s="94">
        <f>'SO 341 - Vodovodní přípojka'!J36</f>
        <v>0</v>
      </c>
      <c r="AZ64" s="94">
        <f>'SO 341 - Vodovodní přípojka'!F33</f>
        <v>0</v>
      </c>
      <c r="BA64" s="94">
        <f>'SO 341 - Vodovodní přípojka'!F34</f>
        <v>0</v>
      </c>
      <c r="BB64" s="94">
        <f>'SO 341 - Vodovodní přípojka'!F35</f>
        <v>0</v>
      </c>
      <c r="BC64" s="94">
        <f>'SO 341 - Vodovodní přípojka'!F36</f>
        <v>0</v>
      </c>
      <c r="BD64" s="96">
        <f>'SO 341 - Vodovodní přípojka'!F37</f>
        <v>0</v>
      </c>
      <c r="BT64" s="97" t="s">
        <v>80</v>
      </c>
      <c r="BV64" s="97" t="s">
        <v>74</v>
      </c>
      <c r="BW64" s="97" t="s">
        <v>111</v>
      </c>
      <c r="BX64" s="97" t="s">
        <v>5</v>
      </c>
      <c r="CL64" s="97" t="s">
        <v>19</v>
      </c>
      <c r="CM64" s="97" t="s">
        <v>82</v>
      </c>
    </row>
    <row r="65" spans="1:91" s="7" customFormat="1" ht="24.75" customHeight="1">
      <c r="A65" s="87" t="s">
        <v>76</v>
      </c>
      <c r="B65" s="88"/>
      <c r="C65" s="89"/>
      <c r="D65" s="374" t="s">
        <v>112</v>
      </c>
      <c r="E65" s="374"/>
      <c r="F65" s="374"/>
      <c r="G65" s="374"/>
      <c r="H65" s="374"/>
      <c r="I65" s="90"/>
      <c r="J65" s="374" t="s">
        <v>113</v>
      </c>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67">
        <f>'SO 382-1 - Nákládání s de...'!J30</f>
        <v>0</v>
      </c>
      <c r="AH65" s="368"/>
      <c r="AI65" s="368"/>
      <c r="AJ65" s="368"/>
      <c r="AK65" s="368"/>
      <c r="AL65" s="368"/>
      <c r="AM65" s="368"/>
      <c r="AN65" s="367">
        <f t="shared" si="0"/>
        <v>0</v>
      </c>
      <c r="AO65" s="368"/>
      <c r="AP65" s="368"/>
      <c r="AQ65" s="91" t="s">
        <v>79</v>
      </c>
      <c r="AR65" s="92"/>
      <c r="AS65" s="93">
        <v>0</v>
      </c>
      <c r="AT65" s="94">
        <f t="shared" si="1"/>
        <v>0</v>
      </c>
      <c r="AU65" s="95">
        <f>'SO 382-1 - Nákládání s de...'!P81</f>
        <v>0</v>
      </c>
      <c r="AV65" s="94">
        <f>'SO 382-1 - Nákládání s de...'!J33</f>
        <v>0</v>
      </c>
      <c r="AW65" s="94">
        <f>'SO 382-1 - Nákládání s de...'!J34</f>
        <v>0</v>
      </c>
      <c r="AX65" s="94">
        <f>'SO 382-1 - Nákládání s de...'!J35</f>
        <v>0</v>
      </c>
      <c r="AY65" s="94">
        <f>'SO 382-1 - Nákládání s de...'!J36</f>
        <v>0</v>
      </c>
      <c r="AZ65" s="94">
        <f>'SO 382-1 - Nákládání s de...'!F33</f>
        <v>0</v>
      </c>
      <c r="BA65" s="94">
        <f>'SO 382-1 - Nákládání s de...'!F34</f>
        <v>0</v>
      </c>
      <c r="BB65" s="94">
        <f>'SO 382-1 - Nákládání s de...'!F35</f>
        <v>0</v>
      </c>
      <c r="BC65" s="94">
        <f>'SO 382-1 - Nákládání s de...'!F36</f>
        <v>0</v>
      </c>
      <c r="BD65" s="96">
        <f>'SO 382-1 - Nákládání s de...'!F37</f>
        <v>0</v>
      </c>
      <c r="BT65" s="97" t="s">
        <v>80</v>
      </c>
      <c r="BV65" s="97" t="s">
        <v>74</v>
      </c>
      <c r="BW65" s="97" t="s">
        <v>114</v>
      </c>
      <c r="BX65" s="97" t="s">
        <v>5</v>
      </c>
      <c r="CL65" s="97" t="s">
        <v>19</v>
      </c>
      <c r="CM65" s="97" t="s">
        <v>82</v>
      </c>
    </row>
    <row r="66" spans="1:91" s="7" customFormat="1" ht="24.75" customHeight="1">
      <c r="A66" s="87" t="s">
        <v>76</v>
      </c>
      <c r="B66" s="88"/>
      <c r="C66" s="89"/>
      <c r="D66" s="374" t="s">
        <v>115</v>
      </c>
      <c r="E66" s="374"/>
      <c r="F66" s="374"/>
      <c r="G66" s="374"/>
      <c r="H66" s="374"/>
      <c r="I66" s="90"/>
      <c r="J66" s="374" t="s">
        <v>116</v>
      </c>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67">
        <f>'SO 382-2 - Nákládání s de...'!J30</f>
        <v>0</v>
      </c>
      <c r="AH66" s="368"/>
      <c r="AI66" s="368"/>
      <c r="AJ66" s="368"/>
      <c r="AK66" s="368"/>
      <c r="AL66" s="368"/>
      <c r="AM66" s="368"/>
      <c r="AN66" s="367">
        <f t="shared" si="0"/>
        <v>0</v>
      </c>
      <c r="AO66" s="368"/>
      <c r="AP66" s="368"/>
      <c r="AQ66" s="91" t="s">
        <v>79</v>
      </c>
      <c r="AR66" s="92"/>
      <c r="AS66" s="93">
        <v>0</v>
      </c>
      <c r="AT66" s="94">
        <f t="shared" si="1"/>
        <v>0</v>
      </c>
      <c r="AU66" s="95">
        <f>'SO 382-2 - Nákládání s de...'!P81</f>
        <v>0</v>
      </c>
      <c r="AV66" s="94">
        <f>'SO 382-2 - Nákládání s de...'!J33</f>
        <v>0</v>
      </c>
      <c r="AW66" s="94">
        <f>'SO 382-2 - Nákládání s de...'!J34</f>
        <v>0</v>
      </c>
      <c r="AX66" s="94">
        <f>'SO 382-2 - Nákládání s de...'!J35</f>
        <v>0</v>
      </c>
      <c r="AY66" s="94">
        <f>'SO 382-2 - Nákládání s de...'!J36</f>
        <v>0</v>
      </c>
      <c r="AZ66" s="94">
        <f>'SO 382-2 - Nákládání s de...'!F33</f>
        <v>0</v>
      </c>
      <c r="BA66" s="94">
        <f>'SO 382-2 - Nákládání s de...'!F34</f>
        <v>0</v>
      </c>
      <c r="BB66" s="94">
        <f>'SO 382-2 - Nákládání s de...'!F35</f>
        <v>0</v>
      </c>
      <c r="BC66" s="94">
        <f>'SO 382-2 - Nákládání s de...'!F36</f>
        <v>0</v>
      </c>
      <c r="BD66" s="96">
        <f>'SO 382-2 - Nákládání s de...'!F37</f>
        <v>0</v>
      </c>
      <c r="BT66" s="97" t="s">
        <v>80</v>
      </c>
      <c r="BV66" s="97" t="s">
        <v>74</v>
      </c>
      <c r="BW66" s="97" t="s">
        <v>117</v>
      </c>
      <c r="BX66" s="97" t="s">
        <v>5</v>
      </c>
      <c r="CL66" s="97" t="s">
        <v>19</v>
      </c>
      <c r="CM66" s="97" t="s">
        <v>82</v>
      </c>
    </row>
    <row r="67" spans="1:91" s="7" customFormat="1" ht="16.5" customHeight="1">
      <c r="A67" s="87" t="s">
        <v>76</v>
      </c>
      <c r="B67" s="88"/>
      <c r="C67" s="89"/>
      <c r="D67" s="374" t="s">
        <v>118</v>
      </c>
      <c r="E67" s="374"/>
      <c r="F67" s="374"/>
      <c r="G67" s="374"/>
      <c r="H67" s="374"/>
      <c r="I67" s="90"/>
      <c r="J67" s="374" t="s">
        <v>119</v>
      </c>
      <c r="K67" s="374"/>
      <c r="L67" s="374"/>
      <c r="M67" s="374"/>
      <c r="N67" s="374"/>
      <c r="O67" s="374"/>
      <c r="P67" s="374"/>
      <c r="Q67" s="374"/>
      <c r="R67" s="374"/>
      <c r="S67" s="374"/>
      <c r="T67" s="374"/>
      <c r="U67" s="374"/>
      <c r="V67" s="374"/>
      <c r="W67" s="374"/>
      <c r="X67" s="374"/>
      <c r="Y67" s="374"/>
      <c r="Z67" s="374"/>
      <c r="AA67" s="374"/>
      <c r="AB67" s="374"/>
      <c r="AC67" s="374"/>
      <c r="AD67" s="374"/>
      <c r="AE67" s="374"/>
      <c r="AF67" s="374"/>
      <c r="AG67" s="367">
        <f>'SO 384 - Odlučovač tuků'!J30</f>
        <v>0</v>
      </c>
      <c r="AH67" s="368"/>
      <c r="AI67" s="368"/>
      <c r="AJ67" s="368"/>
      <c r="AK67" s="368"/>
      <c r="AL67" s="368"/>
      <c r="AM67" s="368"/>
      <c r="AN67" s="367">
        <f t="shared" si="0"/>
        <v>0</v>
      </c>
      <c r="AO67" s="368"/>
      <c r="AP67" s="368"/>
      <c r="AQ67" s="91" t="s">
        <v>79</v>
      </c>
      <c r="AR67" s="92"/>
      <c r="AS67" s="93">
        <v>0</v>
      </c>
      <c r="AT67" s="94">
        <f t="shared" si="1"/>
        <v>0</v>
      </c>
      <c r="AU67" s="95">
        <f>'SO 384 - Odlučovač tuků'!P81</f>
        <v>0</v>
      </c>
      <c r="AV67" s="94">
        <f>'SO 384 - Odlučovač tuků'!J33</f>
        <v>0</v>
      </c>
      <c r="AW67" s="94">
        <f>'SO 384 - Odlučovač tuků'!J34</f>
        <v>0</v>
      </c>
      <c r="AX67" s="94">
        <f>'SO 384 - Odlučovač tuků'!J35</f>
        <v>0</v>
      </c>
      <c r="AY67" s="94">
        <f>'SO 384 - Odlučovač tuků'!J36</f>
        <v>0</v>
      </c>
      <c r="AZ67" s="94">
        <f>'SO 384 - Odlučovač tuků'!F33</f>
        <v>0</v>
      </c>
      <c r="BA67" s="94">
        <f>'SO 384 - Odlučovač tuků'!F34</f>
        <v>0</v>
      </c>
      <c r="BB67" s="94">
        <f>'SO 384 - Odlučovač tuků'!F35</f>
        <v>0</v>
      </c>
      <c r="BC67" s="94">
        <f>'SO 384 - Odlučovač tuků'!F36</f>
        <v>0</v>
      </c>
      <c r="BD67" s="96">
        <f>'SO 384 - Odlučovač tuků'!F37</f>
        <v>0</v>
      </c>
      <c r="BT67" s="97" t="s">
        <v>80</v>
      </c>
      <c r="BV67" s="97" t="s">
        <v>74</v>
      </c>
      <c r="BW67" s="97" t="s">
        <v>120</v>
      </c>
      <c r="BX67" s="97" t="s">
        <v>5</v>
      </c>
      <c r="CL67" s="97" t="s">
        <v>19</v>
      </c>
      <c r="CM67" s="97" t="s">
        <v>82</v>
      </c>
    </row>
    <row r="68" spans="1:91" s="7" customFormat="1" ht="16.5" customHeight="1">
      <c r="A68" s="87" t="s">
        <v>76</v>
      </c>
      <c r="B68" s="88"/>
      <c r="C68" s="89"/>
      <c r="D68" s="374" t="s">
        <v>121</v>
      </c>
      <c r="E68" s="374"/>
      <c r="F68" s="374"/>
      <c r="G68" s="374"/>
      <c r="H68" s="374"/>
      <c r="I68" s="90"/>
      <c r="J68" s="374" t="s">
        <v>122</v>
      </c>
      <c r="K68" s="374"/>
      <c r="L68" s="374"/>
      <c r="M68" s="374"/>
      <c r="N68" s="374"/>
      <c r="O68" s="374"/>
      <c r="P68" s="374"/>
      <c r="Q68" s="374"/>
      <c r="R68" s="374"/>
      <c r="S68" s="374"/>
      <c r="T68" s="374"/>
      <c r="U68" s="374"/>
      <c r="V68" s="374"/>
      <c r="W68" s="374"/>
      <c r="X68" s="374"/>
      <c r="Y68" s="374"/>
      <c r="Z68" s="374"/>
      <c r="AA68" s="374"/>
      <c r="AB68" s="374"/>
      <c r="AC68" s="374"/>
      <c r="AD68" s="374"/>
      <c r="AE68" s="374"/>
      <c r="AF68" s="374"/>
      <c r="AG68" s="367">
        <f>'SO 385 - Automatický závl...'!J30</f>
        <v>0</v>
      </c>
      <c r="AH68" s="368"/>
      <c r="AI68" s="368"/>
      <c r="AJ68" s="368"/>
      <c r="AK68" s="368"/>
      <c r="AL68" s="368"/>
      <c r="AM68" s="368"/>
      <c r="AN68" s="367">
        <f t="shared" si="0"/>
        <v>0</v>
      </c>
      <c r="AO68" s="368"/>
      <c r="AP68" s="368"/>
      <c r="AQ68" s="91" t="s">
        <v>79</v>
      </c>
      <c r="AR68" s="92"/>
      <c r="AS68" s="93">
        <v>0</v>
      </c>
      <c r="AT68" s="94">
        <f t="shared" si="1"/>
        <v>0</v>
      </c>
      <c r="AU68" s="95">
        <f>'SO 385 - Automatický závl...'!P86</f>
        <v>0</v>
      </c>
      <c r="AV68" s="94">
        <f>'SO 385 - Automatický závl...'!J33</f>
        <v>0</v>
      </c>
      <c r="AW68" s="94">
        <f>'SO 385 - Automatický závl...'!J34</f>
        <v>0</v>
      </c>
      <c r="AX68" s="94">
        <f>'SO 385 - Automatický závl...'!J35</f>
        <v>0</v>
      </c>
      <c r="AY68" s="94">
        <f>'SO 385 - Automatický závl...'!J36</f>
        <v>0</v>
      </c>
      <c r="AZ68" s="94">
        <f>'SO 385 - Automatický závl...'!F33</f>
        <v>0</v>
      </c>
      <c r="BA68" s="94">
        <f>'SO 385 - Automatický závl...'!F34</f>
        <v>0</v>
      </c>
      <c r="BB68" s="94">
        <f>'SO 385 - Automatický závl...'!F35</f>
        <v>0</v>
      </c>
      <c r="BC68" s="94">
        <f>'SO 385 - Automatický závl...'!F36</f>
        <v>0</v>
      </c>
      <c r="BD68" s="96">
        <f>'SO 385 - Automatický závl...'!F37</f>
        <v>0</v>
      </c>
      <c r="BT68" s="97" t="s">
        <v>80</v>
      </c>
      <c r="BV68" s="97" t="s">
        <v>74</v>
      </c>
      <c r="BW68" s="97" t="s">
        <v>123</v>
      </c>
      <c r="BX68" s="97" t="s">
        <v>5</v>
      </c>
      <c r="CL68" s="97" t="s">
        <v>19</v>
      </c>
      <c r="CM68" s="97" t="s">
        <v>82</v>
      </c>
    </row>
    <row r="69" spans="1:91" s="7" customFormat="1" ht="16.5" customHeight="1">
      <c r="A69" s="87" t="s">
        <v>76</v>
      </c>
      <c r="B69" s="88"/>
      <c r="C69" s="89"/>
      <c r="D69" s="374" t="s">
        <v>124</v>
      </c>
      <c r="E69" s="374"/>
      <c r="F69" s="374"/>
      <c r="G69" s="374"/>
      <c r="H69" s="374"/>
      <c r="I69" s="90"/>
      <c r="J69" s="374" t="s">
        <v>125</v>
      </c>
      <c r="K69" s="374"/>
      <c r="L69" s="374"/>
      <c r="M69" s="374"/>
      <c r="N69" s="374"/>
      <c r="O69" s="374"/>
      <c r="P69" s="374"/>
      <c r="Q69" s="374"/>
      <c r="R69" s="374"/>
      <c r="S69" s="374"/>
      <c r="T69" s="374"/>
      <c r="U69" s="374"/>
      <c r="V69" s="374"/>
      <c r="W69" s="374"/>
      <c r="X69" s="374"/>
      <c r="Y69" s="374"/>
      <c r="Z69" s="374"/>
      <c r="AA69" s="374"/>
      <c r="AB69" s="374"/>
      <c r="AC69" s="374"/>
      <c r="AD69" s="374"/>
      <c r="AE69" s="374"/>
      <c r="AF69" s="374"/>
      <c r="AG69" s="367">
        <f>'SO 511 - Plynovodní přípojka'!J30</f>
        <v>0</v>
      </c>
      <c r="AH69" s="368"/>
      <c r="AI69" s="368"/>
      <c r="AJ69" s="368"/>
      <c r="AK69" s="368"/>
      <c r="AL69" s="368"/>
      <c r="AM69" s="368"/>
      <c r="AN69" s="367">
        <f t="shared" si="0"/>
        <v>0</v>
      </c>
      <c r="AO69" s="368"/>
      <c r="AP69" s="368"/>
      <c r="AQ69" s="91" t="s">
        <v>79</v>
      </c>
      <c r="AR69" s="92"/>
      <c r="AS69" s="93">
        <v>0</v>
      </c>
      <c r="AT69" s="94">
        <f t="shared" si="1"/>
        <v>0</v>
      </c>
      <c r="AU69" s="95">
        <f>'SO 511 - Plynovodní přípojka'!P81</f>
        <v>0</v>
      </c>
      <c r="AV69" s="94">
        <f>'SO 511 - Plynovodní přípojka'!J33</f>
        <v>0</v>
      </c>
      <c r="AW69" s="94">
        <f>'SO 511 - Plynovodní přípojka'!J34</f>
        <v>0</v>
      </c>
      <c r="AX69" s="94">
        <f>'SO 511 - Plynovodní přípojka'!J35</f>
        <v>0</v>
      </c>
      <c r="AY69" s="94">
        <f>'SO 511 - Plynovodní přípojka'!J36</f>
        <v>0</v>
      </c>
      <c r="AZ69" s="94">
        <f>'SO 511 - Plynovodní přípojka'!F33</f>
        <v>0</v>
      </c>
      <c r="BA69" s="94">
        <f>'SO 511 - Plynovodní přípojka'!F34</f>
        <v>0</v>
      </c>
      <c r="BB69" s="94">
        <f>'SO 511 - Plynovodní přípojka'!F35</f>
        <v>0</v>
      </c>
      <c r="BC69" s="94">
        <f>'SO 511 - Plynovodní přípojka'!F36</f>
        <v>0</v>
      </c>
      <c r="BD69" s="96">
        <f>'SO 511 - Plynovodní přípojka'!F37</f>
        <v>0</v>
      </c>
      <c r="BT69" s="97" t="s">
        <v>80</v>
      </c>
      <c r="BV69" s="97" t="s">
        <v>74</v>
      </c>
      <c r="BW69" s="97" t="s">
        <v>126</v>
      </c>
      <c r="BX69" s="97" t="s">
        <v>5</v>
      </c>
      <c r="CL69" s="97" t="s">
        <v>19</v>
      </c>
      <c r="CM69" s="97" t="s">
        <v>82</v>
      </c>
    </row>
    <row r="70" spans="1:91" s="7" customFormat="1" ht="16.5" customHeight="1">
      <c r="A70" s="87" t="s">
        <v>76</v>
      </c>
      <c r="B70" s="88"/>
      <c r="C70" s="89"/>
      <c r="D70" s="374" t="s">
        <v>127</v>
      </c>
      <c r="E70" s="374"/>
      <c r="F70" s="374"/>
      <c r="G70" s="374"/>
      <c r="H70" s="374"/>
      <c r="I70" s="90"/>
      <c r="J70" s="374" t="s">
        <v>128</v>
      </c>
      <c r="K70" s="374"/>
      <c r="L70" s="374"/>
      <c r="M70" s="374"/>
      <c r="N70" s="374"/>
      <c r="O70" s="374"/>
      <c r="P70" s="374"/>
      <c r="Q70" s="374"/>
      <c r="R70" s="374"/>
      <c r="S70" s="374"/>
      <c r="T70" s="374"/>
      <c r="U70" s="374"/>
      <c r="V70" s="374"/>
      <c r="W70" s="374"/>
      <c r="X70" s="374"/>
      <c r="Y70" s="374"/>
      <c r="Z70" s="374"/>
      <c r="AA70" s="374"/>
      <c r="AB70" s="374"/>
      <c r="AC70" s="374"/>
      <c r="AD70" s="374"/>
      <c r="AE70" s="374"/>
      <c r="AF70" s="374"/>
      <c r="AG70" s="367">
        <f>'SO 531 - Horkovodní přípojka'!J30</f>
        <v>0</v>
      </c>
      <c r="AH70" s="368"/>
      <c r="AI70" s="368"/>
      <c r="AJ70" s="368"/>
      <c r="AK70" s="368"/>
      <c r="AL70" s="368"/>
      <c r="AM70" s="368"/>
      <c r="AN70" s="367">
        <f t="shared" si="0"/>
        <v>0</v>
      </c>
      <c r="AO70" s="368"/>
      <c r="AP70" s="368"/>
      <c r="AQ70" s="91" t="s">
        <v>79</v>
      </c>
      <c r="AR70" s="92"/>
      <c r="AS70" s="93">
        <v>0</v>
      </c>
      <c r="AT70" s="94">
        <f t="shared" si="1"/>
        <v>0</v>
      </c>
      <c r="AU70" s="95">
        <f>'SO 531 - Horkovodní přípojka'!P81</f>
        <v>0</v>
      </c>
      <c r="AV70" s="94">
        <f>'SO 531 - Horkovodní přípojka'!J33</f>
        <v>0</v>
      </c>
      <c r="AW70" s="94">
        <f>'SO 531 - Horkovodní přípojka'!J34</f>
        <v>0</v>
      </c>
      <c r="AX70" s="94">
        <f>'SO 531 - Horkovodní přípojka'!J35</f>
        <v>0</v>
      </c>
      <c r="AY70" s="94">
        <f>'SO 531 - Horkovodní přípojka'!J36</f>
        <v>0</v>
      </c>
      <c r="AZ70" s="94">
        <f>'SO 531 - Horkovodní přípojka'!F33</f>
        <v>0</v>
      </c>
      <c r="BA70" s="94">
        <f>'SO 531 - Horkovodní přípojka'!F34</f>
        <v>0</v>
      </c>
      <c r="BB70" s="94">
        <f>'SO 531 - Horkovodní přípojka'!F35</f>
        <v>0</v>
      </c>
      <c r="BC70" s="94">
        <f>'SO 531 - Horkovodní přípojka'!F36</f>
        <v>0</v>
      </c>
      <c r="BD70" s="96">
        <f>'SO 531 - Horkovodní přípojka'!F37</f>
        <v>0</v>
      </c>
      <c r="BT70" s="97" t="s">
        <v>80</v>
      </c>
      <c r="BV70" s="97" t="s">
        <v>74</v>
      </c>
      <c r="BW70" s="97" t="s">
        <v>129</v>
      </c>
      <c r="BX70" s="97" t="s">
        <v>5</v>
      </c>
      <c r="CL70" s="97" t="s">
        <v>19</v>
      </c>
      <c r="CM70" s="97" t="s">
        <v>82</v>
      </c>
    </row>
    <row r="71" spans="1:91" s="7" customFormat="1" ht="16.5" customHeight="1">
      <c r="A71" s="87" t="s">
        <v>76</v>
      </c>
      <c r="B71" s="88"/>
      <c r="C71" s="89"/>
      <c r="D71" s="374" t="s">
        <v>130</v>
      </c>
      <c r="E71" s="374"/>
      <c r="F71" s="374"/>
      <c r="G71" s="374"/>
      <c r="H71" s="374"/>
      <c r="I71" s="90"/>
      <c r="J71" s="374" t="s">
        <v>131</v>
      </c>
      <c r="K71" s="374"/>
      <c r="L71" s="374"/>
      <c r="M71" s="374"/>
      <c r="N71" s="374"/>
      <c r="O71" s="374"/>
      <c r="P71" s="374"/>
      <c r="Q71" s="374"/>
      <c r="R71" s="374"/>
      <c r="S71" s="374"/>
      <c r="T71" s="374"/>
      <c r="U71" s="374"/>
      <c r="V71" s="374"/>
      <c r="W71" s="374"/>
      <c r="X71" s="374"/>
      <c r="Y71" s="374"/>
      <c r="Z71" s="374"/>
      <c r="AA71" s="374"/>
      <c r="AB71" s="374"/>
      <c r="AC71" s="374"/>
      <c r="AD71" s="374"/>
      <c r="AE71" s="374"/>
      <c r="AF71" s="374"/>
      <c r="AG71" s="367">
        <f>'SO 700 - Základní škola'!J30</f>
        <v>0</v>
      </c>
      <c r="AH71" s="368"/>
      <c r="AI71" s="368"/>
      <c r="AJ71" s="368"/>
      <c r="AK71" s="368"/>
      <c r="AL71" s="368"/>
      <c r="AM71" s="368"/>
      <c r="AN71" s="367">
        <f t="shared" si="0"/>
        <v>0</v>
      </c>
      <c r="AO71" s="368"/>
      <c r="AP71" s="368"/>
      <c r="AQ71" s="91" t="s">
        <v>79</v>
      </c>
      <c r="AR71" s="92"/>
      <c r="AS71" s="93">
        <v>0</v>
      </c>
      <c r="AT71" s="94">
        <f t="shared" si="1"/>
        <v>0</v>
      </c>
      <c r="AU71" s="95">
        <f>'SO 700 - Základní škola'!P111</f>
        <v>0</v>
      </c>
      <c r="AV71" s="94">
        <f>'SO 700 - Základní škola'!J33</f>
        <v>0</v>
      </c>
      <c r="AW71" s="94">
        <f>'SO 700 - Základní škola'!J34</f>
        <v>0</v>
      </c>
      <c r="AX71" s="94">
        <f>'SO 700 - Základní škola'!J35</f>
        <v>0</v>
      </c>
      <c r="AY71" s="94">
        <f>'SO 700 - Základní škola'!J36</f>
        <v>0</v>
      </c>
      <c r="AZ71" s="94">
        <f>'SO 700 - Základní škola'!F33</f>
        <v>0</v>
      </c>
      <c r="BA71" s="94">
        <f>'SO 700 - Základní škola'!F34</f>
        <v>0</v>
      </c>
      <c r="BB71" s="94">
        <f>'SO 700 - Základní škola'!F35</f>
        <v>0</v>
      </c>
      <c r="BC71" s="94">
        <f>'SO 700 - Základní škola'!F36</f>
        <v>0</v>
      </c>
      <c r="BD71" s="96">
        <f>'SO 700 - Základní škola'!F37</f>
        <v>0</v>
      </c>
      <c r="BT71" s="97" t="s">
        <v>80</v>
      </c>
      <c r="BV71" s="97" t="s">
        <v>74</v>
      </c>
      <c r="BW71" s="97" t="s">
        <v>132</v>
      </c>
      <c r="BX71" s="97" t="s">
        <v>5</v>
      </c>
      <c r="CL71" s="97" t="s">
        <v>19</v>
      </c>
      <c r="CM71" s="97" t="s">
        <v>82</v>
      </c>
    </row>
    <row r="72" spans="1:91" s="7" customFormat="1" ht="37.5" customHeight="1">
      <c r="A72" s="87" t="s">
        <v>76</v>
      </c>
      <c r="B72" s="88"/>
      <c r="C72" s="89"/>
      <c r="D72" s="374" t="s">
        <v>133</v>
      </c>
      <c r="E72" s="374"/>
      <c r="F72" s="374"/>
      <c r="G72" s="374"/>
      <c r="H72" s="374"/>
      <c r="I72" s="90"/>
      <c r="J72" s="374" t="s">
        <v>134</v>
      </c>
      <c r="K72" s="374"/>
      <c r="L72" s="374"/>
      <c r="M72" s="374"/>
      <c r="N72" s="374"/>
      <c r="O72" s="374"/>
      <c r="P72" s="374"/>
      <c r="Q72" s="374"/>
      <c r="R72" s="374"/>
      <c r="S72" s="374"/>
      <c r="T72" s="374"/>
      <c r="U72" s="374"/>
      <c r="V72" s="374"/>
      <c r="W72" s="374"/>
      <c r="X72" s="374"/>
      <c r="Y72" s="374"/>
      <c r="Z72" s="374"/>
      <c r="AA72" s="374"/>
      <c r="AB72" s="374"/>
      <c r="AC72" s="374"/>
      <c r="AD72" s="374"/>
      <c r="AE72" s="374"/>
      <c r="AF72" s="374"/>
      <c r="AG72" s="367">
        <f>'SO 700_D.1.4.A - Vytápění'!J30</f>
        <v>0</v>
      </c>
      <c r="AH72" s="368"/>
      <c r="AI72" s="368"/>
      <c r="AJ72" s="368"/>
      <c r="AK72" s="368"/>
      <c r="AL72" s="368"/>
      <c r="AM72" s="368"/>
      <c r="AN72" s="367">
        <f t="shared" si="0"/>
        <v>0</v>
      </c>
      <c r="AO72" s="368"/>
      <c r="AP72" s="368"/>
      <c r="AQ72" s="91" t="s">
        <v>79</v>
      </c>
      <c r="AR72" s="92"/>
      <c r="AS72" s="93">
        <v>0</v>
      </c>
      <c r="AT72" s="94">
        <f t="shared" si="1"/>
        <v>0</v>
      </c>
      <c r="AU72" s="95">
        <f>'SO 700_D.1.4.A - Vytápění'!P90</f>
        <v>0</v>
      </c>
      <c r="AV72" s="94">
        <f>'SO 700_D.1.4.A - Vytápění'!J33</f>
        <v>0</v>
      </c>
      <c r="AW72" s="94">
        <f>'SO 700_D.1.4.A - Vytápění'!J34</f>
        <v>0</v>
      </c>
      <c r="AX72" s="94">
        <f>'SO 700_D.1.4.A - Vytápění'!J35</f>
        <v>0</v>
      </c>
      <c r="AY72" s="94">
        <f>'SO 700_D.1.4.A - Vytápění'!J36</f>
        <v>0</v>
      </c>
      <c r="AZ72" s="94">
        <f>'SO 700_D.1.4.A - Vytápění'!F33</f>
        <v>0</v>
      </c>
      <c r="BA72" s="94">
        <f>'SO 700_D.1.4.A - Vytápění'!F34</f>
        <v>0</v>
      </c>
      <c r="BB72" s="94">
        <f>'SO 700_D.1.4.A - Vytápění'!F35</f>
        <v>0</v>
      </c>
      <c r="BC72" s="94">
        <f>'SO 700_D.1.4.A - Vytápění'!F36</f>
        <v>0</v>
      </c>
      <c r="BD72" s="96">
        <f>'SO 700_D.1.4.A - Vytápění'!F37</f>
        <v>0</v>
      </c>
      <c r="BT72" s="97" t="s">
        <v>80</v>
      </c>
      <c r="BV72" s="97" t="s">
        <v>74</v>
      </c>
      <c r="BW72" s="97" t="s">
        <v>135</v>
      </c>
      <c r="BX72" s="97" t="s">
        <v>5</v>
      </c>
      <c r="CL72" s="97" t="s">
        <v>19</v>
      </c>
      <c r="CM72" s="97" t="s">
        <v>82</v>
      </c>
    </row>
    <row r="73" spans="1:91" s="7" customFormat="1" ht="37.5" customHeight="1">
      <c r="A73" s="87" t="s">
        <v>76</v>
      </c>
      <c r="B73" s="88"/>
      <c r="C73" s="89"/>
      <c r="D73" s="374" t="s">
        <v>136</v>
      </c>
      <c r="E73" s="374"/>
      <c r="F73" s="374"/>
      <c r="G73" s="374"/>
      <c r="H73" s="374"/>
      <c r="I73" s="90"/>
      <c r="J73" s="374" t="s">
        <v>137</v>
      </c>
      <c r="K73" s="374"/>
      <c r="L73" s="374"/>
      <c r="M73" s="374"/>
      <c r="N73" s="374"/>
      <c r="O73" s="374"/>
      <c r="P73" s="374"/>
      <c r="Q73" s="374"/>
      <c r="R73" s="374"/>
      <c r="S73" s="374"/>
      <c r="T73" s="374"/>
      <c r="U73" s="374"/>
      <c r="V73" s="374"/>
      <c r="W73" s="374"/>
      <c r="X73" s="374"/>
      <c r="Y73" s="374"/>
      <c r="Z73" s="374"/>
      <c r="AA73" s="374"/>
      <c r="AB73" s="374"/>
      <c r="AC73" s="374"/>
      <c r="AD73" s="374"/>
      <c r="AE73" s="374"/>
      <c r="AF73" s="374"/>
      <c r="AG73" s="367">
        <f>'SO 700_D.1.4.B - Chlazení'!J30</f>
        <v>0</v>
      </c>
      <c r="AH73" s="368"/>
      <c r="AI73" s="368"/>
      <c r="AJ73" s="368"/>
      <c r="AK73" s="368"/>
      <c r="AL73" s="368"/>
      <c r="AM73" s="368"/>
      <c r="AN73" s="367">
        <f t="shared" si="0"/>
        <v>0</v>
      </c>
      <c r="AO73" s="368"/>
      <c r="AP73" s="368"/>
      <c r="AQ73" s="91" t="s">
        <v>79</v>
      </c>
      <c r="AR73" s="92"/>
      <c r="AS73" s="93">
        <v>0</v>
      </c>
      <c r="AT73" s="94">
        <f t="shared" si="1"/>
        <v>0</v>
      </c>
      <c r="AU73" s="95">
        <f>'SO 700_D.1.4.B - Chlazení'!P85</f>
        <v>0</v>
      </c>
      <c r="AV73" s="94">
        <f>'SO 700_D.1.4.B - Chlazení'!J33</f>
        <v>0</v>
      </c>
      <c r="AW73" s="94">
        <f>'SO 700_D.1.4.B - Chlazení'!J34</f>
        <v>0</v>
      </c>
      <c r="AX73" s="94">
        <f>'SO 700_D.1.4.B - Chlazení'!J35</f>
        <v>0</v>
      </c>
      <c r="AY73" s="94">
        <f>'SO 700_D.1.4.B - Chlazení'!J36</f>
        <v>0</v>
      </c>
      <c r="AZ73" s="94">
        <f>'SO 700_D.1.4.B - Chlazení'!F33</f>
        <v>0</v>
      </c>
      <c r="BA73" s="94">
        <f>'SO 700_D.1.4.B - Chlazení'!F34</f>
        <v>0</v>
      </c>
      <c r="BB73" s="94">
        <f>'SO 700_D.1.4.B - Chlazení'!F35</f>
        <v>0</v>
      </c>
      <c r="BC73" s="94">
        <f>'SO 700_D.1.4.B - Chlazení'!F36</f>
        <v>0</v>
      </c>
      <c r="BD73" s="96">
        <f>'SO 700_D.1.4.B - Chlazení'!F37</f>
        <v>0</v>
      </c>
      <c r="BT73" s="97" t="s">
        <v>80</v>
      </c>
      <c r="BV73" s="97" t="s">
        <v>74</v>
      </c>
      <c r="BW73" s="97" t="s">
        <v>138</v>
      </c>
      <c r="BX73" s="97" t="s">
        <v>5</v>
      </c>
      <c r="CL73" s="97" t="s">
        <v>19</v>
      </c>
      <c r="CM73" s="97" t="s">
        <v>82</v>
      </c>
    </row>
    <row r="74" spans="1:91" s="7" customFormat="1" ht="37.5" customHeight="1">
      <c r="A74" s="87" t="s">
        <v>76</v>
      </c>
      <c r="B74" s="88"/>
      <c r="C74" s="89"/>
      <c r="D74" s="374" t="s">
        <v>139</v>
      </c>
      <c r="E74" s="374"/>
      <c r="F74" s="374"/>
      <c r="G74" s="374"/>
      <c r="H74" s="374"/>
      <c r="I74" s="90"/>
      <c r="J74" s="374" t="s">
        <v>140</v>
      </c>
      <c r="K74" s="374"/>
      <c r="L74" s="374"/>
      <c r="M74" s="374"/>
      <c r="N74" s="374"/>
      <c r="O74" s="374"/>
      <c r="P74" s="374"/>
      <c r="Q74" s="374"/>
      <c r="R74" s="374"/>
      <c r="S74" s="374"/>
      <c r="T74" s="374"/>
      <c r="U74" s="374"/>
      <c r="V74" s="374"/>
      <c r="W74" s="374"/>
      <c r="X74" s="374"/>
      <c r="Y74" s="374"/>
      <c r="Z74" s="374"/>
      <c r="AA74" s="374"/>
      <c r="AB74" s="374"/>
      <c r="AC74" s="374"/>
      <c r="AD74" s="374"/>
      <c r="AE74" s="374"/>
      <c r="AF74" s="374"/>
      <c r="AG74" s="367">
        <f>'SO 700_D.1.4.C - VZT'!J30</f>
        <v>0</v>
      </c>
      <c r="AH74" s="368"/>
      <c r="AI74" s="368"/>
      <c r="AJ74" s="368"/>
      <c r="AK74" s="368"/>
      <c r="AL74" s="368"/>
      <c r="AM74" s="368"/>
      <c r="AN74" s="367">
        <f t="shared" si="0"/>
        <v>0</v>
      </c>
      <c r="AO74" s="368"/>
      <c r="AP74" s="368"/>
      <c r="AQ74" s="91" t="s">
        <v>79</v>
      </c>
      <c r="AR74" s="92"/>
      <c r="AS74" s="93">
        <v>0</v>
      </c>
      <c r="AT74" s="94">
        <f t="shared" si="1"/>
        <v>0</v>
      </c>
      <c r="AU74" s="95">
        <f>'SO 700_D.1.4.C - VZT'!P103</f>
        <v>0</v>
      </c>
      <c r="AV74" s="94">
        <f>'SO 700_D.1.4.C - VZT'!J33</f>
        <v>0</v>
      </c>
      <c r="AW74" s="94">
        <f>'SO 700_D.1.4.C - VZT'!J34</f>
        <v>0</v>
      </c>
      <c r="AX74" s="94">
        <f>'SO 700_D.1.4.C - VZT'!J35</f>
        <v>0</v>
      </c>
      <c r="AY74" s="94">
        <f>'SO 700_D.1.4.C - VZT'!J36</f>
        <v>0</v>
      </c>
      <c r="AZ74" s="94">
        <f>'SO 700_D.1.4.C - VZT'!F33</f>
        <v>0</v>
      </c>
      <c r="BA74" s="94">
        <f>'SO 700_D.1.4.C - VZT'!F34</f>
        <v>0</v>
      </c>
      <c r="BB74" s="94">
        <f>'SO 700_D.1.4.C - VZT'!F35</f>
        <v>0</v>
      </c>
      <c r="BC74" s="94">
        <f>'SO 700_D.1.4.C - VZT'!F36</f>
        <v>0</v>
      </c>
      <c r="BD74" s="96">
        <f>'SO 700_D.1.4.C - VZT'!F37</f>
        <v>0</v>
      </c>
      <c r="BT74" s="97" t="s">
        <v>80</v>
      </c>
      <c r="BV74" s="97" t="s">
        <v>74</v>
      </c>
      <c r="BW74" s="97" t="s">
        <v>141</v>
      </c>
      <c r="BX74" s="97" t="s">
        <v>5</v>
      </c>
      <c r="CL74" s="97" t="s">
        <v>19</v>
      </c>
      <c r="CM74" s="97" t="s">
        <v>82</v>
      </c>
    </row>
    <row r="75" spans="1:91" s="7" customFormat="1" ht="37.5" customHeight="1">
      <c r="A75" s="87" t="s">
        <v>76</v>
      </c>
      <c r="B75" s="88"/>
      <c r="C75" s="89"/>
      <c r="D75" s="374" t="s">
        <v>142</v>
      </c>
      <c r="E75" s="374"/>
      <c r="F75" s="374"/>
      <c r="G75" s="374"/>
      <c r="H75" s="374"/>
      <c r="I75" s="90"/>
      <c r="J75" s="374" t="s">
        <v>143</v>
      </c>
      <c r="K75" s="374"/>
      <c r="L75" s="374"/>
      <c r="M75" s="374"/>
      <c r="N75" s="374"/>
      <c r="O75" s="374"/>
      <c r="P75" s="374"/>
      <c r="Q75" s="374"/>
      <c r="R75" s="374"/>
      <c r="S75" s="374"/>
      <c r="T75" s="374"/>
      <c r="U75" s="374"/>
      <c r="V75" s="374"/>
      <c r="W75" s="374"/>
      <c r="X75" s="374"/>
      <c r="Y75" s="374"/>
      <c r="Z75" s="374"/>
      <c r="AA75" s="374"/>
      <c r="AB75" s="374"/>
      <c r="AC75" s="374"/>
      <c r="AD75" s="374"/>
      <c r="AE75" s="374"/>
      <c r="AF75" s="374"/>
      <c r="AG75" s="367">
        <f>'SO 700_D.1.4.D - Měření a...'!J30</f>
        <v>0</v>
      </c>
      <c r="AH75" s="368"/>
      <c r="AI75" s="368"/>
      <c r="AJ75" s="368"/>
      <c r="AK75" s="368"/>
      <c r="AL75" s="368"/>
      <c r="AM75" s="368"/>
      <c r="AN75" s="367">
        <f t="shared" si="0"/>
        <v>0</v>
      </c>
      <c r="AO75" s="368"/>
      <c r="AP75" s="368"/>
      <c r="AQ75" s="91" t="s">
        <v>79</v>
      </c>
      <c r="AR75" s="92"/>
      <c r="AS75" s="93">
        <v>0</v>
      </c>
      <c r="AT75" s="94">
        <f t="shared" si="1"/>
        <v>0</v>
      </c>
      <c r="AU75" s="95">
        <f>'SO 700_D.1.4.D - Měření a...'!P85</f>
        <v>0</v>
      </c>
      <c r="AV75" s="94">
        <f>'SO 700_D.1.4.D - Měření a...'!J33</f>
        <v>0</v>
      </c>
      <c r="AW75" s="94">
        <f>'SO 700_D.1.4.D - Měření a...'!J34</f>
        <v>0</v>
      </c>
      <c r="AX75" s="94">
        <f>'SO 700_D.1.4.D - Měření a...'!J35</f>
        <v>0</v>
      </c>
      <c r="AY75" s="94">
        <f>'SO 700_D.1.4.D - Měření a...'!J36</f>
        <v>0</v>
      </c>
      <c r="AZ75" s="94">
        <f>'SO 700_D.1.4.D - Měření a...'!F33</f>
        <v>0</v>
      </c>
      <c r="BA75" s="94">
        <f>'SO 700_D.1.4.D - Měření a...'!F34</f>
        <v>0</v>
      </c>
      <c r="BB75" s="94">
        <f>'SO 700_D.1.4.D - Měření a...'!F35</f>
        <v>0</v>
      </c>
      <c r="BC75" s="94">
        <f>'SO 700_D.1.4.D - Měření a...'!F36</f>
        <v>0</v>
      </c>
      <c r="BD75" s="96">
        <f>'SO 700_D.1.4.D - Měření a...'!F37</f>
        <v>0</v>
      </c>
      <c r="BT75" s="97" t="s">
        <v>80</v>
      </c>
      <c r="BV75" s="97" t="s">
        <v>74</v>
      </c>
      <c r="BW75" s="97" t="s">
        <v>144</v>
      </c>
      <c r="BX75" s="97" t="s">
        <v>5</v>
      </c>
      <c r="CL75" s="97" t="s">
        <v>19</v>
      </c>
      <c r="CM75" s="97" t="s">
        <v>82</v>
      </c>
    </row>
    <row r="76" spans="1:91" s="7" customFormat="1" ht="37.5" customHeight="1">
      <c r="A76" s="87" t="s">
        <v>76</v>
      </c>
      <c r="B76" s="88"/>
      <c r="C76" s="89"/>
      <c r="D76" s="374" t="s">
        <v>145</v>
      </c>
      <c r="E76" s="374"/>
      <c r="F76" s="374"/>
      <c r="G76" s="374"/>
      <c r="H76" s="374"/>
      <c r="I76" s="90"/>
      <c r="J76" s="374" t="s">
        <v>146</v>
      </c>
      <c r="K76" s="374"/>
      <c r="L76" s="374"/>
      <c r="M76" s="374"/>
      <c r="N76" s="374"/>
      <c r="O76" s="374"/>
      <c r="P76" s="374"/>
      <c r="Q76" s="374"/>
      <c r="R76" s="374"/>
      <c r="S76" s="374"/>
      <c r="T76" s="374"/>
      <c r="U76" s="374"/>
      <c r="V76" s="374"/>
      <c r="W76" s="374"/>
      <c r="X76" s="374"/>
      <c r="Y76" s="374"/>
      <c r="Z76" s="374"/>
      <c r="AA76" s="374"/>
      <c r="AB76" s="374"/>
      <c r="AC76" s="374"/>
      <c r="AD76" s="374"/>
      <c r="AE76" s="374"/>
      <c r="AF76" s="374"/>
      <c r="AG76" s="367">
        <f>'SO 700_D.1.4.E - ZTI'!J30</f>
        <v>0</v>
      </c>
      <c r="AH76" s="368"/>
      <c r="AI76" s="368"/>
      <c r="AJ76" s="368"/>
      <c r="AK76" s="368"/>
      <c r="AL76" s="368"/>
      <c r="AM76" s="368"/>
      <c r="AN76" s="367">
        <f t="shared" si="0"/>
        <v>0</v>
      </c>
      <c r="AO76" s="368"/>
      <c r="AP76" s="368"/>
      <c r="AQ76" s="91" t="s">
        <v>79</v>
      </c>
      <c r="AR76" s="92"/>
      <c r="AS76" s="93">
        <v>0</v>
      </c>
      <c r="AT76" s="94">
        <f t="shared" si="1"/>
        <v>0</v>
      </c>
      <c r="AU76" s="95">
        <f>'SO 700_D.1.4.E - ZTI'!P84</f>
        <v>0</v>
      </c>
      <c r="AV76" s="94">
        <f>'SO 700_D.1.4.E - ZTI'!J33</f>
        <v>0</v>
      </c>
      <c r="AW76" s="94">
        <f>'SO 700_D.1.4.E - ZTI'!J34</f>
        <v>0</v>
      </c>
      <c r="AX76" s="94">
        <f>'SO 700_D.1.4.E - ZTI'!J35</f>
        <v>0</v>
      </c>
      <c r="AY76" s="94">
        <f>'SO 700_D.1.4.E - ZTI'!J36</f>
        <v>0</v>
      </c>
      <c r="AZ76" s="94">
        <f>'SO 700_D.1.4.E - ZTI'!F33</f>
        <v>0</v>
      </c>
      <c r="BA76" s="94">
        <f>'SO 700_D.1.4.E - ZTI'!F34</f>
        <v>0</v>
      </c>
      <c r="BB76" s="94">
        <f>'SO 700_D.1.4.E - ZTI'!F35</f>
        <v>0</v>
      </c>
      <c r="BC76" s="94">
        <f>'SO 700_D.1.4.E - ZTI'!F36</f>
        <v>0</v>
      </c>
      <c r="BD76" s="96">
        <f>'SO 700_D.1.4.E - ZTI'!F37</f>
        <v>0</v>
      </c>
      <c r="BT76" s="97" t="s">
        <v>80</v>
      </c>
      <c r="BV76" s="97" t="s">
        <v>74</v>
      </c>
      <c r="BW76" s="97" t="s">
        <v>147</v>
      </c>
      <c r="BX76" s="97" t="s">
        <v>5</v>
      </c>
      <c r="CL76" s="97" t="s">
        <v>19</v>
      </c>
      <c r="CM76" s="97" t="s">
        <v>82</v>
      </c>
    </row>
    <row r="77" spans="1:91" s="7" customFormat="1" ht="37.5" customHeight="1">
      <c r="A77" s="87" t="s">
        <v>76</v>
      </c>
      <c r="B77" s="88"/>
      <c r="C77" s="89"/>
      <c r="D77" s="374" t="s">
        <v>148</v>
      </c>
      <c r="E77" s="374"/>
      <c r="F77" s="374"/>
      <c r="G77" s="374"/>
      <c r="H77" s="374"/>
      <c r="I77" s="90"/>
      <c r="J77" s="374" t="s">
        <v>149</v>
      </c>
      <c r="K77" s="374"/>
      <c r="L77" s="374"/>
      <c r="M77" s="374"/>
      <c r="N77" s="374"/>
      <c r="O77" s="374"/>
      <c r="P77" s="374"/>
      <c r="Q77" s="374"/>
      <c r="R77" s="374"/>
      <c r="S77" s="374"/>
      <c r="T77" s="374"/>
      <c r="U77" s="374"/>
      <c r="V77" s="374"/>
      <c r="W77" s="374"/>
      <c r="X77" s="374"/>
      <c r="Y77" s="374"/>
      <c r="Z77" s="374"/>
      <c r="AA77" s="374"/>
      <c r="AB77" s="374"/>
      <c r="AC77" s="374"/>
      <c r="AD77" s="374"/>
      <c r="AE77" s="374"/>
      <c r="AF77" s="374"/>
      <c r="AG77" s="367">
        <f>'SO 700_D.1.4.Ga - Elektro...'!J30</f>
        <v>0</v>
      </c>
      <c r="AH77" s="368"/>
      <c r="AI77" s="368"/>
      <c r="AJ77" s="368"/>
      <c r="AK77" s="368"/>
      <c r="AL77" s="368"/>
      <c r="AM77" s="368"/>
      <c r="AN77" s="367">
        <f t="shared" si="0"/>
        <v>0</v>
      </c>
      <c r="AO77" s="368"/>
      <c r="AP77" s="368"/>
      <c r="AQ77" s="91" t="s">
        <v>79</v>
      </c>
      <c r="AR77" s="92"/>
      <c r="AS77" s="93">
        <v>0</v>
      </c>
      <c r="AT77" s="94">
        <f t="shared" si="1"/>
        <v>0</v>
      </c>
      <c r="AU77" s="95">
        <f>'SO 700_D.1.4.Ga - Elektro...'!P87</f>
        <v>0</v>
      </c>
      <c r="AV77" s="94">
        <f>'SO 700_D.1.4.Ga - Elektro...'!J33</f>
        <v>0</v>
      </c>
      <c r="AW77" s="94">
        <f>'SO 700_D.1.4.Ga - Elektro...'!J34</f>
        <v>0</v>
      </c>
      <c r="AX77" s="94">
        <f>'SO 700_D.1.4.Ga - Elektro...'!J35</f>
        <v>0</v>
      </c>
      <c r="AY77" s="94">
        <f>'SO 700_D.1.4.Ga - Elektro...'!J36</f>
        <v>0</v>
      </c>
      <c r="AZ77" s="94">
        <f>'SO 700_D.1.4.Ga - Elektro...'!F33</f>
        <v>0</v>
      </c>
      <c r="BA77" s="94">
        <f>'SO 700_D.1.4.Ga - Elektro...'!F34</f>
        <v>0</v>
      </c>
      <c r="BB77" s="94">
        <f>'SO 700_D.1.4.Ga - Elektro...'!F35</f>
        <v>0</v>
      </c>
      <c r="BC77" s="94">
        <f>'SO 700_D.1.4.Ga - Elektro...'!F36</f>
        <v>0</v>
      </c>
      <c r="BD77" s="96">
        <f>'SO 700_D.1.4.Ga - Elektro...'!F37</f>
        <v>0</v>
      </c>
      <c r="BT77" s="97" t="s">
        <v>80</v>
      </c>
      <c r="BV77" s="97" t="s">
        <v>74</v>
      </c>
      <c r="BW77" s="97" t="s">
        <v>150</v>
      </c>
      <c r="BX77" s="97" t="s">
        <v>5</v>
      </c>
      <c r="CL77" s="97" t="s">
        <v>19</v>
      </c>
      <c r="CM77" s="97" t="s">
        <v>82</v>
      </c>
    </row>
    <row r="78" spans="1:91" s="7" customFormat="1" ht="37.5" customHeight="1">
      <c r="A78" s="87" t="s">
        <v>76</v>
      </c>
      <c r="B78" s="88"/>
      <c r="C78" s="89"/>
      <c r="D78" s="374" t="s">
        <v>151</v>
      </c>
      <c r="E78" s="374"/>
      <c r="F78" s="374"/>
      <c r="G78" s="374"/>
      <c r="H78" s="374"/>
      <c r="I78" s="90"/>
      <c r="J78" s="374" t="s">
        <v>152</v>
      </c>
      <c r="K78" s="374"/>
      <c r="L78" s="374"/>
      <c r="M78" s="374"/>
      <c r="N78" s="374"/>
      <c r="O78" s="374"/>
      <c r="P78" s="374"/>
      <c r="Q78" s="374"/>
      <c r="R78" s="374"/>
      <c r="S78" s="374"/>
      <c r="T78" s="374"/>
      <c r="U78" s="374"/>
      <c r="V78" s="374"/>
      <c r="W78" s="374"/>
      <c r="X78" s="374"/>
      <c r="Y78" s="374"/>
      <c r="Z78" s="374"/>
      <c r="AA78" s="374"/>
      <c r="AB78" s="374"/>
      <c r="AC78" s="374"/>
      <c r="AD78" s="374"/>
      <c r="AE78" s="374"/>
      <c r="AF78" s="374"/>
      <c r="AG78" s="367">
        <f>'SO 700_D.1.4.Gb - Elektro...'!J30</f>
        <v>0</v>
      </c>
      <c r="AH78" s="368"/>
      <c r="AI78" s="368"/>
      <c r="AJ78" s="368"/>
      <c r="AK78" s="368"/>
      <c r="AL78" s="368"/>
      <c r="AM78" s="368"/>
      <c r="AN78" s="367">
        <f t="shared" si="0"/>
        <v>0</v>
      </c>
      <c r="AO78" s="368"/>
      <c r="AP78" s="368"/>
      <c r="AQ78" s="91" t="s">
        <v>79</v>
      </c>
      <c r="AR78" s="92"/>
      <c r="AS78" s="93">
        <v>0</v>
      </c>
      <c r="AT78" s="94">
        <f t="shared" si="1"/>
        <v>0</v>
      </c>
      <c r="AU78" s="95">
        <f>'SO 700_D.1.4.Gb - Elektro...'!P83</f>
        <v>0</v>
      </c>
      <c r="AV78" s="94">
        <f>'SO 700_D.1.4.Gb - Elektro...'!J33</f>
        <v>0</v>
      </c>
      <c r="AW78" s="94">
        <f>'SO 700_D.1.4.Gb - Elektro...'!J34</f>
        <v>0</v>
      </c>
      <c r="AX78" s="94">
        <f>'SO 700_D.1.4.Gb - Elektro...'!J35</f>
        <v>0</v>
      </c>
      <c r="AY78" s="94">
        <f>'SO 700_D.1.4.Gb - Elektro...'!J36</f>
        <v>0</v>
      </c>
      <c r="AZ78" s="94">
        <f>'SO 700_D.1.4.Gb - Elektro...'!F33</f>
        <v>0</v>
      </c>
      <c r="BA78" s="94">
        <f>'SO 700_D.1.4.Gb - Elektro...'!F34</f>
        <v>0</v>
      </c>
      <c r="BB78" s="94">
        <f>'SO 700_D.1.4.Gb - Elektro...'!F35</f>
        <v>0</v>
      </c>
      <c r="BC78" s="94">
        <f>'SO 700_D.1.4.Gb - Elektro...'!F36</f>
        <v>0</v>
      </c>
      <c r="BD78" s="96">
        <f>'SO 700_D.1.4.Gb - Elektro...'!F37</f>
        <v>0</v>
      </c>
      <c r="BT78" s="97" t="s">
        <v>80</v>
      </c>
      <c r="BV78" s="97" t="s">
        <v>74</v>
      </c>
      <c r="BW78" s="97" t="s">
        <v>153</v>
      </c>
      <c r="BX78" s="97" t="s">
        <v>5</v>
      </c>
      <c r="CL78" s="97" t="s">
        <v>19</v>
      </c>
      <c r="CM78" s="97" t="s">
        <v>82</v>
      </c>
    </row>
    <row r="79" spans="1:91" s="7" customFormat="1" ht="37.5" customHeight="1">
      <c r="A79" s="87" t="s">
        <v>76</v>
      </c>
      <c r="B79" s="88"/>
      <c r="C79" s="89"/>
      <c r="D79" s="374" t="s">
        <v>154</v>
      </c>
      <c r="E79" s="374"/>
      <c r="F79" s="374"/>
      <c r="G79" s="374"/>
      <c r="H79" s="374"/>
      <c r="I79" s="90"/>
      <c r="J79" s="374" t="s">
        <v>155</v>
      </c>
      <c r="K79" s="374"/>
      <c r="L79" s="374"/>
      <c r="M79" s="374"/>
      <c r="N79" s="374"/>
      <c r="O79" s="374"/>
      <c r="P79" s="374"/>
      <c r="Q79" s="374"/>
      <c r="R79" s="374"/>
      <c r="S79" s="374"/>
      <c r="T79" s="374"/>
      <c r="U79" s="374"/>
      <c r="V79" s="374"/>
      <c r="W79" s="374"/>
      <c r="X79" s="374"/>
      <c r="Y79" s="374"/>
      <c r="Z79" s="374"/>
      <c r="AA79" s="374"/>
      <c r="AB79" s="374"/>
      <c r="AC79" s="374"/>
      <c r="AD79" s="374"/>
      <c r="AE79" s="374"/>
      <c r="AF79" s="374"/>
      <c r="AG79" s="367">
        <f>'SO 700_D.1.4.H - Elektro ...'!J30</f>
        <v>0</v>
      </c>
      <c r="AH79" s="368"/>
      <c r="AI79" s="368"/>
      <c r="AJ79" s="368"/>
      <c r="AK79" s="368"/>
      <c r="AL79" s="368"/>
      <c r="AM79" s="368"/>
      <c r="AN79" s="367">
        <f t="shared" si="0"/>
        <v>0</v>
      </c>
      <c r="AO79" s="368"/>
      <c r="AP79" s="368"/>
      <c r="AQ79" s="91" t="s">
        <v>79</v>
      </c>
      <c r="AR79" s="92"/>
      <c r="AS79" s="93">
        <v>0</v>
      </c>
      <c r="AT79" s="94">
        <f t="shared" si="1"/>
        <v>0</v>
      </c>
      <c r="AU79" s="95">
        <f>'SO 700_D.1.4.H - Elektro ...'!P107</f>
        <v>0</v>
      </c>
      <c r="AV79" s="94">
        <f>'SO 700_D.1.4.H - Elektro ...'!J33</f>
        <v>0</v>
      </c>
      <c r="AW79" s="94">
        <f>'SO 700_D.1.4.H - Elektro ...'!J34</f>
        <v>0</v>
      </c>
      <c r="AX79" s="94">
        <f>'SO 700_D.1.4.H - Elektro ...'!J35</f>
        <v>0</v>
      </c>
      <c r="AY79" s="94">
        <f>'SO 700_D.1.4.H - Elektro ...'!J36</f>
        <v>0</v>
      </c>
      <c r="AZ79" s="94">
        <f>'SO 700_D.1.4.H - Elektro ...'!F33</f>
        <v>0</v>
      </c>
      <c r="BA79" s="94">
        <f>'SO 700_D.1.4.H - Elektro ...'!F34</f>
        <v>0</v>
      </c>
      <c r="BB79" s="94">
        <f>'SO 700_D.1.4.H - Elektro ...'!F35</f>
        <v>0</v>
      </c>
      <c r="BC79" s="94">
        <f>'SO 700_D.1.4.H - Elektro ...'!F36</f>
        <v>0</v>
      </c>
      <c r="BD79" s="96">
        <f>'SO 700_D.1.4.H - Elektro ...'!F37</f>
        <v>0</v>
      </c>
      <c r="BT79" s="97" t="s">
        <v>80</v>
      </c>
      <c r="BV79" s="97" t="s">
        <v>74</v>
      </c>
      <c r="BW79" s="97" t="s">
        <v>156</v>
      </c>
      <c r="BX79" s="97" t="s">
        <v>5</v>
      </c>
      <c r="CL79" s="97" t="s">
        <v>19</v>
      </c>
      <c r="CM79" s="97" t="s">
        <v>82</v>
      </c>
    </row>
    <row r="80" spans="1:91" s="7" customFormat="1" ht="37.5" customHeight="1">
      <c r="A80" s="87" t="s">
        <v>76</v>
      </c>
      <c r="B80" s="88"/>
      <c r="C80" s="89"/>
      <c r="D80" s="374" t="s">
        <v>157</v>
      </c>
      <c r="E80" s="374"/>
      <c r="F80" s="374"/>
      <c r="G80" s="374"/>
      <c r="H80" s="374"/>
      <c r="I80" s="90"/>
      <c r="J80" s="374" t="s">
        <v>158</v>
      </c>
      <c r="K80" s="374"/>
      <c r="L80" s="374"/>
      <c r="M80" s="374"/>
      <c r="N80" s="374"/>
      <c r="O80" s="374"/>
      <c r="P80" s="374"/>
      <c r="Q80" s="374"/>
      <c r="R80" s="374"/>
      <c r="S80" s="374"/>
      <c r="T80" s="374"/>
      <c r="U80" s="374"/>
      <c r="V80" s="374"/>
      <c r="W80" s="374"/>
      <c r="X80" s="374"/>
      <c r="Y80" s="374"/>
      <c r="Z80" s="374"/>
      <c r="AA80" s="374"/>
      <c r="AB80" s="374"/>
      <c r="AC80" s="374"/>
      <c r="AD80" s="374"/>
      <c r="AE80" s="374"/>
      <c r="AF80" s="374"/>
      <c r="AG80" s="367">
        <f>'SO 700_D.1.4.I - Gastro v...'!J30</f>
        <v>0</v>
      </c>
      <c r="AH80" s="368"/>
      <c r="AI80" s="368"/>
      <c r="AJ80" s="368"/>
      <c r="AK80" s="368"/>
      <c r="AL80" s="368"/>
      <c r="AM80" s="368"/>
      <c r="AN80" s="367">
        <f t="shared" si="0"/>
        <v>0</v>
      </c>
      <c r="AO80" s="368"/>
      <c r="AP80" s="368"/>
      <c r="AQ80" s="91" t="s">
        <v>79</v>
      </c>
      <c r="AR80" s="92"/>
      <c r="AS80" s="93">
        <v>0</v>
      </c>
      <c r="AT80" s="94">
        <f t="shared" si="1"/>
        <v>0</v>
      </c>
      <c r="AU80" s="95">
        <f>'SO 700_D.1.4.I - Gastro v...'!P109</f>
        <v>0</v>
      </c>
      <c r="AV80" s="94">
        <f>'SO 700_D.1.4.I - Gastro v...'!J33</f>
        <v>0</v>
      </c>
      <c r="AW80" s="94">
        <f>'SO 700_D.1.4.I - Gastro v...'!J34</f>
        <v>0</v>
      </c>
      <c r="AX80" s="94">
        <f>'SO 700_D.1.4.I - Gastro v...'!J35</f>
        <v>0</v>
      </c>
      <c r="AY80" s="94">
        <f>'SO 700_D.1.4.I - Gastro v...'!J36</f>
        <v>0</v>
      </c>
      <c r="AZ80" s="94">
        <f>'SO 700_D.1.4.I - Gastro v...'!F33</f>
        <v>0</v>
      </c>
      <c r="BA80" s="94">
        <f>'SO 700_D.1.4.I - Gastro v...'!F34</f>
        <v>0</v>
      </c>
      <c r="BB80" s="94">
        <f>'SO 700_D.1.4.I - Gastro v...'!F35</f>
        <v>0</v>
      </c>
      <c r="BC80" s="94">
        <f>'SO 700_D.1.4.I - Gastro v...'!F36</f>
        <v>0</v>
      </c>
      <c r="BD80" s="96">
        <f>'SO 700_D.1.4.I - Gastro v...'!F37</f>
        <v>0</v>
      </c>
      <c r="BT80" s="97" t="s">
        <v>80</v>
      </c>
      <c r="BV80" s="97" t="s">
        <v>74</v>
      </c>
      <c r="BW80" s="97" t="s">
        <v>159</v>
      </c>
      <c r="BX80" s="97" t="s">
        <v>5</v>
      </c>
      <c r="CL80" s="97" t="s">
        <v>19</v>
      </c>
      <c r="CM80" s="97" t="s">
        <v>82</v>
      </c>
    </row>
    <row r="81" spans="1:91" s="7" customFormat="1" ht="37.5" customHeight="1">
      <c r="A81" s="87" t="s">
        <v>76</v>
      </c>
      <c r="B81" s="88"/>
      <c r="C81" s="89"/>
      <c r="D81" s="374" t="s">
        <v>160</v>
      </c>
      <c r="E81" s="374"/>
      <c r="F81" s="374"/>
      <c r="G81" s="374"/>
      <c r="H81" s="374"/>
      <c r="I81" s="90"/>
      <c r="J81" s="374" t="s">
        <v>161</v>
      </c>
      <c r="K81" s="374"/>
      <c r="L81" s="374"/>
      <c r="M81" s="374"/>
      <c r="N81" s="374"/>
      <c r="O81" s="374"/>
      <c r="P81" s="374"/>
      <c r="Q81" s="374"/>
      <c r="R81" s="374"/>
      <c r="S81" s="374"/>
      <c r="T81" s="374"/>
      <c r="U81" s="374"/>
      <c r="V81" s="374"/>
      <c r="W81" s="374"/>
      <c r="X81" s="374"/>
      <c r="Y81" s="374"/>
      <c r="Z81" s="374"/>
      <c r="AA81" s="374"/>
      <c r="AB81" s="374"/>
      <c r="AC81" s="374"/>
      <c r="AD81" s="374"/>
      <c r="AE81" s="374"/>
      <c r="AF81" s="374"/>
      <c r="AG81" s="367">
        <f>'SO 700_D.1.4.J - ZOKT'!J30</f>
        <v>0</v>
      </c>
      <c r="AH81" s="368"/>
      <c r="AI81" s="368"/>
      <c r="AJ81" s="368"/>
      <c r="AK81" s="368"/>
      <c r="AL81" s="368"/>
      <c r="AM81" s="368"/>
      <c r="AN81" s="367">
        <f t="shared" si="0"/>
        <v>0</v>
      </c>
      <c r="AO81" s="368"/>
      <c r="AP81" s="368"/>
      <c r="AQ81" s="91" t="s">
        <v>79</v>
      </c>
      <c r="AR81" s="92"/>
      <c r="AS81" s="93">
        <v>0</v>
      </c>
      <c r="AT81" s="94">
        <f t="shared" si="1"/>
        <v>0</v>
      </c>
      <c r="AU81" s="95">
        <f>'SO 700_D.1.4.J - ZOKT'!P83</f>
        <v>0</v>
      </c>
      <c r="AV81" s="94">
        <f>'SO 700_D.1.4.J - ZOKT'!J33</f>
        <v>0</v>
      </c>
      <c r="AW81" s="94">
        <f>'SO 700_D.1.4.J - ZOKT'!J34</f>
        <v>0</v>
      </c>
      <c r="AX81" s="94">
        <f>'SO 700_D.1.4.J - ZOKT'!J35</f>
        <v>0</v>
      </c>
      <c r="AY81" s="94">
        <f>'SO 700_D.1.4.J - ZOKT'!J36</f>
        <v>0</v>
      </c>
      <c r="AZ81" s="94">
        <f>'SO 700_D.1.4.J - ZOKT'!F33</f>
        <v>0</v>
      </c>
      <c r="BA81" s="94">
        <f>'SO 700_D.1.4.J - ZOKT'!F34</f>
        <v>0</v>
      </c>
      <c r="BB81" s="94">
        <f>'SO 700_D.1.4.J - ZOKT'!F35</f>
        <v>0</v>
      </c>
      <c r="BC81" s="94">
        <f>'SO 700_D.1.4.J - ZOKT'!F36</f>
        <v>0</v>
      </c>
      <c r="BD81" s="96">
        <f>'SO 700_D.1.4.J - ZOKT'!F37</f>
        <v>0</v>
      </c>
      <c r="BT81" s="97" t="s">
        <v>80</v>
      </c>
      <c r="BV81" s="97" t="s">
        <v>74</v>
      </c>
      <c r="BW81" s="97" t="s">
        <v>162</v>
      </c>
      <c r="BX81" s="97" t="s">
        <v>5</v>
      </c>
      <c r="CL81" s="97" t="s">
        <v>19</v>
      </c>
      <c r="CM81" s="97" t="s">
        <v>82</v>
      </c>
    </row>
    <row r="82" spans="1:91" s="7" customFormat="1" ht="37.5" customHeight="1">
      <c r="A82" s="87" t="s">
        <v>76</v>
      </c>
      <c r="B82" s="88"/>
      <c r="C82" s="89"/>
      <c r="D82" s="374" t="s">
        <v>163</v>
      </c>
      <c r="E82" s="374"/>
      <c r="F82" s="374"/>
      <c r="G82" s="374"/>
      <c r="H82" s="374"/>
      <c r="I82" s="90"/>
      <c r="J82" s="374" t="s">
        <v>164</v>
      </c>
      <c r="K82" s="374"/>
      <c r="L82" s="374"/>
      <c r="M82" s="374"/>
      <c r="N82" s="374"/>
      <c r="O82" s="374"/>
      <c r="P82" s="374"/>
      <c r="Q82" s="374"/>
      <c r="R82" s="374"/>
      <c r="S82" s="374"/>
      <c r="T82" s="374"/>
      <c r="U82" s="374"/>
      <c r="V82" s="374"/>
      <c r="W82" s="374"/>
      <c r="X82" s="374"/>
      <c r="Y82" s="374"/>
      <c r="Z82" s="374"/>
      <c r="AA82" s="374"/>
      <c r="AB82" s="374"/>
      <c r="AC82" s="374"/>
      <c r="AD82" s="374"/>
      <c r="AE82" s="374"/>
      <c r="AF82" s="374"/>
      <c r="AG82" s="367">
        <f>'SO 700_D.1.4.L - Záchytný...'!J30</f>
        <v>0</v>
      </c>
      <c r="AH82" s="368"/>
      <c r="AI82" s="368"/>
      <c r="AJ82" s="368"/>
      <c r="AK82" s="368"/>
      <c r="AL82" s="368"/>
      <c r="AM82" s="368"/>
      <c r="AN82" s="367">
        <f t="shared" si="0"/>
        <v>0</v>
      </c>
      <c r="AO82" s="368"/>
      <c r="AP82" s="368"/>
      <c r="AQ82" s="91" t="s">
        <v>79</v>
      </c>
      <c r="AR82" s="92"/>
      <c r="AS82" s="93">
        <v>0</v>
      </c>
      <c r="AT82" s="94">
        <f t="shared" si="1"/>
        <v>0</v>
      </c>
      <c r="AU82" s="95">
        <f>'SO 700_D.1.4.L - Záchytný...'!P81</f>
        <v>0</v>
      </c>
      <c r="AV82" s="94">
        <f>'SO 700_D.1.4.L - Záchytný...'!J33</f>
        <v>0</v>
      </c>
      <c r="AW82" s="94">
        <f>'SO 700_D.1.4.L - Záchytný...'!J34</f>
        <v>0</v>
      </c>
      <c r="AX82" s="94">
        <f>'SO 700_D.1.4.L - Záchytný...'!J35</f>
        <v>0</v>
      </c>
      <c r="AY82" s="94">
        <f>'SO 700_D.1.4.L - Záchytný...'!J36</f>
        <v>0</v>
      </c>
      <c r="AZ82" s="94">
        <f>'SO 700_D.1.4.L - Záchytný...'!F33</f>
        <v>0</v>
      </c>
      <c r="BA82" s="94">
        <f>'SO 700_D.1.4.L - Záchytný...'!F34</f>
        <v>0</v>
      </c>
      <c r="BB82" s="94">
        <f>'SO 700_D.1.4.L - Záchytný...'!F35</f>
        <v>0</v>
      </c>
      <c r="BC82" s="94">
        <f>'SO 700_D.1.4.L - Záchytný...'!F36</f>
        <v>0</v>
      </c>
      <c r="BD82" s="96">
        <f>'SO 700_D.1.4.L - Záchytný...'!F37</f>
        <v>0</v>
      </c>
      <c r="BT82" s="97" t="s">
        <v>80</v>
      </c>
      <c r="BV82" s="97" t="s">
        <v>74</v>
      </c>
      <c r="BW82" s="97" t="s">
        <v>165</v>
      </c>
      <c r="BX82" s="97" t="s">
        <v>5</v>
      </c>
      <c r="CL82" s="97" t="s">
        <v>19</v>
      </c>
      <c r="CM82" s="97" t="s">
        <v>82</v>
      </c>
    </row>
    <row r="83" spans="1:91" s="7" customFormat="1" ht="37.5" customHeight="1">
      <c r="A83" s="87" t="s">
        <v>76</v>
      </c>
      <c r="B83" s="88"/>
      <c r="C83" s="89"/>
      <c r="D83" s="374" t="s">
        <v>166</v>
      </c>
      <c r="E83" s="374"/>
      <c r="F83" s="374"/>
      <c r="G83" s="374"/>
      <c r="H83" s="374"/>
      <c r="I83" s="90"/>
      <c r="J83" s="374" t="s">
        <v>167</v>
      </c>
      <c r="K83" s="374"/>
      <c r="L83" s="374"/>
      <c r="M83" s="374"/>
      <c r="N83" s="374"/>
      <c r="O83" s="374"/>
      <c r="P83" s="374"/>
      <c r="Q83" s="374"/>
      <c r="R83" s="374"/>
      <c r="S83" s="374"/>
      <c r="T83" s="374"/>
      <c r="U83" s="374"/>
      <c r="V83" s="374"/>
      <c r="W83" s="374"/>
      <c r="X83" s="374"/>
      <c r="Y83" s="374"/>
      <c r="Z83" s="374"/>
      <c r="AA83" s="374"/>
      <c r="AB83" s="374"/>
      <c r="AC83" s="374"/>
      <c r="AD83" s="374"/>
      <c r="AE83" s="374"/>
      <c r="AF83" s="374"/>
      <c r="AG83" s="367">
        <f>'SO 700_D.1.4.M - Návrh vý...'!J30</f>
        <v>0</v>
      </c>
      <c r="AH83" s="368"/>
      <c r="AI83" s="368"/>
      <c r="AJ83" s="368"/>
      <c r="AK83" s="368"/>
      <c r="AL83" s="368"/>
      <c r="AM83" s="368"/>
      <c r="AN83" s="367">
        <f t="shared" si="0"/>
        <v>0</v>
      </c>
      <c r="AO83" s="368"/>
      <c r="AP83" s="368"/>
      <c r="AQ83" s="91" t="s">
        <v>79</v>
      </c>
      <c r="AR83" s="92"/>
      <c r="AS83" s="93">
        <v>0</v>
      </c>
      <c r="AT83" s="94">
        <f t="shared" si="1"/>
        <v>0</v>
      </c>
      <c r="AU83" s="95">
        <f>'SO 700_D.1.4.M - Návrh vý...'!P80</f>
        <v>0</v>
      </c>
      <c r="AV83" s="94">
        <f>'SO 700_D.1.4.M - Návrh vý...'!J33</f>
        <v>0</v>
      </c>
      <c r="AW83" s="94">
        <f>'SO 700_D.1.4.M - Návrh vý...'!J34</f>
        <v>0</v>
      </c>
      <c r="AX83" s="94">
        <f>'SO 700_D.1.4.M - Návrh vý...'!J35</f>
        <v>0</v>
      </c>
      <c r="AY83" s="94">
        <f>'SO 700_D.1.4.M - Návrh vý...'!J36</f>
        <v>0</v>
      </c>
      <c r="AZ83" s="94">
        <f>'SO 700_D.1.4.M - Návrh vý...'!F33</f>
        <v>0</v>
      </c>
      <c r="BA83" s="94">
        <f>'SO 700_D.1.4.M - Návrh vý...'!F34</f>
        <v>0</v>
      </c>
      <c r="BB83" s="94">
        <f>'SO 700_D.1.4.M - Návrh vý...'!F35</f>
        <v>0</v>
      </c>
      <c r="BC83" s="94">
        <f>'SO 700_D.1.4.M - Návrh vý...'!F36</f>
        <v>0</v>
      </c>
      <c r="BD83" s="96">
        <f>'SO 700_D.1.4.M - Návrh vý...'!F37</f>
        <v>0</v>
      </c>
      <c r="BT83" s="97" t="s">
        <v>80</v>
      </c>
      <c r="BV83" s="97" t="s">
        <v>74</v>
      </c>
      <c r="BW83" s="97" t="s">
        <v>168</v>
      </c>
      <c r="BX83" s="97" t="s">
        <v>5</v>
      </c>
      <c r="CL83" s="97" t="s">
        <v>19</v>
      </c>
      <c r="CM83" s="97" t="s">
        <v>82</v>
      </c>
    </row>
    <row r="84" spans="1:91" s="7" customFormat="1" ht="16.5" customHeight="1">
      <c r="A84" s="87" t="s">
        <v>76</v>
      </c>
      <c r="B84" s="88"/>
      <c r="C84" s="89"/>
      <c r="D84" s="374" t="s">
        <v>169</v>
      </c>
      <c r="E84" s="374"/>
      <c r="F84" s="374"/>
      <c r="G84" s="374"/>
      <c r="H84" s="374"/>
      <c r="I84" s="90"/>
      <c r="J84" s="374" t="s">
        <v>170</v>
      </c>
      <c r="K84" s="374"/>
      <c r="L84" s="374"/>
      <c r="M84" s="374"/>
      <c r="N84" s="374"/>
      <c r="O84" s="374"/>
      <c r="P84" s="374"/>
      <c r="Q84" s="374"/>
      <c r="R84" s="374"/>
      <c r="S84" s="374"/>
      <c r="T84" s="374"/>
      <c r="U84" s="374"/>
      <c r="V84" s="374"/>
      <c r="W84" s="374"/>
      <c r="X84" s="374"/>
      <c r="Y84" s="374"/>
      <c r="Z84" s="374"/>
      <c r="AA84" s="374"/>
      <c r="AB84" s="374"/>
      <c r="AC84" s="374"/>
      <c r="AD84" s="374"/>
      <c r="AE84" s="374"/>
      <c r="AF84" s="374"/>
      <c r="AG84" s="367">
        <f>'SO 701 - Opěrné stěny'!J30</f>
        <v>0</v>
      </c>
      <c r="AH84" s="368"/>
      <c r="AI84" s="368"/>
      <c r="AJ84" s="368"/>
      <c r="AK84" s="368"/>
      <c r="AL84" s="368"/>
      <c r="AM84" s="368"/>
      <c r="AN84" s="367">
        <f t="shared" si="0"/>
        <v>0</v>
      </c>
      <c r="AO84" s="368"/>
      <c r="AP84" s="368"/>
      <c r="AQ84" s="91" t="s">
        <v>79</v>
      </c>
      <c r="AR84" s="92"/>
      <c r="AS84" s="93">
        <v>0</v>
      </c>
      <c r="AT84" s="94">
        <f t="shared" si="1"/>
        <v>0</v>
      </c>
      <c r="AU84" s="95">
        <f>'SO 701 - Opěrné stěny'!P86</f>
        <v>0</v>
      </c>
      <c r="AV84" s="94">
        <f>'SO 701 - Opěrné stěny'!J33</f>
        <v>0</v>
      </c>
      <c r="AW84" s="94">
        <f>'SO 701 - Opěrné stěny'!J34</f>
        <v>0</v>
      </c>
      <c r="AX84" s="94">
        <f>'SO 701 - Opěrné stěny'!J35</f>
        <v>0</v>
      </c>
      <c r="AY84" s="94">
        <f>'SO 701 - Opěrné stěny'!J36</f>
        <v>0</v>
      </c>
      <c r="AZ84" s="94">
        <f>'SO 701 - Opěrné stěny'!F33</f>
        <v>0</v>
      </c>
      <c r="BA84" s="94">
        <f>'SO 701 - Opěrné stěny'!F34</f>
        <v>0</v>
      </c>
      <c r="BB84" s="94">
        <f>'SO 701 - Opěrné stěny'!F35</f>
        <v>0</v>
      </c>
      <c r="BC84" s="94">
        <f>'SO 701 - Opěrné stěny'!F36</f>
        <v>0</v>
      </c>
      <c r="BD84" s="96">
        <f>'SO 701 - Opěrné stěny'!F37</f>
        <v>0</v>
      </c>
      <c r="BT84" s="97" t="s">
        <v>80</v>
      </c>
      <c r="BV84" s="97" t="s">
        <v>74</v>
      </c>
      <c r="BW84" s="97" t="s">
        <v>171</v>
      </c>
      <c r="BX84" s="97" t="s">
        <v>5</v>
      </c>
      <c r="CL84" s="97" t="s">
        <v>19</v>
      </c>
      <c r="CM84" s="97" t="s">
        <v>82</v>
      </c>
    </row>
    <row r="85" spans="1:91" s="7" customFormat="1" ht="16.5" customHeight="1">
      <c r="A85" s="87" t="s">
        <v>76</v>
      </c>
      <c r="B85" s="88"/>
      <c r="C85" s="89"/>
      <c r="D85" s="374" t="s">
        <v>172</v>
      </c>
      <c r="E85" s="374"/>
      <c r="F85" s="374"/>
      <c r="G85" s="374"/>
      <c r="H85" s="374"/>
      <c r="I85" s="90"/>
      <c r="J85" s="374" t="s">
        <v>173</v>
      </c>
      <c r="K85" s="374"/>
      <c r="L85" s="374"/>
      <c r="M85" s="374"/>
      <c r="N85" s="374"/>
      <c r="O85" s="374"/>
      <c r="P85" s="374"/>
      <c r="Q85" s="374"/>
      <c r="R85" s="374"/>
      <c r="S85" s="374"/>
      <c r="T85" s="374"/>
      <c r="U85" s="374"/>
      <c r="V85" s="374"/>
      <c r="W85" s="374"/>
      <c r="X85" s="374"/>
      <c r="Y85" s="374"/>
      <c r="Z85" s="374"/>
      <c r="AA85" s="374"/>
      <c r="AB85" s="374"/>
      <c r="AC85" s="374"/>
      <c r="AD85" s="374"/>
      <c r="AE85" s="374"/>
      <c r="AF85" s="374"/>
      <c r="AG85" s="367">
        <f>'SO 703 - Oplocení'!J30</f>
        <v>0</v>
      </c>
      <c r="AH85" s="368"/>
      <c r="AI85" s="368"/>
      <c r="AJ85" s="368"/>
      <c r="AK85" s="368"/>
      <c r="AL85" s="368"/>
      <c r="AM85" s="368"/>
      <c r="AN85" s="367">
        <f t="shared" si="0"/>
        <v>0</v>
      </c>
      <c r="AO85" s="368"/>
      <c r="AP85" s="368"/>
      <c r="AQ85" s="91" t="s">
        <v>79</v>
      </c>
      <c r="AR85" s="92"/>
      <c r="AS85" s="93">
        <v>0</v>
      </c>
      <c r="AT85" s="94">
        <f t="shared" si="1"/>
        <v>0</v>
      </c>
      <c r="AU85" s="95">
        <f>'SO 703 - Oplocení'!P82</f>
        <v>0</v>
      </c>
      <c r="AV85" s="94">
        <f>'SO 703 - Oplocení'!J33</f>
        <v>0</v>
      </c>
      <c r="AW85" s="94">
        <f>'SO 703 - Oplocení'!J34</f>
        <v>0</v>
      </c>
      <c r="AX85" s="94">
        <f>'SO 703 - Oplocení'!J35</f>
        <v>0</v>
      </c>
      <c r="AY85" s="94">
        <f>'SO 703 - Oplocení'!J36</f>
        <v>0</v>
      </c>
      <c r="AZ85" s="94">
        <f>'SO 703 - Oplocení'!F33</f>
        <v>0</v>
      </c>
      <c r="BA85" s="94">
        <f>'SO 703 - Oplocení'!F34</f>
        <v>0</v>
      </c>
      <c r="BB85" s="94">
        <f>'SO 703 - Oplocení'!F35</f>
        <v>0</v>
      </c>
      <c r="BC85" s="94">
        <f>'SO 703 - Oplocení'!F36</f>
        <v>0</v>
      </c>
      <c r="BD85" s="96">
        <f>'SO 703 - Oplocení'!F37</f>
        <v>0</v>
      </c>
      <c r="BT85" s="97" t="s">
        <v>80</v>
      </c>
      <c r="BV85" s="97" t="s">
        <v>74</v>
      </c>
      <c r="BW85" s="97" t="s">
        <v>174</v>
      </c>
      <c r="BX85" s="97" t="s">
        <v>5</v>
      </c>
      <c r="CL85" s="97" t="s">
        <v>19</v>
      </c>
      <c r="CM85" s="97" t="s">
        <v>82</v>
      </c>
    </row>
    <row r="86" spans="1:91" s="7" customFormat="1" ht="16.5" customHeight="1">
      <c r="A86" s="87" t="s">
        <v>76</v>
      </c>
      <c r="B86" s="88"/>
      <c r="C86" s="89"/>
      <c r="D86" s="374" t="s">
        <v>175</v>
      </c>
      <c r="E86" s="374"/>
      <c r="F86" s="374"/>
      <c r="G86" s="374"/>
      <c r="H86" s="374"/>
      <c r="I86" s="90"/>
      <c r="J86" s="374" t="s">
        <v>176</v>
      </c>
      <c r="K86" s="374"/>
      <c r="L86" s="374"/>
      <c r="M86" s="374"/>
      <c r="N86" s="374"/>
      <c r="O86" s="374"/>
      <c r="P86" s="374"/>
      <c r="Q86" s="374"/>
      <c r="R86" s="374"/>
      <c r="S86" s="374"/>
      <c r="T86" s="374"/>
      <c r="U86" s="374"/>
      <c r="V86" s="374"/>
      <c r="W86" s="374"/>
      <c r="X86" s="374"/>
      <c r="Y86" s="374"/>
      <c r="Z86" s="374"/>
      <c r="AA86" s="374"/>
      <c r="AB86" s="374"/>
      <c r="AC86" s="374"/>
      <c r="AD86" s="374"/>
      <c r="AE86" s="374"/>
      <c r="AF86" s="374"/>
      <c r="AG86" s="367">
        <f>'SO 891 - Sadové úpravy'!J30</f>
        <v>0</v>
      </c>
      <c r="AH86" s="368"/>
      <c r="AI86" s="368"/>
      <c r="AJ86" s="368"/>
      <c r="AK86" s="368"/>
      <c r="AL86" s="368"/>
      <c r="AM86" s="368"/>
      <c r="AN86" s="367">
        <f t="shared" si="0"/>
        <v>0</v>
      </c>
      <c r="AO86" s="368"/>
      <c r="AP86" s="368"/>
      <c r="AQ86" s="91" t="s">
        <v>79</v>
      </c>
      <c r="AR86" s="92"/>
      <c r="AS86" s="93">
        <v>0</v>
      </c>
      <c r="AT86" s="94">
        <f t="shared" si="1"/>
        <v>0</v>
      </c>
      <c r="AU86" s="95">
        <f>'SO 891 - Sadové úpravy'!P96</f>
        <v>0</v>
      </c>
      <c r="AV86" s="94">
        <f>'SO 891 - Sadové úpravy'!J33</f>
        <v>0</v>
      </c>
      <c r="AW86" s="94">
        <f>'SO 891 - Sadové úpravy'!J34</f>
        <v>0</v>
      </c>
      <c r="AX86" s="94">
        <f>'SO 891 - Sadové úpravy'!J35</f>
        <v>0</v>
      </c>
      <c r="AY86" s="94">
        <f>'SO 891 - Sadové úpravy'!J36</f>
        <v>0</v>
      </c>
      <c r="AZ86" s="94">
        <f>'SO 891 - Sadové úpravy'!F33</f>
        <v>0</v>
      </c>
      <c r="BA86" s="94">
        <f>'SO 891 - Sadové úpravy'!F34</f>
        <v>0</v>
      </c>
      <c r="BB86" s="94">
        <f>'SO 891 - Sadové úpravy'!F35</f>
        <v>0</v>
      </c>
      <c r="BC86" s="94">
        <f>'SO 891 - Sadové úpravy'!F36</f>
        <v>0</v>
      </c>
      <c r="BD86" s="96">
        <f>'SO 891 - Sadové úpravy'!F37</f>
        <v>0</v>
      </c>
      <c r="BT86" s="97" t="s">
        <v>80</v>
      </c>
      <c r="BV86" s="97" t="s">
        <v>74</v>
      </c>
      <c r="BW86" s="97" t="s">
        <v>177</v>
      </c>
      <c r="BX86" s="97" t="s">
        <v>5</v>
      </c>
      <c r="CL86" s="97" t="s">
        <v>19</v>
      </c>
      <c r="CM86" s="97" t="s">
        <v>82</v>
      </c>
    </row>
    <row r="87" spans="1:91" s="7" customFormat="1" ht="16.5" customHeight="1">
      <c r="A87" s="87" t="s">
        <v>76</v>
      </c>
      <c r="B87" s="88"/>
      <c r="C87" s="89"/>
      <c r="D87" s="374" t="s">
        <v>178</v>
      </c>
      <c r="E87" s="374"/>
      <c r="F87" s="374"/>
      <c r="G87" s="374"/>
      <c r="H87" s="374"/>
      <c r="I87" s="90"/>
      <c r="J87" s="374" t="s">
        <v>106</v>
      </c>
      <c r="K87" s="374"/>
      <c r="L87" s="374"/>
      <c r="M87" s="374"/>
      <c r="N87" s="374"/>
      <c r="O87" s="374"/>
      <c r="P87" s="374"/>
      <c r="Q87" s="374"/>
      <c r="R87" s="374"/>
      <c r="S87" s="374"/>
      <c r="T87" s="374"/>
      <c r="U87" s="374"/>
      <c r="V87" s="374"/>
      <c r="W87" s="374"/>
      <c r="X87" s="374"/>
      <c r="Y87" s="374"/>
      <c r="Z87" s="374"/>
      <c r="AA87" s="374"/>
      <c r="AB87" s="374"/>
      <c r="AC87" s="374"/>
      <c r="AD87" s="374"/>
      <c r="AE87" s="374"/>
      <c r="AF87" s="374"/>
      <c r="AG87" s="367">
        <f>'SO 999 - VRN'!J30</f>
        <v>0</v>
      </c>
      <c r="AH87" s="368"/>
      <c r="AI87" s="368"/>
      <c r="AJ87" s="368"/>
      <c r="AK87" s="368"/>
      <c r="AL87" s="368"/>
      <c r="AM87" s="368"/>
      <c r="AN87" s="367">
        <f t="shared" si="0"/>
        <v>0</v>
      </c>
      <c r="AO87" s="368"/>
      <c r="AP87" s="368"/>
      <c r="AQ87" s="91" t="s">
        <v>179</v>
      </c>
      <c r="AR87" s="92"/>
      <c r="AS87" s="105">
        <v>0</v>
      </c>
      <c r="AT87" s="106">
        <f t="shared" si="1"/>
        <v>0</v>
      </c>
      <c r="AU87" s="107">
        <f>'SO 999 - VRN'!P87</f>
        <v>0</v>
      </c>
      <c r="AV87" s="106">
        <f>'SO 999 - VRN'!J33</f>
        <v>0</v>
      </c>
      <c r="AW87" s="106">
        <f>'SO 999 - VRN'!J34</f>
        <v>0</v>
      </c>
      <c r="AX87" s="106">
        <f>'SO 999 - VRN'!J35</f>
        <v>0</v>
      </c>
      <c r="AY87" s="106">
        <f>'SO 999 - VRN'!J36</f>
        <v>0</v>
      </c>
      <c r="AZ87" s="106">
        <f>'SO 999 - VRN'!F33</f>
        <v>0</v>
      </c>
      <c r="BA87" s="106">
        <f>'SO 999 - VRN'!F34</f>
        <v>0</v>
      </c>
      <c r="BB87" s="106">
        <f>'SO 999 - VRN'!F35</f>
        <v>0</v>
      </c>
      <c r="BC87" s="106">
        <f>'SO 999 - VRN'!F36</f>
        <v>0</v>
      </c>
      <c r="BD87" s="108">
        <f>'SO 999 - VRN'!F37</f>
        <v>0</v>
      </c>
      <c r="BT87" s="97" t="s">
        <v>80</v>
      </c>
      <c r="BV87" s="97" t="s">
        <v>74</v>
      </c>
      <c r="BW87" s="97" t="s">
        <v>180</v>
      </c>
      <c r="BX87" s="97" t="s">
        <v>5</v>
      </c>
      <c r="CL87" s="97" t="s">
        <v>19</v>
      </c>
      <c r="CM87" s="97" t="s">
        <v>82</v>
      </c>
    </row>
    <row r="88" spans="1:91" s="2" customFormat="1" ht="30" customHeight="1">
      <c r="A88" s="35"/>
      <c r="B88" s="36"/>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40"/>
      <c r="AS88" s="35"/>
      <c r="AT88" s="35"/>
      <c r="AU88" s="35"/>
      <c r="AV88" s="35"/>
      <c r="AW88" s="35"/>
      <c r="AX88" s="35"/>
      <c r="AY88" s="35"/>
      <c r="AZ88" s="35"/>
      <c r="BA88" s="35"/>
      <c r="BB88" s="35"/>
      <c r="BC88" s="35"/>
      <c r="BD88" s="35"/>
      <c r="BE88" s="35"/>
    </row>
    <row r="89" spans="1:91" s="2" customFormat="1" ht="6.95" customHeight="1">
      <c r="A89" s="35"/>
      <c r="B89" s="48"/>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0"/>
      <c r="AS89" s="35"/>
      <c r="AT89" s="35"/>
      <c r="AU89" s="35"/>
      <c r="AV89" s="35"/>
      <c r="AW89" s="35"/>
      <c r="AX89" s="35"/>
      <c r="AY89" s="35"/>
      <c r="AZ89" s="35"/>
      <c r="BA89" s="35"/>
      <c r="BB89" s="35"/>
      <c r="BC89" s="35"/>
      <c r="BD89" s="35"/>
      <c r="BE89" s="35"/>
    </row>
  </sheetData>
  <sheetProtection algorithmName="SHA-512" hashValue="7pXBGM/Y0g5lJnPxDh1lKU3FhAJKG5DKydpg67cAT+Xn+LKcA9hV6gv0QKNx/ptTIC8MUbMBC0eAdTmJd3PYYg==" saltValue="uUt2TPmWQDuV/Tap5CMDsOseW5HSXLwH8Xhen1hcH73wfSTwdiHuzIs82KIHpJQkNM1aZC4/mSRM9400QLVCQg==" spinCount="100000" sheet="1" objects="1" scenarios="1" formatColumns="0" formatRows="0"/>
  <mergeCells count="170">
    <mergeCell ref="D84:H84"/>
    <mergeCell ref="J84:AF84"/>
    <mergeCell ref="D85:H85"/>
    <mergeCell ref="J85:AF85"/>
    <mergeCell ref="D86:H86"/>
    <mergeCell ref="J86:AF86"/>
    <mergeCell ref="D87:H87"/>
    <mergeCell ref="J87:AF87"/>
    <mergeCell ref="D79:H79"/>
    <mergeCell ref="J79:AF79"/>
    <mergeCell ref="D80:H80"/>
    <mergeCell ref="J80:AF80"/>
    <mergeCell ref="D81:H81"/>
    <mergeCell ref="J81:AF81"/>
    <mergeCell ref="D82:H82"/>
    <mergeCell ref="J82:AF82"/>
    <mergeCell ref="D83:H83"/>
    <mergeCell ref="J83:AF83"/>
    <mergeCell ref="J74:AF74"/>
    <mergeCell ref="D74:H74"/>
    <mergeCell ref="J75:AF75"/>
    <mergeCell ref="D75:H75"/>
    <mergeCell ref="J76:AF76"/>
    <mergeCell ref="D76:H76"/>
    <mergeCell ref="J77:AF77"/>
    <mergeCell ref="D77:H77"/>
    <mergeCell ref="D78:H78"/>
    <mergeCell ref="J78:AF78"/>
    <mergeCell ref="D69:H69"/>
    <mergeCell ref="J69:AF69"/>
    <mergeCell ref="D70:H70"/>
    <mergeCell ref="J70:AF70"/>
    <mergeCell ref="J71:AF71"/>
    <mergeCell ref="D71:H71"/>
    <mergeCell ref="D72:H72"/>
    <mergeCell ref="J72:AF72"/>
    <mergeCell ref="J73:AF73"/>
    <mergeCell ref="D73:H73"/>
    <mergeCell ref="D64:H64"/>
    <mergeCell ref="J64:AF64"/>
    <mergeCell ref="D65:H65"/>
    <mergeCell ref="J65:AF65"/>
    <mergeCell ref="J66:AF66"/>
    <mergeCell ref="D66:H66"/>
    <mergeCell ref="D67:H67"/>
    <mergeCell ref="J67:AF67"/>
    <mergeCell ref="D68:H68"/>
    <mergeCell ref="J68:AF68"/>
    <mergeCell ref="AN57:AP57"/>
    <mergeCell ref="AN58:AP58"/>
    <mergeCell ref="AG58:AM58"/>
    <mergeCell ref="AN59:AP59"/>
    <mergeCell ref="AG59:AM59"/>
    <mergeCell ref="AN60:AP60"/>
    <mergeCell ref="AG60:AM60"/>
    <mergeCell ref="AG54:AM54"/>
    <mergeCell ref="AN54:AP54"/>
    <mergeCell ref="D59:H59"/>
    <mergeCell ref="D60:H60"/>
    <mergeCell ref="J60:AF60"/>
    <mergeCell ref="E61:I61"/>
    <mergeCell ref="K61:AF61"/>
    <mergeCell ref="K62:AF62"/>
    <mergeCell ref="E62:I62"/>
    <mergeCell ref="E63:I63"/>
    <mergeCell ref="K63:AF63"/>
    <mergeCell ref="C52:G52"/>
    <mergeCell ref="J55:AF55"/>
    <mergeCell ref="D55:H55"/>
    <mergeCell ref="D56:H56"/>
    <mergeCell ref="J56:AF56"/>
    <mergeCell ref="J57:AF57"/>
    <mergeCell ref="D57:H57"/>
    <mergeCell ref="J58:AF58"/>
    <mergeCell ref="D58:H58"/>
    <mergeCell ref="AN83:AP83"/>
    <mergeCell ref="AG83:AM83"/>
    <mergeCell ref="AN84:AP84"/>
    <mergeCell ref="AG84:AM84"/>
    <mergeCell ref="AN85:AP85"/>
    <mergeCell ref="AG85:AM85"/>
    <mergeCell ref="AN86:AP86"/>
    <mergeCell ref="AG86:AM86"/>
    <mergeCell ref="AN87:AP87"/>
    <mergeCell ref="AG87:AM87"/>
    <mergeCell ref="AN78:AP78"/>
    <mergeCell ref="AG78:AM78"/>
    <mergeCell ref="AN79:AP79"/>
    <mergeCell ref="AG79:AM79"/>
    <mergeCell ref="AN80:AP80"/>
    <mergeCell ref="AG80:AM80"/>
    <mergeCell ref="AN81:AP81"/>
    <mergeCell ref="AG81:AM81"/>
    <mergeCell ref="AG82:AM82"/>
    <mergeCell ref="AN82:AP82"/>
    <mergeCell ref="AN73:AP73"/>
    <mergeCell ref="AG73:AM73"/>
    <mergeCell ref="AG74:AM74"/>
    <mergeCell ref="AN74:AP74"/>
    <mergeCell ref="AG75:AM75"/>
    <mergeCell ref="AN75:AP75"/>
    <mergeCell ref="AG76:AM76"/>
    <mergeCell ref="AN76:AP76"/>
    <mergeCell ref="AN77:AP77"/>
    <mergeCell ref="AG77:AM77"/>
    <mergeCell ref="AG68:AM68"/>
    <mergeCell ref="AN68:AP68"/>
    <mergeCell ref="AN69:AP69"/>
    <mergeCell ref="AG69:AM69"/>
    <mergeCell ref="AN70:AP70"/>
    <mergeCell ref="AG70:AM70"/>
    <mergeCell ref="AG71:AM71"/>
    <mergeCell ref="AN71:AP71"/>
    <mergeCell ref="AN72:AP72"/>
    <mergeCell ref="AG72:AM72"/>
    <mergeCell ref="AG63:AM63"/>
    <mergeCell ref="AN63:AP63"/>
    <mergeCell ref="AG64:AM64"/>
    <mergeCell ref="AN64:AP64"/>
    <mergeCell ref="AN65:AP65"/>
    <mergeCell ref="AG65:AM65"/>
    <mergeCell ref="AN66:AP66"/>
    <mergeCell ref="AG66:AM66"/>
    <mergeCell ref="AN67:AP67"/>
    <mergeCell ref="AG67:AM67"/>
    <mergeCell ref="AK33:AO33"/>
    <mergeCell ref="L33:P33"/>
    <mergeCell ref="W33:AE33"/>
    <mergeCell ref="AK35:AO35"/>
    <mergeCell ref="X35:AB35"/>
    <mergeCell ref="AR2:BE2"/>
    <mergeCell ref="AG61:AM61"/>
    <mergeCell ref="AN61:AP61"/>
    <mergeCell ref="AN62:AP62"/>
    <mergeCell ref="AG62:AM62"/>
    <mergeCell ref="L45:AO45"/>
    <mergeCell ref="I52:AF52"/>
    <mergeCell ref="J59:AF59"/>
    <mergeCell ref="AM47:AN47"/>
    <mergeCell ref="AM49:AP49"/>
    <mergeCell ref="AS49:AT51"/>
    <mergeCell ref="AM50:AP50"/>
    <mergeCell ref="AN52:AP52"/>
    <mergeCell ref="AG52:AM52"/>
    <mergeCell ref="AN55:AP55"/>
    <mergeCell ref="AG55:AM55"/>
    <mergeCell ref="AG56:AM56"/>
    <mergeCell ref="AN56:AP56"/>
    <mergeCell ref="AG57:AM57"/>
    <mergeCell ref="BE5:BE32"/>
    <mergeCell ref="K5:AO5"/>
    <mergeCell ref="K6:AO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s>
  <hyperlinks>
    <hyperlink ref="A55" location="'SO 002 - Dopravně inženýr...'!C2" display="/"/>
    <hyperlink ref="A56" location="'SO 003 - Zajištění staveb...'!C2" display="/"/>
    <hyperlink ref="A57" location="'SO 101 - Komunikace a zpe...'!C2" display="/"/>
    <hyperlink ref="A58" location="'SO 102 - Úpravy komunikac...'!C2" display="/"/>
    <hyperlink ref="A59" location="'SO 301 - Kanalizační příp...'!C2" display="/"/>
    <hyperlink ref="A61" location="'001 - SO 302 - Přípojka j...'!C2" display="/"/>
    <hyperlink ref="A62" location="'ON - Ostatní náklady'!C2" display="/"/>
    <hyperlink ref="A63" location="'VRN - Vedlejší rozpočtové...'!C2" display="/"/>
    <hyperlink ref="A64" location="'SO 341 - Vodovodní přípojka'!C2" display="/"/>
    <hyperlink ref="A65" location="'SO 382-1 - Nákládání s de...'!C2" display="/"/>
    <hyperlink ref="A66" location="'SO 382-2 - Nákládání s de...'!C2" display="/"/>
    <hyperlink ref="A67" location="'SO 384 - Odlučovač tuků'!C2" display="/"/>
    <hyperlink ref="A68" location="'SO 385 - Automatický závl...'!C2" display="/"/>
    <hyperlink ref="A69" location="'SO 511 - Plynovodní přípojka'!C2" display="/"/>
    <hyperlink ref="A70" location="'SO 531 - Horkovodní přípojka'!C2" display="/"/>
    <hyperlink ref="A71" location="'SO 700 - Základní škola'!C2" display="/"/>
    <hyperlink ref="A72" location="'SO 700_D.1.4.A - Vytápění'!C2" display="/"/>
    <hyperlink ref="A73" location="'SO 700_D.1.4.B - Chlazení'!C2" display="/"/>
    <hyperlink ref="A74" location="'SO 700_D.1.4.C - VZT'!C2" display="/"/>
    <hyperlink ref="A75" location="'SO 700_D.1.4.D - Měření a...'!C2" display="/"/>
    <hyperlink ref="A76" location="'SO 700_D.1.4.E - ZTI'!C2" display="/"/>
    <hyperlink ref="A77" location="'SO 700_D.1.4.Ga - Elektro...'!C2" display="/"/>
    <hyperlink ref="A78" location="'SO 700_D.1.4.Gb - Elektro...'!C2" display="/"/>
    <hyperlink ref="A79" location="'SO 700_D.1.4.H - Elektro ...'!C2" display="/"/>
    <hyperlink ref="A80" location="'SO 700_D.1.4.I - Gastro v...'!C2" display="/"/>
    <hyperlink ref="A81" location="'SO 700_D.1.4.J - ZOKT'!C2" display="/"/>
    <hyperlink ref="A82" location="'SO 700_D.1.4.L - Záchytný...'!C2" display="/"/>
    <hyperlink ref="A83" location="'SO 700_D.1.4.M - Návrh vý...'!C2" display="/"/>
    <hyperlink ref="A84" location="'SO 701 - Opěrné stěny'!C2" display="/"/>
    <hyperlink ref="A85" location="'SO 703 - Oplocení'!C2" display="/"/>
    <hyperlink ref="A86" location="'SO 891 - Sadové úpravy'!C2" display="/"/>
    <hyperlink ref="A87" location="'SO 999 - VRN'!C2" display="/"/>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19"/>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111</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1203</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ROUND(J81,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ROUND((SUM(BE81:BE118)),  2)</f>
        <v>0</v>
      </c>
      <c r="G33" s="35"/>
      <c r="H33" s="35"/>
      <c r="I33" s="132">
        <v>0.21</v>
      </c>
      <c r="J33" s="131">
        <f>ROUND(((SUM(BE81:BE118))*I33),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ROUND((SUM(BF81:BF118)),  2)</f>
        <v>0</v>
      </c>
      <c r="G34" s="35"/>
      <c r="H34" s="35"/>
      <c r="I34" s="132">
        <v>0.15</v>
      </c>
      <c r="J34" s="131">
        <f>ROUND(((SUM(BF81:BF118))*I34),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ROUND((SUM(BG81:BG118)),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ROUND((SUM(BH81:BH118)),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ROUND((SUM(BI81:BI118)),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341 - Vodovodní přípojka</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J81</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1204</v>
      </c>
      <c r="E60" s="155"/>
      <c r="F60" s="155"/>
      <c r="G60" s="155"/>
      <c r="H60" s="155"/>
      <c r="I60" s="156"/>
      <c r="J60" s="157">
        <f>J82</f>
        <v>0</v>
      </c>
      <c r="K60" s="153"/>
      <c r="L60" s="158"/>
    </row>
    <row r="61" spans="1:47" s="10" customFormat="1" ht="19.899999999999999" customHeight="1">
      <c r="B61" s="159"/>
      <c r="C61" s="98"/>
      <c r="D61" s="160" t="s">
        <v>845</v>
      </c>
      <c r="E61" s="161"/>
      <c r="F61" s="161"/>
      <c r="G61" s="161"/>
      <c r="H61" s="161"/>
      <c r="I61" s="162"/>
      <c r="J61" s="163">
        <f>J83</f>
        <v>0</v>
      </c>
      <c r="K61" s="98"/>
      <c r="L61" s="164"/>
    </row>
    <row r="62" spans="1:47" s="2" customFormat="1" ht="21.75" customHeight="1">
      <c r="A62" s="35"/>
      <c r="B62" s="36"/>
      <c r="C62" s="37"/>
      <c r="D62" s="37"/>
      <c r="E62" s="37"/>
      <c r="F62" s="37"/>
      <c r="G62" s="37"/>
      <c r="H62" s="37"/>
      <c r="I62" s="116"/>
      <c r="J62" s="37"/>
      <c r="K62" s="37"/>
      <c r="L62" s="117"/>
      <c r="S62" s="35"/>
      <c r="T62" s="35"/>
      <c r="U62" s="35"/>
      <c r="V62" s="35"/>
      <c r="W62" s="35"/>
      <c r="X62" s="35"/>
      <c r="Y62" s="35"/>
      <c r="Z62" s="35"/>
      <c r="AA62" s="35"/>
      <c r="AB62" s="35"/>
      <c r="AC62" s="35"/>
      <c r="AD62" s="35"/>
      <c r="AE62" s="35"/>
    </row>
    <row r="63" spans="1:47" s="2" customFormat="1" ht="6.95" customHeight="1">
      <c r="A63" s="35"/>
      <c r="B63" s="48"/>
      <c r="C63" s="49"/>
      <c r="D63" s="49"/>
      <c r="E63" s="49"/>
      <c r="F63" s="49"/>
      <c r="G63" s="49"/>
      <c r="H63" s="49"/>
      <c r="I63" s="143"/>
      <c r="J63" s="49"/>
      <c r="K63" s="49"/>
      <c r="L63" s="117"/>
      <c r="S63" s="35"/>
      <c r="T63" s="35"/>
      <c r="U63" s="35"/>
      <c r="V63" s="35"/>
      <c r="W63" s="35"/>
      <c r="X63" s="35"/>
      <c r="Y63" s="35"/>
      <c r="Z63" s="35"/>
      <c r="AA63" s="35"/>
      <c r="AB63" s="35"/>
      <c r="AC63" s="35"/>
      <c r="AD63" s="35"/>
      <c r="AE63" s="35"/>
    </row>
    <row r="67" spans="1:31" s="2" customFormat="1" ht="6.95" customHeight="1">
      <c r="A67" s="35"/>
      <c r="B67" s="50"/>
      <c r="C67" s="51"/>
      <c r="D67" s="51"/>
      <c r="E67" s="51"/>
      <c r="F67" s="51"/>
      <c r="G67" s="51"/>
      <c r="H67" s="51"/>
      <c r="I67" s="146"/>
      <c r="J67" s="51"/>
      <c r="K67" s="51"/>
      <c r="L67" s="117"/>
      <c r="S67" s="35"/>
      <c r="T67" s="35"/>
      <c r="U67" s="35"/>
      <c r="V67" s="35"/>
      <c r="W67" s="35"/>
      <c r="X67" s="35"/>
      <c r="Y67" s="35"/>
      <c r="Z67" s="35"/>
      <c r="AA67" s="35"/>
      <c r="AB67" s="35"/>
      <c r="AC67" s="35"/>
      <c r="AD67" s="35"/>
      <c r="AE67" s="35"/>
    </row>
    <row r="68" spans="1:31" s="2" customFormat="1" ht="24.95" customHeight="1">
      <c r="A68" s="35"/>
      <c r="B68" s="36"/>
      <c r="C68" s="24" t="s">
        <v>191</v>
      </c>
      <c r="D68" s="37"/>
      <c r="E68" s="37"/>
      <c r="F68" s="37"/>
      <c r="G68" s="37"/>
      <c r="H68" s="37"/>
      <c r="I68" s="116"/>
      <c r="J68" s="37"/>
      <c r="K68" s="37"/>
      <c r="L68" s="117"/>
      <c r="S68" s="35"/>
      <c r="T68" s="35"/>
      <c r="U68" s="35"/>
      <c r="V68" s="35"/>
      <c r="W68" s="35"/>
      <c r="X68" s="35"/>
      <c r="Y68" s="35"/>
      <c r="Z68" s="35"/>
      <c r="AA68" s="35"/>
      <c r="AB68" s="35"/>
      <c r="AC68" s="35"/>
      <c r="AD68" s="35"/>
      <c r="AE68" s="35"/>
    </row>
    <row r="69" spans="1:31" s="2" customFormat="1" ht="6.95" customHeight="1">
      <c r="A69" s="35"/>
      <c r="B69" s="36"/>
      <c r="C69" s="37"/>
      <c r="D69" s="37"/>
      <c r="E69" s="37"/>
      <c r="F69" s="37"/>
      <c r="G69" s="37"/>
      <c r="H69" s="37"/>
      <c r="I69" s="116"/>
      <c r="J69" s="37"/>
      <c r="K69" s="37"/>
      <c r="L69" s="117"/>
      <c r="S69" s="35"/>
      <c r="T69" s="35"/>
      <c r="U69" s="35"/>
      <c r="V69" s="35"/>
      <c r="W69" s="35"/>
      <c r="X69" s="35"/>
      <c r="Y69" s="35"/>
      <c r="Z69" s="35"/>
      <c r="AA69" s="35"/>
      <c r="AB69" s="35"/>
      <c r="AC69" s="35"/>
      <c r="AD69" s="35"/>
      <c r="AE69" s="35"/>
    </row>
    <row r="70" spans="1:31" s="2" customFormat="1" ht="12" customHeight="1">
      <c r="A70" s="35"/>
      <c r="B70" s="36"/>
      <c r="C70" s="30" t="s">
        <v>16</v>
      </c>
      <c r="D70" s="37"/>
      <c r="E70" s="37"/>
      <c r="F70" s="37"/>
      <c r="G70" s="37"/>
      <c r="H70" s="37"/>
      <c r="I70" s="116"/>
      <c r="J70" s="37"/>
      <c r="K70" s="37"/>
      <c r="L70" s="117"/>
      <c r="S70" s="35"/>
      <c r="T70" s="35"/>
      <c r="U70" s="35"/>
      <c r="V70" s="35"/>
      <c r="W70" s="35"/>
      <c r="X70" s="35"/>
      <c r="Y70" s="35"/>
      <c r="Z70" s="35"/>
      <c r="AA70" s="35"/>
      <c r="AB70" s="35"/>
      <c r="AC70" s="35"/>
      <c r="AD70" s="35"/>
      <c r="AE70" s="35"/>
    </row>
    <row r="71" spans="1:31" s="2" customFormat="1" ht="16.5" customHeight="1">
      <c r="A71" s="35"/>
      <c r="B71" s="36"/>
      <c r="C71" s="37"/>
      <c r="D71" s="37"/>
      <c r="E71" s="396" t="str">
        <f>E7</f>
        <v>Základní škola U Elektry</v>
      </c>
      <c r="F71" s="397"/>
      <c r="G71" s="397"/>
      <c r="H71" s="397"/>
      <c r="I71" s="116"/>
      <c r="J71" s="37"/>
      <c r="K71" s="37"/>
      <c r="L71" s="117"/>
      <c r="S71" s="35"/>
      <c r="T71" s="35"/>
      <c r="U71" s="35"/>
      <c r="V71" s="35"/>
      <c r="W71" s="35"/>
      <c r="X71" s="35"/>
      <c r="Y71" s="35"/>
      <c r="Z71" s="35"/>
      <c r="AA71" s="35"/>
      <c r="AB71" s="35"/>
      <c r="AC71" s="35"/>
      <c r="AD71" s="35"/>
      <c r="AE71" s="35"/>
    </row>
    <row r="72" spans="1:31" s="2" customFormat="1" ht="12" customHeight="1">
      <c r="A72" s="35"/>
      <c r="B72" s="36"/>
      <c r="C72" s="30" t="s">
        <v>182</v>
      </c>
      <c r="D72" s="37"/>
      <c r="E72" s="37"/>
      <c r="F72" s="37"/>
      <c r="G72" s="37"/>
      <c r="H72" s="37"/>
      <c r="I72" s="116"/>
      <c r="J72" s="37"/>
      <c r="K72" s="37"/>
      <c r="L72" s="117"/>
      <c r="S72" s="35"/>
      <c r="T72" s="35"/>
      <c r="U72" s="35"/>
      <c r="V72" s="35"/>
      <c r="W72" s="35"/>
      <c r="X72" s="35"/>
      <c r="Y72" s="35"/>
      <c r="Z72" s="35"/>
      <c r="AA72" s="35"/>
      <c r="AB72" s="35"/>
      <c r="AC72" s="35"/>
      <c r="AD72" s="35"/>
      <c r="AE72" s="35"/>
    </row>
    <row r="73" spans="1:31" s="2" customFormat="1" ht="16.5" customHeight="1">
      <c r="A73" s="35"/>
      <c r="B73" s="36"/>
      <c r="C73" s="37"/>
      <c r="D73" s="37"/>
      <c r="E73" s="369" t="str">
        <f>E9</f>
        <v>SO 341 - Vodovodní přípojka</v>
      </c>
      <c r="F73" s="398"/>
      <c r="G73" s="398"/>
      <c r="H73" s="398"/>
      <c r="I73" s="116"/>
      <c r="J73" s="37"/>
      <c r="K73" s="37"/>
      <c r="L73" s="117"/>
      <c r="S73" s="35"/>
      <c r="T73" s="35"/>
      <c r="U73" s="35"/>
      <c r="V73" s="35"/>
      <c r="W73" s="35"/>
      <c r="X73" s="35"/>
      <c r="Y73" s="35"/>
      <c r="Z73" s="35"/>
      <c r="AA73" s="35"/>
      <c r="AB73" s="35"/>
      <c r="AC73" s="35"/>
      <c r="AD73" s="35"/>
      <c r="AE73" s="35"/>
    </row>
    <row r="74" spans="1:31" s="2" customFormat="1" ht="6.95" customHeight="1">
      <c r="A74" s="35"/>
      <c r="B74" s="36"/>
      <c r="C74" s="37"/>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12" customHeight="1">
      <c r="A75" s="35"/>
      <c r="B75" s="36"/>
      <c r="C75" s="30" t="s">
        <v>21</v>
      </c>
      <c r="D75" s="37"/>
      <c r="E75" s="37"/>
      <c r="F75" s="28" t="str">
        <f>F12</f>
        <v>Praha 9, k.ú. Vysočany</v>
      </c>
      <c r="G75" s="37"/>
      <c r="H75" s="37"/>
      <c r="I75" s="118" t="s">
        <v>23</v>
      </c>
      <c r="J75" s="60" t="str">
        <f>IF(J12="","",J12)</f>
        <v>10. 2. 2020</v>
      </c>
      <c r="K75" s="37"/>
      <c r="L75" s="117"/>
      <c r="S75" s="35"/>
      <c r="T75" s="35"/>
      <c r="U75" s="35"/>
      <c r="V75" s="35"/>
      <c r="W75" s="35"/>
      <c r="X75" s="35"/>
      <c r="Y75" s="35"/>
      <c r="Z75" s="35"/>
      <c r="AA75" s="35"/>
      <c r="AB75" s="35"/>
      <c r="AC75" s="35"/>
      <c r="AD75" s="35"/>
      <c r="AE75" s="35"/>
    </row>
    <row r="76" spans="1:31" s="2" customFormat="1" ht="6.95" customHeight="1">
      <c r="A76" s="35"/>
      <c r="B76" s="36"/>
      <c r="C76" s="37"/>
      <c r="D76" s="37"/>
      <c r="E76" s="37"/>
      <c r="F76" s="37"/>
      <c r="G76" s="37"/>
      <c r="H76" s="37"/>
      <c r="I76" s="116"/>
      <c r="J76" s="37"/>
      <c r="K76" s="37"/>
      <c r="L76" s="117"/>
      <c r="S76" s="35"/>
      <c r="T76" s="35"/>
      <c r="U76" s="35"/>
      <c r="V76" s="35"/>
      <c r="W76" s="35"/>
      <c r="X76" s="35"/>
      <c r="Y76" s="35"/>
      <c r="Z76" s="35"/>
      <c r="AA76" s="35"/>
      <c r="AB76" s="35"/>
      <c r="AC76" s="35"/>
      <c r="AD76" s="35"/>
      <c r="AE76" s="35"/>
    </row>
    <row r="77" spans="1:31" s="2" customFormat="1" ht="25.7" customHeight="1">
      <c r="A77" s="35"/>
      <c r="B77" s="36"/>
      <c r="C77" s="30" t="s">
        <v>25</v>
      </c>
      <c r="D77" s="37"/>
      <c r="E77" s="37"/>
      <c r="F77" s="28" t="str">
        <f>E15</f>
        <v>Městská část Praha 9</v>
      </c>
      <c r="G77" s="37"/>
      <c r="H77" s="37"/>
      <c r="I77" s="118" t="s">
        <v>31</v>
      </c>
      <c r="J77" s="33" t="str">
        <f>E21</f>
        <v>BOMART spol. s r.o.</v>
      </c>
      <c r="K77" s="37"/>
      <c r="L77" s="117"/>
      <c r="S77" s="35"/>
      <c r="T77" s="35"/>
      <c r="U77" s="35"/>
      <c r="V77" s="35"/>
      <c r="W77" s="35"/>
      <c r="X77" s="35"/>
      <c r="Y77" s="35"/>
      <c r="Z77" s="35"/>
      <c r="AA77" s="35"/>
      <c r="AB77" s="35"/>
      <c r="AC77" s="35"/>
      <c r="AD77" s="35"/>
      <c r="AE77" s="35"/>
    </row>
    <row r="78" spans="1:31" s="2" customFormat="1" ht="15.2" customHeight="1">
      <c r="A78" s="35"/>
      <c r="B78" s="36"/>
      <c r="C78" s="30" t="s">
        <v>29</v>
      </c>
      <c r="D78" s="37"/>
      <c r="E78" s="37"/>
      <c r="F78" s="28" t="str">
        <f>IF(E18="","",E18)</f>
        <v>Vyplň údaj</v>
      </c>
      <c r="G78" s="37"/>
      <c r="H78" s="37"/>
      <c r="I78" s="118" t="s">
        <v>34</v>
      </c>
      <c r="J78" s="33" t="str">
        <f>E24</f>
        <v xml:space="preserve"> </v>
      </c>
      <c r="K78" s="37"/>
      <c r="L78" s="117"/>
      <c r="S78" s="35"/>
      <c r="T78" s="35"/>
      <c r="U78" s="35"/>
      <c r="V78" s="35"/>
      <c r="W78" s="35"/>
      <c r="X78" s="35"/>
      <c r="Y78" s="35"/>
      <c r="Z78" s="35"/>
      <c r="AA78" s="35"/>
      <c r="AB78" s="35"/>
      <c r="AC78" s="35"/>
      <c r="AD78" s="35"/>
      <c r="AE78" s="35"/>
    </row>
    <row r="79" spans="1:31" s="2" customFormat="1" ht="10.35" customHeight="1">
      <c r="A79" s="35"/>
      <c r="B79" s="36"/>
      <c r="C79" s="37"/>
      <c r="D79" s="37"/>
      <c r="E79" s="37"/>
      <c r="F79" s="37"/>
      <c r="G79" s="37"/>
      <c r="H79" s="37"/>
      <c r="I79" s="116"/>
      <c r="J79" s="37"/>
      <c r="K79" s="37"/>
      <c r="L79" s="117"/>
      <c r="S79" s="35"/>
      <c r="T79" s="35"/>
      <c r="U79" s="35"/>
      <c r="V79" s="35"/>
      <c r="W79" s="35"/>
      <c r="X79" s="35"/>
      <c r="Y79" s="35"/>
      <c r="Z79" s="35"/>
      <c r="AA79" s="35"/>
      <c r="AB79" s="35"/>
      <c r="AC79" s="35"/>
      <c r="AD79" s="35"/>
      <c r="AE79" s="35"/>
    </row>
    <row r="80" spans="1:31" s="11" customFormat="1" ht="29.25" customHeight="1">
      <c r="A80" s="165"/>
      <c r="B80" s="166"/>
      <c r="C80" s="167" t="s">
        <v>192</v>
      </c>
      <c r="D80" s="168" t="s">
        <v>57</v>
      </c>
      <c r="E80" s="168" t="s">
        <v>53</v>
      </c>
      <c r="F80" s="168" t="s">
        <v>54</v>
      </c>
      <c r="G80" s="168" t="s">
        <v>193</v>
      </c>
      <c r="H80" s="168" t="s">
        <v>194</v>
      </c>
      <c r="I80" s="169" t="s">
        <v>195</v>
      </c>
      <c r="J80" s="168" t="s">
        <v>186</v>
      </c>
      <c r="K80" s="170" t="s">
        <v>196</v>
      </c>
      <c r="L80" s="171"/>
      <c r="M80" s="69" t="s">
        <v>19</v>
      </c>
      <c r="N80" s="70" t="s">
        <v>42</v>
      </c>
      <c r="O80" s="70" t="s">
        <v>197</v>
      </c>
      <c r="P80" s="70" t="s">
        <v>198</v>
      </c>
      <c r="Q80" s="70" t="s">
        <v>199</v>
      </c>
      <c r="R80" s="70" t="s">
        <v>200</v>
      </c>
      <c r="S80" s="70" t="s">
        <v>201</v>
      </c>
      <c r="T80" s="71" t="s">
        <v>202</v>
      </c>
      <c r="U80" s="165"/>
      <c r="V80" s="165"/>
      <c r="W80" s="165"/>
      <c r="X80" s="165"/>
      <c r="Y80" s="165"/>
      <c r="Z80" s="165"/>
      <c r="AA80" s="165"/>
      <c r="AB80" s="165"/>
      <c r="AC80" s="165"/>
      <c r="AD80" s="165"/>
      <c r="AE80" s="165"/>
    </row>
    <row r="81" spans="1:65" s="2" customFormat="1" ht="22.9" customHeight="1">
      <c r="A81" s="35"/>
      <c r="B81" s="36"/>
      <c r="C81" s="76" t="s">
        <v>203</v>
      </c>
      <c r="D81" s="37"/>
      <c r="E81" s="37"/>
      <c r="F81" s="37"/>
      <c r="G81" s="37"/>
      <c r="H81" s="37"/>
      <c r="I81" s="116"/>
      <c r="J81" s="172">
        <f>BK81</f>
        <v>0</v>
      </c>
      <c r="K81" s="37"/>
      <c r="L81" s="40"/>
      <c r="M81" s="72"/>
      <c r="N81" s="173"/>
      <c r="O81" s="73"/>
      <c r="P81" s="174">
        <f>P82</f>
        <v>0</v>
      </c>
      <c r="Q81" s="73"/>
      <c r="R81" s="174">
        <f>R82</f>
        <v>0</v>
      </c>
      <c r="S81" s="73"/>
      <c r="T81" s="175">
        <f>T82</f>
        <v>0</v>
      </c>
      <c r="U81" s="35"/>
      <c r="V81" s="35"/>
      <c r="W81" s="35"/>
      <c r="X81" s="35"/>
      <c r="Y81" s="35"/>
      <c r="Z81" s="35"/>
      <c r="AA81" s="35"/>
      <c r="AB81" s="35"/>
      <c r="AC81" s="35"/>
      <c r="AD81" s="35"/>
      <c r="AE81" s="35"/>
      <c r="AT81" s="18" t="s">
        <v>71</v>
      </c>
      <c r="AU81" s="18" t="s">
        <v>187</v>
      </c>
      <c r="BK81" s="176">
        <f>BK82</f>
        <v>0</v>
      </c>
    </row>
    <row r="82" spans="1:65" s="12" customFormat="1" ht="25.9" customHeight="1">
      <c r="B82" s="177"/>
      <c r="C82" s="178"/>
      <c r="D82" s="179" t="s">
        <v>71</v>
      </c>
      <c r="E82" s="180" t="s">
        <v>846</v>
      </c>
      <c r="F82" s="180" t="s">
        <v>1205</v>
      </c>
      <c r="G82" s="178"/>
      <c r="H82" s="178"/>
      <c r="I82" s="181"/>
      <c r="J82" s="182">
        <f>BK82</f>
        <v>0</v>
      </c>
      <c r="K82" s="178"/>
      <c r="L82" s="183"/>
      <c r="M82" s="184"/>
      <c r="N82" s="185"/>
      <c r="O82" s="185"/>
      <c r="P82" s="186">
        <f>P83</f>
        <v>0</v>
      </c>
      <c r="Q82" s="185"/>
      <c r="R82" s="186">
        <f>R83</f>
        <v>0</v>
      </c>
      <c r="S82" s="185"/>
      <c r="T82" s="187">
        <f>T83</f>
        <v>0</v>
      </c>
      <c r="AR82" s="188" t="s">
        <v>80</v>
      </c>
      <c r="AT82" s="189" t="s">
        <v>71</v>
      </c>
      <c r="AU82" s="189" t="s">
        <v>72</v>
      </c>
      <c r="AY82" s="188" t="s">
        <v>206</v>
      </c>
      <c r="BK82" s="190">
        <f>BK83</f>
        <v>0</v>
      </c>
    </row>
    <row r="83" spans="1:65" s="12" customFormat="1" ht="22.9" customHeight="1">
      <c r="B83" s="177"/>
      <c r="C83" s="178"/>
      <c r="D83" s="179" t="s">
        <v>71</v>
      </c>
      <c r="E83" s="191" t="s">
        <v>848</v>
      </c>
      <c r="F83" s="191" t="s">
        <v>849</v>
      </c>
      <c r="G83" s="178"/>
      <c r="H83" s="178"/>
      <c r="I83" s="181"/>
      <c r="J83" s="192">
        <f>BK83</f>
        <v>0</v>
      </c>
      <c r="K83" s="178"/>
      <c r="L83" s="183"/>
      <c r="M83" s="184"/>
      <c r="N83" s="185"/>
      <c r="O83" s="185"/>
      <c r="P83" s="186">
        <f>SUM(P84:P118)</f>
        <v>0</v>
      </c>
      <c r="Q83" s="185"/>
      <c r="R83" s="186">
        <f>SUM(R84:R118)</f>
        <v>0</v>
      </c>
      <c r="S83" s="185"/>
      <c r="T83" s="187">
        <f>SUM(T84:T118)</f>
        <v>0</v>
      </c>
      <c r="AR83" s="188" t="s">
        <v>80</v>
      </c>
      <c r="AT83" s="189" t="s">
        <v>71</v>
      </c>
      <c r="AU83" s="189" t="s">
        <v>80</v>
      </c>
      <c r="AY83" s="188" t="s">
        <v>206</v>
      </c>
      <c r="BK83" s="190">
        <f>SUM(BK84:BK118)</f>
        <v>0</v>
      </c>
    </row>
    <row r="84" spans="1:65" s="2" customFormat="1" ht="16.5" customHeight="1">
      <c r="A84" s="35"/>
      <c r="B84" s="36"/>
      <c r="C84" s="193" t="s">
        <v>850</v>
      </c>
      <c r="D84" s="193" t="s">
        <v>208</v>
      </c>
      <c r="E84" s="194" t="s">
        <v>1206</v>
      </c>
      <c r="F84" s="195" t="s">
        <v>1207</v>
      </c>
      <c r="G84" s="196" t="s">
        <v>302</v>
      </c>
      <c r="H84" s="197">
        <v>17.920000000000002</v>
      </c>
      <c r="I84" s="198"/>
      <c r="J84" s="199">
        <f t="shared" ref="J84:J118" si="0">ROUND(I84*H84,2)</f>
        <v>0</v>
      </c>
      <c r="K84" s="195" t="s">
        <v>19</v>
      </c>
      <c r="L84" s="40"/>
      <c r="M84" s="200" t="s">
        <v>19</v>
      </c>
      <c r="N84" s="201" t="s">
        <v>43</v>
      </c>
      <c r="O84" s="65"/>
      <c r="P84" s="202">
        <f t="shared" ref="P84:P118" si="1">O84*H84</f>
        <v>0</v>
      </c>
      <c r="Q84" s="202">
        <v>0</v>
      </c>
      <c r="R84" s="202">
        <f t="shared" ref="R84:R118" si="2">Q84*H84</f>
        <v>0</v>
      </c>
      <c r="S84" s="202">
        <v>0</v>
      </c>
      <c r="T84" s="203">
        <f t="shared" ref="T84:T118" si="3">S84*H84</f>
        <v>0</v>
      </c>
      <c r="U84" s="35"/>
      <c r="V84" s="35"/>
      <c r="W84" s="35"/>
      <c r="X84" s="35"/>
      <c r="Y84" s="35"/>
      <c r="Z84" s="35"/>
      <c r="AA84" s="35"/>
      <c r="AB84" s="35"/>
      <c r="AC84" s="35"/>
      <c r="AD84" s="35"/>
      <c r="AE84" s="35"/>
      <c r="AR84" s="204" t="s">
        <v>212</v>
      </c>
      <c r="AT84" s="204" t="s">
        <v>208</v>
      </c>
      <c r="AU84" s="204" t="s">
        <v>82</v>
      </c>
      <c r="AY84" s="18" t="s">
        <v>206</v>
      </c>
      <c r="BE84" s="205">
        <f t="shared" ref="BE84:BE118" si="4">IF(N84="základní",J84,0)</f>
        <v>0</v>
      </c>
      <c r="BF84" s="205">
        <f t="shared" ref="BF84:BF118" si="5">IF(N84="snížená",J84,0)</f>
        <v>0</v>
      </c>
      <c r="BG84" s="205">
        <f t="shared" ref="BG84:BG118" si="6">IF(N84="zákl. přenesená",J84,0)</f>
        <v>0</v>
      </c>
      <c r="BH84" s="205">
        <f t="shared" ref="BH84:BH118" si="7">IF(N84="sníž. přenesená",J84,0)</f>
        <v>0</v>
      </c>
      <c r="BI84" s="205">
        <f t="shared" ref="BI84:BI118" si="8">IF(N84="nulová",J84,0)</f>
        <v>0</v>
      </c>
      <c r="BJ84" s="18" t="s">
        <v>80</v>
      </c>
      <c r="BK84" s="205">
        <f t="shared" ref="BK84:BK118" si="9">ROUND(I84*H84,2)</f>
        <v>0</v>
      </c>
      <c r="BL84" s="18" t="s">
        <v>212</v>
      </c>
      <c r="BM84" s="204" t="s">
        <v>82</v>
      </c>
    </row>
    <row r="85" spans="1:65" s="2" customFormat="1" ht="21.75" customHeight="1">
      <c r="A85" s="35"/>
      <c r="B85" s="36"/>
      <c r="C85" s="193" t="s">
        <v>853</v>
      </c>
      <c r="D85" s="193" t="s">
        <v>208</v>
      </c>
      <c r="E85" s="194" t="s">
        <v>1208</v>
      </c>
      <c r="F85" s="195" t="s">
        <v>1209</v>
      </c>
      <c r="G85" s="196" t="s">
        <v>302</v>
      </c>
      <c r="H85" s="197">
        <v>14.08</v>
      </c>
      <c r="I85" s="198"/>
      <c r="J85" s="199">
        <f t="shared" si="0"/>
        <v>0</v>
      </c>
      <c r="K85" s="195" t="s">
        <v>19</v>
      </c>
      <c r="L85" s="40"/>
      <c r="M85" s="200" t="s">
        <v>19</v>
      </c>
      <c r="N85" s="201" t="s">
        <v>43</v>
      </c>
      <c r="O85" s="65"/>
      <c r="P85" s="202">
        <f t="shared" si="1"/>
        <v>0</v>
      </c>
      <c r="Q85" s="202">
        <v>0</v>
      </c>
      <c r="R85" s="202">
        <f t="shared" si="2"/>
        <v>0</v>
      </c>
      <c r="S85" s="202">
        <v>0</v>
      </c>
      <c r="T85" s="203">
        <f t="shared" si="3"/>
        <v>0</v>
      </c>
      <c r="U85" s="35"/>
      <c r="V85" s="35"/>
      <c r="W85" s="35"/>
      <c r="X85" s="35"/>
      <c r="Y85" s="35"/>
      <c r="Z85" s="35"/>
      <c r="AA85" s="35"/>
      <c r="AB85" s="35"/>
      <c r="AC85" s="35"/>
      <c r="AD85" s="35"/>
      <c r="AE85" s="35"/>
      <c r="AR85" s="204" t="s">
        <v>212</v>
      </c>
      <c r="AT85" s="204" t="s">
        <v>208</v>
      </c>
      <c r="AU85" s="204" t="s">
        <v>82</v>
      </c>
      <c r="AY85" s="18" t="s">
        <v>206</v>
      </c>
      <c r="BE85" s="205">
        <f t="shared" si="4"/>
        <v>0</v>
      </c>
      <c r="BF85" s="205">
        <f t="shared" si="5"/>
        <v>0</v>
      </c>
      <c r="BG85" s="205">
        <f t="shared" si="6"/>
        <v>0</v>
      </c>
      <c r="BH85" s="205">
        <f t="shared" si="7"/>
        <v>0</v>
      </c>
      <c r="BI85" s="205">
        <f t="shared" si="8"/>
        <v>0</v>
      </c>
      <c r="BJ85" s="18" t="s">
        <v>80</v>
      </c>
      <c r="BK85" s="205">
        <f t="shared" si="9"/>
        <v>0</v>
      </c>
      <c r="BL85" s="18" t="s">
        <v>212</v>
      </c>
      <c r="BM85" s="204" t="s">
        <v>212</v>
      </c>
    </row>
    <row r="86" spans="1:65" s="2" customFormat="1" ht="16.5" customHeight="1">
      <c r="A86" s="35"/>
      <c r="B86" s="36"/>
      <c r="C86" s="193" t="s">
        <v>856</v>
      </c>
      <c r="D86" s="193" t="s">
        <v>208</v>
      </c>
      <c r="E86" s="194" t="s">
        <v>1210</v>
      </c>
      <c r="F86" s="195" t="s">
        <v>1211</v>
      </c>
      <c r="G86" s="196" t="s">
        <v>302</v>
      </c>
      <c r="H86" s="197">
        <v>12</v>
      </c>
      <c r="I86" s="198"/>
      <c r="J86" s="199">
        <f t="shared" si="0"/>
        <v>0</v>
      </c>
      <c r="K86" s="195" t="s">
        <v>19</v>
      </c>
      <c r="L86" s="40"/>
      <c r="M86" s="200" t="s">
        <v>19</v>
      </c>
      <c r="N86" s="201" t="s">
        <v>43</v>
      </c>
      <c r="O86" s="65"/>
      <c r="P86" s="202">
        <f t="shared" si="1"/>
        <v>0</v>
      </c>
      <c r="Q86" s="202">
        <v>0</v>
      </c>
      <c r="R86" s="202">
        <f t="shared" si="2"/>
        <v>0</v>
      </c>
      <c r="S86" s="202">
        <v>0</v>
      </c>
      <c r="T86" s="203">
        <f t="shared" si="3"/>
        <v>0</v>
      </c>
      <c r="U86" s="35"/>
      <c r="V86" s="35"/>
      <c r="W86" s="35"/>
      <c r="X86" s="35"/>
      <c r="Y86" s="35"/>
      <c r="Z86" s="35"/>
      <c r="AA86" s="35"/>
      <c r="AB86" s="35"/>
      <c r="AC86" s="35"/>
      <c r="AD86" s="35"/>
      <c r="AE86" s="35"/>
      <c r="AR86" s="204" t="s">
        <v>212</v>
      </c>
      <c r="AT86" s="204" t="s">
        <v>208</v>
      </c>
      <c r="AU86" s="204" t="s">
        <v>82</v>
      </c>
      <c r="AY86" s="18" t="s">
        <v>206</v>
      </c>
      <c r="BE86" s="205">
        <f t="shared" si="4"/>
        <v>0</v>
      </c>
      <c r="BF86" s="205">
        <f t="shared" si="5"/>
        <v>0</v>
      </c>
      <c r="BG86" s="205">
        <f t="shared" si="6"/>
        <v>0</v>
      </c>
      <c r="BH86" s="205">
        <f t="shared" si="7"/>
        <v>0</v>
      </c>
      <c r="BI86" s="205">
        <f t="shared" si="8"/>
        <v>0</v>
      </c>
      <c r="BJ86" s="18" t="s">
        <v>80</v>
      </c>
      <c r="BK86" s="205">
        <f t="shared" si="9"/>
        <v>0</v>
      </c>
      <c r="BL86" s="18" t="s">
        <v>212</v>
      </c>
      <c r="BM86" s="204" t="s">
        <v>231</v>
      </c>
    </row>
    <row r="87" spans="1:65" s="2" customFormat="1" ht="16.5" customHeight="1">
      <c r="A87" s="35"/>
      <c r="B87" s="36"/>
      <c r="C87" s="193" t="s">
        <v>859</v>
      </c>
      <c r="D87" s="193" t="s">
        <v>208</v>
      </c>
      <c r="E87" s="194" t="s">
        <v>1212</v>
      </c>
      <c r="F87" s="195" t="s">
        <v>1213</v>
      </c>
      <c r="G87" s="196" t="s">
        <v>302</v>
      </c>
      <c r="H87" s="197">
        <v>14.4</v>
      </c>
      <c r="I87" s="198"/>
      <c r="J87" s="199">
        <f t="shared" si="0"/>
        <v>0</v>
      </c>
      <c r="K87" s="195" t="s">
        <v>19</v>
      </c>
      <c r="L87" s="40"/>
      <c r="M87" s="200" t="s">
        <v>19</v>
      </c>
      <c r="N87" s="201" t="s">
        <v>43</v>
      </c>
      <c r="O87" s="65"/>
      <c r="P87" s="202">
        <f t="shared" si="1"/>
        <v>0</v>
      </c>
      <c r="Q87" s="202">
        <v>0</v>
      </c>
      <c r="R87" s="202">
        <f t="shared" si="2"/>
        <v>0</v>
      </c>
      <c r="S87" s="202">
        <v>0</v>
      </c>
      <c r="T87" s="203">
        <f t="shared" si="3"/>
        <v>0</v>
      </c>
      <c r="U87" s="35"/>
      <c r="V87" s="35"/>
      <c r="W87" s="35"/>
      <c r="X87" s="35"/>
      <c r="Y87" s="35"/>
      <c r="Z87" s="35"/>
      <c r="AA87" s="35"/>
      <c r="AB87" s="35"/>
      <c r="AC87" s="35"/>
      <c r="AD87" s="35"/>
      <c r="AE87" s="35"/>
      <c r="AR87" s="204" t="s">
        <v>212</v>
      </c>
      <c r="AT87" s="204" t="s">
        <v>208</v>
      </c>
      <c r="AU87" s="204" t="s">
        <v>82</v>
      </c>
      <c r="AY87" s="18" t="s">
        <v>206</v>
      </c>
      <c r="BE87" s="205">
        <f t="shared" si="4"/>
        <v>0</v>
      </c>
      <c r="BF87" s="205">
        <f t="shared" si="5"/>
        <v>0</v>
      </c>
      <c r="BG87" s="205">
        <f t="shared" si="6"/>
        <v>0</v>
      </c>
      <c r="BH87" s="205">
        <f t="shared" si="7"/>
        <v>0</v>
      </c>
      <c r="BI87" s="205">
        <f t="shared" si="8"/>
        <v>0</v>
      </c>
      <c r="BJ87" s="18" t="s">
        <v>80</v>
      </c>
      <c r="BK87" s="205">
        <f t="shared" si="9"/>
        <v>0</v>
      </c>
      <c r="BL87" s="18" t="s">
        <v>212</v>
      </c>
      <c r="BM87" s="204" t="s">
        <v>239</v>
      </c>
    </row>
    <row r="88" spans="1:65" s="2" customFormat="1" ht="16.5" customHeight="1">
      <c r="A88" s="35"/>
      <c r="B88" s="36"/>
      <c r="C88" s="193" t="s">
        <v>863</v>
      </c>
      <c r="D88" s="193" t="s">
        <v>208</v>
      </c>
      <c r="E88" s="194" t="s">
        <v>1214</v>
      </c>
      <c r="F88" s="195" t="s">
        <v>1215</v>
      </c>
      <c r="G88" s="196" t="s">
        <v>325</v>
      </c>
      <c r="H88" s="197">
        <v>11.2</v>
      </c>
      <c r="I88" s="198"/>
      <c r="J88" s="199">
        <f t="shared" si="0"/>
        <v>0</v>
      </c>
      <c r="K88" s="195" t="s">
        <v>19</v>
      </c>
      <c r="L88" s="40"/>
      <c r="M88" s="200" t="s">
        <v>19</v>
      </c>
      <c r="N88" s="201" t="s">
        <v>43</v>
      </c>
      <c r="O88" s="65"/>
      <c r="P88" s="202">
        <f t="shared" si="1"/>
        <v>0</v>
      </c>
      <c r="Q88" s="202">
        <v>0</v>
      </c>
      <c r="R88" s="202">
        <f t="shared" si="2"/>
        <v>0</v>
      </c>
      <c r="S88" s="202">
        <v>0</v>
      </c>
      <c r="T88" s="203">
        <f t="shared" si="3"/>
        <v>0</v>
      </c>
      <c r="U88" s="35"/>
      <c r="V88" s="35"/>
      <c r="W88" s="35"/>
      <c r="X88" s="35"/>
      <c r="Y88" s="35"/>
      <c r="Z88" s="35"/>
      <c r="AA88" s="35"/>
      <c r="AB88" s="35"/>
      <c r="AC88" s="35"/>
      <c r="AD88" s="35"/>
      <c r="AE88" s="35"/>
      <c r="AR88" s="204" t="s">
        <v>212</v>
      </c>
      <c r="AT88" s="204" t="s">
        <v>208</v>
      </c>
      <c r="AU88" s="204" t="s">
        <v>82</v>
      </c>
      <c r="AY88" s="18" t="s">
        <v>206</v>
      </c>
      <c r="BE88" s="205">
        <f t="shared" si="4"/>
        <v>0</v>
      </c>
      <c r="BF88" s="205">
        <f t="shared" si="5"/>
        <v>0</v>
      </c>
      <c r="BG88" s="205">
        <f t="shared" si="6"/>
        <v>0</v>
      </c>
      <c r="BH88" s="205">
        <f t="shared" si="7"/>
        <v>0</v>
      </c>
      <c r="BI88" s="205">
        <f t="shared" si="8"/>
        <v>0</v>
      </c>
      <c r="BJ88" s="18" t="s">
        <v>80</v>
      </c>
      <c r="BK88" s="205">
        <f t="shared" si="9"/>
        <v>0</v>
      </c>
      <c r="BL88" s="18" t="s">
        <v>212</v>
      </c>
      <c r="BM88" s="204" t="s">
        <v>248</v>
      </c>
    </row>
    <row r="89" spans="1:65" s="2" customFormat="1" ht="16.5" customHeight="1">
      <c r="A89" s="35"/>
      <c r="B89" s="36"/>
      <c r="C89" s="193" t="s">
        <v>866</v>
      </c>
      <c r="D89" s="193" t="s">
        <v>208</v>
      </c>
      <c r="E89" s="194" t="s">
        <v>1216</v>
      </c>
      <c r="F89" s="195" t="s">
        <v>1217</v>
      </c>
      <c r="G89" s="196" t="s">
        <v>302</v>
      </c>
      <c r="H89" s="197">
        <v>17.600000000000001</v>
      </c>
      <c r="I89" s="198"/>
      <c r="J89" s="199">
        <f t="shared" si="0"/>
        <v>0</v>
      </c>
      <c r="K89" s="195" t="s">
        <v>19</v>
      </c>
      <c r="L89" s="40"/>
      <c r="M89" s="200" t="s">
        <v>19</v>
      </c>
      <c r="N89" s="201" t="s">
        <v>43</v>
      </c>
      <c r="O89" s="65"/>
      <c r="P89" s="202">
        <f t="shared" si="1"/>
        <v>0</v>
      </c>
      <c r="Q89" s="202">
        <v>0</v>
      </c>
      <c r="R89" s="202">
        <f t="shared" si="2"/>
        <v>0</v>
      </c>
      <c r="S89" s="202">
        <v>0</v>
      </c>
      <c r="T89" s="203">
        <f t="shared" si="3"/>
        <v>0</v>
      </c>
      <c r="U89" s="35"/>
      <c r="V89" s="35"/>
      <c r="W89" s="35"/>
      <c r="X89" s="35"/>
      <c r="Y89" s="35"/>
      <c r="Z89" s="35"/>
      <c r="AA89" s="35"/>
      <c r="AB89" s="35"/>
      <c r="AC89" s="35"/>
      <c r="AD89" s="35"/>
      <c r="AE89" s="35"/>
      <c r="AR89" s="204" t="s">
        <v>212</v>
      </c>
      <c r="AT89" s="204" t="s">
        <v>208</v>
      </c>
      <c r="AU89" s="204" t="s">
        <v>82</v>
      </c>
      <c r="AY89" s="18" t="s">
        <v>206</v>
      </c>
      <c r="BE89" s="205">
        <f t="shared" si="4"/>
        <v>0</v>
      </c>
      <c r="BF89" s="205">
        <f t="shared" si="5"/>
        <v>0</v>
      </c>
      <c r="BG89" s="205">
        <f t="shared" si="6"/>
        <v>0</v>
      </c>
      <c r="BH89" s="205">
        <f t="shared" si="7"/>
        <v>0</v>
      </c>
      <c r="BI89" s="205">
        <f t="shared" si="8"/>
        <v>0</v>
      </c>
      <c r="BJ89" s="18" t="s">
        <v>80</v>
      </c>
      <c r="BK89" s="205">
        <f t="shared" si="9"/>
        <v>0</v>
      </c>
      <c r="BL89" s="18" t="s">
        <v>212</v>
      </c>
      <c r="BM89" s="204" t="s">
        <v>257</v>
      </c>
    </row>
    <row r="90" spans="1:65" s="2" customFormat="1" ht="16.5" customHeight="1">
      <c r="A90" s="35"/>
      <c r="B90" s="36"/>
      <c r="C90" s="193" t="s">
        <v>869</v>
      </c>
      <c r="D90" s="193" t="s">
        <v>208</v>
      </c>
      <c r="E90" s="194" t="s">
        <v>1218</v>
      </c>
      <c r="F90" s="195" t="s">
        <v>1219</v>
      </c>
      <c r="G90" s="196" t="s">
        <v>862</v>
      </c>
      <c r="H90" s="197">
        <v>1</v>
      </c>
      <c r="I90" s="198"/>
      <c r="J90" s="199">
        <f t="shared" si="0"/>
        <v>0</v>
      </c>
      <c r="K90" s="195" t="s">
        <v>19</v>
      </c>
      <c r="L90" s="40"/>
      <c r="M90" s="200" t="s">
        <v>19</v>
      </c>
      <c r="N90" s="201" t="s">
        <v>43</v>
      </c>
      <c r="O90" s="65"/>
      <c r="P90" s="202">
        <f t="shared" si="1"/>
        <v>0</v>
      </c>
      <c r="Q90" s="202">
        <v>0</v>
      </c>
      <c r="R90" s="202">
        <f t="shared" si="2"/>
        <v>0</v>
      </c>
      <c r="S90" s="202">
        <v>0</v>
      </c>
      <c r="T90" s="203">
        <f t="shared" si="3"/>
        <v>0</v>
      </c>
      <c r="U90" s="35"/>
      <c r="V90" s="35"/>
      <c r="W90" s="35"/>
      <c r="X90" s="35"/>
      <c r="Y90" s="35"/>
      <c r="Z90" s="35"/>
      <c r="AA90" s="35"/>
      <c r="AB90" s="35"/>
      <c r="AC90" s="35"/>
      <c r="AD90" s="35"/>
      <c r="AE90" s="35"/>
      <c r="AR90" s="204" t="s">
        <v>212</v>
      </c>
      <c r="AT90" s="204" t="s">
        <v>208</v>
      </c>
      <c r="AU90" s="204" t="s">
        <v>82</v>
      </c>
      <c r="AY90" s="18" t="s">
        <v>206</v>
      </c>
      <c r="BE90" s="205">
        <f t="shared" si="4"/>
        <v>0</v>
      </c>
      <c r="BF90" s="205">
        <f t="shared" si="5"/>
        <v>0</v>
      </c>
      <c r="BG90" s="205">
        <f t="shared" si="6"/>
        <v>0</v>
      </c>
      <c r="BH90" s="205">
        <f t="shared" si="7"/>
        <v>0</v>
      </c>
      <c r="BI90" s="205">
        <f t="shared" si="8"/>
        <v>0</v>
      </c>
      <c r="BJ90" s="18" t="s">
        <v>80</v>
      </c>
      <c r="BK90" s="205">
        <f t="shared" si="9"/>
        <v>0</v>
      </c>
      <c r="BL90" s="18" t="s">
        <v>212</v>
      </c>
      <c r="BM90" s="204" t="s">
        <v>266</v>
      </c>
    </row>
    <row r="91" spans="1:65" s="2" customFormat="1" ht="16.5" customHeight="1">
      <c r="A91" s="35"/>
      <c r="B91" s="36"/>
      <c r="C91" s="193" t="s">
        <v>872</v>
      </c>
      <c r="D91" s="193" t="s">
        <v>208</v>
      </c>
      <c r="E91" s="194" t="s">
        <v>1220</v>
      </c>
      <c r="F91" s="195" t="s">
        <v>1221</v>
      </c>
      <c r="G91" s="196" t="s">
        <v>862</v>
      </c>
      <c r="H91" s="197">
        <v>1</v>
      </c>
      <c r="I91" s="198"/>
      <c r="J91" s="199">
        <f t="shared" si="0"/>
        <v>0</v>
      </c>
      <c r="K91" s="195" t="s">
        <v>19</v>
      </c>
      <c r="L91" s="40"/>
      <c r="M91" s="200" t="s">
        <v>19</v>
      </c>
      <c r="N91" s="201" t="s">
        <v>43</v>
      </c>
      <c r="O91" s="65"/>
      <c r="P91" s="202">
        <f t="shared" si="1"/>
        <v>0</v>
      </c>
      <c r="Q91" s="202">
        <v>0</v>
      </c>
      <c r="R91" s="202">
        <f t="shared" si="2"/>
        <v>0</v>
      </c>
      <c r="S91" s="202">
        <v>0</v>
      </c>
      <c r="T91" s="203">
        <f t="shared" si="3"/>
        <v>0</v>
      </c>
      <c r="U91" s="35"/>
      <c r="V91" s="35"/>
      <c r="W91" s="35"/>
      <c r="X91" s="35"/>
      <c r="Y91" s="35"/>
      <c r="Z91" s="35"/>
      <c r="AA91" s="35"/>
      <c r="AB91" s="35"/>
      <c r="AC91" s="35"/>
      <c r="AD91" s="35"/>
      <c r="AE91" s="35"/>
      <c r="AR91" s="204" t="s">
        <v>212</v>
      </c>
      <c r="AT91" s="204" t="s">
        <v>208</v>
      </c>
      <c r="AU91" s="204" t="s">
        <v>82</v>
      </c>
      <c r="AY91" s="18" t="s">
        <v>206</v>
      </c>
      <c r="BE91" s="205">
        <f t="shared" si="4"/>
        <v>0</v>
      </c>
      <c r="BF91" s="205">
        <f t="shared" si="5"/>
        <v>0</v>
      </c>
      <c r="BG91" s="205">
        <f t="shared" si="6"/>
        <v>0</v>
      </c>
      <c r="BH91" s="205">
        <f t="shared" si="7"/>
        <v>0</v>
      </c>
      <c r="BI91" s="205">
        <f t="shared" si="8"/>
        <v>0</v>
      </c>
      <c r="BJ91" s="18" t="s">
        <v>80</v>
      </c>
      <c r="BK91" s="205">
        <f t="shared" si="9"/>
        <v>0</v>
      </c>
      <c r="BL91" s="18" t="s">
        <v>212</v>
      </c>
      <c r="BM91" s="204" t="s">
        <v>343</v>
      </c>
    </row>
    <row r="92" spans="1:65" s="2" customFormat="1" ht="16.5" customHeight="1">
      <c r="A92" s="35"/>
      <c r="B92" s="36"/>
      <c r="C92" s="193" t="s">
        <v>872</v>
      </c>
      <c r="D92" s="193" t="s">
        <v>208</v>
      </c>
      <c r="E92" s="194" t="s">
        <v>1222</v>
      </c>
      <c r="F92" s="195" t="s">
        <v>1223</v>
      </c>
      <c r="G92" s="196" t="s">
        <v>220</v>
      </c>
      <c r="H92" s="197">
        <v>30</v>
      </c>
      <c r="I92" s="198"/>
      <c r="J92" s="199">
        <f t="shared" si="0"/>
        <v>0</v>
      </c>
      <c r="K92" s="195" t="s">
        <v>19</v>
      </c>
      <c r="L92" s="40"/>
      <c r="M92" s="200" t="s">
        <v>19</v>
      </c>
      <c r="N92" s="201" t="s">
        <v>43</v>
      </c>
      <c r="O92" s="65"/>
      <c r="P92" s="202">
        <f t="shared" si="1"/>
        <v>0</v>
      </c>
      <c r="Q92" s="202">
        <v>0</v>
      </c>
      <c r="R92" s="202">
        <f t="shared" si="2"/>
        <v>0</v>
      </c>
      <c r="S92" s="202">
        <v>0</v>
      </c>
      <c r="T92" s="203">
        <f t="shared" si="3"/>
        <v>0</v>
      </c>
      <c r="U92" s="35"/>
      <c r="V92" s="35"/>
      <c r="W92" s="35"/>
      <c r="X92" s="35"/>
      <c r="Y92" s="35"/>
      <c r="Z92" s="35"/>
      <c r="AA92" s="35"/>
      <c r="AB92" s="35"/>
      <c r="AC92" s="35"/>
      <c r="AD92" s="35"/>
      <c r="AE92" s="35"/>
      <c r="AR92" s="204" t="s">
        <v>212</v>
      </c>
      <c r="AT92" s="204" t="s">
        <v>208</v>
      </c>
      <c r="AU92" s="204" t="s">
        <v>82</v>
      </c>
      <c r="AY92" s="18" t="s">
        <v>206</v>
      </c>
      <c r="BE92" s="205">
        <f t="shared" si="4"/>
        <v>0</v>
      </c>
      <c r="BF92" s="205">
        <f t="shared" si="5"/>
        <v>0</v>
      </c>
      <c r="BG92" s="205">
        <f t="shared" si="6"/>
        <v>0</v>
      </c>
      <c r="BH92" s="205">
        <f t="shared" si="7"/>
        <v>0</v>
      </c>
      <c r="BI92" s="205">
        <f t="shared" si="8"/>
        <v>0</v>
      </c>
      <c r="BJ92" s="18" t="s">
        <v>80</v>
      </c>
      <c r="BK92" s="205">
        <f t="shared" si="9"/>
        <v>0</v>
      </c>
      <c r="BL92" s="18" t="s">
        <v>212</v>
      </c>
      <c r="BM92" s="204" t="s">
        <v>353</v>
      </c>
    </row>
    <row r="93" spans="1:65" s="2" customFormat="1" ht="16.5" customHeight="1">
      <c r="A93" s="35"/>
      <c r="B93" s="36"/>
      <c r="C93" s="193" t="s">
        <v>875</v>
      </c>
      <c r="D93" s="193" t="s">
        <v>208</v>
      </c>
      <c r="E93" s="194" t="s">
        <v>1224</v>
      </c>
      <c r="F93" s="195" t="s">
        <v>1225</v>
      </c>
      <c r="G93" s="196" t="s">
        <v>220</v>
      </c>
      <c r="H93" s="197">
        <v>30</v>
      </c>
      <c r="I93" s="198"/>
      <c r="J93" s="199">
        <f t="shared" si="0"/>
        <v>0</v>
      </c>
      <c r="K93" s="195" t="s">
        <v>19</v>
      </c>
      <c r="L93" s="40"/>
      <c r="M93" s="200" t="s">
        <v>19</v>
      </c>
      <c r="N93" s="201" t="s">
        <v>43</v>
      </c>
      <c r="O93" s="65"/>
      <c r="P93" s="202">
        <f t="shared" si="1"/>
        <v>0</v>
      </c>
      <c r="Q93" s="202">
        <v>0</v>
      </c>
      <c r="R93" s="202">
        <f t="shared" si="2"/>
        <v>0</v>
      </c>
      <c r="S93" s="202">
        <v>0</v>
      </c>
      <c r="T93" s="203">
        <f t="shared" si="3"/>
        <v>0</v>
      </c>
      <c r="U93" s="35"/>
      <c r="V93" s="35"/>
      <c r="W93" s="35"/>
      <c r="X93" s="35"/>
      <c r="Y93" s="35"/>
      <c r="Z93" s="35"/>
      <c r="AA93" s="35"/>
      <c r="AB93" s="35"/>
      <c r="AC93" s="35"/>
      <c r="AD93" s="35"/>
      <c r="AE93" s="35"/>
      <c r="AR93" s="204" t="s">
        <v>212</v>
      </c>
      <c r="AT93" s="204" t="s">
        <v>208</v>
      </c>
      <c r="AU93" s="204" t="s">
        <v>82</v>
      </c>
      <c r="AY93" s="18" t="s">
        <v>206</v>
      </c>
      <c r="BE93" s="205">
        <f t="shared" si="4"/>
        <v>0</v>
      </c>
      <c r="BF93" s="205">
        <f t="shared" si="5"/>
        <v>0</v>
      </c>
      <c r="BG93" s="205">
        <f t="shared" si="6"/>
        <v>0</v>
      </c>
      <c r="BH93" s="205">
        <f t="shared" si="7"/>
        <v>0</v>
      </c>
      <c r="BI93" s="205">
        <f t="shared" si="8"/>
        <v>0</v>
      </c>
      <c r="BJ93" s="18" t="s">
        <v>80</v>
      </c>
      <c r="BK93" s="205">
        <f t="shared" si="9"/>
        <v>0</v>
      </c>
      <c r="BL93" s="18" t="s">
        <v>212</v>
      </c>
      <c r="BM93" s="204" t="s">
        <v>362</v>
      </c>
    </row>
    <row r="94" spans="1:65" s="2" customFormat="1" ht="16.5" customHeight="1">
      <c r="A94" s="35"/>
      <c r="B94" s="36"/>
      <c r="C94" s="193" t="s">
        <v>878</v>
      </c>
      <c r="D94" s="193" t="s">
        <v>208</v>
      </c>
      <c r="E94" s="194" t="s">
        <v>1226</v>
      </c>
      <c r="F94" s="195" t="s">
        <v>1227</v>
      </c>
      <c r="G94" s="196" t="s">
        <v>220</v>
      </c>
      <c r="H94" s="197">
        <v>30</v>
      </c>
      <c r="I94" s="198"/>
      <c r="J94" s="199">
        <f t="shared" si="0"/>
        <v>0</v>
      </c>
      <c r="K94" s="195" t="s">
        <v>19</v>
      </c>
      <c r="L94" s="40"/>
      <c r="M94" s="200" t="s">
        <v>19</v>
      </c>
      <c r="N94" s="201" t="s">
        <v>43</v>
      </c>
      <c r="O94" s="65"/>
      <c r="P94" s="202">
        <f t="shared" si="1"/>
        <v>0</v>
      </c>
      <c r="Q94" s="202">
        <v>0</v>
      </c>
      <c r="R94" s="202">
        <f t="shared" si="2"/>
        <v>0</v>
      </c>
      <c r="S94" s="202">
        <v>0</v>
      </c>
      <c r="T94" s="203">
        <f t="shared" si="3"/>
        <v>0</v>
      </c>
      <c r="U94" s="35"/>
      <c r="V94" s="35"/>
      <c r="W94" s="35"/>
      <c r="X94" s="35"/>
      <c r="Y94" s="35"/>
      <c r="Z94" s="35"/>
      <c r="AA94" s="35"/>
      <c r="AB94" s="35"/>
      <c r="AC94" s="35"/>
      <c r="AD94" s="35"/>
      <c r="AE94" s="35"/>
      <c r="AR94" s="204" t="s">
        <v>212</v>
      </c>
      <c r="AT94" s="204" t="s">
        <v>208</v>
      </c>
      <c r="AU94" s="204" t="s">
        <v>82</v>
      </c>
      <c r="AY94" s="18" t="s">
        <v>206</v>
      </c>
      <c r="BE94" s="205">
        <f t="shared" si="4"/>
        <v>0</v>
      </c>
      <c r="BF94" s="205">
        <f t="shared" si="5"/>
        <v>0</v>
      </c>
      <c r="BG94" s="205">
        <f t="shared" si="6"/>
        <v>0</v>
      </c>
      <c r="BH94" s="205">
        <f t="shared" si="7"/>
        <v>0</v>
      </c>
      <c r="BI94" s="205">
        <f t="shared" si="8"/>
        <v>0</v>
      </c>
      <c r="BJ94" s="18" t="s">
        <v>80</v>
      </c>
      <c r="BK94" s="205">
        <f t="shared" si="9"/>
        <v>0</v>
      </c>
      <c r="BL94" s="18" t="s">
        <v>212</v>
      </c>
      <c r="BM94" s="204" t="s">
        <v>371</v>
      </c>
    </row>
    <row r="95" spans="1:65" s="2" customFormat="1" ht="16.5" customHeight="1">
      <c r="A95" s="35"/>
      <c r="B95" s="36"/>
      <c r="C95" s="193" t="s">
        <v>881</v>
      </c>
      <c r="D95" s="193" t="s">
        <v>208</v>
      </c>
      <c r="E95" s="194" t="s">
        <v>1228</v>
      </c>
      <c r="F95" s="195" t="s">
        <v>1229</v>
      </c>
      <c r="G95" s="196" t="s">
        <v>862</v>
      </c>
      <c r="H95" s="197">
        <v>1</v>
      </c>
      <c r="I95" s="198"/>
      <c r="J95" s="199">
        <f t="shared" si="0"/>
        <v>0</v>
      </c>
      <c r="K95" s="195" t="s">
        <v>19</v>
      </c>
      <c r="L95" s="40"/>
      <c r="M95" s="200" t="s">
        <v>19</v>
      </c>
      <c r="N95" s="201" t="s">
        <v>43</v>
      </c>
      <c r="O95" s="65"/>
      <c r="P95" s="202">
        <f t="shared" si="1"/>
        <v>0</v>
      </c>
      <c r="Q95" s="202">
        <v>0</v>
      </c>
      <c r="R95" s="202">
        <f t="shared" si="2"/>
        <v>0</v>
      </c>
      <c r="S95" s="202">
        <v>0</v>
      </c>
      <c r="T95" s="203">
        <f t="shared" si="3"/>
        <v>0</v>
      </c>
      <c r="U95" s="35"/>
      <c r="V95" s="35"/>
      <c r="W95" s="35"/>
      <c r="X95" s="35"/>
      <c r="Y95" s="35"/>
      <c r="Z95" s="35"/>
      <c r="AA95" s="35"/>
      <c r="AB95" s="35"/>
      <c r="AC95" s="35"/>
      <c r="AD95" s="35"/>
      <c r="AE95" s="35"/>
      <c r="AR95" s="204" t="s">
        <v>212</v>
      </c>
      <c r="AT95" s="204" t="s">
        <v>208</v>
      </c>
      <c r="AU95" s="204" t="s">
        <v>82</v>
      </c>
      <c r="AY95" s="18" t="s">
        <v>206</v>
      </c>
      <c r="BE95" s="205">
        <f t="shared" si="4"/>
        <v>0</v>
      </c>
      <c r="BF95" s="205">
        <f t="shared" si="5"/>
        <v>0</v>
      </c>
      <c r="BG95" s="205">
        <f t="shared" si="6"/>
        <v>0</v>
      </c>
      <c r="BH95" s="205">
        <f t="shared" si="7"/>
        <v>0</v>
      </c>
      <c r="BI95" s="205">
        <f t="shared" si="8"/>
        <v>0</v>
      </c>
      <c r="BJ95" s="18" t="s">
        <v>80</v>
      </c>
      <c r="BK95" s="205">
        <f t="shared" si="9"/>
        <v>0</v>
      </c>
      <c r="BL95" s="18" t="s">
        <v>212</v>
      </c>
      <c r="BM95" s="204" t="s">
        <v>380</v>
      </c>
    </row>
    <row r="96" spans="1:65" s="2" customFormat="1" ht="16.5" customHeight="1">
      <c r="A96" s="35"/>
      <c r="B96" s="36"/>
      <c r="C96" s="193" t="s">
        <v>884</v>
      </c>
      <c r="D96" s="193" t="s">
        <v>208</v>
      </c>
      <c r="E96" s="194" t="s">
        <v>1230</v>
      </c>
      <c r="F96" s="195" t="s">
        <v>1231</v>
      </c>
      <c r="G96" s="196" t="s">
        <v>862</v>
      </c>
      <c r="H96" s="197">
        <v>5</v>
      </c>
      <c r="I96" s="198"/>
      <c r="J96" s="199">
        <f t="shared" si="0"/>
        <v>0</v>
      </c>
      <c r="K96" s="195" t="s">
        <v>19</v>
      </c>
      <c r="L96" s="40"/>
      <c r="M96" s="200" t="s">
        <v>19</v>
      </c>
      <c r="N96" s="201" t="s">
        <v>43</v>
      </c>
      <c r="O96" s="65"/>
      <c r="P96" s="202">
        <f t="shared" si="1"/>
        <v>0</v>
      </c>
      <c r="Q96" s="202">
        <v>0</v>
      </c>
      <c r="R96" s="202">
        <f t="shared" si="2"/>
        <v>0</v>
      </c>
      <c r="S96" s="202">
        <v>0</v>
      </c>
      <c r="T96" s="203">
        <f t="shared" si="3"/>
        <v>0</v>
      </c>
      <c r="U96" s="35"/>
      <c r="V96" s="35"/>
      <c r="W96" s="35"/>
      <c r="X96" s="35"/>
      <c r="Y96" s="35"/>
      <c r="Z96" s="35"/>
      <c r="AA96" s="35"/>
      <c r="AB96" s="35"/>
      <c r="AC96" s="35"/>
      <c r="AD96" s="35"/>
      <c r="AE96" s="35"/>
      <c r="AR96" s="204" t="s">
        <v>212</v>
      </c>
      <c r="AT96" s="204" t="s">
        <v>208</v>
      </c>
      <c r="AU96" s="204" t="s">
        <v>82</v>
      </c>
      <c r="AY96" s="18" t="s">
        <v>206</v>
      </c>
      <c r="BE96" s="205">
        <f t="shared" si="4"/>
        <v>0</v>
      </c>
      <c r="BF96" s="205">
        <f t="shared" si="5"/>
        <v>0</v>
      </c>
      <c r="BG96" s="205">
        <f t="shared" si="6"/>
        <v>0</v>
      </c>
      <c r="BH96" s="205">
        <f t="shared" si="7"/>
        <v>0</v>
      </c>
      <c r="BI96" s="205">
        <f t="shared" si="8"/>
        <v>0</v>
      </c>
      <c r="BJ96" s="18" t="s">
        <v>80</v>
      </c>
      <c r="BK96" s="205">
        <f t="shared" si="9"/>
        <v>0</v>
      </c>
      <c r="BL96" s="18" t="s">
        <v>212</v>
      </c>
      <c r="BM96" s="204" t="s">
        <v>389</v>
      </c>
    </row>
    <row r="97" spans="1:65" s="2" customFormat="1" ht="16.5" customHeight="1">
      <c r="A97" s="35"/>
      <c r="B97" s="36"/>
      <c r="C97" s="193" t="s">
        <v>888</v>
      </c>
      <c r="D97" s="193" t="s">
        <v>208</v>
      </c>
      <c r="E97" s="194" t="s">
        <v>1232</v>
      </c>
      <c r="F97" s="195" t="s">
        <v>1233</v>
      </c>
      <c r="G97" s="196" t="s">
        <v>862</v>
      </c>
      <c r="H97" s="197">
        <v>1</v>
      </c>
      <c r="I97" s="198"/>
      <c r="J97" s="199">
        <f t="shared" si="0"/>
        <v>0</v>
      </c>
      <c r="K97" s="195" t="s">
        <v>19</v>
      </c>
      <c r="L97" s="40"/>
      <c r="M97" s="200" t="s">
        <v>19</v>
      </c>
      <c r="N97" s="201" t="s">
        <v>43</v>
      </c>
      <c r="O97" s="65"/>
      <c r="P97" s="202">
        <f t="shared" si="1"/>
        <v>0</v>
      </c>
      <c r="Q97" s="202">
        <v>0</v>
      </c>
      <c r="R97" s="202">
        <f t="shared" si="2"/>
        <v>0</v>
      </c>
      <c r="S97" s="202">
        <v>0</v>
      </c>
      <c r="T97" s="203">
        <f t="shared" si="3"/>
        <v>0</v>
      </c>
      <c r="U97" s="35"/>
      <c r="V97" s="35"/>
      <c r="W97" s="35"/>
      <c r="X97" s="35"/>
      <c r="Y97" s="35"/>
      <c r="Z97" s="35"/>
      <c r="AA97" s="35"/>
      <c r="AB97" s="35"/>
      <c r="AC97" s="35"/>
      <c r="AD97" s="35"/>
      <c r="AE97" s="35"/>
      <c r="AR97" s="204" t="s">
        <v>212</v>
      </c>
      <c r="AT97" s="204" t="s">
        <v>208</v>
      </c>
      <c r="AU97" s="204" t="s">
        <v>82</v>
      </c>
      <c r="AY97" s="18" t="s">
        <v>206</v>
      </c>
      <c r="BE97" s="205">
        <f t="shared" si="4"/>
        <v>0</v>
      </c>
      <c r="BF97" s="205">
        <f t="shared" si="5"/>
        <v>0</v>
      </c>
      <c r="BG97" s="205">
        <f t="shared" si="6"/>
        <v>0</v>
      </c>
      <c r="BH97" s="205">
        <f t="shared" si="7"/>
        <v>0</v>
      </c>
      <c r="BI97" s="205">
        <f t="shared" si="8"/>
        <v>0</v>
      </c>
      <c r="BJ97" s="18" t="s">
        <v>80</v>
      </c>
      <c r="BK97" s="205">
        <f t="shared" si="9"/>
        <v>0</v>
      </c>
      <c r="BL97" s="18" t="s">
        <v>212</v>
      </c>
      <c r="BM97" s="204" t="s">
        <v>400</v>
      </c>
    </row>
    <row r="98" spans="1:65" s="2" customFormat="1" ht="16.5" customHeight="1">
      <c r="A98" s="35"/>
      <c r="B98" s="36"/>
      <c r="C98" s="193" t="s">
        <v>891</v>
      </c>
      <c r="D98" s="193" t="s">
        <v>208</v>
      </c>
      <c r="E98" s="194" t="s">
        <v>1234</v>
      </c>
      <c r="F98" s="195" t="s">
        <v>1235</v>
      </c>
      <c r="G98" s="196" t="s">
        <v>862</v>
      </c>
      <c r="H98" s="197">
        <v>1</v>
      </c>
      <c r="I98" s="198"/>
      <c r="J98" s="199">
        <f t="shared" si="0"/>
        <v>0</v>
      </c>
      <c r="K98" s="195" t="s">
        <v>19</v>
      </c>
      <c r="L98" s="40"/>
      <c r="M98" s="200" t="s">
        <v>19</v>
      </c>
      <c r="N98" s="201" t="s">
        <v>43</v>
      </c>
      <c r="O98" s="65"/>
      <c r="P98" s="202">
        <f t="shared" si="1"/>
        <v>0</v>
      </c>
      <c r="Q98" s="202">
        <v>0</v>
      </c>
      <c r="R98" s="202">
        <f t="shared" si="2"/>
        <v>0</v>
      </c>
      <c r="S98" s="202">
        <v>0</v>
      </c>
      <c r="T98" s="203">
        <f t="shared" si="3"/>
        <v>0</v>
      </c>
      <c r="U98" s="35"/>
      <c r="V98" s="35"/>
      <c r="W98" s="35"/>
      <c r="X98" s="35"/>
      <c r="Y98" s="35"/>
      <c r="Z98" s="35"/>
      <c r="AA98" s="35"/>
      <c r="AB98" s="35"/>
      <c r="AC98" s="35"/>
      <c r="AD98" s="35"/>
      <c r="AE98" s="35"/>
      <c r="AR98" s="204" t="s">
        <v>212</v>
      </c>
      <c r="AT98" s="204" t="s">
        <v>208</v>
      </c>
      <c r="AU98" s="204" t="s">
        <v>82</v>
      </c>
      <c r="AY98" s="18" t="s">
        <v>206</v>
      </c>
      <c r="BE98" s="205">
        <f t="shared" si="4"/>
        <v>0</v>
      </c>
      <c r="BF98" s="205">
        <f t="shared" si="5"/>
        <v>0</v>
      </c>
      <c r="BG98" s="205">
        <f t="shared" si="6"/>
        <v>0</v>
      </c>
      <c r="BH98" s="205">
        <f t="shared" si="7"/>
        <v>0</v>
      </c>
      <c r="BI98" s="205">
        <f t="shared" si="8"/>
        <v>0</v>
      </c>
      <c r="BJ98" s="18" t="s">
        <v>80</v>
      </c>
      <c r="BK98" s="205">
        <f t="shared" si="9"/>
        <v>0</v>
      </c>
      <c r="BL98" s="18" t="s">
        <v>212</v>
      </c>
      <c r="BM98" s="204" t="s">
        <v>412</v>
      </c>
    </row>
    <row r="99" spans="1:65" s="2" customFormat="1" ht="16.5" customHeight="1">
      <c r="A99" s="35"/>
      <c r="B99" s="36"/>
      <c r="C99" s="193" t="s">
        <v>894</v>
      </c>
      <c r="D99" s="193" t="s">
        <v>208</v>
      </c>
      <c r="E99" s="194" t="s">
        <v>1236</v>
      </c>
      <c r="F99" s="195" t="s">
        <v>1237</v>
      </c>
      <c r="G99" s="196" t="s">
        <v>862</v>
      </c>
      <c r="H99" s="197">
        <v>2</v>
      </c>
      <c r="I99" s="198"/>
      <c r="J99" s="199">
        <f t="shared" si="0"/>
        <v>0</v>
      </c>
      <c r="K99" s="195" t="s">
        <v>19</v>
      </c>
      <c r="L99" s="40"/>
      <c r="M99" s="200" t="s">
        <v>19</v>
      </c>
      <c r="N99" s="201" t="s">
        <v>43</v>
      </c>
      <c r="O99" s="65"/>
      <c r="P99" s="202">
        <f t="shared" si="1"/>
        <v>0</v>
      </c>
      <c r="Q99" s="202">
        <v>0</v>
      </c>
      <c r="R99" s="202">
        <f t="shared" si="2"/>
        <v>0</v>
      </c>
      <c r="S99" s="202">
        <v>0</v>
      </c>
      <c r="T99" s="203">
        <f t="shared" si="3"/>
        <v>0</v>
      </c>
      <c r="U99" s="35"/>
      <c r="V99" s="35"/>
      <c r="W99" s="35"/>
      <c r="X99" s="35"/>
      <c r="Y99" s="35"/>
      <c r="Z99" s="35"/>
      <c r="AA99" s="35"/>
      <c r="AB99" s="35"/>
      <c r="AC99" s="35"/>
      <c r="AD99" s="35"/>
      <c r="AE99" s="35"/>
      <c r="AR99" s="204" t="s">
        <v>212</v>
      </c>
      <c r="AT99" s="204" t="s">
        <v>208</v>
      </c>
      <c r="AU99" s="204" t="s">
        <v>82</v>
      </c>
      <c r="AY99" s="18" t="s">
        <v>206</v>
      </c>
      <c r="BE99" s="205">
        <f t="shared" si="4"/>
        <v>0</v>
      </c>
      <c r="BF99" s="205">
        <f t="shared" si="5"/>
        <v>0</v>
      </c>
      <c r="BG99" s="205">
        <f t="shared" si="6"/>
        <v>0</v>
      </c>
      <c r="BH99" s="205">
        <f t="shared" si="7"/>
        <v>0</v>
      </c>
      <c r="BI99" s="205">
        <f t="shared" si="8"/>
        <v>0</v>
      </c>
      <c r="BJ99" s="18" t="s">
        <v>80</v>
      </c>
      <c r="BK99" s="205">
        <f t="shared" si="9"/>
        <v>0</v>
      </c>
      <c r="BL99" s="18" t="s">
        <v>212</v>
      </c>
      <c r="BM99" s="204" t="s">
        <v>422</v>
      </c>
    </row>
    <row r="100" spans="1:65" s="2" customFormat="1" ht="16.5" customHeight="1">
      <c r="A100" s="35"/>
      <c r="B100" s="36"/>
      <c r="C100" s="193" t="s">
        <v>899</v>
      </c>
      <c r="D100" s="193" t="s">
        <v>208</v>
      </c>
      <c r="E100" s="194" t="s">
        <v>1238</v>
      </c>
      <c r="F100" s="195" t="s">
        <v>1239</v>
      </c>
      <c r="G100" s="196" t="s">
        <v>862</v>
      </c>
      <c r="H100" s="197">
        <v>1</v>
      </c>
      <c r="I100" s="198"/>
      <c r="J100" s="199">
        <f t="shared" si="0"/>
        <v>0</v>
      </c>
      <c r="K100" s="195" t="s">
        <v>19</v>
      </c>
      <c r="L100" s="40"/>
      <c r="M100" s="200" t="s">
        <v>19</v>
      </c>
      <c r="N100" s="201" t="s">
        <v>43</v>
      </c>
      <c r="O100" s="65"/>
      <c r="P100" s="202">
        <f t="shared" si="1"/>
        <v>0</v>
      </c>
      <c r="Q100" s="202">
        <v>0</v>
      </c>
      <c r="R100" s="202">
        <f t="shared" si="2"/>
        <v>0</v>
      </c>
      <c r="S100" s="202">
        <v>0</v>
      </c>
      <c r="T100" s="203">
        <f t="shared" si="3"/>
        <v>0</v>
      </c>
      <c r="U100" s="35"/>
      <c r="V100" s="35"/>
      <c r="W100" s="35"/>
      <c r="X100" s="35"/>
      <c r="Y100" s="35"/>
      <c r="Z100" s="35"/>
      <c r="AA100" s="35"/>
      <c r="AB100" s="35"/>
      <c r="AC100" s="35"/>
      <c r="AD100" s="35"/>
      <c r="AE100" s="35"/>
      <c r="AR100" s="204" t="s">
        <v>212</v>
      </c>
      <c r="AT100" s="204" t="s">
        <v>208</v>
      </c>
      <c r="AU100" s="204" t="s">
        <v>82</v>
      </c>
      <c r="AY100" s="18" t="s">
        <v>206</v>
      </c>
      <c r="BE100" s="205">
        <f t="shared" si="4"/>
        <v>0</v>
      </c>
      <c r="BF100" s="205">
        <f t="shared" si="5"/>
        <v>0</v>
      </c>
      <c r="BG100" s="205">
        <f t="shared" si="6"/>
        <v>0</v>
      </c>
      <c r="BH100" s="205">
        <f t="shared" si="7"/>
        <v>0</v>
      </c>
      <c r="BI100" s="205">
        <f t="shared" si="8"/>
        <v>0</v>
      </c>
      <c r="BJ100" s="18" t="s">
        <v>80</v>
      </c>
      <c r="BK100" s="205">
        <f t="shared" si="9"/>
        <v>0</v>
      </c>
      <c r="BL100" s="18" t="s">
        <v>212</v>
      </c>
      <c r="BM100" s="204" t="s">
        <v>432</v>
      </c>
    </row>
    <row r="101" spans="1:65" s="2" customFormat="1" ht="16.5" customHeight="1">
      <c r="A101" s="35"/>
      <c r="B101" s="36"/>
      <c r="C101" s="193" t="s">
        <v>1240</v>
      </c>
      <c r="D101" s="193" t="s">
        <v>208</v>
      </c>
      <c r="E101" s="194" t="s">
        <v>1241</v>
      </c>
      <c r="F101" s="195" t="s">
        <v>1242</v>
      </c>
      <c r="G101" s="196" t="s">
        <v>862</v>
      </c>
      <c r="H101" s="197">
        <v>2</v>
      </c>
      <c r="I101" s="198"/>
      <c r="J101" s="199">
        <f t="shared" si="0"/>
        <v>0</v>
      </c>
      <c r="K101" s="195" t="s">
        <v>19</v>
      </c>
      <c r="L101" s="40"/>
      <c r="M101" s="200" t="s">
        <v>19</v>
      </c>
      <c r="N101" s="201" t="s">
        <v>43</v>
      </c>
      <c r="O101" s="65"/>
      <c r="P101" s="202">
        <f t="shared" si="1"/>
        <v>0</v>
      </c>
      <c r="Q101" s="202">
        <v>0</v>
      </c>
      <c r="R101" s="202">
        <f t="shared" si="2"/>
        <v>0</v>
      </c>
      <c r="S101" s="202">
        <v>0</v>
      </c>
      <c r="T101" s="203">
        <f t="shared" si="3"/>
        <v>0</v>
      </c>
      <c r="U101" s="35"/>
      <c r="V101" s="35"/>
      <c r="W101" s="35"/>
      <c r="X101" s="35"/>
      <c r="Y101" s="35"/>
      <c r="Z101" s="35"/>
      <c r="AA101" s="35"/>
      <c r="AB101" s="35"/>
      <c r="AC101" s="35"/>
      <c r="AD101" s="35"/>
      <c r="AE101" s="35"/>
      <c r="AR101" s="204" t="s">
        <v>212</v>
      </c>
      <c r="AT101" s="204" t="s">
        <v>208</v>
      </c>
      <c r="AU101" s="204" t="s">
        <v>82</v>
      </c>
      <c r="AY101" s="18" t="s">
        <v>206</v>
      </c>
      <c r="BE101" s="205">
        <f t="shared" si="4"/>
        <v>0</v>
      </c>
      <c r="BF101" s="205">
        <f t="shared" si="5"/>
        <v>0</v>
      </c>
      <c r="BG101" s="205">
        <f t="shared" si="6"/>
        <v>0</v>
      </c>
      <c r="BH101" s="205">
        <f t="shared" si="7"/>
        <v>0</v>
      </c>
      <c r="BI101" s="205">
        <f t="shared" si="8"/>
        <v>0</v>
      </c>
      <c r="BJ101" s="18" t="s">
        <v>80</v>
      </c>
      <c r="BK101" s="205">
        <f t="shared" si="9"/>
        <v>0</v>
      </c>
      <c r="BL101" s="18" t="s">
        <v>212</v>
      </c>
      <c r="BM101" s="204" t="s">
        <v>444</v>
      </c>
    </row>
    <row r="102" spans="1:65" s="2" customFormat="1" ht="16.5" customHeight="1">
      <c r="A102" s="35"/>
      <c r="B102" s="36"/>
      <c r="C102" s="193" t="s">
        <v>1243</v>
      </c>
      <c r="D102" s="193" t="s">
        <v>208</v>
      </c>
      <c r="E102" s="194" t="s">
        <v>1244</v>
      </c>
      <c r="F102" s="195" t="s">
        <v>1245</v>
      </c>
      <c r="G102" s="196" t="s">
        <v>862</v>
      </c>
      <c r="H102" s="197">
        <v>1</v>
      </c>
      <c r="I102" s="198"/>
      <c r="J102" s="199">
        <f t="shared" si="0"/>
        <v>0</v>
      </c>
      <c r="K102" s="195" t="s">
        <v>19</v>
      </c>
      <c r="L102" s="40"/>
      <c r="M102" s="200" t="s">
        <v>19</v>
      </c>
      <c r="N102" s="201" t="s">
        <v>43</v>
      </c>
      <c r="O102" s="65"/>
      <c r="P102" s="202">
        <f t="shared" si="1"/>
        <v>0</v>
      </c>
      <c r="Q102" s="202">
        <v>0</v>
      </c>
      <c r="R102" s="202">
        <f t="shared" si="2"/>
        <v>0</v>
      </c>
      <c r="S102" s="202">
        <v>0</v>
      </c>
      <c r="T102" s="203">
        <f t="shared" si="3"/>
        <v>0</v>
      </c>
      <c r="U102" s="35"/>
      <c r="V102" s="35"/>
      <c r="W102" s="35"/>
      <c r="X102" s="35"/>
      <c r="Y102" s="35"/>
      <c r="Z102" s="35"/>
      <c r="AA102" s="35"/>
      <c r="AB102" s="35"/>
      <c r="AC102" s="35"/>
      <c r="AD102" s="35"/>
      <c r="AE102" s="35"/>
      <c r="AR102" s="204" t="s">
        <v>212</v>
      </c>
      <c r="AT102" s="204" t="s">
        <v>208</v>
      </c>
      <c r="AU102" s="204" t="s">
        <v>82</v>
      </c>
      <c r="AY102" s="18" t="s">
        <v>206</v>
      </c>
      <c r="BE102" s="205">
        <f t="shared" si="4"/>
        <v>0</v>
      </c>
      <c r="BF102" s="205">
        <f t="shared" si="5"/>
        <v>0</v>
      </c>
      <c r="BG102" s="205">
        <f t="shared" si="6"/>
        <v>0</v>
      </c>
      <c r="BH102" s="205">
        <f t="shared" si="7"/>
        <v>0</v>
      </c>
      <c r="BI102" s="205">
        <f t="shared" si="8"/>
        <v>0</v>
      </c>
      <c r="BJ102" s="18" t="s">
        <v>80</v>
      </c>
      <c r="BK102" s="205">
        <f t="shared" si="9"/>
        <v>0</v>
      </c>
      <c r="BL102" s="18" t="s">
        <v>212</v>
      </c>
      <c r="BM102" s="204" t="s">
        <v>456</v>
      </c>
    </row>
    <row r="103" spans="1:65" s="2" customFormat="1" ht="16.5" customHeight="1">
      <c r="A103" s="35"/>
      <c r="B103" s="36"/>
      <c r="C103" s="193" t="s">
        <v>1246</v>
      </c>
      <c r="D103" s="193" t="s">
        <v>208</v>
      </c>
      <c r="E103" s="194" t="s">
        <v>1247</v>
      </c>
      <c r="F103" s="195" t="s">
        <v>1248</v>
      </c>
      <c r="G103" s="196" t="s">
        <v>862</v>
      </c>
      <c r="H103" s="197">
        <v>3</v>
      </c>
      <c r="I103" s="198"/>
      <c r="J103" s="199">
        <f t="shared" si="0"/>
        <v>0</v>
      </c>
      <c r="K103" s="195" t="s">
        <v>19</v>
      </c>
      <c r="L103" s="40"/>
      <c r="M103" s="200" t="s">
        <v>19</v>
      </c>
      <c r="N103" s="201" t="s">
        <v>43</v>
      </c>
      <c r="O103" s="65"/>
      <c r="P103" s="202">
        <f t="shared" si="1"/>
        <v>0</v>
      </c>
      <c r="Q103" s="202">
        <v>0</v>
      </c>
      <c r="R103" s="202">
        <f t="shared" si="2"/>
        <v>0</v>
      </c>
      <c r="S103" s="202">
        <v>0</v>
      </c>
      <c r="T103" s="203">
        <f t="shared" si="3"/>
        <v>0</v>
      </c>
      <c r="U103" s="35"/>
      <c r="V103" s="35"/>
      <c r="W103" s="35"/>
      <c r="X103" s="35"/>
      <c r="Y103" s="35"/>
      <c r="Z103" s="35"/>
      <c r="AA103" s="35"/>
      <c r="AB103" s="35"/>
      <c r="AC103" s="35"/>
      <c r="AD103" s="35"/>
      <c r="AE103" s="35"/>
      <c r="AR103" s="204" t="s">
        <v>212</v>
      </c>
      <c r="AT103" s="204" t="s">
        <v>208</v>
      </c>
      <c r="AU103" s="204" t="s">
        <v>82</v>
      </c>
      <c r="AY103" s="18" t="s">
        <v>206</v>
      </c>
      <c r="BE103" s="205">
        <f t="shared" si="4"/>
        <v>0</v>
      </c>
      <c r="BF103" s="205">
        <f t="shared" si="5"/>
        <v>0</v>
      </c>
      <c r="BG103" s="205">
        <f t="shared" si="6"/>
        <v>0</v>
      </c>
      <c r="BH103" s="205">
        <f t="shared" si="7"/>
        <v>0</v>
      </c>
      <c r="BI103" s="205">
        <f t="shared" si="8"/>
        <v>0</v>
      </c>
      <c r="BJ103" s="18" t="s">
        <v>80</v>
      </c>
      <c r="BK103" s="205">
        <f t="shared" si="9"/>
        <v>0</v>
      </c>
      <c r="BL103" s="18" t="s">
        <v>212</v>
      </c>
      <c r="BM103" s="204" t="s">
        <v>594</v>
      </c>
    </row>
    <row r="104" spans="1:65" s="2" customFormat="1" ht="16.5" customHeight="1">
      <c r="A104" s="35"/>
      <c r="B104" s="36"/>
      <c r="C104" s="193" t="s">
        <v>304</v>
      </c>
      <c r="D104" s="193" t="s">
        <v>208</v>
      </c>
      <c r="E104" s="194" t="s">
        <v>1249</v>
      </c>
      <c r="F104" s="195" t="s">
        <v>1250</v>
      </c>
      <c r="G104" s="196" t="s">
        <v>862</v>
      </c>
      <c r="H104" s="197">
        <v>2</v>
      </c>
      <c r="I104" s="198"/>
      <c r="J104" s="199">
        <f t="shared" si="0"/>
        <v>0</v>
      </c>
      <c r="K104" s="195" t="s">
        <v>19</v>
      </c>
      <c r="L104" s="40"/>
      <c r="M104" s="200" t="s">
        <v>19</v>
      </c>
      <c r="N104" s="201" t="s">
        <v>43</v>
      </c>
      <c r="O104" s="65"/>
      <c r="P104" s="202">
        <f t="shared" si="1"/>
        <v>0</v>
      </c>
      <c r="Q104" s="202">
        <v>0</v>
      </c>
      <c r="R104" s="202">
        <f t="shared" si="2"/>
        <v>0</v>
      </c>
      <c r="S104" s="202">
        <v>0</v>
      </c>
      <c r="T104" s="203">
        <f t="shared" si="3"/>
        <v>0</v>
      </c>
      <c r="U104" s="35"/>
      <c r="V104" s="35"/>
      <c r="W104" s="35"/>
      <c r="X104" s="35"/>
      <c r="Y104" s="35"/>
      <c r="Z104" s="35"/>
      <c r="AA104" s="35"/>
      <c r="AB104" s="35"/>
      <c r="AC104" s="35"/>
      <c r="AD104" s="35"/>
      <c r="AE104" s="35"/>
      <c r="AR104" s="204" t="s">
        <v>212</v>
      </c>
      <c r="AT104" s="204" t="s">
        <v>208</v>
      </c>
      <c r="AU104" s="204" t="s">
        <v>82</v>
      </c>
      <c r="AY104" s="18" t="s">
        <v>206</v>
      </c>
      <c r="BE104" s="205">
        <f t="shared" si="4"/>
        <v>0</v>
      </c>
      <c r="BF104" s="205">
        <f t="shared" si="5"/>
        <v>0</v>
      </c>
      <c r="BG104" s="205">
        <f t="shared" si="6"/>
        <v>0</v>
      </c>
      <c r="BH104" s="205">
        <f t="shared" si="7"/>
        <v>0</v>
      </c>
      <c r="BI104" s="205">
        <f t="shared" si="8"/>
        <v>0</v>
      </c>
      <c r="BJ104" s="18" t="s">
        <v>80</v>
      </c>
      <c r="BK104" s="205">
        <f t="shared" si="9"/>
        <v>0</v>
      </c>
      <c r="BL104" s="18" t="s">
        <v>212</v>
      </c>
      <c r="BM104" s="204" t="s">
        <v>602</v>
      </c>
    </row>
    <row r="105" spans="1:65" s="2" customFormat="1" ht="16.5" customHeight="1">
      <c r="A105" s="35"/>
      <c r="B105" s="36"/>
      <c r="C105" s="193" t="s">
        <v>1251</v>
      </c>
      <c r="D105" s="193" t="s">
        <v>208</v>
      </c>
      <c r="E105" s="194" t="s">
        <v>1252</v>
      </c>
      <c r="F105" s="195" t="s">
        <v>1253</v>
      </c>
      <c r="G105" s="196" t="s">
        <v>862</v>
      </c>
      <c r="H105" s="197">
        <v>2</v>
      </c>
      <c r="I105" s="198"/>
      <c r="J105" s="199">
        <f t="shared" si="0"/>
        <v>0</v>
      </c>
      <c r="K105" s="195" t="s">
        <v>19</v>
      </c>
      <c r="L105" s="40"/>
      <c r="M105" s="200" t="s">
        <v>19</v>
      </c>
      <c r="N105" s="201" t="s">
        <v>43</v>
      </c>
      <c r="O105" s="65"/>
      <c r="P105" s="202">
        <f t="shared" si="1"/>
        <v>0</v>
      </c>
      <c r="Q105" s="202">
        <v>0</v>
      </c>
      <c r="R105" s="202">
        <f t="shared" si="2"/>
        <v>0</v>
      </c>
      <c r="S105" s="202">
        <v>0</v>
      </c>
      <c r="T105" s="203">
        <f t="shared" si="3"/>
        <v>0</v>
      </c>
      <c r="U105" s="35"/>
      <c r="V105" s="35"/>
      <c r="W105" s="35"/>
      <c r="X105" s="35"/>
      <c r="Y105" s="35"/>
      <c r="Z105" s="35"/>
      <c r="AA105" s="35"/>
      <c r="AB105" s="35"/>
      <c r="AC105" s="35"/>
      <c r="AD105" s="35"/>
      <c r="AE105" s="35"/>
      <c r="AR105" s="204" t="s">
        <v>212</v>
      </c>
      <c r="AT105" s="204" t="s">
        <v>208</v>
      </c>
      <c r="AU105" s="204" t="s">
        <v>82</v>
      </c>
      <c r="AY105" s="18" t="s">
        <v>206</v>
      </c>
      <c r="BE105" s="205">
        <f t="shared" si="4"/>
        <v>0</v>
      </c>
      <c r="BF105" s="205">
        <f t="shared" si="5"/>
        <v>0</v>
      </c>
      <c r="BG105" s="205">
        <f t="shared" si="6"/>
        <v>0</v>
      </c>
      <c r="BH105" s="205">
        <f t="shared" si="7"/>
        <v>0</v>
      </c>
      <c r="BI105" s="205">
        <f t="shared" si="8"/>
        <v>0</v>
      </c>
      <c r="BJ105" s="18" t="s">
        <v>80</v>
      </c>
      <c r="BK105" s="205">
        <f t="shared" si="9"/>
        <v>0</v>
      </c>
      <c r="BL105" s="18" t="s">
        <v>212</v>
      </c>
      <c r="BM105" s="204" t="s">
        <v>734</v>
      </c>
    </row>
    <row r="106" spans="1:65" s="2" customFormat="1" ht="16.5" customHeight="1">
      <c r="A106" s="35"/>
      <c r="B106" s="36"/>
      <c r="C106" s="193" t="s">
        <v>1254</v>
      </c>
      <c r="D106" s="193" t="s">
        <v>208</v>
      </c>
      <c r="E106" s="194" t="s">
        <v>1255</v>
      </c>
      <c r="F106" s="195" t="s">
        <v>1256</v>
      </c>
      <c r="G106" s="196" t="s">
        <v>862</v>
      </c>
      <c r="H106" s="197">
        <v>3</v>
      </c>
      <c r="I106" s="198"/>
      <c r="J106" s="199">
        <f t="shared" si="0"/>
        <v>0</v>
      </c>
      <c r="K106" s="195" t="s">
        <v>19</v>
      </c>
      <c r="L106" s="40"/>
      <c r="M106" s="200" t="s">
        <v>19</v>
      </c>
      <c r="N106" s="201" t="s">
        <v>43</v>
      </c>
      <c r="O106" s="65"/>
      <c r="P106" s="202">
        <f t="shared" si="1"/>
        <v>0</v>
      </c>
      <c r="Q106" s="202">
        <v>0</v>
      </c>
      <c r="R106" s="202">
        <f t="shared" si="2"/>
        <v>0</v>
      </c>
      <c r="S106" s="202">
        <v>0</v>
      </c>
      <c r="T106" s="203">
        <f t="shared" si="3"/>
        <v>0</v>
      </c>
      <c r="U106" s="35"/>
      <c r="V106" s="35"/>
      <c r="W106" s="35"/>
      <c r="X106" s="35"/>
      <c r="Y106" s="35"/>
      <c r="Z106" s="35"/>
      <c r="AA106" s="35"/>
      <c r="AB106" s="35"/>
      <c r="AC106" s="35"/>
      <c r="AD106" s="35"/>
      <c r="AE106" s="35"/>
      <c r="AR106" s="204" t="s">
        <v>212</v>
      </c>
      <c r="AT106" s="204" t="s">
        <v>208</v>
      </c>
      <c r="AU106" s="204" t="s">
        <v>82</v>
      </c>
      <c r="AY106" s="18" t="s">
        <v>206</v>
      </c>
      <c r="BE106" s="205">
        <f t="shared" si="4"/>
        <v>0</v>
      </c>
      <c r="BF106" s="205">
        <f t="shared" si="5"/>
        <v>0</v>
      </c>
      <c r="BG106" s="205">
        <f t="shared" si="6"/>
        <v>0</v>
      </c>
      <c r="BH106" s="205">
        <f t="shared" si="7"/>
        <v>0</v>
      </c>
      <c r="BI106" s="205">
        <f t="shared" si="8"/>
        <v>0</v>
      </c>
      <c r="BJ106" s="18" t="s">
        <v>80</v>
      </c>
      <c r="BK106" s="205">
        <f t="shared" si="9"/>
        <v>0</v>
      </c>
      <c r="BL106" s="18" t="s">
        <v>212</v>
      </c>
      <c r="BM106" s="204" t="s">
        <v>741</v>
      </c>
    </row>
    <row r="107" spans="1:65" s="2" customFormat="1" ht="16.5" customHeight="1">
      <c r="A107" s="35"/>
      <c r="B107" s="36"/>
      <c r="C107" s="193" t="s">
        <v>1257</v>
      </c>
      <c r="D107" s="193" t="s">
        <v>208</v>
      </c>
      <c r="E107" s="194" t="s">
        <v>1258</v>
      </c>
      <c r="F107" s="195" t="s">
        <v>1259</v>
      </c>
      <c r="G107" s="196" t="s">
        <v>862</v>
      </c>
      <c r="H107" s="197">
        <v>1</v>
      </c>
      <c r="I107" s="198"/>
      <c r="J107" s="199">
        <f t="shared" si="0"/>
        <v>0</v>
      </c>
      <c r="K107" s="195" t="s">
        <v>19</v>
      </c>
      <c r="L107" s="40"/>
      <c r="M107" s="200" t="s">
        <v>19</v>
      </c>
      <c r="N107" s="201" t="s">
        <v>43</v>
      </c>
      <c r="O107" s="65"/>
      <c r="P107" s="202">
        <f t="shared" si="1"/>
        <v>0</v>
      </c>
      <c r="Q107" s="202">
        <v>0</v>
      </c>
      <c r="R107" s="202">
        <f t="shared" si="2"/>
        <v>0</v>
      </c>
      <c r="S107" s="202">
        <v>0</v>
      </c>
      <c r="T107" s="203">
        <f t="shared" si="3"/>
        <v>0</v>
      </c>
      <c r="U107" s="35"/>
      <c r="V107" s="35"/>
      <c r="W107" s="35"/>
      <c r="X107" s="35"/>
      <c r="Y107" s="35"/>
      <c r="Z107" s="35"/>
      <c r="AA107" s="35"/>
      <c r="AB107" s="35"/>
      <c r="AC107" s="35"/>
      <c r="AD107" s="35"/>
      <c r="AE107" s="35"/>
      <c r="AR107" s="204" t="s">
        <v>212</v>
      </c>
      <c r="AT107" s="204" t="s">
        <v>208</v>
      </c>
      <c r="AU107" s="204" t="s">
        <v>82</v>
      </c>
      <c r="AY107" s="18" t="s">
        <v>206</v>
      </c>
      <c r="BE107" s="205">
        <f t="shared" si="4"/>
        <v>0</v>
      </c>
      <c r="BF107" s="205">
        <f t="shared" si="5"/>
        <v>0</v>
      </c>
      <c r="BG107" s="205">
        <f t="shared" si="6"/>
        <v>0</v>
      </c>
      <c r="BH107" s="205">
        <f t="shared" si="7"/>
        <v>0</v>
      </c>
      <c r="BI107" s="205">
        <f t="shared" si="8"/>
        <v>0</v>
      </c>
      <c r="BJ107" s="18" t="s">
        <v>80</v>
      </c>
      <c r="BK107" s="205">
        <f t="shared" si="9"/>
        <v>0</v>
      </c>
      <c r="BL107" s="18" t="s">
        <v>212</v>
      </c>
      <c r="BM107" s="204" t="s">
        <v>745</v>
      </c>
    </row>
    <row r="108" spans="1:65" s="2" customFormat="1" ht="16.5" customHeight="1">
      <c r="A108" s="35"/>
      <c r="B108" s="36"/>
      <c r="C108" s="193" t="s">
        <v>1260</v>
      </c>
      <c r="D108" s="193" t="s">
        <v>208</v>
      </c>
      <c r="E108" s="194" t="s">
        <v>1261</v>
      </c>
      <c r="F108" s="195" t="s">
        <v>1262</v>
      </c>
      <c r="G108" s="196" t="s">
        <v>862</v>
      </c>
      <c r="H108" s="197">
        <v>1</v>
      </c>
      <c r="I108" s="198"/>
      <c r="J108" s="199">
        <f t="shared" si="0"/>
        <v>0</v>
      </c>
      <c r="K108" s="195" t="s">
        <v>19</v>
      </c>
      <c r="L108" s="40"/>
      <c r="M108" s="200" t="s">
        <v>19</v>
      </c>
      <c r="N108" s="201" t="s">
        <v>43</v>
      </c>
      <c r="O108" s="65"/>
      <c r="P108" s="202">
        <f t="shared" si="1"/>
        <v>0</v>
      </c>
      <c r="Q108" s="202">
        <v>0</v>
      </c>
      <c r="R108" s="202">
        <f t="shared" si="2"/>
        <v>0</v>
      </c>
      <c r="S108" s="202">
        <v>0</v>
      </c>
      <c r="T108" s="203">
        <f t="shared" si="3"/>
        <v>0</v>
      </c>
      <c r="U108" s="35"/>
      <c r="V108" s="35"/>
      <c r="W108" s="35"/>
      <c r="X108" s="35"/>
      <c r="Y108" s="35"/>
      <c r="Z108" s="35"/>
      <c r="AA108" s="35"/>
      <c r="AB108" s="35"/>
      <c r="AC108" s="35"/>
      <c r="AD108" s="35"/>
      <c r="AE108" s="35"/>
      <c r="AR108" s="204" t="s">
        <v>212</v>
      </c>
      <c r="AT108" s="204" t="s">
        <v>208</v>
      </c>
      <c r="AU108" s="204" t="s">
        <v>82</v>
      </c>
      <c r="AY108" s="18" t="s">
        <v>206</v>
      </c>
      <c r="BE108" s="205">
        <f t="shared" si="4"/>
        <v>0</v>
      </c>
      <c r="BF108" s="205">
        <f t="shared" si="5"/>
        <v>0</v>
      </c>
      <c r="BG108" s="205">
        <f t="shared" si="6"/>
        <v>0</v>
      </c>
      <c r="BH108" s="205">
        <f t="shared" si="7"/>
        <v>0</v>
      </c>
      <c r="BI108" s="205">
        <f t="shared" si="8"/>
        <v>0</v>
      </c>
      <c r="BJ108" s="18" t="s">
        <v>80</v>
      </c>
      <c r="BK108" s="205">
        <f t="shared" si="9"/>
        <v>0</v>
      </c>
      <c r="BL108" s="18" t="s">
        <v>212</v>
      </c>
      <c r="BM108" s="204" t="s">
        <v>749</v>
      </c>
    </row>
    <row r="109" spans="1:65" s="2" customFormat="1" ht="16.5" customHeight="1">
      <c r="A109" s="35"/>
      <c r="B109" s="36"/>
      <c r="C109" s="193" t="s">
        <v>1263</v>
      </c>
      <c r="D109" s="193" t="s">
        <v>208</v>
      </c>
      <c r="E109" s="194" t="s">
        <v>1264</v>
      </c>
      <c r="F109" s="195" t="s">
        <v>1265</v>
      </c>
      <c r="G109" s="196" t="s">
        <v>862</v>
      </c>
      <c r="H109" s="197">
        <v>2</v>
      </c>
      <c r="I109" s="198"/>
      <c r="J109" s="199">
        <f t="shared" si="0"/>
        <v>0</v>
      </c>
      <c r="K109" s="195" t="s">
        <v>19</v>
      </c>
      <c r="L109" s="40"/>
      <c r="M109" s="200" t="s">
        <v>19</v>
      </c>
      <c r="N109" s="201" t="s">
        <v>43</v>
      </c>
      <c r="O109" s="65"/>
      <c r="P109" s="202">
        <f t="shared" si="1"/>
        <v>0</v>
      </c>
      <c r="Q109" s="202">
        <v>0</v>
      </c>
      <c r="R109" s="202">
        <f t="shared" si="2"/>
        <v>0</v>
      </c>
      <c r="S109" s="202">
        <v>0</v>
      </c>
      <c r="T109" s="203">
        <f t="shared" si="3"/>
        <v>0</v>
      </c>
      <c r="U109" s="35"/>
      <c r="V109" s="35"/>
      <c r="W109" s="35"/>
      <c r="X109" s="35"/>
      <c r="Y109" s="35"/>
      <c r="Z109" s="35"/>
      <c r="AA109" s="35"/>
      <c r="AB109" s="35"/>
      <c r="AC109" s="35"/>
      <c r="AD109" s="35"/>
      <c r="AE109" s="35"/>
      <c r="AR109" s="204" t="s">
        <v>212</v>
      </c>
      <c r="AT109" s="204" t="s">
        <v>208</v>
      </c>
      <c r="AU109" s="204" t="s">
        <v>82</v>
      </c>
      <c r="AY109" s="18" t="s">
        <v>206</v>
      </c>
      <c r="BE109" s="205">
        <f t="shared" si="4"/>
        <v>0</v>
      </c>
      <c r="BF109" s="205">
        <f t="shared" si="5"/>
        <v>0</v>
      </c>
      <c r="BG109" s="205">
        <f t="shared" si="6"/>
        <v>0</v>
      </c>
      <c r="BH109" s="205">
        <f t="shared" si="7"/>
        <v>0</v>
      </c>
      <c r="BI109" s="205">
        <f t="shared" si="8"/>
        <v>0</v>
      </c>
      <c r="BJ109" s="18" t="s">
        <v>80</v>
      </c>
      <c r="BK109" s="205">
        <f t="shared" si="9"/>
        <v>0</v>
      </c>
      <c r="BL109" s="18" t="s">
        <v>212</v>
      </c>
      <c r="BM109" s="204" t="s">
        <v>753</v>
      </c>
    </row>
    <row r="110" spans="1:65" s="2" customFormat="1" ht="16.5" customHeight="1">
      <c r="A110" s="35"/>
      <c r="B110" s="36"/>
      <c r="C110" s="193" t="s">
        <v>1266</v>
      </c>
      <c r="D110" s="193" t="s">
        <v>208</v>
      </c>
      <c r="E110" s="194" t="s">
        <v>1267</v>
      </c>
      <c r="F110" s="195" t="s">
        <v>1268</v>
      </c>
      <c r="G110" s="196" t="s">
        <v>862</v>
      </c>
      <c r="H110" s="197">
        <v>1</v>
      </c>
      <c r="I110" s="198"/>
      <c r="J110" s="199">
        <f t="shared" si="0"/>
        <v>0</v>
      </c>
      <c r="K110" s="195" t="s">
        <v>19</v>
      </c>
      <c r="L110" s="40"/>
      <c r="M110" s="200" t="s">
        <v>19</v>
      </c>
      <c r="N110" s="201" t="s">
        <v>43</v>
      </c>
      <c r="O110" s="65"/>
      <c r="P110" s="202">
        <f t="shared" si="1"/>
        <v>0</v>
      </c>
      <c r="Q110" s="202">
        <v>0</v>
      </c>
      <c r="R110" s="202">
        <f t="shared" si="2"/>
        <v>0</v>
      </c>
      <c r="S110" s="202">
        <v>0</v>
      </c>
      <c r="T110" s="203">
        <f t="shared" si="3"/>
        <v>0</v>
      </c>
      <c r="U110" s="35"/>
      <c r="V110" s="35"/>
      <c r="W110" s="35"/>
      <c r="X110" s="35"/>
      <c r="Y110" s="35"/>
      <c r="Z110" s="35"/>
      <c r="AA110" s="35"/>
      <c r="AB110" s="35"/>
      <c r="AC110" s="35"/>
      <c r="AD110" s="35"/>
      <c r="AE110" s="35"/>
      <c r="AR110" s="204" t="s">
        <v>212</v>
      </c>
      <c r="AT110" s="204" t="s">
        <v>208</v>
      </c>
      <c r="AU110" s="204" t="s">
        <v>82</v>
      </c>
      <c r="AY110" s="18" t="s">
        <v>206</v>
      </c>
      <c r="BE110" s="205">
        <f t="shared" si="4"/>
        <v>0</v>
      </c>
      <c r="BF110" s="205">
        <f t="shared" si="5"/>
        <v>0</v>
      </c>
      <c r="BG110" s="205">
        <f t="shared" si="6"/>
        <v>0</v>
      </c>
      <c r="BH110" s="205">
        <f t="shared" si="7"/>
        <v>0</v>
      </c>
      <c r="BI110" s="205">
        <f t="shared" si="8"/>
        <v>0</v>
      </c>
      <c r="BJ110" s="18" t="s">
        <v>80</v>
      </c>
      <c r="BK110" s="205">
        <f t="shared" si="9"/>
        <v>0</v>
      </c>
      <c r="BL110" s="18" t="s">
        <v>212</v>
      </c>
      <c r="BM110" s="204" t="s">
        <v>762</v>
      </c>
    </row>
    <row r="111" spans="1:65" s="2" customFormat="1" ht="16.5" customHeight="1">
      <c r="A111" s="35"/>
      <c r="B111" s="36"/>
      <c r="C111" s="193" t="s">
        <v>1269</v>
      </c>
      <c r="D111" s="193" t="s">
        <v>208</v>
      </c>
      <c r="E111" s="194" t="s">
        <v>1270</v>
      </c>
      <c r="F111" s="195" t="s">
        <v>1271</v>
      </c>
      <c r="G111" s="196" t="s">
        <v>862</v>
      </c>
      <c r="H111" s="197">
        <v>1</v>
      </c>
      <c r="I111" s="198"/>
      <c r="J111" s="199">
        <f t="shared" si="0"/>
        <v>0</v>
      </c>
      <c r="K111" s="195" t="s">
        <v>19</v>
      </c>
      <c r="L111" s="40"/>
      <c r="M111" s="200" t="s">
        <v>19</v>
      </c>
      <c r="N111" s="201" t="s">
        <v>43</v>
      </c>
      <c r="O111" s="65"/>
      <c r="P111" s="202">
        <f t="shared" si="1"/>
        <v>0</v>
      </c>
      <c r="Q111" s="202">
        <v>0</v>
      </c>
      <c r="R111" s="202">
        <f t="shared" si="2"/>
        <v>0</v>
      </c>
      <c r="S111" s="202">
        <v>0</v>
      </c>
      <c r="T111" s="203">
        <f t="shared" si="3"/>
        <v>0</v>
      </c>
      <c r="U111" s="35"/>
      <c r="V111" s="35"/>
      <c r="W111" s="35"/>
      <c r="X111" s="35"/>
      <c r="Y111" s="35"/>
      <c r="Z111" s="35"/>
      <c r="AA111" s="35"/>
      <c r="AB111" s="35"/>
      <c r="AC111" s="35"/>
      <c r="AD111" s="35"/>
      <c r="AE111" s="35"/>
      <c r="AR111" s="204" t="s">
        <v>212</v>
      </c>
      <c r="AT111" s="204" t="s">
        <v>208</v>
      </c>
      <c r="AU111" s="204" t="s">
        <v>82</v>
      </c>
      <c r="AY111" s="18" t="s">
        <v>206</v>
      </c>
      <c r="BE111" s="205">
        <f t="shared" si="4"/>
        <v>0</v>
      </c>
      <c r="BF111" s="205">
        <f t="shared" si="5"/>
        <v>0</v>
      </c>
      <c r="BG111" s="205">
        <f t="shared" si="6"/>
        <v>0</v>
      </c>
      <c r="BH111" s="205">
        <f t="shared" si="7"/>
        <v>0</v>
      </c>
      <c r="BI111" s="205">
        <f t="shared" si="8"/>
        <v>0</v>
      </c>
      <c r="BJ111" s="18" t="s">
        <v>80</v>
      </c>
      <c r="BK111" s="205">
        <f t="shared" si="9"/>
        <v>0</v>
      </c>
      <c r="BL111" s="18" t="s">
        <v>212</v>
      </c>
      <c r="BM111" s="204" t="s">
        <v>768</v>
      </c>
    </row>
    <row r="112" spans="1:65" s="2" customFormat="1" ht="16.5" customHeight="1">
      <c r="A112" s="35"/>
      <c r="B112" s="36"/>
      <c r="C112" s="193" t="s">
        <v>1272</v>
      </c>
      <c r="D112" s="193" t="s">
        <v>208</v>
      </c>
      <c r="E112" s="194" t="s">
        <v>1273</v>
      </c>
      <c r="F112" s="195" t="s">
        <v>1274</v>
      </c>
      <c r="G112" s="196" t="s">
        <v>862</v>
      </c>
      <c r="H112" s="197">
        <v>1</v>
      </c>
      <c r="I112" s="198"/>
      <c r="J112" s="199">
        <f t="shared" si="0"/>
        <v>0</v>
      </c>
      <c r="K112" s="195" t="s">
        <v>19</v>
      </c>
      <c r="L112" s="40"/>
      <c r="M112" s="200" t="s">
        <v>19</v>
      </c>
      <c r="N112" s="201" t="s">
        <v>43</v>
      </c>
      <c r="O112" s="65"/>
      <c r="P112" s="202">
        <f t="shared" si="1"/>
        <v>0</v>
      </c>
      <c r="Q112" s="202">
        <v>0</v>
      </c>
      <c r="R112" s="202">
        <f t="shared" si="2"/>
        <v>0</v>
      </c>
      <c r="S112" s="202">
        <v>0</v>
      </c>
      <c r="T112" s="203">
        <f t="shared" si="3"/>
        <v>0</v>
      </c>
      <c r="U112" s="35"/>
      <c r="V112" s="35"/>
      <c r="W112" s="35"/>
      <c r="X112" s="35"/>
      <c r="Y112" s="35"/>
      <c r="Z112" s="35"/>
      <c r="AA112" s="35"/>
      <c r="AB112" s="35"/>
      <c r="AC112" s="35"/>
      <c r="AD112" s="35"/>
      <c r="AE112" s="35"/>
      <c r="AR112" s="204" t="s">
        <v>212</v>
      </c>
      <c r="AT112" s="204" t="s">
        <v>208</v>
      </c>
      <c r="AU112" s="204" t="s">
        <v>82</v>
      </c>
      <c r="AY112" s="18" t="s">
        <v>206</v>
      </c>
      <c r="BE112" s="205">
        <f t="shared" si="4"/>
        <v>0</v>
      </c>
      <c r="BF112" s="205">
        <f t="shared" si="5"/>
        <v>0</v>
      </c>
      <c r="BG112" s="205">
        <f t="shared" si="6"/>
        <v>0</v>
      </c>
      <c r="BH112" s="205">
        <f t="shared" si="7"/>
        <v>0</v>
      </c>
      <c r="BI112" s="205">
        <f t="shared" si="8"/>
        <v>0</v>
      </c>
      <c r="BJ112" s="18" t="s">
        <v>80</v>
      </c>
      <c r="BK112" s="205">
        <f t="shared" si="9"/>
        <v>0</v>
      </c>
      <c r="BL112" s="18" t="s">
        <v>212</v>
      </c>
      <c r="BM112" s="204" t="s">
        <v>774</v>
      </c>
    </row>
    <row r="113" spans="1:65" s="2" customFormat="1" ht="16.5" customHeight="1">
      <c r="A113" s="35"/>
      <c r="B113" s="36"/>
      <c r="C113" s="193" t="s">
        <v>1275</v>
      </c>
      <c r="D113" s="193" t="s">
        <v>208</v>
      </c>
      <c r="E113" s="194" t="s">
        <v>1276</v>
      </c>
      <c r="F113" s="195" t="s">
        <v>1277</v>
      </c>
      <c r="G113" s="196" t="s">
        <v>862</v>
      </c>
      <c r="H113" s="197">
        <v>1</v>
      </c>
      <c r="I113" s="198"/>
      <c r="J113" s="199">
        <f t="shared" si="0"/>
        <v>0</v>
      </c>
      <c r="K113" s="195" t="s">
        <v>19</v>
      </c>
      <c r="L113" s="40"/>
      <c r="M113" s="200" t="s">
        <v>19</v>
      </c>
      <c r="N113" s="201" t="s">
        <v>43</v>
      </c>
      <c r="O113" s="65"/>
      <c r="P113" s="202">
        <f t="shared" si="1"/>
        <v>0</v>
      </c>
      <c r="Q113" s="202">
        <v>0</v>
      </c>
      <c r="R113" s="202">
        <f t="shared" si="2"/>
        <v>0</v>
      </c>
      <c r="S113" s="202">
        <v>0</v>
      </c>
      <c r="T113" s="203">
        <f t="shared" si="3"/>
        <v>0</v>
      </c>
      <c r="U113" s="35"/>
      <c r="V113" s="35"/>
      <c r="W113" s="35"/>
      <c r="X113" s="35"/>
      <c r="Y113" s="35"/>
      <c r="Z113" s="35"/>
      <c r="AA113" s="35"/>
      <c r="AB113" s="35"/>
      <c r="AC113" s="35"/>
      <c r="AD113" s="35"/>
      <c r="AE113" s="35"/>
      <c r="AR113" s="204" t="s">
        <v>212</v>
      </c>
      <c r="AT113" s="204" t="s">
        <v>208</v>
      </c>
      <c r="AU113" s="204" t="s">
        <v>82</v>
      </c>
      <c r="AY113" s="18" t="s">
        <v>206</v>
      </c>
      <c r="BE113" s="205">
        <f t="shared" si="4"/>
        <v>0</v>
      </c>
      <c r="BF113" s="205">
        <f t="shared" si="5"/>
        <v>0</v>
      </c>
      <c r="BG113" s="205">
        <f t="shared" si="6"/>
        <v>0</v>
      </c>
      <c r="BH113" s="205">
        <f t="shared" si="7"/>
        <v>0</v>
      </c>
      <c r="BI113" s="205">
        <f t="shared" si="8"/>
        <v>0</v>
      </c>
      <c r="BJ113" s="18" t="s">
        <v>80</v>
      </c>
      <c r="BK113" s="205">
        <f t="shared" si="9"/>
        <v>0</v>
      </c>
      <c r="BL113" s="18" t="s">
        <v>212</v>
      </c>
      <c r="BM113" s="204" t="s">
        <v>782</v>
      </c>
    </row>
    <row r="114" spans="1:65" s="2" customFormat="1" ht="21.75" customHeight="1">
      <c r="A114" s="35"/>
      <c r="B114" s="36"/>
      <c r="C114" s="193" t="s">
        <v>1278</v>
      </c>
      <c r="D114" s="193" t="s">
        <v>208</v>
      </c>
      <c r="E114" s="194" t="s">
        <v>1279</v>
      </c>
      <c r="F114" s="195" t="s">
        <v>1280</v>
      </c>
      <c r="G114" s="196" t="s">
        <v>862</v>
      </c>
      <c r="H114" s="197">
        <v>1</v>
      </c>
      <c r="I114" s="198"/>
      <c r="J114" s="199">
        <f t="shared" si="0"/>
        <v>0</v>
      </c>
      <c r="K114" s="195" t="s">
        <v>19</v>
      </c>
      <c r="L114" s="40"/>
      <c r="M114" s="200" t="s">
        <v>19</v>
      </c>
      <c r="N114" s="201" t="s">
        <v>43</v>
      </c>
      <c r="O114" s="65"/>
      <c r="P114" s="202">
        <f t="shared" si="1"/>
        <v>0</v>
      </c>
      <c r="Q114" s="202">
        <v>0</v>
      </c>
      <c r="R114" s="202">
        <f t="shared" si="2"/>
        <v>0</v>
      </c>
      <c r="S114" s="202">
        <v>0</v>
      </c>
      <c r="T114" s="203">
        <f t="shared" si="3"/>
        <v>0</v>
      </c>
      <c r="U114" s="35"/>
      <c r="V114" s="35"/>
      <c r="W114" s="35"/>
      <c r="X114" s="35"/>
      <c r="Y114" s="35"/>
      <c r="Z114" s="35"/>
      <c r="AA114" s="35"/>
      <c r="AB114" s="35"/>
      <c r="AC114" s="35"/>
      <c r="AD114" s="35"/>
      <c r="AE114" s="35"/>
      <c r="AR114" s="204" t="s">
        <v>212</v>
      </c>
      <c r="AT114" s="204" t="s">
        <v>208</v>
      </c>
      <c r="AU114" s="204" t="s">
        <v>82</v>
      </c>
      <c r="AY114" s="18" t="s">
        <v>206</v>
      </c>
      <c r="BE114" s="205">
        <f t="shared" si="4"/>
        <v>0</v>
      </c>
      <c r="BF114" s="205">
        <f t="shared" si="5"/>
        <v>0</v>
      </c>
      <c r="BG114" s="205">
        <f t="shared" si="6"/>
        <v>0</v>
      </c>
      <c r="BH114" s="205">
        <f t="shared" si="7"/>
        <v>0</v>
      </c>
      <c r="BI114" s="205">
        <f t="shared" si="8"/>
        <v>0</v>
      </c>
      <c r="BJ114" s="18" t="s">
        <v>80</v>
      </c>
      <c r="BK114" s="205">
        <f t="shared" si="9"/>
        <v>0</v>
      </c>
      <c r="BL114" s="18" t="s">
        <v>212</v>
      </c>
      <c r="BM114" s="204" t="s">
        <v>786</v>
      </c>
    </row>
    <row r="115" spans="1:65" s="2" customFormat="1" ht="16.5" customHeight="1">
      <c r="A115" s="35"/>
      <c r="B115" s="36"/>
      <c r="C115" s="193" t="s">
        <v>1281</v>
      </c>
      <c r="D115" s="193" t="s">
        <v>208</v>
      </c>
      <c r="E115" s="194" t="s">
        <v>1282</v>
      </c>
      <c r="F115" s="195" t="s">
        <v>1283</v>
      </c>
      <c r="G115" s="196" t="s">
        <v>220</v>
      </c>
      <c r="H115" s="197">
        <v>2</v>
      </c>
      <c r="I115" s="198"/>
      <c r="J115" s="199">
        <f t="shared" si="0"/>
        <v>0</v>
      </c>
      <c r="K115" s="195" t="s">
        <v>19</v>
      </c>
      <c r="L115" s="40"/>
      <c r="M115" s="200" t="s">
        <v>19</v>
      </c>
      <c r="N115" s="201" t="s">
        <v>43</v>
      </c>
      <c r="O115" s="65"/>
      <c r="P115" s="202">
        <f t="shared" si="1"/>
        <v>0</v>
      </c>
      <c r="Q115" s="202">
        <v>0</v>
      </c>
      <c r="R115" s="202">
        <f t="shared" si="2"/>
        <v>0</v>
      </c>
      <c r="S115" s="202">
        <v>0</v>
      </c>
      <c r="T115" s="203">
        <f t="shared" si="3"/>
        <v>0</v>
      </c>
      <c r="U115" s="35"/>
      <c r="V115" s="35"/>
      <c r="W115" s="35"/>
      <c r="X115" s="35"/>
      <c r="Y115" s="35"/>
      <c r="Z115" s="35"/>
      <c r="AA115" s="35"/>
      <c r="AB115" s="35"/>
      <c r="AC115" s="35"/>
      <c r="AD115" s="35"/>
      <c r="AE115" s="35"/>
      <c r="AR115" s="204" t="s">
        <v>212</v>
      </c>
      <c r="AT115" s="204" t="s">
        <v>208</v>
      </c>
      <c r="AU115" s="204" t="s">
        <v>82</v>
      </c>
      <c r="AY115" s="18" t="s">
        <v>206</v>
      </c>
      <c r="BE115" s="205">
        <f t="shared" si="4"/>
        <v>0</v>
      </c>
      <c r="BF115" s="205">
        <f t="shared" si="5"/>
        <v>0</v>
      </c>
      <c r="BG115" s="205">
        <f t="shared" si="6"/>
        <v>0</v>
      </c>
      <c r="BH115" s="205">
        <f t="shared" si="7"/>
        <v>0</v>
      </c>
      <c r="BI115" s="205">
        <f t="shared" si="8"/>
        <v>0</v>
      </c>
      <c r="BJ115" s="18" t="s">
        <v>80</v>
      </c>
      <c r="BK115" s="205">
        <f t="shared" si="9"/>
        <v>0</v>
      </c>
      <c r="BL115" s="18" t="s">
        <v>212</v>
      </c>
      <c r="BM115" s="204" t="s">
        <v>791</v>
      </c>
    </row>
    <row r="116" spans="1:65" s="2" customFormat="1" ht="16.5" customHeight="1">
      <c r="A116" s="35"/>
      <c r="B116" s="36"/>
      <c r="C116" s="193" t="s">
        <v>1284</v>
      </c>
      <c r="D116" s="193" t="s">
        <v>208</v>
      </c>
      <c r="E116" s="194" t="s">
        <v>1285</v>
      </c>
      <c r="F116" s="195" t="s">
        <v>1286</v>
      </c>
      <c r="G116" s="196" t="s">
        <v>887</v>
      </c>
      <c r="H116" s="197">
        <v>1</v>
      </c>
      <c r="I116" s="198"/>
      <c r="J116" s="199">
        <f t="shared" si="0"/>
        <v>0</v>
      </c>
      <c r="K116" s="195" t="s">
        <v>19</v>
      </c>
      <c r="L116" s="40"/>
      <c r="M116" s="200" t="s">
        <v>19</v>
      </c>
      <c r="N116" s="201" t="s">
        <v>43</v>
      </c>
      <c r="O116" s="65"/>
      <c r="P116" s="202">
        <f t="shared" si="1"/>
        <v>0</v>
      </c>
      <c r="Q116" s="202">
        <v>0</v>
      </c>
      <c r="R116" s="202">
        <f t="shared" si="2"/>
        <v>0</v>
      </c>
      <c r="S116" s="202">
        <v>0</v>
      </c>
      <c r="T116" s="203">
        <f t="shared" si="3"/>
        <v>0</v>
      </c>
      <c r="U116" s="35"/>
      <c r="V116" s="35"/>
      <c r="W116" s="35"/>
      <c r="X116" s="35"/>
      <c r="Y116" s="35"/>
      <c r="Z116" s="35"/>
      <c r="AA116" s="35"/>
      <c r="AB116" s="35"/>
      <c r="AC116" s="35"/>
      <c r="AD116" s="35"/>
      <c r="AE116" s="35"/>
      <c r="AR116" s="204" t="s">
        <v>212</v>
      </c>
      <c r="AT116" s="204" t="s">
        <v>208</v>
      </c>
      <c r="AU116" s="204" t="s">
        <v>82</v>
      </c>
      <c r="AY116" s="18" t="s">
        <v>206</v>
      </c>
      <c r="BE116" s="205">
        <f t="shared" si="4"/>
        <v>0</v>
      </c>
      <c r="BF116" s="205">
        <f t="shared" si="5"/>
        <v>0</v>
      </c>
      <c r="BG116" s="205">
        <f t="shared" si="6"/>
        <v>0</v>
      </c>
      <c r="BH116" s="205">
        <f t="shared" si="7"/>
        <v>0</v>
      </c>
      <c r="BI116" s="205">
        <f t="shared" si="8"/>
        <v>0</v>
      </c>
      <c r="BJ116" s="18" t="s">
        <v>80</v>
      </c>
      <c r="BK116" s="205">
        <f t="shared" si="9"/>
        <v>0</v>
      </c>
      <c r="BL116" s="18" t="s">
        <v>212</v>
      </c>
      <c r="BM116" s="204" t="s">
        <v>796</v>
      </c>
    </row>
    <row r="117" spans="1:65" s="2" customFormat="1" ht="16.5" customHeight="1">
      <c r="A117" s="35"/>
      <c r="B117" s="36"/>
      <c r="C117" s="193" t="s">
        <v>1284</v>
      </c>
      <c r="D117" s="193" t="s">
        <v>208</v>
      </c>
      <c r="E117" s="194" t="s">
        <v>1287</v>
      </c>
      <c r="F117" s="195" t="s">
        <v>1288</v>
      </c>
      <c r="G117" s="196" t="s">
        <v>220</v>
      </c>
      <c r="H117" s="197">
        <v>1</v>
      </c>
      <c r="I117" s="198"/>
      <c r="J117" s="199">
        <f t="shared" si="0"/>
        <v>0</v>
      </c>
      <c r="K117" s="195" t="s">
        <v>19</v>
      </c>
      <c r="L117" s="40"/>
      <c r="M117" s="200" t="s">
        <v>19</v>
      </c>
      <c r="N117" s="201" t="s">
        <v>43</v>
      </c>
      <c r="O117" s="65"/>
      <c r="P117" s="202">
        <f t="shared" si="1"/>
        <v>0</v>
      </c>
      <c r="Q117" s="202">
        <v>0</v>
      </c>
      <c r="R117" s="202">
        <f t="shared" si="2"/>
        <v>0</v>
      </c>
      <c r="S117" s="202">
        <v>0</v>
      </c>
      <c r="T117" s="203">
        <f t="shared" si="3"/>
        <v>0</v>
      </c>
      <c r="U117" s="35"/>
      <c r="V117" s="35"/>
      <c r="W117" s="35"/>
      <c r="X117" s="35"/>
      <c r="Y117" s="35"/>
      <c r="Z117" s="35"/>
      <c r="AA117" s="35"/>
      <c r="AB117" s="35"/>
      <c r="AC117" s="35"/>
      <c r="AD117" s="35"/>
      <c r="AE117" s="35"/>
      <c r="AR117" s="204" t="s">
        <v>212</v>
      </c>
      <c r="AT117" s="204" t="s">
        <v>208</v>
      </c>
      <c r="AU117" s="204" t="s">
        <v>82</v>
      </c>
      <c r="AY117" s="18" t="s">
        <v>206</v>
      </c>
      <c r="BE117" s="205">
        <f t="shared" si="4"/>
        <v>0</v>
      </c>
      <c r="BF117" s="205">
        <f t="shared" si="5"/>
        <v>0</v>
      </c>
      <c r="BG117" s="205">
        <f t="shared" si="6"/>
        <v>0</v>
      </c>
      <c r="BH117" s="205">
        <f t="shared" si="7"/>
        <v>0</v>
      </c>
      <c r="BI117" s="205">
        <f t="shared" si="8"/>
        <v>0</v>
      </c>
      <c r="BJ117" s="18" t="s">
        <v>80</v>
      </c>
      <c r="BK117" s="205">
        <f t="shared" si="9"/>
        <v>0</v>
      </c>
      <c r="BL117" s="18" t="s">
        <v>212</v>
      </c>
      <c r="BM117" s="204" t="s">
        <v>803</v>
      </c>
    </row>
    <row r="118" spans="1:65" s="2" customFormat="1" ht="16.5" customHeight="1">
      <c r="A118" s="35"/>
      <c r="B118" s="36"/>
      <c r="C118" s="193" t="s">
        <v>1289</v>
      </c>
      <c r="D118" s="193" t="s">
        <v>208</v>
      </c>
      <c r="E118" s="194" t="s">
        <v>1290</v>
      </c>
      <c r="F118" s="195" t="s">
        <v>1291</v>
      </c>
      <c r="G118" s="196" t="s">
        <v>862</v>
      </c>
      <c r="H118" s="197">
        <v>1</v>
      </c>
      <c r="I118" s="198"/>
      <c r="J118" s="199">
        <f t="shared" si="0"/>
        <v>0</v>
      </c>
      <c r="K118" s="195" t="s">
        <v>19</v>
      </c>
      <c r="L118" s="40"/>
      <c r="M118" s="249" t="s">
        <v>19</v>
      </c>
      <c r="N118" s="250" t="s">
        <v>43</v>
      </c>
      <c r="O118" s="247"/>
      <c r="P118" s="251">
        <f t="shared" si="1"/>
        <v>0</v>
      </c>
      <c r="Q118" s="251">
        <v>0</v>
      </c>
      <c r="R118" s="251">
        <f t="shared" si="2"/>
        <v>0</v>
      </c>
      <c r="S118" s="251">
        <v>0</v>
      </c>
      <c r="T118" s="252">
        <f t="shared" si="3"/>
        <v>0</v>
      </c>
      <c r="U118" s="35"/>
      <c r="V118" s="35"/>
      <c r="W118" s="35"/>
      <c r="X118" s="35"/>
      <c r="Y118" s="35"/>
      <c r="Z118" s="35"/>
      <c r="AA118" s="35"/>
      <c r="AB118" s="35"/>
      <c r="AC118" s="35"/>
      <c r="AD118" s="35"/>
      <c r="AE118" s="35"/>
      <c r="AR118" s="204" t="s">
        <v>212</v>
      </c>
      <c r="AT118" s="204" t="s">
        <v>208</v>
      </c>
      <c r="AU118" s="204" t="s">
        <v>82</v>
      </c>
      <c r="AY118" s="18" t="s">
        <v>206</v>
      </c>
      <c r="BE118" s="205">
        <f t="shared" si="4"/>
        <v>0</v>
      </c>
      <c r="BF118" s="205">
        <f t="shared" si="5"/>
        <v>0</v>
      </c>
      <c r="BG118" s="205">
        <f t="shared" si="6"/>
        <v>0</v>
      </c>
      <c r="BH118" s="205">
        <f t="shared" si="7"/>
        <v>0</v>
      </c>
      <c r="BI118" s="205">
        <f t="shared" si="8"/>
        <v>0</v>
      </c>
      <c r="BJ118" s="18" t="s">
        <v>80</v>
      </c>
      <c r="BK118" s="205">
        <f t="shared" si="9"/>
        <v>0</v>
      </c>
      <c r="BL118" s="18" t="s">
        <v>212</v>
      </c>
      <c r="BM118" s="204" t="s">
        <v>812</v>
      </c>
    </row>
    <row r="119" spans="1:65" s="2" customFormat="1" ht="6.95" customHeight="1">
      <c r="A119" s="35"/>
      <c r="B119" s="48"/>
      <c r="C119" s="49"/>
      <c r="D119" s="49"/>
      <c r="E119" s="49"/>
      <c r="F119" s="49"/>
      <c r="G119" s="49"/>
      <c r="H119" s="49"/>
      <c r="I119" s="143"/>
      <c r="J119" s="49"/>
      <c r="K119" s="49"/>
      <c r="L119" s="40"/>
      <c r="M119" s="35"/>
      <c r="O119" s="35"/>
      <c r="P119" s="35"/>
      <c r="Q119" s="35"/>
      <c r="R119" s="35"/>
      <c r="S119" s="35"/>
      <c r="T119" s="35"/>
      <c r="U119" s="35"/>
      <c r="V119" s="35"/>
      <c r="W119" s="35"/>
      <c r="X119" s="35"/>
      <c r="Y119" s="35"/>
      <c r="Z119" s="35"/>
      <c r="AA119" s="35"/>
      <c r="AB119" s="35"/>
      <c r="AC119" s="35"/>
      <c r="AD119" s="35"/>
      <c r="AE119" s="35"/>
    </row>
  </sheetData>
  <sheetProtection algorithmName="SHA-512" hashValue="Rw2ujUOL7cECgxoeh0Hw56XbxvQ/k30mtyJUmkaXEk1NwYKU5ZYmhI4+YZh0Fp0Vf1IxI4aHALcKre0Xl5l0Jw==" saltValue="wE/RoJ/OmN7dF3SHMW6HT6h30pEbzA3dkhrHIwEvF17aXbMSEJQ1VvOGJbj/UbvVOxXF+sSX4P7cORZ56QYJyQ==" spinCount="100000" sheet="1" objects="1" scenarios="1" formatColumns="0" formatRows="0" autoFilter="0"/>
  <autoFilter ref="C80:K118"/>
  <mergeCells count="9">
    <mergeCell ref="E50:H50"/>
    <mergeCell ref="E71:H71"/>
    <mergeCell ref="E73:H73"/>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12"/>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114</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1292</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ROUND(J81,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ROUND((SUM(BE81:BE111)),  2)</f>
        <v>0</v>
      </c>
      <c r="G33" s="35"/>
      <c r="H33" s="35"/>
      <c r="I33" s="132">
        <v>0.21</v>
      </c>
      <c r="J33" s="131">
        <f>ROUND(((SUM(BE81:BE111))*I33),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ROUND((SUM(BF81:BF111)),  2)</f>
        <v>0</v>
      </c>
      <c r="G34" s="35"/>
      <c r="H34" s="35"/>
      <c r="I34" s="132">
        <v>0.15</v>
      </c>
      <c r="J34" s="131">
        <f>ROUND(((SUM(BF81:BF111))*I34),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ROUND((SUM(BG81:BG111)),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ROUND((SUM(BH81:BH111)),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ROUND((SUM(BI81:BI111)),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382-1 - Nákládání s dešťovými vodami (SO 700)</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J81</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1293</v>
      </c>
      <c r="E60" s="155"/>
      <c r="F60" s="155"/>
      <c r="G60" s="155"/>
      <c r="H60" s="155"/>
      <c r="I60" s="156"/>
      <c r="J60" s="157">
        <f>J82</f>
        <v>0</v>
      </c>
      <c r="K60" s="153"/>
      <c r="L60" s="158"/>
    </row>
    <row r="61" spans="1:47" s="10" customFormat="1" ht="19.899999999999999" customHeight="1">
      <c r="B61" s="159"/>
      <c r="C61" s="98"/>
      <c r="D61" s="160" t="s">
        <v>1294</v>
      </c>
      <c r="E61" s="161"/>
      <c r="F61" s="161"/>
      <c r="G61" s="161"/>
      <c r="H61" s="161"/>
      <c r="I61" s="162"/>
      <c r="J61" s="163">
        <f>J83</f>
        <v>0</v>
      </c>
      <c r="K61" s="98"/>
      <c r="L61" s="164"/>
    </row>
    <row r="62" spans="1:47" s="2" customFormat="1" ht="21.75" customHeight="1">
      <c r="A62" s="35"/>
      <c r="B62" s="36"/>
      <c r="C62" s="37"/>
      <c r="D62" s="37"/>
      <c r="E62" s="37"/>
      <c r="F62" s="37"/>
      <c r="G62" s="37"/>
      <c r="H62" s="37"/>
      <c r="I62" s="116"/>
      <c r="J62" s="37"/>
      <c r="K62" s="37"/>
      <c r="L62" s="117"/>
      <c r="S62" s="35"/>
      <c r="T62" s="35"/>
      <c r="U62" s="35"/>
      <c r="V62" s="35"/>
      <c r="W62" s="35"/>
      <c r="X62" s="35"/>
      <c r="Y62" s="35"/>
      <c r="Z62" s="35"/>
      <c r="AA62" s="35"/>
      <c r="AB62" s="35"/>
      <c r="AC62" s="35"/>
      <c r="AD62" s="35"/>
      <c r="AE62" s="35"/>
    </row>
    <row r="63" spans="1:47" s="2" customFormat="1" ht="6.95" customHeight="1">
      <c r="A63" s="35"/>
      <c r="B63" s="48"/>
      <c r="C63" s="49"/>
      <c r="D63" s="49"/>
      <c r="E63" s="49"/>
      <c r="F63" s="49"/>
      <c r="G63" s="49"/>
      <c r="H63" s="49"/>
      <c r="I63" s="143"/>
      <c r="J63" s="49"/>
      <c r="K63" s="49"/>
      <c r="L63" s="117"/>
      <c r="S63" s="35"/>
      <c r="T63" s="35"/>
      <c r="U63" s="35"/>
      <c r="V63" s="35"/>
      <c r="W63" s="35"/>
      <c r="X63" s="35"/>
      <c r="Y63" s="35"/>
      <c r="Z63" s="35"/>
      <c r="AA63" s="35"/>
      <c r="AB63" s="35"/>
      <c r="AC63" s="35"/>
      <c r="AD63" s="35"/>
      <c r="AE63" s="35"/>
    </row>
    <row r="67" spans="1:31" s="2" customFormat="1" ht="6.95" customHeight="1">
      <c r="A67" s="35"/>
      <c r="B67" s="50"/>
      <c r="C67" s="51"/>
      <c r="D67" s="51"/>
      <c r="E67" s="51"/>
      <c r="F67" s="51"/>
      <c r="G67" s="51"/>
      <c r="H67" s="51"/>
      <c r="I67" s="146"/>
      <c r="J67" s="51"/>
      <c r="K67" s="51"/>
      <c r="L67" s="117"/>
      <c r="S67" s="35"/>
      <c r="T67" s="35"/>
      <c r="U67" s="35"/>
      <c r="V67" s="35"/>
      <c r="W67" s="35"/>
      <c r="X67" s="35"/>
      <c r="Y67" s="35"/>
      <c r="Z67" s="35"/>
      <c r="AA67" s="35"/>
      <c r="AB67" s="35"/>
      <c r="AC67" s="35"/>
      <c r="AD67" s="35"/>
      <c r="AE67" s="35"/>
    </row>
    <row r="68" spans="1:31" s="2" customFormat="1" ht="24.95" customHeight="1">
      <c r="A68" s="35"/>
      <c r="B68" s="36"/>
      <c r="C68" s="24" t="s">
        <v>191</v>
      </c>
      <c r="D68" s="37"/>
      <c r="E68" s="37"/>
      <c r="F68" s="37"/>
      <c r="G68" s="37"/>
      <c r="H68" s="37"/>
      <c r="I68" s="116"/>
      <c r="J68" s="37"/>
      <c r="K68" s="37"/>
      <c r="L68" s="117"/>
      <c r="S68" s="35"/>
      <c r="T68" s="35"/>
      <c r="U68" s="35"/>
      <c r="V68" s="35"/>
      <c r="W68" s="35"/>
      <c r="X68" s="35"/>
      <c r="Y68" s="35"/>
      <c r="Z68" s="35"/>
      <c r="AA68" s="35"/>
      <c r="AB68" s="35"/>
      <c r="AC68" s="35"/>
      <c r="AD68" s="35"/>
      <c r="AE68" s="35"/>
    </row>
    <row r="69" spans="1:31" s="2" customFormat="1" ht="6.95" customHeight="1">
      <c r="A69" s="35"/>
      <c r="B69" s="36"/>
      <c r="C69" s="37"/>
      <c r="D69" s="37"/>
      <c r="E69" s="37"/>
      <c r="F69" s="37"/>
      <c r="G69" s="37"/>
      <c r="H69" s="37"/>
      <c r="I69" s="116"/>
      <c r="J69" s="37"/>
      <c r="K69" s="37"/>
      <c r="L69" s="117"/>
      <c r="S69" s="35"/>
      <c r="T69" s="35"/>
      <c r="U69" s="35"/>
      <c r="V69" s="35"/>
      <c r="W69" s="35"/>
      <c r="X69" s="35"/>
      <c r="Y69" s="35"/>
      <c r="Z69" s="35"/>
      <c r="AA69" s="35"/>
      <c r="AB69" s="35"/>
      <c r="AC69" s="35"/>
      <c r="AD69" s="35"/>
      <c r="AE69" s="35"/>
    </row>
    <row r="70" spans="1:31" s="2" customFormat="1" ht="12" customHeight="1">
      <c r="A70" s="35"/>
      <c r="B70" s="36"/>
      <c r="C70" s="30" t="s">
        <v>16</v>
      </c>
      <c r="D70" s="37"/>
      <c r="E70" s="37"/>
      <c r="F70" s="37"/>
      <c r="G70" s="37"/>
      <c r="H70" s="37"/>
      <c r="I70" s="116"/>
      <c r="J70" s="37"/>
      <c r="K70" s="37"/>
      <c r="L70" s="117"/>
      <c r="S70" s="35"/>
      <c r="T70" s="35"/>
      <c r="U70" s="35"/>
      <c r="V70" s="35"/>
      <c r="W70" s="35"/>
      <c r="X70" s="35"/>
      <c r="Y70" s="35"/>
      <c r="Z70" s="35"/>
      <c r="AA70" s="35"/>
      <c r="AB70" s="35"/>
      <c r="AC70" s="35"/>
      <c r="AD70" s="35"/>
      <c r="AE70" s="35"/>
    </row>
    <row r="71" spans="1:31" s="2" customFormat="1" ht="16.5" customHeight="1">
      <c r="A71" s="35"/>
      <c r="B71" s="36"/>
      <c r="C71" s="37"/>
      <c r="D71" s="37"/>
      <c r="E71" s="396" t="str">
        <f>E7</f>
        <v>Základní škola U Elektry</v>
      </c>
      <c r="F71" s="397"/>
      <c r="G71" s="397"/>
      <c r="H71" s="397"/>
      <c r="I71" s="116"/>
      <c r="J71" s="37"/>
      <c r="K71" s="37"/>
      <c r="L71" s="117"/>
      <c r="S71" s="35"/>
      <c r="T71" s="35"/>
      <c r="U71" s="35"/>
      <c r="V71" s="35"/>
      <c r="W71" s="35"/>
      <c r="X71" s="35"/>
      <c r="Y71" s="35"/>
      <c r="Z71" s="35"/>
      <c r="AA71" s="35"/>
      <c r="AB71" s="35"/>
      <c r="AC71" s="35"/>
      <c r="AD71" s="35"/>
      <c r="AE71" s="35"/>
    </row>
    <row r="72" spans="1:31" s="2" customFormat="1" ht="12" customHeight="1">
      <c r="A72" s="35"/>
      <c r="B72" s="36"/>
      <c r="C72" s="30" t="s">
        <v>182</v>
      </c>
      <c r="D72" s="37"/>
      <c r="E72" s="37"/>
      <c r="F72" s="37"/>
      <c r="G72" s="37"/>
      <c r="H72" s="37"/>
      <c r="I72" s="116"/>
      <c r="J72" s="37"/>
      <c r="K72" s="37"/>
      <c r="L72" s="117"/>
      <c r="S72" s="35"/>
      <c r="T72" s="35"/>
      <c r="U72" s="35"/>
      <c r="V72" s="35"/>
      <c r="W72" s="35"/>
      <c r="X72" s="35"/>
      <c r="Y72" s="35"/>
      <c r="Z72" s="35"/>
      <c r="AA72" s="35"/>
      <c r="AB72" s="35"/>
      <c r="AC72" s="35"/>
      <c r="AD72" s="35"/>
      <c r="AE72" s="35"/>
    </row>
    <row r="73" spans="1:31" s="2" customFormat="1" ht="16.5" customHeight="1">
      <c r="A73" s="35"/>
      <c r="B73" s="36"/>
      <c r="C73" s="37"/>
      <c r="D73" s="37"/>
      <c r="E73" s="369" t="str">
        <f>E9</f>
        <v>SO 382-1 - Nákládání s dešťovými vodami (SO 700)</v>
      </c>
      <c r="F73" s="398"/>
      <c r="G73" s="398"/>
      <c r="H73" s="398"/>
      <c r="I73" s="116"/>
      <c r="J73" s="37"/>
      <c r="K73" s="37"/>
      <c r="L73" s="117"/>
      <c r="S73" s="35"/>
      <c r="T73" s="35"/>
      <c r="U73" s="35"/>
      <c r="V73" s="35"/>
      <c r="W73" s="35"/>
      <c r="X73" s="35"/>
      <c r="Y73" s="35"/>
      <c r="Z73" s="35"/>
      <c r="AA73" s="35"/>
      <c r="AB73" s="35"/>
      <c r="AC73" s="35"/>
      <c r="AD73" s="35"/>
      <c r="AE73" s="35"/>
    </row>
    <row r="74" spans="1:31" s="2" customFormat="1" ht="6.95" customHeight="1">
      <c r="A74" s="35"/>
      <c r="B74" s="36"/>
      <c r="C74" s="37"/>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12" customHeight="1">
      <c r="A75" s="35"/>
      <c r="B75" s="36"/>
      <c r="C75" s="30" t="s">
        <v>21</v>
      </c>
      <c r="D75" s="37"/>
      <c r="E75" s="37"/>
      <c r="F75" s="28" t="str">
        <f>F12</f>
        <v>Praha 9, k.ú. Vysočany</v>
      </c>
      <c r="G75" s="37"/>
      <c r="H75" s="37"/>
      <c r="I75" s="118" t="s">
        <v>23</v>
      </c>
      <c r="J75" s="60" t="str">
        <f>IF(J12="","",J12)</f>
        <v>10. 2. 2020</v>
      </c>
      <c r="K75" s="37"/>
      <c r="L75" s="117"/>
      <c r="S75" s="35"/>
      <c r="T75" s="35"/>
      <c r="U75" s="35"/>
      <c r="V75" s="35"/>
      <c r="W75" s="35"/>
      <c r="X75" s="35"/>
      <c r="Y75" s="35"/>
      <c r="Z75" s="35"/>
      <c r="AA75" s="35"/>
      <c r="AB75" s="35"/>
      <c r="AC75" s="35"/>
      <c r="AD75" s="35"/>
      <c r="AE75" s="35"/>
    </row>
    <row r="76" spans="1:31" s="2" customFormat="1" ht="6.95" customHeight="1">
      <c r="A76" s="35"/>
      <c r="B76" s="36"/>
      <c r="C76" s="37"/>
      <c r="D76" s="37"/>
      <c r="E76" s="37"/>
      <c r="F76" s="37"/>
      <c r="G76" s="37"/>
      <c r="H76" s="37"/>
      <c r="I76" s="116"/>
      <c r="J76" s="37"/>
      <c r="K76" s="37"/>
      <c r="L76" s="117"/>
      <c r="S76" s="35"/>
      <c r="T76" s="35"/>
      <c r="U76" s="35"/>
      <c r="V76" s="35"/>
      <c r="W76" s="35"/>
      <c r="X76" s="35"/>
      <c r="Y76" s="35"/>
      <c r="Z76" s="35"/>
      <c r="AA76" s="35"/>
      <c r="AB76" s="35"/>
      <c r="AC76" s="35"/>
      <c r="AD76" s="35"/>
      <c r="AE76" s="35"/>
    </row>
    <row r="77" spans="1:31" s="2" customFormat="1" ht="25.7" customHeight="1">
      <c r="A77" s="35"/>
      <c r="B77" s="36"/>
      <c r="C77" s="30" t="s">
        <v>25</v>
      </c>
      <c r="D77" s="37"/>
      <c r="E77" s="37"/>
      <c r="F77" s="28" t="str">
        <f>E15</f>
        <v>Městská část Praha 9</v>
      </c>
      <c r="G77" s="37"/>
      <c r="H77" s="37"/>
      <c r="I77" s="118" t="s">
        <v>31</v>
      </c>
      <c r="J77" s="33" t="str">
        <f>E21</f>
        <v>BOMART spol. s r.o.</v>
      </c>
      <c r="K77" s="37"/>
      <c r="L77" s="117"/>
      <c r="S77" s="35"/>
      <c r="T77" s="35"/>
      <c r="U77" s="35"/>
      <c r="V77" s="35"/>
      <c r="W77" s="35"/>
      <c r="X77" s="35"/>
      <c r="Y77" s="35"/>
      <c r="Z77" s="35"/>
      <c r="AA77" s="35"/>
      <c r="AB77" s="35"/>
      <c r="AC77" s="35"/>
      <c r="AD77" s="35"/>
      <c r="AE77" s="35"/>
    </row>
    <row r="78" spans="1:31" s="2" customFormat="1" ht="15.2" customHeight="1">
      <c r="A78" s="35"/>
      <c r="B78" s="36"/>
      <c r="C78" s="30" t="s">
        <v>29</v>
      </c>
      <c r="D78" s="37"/>
      <c r="E78" s="37"/>
      <c r="F78" s="28" t="str">
        <f>IF(E18="","",E18)</f>
        <v>Vyplň údaj</v>
      </c>
      <c r="G78" s="37"/>
      <c r="H78" s="37"/>
      <c r="I78" s="118" t="s">
        <v>34</v>
      </c>
      <c r="J78" s="33" t="str">
        <f>E24</f>
        <v xml:space="preserve"> </v>
      </c>
      <c r="K78" s="37"/>
      <c r="L78" s="117"/>
      <c r="S78" s="35"/>
      <c r="T78" s="35"/>
      <c r="U78" s="35"/>
      <c r="V78" s="35"/>
      <c r="W78" s="35"/>
      <c r="X78" s="35"/>
      <c r="Y78" s="35"/>
      <c r="Z78" s="35"/>
      <c r="AA78" s="35"/>
      <c r="AB78" s="35"/>
      <c r="AC78" s="35"/>
      <c r="AD78" s="35"/>
      <c r="AE78" s="35"/>
    </row>
    <row r="79" spans="1:31" s="2" customFormat="1" ht="10.35" customHeight="1">
      <c r="A79" s="35"/>
      <c r="B79" s="36"/>
      <c r="C79" s="37"/>
      <c r="D79" s="37"/>
      <c r="E79" s="37"/>
      <c r="F79" s="37"/>
      <c r="G79" s="37"/>
      <c r="H79" s="37"/>
      <c r="I79" s="116"/>
      <c r="J79" s="37"/>
      <c r="K79" s="37"/>
      <c r="L79" s="117"/>
      <c r="S79" s="35"/>
      <c r="T79" s="35"/>
      <c r="U79" s="35"/>
      <c r="V79" s="35"/>
      <c r="W79" s="35"/>
      <c r="X79" s="35"/>
      <c r="Y79" s="35"/>
      <c r="Z79" s="35"/>
      <c r="AA79" s="35"/>
      <c r="AB79" s="35"/>
      <c r="AC79" s="35"/>
      <c r="AD79" s="35"/>
      <c r="AE79" s="35"/>
    </row>
    <row r="80" spans="1:31" s="11" customFormat="1" ht="29.25" customHeight="1">
      <c r="A80" s="165"/>
      <c r="B80" s="166"/>
      <c r="C80" s="167" t="s">
        <v>192</v>
      </c>
      <c r="D80" s="168" t="s">
        <v>57</v>
      </c>
      <c r="E80" s="168" t="s">
        <v>53</v>
      </c>
      <c r="F80" s="168" t="s">
        <v>54</v>
      </c>
      <c r="G80" s="168" t="s">
        <v>193</v>
      </c>
      <c r="H80" s="168" t="s">
        <v>194</v>
      </c>
      <c r="I80" s="169" t="s">
        <v>195</v>
      </c>
      <c r="J80" s="168" t="s">
        <v>186</v>
      </c>
      <c r="K80" s="170" t="s">
        <v>196</v>
      </c>
      <c r="L80" s="171"/>
      <c r="M80" s="69" t="s">
        <v>19</v>
      </c>
      <c r="N80" s="70" t="s">
        <v>42</v>
      </c>
      <c r="O80" s="70" t="s">
        <v>197</v>
      </c>
      <c r="P80" s="70" t="s">
        <v>198</v>
      </c>
      <c r="Q80" s="70" t="s">
        <v>199</v>
      </c>
      <c r="R80" s="70" t="s">
        <v>200</v>
      </c>
      <c r="S80" s="70" t="s">
        <v>201</v>
      </c>
      <c r="T80" s="71" t="s">
        <v>202</v>
      </c>
      <c r="U80" s="165"/>
      <c r="V80" s="165"/>
      <c r="W80" s="165"/>
      <c r="X80" s="165"/>
      <c r="Y80" s="165"/>
      <c r="Z80" s="165"/>
      <c r="AA80" s="165"/>
      <c r="AB80" s="165"/>
      <c r="AC80" s="165"/>
      <c r="AD80" s="165"/>
      <c r="AE80" s="165"/>
    </row>
    <row r="81" spans="1:65" s="2" customFormat="1" ht="22.9" customHeight="1">
      <c r="A81" s="35"/>
      <c r="B81" s="36"/>
      <c r="C81" s="76" t="s">
        <v>203</v>
      </c>
      <c r="D81" s="37"/>
      <c r="E81" s="37"/>
      <c r="F81" s="37"/>
      <c r="G81" s="37"/>
      <c r="H81" s="37"/>
      <c r="I81" s="116"/>
      <c r="J81" s="172">
        <f>BK81</f>
        <v>0</v>
      </c>
      <c r="K81" s="37"/>
      <c r="L81" s="40"/>
      <c r="M81" s="72"/>
      <c r="N81" s="173"/>
      <c r="O81" s="73"/>
      <c r="P81" s="174">
        <f>P82</f>
        <v>0</v>
      </c>
      <c r="Q81" s="73"/>
      <c r="R81" s="174">
        <f>R82</f>
        <v>0</v>
      </c>
      <c r="S81" s="73"/>
      <c r="T81" s="175">
        <f>T82</f>
        <v>0</v>
      </c>
      <c r="U81" s="35"/>
      <c r="V81" s="35"/>
      <c r="W81" s="35"/>
      <c r="X81" s="35"/>
      <c r="Y81" s="35"/>
      <c r="Z81" s="35"/>
      <c r="AA81" s="35"/>
      <c r="AB81" s="35"/>
      <c r="AC81" s="35"/>
      <c r="AD81" s="35"/>
      <c r="AE81" s="35"/>
      <c r="AT81" s="18" t="s">
        <v>71</v>
      </c>
      <c r="AU81" s="18" t="s">
        <v>187</v>
      </c>
      <c r="BK81" s="176">
        <f>BK82</f>
        <v>0</v>
      </c>
    </row>
    <row r="82" spans="1:65" s="12" customFormat="1" ht="25.9" customHeight="1">
      <c r="B82" s="177"/>
      <c r="C82" s="178"/>
      <c r="D82" s="179" t="s">
        <v>71</v>
      </c>
      <c r="E82" s="180" t="s">
        <v>846</v>
      </c>
      <c r="F82" s="180" t="s">
        <v>1295</v>
      </c>
      <c r="G82" s="178"/>
      <c r="H82" s="178"/>
      <c r="I82" s="181"/>
      <c r="J82" s="182">
        <f>BK82</f>
        <v>0</v>
      </c>
      <c r="K82" s="178"/>
      <c r="L82" s="183"/>
      <c r="M82" s="184"/>
      <c r="N82" s="185"/>
      <c r="O82" s="185"/>
      <c r="P82" s="186">
        <f>P83</f>
        <v>0</v>
      </c>
      <c r="Q82" s="185"/>
      <c r="R82" s="186">
        <f>R83</f>
        <v>0</v>
      </c>
      <c r="S82" s="185"/>
      <c r="T82" s="187">
        <f>T83</f>
        <v>0</v>
      </c>
      <c r="AR82" s="188" t="s">
        <v>80</v>
      </c>
      <c r="AT82" s="189" t="s">
        <v>71</v>
      </c>
      <c r="AU82" s="189" t="s">
        <v>72</v>
      </c>
      <c r="AY82" s="188" t="s">
        <v>206</v>
      </c>
      <c r="BK82" s="190">
        <f>BK83</f>
        <v>0</v>
      </c>
    </row>
    <row r="83" spans="1:65" s="12" customFormat="1" ht="22.9" customHeight="1">
      <c r="B83" s="177"/>
      <c r="C83" s="178"/>
      <c r="D83" s="179" t="s">
        <v>71</v>
      </c>
      <c r="E83" s="191" t="s">
        <v>848</v>
      </c>
      <c r="F83" s="191" t="s">
        <v>1296</v>
      </c>
      <c r="G83" s="178"/>
      <c r="H83" s="178"/>
      <c r="I83" s="181"/>
      <c r="J83" s="192">
        <f>BK83</f>
        <v>0</v>
      </c>
      <c r="K83" s="178"/>
      <c r="L83" s="183"/>
      <c r="M83" s="184"/>
      <c r="N83" s="185"/>
      <c r="O83" s="185"/>
      <c r="P83" s="186">
        <f>SUM(P84:P111)</f>
        <v>0</v>
      </c>
      <c r="Q83" s="185"/>
      <c r="R83" s="186">
        <f>SUM(R84:R111)</f>
        <v>0</v>
      </c>
      <c r="S83" s="185"/>
      <c r="T83" s="187">
        <f>SUM(T84:T111)</f>
        <v>0</v>
      </c>
      <c r="AR83" s="188" t="s">
        <v>80</v>
      </c>
      <c r="AT83" s="189" t="s">
        <v>71</v>
      </c>
      <c r="AU83" s="189" t="s">
        <v>80</v>
      </c>
      <c r="AY83" s="188" t="s">
        <v>206</v>
      </c>
      <c r="BK83" s="190">
        <f>SUM(BK84:BK111)</f>
        <v>0</v>
      </c>
    </row>
    <row r="84" spans="1:65" s="2" customFormat="1" ht="16.5" customHeight="1">
      <c r="A84" s="35"/>
      <c r="B84" s="36"/>
      <c r="C84" s="193" t="s">
        <v>850</v>
      </c>
      <c r="D84" s="193" t="s">
        <v>208</v>
      </c>
      <c r="E84" s="194" t="s">
        <v>1297</v>
      </c>
      <c r="F84" s="195" t="s">
        <v>1298</v>
      </c>
      <c r="G84" s="196" t="s">
        <v>220</v>
      </c>
      <c r="H84" s="197">
        <v>65</v>
      </c>
      <c r="I84" s="198"/>
      <c r="J84" s="199">
        <f t="shared" ref="J84:J111" si="0">ROUND(I84*H84,2)</f>
        <v>0</v>
      </c>
      <c r="K84" s="195" t="s">
        <v>19</v>
      </c>
      <c r="L84" s="40"/>
      <c r="M84" s="200" t="s">
        <v>19</v>
      </c>
      <c r="N84" s="201" t="s">
        <v>43</v>
      </c>
      <c r="O84" s="65"/>
      <c r="P84" s="202">
        <f t="shared" ref="P84:P111" si="1">O84*H84</f>
        <v>0</v>
      </c>
      <c r="Q84" s="202">
        <v>0</v>
      </c>
      <c r="R84" s="202">
        <f t="shared" ref="R84:R111" si="2">Q84*H84</f>
        <v>0</v>
      </c>
      <c r="S84" s="202">
        <v>0</v>
      </c>
      <c r="T84" s="203">
        <f t="shared" ref="T84:T111" si="3">S84*H84</f>
        <v>0</v>
      </c>
      <c r="U84" s="35"/>
      <c r="V84" s="35"/>
      <c r="W84" s="35"/>
      <c r="X84" s="35"/>
      <c r="Y84" s="35"/>
      <c r="Z84" s="35"/>
      <c r="AA84" s="35"/>
      <c r="AB84" s="35"/>
      <c r="AC84" s="35"/>
      <c r="AD84" s="35"/>
      <c r="AE84" s="35"/>
      <c r="AR84" s="204" t="s">
        <v>212</v>
      </c>
      <c r="AT84" s="204" t="s">
        <v>208</v>
      </c>
      <c r="AU84" s="204" t="s">
        <v>82</v>
      </c>
      <c r="AY84" s="18" t="s">
        <v>206</v>
      </c>
      <c r="BE84" s="205">
        <f t="shared" ref="BE84:BE111" si="4">IF(N84="základní",J84,0)</f>
        <v>0</v>
      </c>
      <c r="BF84" s="205">
        <f t="shared" ref="BF84:BF111" si="5">IF(N84="snížená",J84,0)</f>
        <v>0</v>
      </c>
      <c r="BG84" s="205">
        <f t="shared" ref="BG84:BG111" si="6">IF(N84="zákl. přenesená",J84,0)</f>
        <v>0</v>
      </c>
      <c r="BH84" s="205">
        <f t="shared" ref="BH84:BH111" si="7">IF(N84="sníž. přenesená",J84,0)</f>
        <v>0</v>
      </c>
      <c r="BI84" s="205">
        <f t="shared" ref="BI84:BI111" si="8">IF(N84="nulová",J84,0)</f>
        <v>0</v>
      </c>
      <c r="BJ84" s="18" t="s">
        <v>80</v>
      </c>
      <c r="BK84" s="205">
        <f t="shared" ref="BK84:BK111" si="9">ROUND(I84*H84,2)</f>
        <v>0</v>
      </c>
      <c r="BL84" s="18" t="s">
        <v>212</v>
      </c>
      <c r="BM84" s="204" t="s">
        <v>82</v>
      </c>
    </row>
    <row r="85" spans="1:65" s="2" customFormat="1" ht="16.5" customHeight="1">
      <c r="A85" s="35"/>
      <c r="B85" s="36"/>
      <c r="C85" s="193" t="s">
        <v>853</v>
      </c>
      <c r="D85" s="193" t="s">
        <v>208</v>
      </c>
      <c r="E85" s="194" t="s">
        <v>1299</v>
      </c>
      <c r="F85" s="195" t="s">
        <v>1300</v>
      </c>
      <c r="G85" s="196" t="s">
        <v>220</v>
      </c>
      <c r="H85" s="197">
        <v>15</v>
      </c>
      <c r="I85" s="198"/>
      <c r="J85" s="199">
        <f t="shared" si="0"/>
        <v>0</v>
      </c>
      <c r="K85" s="195" t="s">
        <v>19</v>
      </c>
      <c r="L85" s="40"/>
      <c r="M85" s="200" t="s">
        <v>19</v>
      </c>
      <c r="N85" s="201" t="s">
        <v>43</v>
      </c>
      <c r="O85" s="65"/>
      <c r="P85" s="202">
        <f t="shared" si="1"/>
        <v>0</v>
      </c>
      <c r="Q85" s="202">
        <v>0</v>
      </c>
      <c r="R85" s="202">
        <f t="shared" si="2"/>
        <v>0</v>
      </c>
      <c r="S85" s="202">
        <v>0</v>
      </c>
      <c r="T85" s="203">
        <f t="shared" si="3"/>
        <v>0</v>
      </c>
      <c r="U85" s="35"/>
      <c r="V85" s="35"/>
      <c r="W85" s="35"/>
      <c r="X85" s="35"/>
      <c r="Y85" s="35"/>
      <c r="Z85" s="35"/>
      <c r="AA85" s="35"/>
      <c r="AB85" s="35"/>
      <c r="AC85" s="35"/>
      <c r="AD85" s="35"/>
      <c r="AE85" s="35"/>
      <c r="AR85" s="204" t="s">
        <v>212</v>
      </c>
      <c r="AT85" s="204" t="s">
        <v>208</v>
      </c>
      <c r="AU85" s="204" t="s">
        <v>82</v>
      </c>
      <c r="AY85" s="18" t="s">
        <v>206</v>
      </c>
      <c r="BE85" s="205">
        <f t="shared" si="4"/>
        <v>0</v>
      </c>
      <c r="BF85" s="205">
        <f t="shared" si="5"/>
        <v>0</v>
      </c>
      <c r="BG85" s="205">
        <f t="shared" si="6"/>
        <v>0</v>
      </c>
      <c r="BH85" s="205">
        <f t="shared" si="7"/>
        <v>0</v>
      </c>
      <c r="BI85" s="205">
        <f t="shared" si="8"/>
        <v>0</v>
      </c>
      <c r="BJ85" s="18" t="s">
        <v>80</v>
      </c>
      <c r="BK85" s="205">
        <f t="shared" si="9"/>
        <v>0</v>
      </c>
      <c r="BL85" s="18" t="s">
        <v>212</v>
      </c>
      <c r="BM85" s="204" t="s">
        <v>212</v>
      </c>
    </row>
    <row r="86" spans="1:65" s="2" customFormat="1" ht="16.5" customHeight="1">
      <c r="A86" s="35"/>
      <c r="B86" s="36"/>
      <c r="C86" s="193" t="s">
        <v>856</v>
      </c>
      <c r="D86" s="193" t="s">
        <v>208</v>
      </c>
      <c r="E86" s="194" t="s">
        <v>1301</v>
      </c>
      <c r="F86" s="195" t="s">
        <v>1302</v>
      </c>
      <c r="G86" s="196" t="s">
        <v>220</v>
      </c>
      <c r="H86" s="197">
        <v>25</v>
      </c>
      <c r="I86" s="198"/>
      <c r="J86" s="199">
        <f t="shared" si="0"/>
        <v>0</v>
      </c>
      <c r="K86" s="195" t="s">
        <v>19</v>
      </c>
      <c r="L86" s="40"/>
      <c r="M86" s="200" t="s">
        <v>19</v>
      </c>
      <c r="N86" s="201" t="s">
        <v>43</v>
      </c>
      <c r="O86" s="65"/>
      <c r="P86" s="202">
        <f t="shared" si="1"/>
        <v>0</v>
      </c>
      <c r="Q86" s="202">
        <v>0</v>
      </c>
      <c r="R86" s="202">
        <f t="shared" si="2"/>
        <v>0</v>
      </c>
      <c r="S86" s="202">
        <v>0</v>
      </c>
      <c r="T86" s="203">
        <f t="shared" si="3"/>
        <v>0</v>
      </c>
      <c r="U86" s="35"/>
      <c r="V86" s="35"/>
      <c r="W86" s="35"/>
      <c r="X86" s="35"/>
      <c r="Y86" s="35"/>
      <c r="Z86" s="35"/>
      <c r="AA86" s="35"/>
      <c r="AB86" s="35"/>
      <c r="AC86" s="35"/>
      <c r="AD86" s="35"/>
      <c r="AE86" s="35"/>
      <c r="AR86" s="204" t="s">
        <v>212</v>
      </c>
      <c r="AT86" s="204" t="s">
        <v>208</v>
      </c>
      <c r="AU86" s="204" t="s">
        <v>82</v>
      </c>
      <c r="AY86" s="18" t="s">
        <v>206</v>
      </c>
      <c r="BE86" s="205">
        <f t="shared" si="4"/>
        <v>0</v>
      </c>
      <c r="BF86" s="205">
        <f t="shared" si="5"/>
        <v>0</v>
      </c>
      <c r="BG86" s="205">
        <f t="shared" si="6"/>
        <v>0</v>
      </c>
      <c r="BH86" s="205">
        <f t="shared" si="7"/>
        <v>0</v>
      </c>
      <c r="BI86" s="205">
        <f t="shared" si="8"/>
        <v>0</v>
      </c>
      <c r="BJ86" s="18" t="s">
        <v>80</v>
      </c>
      <c r="BK86" s="205">
        <f t="shared" si="9"/>
        <v>0</v>
      </c>
      <c r="BL86" s="18" t="s">
        <v>212</v>
      </c>
      <c r="BM86" s="204" t="s">
        <v>231</v>
      </c>
    </row>
    <row r="87" spans="1:65" s="2" customFormat="1" ht="16.5" customHeight="1">
      <c r="A87" s="35"/>
      <c r="B87" s="36"/>
      <c r="C87" s="193" t="s">
        <v>859</v>
      </c>
      <c r="D87" s="193" t="s">
        <v>208</v>
      </c>
      <c r="E87" s="194" t="s">
        <v>1303</v>
      </c>
      <c r="F87" s="195" t="s">
        <v>1304</v>
      </c>
      <c r="G87" s="196" t="s">
        <v>302</v>
      </c>
      <c r="H87" s="197">
        <v>56</v>
      </c>
      <c r="I87" s="198"/>
      <c r="J87" s="199">
        <f t="shared" si="0"/>
        <v>0</v>
      </c>
      <c r="K87" s="195" t="s">
        <v>19</v>
      </c>
      <c r="L87" s="40"/>
      <c r="M87" s="200" t="s">
        <v>19</v>
      </c>
      <c r="N87" s="201" t="s">
        <v>43</v>
      </c>
      <c r="O87" s="65"/>
      <c r="P87" s="202">
        <f t="shared" si="1"/>
        <v>0</v>
      </c>
      <c r="Q87" s="202">
        <v>0</v>
      </c>
      <c r="R87" s="202">
        <f t="shared" si="2"/>
        <v>0</v>
      </c>
      <c r="S87" s="202">
        <v>0</v>
      </c>
      <c r="T87" s="203">
        <f t="shared" si="3"/>
        <v>0</v>
      </c>
      <c r="U87" s="35"/>
      <c r="V87" s="35"/>
      <c r="W87" s="35"/>
      <c r="X87" s="35"/>
      <c r="Y87" s="35"/>
      <c r="Z87" s="35"/>
      <c r="AA87" s="35"/>
      <c r="AB87" s="35"/>
      <c r="AC87" s="35"/>
      <c r="AD87" s="35"/>
      <c r="AE87" s="35"/>
      <c r="AR87" s="204" t="s">
        <v>212</v>
      </c>
      <c r="AT87" s="204" t="s">
        <v>208</v>
      </c>
      <c r="AU87" s="204" t="s">
        <v>82</v>
      </c>
      <c r="AY87" s="18" t="s">
        <v>206</v>
      </c>
      <c r="BE87" s="205">
        <f t="shared" si="4"/>
        <v>0</v>
      </c>
      <c r="BF87" s="205">
        <f t="shared" si="5"/>
        <v>0</v>
      </c>
      <c r="BG87" s="205">
        <f t="shared" si="6"/>
        <v>0</v>
      </c>
      <c r="BH87" s="205">
        <f t="shared" si="7"/>
        <v>0</v>
      </c>
      <c r="BI87" s="205">
        <f t="shared" si="8"/>
        <v>0</v>
      </c>
      <c r="BJ87" s="18" t="s">
        <v>80</v>
      </c>
      <c r="BK87" s="205">
        <f t="shared" si="9"/>
        <v>0</v>
      </c>
      <c r="BL87" s="18" t="s">
        <v>212</v>
      </c>
      <c r="BM87" s="204" t="s">
        <v>239</v>
      </c>
    </row>
    <row r="88" spans="1:65" s="2" customFormat="1" ht="16.5" customHeight="1">
      <c r="A88" s="35"/>
      <c r="B88" s="36"/>
      <c r="C88" s="193" t="s">
        <v>863</v>
      </c>
      <c r="D88" s="193" t="s">
        <v>208</v>
      </c>
      <c r="E88" s="194" t="s">
        <v>1305</v>
      </c>
      <c r="F88" s="195" t="s">
        <v>1306</v>
      </c>
      <c r="G88" s="196" t="s">
        <v>302</v>
      </c>
      <c r="H88" s="197">
        <v>33.200000000000003</v>
      </c>
      <c r="I88" s="198"/>
      <c r="J88" s="199">
        <f t="shared" si="0"/>
        <v>0</v>
      </c>
      <c r="K88" s="195" t="s">
        <v>19</v>
      </c>
      <c r="L88" s="40"/>
      <c r="M88" s="200" t="s">
        <v>19</v>
      </c>
      <c r="N88" s="201" t="s">
        <v>43</v>
      </c>
      <c r="O88" s="65"/>
      <c r="P88" s="202">
        <f t="shared" si="1"/>
        <v>0</v>
      </c>
      <c r="Q88" s="202">
        <v>0</v>
      </c>
      <c r="R88" s="202">
        <f t="shared" si="2"/>
        <v>0</v>
      </c>
      <c r="S88" s="202">
        <v>0</v>
      </c>
      <c r="T88" s="203">
        <f t="shared" si="3"/>
        <v>0</v>
      </c>
      <c r="U88" s="35"/>
      <c r="V88" s="35"/>
      <c r="W88" s="35"/>
      <c r="X88" s="35"/>
      <c r="Y88" s="35"/>
      <c r="Z88" s="35"/>
      <c r="AA88" s="35"/>
      <c r="AB88" s="35"/>
      <c r="AC88" s="35"/>
      <c r="AD88" s="35"/>
      <c r="AE88" s="35"/>
      <c r="AR88" s="204" t="s">
        <v>212</v>
      </c>
      <c r="AT88" s="204" t="s">
        <v>208</v>
      </c>
      <c r="AU88" s="204" t="s">
        <v>82</v>
      </c>
      <c r="AY88" s="18" t="s">
        <v>206</v>
      </c>
      <c r="BE88" s="205">
        <f t="shared" si="4"/>
        <v>0</v>
      </c>
      <c r="BF88" s="205">
        <f t="shared" si="5"/>
        <v>0</v>
      </c>
      <c r="BG88" s="205">
        <f t="shared" si="6"/>
        <v>0</v>
      </c>
      <c r="BH88" s="205">
        <f t="shared" si="7"/>
        <v>0</v>
      </c>
      <c r="BI88" s="205">
        <f t="shared" si="8"/>
        <v>0</v>
      </c>
      <c r="BJ88" s="18" t="s">
        <v>80</v>
      </c>
      <c r="BK88" s="205">
        <f t="shared" si="9"/>
        <v>0</v>
      </c>
      <c r="BL88" s="18" t="s">
        <v>212</v>
      </c>
      <c r="BM88" s="204" t="s">
        <v>248</v>
      </c>
    </row>
    <row r="89" spans="1:65" s="2" customFormat="1" ht="16.5" customHeight="1">
      <c r="A89" s="35"/>
      <c r="B89" s="36"/>
      <c r="C89" s="193" t="s">
        <v>866</v>
      </c>
      <c r="D89" s="193" t="s">
        <v>208</v>
      </c>
      <c r="E89" s="194" t="s">
        <v>1307</v>
      </c>
      <c r="F89" s="195" t="s">
        <v>1308</v>
      </c>
      <c r="G89" s="196" t="s">
        <v>302</v>
      </c>
      <c r="H89" s="197">
        <v>42</v>
      </c>
      <c r="I89" s="198"/>
      <c r="J89" s="199">
        <f t="shared" si="0"/>
        <v>0</v>
      </c>
      <c r="K89" s="195" t="s">
        <v>19</v>
      </c>
      <c r="L89" s="40"/>
      <c r="M89" s="200" t="s">
        <v>19</v>
      </c>
      <c r="N89" s="201" t="s">
        <v>43</v>
      </c>
      <c r="O89" s="65"/>
      <c r="P89" s="202">
        <f t="shared" si="1"/>
        <v>0</v>
      </c>
      <c r="Q89" s="202">
        <v>0</v>
      </c>
      <c r="R89" s="202">
        <f t="shared" si="2"/>
        <v>0</v>
      </c>
      <c r="S89" s="202">
        <v>0</v>
      </c>
      <c r="T89" s="203">
        <f t="shared" si="3"/>
        <v>0</v>
      </c>
      <c r="U89" s="35"/>
      <c r="V89" s="35"/>
      <c r="W89" s="35"/>
      <c r="X89" s="35"/>
      <c r="Y89" s="35"/>
      <c r="Z89" s="35"/>
      <c r="AA89" s="35"/>
      <c r="AB89" s="35"/>
      <c r="AC89" s="35"/>
      <c r="AD89" s="35"/>
      <c r="AE89" s="35"/>
      <c r="AR89" s="204" t="s">
        <v>212</v>
      </c>
      <c r="AT89" s="204" t="s">
        <v>208</v>
      </c>
      <c r="AU89" s="204" t="s">
        <v>82</v>
      </c>
      <c r="AY89" s="18" t="s">
        <v>206</v>
      </c>
      <c r="BE89" s="205">
        <f t="shared" si="4"/>
        <v>0</v>
      </c>
      <c r="BF89" s="205">
        <f t="shared" si="5"/>
        <v>0</v>
      </c>
      <c r="BG89" s="205">
        <f t="shared" si="6"/>
        <v>0</v>
      </c>
      <c r="BH89" s="205">
        <f t="shared" si="7"/>
        <v>0</v>
      </c>
      <c r="BI89" s="205">
        <f t="shared" si="8"/>
        <v>0</v>
      </c>
      <c r="BJ89" s="18" t="s">
        <v>80</v>
      </c>
      <c r="BK89" s="205">
        <f t="shared" si="9"/>
        <v>0</v>
      </c>
      <c r="BL89" s="18" t="s">
        <v>212</v>
      </c>
      <c r="BM89" s="204" t="s">
        <v>257</v>
      </c>
    </row>
    <row r="90" spans="1:65" s="2" customFormat="1" ht="16.5" customHeight="1">
      <c r="A90" s="35"/>
      <c r="B90" s="36"/>
      <c r="C90" s="193" t="s">
        <v>869</v>
      </c>
      <c r="D90" s="193" t="s">
        <v>208</v>
      </c>
      <c r="E90" s="194" t="s">
        <v>1309</v>
      </c>
      <c r="F90" s="195" t="s">
        <v>1310</v>
      </c>
      <c r="G90" s="196" t="s">
        <v>302</v>
      </c>
      <c r="H90" s="197">
        <v>14</v>
      </c>
      <c r="I90" s="198"/>
      <c r="J90" s="199">
        <f t="shared" si="0"/>
        <v>0</v>
      </c>
      <c r="K90" s="195" t="s">
        <v>19</v>
      </c>
      <c r="L90" s="40"/>
      <c r="M90" s="200" t="s">
        <v>19</v>
      </c>
      <c r="N90" s="201" t="s">
        <v>43</v>
      </c>
      <c r="O90" s="65"/>
      <c r="P90" s="202">
        <f t="shared" si="1"/>
        <v>0</v>
      </c>
      <c r="Q90" s="202">
        <v>0</v>
      </c>
      <c r="R90" s="202">
        <f t="shared" si="2"/>
        <v>0</v>
      </c>
      <c r="S90" s="202">
        <v>0</v>
      </c>
      <c r="T90" s="203">
        <f t="shared" si="3"/>
        <v>0</v>
      </c>
      <c r="U90" s="35"/>
      <c r="V90" s="35"/>
      <c r="W90" s="35"/>
      <c r="X90" s="35"/>
      <c r="Y90" s="35"/>
      <c r="Z90" s="35"/>
      <c r="AA90" s="35"/>
      <c r="AB90" s="35"/>
      <c r="AC90" s="35"/>
      <c r="AD90" s="35"/>
      <c r="AE90" s="35"/>
      <c r="AR90" s="204" t="s">
        <v>212</v>
      </c>
      <c r="AT90" s="204" t="s">
        <v>208</v>
      </c>
      <c r="AU90" s="204" t="s">
        <v>82</v>
      </c>
      <c r="AY90" s="18" t="s">
        <v>206</v>
      </c>
      <c r="BE90" s="205">
        <f t="shared" si="4"/>
        <v>0</v>
      </c>
      <c r="BF90" s="205">
        <f t="shared" si="5"/>
        <v>0</v>
      </c>
      <c r="BG90" s="205">
        <f t="shared" si="6"/>
        <v>0</v>
      </c>
      <c r="BH90" s="205">
        <f t="shared" si="7"/>
        <v>0</v>
      </c>
      <c r="BI90" s="205">
        <f t="shared" si="8"/>
        <v>0</v>
      </c>
      <c r="BJ90" s="18" t="s">
        <v>80</v>
      </c>
      <c r="BK90" s="205">
        <f t="shared" si="9"/>
        <v>0</v>
      </c>
      <c r="BL90" s="18" t="s">
        <v>212</v>
      </c>
      <c r="BM90" s="204" t="s">
        <v>266</v>
      </c>
    </row>
    <row r="91" spans="1:65" s="2" customFormat="1" ht="16.5" customHeight="1">
      <c r="A91" s="35"/>
      <c r="B91" s="36"/>
      <c r="C91" s="193" t="s">
        <v>872</v>
      </c>
      <c r="D91" s="193" t="s">
        <v>208</v>
      </c>
      <c r="E91" s="194" t="s">
        <v>1311</v>
      </c>
      <c r="F91" s="195" t="s">
        <v>1312</v>
      </c>
      <c r="G91" s="196" t="s">
        <v>887</v>
      </c>
      <c r="H91" s="197">
        <v>1</v>
      </c>
      <c r="I91" s="198"/>
      <c r="J91" s="199">
        <f t="shared" si="0"/>
        <v>0</v>
      </c>
      <c r="K91" s="195" t="s">
        <v>19</v>
      </c>
      <c r="L91" s="40"/>
      <c r="M91" s="200" t="s">
        <v>19</v>
      </c>
      <c r="N91" s="201" t="s">
        <v>43</v>
      </c>
      <c r="O91" s="65"/>
      <c r="P91" s="202">
        <f t="shared" si="1"/>
        <v>0</v>
      </c>
      <c r="Q91" s="202">
        <v>0</v>
      </c>
      <c r="R91" s="202">
        <f t="shared" si="2"/>
        <v>0</v>
      </c>
      <c r="S91" s="202">
        <v>0</v>
      </c>
      <c r="T91" s="203">
        <f t="shared" si="3"/>
        <v>0</v>
      </c>
      <c r="U91" s="35"/>
      <c r="V91" s="35"/>
      <c r="W91" s="35"/>
      <c r="X91" s="35"/>
      <c r="Y91" s="35"/>
      <c r="Z91" s="35"/>
      <c r="AA91" s="35"/>
      <c r="AB91" s="35"/>
      <c r="AC91" s="35"/>
      <c r="AD91" s="35"/>
      <c r="AE91" s="35"/>
      <c r="AR91" s="204" t="s">
        <v>212</v>
      </c>
      <c r="AT91" s="204" t="s">
        <v>208</v>
      </c>
      <c r="AU91" s="204" t="s">
        <v>82</v>
      </c>
      <c r="AY91" s="18" t="s">
        <v>206</v>
      </c>
      <c r="BE91" s="205">
        <f t="shared" si="4"/>
        <v>0</v>
      </c>
      <c r="BF91" s="205">
        <f t="shared" si="5"/>
        <v>0</v>
      </c>
      <c r="BG91" s="205">
        <f t="shared" si="6"/>
        <v>0</v>
      </c>
      <c r="BH91" s="205">
        <f t="shared" si="7"/>
        <v>0</v>
      </c>
      <c r="BI91" s="205">
        <f t="shared" si="8"/>
        <v>0</v>
      </c>
      <c r="BJ91" s="18" t="s">
        <v>80</v>
      </c>
      <c r="BK91" s="205">
        <f t="shared" si="9"/>
        <v>0</v>
      </c>
      <c r="BL91" s="18" t="s">
        <v>212</v>
      </c>
      <c r="BM91" s="204" t="s">
        <v>343</v>
      </c>
    </row>
    <row r="92" spans="1:65" s="2" customFormat="1" ht="16.5" customHeight="1">
      <c r="A92" s="35"/>
      <c r="B92" s="36"/>
      <c r="C92" s="193" t="s">
        <v>875</v>
      </c>
      <c r="D92" s="193" t="s">
        <v>208</v>
      </c>
      <c r="E92" s="194" t="s">
        <v>1313</v>
      </c>
      <c r="F92" s="195" t="s">
        <v>1314</v>
      </c>
      <c r="G92" s="196" t="s">
        <v>887</v>
      </c>
      <c r="H92" s="197">
        <v>1</v>
      </c>
      <c r="I92" s="198"/>
      <c r="J92" s="199">
        <f t="shared" si="0"/>
        <v>0</v>
      </c>
      <c r="K92" s="195" t="s">
        <v>19</v>
      </c>
      <c r="L92" s="40"/>
      <c r="M92" s="200" t="s">
        <v>19</v>
      </c>
      <c r="N92" s="201" t="s">
        <v>43</v>
      </c>
      <c r="O92" s="65"/>
      <c r="P92" s="202">
        <f t="shared" si="1"/>
        <v>0</v>
      </c>
      <c r="Q92" s="202">
        <v>0</v>
      </c>
      <c r="R92" s="202">
        <f t="shared" si="2"/>
        <v>0</v>
      </c>
      <c r="S92" s="202">
        <v>0</v>
      </c>
      <c r="T92" s="203">
        <f t="shared" si="3"/>
        <v>0</v>
      </c>
      <c r="U92" s="35"/>
      <c r="V92" s="35"/>
      <c r="W92" s="35"/>
      <c r="X92" s="35"/>
      <c r="Y92" s="35"/>
      <c r="Z92" s="35"/>
      <c r="AA92" s="35"/>
      <c r="AB92" s="35"/>
      <c r="AC92" s="35"/>
      <c r="AD92" s="35"/>
      <c r="AE92" s="35"/>
      <c r="AR92" s="204" t="s">
        <v>212</v>
      </c>
      <c r="AT92" s="204" t="s">
        <v>208</v>
      </c>
      <c r="AU92" s="204" t="s">
        <v>82</v>
      </c>
      <c r="AY92" s="18" t="s">
        <v>206</v>
      </c>
      <c r="BE92" s="205">
        <f t="shared" si="4"/>
        <v>0</v>
      </c>
      <c r="BF92" s="205">
        <f t="shared" si="5"/>
        <v>0</v>
      </c>
      <c r="BG92" s="205">
        <f t="shared" si="6"/>
        <v>0</v>
      </c>
      <c r="BH92" s="205">
        <f t="shared" si="7"/>
        <v>0</v>
      </c>
      <c r="BI92" s="205">
        <f t="shared" si="8"/>
        <v>0</v>
      </c>
      <c r="BJ92" s="18" t="s">
        <v>80</v>
      </c>
      <c r="BK92" s="205">
        <f t="shared" si="9"/>
        <v>0</v>
      </c>
      <c r="BL92" s="18" t="s">
        <v>212</v>
      </c>
      <c r="BM92" s="204" t="s">
        <v>353</v>
      </c>
    </row>
    <row r="93" spans="1:65" s="2" customFormat="1" ht="16.5" customHeight="1">
      <c r="A93" s="35"/>
      <c r="B93" s="36"/>
      <c r="C93" s="193" t="s">
        <v>878</v>
      </c>
      <c r="D93" s="193" t="s">
        <v>208</v>
      </c>
      <c r="E93" s="194" t="s">
        <v>1315</v>
      </c>
      <c r="F93" s="195" t="s">
        <v>1316</v>
      </c>
      <c r="G93" s="196" t="s">
        <v>862</v>
      </c>
      <c r="H93" s="197">
        <v>1</v>
      </c>
      <c r="I93" s="198"/>
      <c r="J93" s="199">
        <f t="shared" si="0"/>
        <v>0</v>
      </c>
      <c r="K93" s="195" t="s">
        <v>19</v>
      </c>
      <c r="L93" s="40"/>
      <c r="M93" s="200" t="s">
        <v>19</v>
      </c>
      <c r="N93" s="201" t="s">
        <v>43</v>
      </c>
      <c r="O93" s="65"/>
      <c r="P93" s="202">
        <f t="shared" si="1"/>
        <v>0</v>
      </c>
      <c r="Q93" s="202">
        <v>0</v>
      </c>
      <c r="R93" s="202">
        <f t="shared" si="2"/>
        <v>0</v>
      </c>
      <c r="S93" s="202">
        <v>0</v>
      </c>
      <c r="T93" s="203">
        <f t="shared" si="3"/>
        <v>0</v>
      </c>
      <c r="U93" s="35"/>
      <c r="V93" s="35"/>
      <c r="W93" s="35"/>
      <c r="X93" s="35"/>
      <c r="Y93" s="35"/>
      <c r="Z93" s="35"/>
      <c r="AA93" s="35"/>
      <c r="AB93" s="35"/>
      <c r="AC93" s="35"/>
      <c r="AD93" s="35"/>
      <c r="AE93" s="35"/>
      <c r="AR93" s="204" t="s">
        <v>212</v>
      </c>
      <c r="AT93" s="204" t="s">
        <v>208</v>
      </c>
      <c r="AU93" s="204" t="s">
        <v>82</v>
      </c>
      <c r="AY93" s="18" t="s">
        <v>206</v>
      </c>
      <c r="BE93" s="205">
        <f t="shared" si="4"/>
        <v>0</v>
      </c>
      <c r="BF93" s="205">
        <f t="shared" si="5"/>
        <v>0</v>
      </c>
      <c r="BG93" s="205">
        <f t="shared" si="6"/>
        <v>0</v>
      </c>
      <c r="BH93" s="205">
        <f t="shared" si="7"/>
        <v>0</v>
      </c>
      <c r="BI93" s="205">
        <f t="shared" si="8"/>
        <v>0</v>
      </c>
      <c r="BJ93" s="18" t="s">
        <v>80</v>
      </c>
      <c r="BK93" s="205">
        <f t="shared" si="9"/>
        <v>0</v>
      </c>
      <c r="BL93" s="18" t="s">
        <v>212</v>
      </c>
      <c r="BM93" s="204" t="s">
        <v>362</v>
      </c>
    </row>
    <row r="94" spans="1:65" s="2" customFormat="1" ht="16.5" customHeight="1">
      <c r="A94" s="35"/>
      <c r="B94" s="36"/>
      <c r="C94" s="193" t="s">
        <v>881</v>
      </c>
      <c r="D94" s="193" t="s">
        <v>208</v>
      </c>
      <c r="E94" s="194" t="s">
        <v>1317</v>
      </c>
      <c r="F94" s="195" t="s">
        <v>1318</v>
      </c>
      <c r="G94" s="196" t="s">
        <v>862</v>
      </c>
      <c r="H94" s="197">
        <v>1</v>
      </c>
      <c r="I94" s="198"/>
      <c r="J94" s="199">
        <f t="shared" si="0"/>
        <v>0</v>
      </c>
      <c r="K94" s="195" t="s">
        <v>19</v>
      </c>
      <c r="L94" s="40"/>
      <c r="M94" s="200" t="s">
        <v>19</v>
      </c>
      <c r="N94" s="201" t="s">
        <v>43</v>
      </c>
      <c r="O94" s="65"/>
      <c r="P94" s="202">
        <f t="shared" si="1"/>
        <v>0</v>
      </c>
      <c r="Q94" s="202">
        <v>0</v>
      </c>
      <c r="R94" s="202">
        <f t="shared" si="2"/>
        <v>0</v>
      </c>
      <c r="S94" s="202">
        <v>0</v>
      </c>
      <c r="T94" s="203">
        <f t="shared" si="3"/>
        <v>0</v>
      </c>
      <c r="U94" s="35"/>
      <c r="V94" s="35"/>
      <c r="W94" s="35"/>
      <c r="X94" s="35"/>
      <c r="Y94" s="35"/>
      <c r="Z94" s="35"/>
      <c r="AA94" s="35"/>
      <c r="AB94" s="35"/>
      <c r="AC94" s="35"/>
      <c r="AD94" s="35"/>
      <c r="AE94" s="35"/>
      <c r="AR94" s="204" t="s">
        <v>212</v>
      </c>
      <c r="AT94" s="204" t="s">
        <v>208</v>
      </c>
      <c r="AU94" s="204" t="s">
        <v>82</v>
      </c>
      <c r="AY94" s="18" t="s">
        <v>206</v>
      </c>
      <c r="BE94" s="205">
        <f t="shared" si="4"/>
        <v>0</v>
      </c>
      <c r="BF94" s="205">
        <f t="shared" si="5"/>
        <v>0</v>
      </c>
      <c r="BG94" s="205">
        <f t="shared" si="6"/>
        <v>0</v>
      </c>
      <c r="BH94" s="205">
        <f t="shared" si="7"/>
        <v>0</v>
      </c>
      <c r="BI94" s="205">
        <f t="shared" si="8"/>
        <v>0</v>
      </c>
      <c r="BJ94" s="18" t="s">
        <v>80</v>
      </c>
      <c r="BK94" s="205">
        <f t="shared" si="9"/>
        <v>0</v>
      </c>
      <c r="BL94" s="18" t="s">
        <v>212</v>
      </c>
      <c r="BM94" s="204" t="s">
        <v>371</v>
      </c>
    </row>
    <row r="95" spans="1:65" s="2" customFormat="1" ht="16.5" customHeight="1">
      <c r="A95" s="35"/>
      <c r="B95" s="36"/>
      <c r="C95" s="193" t="s">
        <v>884</v>
      </c>
      <c r="D95" s="193" t="s">
        <v>208</v>
      </c>
      <c r="E95" s="194" t="s">
        <v>1319</v>
      </c>
      <c r="F95" s="195" t="s">
        <v>1320</v>
      </c>
      <c r="G95" s="196" t="s">
        <v>862</v>
      </c>
      <c r="H95" s="197">
        <v>3</v>
      </c>
      <c r="I95" s="198"/>
      <c r="J95" s="199">
        <f t="shared" si="0"/>
        <v>0</v>
      </c>
      <c r="K95" s="195" t="s">
        <v>19</v>
      </c>
      <c r="L95" s="40"/>
      <c r="M95" s="200" t="s">
        <v>19</v>
      </c>
      <c r="N95" s="201" t="s">
        <v>43</v>
      </c>
      <c r="O95" s="65"/>
      <c r="P95" s="202">
        <f t="shared" si="1"/>
        <v>0</v>
      </c>
      <c r="Q95" s="202">
        <v>0</v>
      </c>
      <c r="R95" s="202">
        <f t="shared" si="2"/>
        <v>0</v>
      </c>
      <c r="S95" s="202">
        <v>0</v>
      </c>
      <c r="T95" s="203">
        <f t="shared" si="3"/>
        <v>0</v>
      </c>
      <c r="U95" s="35"/>
      <c r="V95" s="35"/>
      <c r="W95" s="35"/>
      <c r="X95" s="35"/>
      <c r="Y95" s="35"/>
      <c r="Z95" s="35"/>
      <c r="AA95" s="35"/>
      <c r="AB95" s="35"/>
      <c r="AC95" s="35"/>
      <c r="AD95" s="35"/>
      <c r="AE95" s="35"/>
      <c r="AR95" s="204" t="s">
        <v>212</v>
      </c>
      <c r="AT95" s="204" t="s">
        <v>208</v>
      </c>
      <c r="AU95" s="204" t="s">
        <v>82</v>
      </c>
      <c r="AY95" s="18" t="s">
        <v>206</v>
      </c>
      <c r="BE95" s="205">
        <f t="shared" si="4"/>
        <v>0</v>
      </c>
      <c r="BF95" s="205">
        <f t="shared" si="5"/>
        <v>0</v>
      </c>
      <c r="BG95" s="205">
        <f t="shared" si="6"/>
        <v>0</v>
      </c>
      <c r="BH95" s="205">
        <f t="shared" si="7"/>
        <v>0</v>
      </c>
      <c r="BI95" s="205">
        <f t="shared" si="8"/>
        <v>0</v>
      </c>
      <c r="BJ95" s="18" t="s">
        <v>80</v>
      </c>
      <c r="BK95" s="205">
        <f t="shared" si="9"/>
        <v>0</v>
      </c>
      <c r="BL95" s="18" t="s">
        <v>212</v>
      </c>
      <c r="BM95" s="204" t="s">
        <v>380</v>
      </c>
    </row>
    <row r="96" spans="1:65" s="2" customFormat="1" ht="16.5" customHeight="1">
      <c r="A96" s="35"/>
      <c r="B96" s="36"/>
      <c r="C96" s="193" t="s">
        <v>888</v>
      </c>
      <c r="D96" s="193" t="s">
        <v>208</v>
      </c>
      <c r="E96" s="194" t="s">
        <v>1321</v>
      </c>
      <c r="F96" s="195" t="s">
        <v>1322</v>
      </c>
      <c r="G96" s="196" t="s">
        <v>862</v>
      </c>
      <c r="H96" s="197">
        <v>1</v>
      </c>
      <c r="I96" s="198"/>
      <c r="J96" s="199">
        <f t="shared" si="0"/>
        <v>0</v>
      </c>
      <c r="K96" s="195" t="s">
        <v>19</v>
      </c>
      <c r="L96" s="40"/>
      <c r="M96" s="200" t="s">
        <v>19</v>
      </c>
      <c r="N96" s="201" t="s">
        <v>43</v>
      </c>
      <c r="O96" s="65"/>
      <c r="P96" s="202">
        <f t="shared" si="1"/>
        <v>0</v>
      </c>
      <c r="Q96" s="202">
        <v>0</v>
      </c>
      <c r="R96" s="202">
        <f t="shared" si="2"/>
        <v>0</v>
      </c>
      <c r="S96" s="202">
        <v>0</v>
      </c>
      <c r="T96" s="203">
        <f t="shared" si="3"/>
        <v>0</v>
      </c>
      <c r="U96" s="35"/>
      <c r="V96" s="35"/>
      <c r="W96" s="35"/>
      <c r="X96" s="35"/>
      <c r="Y96" s="35"/>
      <c r="Z96" s="35"/>
      <c r="AA96" s="35"/>
      <c r="AB96" s="35"/>
      <c r="AC96" s="35"/>
      <c r="AD96" s="35"/>
      <c r="AE96" s="35"/>
      <c r="AR96" s="204" t="s">
        <v>212</v>
      </c>
      <c r="AT96" s="204" t="s">
        <v>208</v>
      </c>
      <c r="AU96" s="204" t="s">
        <v>82</v>
      </c>
      <c r="AY96" s="18" t="s">
        <v>206</v>
      </c>
      <c r="BE96" s="205">
        <f t="shared" si="4"/>
        <v>0</v>
      </c>
      <c r="BF96" s="205">
        <f t="shared" si="5"/>
        <v>0</v>
      </c>
      <c r="BG96" s="205">
        <f t="shared" si="6"/>
        <v>0</v>
      </c>
      <c r="BH96" s="205">
        <f t="shared" si="7"/>
        <v>0</v>
      </c>
      <c r="BI96" s="205">
        <f t="shared" si="8"/>
        <v>0</v>
      </c>
      <c r="BJ96" s="18" t="s">
        <v>80</v>
      </c>
      <c r="BK96" s="205">
        <f t="shared" si="9"/>
        <v>0</v>
      </c>
      <c r="BL96" s="18" t="s">
        <v>212</v>
      </c>
      <c r="BM96" s="204" t="s">
        <v>389</v>
      </c>
    </row>
    <row r="97" spans="1:65" s="2" customFormat="1" ht="16.5" customHeight="1">
      <c r="A97" s="35"/>
      <c r="B97" s="36"/>
      <c r="C97" s="193" t="s">
        <v>891</v>
      </c>
      <c r="D97" s="193" t="s">
        <v>208</v>
      </c>
      <c r="E97" s="194" t="s">
        <v>1323</v>
      </c>
      <c r="F97" s="195" t="s">
        <v>1324</v>
      </c>
      <c r="G97" s="196" t="s">
        <v>887</v>
      </c>
      <c r="H97" s="197">
        <v>1</v>
      </c>
      <c r="I97" s="198"/>
      <c r="J97" s="199">
        <f t="shared" si="0"/>
        <v>0</v>
      </c>
      <c r="K97" s="195" t="s">
        <v>19</v>
      </c>
      <c r="L97" s="40"/>
      <c r="M97" s="200" t="s">
        <v>19</v>
      </c>
      <c r="N97" s="201" t="s">
        <v>43</v>
      </c>
      <c r="O97" s="65"/>
      <c r="P97" s="202">
        <f t="shared" si="1"/>
        <v>0</v>
      </c>
      <c r="Q97" s="202">
        <v>0</v>
      </c>
      <c r="R97" s="202">
        <f t="shared" si="2"/>
        <v>0</v>
      </c>
      <c r="S97" s="202">
        <v>0</v>
      </c>
      <c r="T97" s="203">
        <f t="shared" si="3"/>
        <v>0</v>
      </c>
      <c r="U97" s="35"/>
      <c r="V97" s="35"/>
      <c r="W97" s="35"/>
      <c r="X97" s="35"/>
      <c r="Y97" s="35"/>
      <c r="Z97" s="35"/>
      <c r="AA97" s="35"/>
      <c r="AB97" s="35"/>
      <c r="AC97" s="35"/>
      <c r="AD97" s="35"/>
      <c r="AE97" s="35"/>
      <c r="AR97" s="204" t="s">
        <v>212</v>
      </c>
      <c r="AT97" s="204" t="s">
        <v>208</v>
      </c>
      <c r="AU97" s="204" t="s">
        <v>82</v>
      </c>
      <c r="AY97" s="18" t="s">
        <v>206</v>
      </c>
      <c r="BE97" s="205">
        <f t="shared" si="4"/>
        <v>0</v>
      </c>
      <c r="BF97" s="205">
        <f t="shared" si="5"/>
        <v>0</v>
      </c>
      <c r="BG97" s="205">
        <f t="shared" si="6"/>
        <v>0</v>
      </c>
      <c r="BH97" s="205">
        <f t="shared" si="7"/>
        <v>0</v>
      </c>
      <c r="BI97" s="205">
        <f t="shared" si="8"/>
        <v>0</v>
      </c>
      <c r="BJ97" s="18" t="s">
        <v>80</v>
      </c>
      <c r="BK97" s="205">
        <f t="shared" si="9"/>
        <v>0</v>
      </c>
      <c r="BL97" s="18" t="s">
        <v>212</v>
      </c>
      <c r="BM97" s="204" t="s">
        <v>400</v>
      </c>
    </row>
    <row r="98" spans="1:65" s="2" customFormat="1" ht="16.5" customHeight="1">
      <c r="A98" s="35"/>
      <c r="B98" s="36"/>
      <c r="C98" s="193" t="s">
        <v>894</v>
      </c>
      <c r="D98" s="193" t="s">
        <v>208</v>
      </c>
      <c r="E98" s="194" t="s">
        <v>1325</v>
      </c>
      <c r="F98" s="195" t="s">
        <v>1326</v>
      </c>
      <c r="G98" s="196" t="s">
        <v>862</v>
      </c>
      <c r="H98" s="197">
        <v>167</v>
      </c>
      <c r="I98" s="198"/>
      <c r="J98" s="199">
        <f t="shared" si="0"/>
        <v>0</v>
      </c>
      <c r="K98" s="195" t="s">
        <v>19</v>
      </c>
      <c r="L98" s="40"/>
      <c r="M98" s="200" t="s">
        <v>19</v>
      </c>
      <c r="N98" s="201" t="s">
        <v>43</v>
      </c>
      <c r="O98" s="65"/>
      <c r="P98" s="202">
        <f t="shared" si="1"/>
        <v>0</v>
      </c>
      <c r="Q98" s="202">
        <v>0</v>
      </c>
      <c r="R98" s="202">
        <f t="shared" si="2"/>
        <v>0</v>
      </c>
      <c r="S98" s="202">
        <v>0</v>
      </c>
      <c r="T98" s="203">
        <f t="shared" si="3"/>
        <v>0</v>
      </c>
      <c r="U98" s="35"/>
      <c r="V98" s="35"/>
      <c r="W98" s="35"/>
      <c r="X98" s="35"/>
      <c r="Y98" s="35"/>
      <c r="Z98" s="35"/>
      <c r="AA98" s="35"/>
      <c r="AB98" s="35"/>
      <c r="AC98" s="35"/>
      <c r="AD98" s="35"/>
      <c r="AE98" s="35"/>
      <c r="AR98" s="204" t="s">
        <v>212</v>
      </c>
      <c r="AT98" s="204" t="s">
        <v>208</v>
      </c>
      <c r="AU98" s="204" t="s">
        <v>82</v>
      </c>
      <c r="AY98" s="18" t="s">
        <v>206</v>
      </c>
      <c r="BE98" s="205">
        <f t="shared" si="4"/>
        <v>0</v>
      </c>
      <c r="BF98" s="205">
        <f t="shared" si="5"/>
        <v>0</v>
      </c>
      <c r="BG98" s="205">
        <f t="shared" si="6"/>
        <v>0</v>
      </c>
      <c r="BH98" s="205">
        <f t="shared" si="7"/>
        <v>0</v>
      </c>
      <c r="BI98" s="205">
        <f t="shared" si="8"/>
        <v>0</v>
      </c>
      <c r="BJ98" s="18" t="s">
        <v>80</v>
      </c>
      <c r="BK98" s="205">
        <f t="shared" si="9"/>
        <v>0</v>
      </c>
      <c r="BL98" s="18" t="s">
        <v>212</v>
      </c>
      <c r="BM98" s="204" t="s">
        <v>412</v>
      </c>
    </row>
    <row r="99" spans="1:65" s="2" customFormat="1" ht="16.5" customHeight="1">
      <c r="A99" s="35"/>
      <c r="B99" s="36"/>
      <c r="C99" s="193" t="s">
        <v>899</v>
      </c>
      <c r="D99" s="193" t="s">
        <v>208</v>
      </c>
      <c r="E99" s="194" t="s">
        <v>1327</v>
      </c>
      <c r="F99" s="195" t="s">
        <v>1328</v>
      </c>
      <c r="G99" s="196" t="s">
        <v>325</v>
      </c>
      <c r="H99" s="197">
        <v>900</v>
      </c>
      <c r="I99" s="198"/>
      <c r="J99" s="199">
        <f t="shared" si="0"/>
        <v>0</v>
      </c>
      <c r="K99" s="195" t="s">
        <v>19</v>
      </c>
      <c r="L99" s="40"/>
      <c r="M99" s="200" t="s">
        <v>19</v>
      </c>
      <c r="N99" s="201" t="s">
        <v>43</v>
      </c>
      <c r="O99" s="65"/>
      <c r="P99" s="202">
        <f t="shared" si="1"/>
        <v>0</v>
      </c>
      <c r="Q99" s="202">
        <v>0</v>
      </c>
      <c r="R99" s="202">
        <f t="shared" si="2"/>
        <v>0</v>
      </c>
      <c r="S99" s="202">
        <v>0</v>
      </c>
      <c r="T99" s="203">
        <f t="shared" si="3"/>
        <v>0</v>
      </c>
      <c r="U99" s="35"/>
      <c r="V99" s="35"/>
      <c r="W99" s="35"/>
      <c r="X99" s="35"/>
      <c r="Y99" s="35"/>
      <c r="Z99" s="35"/>
      <c r="AA99" s="35"/>
      <c r="AB99" s="35"/>
      <c r="AC99" s="35"/>
      <c r="AD99" s="35"/>
      <c r="AE99" s="35"/>
      <c r="AR99" s="204" t="s">
        <v>212</v>
      </c>
      <c r="AT99" s="204" t="s">
        <v>208</v>
      </c>
      <c r="AU99" s="204" t="s">
        <v>82</v>
      </c>
      <c r="AY99" s="18" t="s">
        <v>206</v>
      </c>
      <c r="BE99" s="205">
        <f t="shared" si="4"/>
        <v>0</v>
      </c>
      <c r="BF99" s="205">
        <f t="shared" si="5"/>
        <v>0</v>
      </c>
      <c r="BG99" s="205">
        <f t="shared" si="6"/>
        <v>0</v>
      </c>
      <c r="BH99" s="205">
        <f t="shared" si="7"/>
        <v>0</v>
      </c>
      <c r="BI99" s="205">
        <f t="shared" si="8"/>
        <v>0</v>
      </c>
      <c r="BJ99" s="18" t="s">
        <v>80</v>
      </c>
      <c r="BK99" s="205">
        <f t="shared" si="9"/>
        <v>0</v>
      </c>
      <c r="BL99" s="18" t="s">
        <v>212</v>
      </c>
      <c r="BM99" s="204" t="s">
        <v>422</v>
      </c>
    </row>
    <row r="100" spans="1:65" s="2" customFormat="1" ht="16.5" customHeight="1">
      <c r="A100" s="35"/>
      <c r="B100" s="36"/>
      <c r="C100" s="193" t="s">
        <v>1240</v>
      </c>
      <c r="D100" s="193" t="s">
        <v>208</v>
      </c>
      <c r="E100" s="194" t="s">
        <v>1329</v>
      </c>
      <c r="F100" s="195" t="s">
        <v>1330</v>
      </c>
      <c r="G100" s="196" t="s">
        <v>325</v>
      </c>
      <c r="H100" s="197">
        <v>450</v>
      </c>
      <c r="I100" s="198"/>
      <c r="J100" s="199">
        <f t="shared" si="0"/>
        <v>0</v>
      </c>
      <c r="K100" s="195" t="s">
        <v>19</v>
      </c>
      <c r="L100" s="40"/>
      <c r="M100" s="200" t="s">
        <v>19</v>
      </c>
      <c r="N100" s="201" t="s">
        <v>43</v>
      </c>
      <c r="O100" s="65"/>
      <c r="P100" s="202">
        <f t="shared" si="1"/>
        <v>0</v>
      </c>
      <c r="Q100" s="202">
        <v>0</v>
      </c>
      <c r="R100" s="202">
        <f t="shared" si="2"/>
        <v>0</v>
      </c>
      <c r="S100" s="202">
        <v>0</v>
      </c>
      <c r="T100" s="203">
        <f t="shared" si="3"/>
        <v>0</v>
      </c>
      <c r="U100" s="35"/>
      <c r="V100" s="35"/>
      <c r="W100" s="35"/>
      <c r="X100" s="35"/>
      <c r="Y100" s="35"/>
      <c r="Z100" s="35"/>
      <c r="AA100" s="35"/>
      <c r="AB100" s="35"/>
      <c r="AC100" s="35"/>
      <c r="AD100" s="35"/>
      <c r="AE100" s="35"/>
      <c r="AR100" s="204" t="s">
        <v>212</v>
      </c>
      <c r="AT100" s="204" t="s">
        <v>208</v>
      </c>
      <c r="AU100" s="204" t="s">
        <v>82</v>
      </c>
      <c r="AY100" s="18" t="s">
        <v>206</v>
      </c>
      <c r="BE100" s="205">
        <f t="shared" si="4"/>
        <v>0</v>
      </c>
      <c r="BF100" s="205">
        <f t="shared" si="5"/>
        <v>0</v>
      </c>
      <c r="BG100" s="205">
        <f t="shared" si="6"/>
        <v>0</v>
      </c>
      <c r="BH100" s="205">
        <f t="shared" si="7"/>
        <v>0</v>
      </c>
      <c r="BI100" s="205">
        <f t="shared" si="8"/>
        <v>0</v>
      </c>
      <c r="BJ100" s="18" t="s">
        <v>80</v>
      </c>
      <c r="BK100" s="205">
        <f t="shared" si="9"/>
        <v>0</v>
      </c>
      <c r="BL100" s="18" t="s">
        <v>212</v>
      </c>
      <c r="BM100" s="204" t="s">
        <v>432</v>
      </c>
    </row>
    <row r="101" spans="1:65" s="2" customFormat="1" ht="16.5" customHeight="1">
      <c r="A101" s="35"/>
      <c r="B101" s="36"/>
      <c r="C101" s="193" t="s">
        <v>1243</v>
      </c>
      <c r="D101" s="193" t="s">
        <v>208</v>
      </c>
      <c r="E101" s="194" t="s">
        <v>1331</v>
      </c>
      <c r="F101" s="195" t="s">
        <v>1332</v>
      </c>
      <c r="G101" s="196" t="s">
        <v>862</v>
      </c>
      <c r="H101" s="197">
        <v>5</v>
      </c>
      <c r="I101" s="198"/>
      <c r="J101" s="199">
        <f t="shared" si="0"/>
        <v>0</v>
      </c>
      <c r="K101" s="195" t="s">
        <v>19</v>
      </c>
      <c r="L101" s="40"/>
      <c r="M101" s="200" t="s">
        <v>19</v>
      </c>
      <c r="N101" s="201" t="s">
        <v>43</v>
      </c>
      <c r="O101" s="65"/>
      <c r="P101" s="202">
        <f t="shared" si="1"/>
        <v>0</v>
      </c>
      <c r="Q101" s="202">
        <v>0</v>
      </c>
      <c r="R101" s="202">
        <f t="shared" si="2"/>
        <v>0</v>
      </c>
      <c r="S101" s="202">
        <v>0</v>
      </c>
      <c r="T101" s="203">
        <f t="shared" si="3"/>
        <v>0</v>
      </c>
      <c r="U101" s="35"/>
      <c r="V101" s="35"/>
      <c r="W101" s="35"/>
      <c r="X101" s="35"/>
      <c r="Y101" s="35"/>
      <c r="Z101" s="35"/>
      <c r="AA101" s="35"/>
      <c r="AB101" s="35"/>
      <c r="AC101" s="35"/>
      <c r="AD101" s="35"/>
      <c r="AE101" s="35"/>
      <c r="AR101" s="204" t="s">
        <v>212</v>
      </c>
      <c r="AT101" s="204" t="s">
        <v>208</v>
      </c>
      <c r="AU101" s="204" t="s">
        <v>82</v>
      </c>
      <c r="AY101" s="18" t="s">
        <v>206</v>
      </c>
      <c r="BE101" s="205">
        <f t="shared" si="4"/>
        <v>0</v>
      </c>
      <c r="BF101" s="205">
        <f t="shared" si="5"/>
        <v>0</v>
      </c>
      <c r="BG101" s="205">
        <f t="shared" si="6"/>
        <v>0</v>
      </c>
      <c r="BH101" s="205">
        <f t="shared" si="7"/>
        <v>0</v>
      </c>
      <c r="BI101" s="205">
        <f t="shared" si="8"/>
        <v>0</v>
      </c>
      <c r="BJ101" s="18" t="s">
        <v>80</v>
      </c>
      <c r="BK101" s="205">
        <f t="shared" si="9"/>
        <v>0</v>
      </c>
      <c r="BL101" s="18" t="s">
        <v>212</v>
      </c>
      <c r="BM101" s="204" t="s">
        <v>444</v>
      </c>
    </row>
    <row r="102" spans="1:65" s="2" customFormat="1" ht="16.5" customHeight="1">
      <c r="A102" s="35"/>
      <c r="B102" s="36"/>
      <c r="C102" s="193" t="s">
        <v>1246</v>
      </c>
      <c r="D102" s="193" t="s">
        <v>208</v>
      </c>
      <c r="E102" s="194" t="s">
        <v>1333</v>
      </c>
      <c r="F102" s="195" t="s">
        <v>1334</v>
      </c>
      <c r="G102" s="196" t="s">
        <v>862</v>
      </c>
      <c r="H102" s="197">
        <v>30</v>
      </c>
      <c r="I102" s="198"/>
      <c r="J102" s="199">
        <f t="shared" si="0"/>
        <v>0</v>
      </c>
      <c r="K102" s="195" t="s">
        <v>19</v>
      </c>
      <c r="L102" s="40"/>
      <c r="M102" s="200" t="s">
        <v>19</v>
      </c>
      <c r="N102" s="201" t="s">
        <v>43</v>
      </c>
      <c r="O102" s="65"/>
      <c r="P102" s="202">
        <f t="shared" si="1"/>
        <v>0</v>
      </c>
      <c r="Q102" s="202">
        <v>0</v>
      </c>
      <c r="R102" s="202">
        <f t="shared" si="2"/>
        <v>0</v>
      </c>
      <c r="S102" s="202">
        <v>0</v>
      </c>
      <c r="T102" s="203">
        <f t="shared" si="3"/>
        <v>0</v>
      </c>
      <c r="U102" s="35"/>
      <c r="V102" s="35"/>
      <c r="W102" s="35"/>
      <c r="X102" s="35"/>
      <c r="Y102" s="35"/>
      <c r="Z102" s="35"/>
      <c r="AA102" s="35"/>
      <c r="AB102" s="35"/>
      <c r="AC102" s="35"/>
      <c r="AD102" s="35"/>
      <c r="AE102" s="35"/>
      <c r="AR102" s="204" t="s">
        <v>212</v>
      </c>
      <c r="AT102" s="204" t="s">
        <v>208</v>
      </c>
      <c r="AU102" s="204" t="s">
        <v>82</v>
      </c>
      <c r="AY102" s="18" t="s">
        <v>206</v>
      </c>
      <c r="BE102" s="205">
        <f t="shared" si="4"/>
        <v>0</v>
      </c>
      <c r="BF102" s="205">
        <f t="shared" si="5"/>
        <v>0</v>
      </c>
      <c r="BG102" s="205">
        <f t="shared" si="6"/>
        <v>0</v>
      </c>
      <c r="BH102" s="205">
        <f t="shared" si="7"/>
        <v>0</v>
      </c>
      <c r="BI102" s="205">
        <f t="shared" si="8"/>
        <v>0</v>
      </c>
      <c r="BJ102" s="18" t="s">
        <v>80</v>
      </c>
      <c r="BK102" s="205">
        <f t="shared" si="9"/>
        <v>0</v>
      </c>
      <c r="BL102" s="18" t="s">
        <v>212</v>
      </c>
      <c r="BM102" s="204" t="s">
        <v>456</v>
      </c>
    </row>
    <row r="103" spans="1:65" s="2" customFormat="1" ht="16.5" customHeight="1">
      <c r="A103" s="35"/>
      <c r="B103" s="36"/>
      <c r="C103" s="193" t="s">
        <v>304</v>
      </c>
      <c r="D103" s="193" t="s">
        <v>208</v>
      </c>
      <c r="E103" s="194" t="s">
        <v>1335</v>
      </c>
      <c r="F103" s="195" t="s">
        <v>1336</v>
      </c>
      <c r="G103" s="196" t="s">
        <v>862</v>
      </c>
      <c r="H103" s="197">
        <v>6</v>
      </c>
      <c r="I103" s="198"/>
      <c r="J103" s="199">
        <f t="shared" si="0"/>
        <v>0</v>
      </c>
      <c r="K103" s="195" t="s">
        <v>19</v>
      </c>
      <c r="L103" s="40"/>
      <c r="M103" s="200" t="s">
        <v>19</v>
      </c>
      <c r="N103" s="201" t="s">
        <v>43</v>
      </c>
      <c r="O103" s="65"/>
      <c r="P103" s="202">
        <f t="shared" si="1"/>
        <v>0</v>
      </c>
      <c r="Q103" s="202">
        <v>0</v>
      </c>
      <c r="R103" s="202">
        <f t="shared" si="2"/>
        <v>0</v>
      </c>
      <c r="S103" s="202">
        <v>0</v>
      </c>
      <c r="T103" s="203">
        <f t="shared" si="3"/>
        <v>0</v>
      </c>
      <c r="U103" s="35"/>
      <c r="V103" s="35"/>
      <c r="W103" s="35"/>
      <c r="X103" s="35"/>
      <c r="Y103" s="35"/>
      <c r="Z103" s="35"/>
      <c r="AA103" s="35"/>
      <c r="AB103" s="35"/>
      <c r="AC103" s="35"/>
      <c r="AD103" s="35"/>
      <c r="AE103" s="35"/>
      <c r="AR103" s="204" t="s">
        <v>212</v>
      </c>
      <c r="AT103" s="204" t="s">
        <v>208</v>
      </c>
      <c r="AU103" s="204" t="s">
        <v>82</v>
      </c>
      <c r="AY103" s="18" t="s">
        <v>206</v>
      </c>
      <c r="BE103" s="205">
        <f t="shared" si="4"/>
        <v>0</v>
      </c>
      <c r="BF103" s="205">
        <f t="shared" si="5"/>
        <v>0</v>
      </c>
      <c r="BG103" s="205">
        <f t="shared" si="6"/>
        <v>0</v>
      </c>
      <c r="BH103" s="205">
        <f t="shared" si="7"/>
        <v>0</v>
      </c>
      <c r="BI103" s="205">
        <f t="shared" si="8"/>
        <v>0</v>
      </c>
      <c r="BJ103" s="18" t="s">
        <v>80</v>
      </c>
      <c r="BK103" s="205">
        <f t="shared" si="9"/>
        <v>0</v>
      </c>
      <c r="BL103" s="18" t="s">
        <v>212</v>
      </c>
      <c r="BM103" s="204" t="s">
        <v>594</v>
      </c>
    </row>
    <row r="104" spans="1:65" s="2" customFormat="1" ht="16.5" customHeight="1">
      <c r="A104" s="35"/>
      <c r="B104" s="36"/>
      <c r="C104" s="193" t="s">
        <v>1251</v>
      </c>
      <c r="D104" s="193" t="s">
        <v>208</v>
      </c>
      <c r="E104" s="194" t="s">
        <v>1337</v>
      </c>
      <c r="F104" s="195" t="s">
        <v>1338</v>
      </c>
      <c r="G104" s="196" t="s">
        <v>862</v>
      </c>
      <c r="H104" s="197">
        <v>6</v>
      </c>
      <c r="I104" s="198"/>
      <c r="J104" s="199">
        <f t="shared" si="0"/>
        <v>0</v>
      </c>
      <c r="K104" s="195" t="s">
        <v>19</v>
      </c>
      <c r="L104" s="40"/>
      <c r="M104" s="200" t="s">
        <v>19</v>
      </c>
      <c r="N104" s="201" t="s">
        <v>43</v>
      </c>
      <c r="O104" s="65"/>
      <c r="P104" s="202">
        <f t="shared" si="1"/>
        <v>0</v>
      </c>
      <c r="Q104" s="202">
        <v>0</v>
      </c>
      <c r="R104" s="202">
        <f t="shared" si="2"/>
        <v>0</v>
      </c>
      <c r="S104" s="202">
        <v>0</v>
      </c>
      <c r="T104" s="203">
        <f t="shared" si="3"/>
        <v>0</v>
      </c>
      <c r="U104" s="35"/>
      <c r="V104" s="35"/>
      <c r="W104" s="35"/>
      <c r="X104" s="35"/>
      <c r="Y104" s="35"/>
      <c r="Z104" s="35"/>
      <c r="AA104" s="35"/>
      <c r="AB104" s="35"/>
      <c r="AC104" s="35"/>
      <c r="AD104" s="35"/>
      <c r="AE104" s="35"/>
      <c r="AR104" s="204" t="s">
        <v>212</v>
      </c>
      <c r="AT104" s="204" t="s">
        <v>208</v>
      </c>
      <c r="AU104" s="204" t="s">
        <v>82</v>
      </c>
      <c r="AY104" s="18" t="s">
        <v>206</v>
      </c>
      <c r="BE104" s="205">
        <f t="shared" si="4"/>
        <v>0</v>
      </c>
      <c r="BF104" s="205">
        <f t="shared" si="5"/>
        <v>0</v>
      </c>
      <c r="BG104" s="205">
        <f t="shared" si="6"/>
        <v>0</v>
      </c>
      <c r="BH104" s="205">
        <f t="shared" si="7"/>
        <v>0</v>
      </c>
      <c r="BI104" s="205">
        <f t="shared" si="8"/>
        <v>0</v>
      </c>
      <c r="BJ104" s="18" t="s">
        <v>80</v>
      </c>
      <c r="BK104" s="205">
        <f t="shared" si="9"/>
        <v>0</v>
      </c>
      <c r="BL104" s="18" t="s">
        <v>212</v>
      </c>
      <c r="BM104" s="204" t="s">
        <v>602</v>
      </c>
    </row>
    <row r="105" spans="1:65" s="2" customFormat="1" ht="16.5" customHeight="1">
      <c r="A105" s="35"/>
      <c r="B105" s="36"/>
      <c r="C105" s="193" t="s">
        <v>1254</v>
      </c>
      <c r="D105" s="193" t="s">
        <v>208</v>
      </c>
      <c r="E105" s="194" t="s">
        <v>1339</v>
      </c>
      <c r="F105" s="195" t="s">
        <v>1340</v>
      </c>
      <c r="G105" s="196" t="s">
        <v>862</v>
      </c>
      <c r="H105" s="197">
        <v>6</v>
      </c>
      <c r="I105" s="198"/>
      <c r="J105" s="199">
        <f t="shared" si="0"/>
        <v>0</v>
      </c>
      <c r="K105" s="195" t="s">
        <v>19</v>
      </c>
      <c r="L105" s="40"/>
      <c r="M105" s="200" t="s">
        <v>19</v>
      </c>
      <c r="N105" s="201" t="s">
        <v>43</v>
      </c>
      <c r="O105" s="65"/>
      <c r="P105" s="202">
        <f t="shared" si="1"/>
        <v>0</v>
      </c>
      <c r="Q105" s="202">
        <v>0</v>
      </c>
      <c r="R105" s="202">
        <f t="shared" si="2"/>
        <v>0</v>
      </c>
      <c r="S105" s="202">
        <v>0</v>
      </c>
      <c r="T105" s="203">
        <f t="shared" si="3"/>
        <v>0</v>
      </c>
      <c r="U105" s="35"/>
      <c r="V105" s="35"/>
      <c r="W105" s="35"/>
      <c r="X105" s="35"/>
      <c r="Y105" s="35"/>
      <c r="Z105" s="35"/>
      <c r="AA105" s="35"/>
      <c r="AB105" s="35"/>
      <c r="AC105" s="35"/>
      <c r="AD105" s="35"/>
      <c r="AE105" s="35"/>
      <c r="AR105" s="204" t="s">
        <v>212</v>
      </c>
      <c r="AT105" s="204" t="s">
        <v>208</v>
      </c>
      <c r="AU105" s="204" t="s">
        <v>82</v>
      </c>
      <c r="AY105" s="18" t="s">
        <v>206</v>
      </c>
      <c r="BE105" s="205">
        <f t="shared" si="4"/>
        <v>0</v>
      </c>
      <c r="BF105" s="205">
        <f t="shared" si="5"/>
        <v>0</v>
      </c>
      <c r="BG105" s="205">
        <f t="shared" si="6"/>
        <v>0</v>
      </c>
      <c r="BH105" s="205">
        <f t="shared" si="7"/>
        <v>0</v>
      </c>
      <c r="BI105" s="205">
        <f t="shared" si="8"/>
        <v>0</v>
      </c>
      <c r="BJ105" s="18" t="s">
        <v>80</v>
      </c>
      <c r="BK105" s="205">
        <f t="shared" si="9"/>
        <v>0</v>
      </c>
      <c r="BL105" s="18" t="s">
        <v>212</v>
      </c>
      <c r="BM105" s="204" t="s">
        <v>734</v>
      </c>
    </row>
    <row r="106" spans="1:65" s="2" customFormat="1" ht="16.5" customHeight="1">
      <c r="A106" s="35"/>
      <c r="B106" s="36"/>
      <c r="C106" s="193" t="s">
        <v>1257</v>
      </c>
      <c r="D106" s="193" t="s">
        <v>208</v>
      </c>
      <c r="E106" s="194" t="s">
        <v>1341</v>
      </c>
      <c r="F106" s="195" t="s">
        <v>1342</v>
      </c>
      <c r="G106" s="196" t="s">
        <v>862</v>
      </c>
      <c r="H106" s="197">
        <v>6</v>
      </c>
      <c r="I106" s="198"/>
      <c r="J106" s="199">
        <f t="shared" si="0"/>
        <v>0</v>
      </c>
      <c r="K106" s="195" t="s">
        <v>19</v>
      </c>
      <c r="L106" s="40"/>
      <c r="M106" s="200" t="s">
        <v>19</v>
      </c>
      <c r="N106" s="201" t="s">
        <v>43</v>
      </c>
      <c r="O106" s="65"/>
      <c r="P106" s="202">
        <f t="shared" si="1"/>
        <v>0</v>
      </c>
      <c r="Q106" s="202">
        <v>0</v>
      </c>
      <c r="R106" s="202">
        <f t="shared" si="2"/>
        <v>0</v>
      </c>
      <c r="S106" s="202">
        <v>0</v>
      </c>
      <c r="T106" s="203">
        <f t="shared" si="3"/>
        <v>0</v>
      </c>
      <c r="U106" s="35"/>
      <c r="V106" s="35"/>
      <c r="W106" s="35"/>
      <c r="X106" s="35"/>
      <c r="Y106" s="35"/>
      <c r="Z106" s="35"/>
      <c r="AA106" s="35"/>
      <c r="AB106" s="35"/>
      <c r="AC106" s="35"/>
      <c r="AD106" s="35"/>
      <c r="AE106" s="35"/>
      <c r="AR106" s="204" t="s">
        <v>212</v>
      </c>
      <c r="AT106" s="204" t="s">
        <v>208</v>
      </c>
      <c r="AU106" s="204" t="s">
        <v>82</v>
      </c>
      <c r="AY106" s="18" t="s">
        <v>206</v>
      </c>
      <c r="BE106" s="205">
        <f t="shared" si="4"/>
        <v>0</v>
      </c>
      <c r="BF106" s="205">
        <f t="shared" si="5"/>
        <v>0</v>
      </c>
      <c r="BG106" s="205">
        <f t="shared" si="6"/>
        <v>0</v>
      </c>
      <c r="BH106" s="205">
        <f t="shared" si="7"/>
        <v>0</v>
      </c>
      <c r="BI106" s="205">
        <f t="shared" si="8"/>
        <v>0</v>
      </c>
      <c r="BJ106" s="18" t="s">
        <v>80</v>
      </c>
      <c r="BK106" s="205">
        <f t="shared" si="9"/>
        <v>0</v>
      </c>
      <c r="BL106" s="18" t="s">
        <v>212</v>
      </c>
      <c r="BM106" s="204" t="s">
        <v>741</v>
      </c>
    </row>
    <row r="107" spans="1:65" s="2" customFormat="1" ht="16.5" customHeight="1">
      <c r="A107" s="35"/>
      <c r="B107" s="36"/>
      <c r="C107" s="193" t="s">
        <v>1260</v>
      </c>
      <c r="D107" s="193" t="s">
        <v>208</v>
      </c>
      <c r="E107" s="194" t="s">
        <v>1343</v>
      </c>
      <c r="F107" s="195" t="s">
        <v>1344</v>
      </c>
      <c r="G107" s="196" t="s">
        <v>862</v>
      </c>
      <c r="H107" s="197">
        <v>2</v>
      </c>
      <c r="I107" s="198"/>
      <c r="J107" s="199">
        <f t="shared" si="0"/>
        <v>0</v>
      </c>
      <c r="K107" s="195" t="s">
        <v>19</v>
      </c>
      <c r="L107" s="40"/>
      <c r="M107" s="200" t="s">
        <v>19</v>
      </c>
      <c r="N107" s="201" t="s">
        <v>43</v>
      </c>
      <c r="O107" s="65"/>
      <c r="P107" s="202">
        <f t="shared" si="1"/>
        <v>0</v>
      </c>
      <c r="Q107" s="202">
        <v>0</v>
      </c>
      <c r="R107" s="202">
        <f t="shared" si="2"/>
        <v>0</v>
      </c>
      <c r="S107" s="202">
        <v>0</v>
      </c>
      <c r="T107" s="203">
        <f t="shared" si="3"/>
        <v>0</v>
      </c>
      <c r="U107" s="35"/>
      <c r="V107" s="35"/>
      <c r="W107" s="35"/>
      <c r="X107" s="35"/>
      <c r="Y107" s="35"/>
      <c r="Z107" s="35"/>
      <c r="AA107" s="35"/>
      <c r="AB107" s="35"/>
      <c r="AC107" s="35"/>
      <c r="AD107" s="35"/>
      <c r="AE107" s="35"/>
      <c r="AR107" s="204" t="s">
        <v>212</v>
      </c>
      <c r="AT107" s="204" t="s">
        <v>208</v>
      </c>
      <c r="AU107" s="204" t="s">
        <v>82</v>
      </c>
      <c r="AY107" s="18" t="s">
        <v>206</v>
      </c>
      <c r="BE107" s="205">
        <f t="shared" si="4"/>
        <v>0</v>
      </c>
      <c r="BF107" s="205">
        <f t="shared" si="5"/>
        <v>0</v>
      </c>
      <c r="BG107" s="205">
        <f t="shared" si="6"/>
        <v>0</v>
      </c>
      <c r="BH107" s="205">
        <f t="shared" si="7"/>
        <v>0</v>
      </c>
      <c r="BI107" s="205">
        <f t="shared" si="8"/>
        <v>0</v>
      </c>
      <c r="BJ107" s="18" t="s">
        <v>80</v>
      </c>
      <c r="BK107" s="205">
        <f t="shared" si="9"/>
        <v>0</v>
      </c>
      <c r="BL107" s="18" t="s">
        <v>212</v>
      </c>
      <c r="BM107" s="204" t="s">
        <v>745</v>
      </c>
    </row>
    <row r="108" spans="1:65" s="2" customFormat="1" ht="16.5" customHeight="1">
      <c r="A108" s="35"/>
      <c r="B108" s="36"/>
      <c r="C108" s="193" t="s">
        <v>1263</v>
      </c>
      <c r="D108" s="193" t="s">
        <v>208</v>
      </c>
      <c r="E108" s="194" t="s">
        <v>1345</v>
      </c>
      <c r="F108" s="195" t="s">
        <v>1346</v>
      </c>
      <c r="G108" s="196" t="s">
        <v>302</v>
      </c>
      <c r="H108" s="197">
        <v>446</v>
      </c>
      <c r="I108" s="198"/>
      <c r="J108" s="199">
        <f t="shared" si="0"/>
        <v>0</v>
      </c>
      <c r="K108" s="195" t="s">
        <v>19</v>
      </c>
      <c r="L108" s="40"/>
      <c r="M108" s="200" t="s">
        <v>19</v>
      </c>
      <c r="N108" s="201" t="s">
        <v>43</v>
      </c>
      <c r="O108" s="65"/>
      <c r="P108" s="202">
        <f t="shared" si="1"/>
        <v>0</v>
      </c>
      <c r="Q108" s="202">
        <v>0</v>
      </c>
      <c r="R108" s="202">
        <f t="shared" si="2"/>
        <v>0</v>
      </c>
      <c r="S108" s="202">
        <v>0</v>
      </c>
      <c r="T108" s="203">
        <f t="shared" si="3"/>
        <v>0</v>
      </c>
      <c r="U108" s="35"/>
      <c r="V108" s="35"/>
      <c r="W108" s="35"/>
      <c r="X108" s="35"/>
      <c r="Y108" s="35"/>
      <c r="Z108" s="35"/>
      <c r="AA108" s="35"/>
      <c r="AB108" s="35"/>
      <c r="AC108" s="35"/>
      <c r="AD108" s="35"/>
      <c r="AE108" s="35"/>
      <c r="AR108" s="204" t="s">
        <v>212</v>
      </c>
      <c r="AT108" s="204" t="s">
        <v>208</v>
      </c>
      <c r="AU108" s="204" t="s">
        <v>82</v>
      </c>
      <c r="AY108" s="18" t="s">
        <v>206</v>
      </c>
      <c r="BE108" s="205">
        <f t="shared" si="4"/>
        <v>0</v>
      </c>
      <c r="BF108" s="205">
        <f t="shared" si="5"/>
        <v>0</v>
      </c>
      <c r="BG108" s="205">
        <f t="shared" si="6"/>
        <v>0</v>
      </c>
      <c r="BH108" s="205">
        <f t="shared" si="7"/>
        <v>0</v>
      </c>
      <c r="BI108" s="205">
        <f t="shared" si="8"/>
        <v>0</v>
      </c>
      <c r="BJ108" s="18" t="s">
        <v>80</v>
      </c>
      <c r="BK108" s="205">
        <f t="shared" si="9"/>
        <v>0</v>
      </c>
      <c r="BL108" s="18" t="s">
        <v>212</v>
      </c>
      <c r="BM108" s="204" t="s">
        <v>749</v>
      </c>
    </row>
    <row r="109" spans="1:65" s="2" customFormat="1" ht="16.5" customHeight="1">
      <c r="A109" s="35"/>
      <c r="B109" s="36"/>
      <c r="C109" s="193" t="s">
        <v>1266</v>
      </c>
      <c r="D109" s="193" t="s">
        <v>208</v>
      </c>
      <c r="E109" s="194" t="s">
        <v>1305</v>
      </c>
      <c r="F109" s="195" t="s">
        <v>1306</v>
      </c>
      <c r="G109" s="196" t="s">
        <v>302</v>
      </c>
      <c r="H109" s="197">
        <v>40</v>
      </c>
      <c r="I109" s="198"/>
      <c r="J109" s="199">
        <f t="shared" si="0"/>
        <v>0</v>
      </c>
      <c r="K109" s="195" t="s">
        <v>19</v>
      </c>
      <c r="L109" s="40"/>
      <c r="M109" s="200" t="s">
        <v>19</v>
      </c>
      <c r="N109" s="201" t="s">
        <v>43</v>
      </c>
      <c r="O109" s="65"/>
      <c r="P109" s="202">
        <f t="shared" si="1"/>
        <v>0</v>
      </c>
      <c r="Q109" s="202">
        <v>0</v>
      </c>
      <c r="R109" s="202">
        <f t="shared" si="2"/>
        <v>0</v>
      </c>
      <c r="S109" s="202">
        <v>0</v>
      </c>
      <c r="T109" s="203">
        <f t="shared" si="3"/>
        <v>0</v>
      </c>
      <c r="U109" s="35"/>
      <c r="V109" s="35"/>
      <c r="W109" s="35"/>
      <c r="X109" s="35"/>
      <c r="Y109" s="35"/>
      <c r="Z109" s="35"/>
      <c r="AA109" s="35"/>
      <c r="AB109" s="35"/>
      <c r="AC109" s="35"/>
      <c r="AD109" s="35"/>
      <c r="AE109" s="35"/>
      <c r="AR109" s="204" t="s">
        <v>212</v>
      </c>
      <c r="AT109" s="204" t="s">
        <v>208</v>
      </c>
      <c r="AU109" s="204" t="s">
        <v>82</v>
      </c>
      <c r="AY109" s="18" t="s">
        <v>206</v>
      </c>
      <c r="BE109" s="205">
        <f t="shared" si="4"/>
        <v>0</v>
      </c>
      <c r="BF109" s="205">
        <f t="shared" si="5"/>
        <v>0</v>
      </c>
      <c r="BG109" s="205">
        <f t="shared" si="6"/>
        <v>0</v>
      </c>
      <c r="BH109" s="205">
        <f t="shared" si="7"/>
        <v>0</v>
      </c>
      <c r="BI109" s="205">
        <f t="shared" si="8"/>
        <v>0</v>
      </c>
      <c r="BJ109" s="18" t="s">
        <v>80</v>
      </c>
      <c r="BK109" s="205">
        <f t="shared" si="9"/>
        <v>0</v>
      </c>
      <c r="BL109" s="18" t="s">
        <v>212</v>
      </c>
      <c r="BM109" s="204" t="s">
        <v>753</v>
      </c>
    </row>
    <row r="110" spans="1:65" s="2" customFormat="1" ht="16.5" customHeight="1">
      <c r="A110" s="35"/>
      <c r="B110" s="36"/>
      <c r="C110" s="193" t="s">
        <v>1269</v>
      </c>
      <c r="D110" s="193" t="s">
        <v>208</v>
      </c>
      <c r="E110" s="194" t="s">
        <v>1307</v>
      </c>
      <c r="F110" s="195" t="s">
        <v>1308</v>
      </c>
      <c r="G110" s="196" t="s">
        <v>302</v>
      </c>
      <c r="H110" s="197">
        <v>288</v>
      </c>
      <c r="I110" s="198"/>
      <c r="J110" s="199">
        <f t="shared" si="0"/>
        <v>0</v>
      </c>
      <c r="K110" s="195" t="s">
        <v>19</v>
      </c>
      <c r="L110" s="40"/>
      <c r="M110" s="200" t="s">
        <v>19</v>
      </c>
      <c r="N110" s="201" t="s">
        <v>43</v>
      </c>
      <c r="O110" s="65"/>
      <c r="P110" s="202">
        <f t="shared" si="1"/>
        <v>0</v>
      </c>
      <c r="Q110" s="202">
        <v>0</v>
      </c>
      <c r="R110" s="202">
        <f t="shared" si="2"/>
        <v>0</v>
      </c>
      <c r="S110" s="202">
        <v>0</v>
      </c>
      <c r="T110" s="203">
        <f t="shared" si="3"/>
        <v>0</v>
      </c>
      <c r="U110" s="35"/>
      <c r="V110" s="35"/>
      <c r="W110" s="35"/>
      <c r="X110" s="35"/>
      <c r="Y110" s="35"/>
      <c r="Z110" s="35"/>
      <c r="AA110" s="35"/>
      <c r="AB110" s="35"/>
      <c r="AC110" s="35"/>
      <c r="AD110" s="35"/>
      <c r="AE110" s="35"/>
      <c r="AR110" s="204" t="s">
        <v>212</v>
      </c>
      <c r="AT110" s="204" t="s">
        <v>208</v>
      </c>
      <c r="AU110" s="204" t="s">
        <v>82</v>
      </c>
      <c r="AY110" s="18" t="s">
        <v>206</v>
      </c>
      <c r="BE110" s="205">
        <f t="shared" si="4"/>
        <v>0</v>
      </c>
      <c r="BF110" s="205">
        <f t="shared" si="5"/>
        <v>0</v>
      </c>
      <c r="BG110" s="205">
        <f t="shared" si="6"/>
        <v>0</v>
      </c>
      <c r="BH110" s="205">
        <f t="shared" si="7"/>
        <v>0</v>
      </c>
      <c r="BI110" s="205">
        <f t="shared" si="8"/>
        <v>0</v>
      </c>
      <c r="BJ110" s="18" t="s">
        <v>80</v>
      </c>
      <c r="BK110" s="205">
        <f t="shared" si="9"/>
        <v>0</v>
      </c>
      <c r="BL110" s="18" t="s">
        <v>212</v>
      </c>
      <c r="BM110" s="204" t="s">
        <v>762</v>
      </c>
    </row>
    <row r="111" spans="1:65" s="2" customFormat="1" ht="16.5" customHeight="1">
      <c r="A111" s="35"/>
      <c r="B111" s="36"/>
      <c r="C111" s="193" t="s">
        <v>1272</v>
      </c>
      <c r="D111" s="193" t="s">
        <v>208</v>
      </c>
      <c r="E111" s="194" t="s">
        <v>1309</v>
      </c>
      <c r="F111" s="195" t="s">
        <v>1310</v>
      </c>
      <c r="G111" s="196" t="s">
        <v>302</v>
      </c>
      <c r="H111" s="197">
        <v>158</v>
      </c>
      <c r="I111" s="198"/>
      <c r="J111" s="199">
        <f t="shared" si="0"/>
        <v>0</v>
      </c>
      <c r="K111" s="195" t="s">
        <v>19</v>
      </c>
      <c r="L111" s="40"/>
      <c r="M111" s="249" t="s">
        <v>19</v>
      </c>
      <c r="N111" s="250" t="s">
        <v>43</v>
      </c>
      <c r="O111" s="247"/>
      <c r="P111" s="251">
        <f t="shared" si="1"/>
        <v>0</v>
      </c>
      <c r="Q111" s="251">
        <v>0</v>
      </c>
      <c r="R111" s="251">
        <f t="shared" si="2"/>
        <v>0</v>
      </c>
      <c r="S111" s="251">
        <v>0</v>
      </c>
      <c r="T111" s="252">
        <f t="shared" si="3"/>
        <v>0</v>
      </c>
      <c r="U111" s="35"/>
      <c r="V111" s="35"/>
      <c r="W111" s="35"/>
      <c r="X111" s="35"/>
      <c r="Y111" s="35"/>
      <c r="Z111" s="35"/>
      <c r="AA111" s="35"/>
      <c r="AB111" s="35"/>
      <c r="AC111" s="35"/>
      <c r="AD111" s="35"/>
      <c r="AE111" s="35"/>
      <c r="AR111" s="204" t="s">
        <v>212</v>
      </c>
      <c r="AT111" s="204" t="s">
        <v>208</v>
      </c>
      <c r="AU111" s="204" t="s">
        <v>82</v>
      </c>
      <c r="AY111" s="18" t="s">
        <v>206</v>
      </c>
      <c r="BE111" s="205">
        <f t="shared" si="4"/>
        <v>0</v>
      </c>
      <c r="BF111" s="205">
        <f t="shared" si="5"/>
        <v>0</v>
      </c>
      <c r="BG111" s="205">
        <f t="shared" si="6"/>
        <v>0</v>
      </c>
      <c r="BH111" s="205">
        <f t="shared" si="7"/>
        <v>0</v>
      </c>
      <c r="BI111" s="205">
        <f t="shared" si="8"/>
        <v>0</v>
      </c>
      <c r="BJ111" s="18" t="s">
        <v>80</v>
      </c>
      <c r="BK111" s="205">
        <f t="shared" si="9"/>
        <v>0</v>
      </c>
      <c r="BL111" s="18" t="s">
        <v>212</v>
      </c>
      <c r="BM111" s="204" t="s">
        <v>768</v>
      </c>
    </row>
    <row r="112" spans="1:65" s="2" customFormat="1" ht="6.95" customHeight="1">
      <c r="A112" s="35"/>
      <c r="B112" s="48"/>
      <c r="C112" s="49"/>
      <c r="D112" s="49"/>
      <c r="E112" s="49"/>
      <c r="F112" s="49"/>
      <c r="G112" s="49"/>
      <c r="H112" s="49"/>
      <c r="I112" s="143"/>
      <c r="J112" s="49"/>
      <c r="K112" s="49"/>
      <c r="L112" s="40"/>
      <c r="M112" s="35"/>
      <c r="O112" s="35"/>
      <c r="P112" s="35"/>
      <c r="Q112" s="35"/>
      <c r="R112" s="35"/>
      <c r="S112" s="35"/>
      <c r="T112" s="35"/>
      <c r="U112" s="35"/>
      <c r="V112" s="35"/>
      <c r="W112" s="35"/>
      <c r="X112" s="35"/>
      <c r="Y112" s="35"/>
      <c r="Z112" s="35"/>
      <c r="AA112" s="35"/>
      <c r="AB112" s="35"/>
      <c r="AC112" s="35"/>
      <c r="AD112" s="35"/>
      <c r="AE112" s="35"/>
    </row>
  </sheetData>
  <sheetProtection algorithmName="SHA-512" hashValue="CVb4l9AxrvMicYJHPLzWoPMZnjxjeca0PU2E3dWqNRFxpiEXlKuv1X3ffTCpQVFtjD7WNapNqhfOidJjMvLiaw==" saltValue="htkFgS3DwbgsE9GQv8YZyMhVwZjHFjCfD5ajT9iN7aqBug7tLCPzLiSpndnis0DEQCCcTMDe/X5Oq5rpam4YFQ==" spinCount="100000" sheet="1" objects="1" scenarios="1" formatColumns="0" formatRows="0" autoFilter="0"/>
  <autoFilter ref="C80:K111"/>
  <mergeCells count="9">
    <mergeCell ref="E50:H50"/>
    <mergeCell ref="E71:H71"/>
    <mergeCell ref="E73:H73"/>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95"/>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117</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1347</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ROUND(J81,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ROUND((SUM(BE81:BE94)),  2)</f>
        <v>0</v>
      </c>
      <c r="G33" s="35"/>
      <c r="H33" s="35"/>
      <c r="I33" s="132">
        <v>0.21</v>
      </c>
      <c r="J33" s="131">
        <f>ROUND(((SUM(BE81:BE94))*I33),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ROUND((SUM(BF81:BF94)),  2)</f>
        <v>0</v>
      </c>
      <c r="G34" s="35"/>
      <c r="H34" s="35"/>
      <c r="I34" s="132">
        <v>0.15</v>
      </c>
      <c r="J34" s="131">
        <f>ROUND(((SUM(BF81:BF94))*I34),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ROUND((SUM(BG81:BG94)),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ROUND((SUM(BH81:BH94)),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ROUND((SUM(BI81:BI94)),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382-2 - Nákládání s dešťovými vodami (SO 101)</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J81</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1348</v>
      </c>
      <c r="E60" s="155"/>
      <c r="F60" s="155"/>
      <c r="G60" s="155"/>
      <c r="H60" s="155"/>
      <c r="I60" s="156"/>
      <c r="J60" s="157">
        <f>J82</f>
        <v>0</v>
      </c>
      <c r="K60" s="153"/>
      <c r="L60" s="158"/>
    </row>
    <row r="61" spans="1:47" s="10" customFormat="1" ht="19.899999999999999" customHeight="1">
      <c r="B61" s="159"/>
      <c r="C61" s="98"/>
      <c r="D61" s="160" t="s">
        <v>1349</v>
      </c>
      <c r="E61" s="161"/>
      <c r="F61" s="161"/>
      <c r="G61" s="161"/>
      <c r="H61" s="161"/>
      <c r="I61" s="162"/>
      <c r="J61" s="163">
        <f>J83</f>
        <v>0</v>
      </c>
      <c r="K61" s="98"/>
      <c r="L61" s="164"/>
    </row>
    <row r="62" spans="1:47" s="2" customFormat="1" ht="21.75" customHeight="1">
      <c r="A62" s="35"/>
      <c r="B62" s="36"/>
      <c r="C62" s="37"/>
      <c r="D62" s="37"/>
      <c r="E62" s="37"/>
      <c r="F62" s="37"/>
      <c r="G62" s="37"/>
      <c r="H62" s="37"/>
      <c r="I62" s="116"/>
      <c r="J62" s="37"/>
      <c r="K62" s="37"/>
      <c r="L62" s="117"/>
      <c r="S62" s="35"/>
      <c r="T62" s="35"/>
      <c r="U62" s="35"/>
      <c r="V62" s="35"/>
      <c r="W62" s="35"/>
      <c r="X62" s="35"/>
      <c r="Y62" s="35"/>
      <c r="Z62" s="35"/>
      <c r="AA62" s="35"/>
      <c r="AB62" s="35"/>
      <c r="AC62" s="35"/>
      <c r="AD62" s="35"/>
      <c r="AE62" s="35"/>
    </row>
    <row r="63" spans="1:47" s="2" customFormat="1" ht="6.95" customHeight="1">
      <c r="A63" s="35"/>
      <c r="B63" s="48"/>
      <c r="C63" s="49"/>
      <c r="D63" s="49"/>
      <c r="E63" s="49"/>
      <c r="F63" s="49"/>
      <c r="G63" s="49"/>
      <c r="H63" s="49"/>
      <c r="I63" s="143"/>
      <c r="J63" s="49"/>
      <c r="K63" s="49"/>
      <c r="L63" s="117"/>
      <c r="S63" s="35"/>
      <c r="T63" s="35"/>
      <c r="U63" s="35"/>
      <c r="V63" s="35"/>
      <c r="W63" s="35"/>
      <c r="X63" s="35"/>
      <c r="Y63" s="35"/>
      <c r="Z63" s="35"/>
      <c r="AA63" s="35"/>
      <c r="AB63" s="35"/>
      <c r="AC63" s="35"/>
      <c r="AD63" s="35"/>
      <c r="AE63" s="35"/>
    </row>
    <row r="67" spans="1:31" s="2" customFormat="1" ht="6.95" customHeight="1">
      <c r="A67" s="35"/>
      <c r="B67" s="50"/>
      <c r="C67" s="51"/>
      <c r="D67" s="51"/>
      <c r="E67" s="51"/>
      <c r="F67" s="51"/>
      <c r="G67" s="51"/>
      <c r="H67" s="51"/>
      <c r="I67" s="146"/>
      <c r="J67" s="51"/>
      <c r="K67" s="51"/>
      <c r="L67" s="117"/>
      <c r="S67" s="35"/>
      <c r="T67" s="35"/>
      <c r="U67" s="35"/>
      <c r="V67" s="35"/>
      <c r="W67" s="35"/>
      <c r="X67" s="35"/>
      <c r="Y67" s="35"/>
      <c r="Z67" s="35"/>
      <c r="AA67" s="35"/>
      <c r="AB67" s="35"/>
      <c r="AC67" s="35"/>
      <c r="AD67" s="35"/>
      <c r="AE67" s="35"/>
    </row>
    <row r="68" spans="1:31" s="2" customFormat="1" ht="24.95" customHeight="1">
      <c r="A68" s="35"/>
      <c r="B68" s="36"/>
      <c r="C68" s="24" t="s">
        <v>191</v>
      </c>
      <c r="D68" s="37"/>
      <c r="E68" s="37"/>
      <c r="F68" s="37"/>
      <c r="G68" s="37"/>
      <c r="H68" s="37"/>
      <c r="I68" s="116"/>
      <c r="J68" s="37"/>
      <c r="K68" s="37"/>
      <c r="L68" s="117"/>
      <c r="S68" s="35"/>
      <c r="T68" s="35"/>
      <c r="U68" s="35"/>
      <c r="V68" s="35"/>
      <c r="W68" s="35"/>
      <c r="X68" s="35"/>
      <c r="Y68" s="35"/>
      <c r="Z68" s="35"/>
      <c r="AA68" s="35"/>
      <c r="AB68" s="35"/>
      <c r="AC68" s="35"/>
      <c r="AD68" s="35"/>
      <c r="AE68" s="35"/>
    </row>
    <row r="69" spans="1:31" s="2" customFormat="1" ht="6.95" customHeight="1">
      <c r="A69" s="35"/>
      <c r="B69" s="36"/>
      <c r="C69" s="37"/>
      <c r="D69" s="37"/>
      <c r="E69" s="37"/>
      <c r="F69" s="37"/>
      <c r="G69" s="37"/>
      <c r="H69" s="37"/>
      <c r="I69" s="116"/>
      <c r="J69" s="37"/>
      <c r="K69" s="37"/>
      <c r="L69" s="117"/>
      <c r="S69" s="35"/>
      <c r="T69" s="35"/>
      <c r="U69" s="35"/>
      <c r="V69" s="35"/>
      <c r="W69" s="35"/>
      <c r="X69" s="35"/>
      <c r="Y69" s="35"/>
      <c r="Z69" s="35"/>
      <c r="AA69" s="35"/>
      <c r="AB69" s="35"/>
      <c r="AC69" s="35"/>
      <c r="AD69" s="35"/>
      <c r="AE69" s="35"/>
    </row>
    <row r="70" spans="1:31" s="2" customFormat="1" ht="12" customHeight="1">
      <c r="A70" s="35"/>
      <c r="B70" s="36"/>
      <c r="C70" s="30" t="s">
        <v>16</v>
      </c>
      <c r="D70" s="37"/>
      <c r="E70" s="37"/>
      <c r="F70" s="37"/>
      <c r="G70" s="37"/>
      <c r="H70" s="37"/>
      <c r="I70" s="116"/>
      <c r="J70" s="37"/>
      <c r="K70" s="37"/>
      <c r="L70" s="117"/>
      <c r="S70" s="35"/>
      <c r="T70" s="35"/>
      <c r="U70" s="35"/>
      <c r="V70" s="35"/>
      <c r="W70" s="35"/>
      <c r="X70" s="35"/>
      <c r="Y70" s="35"/>
      <c r="Z70" s="35"/>
      <c r="AA70" s="35"/>
      <c r="AB70" s="35"/>
      <c r="AC70" s="35"/>
      <c r="AD70" s="35"/>
      <c r="AE70" s="35"/>
    </row>
    <row r="71" spans="1:31" s="2" customFormat="1" ht="16.5" customHeight="1">
      <c r="A71" s="35"/>
      <c r="B71" s="36"/>
      <c r="C71" s="37"/>
      <c r="D71" s="37"/>
      <c r="E71" s="396" t="str">
        <f>E7</f>
        <v>Základní škola U Elektry</v>
      </c>
      <c r="F71" s="397"/>
      <c r="G71" s="397"/>
      <c r="H71" s="397"/>
      <c r="I71" s="116"/>
      <c r="J71" s="37"/>
      <c r="K71" s="37"/>
      <c r="L71" s="117"/>
      <c r="S71" s="35"/>
      <c r="T71" s="35"/>
      <c r="U71" s="35"/>
      <c r="V71" s="35"/>
      <c r="W71" s="35"/>
      <c r="X71" s="35"/>
      <c r="Y71" s="35"/>
      <c r="Z71" s="35"/>
      <c r="AA71" s="35"/>
      <c r="AB71" s="35"/>
      <c r="AC71" s="35"/>
      <c r="AD71" s="35"/>
      <c r="AE71" s="35"/>
    </row>
    <row r="72" spans="1:31" s="2" customFormat="1" ht="12" customHeight="1">
      <c r="A72" s="35"/>
      <c r="B72" s="36"/>
      <c r="C72" s="30" t="s">
        <v>182</v>
      </c>
      <c r="D72" s="37"/>
      <c r="E72" s="37"/>
      <c r="F72" s="37"/>
      <c r="G72" s="37"/>
      <c r="H72" s="37"/>
      <c r="I72" s="116"/>
      <c r="J72" s="37"/>
      <c r="K72" s="37"/>
      <c r="L72" s="117"/>
      <c r="S72" s="35"/>
      <c r="T72" s="35"/>
      <c r="U72" s="35"/>
      <c r="V72" s="35"/>
      <c r="W72" s="35"/>
      <c r="X72" s="35"/>
      <c r="Y72" s="35"/>
      <c r="Z72" s="35"/>
      <c r="AA72" s="35"/>
      <c r="AB72" s="35"/>
      <c r="AC72" s="35"/>
      <c r="AD72" s="35"/>
      <c r="AE72" s="35"/>
    </row>
    <row r="73" spans="1:31" s="2" customFormat="1" ht="16.5" customHeight="1">
      <c r="A73" s="35"/>
      <c r="B73" s="36"/>
      <c r="C73" s="37"/>
      <c r="D73" s="37"/>
      <c r="E73" s="369" t="str">
        <f>E9</f>
        <v>SO 382-2 - Nákládání s dešťovými vodami (SO 101)</v>
      </c>
      <c r="F73" s="398"/>
      <c r="G73" s="398"/>
      <c r="H73" s="398"/>
      <c r="I73" s="116"/>
      <c r="J73" s="37"/>
      <c r="K73" s="37"/>
      <c r="L73" s="117"/>
      <c r="S73" s="35"/>
      <c r="T73" s="35"/>
      <c r="U73" s="35"/>
      <c r="V73" s="35"/>
      <c r="W73" s="35"/>
      <c r="X73" s="35"/>
      <c r="Y73" s="35"/>
      <c r="Z73" s="35"/>
      <c r="AA73" s="35"/>
      <c r="AB73" s="35"/>
      <c r="AC73" s="35"/>
      <c r="AD73" s="35"/>
      <c r="AE73" s="35"/>
    </row>
    <row r="74" spans="1:31" s="2" customFormat="1" ht="6.95" customHeight="1">
      <c r="A74" s="35"/>
      <c r="B74" s="36"/>
      <c r="C74" s="37"/>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12" customHeight="1">
      <c r="A75" s="35"/>
      <c r="B75" s="36"/>
      <c r="C75" s="30" t="s">
        <v>21</v>
      </c>
      <c r="D75" s="37"/>
      <c r="E75" s="37"/>
      <c r="F75" s="28" t="str">
        <f>F12</f>
        <v>Praha 9, k.ú. Vysočany</v>
      </c>
      <c r="G75" s="37"/>
      <c r="H75" s="37"/>
      <c r="I75" s="118" t="s">
        <v>23</v>
      </c>
      <c r="J75" s="60" t="str">
        <f>IF(J12="","",J12)</f>
        <v>10. 2. 2020</v>
      </c>
      <c r="K75" s="37"/>
      <c r="L75" s="117"/>
      <c r="S75" s="35"/>
      <c r="T75" s="35"/>
      <c r="U75" s="35"/>
      <c r="V75" s="35"/>
      <c r="W75" s="35"/>
      <c r="X75" s="35"/>
      <c r="Y75" s="35"/>
      <c r="Z75" s="35"/>
      <c r="AA75" s="35"/>
      <c r="AB75" s="35"/>
      <c r="AC75" s="35"/>
      <c r="AD75" s="35"/>
      <c r="AE75" s="35"/>
    </row>
    <row r="76" spans="1:31" s="2" customFormat="1" ht="6.95" customHeight="1">
      <c r="A76" s="35"/>
      <c r="B76" s="36"/>
      <c r="C76" s="37"/>
      <c r="D76" s="37"/>
      <c r="E76" s="37"/>
      <c r="F76" s="37"/>
      <c r="G76" s="37"/>
      <c r="H76" s="37"/>
      <c r="I76" s="116"/>
      <c r="J76" s="37"/>
      <c r="K76" s="37"/>
      <c r="L76" s="117"/>
      <c r="S76" s="35"/>
      <c r="T76" s="35"/>
      <c r="U76" s="35"/>
      <c r="V76" s="35"/>
      <c r="W76" s="35"/>
      <c r="X76" s="35"/>
      <c r="Y76" s="35"/>
      <c r="Z76" s="35"/>
      <c r="AA76" s="35"/>
      <c r="AB76" s="35"/>
      <c r="AC76" s="35"/>
      <c r="AD76" s="35"/>
      <c r="AE76" s="35"/>
    </row>
    <row r="77" spans="1:31" s="2" customFormat="1" ht="25.7" customHeight="1">
      <c r="A77" s="35"/>
      <c r="B77" s="36"/>
      <c r="C77" s="30" t="s">
        <v>25</v>
      </c>
      <c r="D77" s="37"/>
      <c r="E77" s="37"/>
      <c r="F77" s="28" t="str">
        <f>E15</f>
        <v>Městská část Praha 9</v>
      </c>
      <c r="G77" s="37"/>
      <c r="H77" s="37"/>
      <c r="I77" s="118" t="s">
        <v>31</v>
      </c>
      <c r="J77" s="33" t="str">
        <f>E21</f>
        <v>BOMART spol. s r.o.</v>
      </c>
      <c r="K77" s="37"/>
      <c r="L77" s="117"/>
      <c r="S77" s="35"/>
      <c r="T77" s="35"/>
      <c r="U77" s="35"/>
      <c r="V77" s="35"/>
      <c r="W77" s="35"/>
      <c r="X77" s="35"/>
      <c r="Y77" s="35"/>
      <c r="Z77" s="35"/>
      <c r="AA77" s="35"/>
      <c r="AB77" s="35"/>
      <c r="AC77" s="35"/>
      <c r="AD77" s="35"/>
      <c r="AE77" s="35"/>
    </row>
    <row r="78" spans="1:31" s="2" customFormat="1" ht="15.2" customHeight="1">
      <c r="A78" s="35"/>
      <c r="B78" s="36"/>
      <c r="C78" s="30" t="s">
        <v>29</v>
      </c>
      <c r="D78" s="37"/>
      <c r="E78" s="37"/>
      <c r="F78" s="28" t="str">
        <f>IF(E18="","",E18)</f>
        <v>Vyplň údaj</v>
      </c>
      <c r="G78" s="37"/>
      <c r="H78" s="37"/>
      <c r="I78" s="118" t="s">
        <v>34</v>
      </c>
      <c r="J78" s="33" t="str">
        <f>E24</f>
        <v xml:space="preserve"> </v>
      </c>
      <c r="K78" s="37"/>
      <c r="L78" s="117"/>
      <c r="S78" s="35"/>
      <c r="T78" s="35"/>
      <c r="U78" s="35"/>
      <c r="V78" s="35"/>
      <c r="W78" s="35"/>
      <c r="X78" s="35"/>
      <c r="Y78" s="35"/>
      <c r="Z78" s="35"/>
      <c r="AA78" s="35"/>
      <c r="AB78" s="35"/>
      <c r="AC78" s="35"/>
      <c r="AD78" s="35"/>
      <c r="AE78" s="35"/>
    </row>
    <row r="79" spans="1:31" s="2" customFormat="1" ht="10.35" customHeight="1">
      <c r="A79" s="35"/>
      <c r="B79" s="36"/>
      <c r="C79" s="37"/>
      <c r="D79" s="37"/>
      <c r="E79" s="37"/>
      <c r="F79" s="37"/>
      <c r="G79" s="37"/>
      <c r="H79" s="37"/>
      <c r="I79" s="116"/>
      <c r="J79" s="37"/>
      <c r="K79" s="37"/>
      <c r="L79" s="117"/>
      <c r="S79" s="35"/>
      <c r="T79" s="35"/>
      <c r="U79" s="35"/>
      <c r="V79" s="35"/>
      <c r="W79" s="35"/>
      <c r="X79" s="35"/>
      <c r="Y79" s="35"/>
      <c r="Z79" s="35"/>
      <c r="AA79" s="35"/>
      <c r="AB79" s="35"/>
      <c r="AC79" s="35"/>
      <c r="AD79" s="35"/>
      <c r="AE79" s="35"/>
    </row>
    <row r="80" spans="1:31" s="11" customFormat="1" ht="29.25" customHeight="1">
      <c r="A80" s="165"/>
      <c r="B80" s="166"/>
      <c r="C80" s="167" t="s">
        <v>192</v>
      </c>
      <c r="D80" s="168" t="s">
        <v>57</v>
      </c>
      <c r="E80" s="168" t="s">
        <v>53</v>
      </c>
      <c r="F80" s="168" t="s">
        <v>54</v>
      </c>
      <c r="G80" s="168" t="s">
        <v>193</v>
      </c>
      <c r="H80" s="168" t="s">
        <v>194</v>
      </c>
      <c r="I80" s="169" t="s">
        <v>195</v>
      </c>
      <c r="J80" s="168" t="s">
        <v>186</v>
      </c>
      <c r="K80" s="170" t="s">
        <v>196</v>
      </c>
      <c r="L80" s="171"/>
      <c r="M80" s="69" t="s">
        <v>19</v>
      </c>
      <c r="N80" s="70" t="s">
        <v>42</v>
      </c>
      <c r="O80" s="70" t="s">
        <v>197</v>
      </c>
      <c r="P80" s="70" t="s">
        <v>198</v>
      </c>
      <c r="Q80" s="70" t="s">
        <v>199</v>
      </c>
      <c r="R80" s="70" t="s">
        <v>200</v>
      </c>
      <c r="S80" s="70" t="s">
        <v>201</v>
      </c>
      <c r="T80" s="71" t="s">
        <v>202</v>
      </c>
      <c r="U80" s="165"/>
      <c r="V80" s="165"/>
      <c r="W80" s="165"/>
      <c r="X80" s="165"/>
      <c r="Y80" s="165"/>
      <c r="Z80" s="165"/>
      <c r="AA80" s="165"/>
      <c r="AB80" s="165"/>
      <c r="AC80" s="165"/>
      <c r="AD80" s="165"/>
      <c r="AE80" s="165"/>
    </row>
    <row r="81" spans="1:65" s="2" customFormat="1" ht="22.9" customHeight="1">
      <c r="A81" s="35"/>
      <c r="B81" s="36"/>
      <c r="C81" s="76" t="s">
        <v>203</v>
      </c>
      <c r="D81" s="37"/>
      <c r="E81" s="37"/>
      <c r="F81" s="37"/>
      <c r="G81" s="37"/>
      <c r="H81" s="37"/>
      <c r="I81" s="116"/>
      <c r="J81" s="172">
        <f>BK81</f>
        <v>0</v>
      </c>
      <c r="K81" s="37"/>
      <c r="L81" s="40"/>
      <c r="M81" s="72"/>
      <c r="N81" s="173"/>
      <c r="O81" s="73"/>
      <c r="P81" s="174">
        <f>P82</f>
        <v>0</v>
      </c>
      <c r="Q81" s="73"/>
      <c r="R81" s="174">
        <f>R82</f>
        <v>0</v>
      </c>
      <c r="S81" s="73"/>
      <c r="T81" s="175">
        <f>T82</f>
        <v>0</v>
      </c>
      <c r="U81" s="35"/>
      <c r="V81" s="35"/>
      <c r="W81" s="35"/>
      <c r="X81" s="35"/>
      <c r="Y81" s="35"/>
      <c r="Z81" s="35"/>
      <c r="AA81" s="35"/>
      <c r="AB81" s="35"/>
      <c r="AC81" s="35"/>
      <c r="AD81" s="35"/>
      <c r="AE81" s="35"/>
      <c r="AT81" s="18" t="s">
        <v>71</v>
      </c>
      <c r="AU81" s="18" t="s">
        <v>187</v>
      </c>
      <c r="BK81" s="176">
        <f>BK82</f>
        <v>0</v>
      </c>
    </row>
    <row r="82" spans="1:65" s="12" customFormat="1" ht="25.9" customHeight="1">
      <c r="B82" s="177"/>
      <c r="C82" s="178"/>
      <c r="D82" s="179" t="s">
        <v>71</v>
      </c>
      <c r="E82" s="180" t="s">
        <v>846</v>
      </c>
      <c r="F82" s="180" t="s">
        <v>1350</v>
      </c>
      <c r="G82" s="178"/>
      <c r="H82" s="178"/>
      <c r="I82" s="181"/>
      <c r="J82" s="182">
        <f>BK82</f>
        <v>0</v>
      </c>
      <c r="K82" s="178"/>
      <c r="L82" s="183"/>
      <c r="M82" s="184"/>
      <c r="N82" s="185"/>
      <c r="O82" s="185"/>
      <c r="P82" s="186">
        <f>P83</f>
        <v>0</v>
      </c>
      <c r="Q82" s="185"/>
      <c r="R82" s="186">
        <f>R83</f>
        <v>0</v>
      </c>
      <c r="S82" s="185"/>
      <c r="T82" s="187">
        <f>T83</f>
        <v>0</v>
      </c>
      <c r="AR82" s="188" t="s">
        <v>80</v>
      </c>
      <c r="AT82" s="189" t="s">
        <v>71</v>
      </c>
      <c r="AU82" s="189" t="s">
        <v>72</v>
      </c>
      <c r="AY82" s="188" t="s">
        <v>206</v>
      </c>
      <c r="BK82" s="190">
        <f>BK83</f>
        <v>0</v>
      </c>
    </row>
    <row r="83" spans="1:65" s="12" customFormat="1" ht="22.9" customHeight="1">
      <c r="B83" s="177"/>
      <c r="C83" s="178"/>
      <c r="D83" s="179" t="s">
        <v>71</v>
      </c>
      <c r="E83" s="191" t="s">
        <v>848</v>
      </c>
      <c r="F83" s="191" t="s">
        <v>1351</v>
      </c>
      <c r="G83" s="178"/>
      <c r="H83" s="178"/>
      <c r="I83" s="181"/>
      <c r="J83" s="192">
        <f>BK83</f>
        <v>0</v>
      </c>
      <c r="K83" s="178"/>
      <c r="L83" s="183"/>
      <c r="M83" s="184"/>
      <c r="N83" s="185"/>
      <c r="O83" s="185"/>
      <c r="P83" s="186">
        <f>SUM(P84:P94)</f>
        <v>0</v>
      </c>
      <c r="Q83" s="185"/>
      <c r="R83" s="186">
        <f>SUM(R84:R94)</f>
        <v>0</v>
      </c>
      <c r="S83" s="185"/>
      <c r="T83" s="187">
        <f>SUM(T84:T94)</f>
        <v>0</v>
      </c>
      <c r="AR83" s="188" t="s">
        <v>80</v>
      </c>
      <c r="AT83" s="189" t="s">
        <v>71</v>
      </c>
      <c r="AU83" s="189" t="s">
        <v>80</v>
      </c>
      <c r="AY83" s="188" t="s">
        <v>206</v>
      </c>
      <c r="BK83" s="190">
        <f>SUM(BK84:BK94)</f>
        <v>0</v>
      </c>
    </row>
    <row r="84" spans="1:65" s="2" customFormat="1" ht="16.5" customHeight="1">
      <c r="A84" s="35"/>
      <c r="B84" s="36"/>
      <c r="C84" s="193" t="s">
        <v>850</v>
      </c>
      <c r="D84" s="193" t="s">
        <v>208</v>
      </c>
      <c r="E84" s="194" t="s">
        <v>1352</v>
      </c>
      <c r="F84" s="195" t="s">
        <v>1353</v>
      </c>
      <c r="G84" s="196" t="s">
        <v>302</v>
      </c>
      <c r="H84" s="197">
        <v>282.14999999999998</v>
      </c>
      <c r="I84" s="198"/>
      <c r="J84" s="199">
        <f t="shared" ref="J84:J94" si="0">ROUND(I84*H84,2)</f>
        <v>0</v>
      </c>
      <c r="K84" s="195" t="s">
        <v>19</v>
      </c>
      <c r="L84" s="40"/>
      <c r="M84" s="200" t="s">
        <v>19</v>
      </c>
      <c r="N84" s="201" t="s">
        <v>43</v>
      </c>
      <c r="O84" s="65"/>
      <c r="P84" s="202">
        <f t="shared" ref="P84:P94" si="1">O84*H84</f>
        <v>0</v>
      </c>
      <c r="Q84" s="202">
        <v>0</v>
      </c>
      <c r="R84" s="202">
        <f t="shared" ref="R84:R94" si="2">Q84*H84</f>
        <v>0</v>
      </c>
      <c r="S84" s="202">
        <v>0</v>
      </c>
      <c r="T84" s="203">
        <f t="shared" ref="T84:T94" si="3">S84*H84</f>
        <v>0</v>
      </c>
      <c r="U84" s="35"/>
      <c r="V84" s="35"/>
      <c r="W84" s="35"/>
      <c r="X84" s="35"/>
      <c r="Y84" s="35"/>
      <c r="Z84" s="35"/>
      <c r="AA84" s="35"/>
      <c r="AB84" s="35"/>
      <c r="AC84" s="35"/>
      <c r="AD84" s="35"/>
      <c r="AE84" s="35"/>
      <c r="AR84" s="204" t="s">
        <v>212</v>
      </c>
      <c r="AT84" s="204" t="s">
        <v>208</v>
      </c>
      <c r="AU84" s="204" t="s">
        <v>82</v>
      </c>
      <c r="AY84" s="18" t="s">
        <v>206</v>
      </c>
      <c r="BE84" s="205">
        <f t="shared" ref="BE84:BE94" si="4">IF(N84="základní",J84,0)</f>
        <v>0</v>
      </c>
      <c r="BF84" s="205">
        <f t="shared" ref="BF84:BF94" si="5">IF(N84="snížená",J84,0)</f>
        <v>0</v>
      </c>
      <c r="BG84" s="205">
        <f t="shared" ref="BG84:BG94" si="6">IF(N84="zákl. přenesená",J84,0)</f>
        <v>0</v>
      </c>
      <c r="BH84" s="205">
        <f t="shared" ref="BH84:BH94" si="7">IF(N84="sníž. přenesená",J84,0)</f>
        <v>0</v>
      </c>
      <c r="BI84" s="205">
        <f t="shared" ref="BI84:BI94" si="8">IF(N84="nulová",J84,0)</f>
        <v>0</v>
      </c>
      <c r="BJ84" s="18" t="s">
        <v>80</v>
      </c>
      <c r="BK84" s="205">
        <f t="shared" ref="BK84:BK94" si="9">ROUND(I84*H84,2)</f>
        <v>0</v>
      </c>
      <c r="BL84" s="18" t="s">
        <v>212</v>
      </c>
      <c r="BM84" s="204" t="s">
        <v>82</v>
      </c>
    </row>
    <row r="85" spans="1:65" s="2" customFormat="1" ht="16.5" customHeight="1">
      <c r="A85" s="35"/>
      <c r="B85" s="36"/>
      <c r="C85" s="193" t="s">
        <v>853</v>
      </c>
      <c r="D85" s="193" t="s">
        <v>208</v>
      </c>
      <c r="E85" s="194" t="s">
        <v>1354</v>
      </c>
      <c r="F85" s="195" t="s">
        <v>1355</v>
      </c>
      <c r="G85" s="196" t="s">
        <v>302</v>
      </c>
      <c r="H85" s="197">
        <v>25.65</v>
      </c>
      <c r="I85" s="198"/>
      <c r="J85" s="199">
        <f t="shared" si="0"/>
        <v>0</v>
      </c>
      <c r="K85" s="195" t="s">
        <v>19</v>
      </c>
      <c r="L85" s="40"/>
      <c r="M85" s="200" t="s">
        <v>19</v>
      </c>
      <c r="N85" s="201" t="s">
        <v>43</v>
      </c>
      <c r="O85" s="65"/>
      <c r="P85" s="202">
        <f t="shared" si="1"/>
        <v>0</v>
      </c>
      <c r="Q85" s="202">
        <v>0</v>
      </c>
      <c r="R85" s="202">
        <f t="shared" si="2"/>
        <v>0</v>
      </c>
      <c r="S85" s="202">
        <v>0</v>
      </c>
      <c r="T85" s="203">
        <f t="shared" si="3"/>
        <v>0</v>
      </c>
      <c r="U85" s="35"/>
      <c r="V85" s="35"/>
      <c r="W85" s="35"/>
      <c r="X85" s="35"/>
      <c r="Y85" s="35"/>
      <c r="Z85" s="35"/>
      <c r="AA85" s="35"/>
      <c r="AB85" s="35"/>
      <c r="AC85" s="35"/>
      <c r="AD85" s="35"/>
      <c r="AE85" s="35"/>
      <c r="AR85" s="204" t="s">
        <v>212</v>
      </c>
      <c r="AT85" s="204" t="s">
        <v>208</v>
      </c>
      <c r="AU85" s="204" t="s">
        <v>82</v>
      </c>
      <c r="AY85" s="18" t="s">
        <v>206</v>
      </c>
      <c r="BE85" s="205">
        <f t="shared" si="4"/>
        <v>0</v>
      </c>
      <c r="BF85" s="205">
        <f t="shared" si="5"/>
        <v>0</v>
      </c>
      <c r="BG85" s="205">
        <f t="shared" si="6"/>
        <v>0</v>
      </c>
      <c r="BH85" s="205">
        <f t="shared" si="7"/>
        <v>0</v>
      </c>
      <c r="BI85" s="205">
        <f t="shared" si="8"/>
        <v>0</v>
      </c>
      <c r="BJ85" s="18" t="s">
        <v>80</v>
      </c>
      <c r="BK85" s="205">
        <f t="shared" si="9"/>
        <v>0</v>
      </c>
      <c r="BL85" s="18" t="s">
        <v>212</v>
      </c>
      <c r="BM85" s="204" t="s">
        <v>212</v>
      </c>
    </row>
    <row r="86" spans="1:65" s="2" customFormat="1" ht="16.5" customHeight="1">
      <c r="A86" s="35"/>
      <c r="B86" s="36"/>
      <c r="C86" s="193" t="s">
        <v>856</v>
      </c>
      <c r="D86" s="193" t="s">
        <v>208</v>
      </c>
      <c r="E86" s="194" t="s">
        <v>1356</v>
      </c>
      <c r="F86" s="195" t="s">
        <v>1357</v>
      </c>
      <c r="G86" s="196" t="s">
        <v>302</v>
      </c>
      <c r="H86" s="197">
        <v>128.25</v>
      </c>
      <c r="I86" s="198"/>
      <c r="J86" s="199">
        <f t="shared" si="0"/>
        <v>0</v>
      </c>
      <c r="K86" s="195" t="s">
        <v>19</v>
      </c>
      <c r="L86" s="40"/>
      <c r="M86" s="200" t="s">
        <v>19</v>
      </c>
      <c r="N86" s="201" t="s">
        <v>43</v>
      </c>
      <c r="O86" s="65"/>
      <c r="P86" s="202">
        <f t="shared" si="1"/>
        <v>0</v>
      </c>
      <c r="Q86" s="202">
        <v>0</v>
      </c>
      <c r="R86" s="202">
        <f t="shared" si="2"/>
        <v>0</v>
      </c>
      <c r="S86" s="202">
        <v>0</v>
      </c>
      <c r="T86" s="203">
        <f t="shared" si="3"/>
        <v>0</v>
      </c>
      <c r="U86" s="35"/>
      <c r="V86" s="35"/>
      <c r="W86" s="35"/>
      <c r="X86" s="35"/>
      <c r="Y86" s="35"/>
      <c r="Z86" s="35"/>
      <c r="AA86" s="35"/>
      <c r="AB86" s="35"/>
      <c r="AC86" s="35"/>
      <c r="AD86" s="35"/>
      <c r="AE86" s="35"/>
      <c r="AR86" s="204" t="s">
        <v>212</v>
      </c>
      <c r="AT86" s="204" t="s">
        <v>208</v>
      </c>
      <c r="AU86" s="204" t="s">
        <v>82</v>
      </c>
      <c r="AY86" s="18" t="s">
        <v>206</v>
      </c>
      <c r="BE86" s="205">
        <f t="shared" si="4"/>
        <v>0</v>
      </c>
      <c r="BF86" s="205">
        <f t="shared" si="5"/>
        <v>0</v>
      </c>
      <c r="BG86" s="205">
        <f t="shared" si="6"/>
        <v>0</v>
      </c>
      <c r="BH86" s="205">
        <f t="shared" si="7"/>
        <v>0</v>
      </c>
      <c r="BI86" s="205">
        <f t="shared" si="8"/>
        <v>0</v>
      </c>
      <c r="BJ86" s="18" t="s">
        <v>80</v>
      </c>
      <c r="BK86" s="205">
        <f t="shared" si="9"/>
        <v>0</v>
      </c>
      <c r="BL86" s="18" t="s">
        <v>212</v>
      </c>
      <c r="BM86" s="204" t="s">
        <v>231</v>
      </c>
    </row>
    <row r="87" spans="1:65" s="2" customFormat="1" ht="16.5" customHeight="1">
      <c r="A87" s="35"/>
      <c r="B87" s="36"/>
      <c r="C87" s="193" t="s">
        <v>859</v>
      </c>
      <c r="D87" s="193" t="s">
        <v>208</v>
      </c>
      <c r="E87" s="194" t="s">
        <v>1358</v>
      </c>
      <c r="F87" s="195" t="s">
        <v>1359</v>
      </c>
      <c r="G87" s="196" t="s">
        <v>302</v>
      </c>
      <c r="H87" s="197">
        <v>152.6</v>
      </c>
      <c r="I87" s="198"/>
      <c r="J87" s="199">
        <f t="shared" si="0"/>
        <v>0</v>
      </c>
      <c r="K87" s="195" t="s">
        <v>19</v>
      </c>
      <c r="L87" s="40"/>
      <c r="M87" s="200" t="s">
        <v>19</v>
      </c>
      <c r="N87" s="201" t="s">
        <v>43</v>
      </c>
      <c r="O87" s="65"/>
      <c r="P87" s="202">
        <f t="shared" si="1"/>
        <v>0</v>
      </c>
      <c r="Q87" s="202">
        <v>0</v>
      </c>
      <c r="R87" s="202">
        <f t="shared" si="2"/>
        <v>0</v>
      </c>
      <c r="S87" s="202">
        <v>0</v>
      </c>
      <c r="T87" s="203">
        <f t="shared" si="3"/>
        <v>0</v>
      </c>
      <c r="U87" s="35"/>
      <c r="V87" s="35"/>
      <c r="W87" s="35"/>
      <c r="X87" s="35"/>
      <c r="Y87" s="35"/>
      <c r="Z87" s="35"/>
      <c r="AA87" s="35"/>
      <c r="AB87" s="35"/>
      <c r="AC87" s="35"/>
      <c r="AD87" s="35"/>
      <c r="AE87" s="35"/>
      <c r="AR87" s="204" t="s">
        <v>212</v>
      </c>
      <c r="AT87" s="204" t="s">
        <v>208</v>
      </c>
      <c r="AU87" s="204" t="s">
        <v>82</v>
      </c>
      <c r="AY87" s="18" t="s">
        <v>206</v>
      </c>
      <c r="BE87" s="205">
        <f t="shared" si="4"/>
        <v>0</v>
      </c>
      <c r="BF87" s="205">
        <f t="shared" si="5"/>
        <v>0</v>
      </c>
      <c r="BG87" s="205">
        <f t="shared" si="6"/>
        <v>0</v>
      </c>
      <c r="BH87" s="205">
        <f t="shared" si="7"/>
        <v>0</v>
      </c>
      <c r="BI87" s="205">
        <f t="shared" si="8"/>
        <v>0</v>
      </c>
      <c r="BJ87" s="18" t="s">
        <v>80</v>
      </c>
      <c r="BK87" s="205">
        <f t="shared" si="9"/>
        <v>0</v>
      </c>
      <c r="BL87" s="18" t="s">
        <v>212</v>
      </c>
      <c r="BM87" s="204" t="s">
        <v>239</v>
      </c>
    </row>
    <row r="88" spans="1:65" s="2" customFormat="1" ht="16.5" customHeight="1">
      <c r="A88" s="35"/>
      <c r="B88" s="36"/>
      <c r="C88" s="193" t="s">
        <v>863</v>
      </c>
      <c r="D88" s="193" t="s">
        <v>208</v>
      </c>
      <c r="E88" s="194" t="s">
        <v>1360</v>
      </c>
      <c r="F88" s="195" t="s">
        <v>1361</v>
      </c>
      <c r="G88" s="196" t="s">
        <v>302</v>
      </c>
      <c r="H88" s="197">
        <v>78.400000000000006</v>
      </c>
      <c r="I88" s="198"/>
      <c r="J88" s="199">
        <f t="shared" si="0"/>
        <v>0</v>
      </c>
      <c r="K88" s="195" t="s">
        <v>19</v>
      </c>
      <c r="L88" s="40"/>
      <c r="M88" s="200" t="s">
        <v>19</v>
      </c>
      <c r="N88" s="201" t="s">
        <v>43</v>
      </c>
      <c r="O88" s="65"/>
      <c r="P88" s="202">
        <f t="shared" si="1"/>
        <v>0</v>
      </c>
      <c r="Q88" s="202">
        <v>0</v>
      </c>
      <c r="R88" s="202">
        <f t="shared" si="2"/>
        <v>0</v>
      </c>
      <c r="S88" s="202">
        <v>0</v>
      </c>
      <c r="T88" s="203">
        <f t="shared" si="3"/>
        <v>0</v>
      </c>
      <c r="U88" s="35"/>
      <c r="V88" s="35"/>
      <c r="W88" s="35"/>
      <c r="X88" s="35"/>
      <c r="Y88" s="35"/>
      <c r="Z88" s="35"/>
      <c r="AA88" s="35"/>
      <c r="AB88" s="35"/>
      <c r="AC88" s="35"/>
      <c r="AD88" s="35"/>
      <c r="AE88" s="35"/>
      <c r="AR88" s="204" t="s">
        <v>212</v>
      </c>
      <c r="AT88" s="204" t="s">
        <v>208</v>
      </c>
      <c r="AU88" s="204" t="s">
        <v>82</v>
      </c>
      <c r="AY88" s="18" t="s">
        <v>206</v>
      </c>
      <c r="BE88" s="205">
        <f t="shared" si="4"/>
        <v>0</v>
      </c>
      <c r="BF88" s="205">
        <f t="shared" si="5"/>
        <v>0</v>
      </c>
      <c r="BG88" s="205">
        <f t="shared" si="6"/>
        <v>0</v>
      </c>
      <c r="BH88" s="205">
        <f t="shared" si="7"/>
        <v>0</v>
      </c>
      <c r="BI88" s="205">
        <f t="shared" si="8"/>
        <v>0</v>
      </c>
      <c r="BJ88" s="18" t="s">
        <v>80</v>
      </c>
      <c r="BK88" s="205">
        <f t="shared" si="9"/>
        <v>0</v>
      </c>
      <c r="BL88" s="18" t="s">
        <v>212</v>
      </c>
      <c r="BM88" s="204" t="s">
        <v>248</v>
      </c>
    </row>
    <row r="89" spans="1:65" s="2" customFormat="1" ht="16.5" customHeight="1">
      <c r="A89" s="35"/>
      <c r="B89" s="36"/>
      <c r="C89" s="193" t="s">
        <v>866</v>
      </c>
      <c r="D89" s="193" t="s">
        <v>208</v>
      </c>
      <c r="E89" s="194" t="s">
        <v>1362</v>
      </c>
      <c r="F89" s="195" t="s">
        <v>1363</v>
      </c>
      <c r="G89" s="196" t="s">
        <v>302</v>
      </c>
      <c r="H89" s="197">
        <v>49.45</v>
      </c>
      <c r="I89" s="198"/>
      <c r="J89" s="199">
        <f t="shared" si="0"/>
        <v>0</v>
      </c>
      <c r="K89" s="195" t="s">
        <v>19</v>
      </c>
      <c r="L89" s="40"/>
      <c r="M89" s="200" t="s">
        <v>19</v>
      </c>
      <c r="N89" s="201" t="s">
        <v>43</v>
      </c>
      <c r="O89" s="65"/>
      <c r="P89" s="202">
        <f t="shared" si="1"/>
        <v>0</v>
      </c>
      <c r="Q89" s="202">
        <v>0</v>
      </c>
      <c r="R89" s="202">
        <f t="shared" si="2"/>
        <v>0</v>
      </c>
      <c r="S89" s="202">
        <v>0</v>
      </c>
      <c r="T89" s="203">
        <f t="shared" si="3"/>
        <v>0</v>
      </c>
      <c r="U89" s="35"/>
      <c r="V89" s="35"/>
      <c r="W89" s="35"/>
      <c r="X89" s="35"/>
      <c r="Y89" s="35"/>
      <c r="Z89" s="35"/>
      <c r="AA89" s="35"/>
      <c r="AB89" s="35"/>
      <c r="AC89" s="35"/>
      <c r="AD89" s="35"/>
      <c r="AE89" s="35"/>
      <c r="AR89" s="204" t="s">
        <v>212</v>
      </c>
      <c r="AT89" s="204" t="s">
        <v>208</v>
      </c>
      <c r="AU89" s="204" t="s">
        <v>82</v>
      </c>
      <c r="AY89" s="18" t="s">
        <v>206</v>
      </c>
      <c r="BE89" s="205">
        <f t="shared" si="4"/>
        <v>0</v>
      </c>
      <c r="BF89" s="205">
        <f t="shared" si="5"/>
        <v>0</v>
      </c>
      <c r="BG89" s="205">
        <f t="shared" si="6"/>
        <v>0</v>
      </c>
      <c r="BH89" s="205">
        <f t="shared" si="7"/>
        <v>0</v>
      </c>
      <c r="BI89" s="205">
        <f t="shared" si="8"/>
        <v>0</v>
      </c>
      <c r="BJ89" s="18" t="s">
        <v>80</v>
      </c>
      <c r="BK89" s="205">
        <f t="shared" si="9"/>
        <v>0</v>
      </c>
      <c r="BL89" s="18" t="s">
        <v>212</v>
      </c>
      <c r="BM89" s="204" t="s">
        <v>257</v>
      </c>
    </row>
    <row r="90" spans="1:65" s="2" customFormat="1" ht="16.5" customHeight="1">
      <c r="A90" s="35"/>
      <c r="B90" s="36"/>
      <c r="C90" s="193" t="s">
        <v>869</v>
      </c>
      <c r="D90" s="193" t="s">
        <v>208</v>
      </c>
      <c r="E90" s="194" t="s">
        <v>1327</v>
      </c>
      <c r="F90" s="195" t="s">
        <v>1328</v>
      </c>
      <c r="G90" s="196" t="s">
        <v>325</v>
      </c>
      <c r="H90" s="197">
        <v>623.70000000000005</v>
      </c>
      <c r="I90" s="198"/>
      <c r="J90" s="199">
        <f t="shared" si="0"/>
        <v>0</v>
      </c>
      <c r="K90" s="195" t="s">
        <v>19</v>
      </c>
      <c r="L90" s="40"/>
      <c r="M90" s="200" t="s">
        <v>19</v>
      </c>
      <c r="N90" s="201" t="s">
        <v>43</v>
      </c>
      <c r="O90" s="65"/>
      <c r="P90" s="202">
        <f t="shared" si="1"/>
        <v>0</v>
      </c>
      <c r="Q90" s="202">
        <v>0</v>
      </c>
      <c r="R90" s="202">
        <f t="shared" si="2"/>
        <v>0</v>
      </c>
      <c r="S90" s="202">
        <v>0</v>
      </c>
      <c r="T90" s="203">
        <f t="shared" si="3"/>
        <v>0</v>
      </c>
      <c r="U90" s="35"/>
      <c r="V90" s="35"/>
      <c r="W90" s="35"/>
      <c r="X90" s="35"/>
      <c r="Y90" s="35"/>
      <c r="Z90" s="35"/>
      <c r="AA90" s="35"/>
      <c r="AB90" s="35"/>
      <c r="AC90" s="35"/>
      <c r="AD90" s="35"/>
      <c r="AE90" s="35"/>
      <c r="AR90" s="204" t="s">
        <v>212</v>
      </c>
      <c r="AT90" s="204" t="s">
        <v>208</v>
      </c>
      <c r="AU90" s="204" t="s">
        <v>82</v>
      </c>
      <c r="AY90" s="18" t="s">
        <v>206</v>
      </c>
      <c r="BE90" s="205">
        <f t="shared" si="4"/>
        <v>0</v>
      </c>
      <c r="BF90" s="205">
        <f t="shared" si="5"/>
        <v>0</v>
      </c>
      <c r="BG90" s="205">
        <f t="shared" si="6"/>
        <v>0</v>
      </c>
      <c r="BH90" s="205">
        <f t="shared" si="7"/>
        <v>0</v>
      </c>
      <c r="BI90" s="205">
        <f t="shared" si="8"/>
        <v>0</v>
      </c>
      <c r="BJ90" s="18" t="s">
        <v>80</v>
      </c>
      <c r="BK90" s="205">
        <f t="shared" si="9"/>
        <v>0</v>
      </c>
      <c r="BL90" s="18" t="s">
        <v>212</v>
      </c>
      <c r="BM90" s="204" t="s">
        <v>266</v>
      </c>
    </row>
    <row r="91" spans="1:65" s="2" customFormat="1" ht="16.5" customHeight="1">
      <c r="A91" s="35"/>
      <c r="B91" s="36"/>
      <c r="C91" s="193" t="s">
        <v>872</v>
      </c>
      <c r="D91" s="193" t="s">
        <v>208</v>
      </c>
      <c r="E91" s="194" t="s">
        <v>1364</v>
      </c>
      <c r="F91" s="195" t="s">
        <v>1365</v>
      </c>
      <c r="G91" s="196" t="s">
        <v>862</v>
      </c>
      <c r="H91" s="197">
        <v>2</v>
      </c>
      <c r="I91" s="198"/>
      <c r="J91" s="199">
        <f t="shared" si="0"/>
        <v>0</v>
      </c>
      <c r="K91" s="195" t="s">
        <v>19</v>
      </c>
      <c r="L91" s="40"/>
      <c r="M91" s="200" t="s">
        <v>19</v>
      </c>
      <c r="N91" s="201" t="s">
        <v>43</v>
      </c>
      <c r="O91" s="65"/>
      <c r="P91" s="202">
        <f t="shared" si="1"/>
        <v>0</v>
      </c>
      <c r="Q91" s="202">
        <v>0</v>
      </c>
      <c r="R91" s="202">
        <f t="shared" si="2"/>
        <v>0</v>
      </c>
      <c r="S91" s="202">
        <v>0</v>
      </c>
      <c r="T91" s="203">
        <f t="shared" si="3"/>
        <v>0</v>
      </c>
      <c r="U91" s="35"/>
      <c r="V91" s="35"/>
      <c r="W91" s="35"/>
      <c r="X91" s="35"/>
      <c r="Y91" s="35"/>
      <c r="Z91" s="35"/>
      <c r="AA91" s="35"/>
      <c r="AB91" s="35"/>
      <c r="AC91" s="35"/>
      <c r="AD91" s="35"/>
      <c r="AE91" s="35"/>
      <c r="AR91" s="204" t="s">
        <v>212</v>
      </c>
      <c r="AT91" s="204" t="s">
        <v>208</v>
      </c>
      <c r="AU91" s="204" t="s">
        <v>82</v>
      </c>
      <c r="AY91" s="18" t="s">
        <v>206</v>
      </c>
      <c r="BE91" s="205">
        <f t="shared" si="4"/>
        <v>0</v>
      </c>
      <c r="BF91" s="205">
        <f t="shared" si="5"/>
        <v>0</v>
      </c>
      <c r="BG91" s="205">
        <f t="shared" si="6"/>
        <v>0</v>
      </c>
      <c r="BH91" s="205">
        <f t="shared" si="7"/>
        <v>0</v>
      </c>
      <c r="BI91" s="205">
        <f t="shared" si="8"/>
        <v>0</v>
      </c>
      <c r="BJ91" s="18" t="s">
        <v>80</v>
      </c>
      <c r="BK91" s="205">
        <f t="shared" si="9"/>
        <v>0</v>
      </c>
      <c r="BL91" s="18" t="s">
        <v>212</v>
      </c>
      <c r="BM91" s="204" t="s">
        <v>343</v>
      </c>
    </row>
    <row r="92" spans="1:65" s="2" customFormat="1" ht="16.5" customHeight="1">
      <c r="A92" s="35"/>
      <c r="B92" s="36"/>
      <c r="C92" s="193" t="s">
        <v>875</v>
      </c>
      <c r="D92" s="193" t="s">
        <v>208</v>
      </c>
      <c r="E92" s="194" t="s">
        <v>1366</v>
      </c>
      <c r="F92" s="195" t="s">
        <v>1367</v>
      </c>
      <c r="G92" s="196" t="s">
        <v>862</v>
      </c>
      <c r="H92" s="197">
        <v>2</v>
      </c>
      <c r="I92" s="198"/>
      <c r="J92" s="199">
        <f t="shared" si="0"/>
        <v>0</v>
      </c>
      <c r="K92" s="195" t="s">
        <v>19</v>
      </c>
      <c r="L92" s="40"/>
      <c r="M92" s="200" t="s">
        <v>19</v>
      </c>
      <c r="N92" s="201" t="s">
        <v>43</v>
      </c>
      <c r="O92" s="65"/>
      <c r="P92" s="202">
        <f t="shared" si="1"/>
        <v>0</v>
      </c>
      <c r="Q92" s="202">
        <v>0</v>
      </c>
      <c r="R92" s="202">
        <f t="shared" si="2"/>
        <v>0</v>
      </c>
      <c r="S92" s="202">
        <v>0</v>
      </c>
      <c r="T92" s="203">
        <f t="shared" si="3"/>
        <v>0</v>
      </c>
      <c r="U92" s="35"/>
      <c r="V92" s="35"/>
      <c r="W92" s="35"/>
      <c r="X92" s="35"/>
      <c r="Y92" s="35"/>
      <c r="Z92" s="35"/>
      <c r="AA92" s="35"/>
      <c r="AB92" s="35"/>
      <c r="AC92" s="35"/>
      <c r="AD92" s="35"/>
      <c r="AE92" s="35"/>
      <c r="AR92" s="204" t="s">
        <v>212</v>
      </c>
      <c r="AT92" s="204" t="s">
        <v>208</v>
      </c>
      <c r="AU92" s="204" t="s">
        <v>82</v>
      </c>
      <c r="AY92" s="18" t="s">
        <v>206</v>
      </c>
      <c r="BE92" s="205">
        <f t="shared" si="4"/>
        <v>0</v>
      </c>
      <c r="BF92" s="205">
        <f t="shared" si="5"/>
        <v>0</v>
      </c>
      <c r="BG92" s="205">
        <f t="shared" si="6"/>
        <v>0</v>
      </c>
      <c r="BH92" s="205">
        <f t="shared" si="7"/>
        <v>0</v>
      </c>
      <c r="BI92" s="205">
        <f t="shared" si="8"/>
        <v>0</v>
      </c>
      <c r="BJ92" s="18" t="s">
        <v>80</v>
      </c>
      <c r="BK92" s="205">
        <f t="shared" si="9"/>
        <v>0</v>
      </c>
      <c r="BL92" s="18" t="s">
        <v>212</v>
      </c>
      <c r="BM92" s="204" t="s">
        <v>353</v>
      </c>
    </row>
    <row r="93" spans="1:65" s="2" customFormat="1" ht="16.5" customHeight="1">
      <c r="A93" s="35"/>
      <c r="B93" s="36"/>
      <c r="C93" s="193" t="s">
        <v>875</v>
      </c>
      <c r="D93" s="193" t="s">
        <v>208</v>
      </c>
      <c r="E93" s="194" t="s">
        <v>1368</v>
      </c>
      <c r="F93" s="195" t="s">
        <v>1369</v>
      </c>
      <c r="G93" s="196" t="s">
        <v>862</v>
      </c>
      <c r="H93" s="197">
        <v>2</v>
      </c>
      <c r="I93" s="198"/>
      <c r="J93" s="199">
        <f t="shared" si="0"/>
        <v>0</v>
      </c>
      <c r="K93" s="195" t="s">
        <v>19</v>
      </c>
      <c r="L93" s="40"/>
      <c r="M93" s="200" t="s">
        <v>19</v>
      </c>
      <c r="N93" s="201" t="s">
        <v>43</v>
      </c>
      <c r="O93" s="65"/>
      <c r="P93" s="202">
        <f t="shared" si="1"/>
        <v>0</v>
      </c>
      <c r="Q93" s="202">
        <v>0</v>
      </c>
      <c r="R93" s="202">
        <f t="shared" si="2"/>
        <v>0</v>
      </c>
      <c r="S93" s="202">
        <v>0</v>
      </c>
      <c r="T93" s="203">
        <f t="shared" si="3"/>
        <v>0</v>
      </c>
      <c r="U93" s="35"/>
      <c r="V93" s="35"/>
      <c r="W93" s="35"/>
      <c r="X93" s="35"/>
      <c r="Y93" s="35"/>
      <c r="Z93" s="35"/>
      <c r="AA93" s="35"/>
      <c r="AB93" s="35"/>
      <c r="AC93" s="35"/>
      <c r="AD93" s="35"/>
      <c r="AE93" s="35"/>
      <c r="AR93" s="204" t="s">
        <v>212</v>
      </c>
      <c r="AT93" s="204" t="s">
        <v>208</v>
      </c>
      <c r="AU93" s="204" t="s">
        <v>82</v>
      </c>
      <c r="AY93" s="18" t="s">
        <v>206</v>
      </c>
      <c r="BE93" s="205">
        <f t="shared" si="4"/>
        <v>0</v>
      </c>
      <c r="BF93" s="205">
        <f t="shared" si="5"/>
        <v>0</v>
      </c>
      <c r="BG93" s="205">
        <f t="shared" si="6"/>
        <v>0</v>
      </c>
      <c r="BH93" s="205">
        <f t="shared" si="7"/>
        <v>0</v>
      </c>
      <c r="BI93" s="205">
        <f t="shared" si="8"/>
        <v>0</v>
      </c>
      <c r="BJ93" s="18" t="s">
        <v>80</v>
      </c>
      <c r="BK93" s="205">
        <f t="shared" si="9"/>
        <v>0</v>
      </c>
      <c r="BL93" s="18" t="s">
        <v>212</v>
      </c>
      <c r="BM93" s="204" t="s">
        <v>362</v>
      </c>
    </row>
    <row r="94" spans="1:65" s="2" customFormat="1" ht="16.5" customHeight="1">
      <c r="A94" s="35"/>
      <c r="B94" s="36"/>
      <c r="C94" s="193" t="s">
        <v>878</v>
      </c>
      <c r="D94" s="193" t="s">
        <v>208</v>
      </c>
      <c r="E94" s="194" t="s">
        <v>1370</v>
      </c>
      <c r="F94" s="195" t="s">
        <v>1371</v>
      </c>
      <c r="G94" s="196" t="s">
        <v>887</v>
      </c>
      <c r="H94" s="197">
        <v>1</v>
      </c>
      <c r="I94" s="198"/>
      <c r="J94" s="199">
        <f t="shared" si="0"/>
        <v>0</v>
      </c>
      <c r="K94" s="195" t="s">
        <v>19</v>
      </c>
      <c r="L94" s="40"/>
      <c r="M94" s="249" t="s">
        <v>19</v>
      </c>
      <c r="N94" s="250" t="s">
        <v>43</v>
      </c>
      <c r="O94" s="247"/>
      <c r="P94" s="251">
        <f t="shared" si="1"/>
        <v>0</v>
      </c>
      <c r="Q94" s="251">
        <v>0</v>
      </c>
      <c r="R94" s="251">
        <f t="shared" si="2"/>
        <v>0</v>
      </c>
      <c r="S94" s="251">
        <v>0</v>
      </c>
      <c r="T94" s="252">
        <f t="shared" si="3"/>
        <v>0</v>
      </c>
      <c r="U94" s="35"/>
      <c r="V94" s="35"/>
      <c r="W94" s="35"/>
      <c r="X94" s="35"/>
      <c r="Y94" s="35"/>
      <c r="Z94" s="35"/>
      <c r="AA94" s="35"/>
      <c r="AB94" s="35"/>
      <c r="AC94" s="35"/>
      <c r="AD94" s="35"/>
      <c r="AE94" s="35"/>
      <c r="AR94" s="204" t="s">
        <v>212</v>
      </c>
      <c r="AT94" s="204" t="s">
        <v>208</v>
      </c>
      <c r="AU94" s="204" t="s">
        <v>82</v>
      </c>
      <c r="AY94" s="18" t="s">
        <v>206</v>
      </c>
      <c r="BE94" s="205">
        <f t="shared" si="4"/>
        <v>0</v>
      </c>
      <c r="BF94" s="205">
        <f t="shared" si="5"/>
        <v>0</v>
      </c>
      <c r="BG94" s="205">
        <f t="shared" si="6"/>
        <v>0</v>
      </c>
      <c r="BH94" s="205">
        <f t="shared" si="7"/>
        <v>0</v>
      </c>
      <c r="BI94" s="205">
        <f t="shared" si="8"/>
        <v>0</v>
      </c>
      <c r="BJ94" s="18" t="s">
        <v>80</v>
      </c>
      <c r="BK94" s="205">
        <f t="shared" si="9"/>
        <v>0</v>
      </c>
      <c r="BL94" s="18" t="s">
        <v>212</v>
      </c>
      <c r="BM94" s="204" t="s">
        <v>371</v>
      </c>
    </row>
    <row r="95" spans="1:65" s="2" customFormat="1" ht="6.95" customHeight="1">
      <c r="A95" s="35"/>
      <c r="B95" s="48"/>
      <c r="C95" s="49"/>
      <c r="D95" s="49"/>
      <c r="E95" s="49"/>
      <c r="F95" s="49"/>
      <c r="G95" s="49"/>
      <c r="H95" s="49"/>
      <c r="I95" s="143"/>
      <c r="J95" s="49"/>
      <c r="K95" s="49"/>
      <c r="L95" s="40"/>
      <c r="M95" s="35"/>
      <c r="O95" s="35"/>
      <c r="P95" s="35"/>
      <c r="Q95" s="35"/>
      <c r="R95" s="35"/>
      <c r="S95" s="35"/>
      <c r="T95" s="35"/>
      <c r="U95" s="35"/>
      <c r="V95" s="35"/>
      <c r="W95" s="35"/>
      <c r="X95" s="35"/>
      <c r="Y95" s="35"/>
      <c r="Z95" s="35"/>
      <c r="AA95" s="35"/>
      <c r="AB95" s="35"/>
      <c r="AC95" s="35"/>
      <c r="AD95" s="35"/>
      <c r="AE95" s="35"/>
    </row>
  </sheetData>
  <sheetProtection algorithmName="SHA-512" hashValue="wm2XJhN8bICezU+JvwKA/mPZ2ehm5Xi7sXYfcF48f6Abr7XL0AMbD+gZA5IQwTAoqArfL99V38XRcRzrefm0hw==" saltValue="l09hxAcRHlKo5yvevXSsLJ166wZ8iE4D9d3Zxxi34s6XugX25OXz+u+nEcVszCuien8gJv76XyCTM/K2c5SLdQ==" spinCount="100000" sheet="1" objects="1" scenarios="1" formatColumns="0" formatRows="0" autoFilter="0"/>
  <autoFilter ref="C80:K94"/>
  <mergeCells count="9">
    <mergeCell ref="E50:H50"/>
    <mergeCell ref="E71:H71"/>
    <mergeCell ref="E73:H73"/>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91"/>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120</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1372</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ROUND(J81,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ROUND((SUM(BE81:BE90)),  2)</f>
        <v>0</v>
      </c>
      <c r="G33" s="35"/>
      <c r="H33" s="35"/>
      <c r="I33" s="132">
        <v>0.21</v>
      </c>
      <c r="J33" s="131">
        <f>ROUND(((SUM(BE81:BE90))*I33),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ROUND((SUM(BF81:BF90)),  2)</f>
        <v>0</v>
      </c>
      <c r="G34" s="35"/>
      <c r="H34" s="35"/>
      <c r="I34" s="132">
        <v>0.15</v>
      </c>
      <c r="J34" s="131">
        <f>ROUND(((SUM(BF81:BF90))*I34),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ROUND((SUM(BG81:BG90)),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ROUND((SUM(BH81:BH90)),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ROUND((SUM(BI81:BI90)),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384 - Odlučovač tuků</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J81</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1373</v>
      </c>
      <c r="E60" s="155"/>
      <c r="F60" s="155"/>
      <c r="G60" s="155"/>
      <c r="H60" s="155"/>
      <c r="I60" s="156"/>
      <c r="J60" s="157">
        <f>J82</f>
        <v>0</v>
      </c>
      <c r="K60" s="153"/>
      <c r="L60" s="158"/>
    </row>
    <row r="61" spans="1:47" s="10" customFormat="1" ht="19.899999999999999" customHeight="1">
      <c r="B61" s="159"/>
      <c r="C61" s="98"/>
      <c r="D61" s="160" t="s">
        <v>1374</v>
      </c>
      <c r="E61" s="161"/>
      <c r="F61" s="161"/>
      <c r="G61" s="161"/>
      <c r="H61" s="161"/>
      <c r="I61" s="162"/>
      <c r="J61" s="163">
        <f>J83</f>
        <v>0</v>
      </c>
      <c r="K61" s="98"/>
      <c r="L61" s="164"/>
    </row>
    <row r="62" spans="1:47" s="2" customFormat="1" ht="21.75" customHeight="1">
      <c r="A62" s="35"/>
      <c r="B62" s="36"/>
      <c r="C62" s="37"/>
      <c r="D62" s="37"/>
      <c r="E62" s="37"/>
      <c r="F62" s="37"/>
      <c r="G62" s="37"/>
      <c r="H62" s="37"/>
      <c r="I62" s="116"/>
      <c r="J62" s="37"/>
      <c r="K62" s="37"/>
      <c r="L62" s="117"/>
      <c r="S62" s="35"/>
      <c r="T62" s="35"/>
      <c r="U62" s="35"/>
      <c r="V62" s="35"/>
      <c r="W62" s="35"/>
      <c r="X62" s="35"/>
      <c r="Y62" s="35"/>
      <c r="Z62" s="35"/>
      <c r="AA62" s="35"/>
      <c r="AB62" s="35"/>
      <c r="AC62" s="35"/>
      <c r="AD62" s="35"/>
      <c r="AE62" s="35"/>
    </row>
    <row r="63" spans="1:47" s="2" customFormat="1" ht="6.95" customHeight="1">
      <c r="A63" s="35"/>
      <c r="B63" s="48"/>
      <c r="C63" s="49"/>
      <c r="D63" s="49"/>
      <c r="E63" s="49"/>
      <c r="F63" s="49"/>
      <c r="G63" s="49"/>
      <c r="H63" s="49"/>
      <c r="I63" s="143"/>
      <c r="J63" s="49"/>
      <c r="K63" s="49"/>
      <c r="L63" s="117"/>
      <c r="S63" s="35"/>
      <c r="T63" s="35"/>
      <c r="U63" s="35"/>
      <c r="V63" s="35"/>
      <c r="W63" s="35"/>
      <c r="X63" s="35"/>
      <c r="Y63" s="35"/>
      <c r="Z63" s="35"/>
      <c r="AA63" s="35"/>
      <c r="AB63" s="35"/>
      <c r="AC63" s="35"/>
      <c r="AD63" s="35"/>
      <c r="AE63" s="35"/>
    </row>
    <row r="67" spans="1:31" s="2" customFormat="1" ht="6.95" customHeight="1">
      <c r="A67" s="35"/>
      <c r="B67" s="50"/>
      <c r="C67" s="51"/>
      <c r="D67" s="51"/>
      <c r="E67" s="51"/>
      <c r="F67" s="51"/>
      <c r="G67" s="51"/>
      <c r="H67" s="51"/>
      <c r="I67" s="146"/>
      <c r="J67" s="51"/>
      <c r="K67" s="51"/>
      <c r="L67" s="117"/>
      <c r="S67" s="35"/>
      <c r="T67" s="35"/>
      <c r="U67" s="35"/>
      <c r="V67" s="35"/>
      <c r="W67" s="35"/>
      <c r="X67" s="35"/>
      <c r="Y67" s="35"/>
      <c r="Z67" s="35"/>
      <c r="AA67" s="35"/>
      <c r="AB67" s="35"/>
      <c r="AC67" s="35"/>
      <c r="AD67" s="35"/>
      <c r="AE67" s="35"/>
    </row>
    <row r="68" spans="1:31" s="2" customFormat="1" ht="24.95" customHeight="1">
      <c r="A68" s="35"/>
      <c r="B68" s="36"/>
      <c r="C68" s="24" t="s">
        <v>191</v>
      </c>
      <c r="D68" s="37"/>
      <c r="E68" s="37"/>
      <c r="F68" s="37"/>
      <c r="G68" s="37"/>
      <c r="H68" s="37"/>
      <c r="I68" s="116"/>
      <c r="J68" s="37"/>
      <c r="K68" s="37"/>
      <c r="L68" s="117"/>
      <c r="S68" s="35"/>
      <c r="T68" s="35"/>
      <c r="U68" s="35"/>
      <c r="V68" s="35"/>
      <c r="W68" s="35"/>
      <c r="X68" s="35"/>
      <c r="Y68" s="35"/>
      <c r="Z68" s="35"/>
      <c r="AA68" s="35"/>
      <c r="AB68" s="35"/>
      <c r="AC68" s="35"/>
      <c r="AD68" s="35"/>
      <c r="AE68" s="35"/>
    </row>
    <row r="69" spans="1:31" s="2" customFormat="1" ht="6.95" customHeight="1">
      <c r="A69" s="35"/>
      <c r="B69" s="36"/>
      <c r="C69" s="37"/>
      <c r="D69" s="37"/>
      <c r="E69" s="37"/>
      <c r="F69" s="37"/>
      <c r="G69" s="37"/>
      <c r="H69" s="37"/>
      <c r="I69" s="116"/>
      <c r="J69" s="37"/>
      <c r="K69" s="37"/>
      <c r="L69" s="117"/>
      <c r="S69" s="35"/>
      <c r="T69" s="35"/>
      <c r="U69" s="35"/>
      <c r="V69" s="35"/>
      <c r="W69" s="35"/>
      <c r="X69" s="35"/>
      <c r="Y69" s="35"/>
      <c r="Z69" s="35"/>
      <c r="AA69" s="35"/>
      <c r="AB69" s="35"/>
      <c r="AC69" s="35"/>
      <c r="AD69" s="35"/>
      <c r="AE69" s="35"/>
    </row>
    <row r="70" spans="1:31" s="2" customFormat="1" ht="12" customHeight="1">
      <c r="A70" s="35"/>
      <c r="B70" s="36"/>
      <c r="C70" s="30" t="s">
        <v>16</v>
      </c>
      <c r="D70" s="37"/>
      <c r="E70" s="37"/>
      <c r="F70" s="37"/>
      <c r="G70" s="37"/>
      <c r="H70" s="37"/>
      <c r="I70" s="116"/>
      <c r="J70" s="37"/>
      <c r="K70" s="37"/>
      <c r="L70" s="117"/>
      <c r="S70" s="35"/>
      <c r="T70" s="35"/>
      <c r="U70" s="35"/>
      <c r="V70" s="35"/>
      <c r="W70" s="35"/>
      <c r="X70" s="35"/>
      <c r="Y70" s="35"/>
      <c r="Z70" s="35"/>
      <c r="AA70" s="35"/>
      <c r="AB70" s="35"/>
      <c r="AC70" s="35"/>
      <c r="AD70" s="35"/>
      <c r="AE70" s="35"/>
    </row>
    <row r="71" spans="1:31" s="2" customFormat="1" ht="16.5" customHeight="1">
      <c r="A71" s="35"/>
      <c r="B71" s="36"/>
      <c r="C71" s="37"/>
      <c r="D71" s="37"/>
      <c r="E71" s="396" t="str">
        <f>E7</f>
        <v>Základní škola U Elektry</v>
      </c>
      <c r="F71" s="397"/>
      <c r="G71" s="397"/>
      <c r="H71" s="397"/>
      <c r="I71" s="116"/>
      <c r="J71" s="37"/>
      <c r="K71" s="37"/>
      <c r="L71" s="117"/>
      <c r="S71" s="35"/>
      <c r="T71" s="35"/>
      <c r="U71" s="35"/>
      <c r="V71" s="35"/>
      <c r="W71" s="35"/>
      <c r="X71" s="35"/>
      <c r="Y71" s="35"/>
      <c r="Z71" s="35"/>
      <c r="AA71" s="35"/>
      <c r="AB71" s="35"/>
      <c r="AC71" s="35"/>
      <c r="AD71" s="35"/>
      <c r="AE71" s="35"/>
    </row>
    <row r="72" spans="1:31" s="2" customFormat="1" ht="12" customHeight="1">
      <c r="A72" s="35"/>
      <c r="B72" s="36"/>
      <c r="C72" s="30" t="s">
        <v>182</v>
      </c>
      <c r="D72" s="37"/>
      <c r="E72" s="37"/>
      <c r="F72" s="37"/>
      <c r="G72" s="37"/>
      <c r="H72" s="37"/>
      <c r="I72" s="116"/>
      <c r="J72" s="37"/>
      <c r="K72" s="37"/>
      <c r="L72" s="117"/>
      <c r="S72" s="35"/>
      <c r="T72" s="35"/>
      <c r="U72" s="35"/>
      <c r="V72" s="35"/>
      <c r="W72" s="35"/>
      <c r="X72" s="35"/>
      <c r="Y72" s="35"/>
      <c r="Z72" s="35"/>
      <c r="AA72" s="35"/>
      <c r="AB72" s="35"/>
      <c r="AC72" s="35"/>
      <c r="AD72" s="35"/>
      <c r="AE72" s="35"/>
    </row>
    <row r="73" spans="1:31" s="2" customFormat="1" ht="16.5" customHeight="1">
      <c r="A73" s="35"/>
      <c r="B73" s="36"/>
      <c r="C73" s="37"/>
      <c r="D73" s="37"/>
      <c r="E73" s="369" t="str">
        <f>E9</f>
        <v>SO 384 - Odlučovač tuků</v>
      </c>
      <c r="F73" s="398"/>
      <c r="G73" s="398"/>
      <c r="H73" s="398"/>
      <c r="I73" s="116"/>
      <c r="J73" s="37"/>
      <c r="K73" s="37"/>
      <c r="L73" s="117"/>
      <c r="S73" s="35"/>
      <c r="T73" s="35"/>
      <c r="U73" s="35"/>
      <c r="V73" s="35"/>
      <c r="W73" s="35"/>
      <c r="X73" s="35"/>
      <c r="Y73" s="35"/>
      <c r="Z73" s="35"/>
      <c r="AA73" s="35"/>
      <c r="AB73" s="35"/>
      <c r="AC73" s="35"/>
      <c r="AD73" s="35"/>
      <c r="AE73" s="35"/>
    </row>
    <row r="74" spans="1:31" s="2" customFormat="1" ht="6.95" customHeight="1">
      <c r="A74" s="35"/>
      <c r="B74" s="36"/>
      <c r="C74" s="37"/>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12" customHeight="1">
      <c r="A75" s="35"/>
      <c r="B75" s="36"/>
      <c r="C75" s="30" t="s">
        <v>21</v>
      </c>
      <c r="D75" s="37"/>
      <c r="E75" s="37"/>
      <c r="F75" s="28" t="str">
        <f>F12</f>
        <v>Praha 9, k.ú. Vysočany</v>
      </c>
      <c r="G75" s="37"/>
      <c r="H75" s="37"/>
      <c r="I75" s="118" t="s">
        <v>23</v>
      </c>
      <c r="J75" s="60" t="str">
        <f>IF(J12="","",J12)</f>
        <v>10. 2. 2020</v>
      </c>
      <c r="K75" s="37"/>
      <c r="L75" s="117"/>
      <c r="S75" s="35"/>
      <c r="T75" s="35"/>
      <c r="U75" s="35"/>
      <c r="V75" s="35"/>
      <c r="W75" s="35"/>
      <c r="X75" s="35"/>
      <c r="Y75" s="35"/>
      <c r="Z75" s="35"/>
      <c r="AA75" s="35"/>
      <c r="AB75" s="35"/>
      <c r="AC75" s="35"/>
      <c r="AD75" s="35"/>
      <c r="AE75" s="35"/>
    </row>
    <row r="76" spans="1:31" s="2" customFormat="1" ht="6.95" customHeight="1">
      <c r="A76" s="35"/>
      <c r="B76" s="36"/>
      <c r="C76" s="37"/>
      <c r="D76" s="37"/>
      <c r="E76" s="37"/>
      <c r="F76" s="37"/>
      <c r="G76" s="37"/>
      <c r="H76" s="37"/>
      <c r="I76" s="116"/>
      <c r="J76" s="37"/>
      <c r="K76" s="37"/>
      <c r="L76" s="117"/>
      <c r="S76" s="35"/>
      <c r="T76" s="35"/>
      <c r="U76" s="35"/>
      <c r="V76" s="35"/>
      <c r="W76" s="35"/>
      <c r="X76" s="35"/>
      <c r="Y76" s="35"/>
      <c r="Z76" s="35"/>
      <c r="AA76" s="35"/>
      <c r="AB76" s="35"/>
      <c r="AC76" s="35"/>
      <c r="AD76" s="35"/>
      <c r="AE76" s="35"/>
    </row>
    <row r="77" spans="1:31" s="2" customFormat="1" ht="25.7" customHeight="1">
      <c r="A77" s="35"/>
      <c r="B77" s="36"/>
      <c r="C77" s="30" t="s">
        <v>25</v>
      </c>
      <c r="D77" s="37"/>
      <c r="E77" s="37"/>
      <c r="F77" s="28" t="str">
        <f>E15</f>
        <v>Městská část Praha 9</v>
      </c>
      <c r="G77" s="37"/>
      <c r="H77" s="37"/>
      <c r="I77" s="118" t="s">
        <v>31</v>
      </c>
      <c r="J77" s="33" t="str">
        <f>E21</f>
        <v>BOMART spol. s r.o.</v>
      </c>
      <c r="K77" s="37"/>
      <c r="L77" s="117"/>
      <c r="S77" s="35"/>
      <c r="T77" s="35"/>
      <c r="U77" s="35"/>
      <c r="V77" s="35"/>
      <c r="W77" s="35"/>
      <c r="X77" s="35"/>
      <c r="Y77" s="35"/>
      <c r="Z77" s="35"/>
      <c r="AA77" s="35"/>
      <c r="AB77" s="35"/>
      <c r="AC77" s="35"/>
      <c r="AD77" s="35"/>
      <c r="AE77" s="35"/>
    </row>
    <row r="78" spans="1:31" s="2" customFormat="1" ht="15.2" customHeight="1">
      <c r="A78" s="35"/>
      <c r="B78" s="36"/>
      <c r="C78" s="30" t="s">
        <v>29</v>
      </c>
      <c r="D78" s="37"/>
      <c r="E78" s="37"/>
      <c r="F78" s="28" t="str">
        <f>IF(E18="","",E18)</f>
        <v>Vyplň údaj</v>
      </c>
      <c r="G78" s="37"/>
      <c r="H78" s="37"/>
      <c r="I78" s="118" t="s">
        <v>34</v>
      </c>
      <c r="J78" s="33" t="str">
        <f>E24</f>
        <v xml:space="preserve"> </v>
      </c>
      <c r="K78" s="37"/>
      <c r="L78" s="117"/>
      <c r="S78" s="35"/>
      <c r="T78" s="35"/>
      <c r="U78" s="35"/>
      <c r="V78" s="35"/>
      <c r="W78" s="35"/>
      <c r="X78" s="35"/>
      <c r="Y78" s="35"/>
      <c r="Z78" s="35"/>
      <c r="AA78" s="35"/>
      <c r="AB78" s="35"/>
      <c r="AC78" s="35"/>
      <c r="AD78" s="35"/>
      <c r="AE78" s="35"/>
    </row>
    <row r="79" spans="1:31" s="2" customFormat="1" ht="10.35" customHeight="1">
      <c r="A79" s="35"/>
      <c r="B79" s="36"/>
      <c r="C79" s="37"/>
      <c r="D79" s="37"/>
      <c r="E79" s="37"/>
      <c r="F79" s="37"/>
      <c r="G79" s="37"/>
      <c r="H79" s="37"/>
      <c r="I79" s="116"/>
      <c r="J79" s="37"/>
      <c r="K79" s="37"/>
      <c r="L79" s="117"/>
      <c r="S79" s="35"/>
      <c r="T79" s="35"/>
      <c r="U79" s="35"/>
      <c r="V79" s="35"/>
      <c r="W79" s="35"/>
      <c r="X79" s="35"/>
      <c r="Y79" s="35"/>
      <c r="Z79" s="35"/>
      <c r="AA79" s="35"/>
      <c r="AB79" s="35"/>
      <c r="AC79" s="35"/>
      <c r="AD79" s="35"/>
      <c r="AE79" s="35"/>
    </row>
    <row r="80" spans="1:31" s="11" customFormat="1" ht="29.25" customHeight="1">
      <c r="A80" s="165"/>
      <c r="B80" s="166"/>
      <c r="C80" s="167" t="s">
        <v>192</v>
      </c>
      <c r="D80" s="168" t="s">
        <v>57</v>
      </c>
      <c r="E80" s="168" t="s">
        <v>53</v>
      </c>
      <c r="F80" s="168" t="s">
        <v>54</v>
      </c>
      <c r="G80" s="168" t="s">
        <v>193</v>
      </c>
      <c r="H80" s="168" t="s">
        <v>194</v>
      </c>
      <c r="I80" s="169" t="s">
        <v>195</v>
      </c>
      <c r="J80" s="168" t="s">
        <v>186</v>
      </c>
      <c r="K80" s="170" t="s">
        <v>196</v>
      </c>
      <c r="L80" s="171"/>
      <c r="M80" s="69" t="s">
        <v>19</v>
      </c>
      <c r="N80" s="70" t="s">
        <v>42</v>
      </c>
      <c r="O80" s="70" t="s">
        <v>197</v>
      </c>
      <c r="P80" s="70" t="s">
        <v>198</v>
      </c>
      <c r="Q80" s="70" t="s">
        <v>199</v>
      </c>
      <c r="R80" s="70" t="s">
        <v>200</v>
      </c>
      <c r="S80" s="70" t="s">
        <v>201</v>
      </c>
      <c r="T80" s="71" t="s">
        <v>202</v>
      </c>
      <c r="U80" s="165"/>
      <c r="V80" s="165"/>
      <c r="W80" s="165"/>
      <c r="X80" s="165"/>
      <c r="Y80" s="165"/>
      <c r="Z80" s="165"/>
      <c r="AA80" s="165"/>
      <c r="AB80" s="165"/>
      <c r="AC80" s="165"/>
      <c r="AD80" s="165"/>
      <c r="AE80" s="165"/>
    </row>
    <row r="81" spans="1:65" s="2" customFormat="1" ht="22.9" customHeight="1">
      <c r="A81" s="35"/>
      <c r="B81" s="36"/>
      <c r="C81" s="76" t="s">
        <v>203</v>
      </c>
      <c r="D81" s="37"/>
      <c r="E81" s="37"/>
      <c r="F81" s="37"/>
      <c r="G81" s="37"/>
      <c r="H81" s="37"/>
      <c r="I81" s="116"/>
      <c r="J81" s="172">
        <f>BK81</f>
        <v>0</v>
      </c>
      <c r="K81" s="37"/>
      <c r="L81" s="40"/>
      <c r="M81" s="72"/>
      <c r="N81" s="173"/>
      <c r="O81" s="73"/>
      <c r="P81" s="174">
        <f>P82</f>
        <v>0</v>
      </c>
      <c r="Q81" s="73"/>
      <c r="R81" s="174">
        <f>R82</f>
        <v>0</v>
      </c>
      <c r="S81" s="73"/>
      <c r="T81" s="175">
        <f>T82</f>
        <v>0</v>
      </c>
      <c r="U81" s="35"/>
      <c r="V81" s="35"/>
      <c r="W81" s="35"/>
      <c r="X81" s="35"/>
      <c r="Y81" s="35"/>
      <c r="Z81" s="35"/>
      <c r="AA81" s="35"/>
      <c r="AB81" s="35"/>
      <c r="AC81" s="35"/>
      <c r="AD81" s="35"/>
      <c r="AE81" s="35"/>
      <c r="AT81" s="18" t="s">
        <v>71</v>
      </c>
      <c r="AU81" s="18" t="s">
        <v>187</v>
      </c>
      <c r="BK81" s="176">
        <f>BK82</f>
        <v>0</v>
      </c>
    </row>
    <row r="82" spans="1:65" s="12" customFormat="1" ht="25.9" customHeight="1">
      <c r="B82" s="177"/>
      <c r="C82" s="178"/>
      <c r="D82" s="179" t="s">
        <v>71</v>
      </c>
      <c r="E82" s="180" t="s">
        <v>846</v>
      </c>
      <c r="F82" s="180" t="s">
        <v>1375</v>
      </c>
      <c r="G82" s="178"/>
      <c r="H82" s="178"/>
      <c r="I82" s="181"/>
      <c r="J82" s="182">
        <f>BK82</f>
        <v>0</v>
      </c>
      <c r="K82" s="178"/>
      <c r="L82" s="183"/>
      <c r="M82" s="184"/>
      <c r="N82" s="185"/>
      <c r="O82" s="185"/>
      <c r="P82" s="186">
        <f>P83</f>
        <v>0</v>
      </c>
      <c r="Q82" s="185"/>
      <c r="R82" s="186">
        <f>R83</f>
        <v>0</v>
      </c>
      <c r="S82" s="185"/>
      <c r="T82" s="187">
        <f>T83</f>
        <v>0</v>
      </c>
      <c r="AR82" s="188" t="s">
        <v>80</v>
      </c>
      <c r="AT82" s="189" t="s">
        <v>71</v>
      </c>
      <c r="AU82" s="189" t="s">
        <v>72</v>
      </c>
      <c r="AY82" s="188" t="s">
        <v>206</v>
      </c>
      <c r="BK82" s="190">
        <f>BK83</f>
        <v>0</v>
      </c>
    </row>
    <row r="83" spans="1:65" s="12" customFormat="1" ht="22.9" customHeight="1">
      <c r="B83" s="177"/>
      <c r="C83" s="178"/>
      <c r="D83" s="179" t="s">
        <v>71</v>
      </c>
      <c r="E83" s="191" t="s">
        <v>848</v>
      </c>
      <c r="F83" s="191" t="s">
        <v>119</v>
      </c>
      <c r="G83" s="178"/>
      <c r="H83" s="178"/>
      <c r="I83" s="181"/>
      <c r="J83" s="192">
        <f>BK83</f>
        <v>0</v>
      </c>
      <c r="K83" s="178"/>
      <c r="L83" s="183"/>
      <c r="M83" s="184"/>
      <c r="N83" s="185"/>
      <c r="O83" s="185"/>
      <c r="P83" s="186">
        <f>SUM(P84:P90)</f>
        <v>0</v>
      </c>
      <c r="Q83" s="185"/>
      <c r="R83" s="186">
        <f>SUM(R84:R90)</f>
        <v>0</v>
      </c>
      <c r="S83" s="185"/>
      <c r="T83" s="187">
        <f>SUM(T84:T90)</f>
        <v>0</v>
      </c>
      <c r="AR83" s="188" t="s">
        <v>80</v>
      </c>
      <c r="AT83" s="189" t="s">
        <v>71</v>
      </c>
      <c r="AU83" s="189" t="s">
        <v>80</v>
      </c>
      <c r="AY83" s="188" t="s">
        <v>206</v>
      </c>
      <c r="BK83" s="190">
        <f>SUM(BK84:BK90)</f>
        <v>0</v>
      </c>
    </row>
    <row r="84" spans="1:65" s="2" customFormat="1" ht="16.5" customHeight="1">
      <c r="A84" s="35"/>
      <c r="B84" s="36"/>
      <c r="C84" s="193" t="s">
        <v>850</v>
      </c>
      <c r="D84" s="193" t="s">
        <v>208</v>
      </c>
      <c r="E84" s="194" t="s">
        <v>1376</v>
      </c>
      <c r="F84" s="195" t="s">
        <v>1377</v>
      </c>
      <c r="G84" s="196" t="s">
        <v>862</v>
      </c>
      <c r="H84" s="197">
        <v>1</v>
      </c>
      <c r="I84" s="198"/>
      <c r="J84" s="199">
        <f t="shared" ref="J84:J90" si="0">ROUND(I84*H84,2)</f>
        <v>0</v>
      </c>
      <c r="K84" s="195" t="s">
        <v>19</v>
      </c>
      <c r="L84" s="40"/>
      <c r="M84" s="200" t="s">
        <v>19</v>
      </c>
      <c r="N84" s="201" t="s">
        <v>43</v>
      </c>
      <c r="O84" s="65"/>
      <c r="P84" s="202">
        <f t="shared" ref="P84:P90" si="1">O84*H84</f>
        <v>0</v>
      </c>
      <c r="Q84" s="202">
        <v>0</v>
      </c>
      <c r="R84" s="202">
        <f t="shared" ref="R84:R90" si="2">Q84*H84</f>
        <v>0</v>
      </c>
      <c r="S84" s="202">
        <v>0</v>
      </c>
      <c r="T84" s="203">
        <f t="shared" ref="T84:T90" si="3">S84*H84</f>
        <v>0</v>
      </c>
      <c r="U84" s="35"/>
      <c r="V84" s="35"/>
      <c r="W84" s="35"/>
      <c r="X84" s="35"/>
      <c r="Y84" s="35"/>
      <c r="Z84" s="35"/>
      <c r="AA84" s="35"/>
      <c r="AB84" s="35"/>
      <c r="AC84" s="35"/>
      <c r="AD84" s="35"/>
      <c r="AE84" s="35"/>
      <c r="AR84" s="204" t="s">
        <v>212</v>
      </c>
      <c r="AT84" s="204" t="s">
        <v>208</v>
      </c>
      <c r="AU84" s="204" t="s">
        <v>82</v>
      </c>
      <c r="AY84" s="18" t="s">
        <v>206</v>
      </c>
      <c r="BE84" s="205">
        <f t="shared" ref="BE84:BE90" si="4">IF(N84="základní",J84,0)</f>
        <v>0</v>
      </c>
      <c r="BF84" s="205">
        <f t="shared" ref="BF84:BF90" si="5">IF(N84="snížená",J84,0)</f>
        <v>0</v>
      </c>
      <c r="BG84" s="205">
        <f t="shared" ref="BG84:BG90" si="6">IF(N84="zákl. přenesená",J84,0)</f>
        <v>0</v>
      </c>
      <c r="BH84" s="205">
        <f t="shared" ref="BH84:BH90" si="7">IF(N84="sníž. přenesená",J84,0)</f>
        <v>0</v>
      </c>
      <c r="BI84" s="205">
        <f t="shared" ref="BI84:BI90" si="8">IF(N84="nulová",J84,0)</f>
        <v>0</v>
      </c>
      <c r="BJ84" s="18" t="s">
        <v>80</v>
      </c>
      <c r="BK84" s="205">
        <f t="shared" ref="BK84:BK90" si="9">ROUND(I84*H84,2)</f>
        <v>0</v>
      </c>
      <c r="BL84" s="18" t="s">
        <v>212</v>
      </c>
      <c r="BM84" s="204" t="s">
        <v>82</v>
      </c>
    </row>
    <row r="85" spans="1:65" s="2" customFormat="1" ht="16.5" customHeight="1">
      <c r="A85" s="35"/>
      <c r="B85" s="36"/>
      <c r="C85" s="193" t="s">
        <v>853</v>
      </c>
      <c r="D85" s="193" t="s">
        <v>208</v>
      </c>
      <c r="E85" s="194" t="s">
        <v>1378</v>
      </c>
      <c r="F85" s="195" t="s">
        <v>1379</v>
      </c>
      <c r="G85" s="196" t="s">
        <v>302</v>
      </c>
      <c r="H85" s="197">
        <v>3.7</v>
      </c>
      <c r="I85" s="198"/>
      <c r="J85" s="199">
        <f t="shared" si="0"/>
        <v>0</v>
      </c>
      <c r="K85" s="195" t="s">
        <v>19</v>
      </c>
      <c r="L85" s="40"/>
      <c r="M85" s="200" t="s">
        <v>19</v>
      </c>
      <c r="N85" s="201" t="s">
        <v>43</v>
      </c>
      <c r="O85" s="65"/>
      <c r="P85" s="202">
        <f t="shared" si="1"/>
        <v>0</v>
      </c>
      <c r="Q85" s="202">
        <v>0</v>
      </c>
      <c r="R85" s="202">
        <f t="shared" si="2"/>
        <v>0</v>
      </c>
      <c r="S85" s="202">
        <v>0</v>
      </c>
      <c r="T85" s="203">
        <f t="shared" si="3"/>
        <v>0</v>
      </c>
      <c r="U85" s="35"/>
      <c r="V85" s="35"/>
      <c r="W85" s="35"/>
      <c r="X85" s="35"/>
      <c r="Y85" s="35"/>
      <c r="Z85" s="35"/>
      <c r="AA85" s="35"/>
      <c r="AB85" s="35"/>
      <c r="AC85" s="35"/>
      <c r="AD85" s="35"/>
      <c r="AE85" s="35"/>
      <c r="AR85" s="204" t="s">
        <v>212</v>
      </c>
      <c r="AT85" s="204" t="s">
        <v>208</v>
      </c>
      <c r="AU85" s="204" t="s">
        <v>82</v>
      </c>
      <c r="AY85" s="18" t="s">
        <v>206</v>
      </c>
      <c r="BE85" s="205">
        <f t="shared" si="4"/>
        <v>0</v>
      </c>
      <c r="BF85" s="205">
        <f t="shared" si="5"/>
        <v>0</v>
      </c>
      <c r="BG85" s="205">
        <f t="shared" si="6"/>
        <v>0</v>
      </c>
      <c r="BH85" s="205">
        <f t="shared" si="7"/>
        <v>0</v>
      </c>
      <c r="BI85" s="205">
        <f t="shared" si="8"/>
        <v>0</v>
      </c>
      <c r="BJ85" s="18" t="s">
        <v>80</v>
      </c>
      <c r="BK85" s="205">
        <f t="shared" si="9"/>
        <v>0</v>
      </c>
      <c r="BL85" s="18" t="s">
        <v>212</v>
      </c>
      <c r="BM85" s="204" t="s">
        <v>212</v>
      </c>
    </row>
    <row r="86" spans="1:65" s="2" customFormat="1" ht="16.5" customHeight="1">
      <c r="A86" s="35"/>
      <c r="B86" s="36"/>
      <c r="C86" s="193" t="s">
        <v>856</v>
      </c>
      <c r="D86" s="193" t="s">
        <v>208</v>
      </c>
      <c r="E86" s="194" t="s">
        <v>1380</v>
      </c>
      <c r="F86" s="195" t="s">
        <v>1381</v>
      </c>
      <c r="G86" s="196" t="s">
        <v>862</v>
      </c>
      <c r="H86" s="197">
        <v>2</v>
      </c>
      <c r="I86" s="198"/>
      <c r="J86" s="199">
        <f t="shared" si="0"/>
        <v>0</v>
      </c>
      <c r="K86" s="195" t="s">
        <v>19</v>
      </c>
      <c r="L86" s="40"/>
      <c r="M86" s="200" t="s">
        <v>19</v>
      </c>
      <c r="N86" s="201" t="s">
        <v>43</v>
      </c>
      <c r="O86" s="65"/>
      <c r="P86" s="202">
        <f t="shared" si="1"/>
        <v>0</v>
      </c>
      <c r="Q86" s="202">
        <v>0</v>
      </c>
      <c r="R86" s="202">
        <f t="shared" si="2"/>
        <v>0</v>
      </c>
      <c r="S86" s="202">
        <v>0</v>
      </c>
      <c r="T86" s="203">
        <f t="shared" si="3"/>
        <v>0</v>
      </c>
      <c r="U86" s="35"/>
      <c r="V86" s="35"/>
      <c r="W86" s="35"/>
      <c r="X86" s="35"/>
      <c r="Y86" s="35"/>
      <c r="Z86" s="35"/>
      <c r="AA86" s="35"/>
      <c r="AB86" s="35"/>
      <c r="AC86" s="35"/>
      <c r="AD86" s="35"/>
      <c r="AE86" s="35"/>
      <c r="AR86" s="204" t="s">
        <v>212</v>
      </c>
      <c r="AT86" s="204" t="s">
        <v>208</v>
      </c>
      <c r="AU86" s="204" t="s">
        <v>82</v>
      </c>
      <c r="AY86" s="18" t="s">
        <v>206</v>
      </c>
      <c r="BE86" s="205">
        <f t="shared" si="4"/>
        <v>0</v>
      </c>
      <c r="BF86" s="205">
        <f t="shared" si="5"/>
        <v>0</v>
      </c>
      <c r="BG86" s="205">
        <f t="shared" si="6"/>
        <v>0</v>
      </c>
      <c r="BH86" s="205">
        <f t="shared" si="7"/>
        <v>0</v>
      </c>
      <c r="BI86" s="205">
        <f t="shared" si="8"/>
        <v>0</v>
      </c>
      <c r="BJ86" s="18" t="s">
        <v>80</v>
      </c>
      <c r="BK86" s="205">
        <f t="shared" si="9"/>
        <v>0</v>
      </c>
      <c r="BL86" s="18" t="s">
        <v>212</v>
      </c>
      <c r="BM86" s="204" t="s">
        <v>231</v>
      </c>
    </row>
    <row r="87" spans="1:65" s="2" customFormat="1" ht="16.5" customHeight="1">
      <c r="A87" s="35"/>
      <c r="B87" s="36"/>
      <c r="C87" s="193" t="s">
        <v>859</v>
      </c>
      <c r="D87" s="193" t="s">
        <v>208</v>
      </c>
      <c r="E87" s="194" t="s">
        <v>1382</v>
      </c>
      <c r="F87" s="195" t="s">
        <v>1383</v>
      </c>
      <c r="G87" s="196" t="s">
        <v>862</v>
      </c>
      <c r="H87" s="197">
        <v>2</v>
      </c>
      <c r="I87" s="198"/>
      <c r="J87" s="199">
        <f t="shared" si="0"/>
        <v>0</v>
      </c>
      <c r="K87" s="195" t="s">
        <v>19</v>
      </c>
      <c r="L87" s="40"/>
      <c r="M87" s="200" t="s">
        <v>19</v>
      </c>
      <c r="N87" s="201" t="s">
        <v>43</v>
      </c>
      <c r="O87" s="65"/>
      <c r="P87" s="202">
        <f t="shared" si="1"/>
        <v>0</v>
      </c>
      <c r="Q87" s="202">
        <v>0</v>
      </c>
      <c r="R87" s="202">
        <f t="shared" si="2"/>
        <v>0</v>
      </c>
      <c r="S87" s="202">
        <v>0</v>
      </c>
      <c r="T87" s="203">
        <f t="shared" si="3"/>
        <v>0</v>
      </c>
      <c r="U87" s="35"/>
      <c r="V87" s="35"/>
      <c r="W87" s="35"/>
      <c r="X87" s="35"/>
      <c r="Y87" s="35"/>
      <c r="Z87" s="35"/>
      <c r="AA87" s="35"/>
      <c r="AB87" s="35"/>
      <c r="AC87" s="35"/>
      <c r="AD87" s="35"/>
      <c r="AE87" s="35"/>
      <c r="AR87" s="204" t="s">
        <v>212</v>
      </c>
      <c r="AT87" s="204" t="s">
        <v>208</v>
      </c>
      <c r="AU87" s="204" t="s">
        <v>82</v>
      </c>
      <c r="AY87" s="18" t="s">
        <v>206</v>
      </c>
      <c r="BE87" s="205">
        <f t="shared" si="4"/>
        <v>0</v>
      </c>
      <c r="BF87" s="205">
        <f t="shared" si="5"/>
        <v>0</v>
      </c>
      <c r="BG87" s="205">
        <f t="shared" si="6"/>
        <v>0</v>
      </c>
      <c r="BH87" s="205">
        <f t="shared" si="7"/>
        <v>0</v>
      </c>
      <c r="BI87" s="205">
        <f t="shared" si="8"/>
        <v>0</v>
      </c>
      <c r="BJ87" s="18" t="s">
        <v>80</v>
      </c>
      <c r="BK87" s="205">
        <f t="shared" si="9"/>
        <v>0</v>
      </c>
      <c r="BL87" s="18" t="s">
        <v>212</v>
      </c>
      <c r="BM87" s="204" t="s">
        <v>239</v>
      </c>
    </row>
    <row r="88" spans="1:65" s="2" customFormat="1" ht="16.5" customHeight="1">
      <c r="A88" s="35"/>
      <c r="B88" s="36"/>
      <c r="C88" s="193" t="s">
        <v>863</v>
      </c>
      <c r="D88" s="193" t="s">
        <v>208</v>
      </c>
      <c r="E88" s="194" t="s">
        <v>1384</v>
      </c>
      <c r="F88" s="195" t="s">
        <v>1385</v>
      </c>
      <c r="G88" s="196" t="s">
        <v>862</v>
      </c>
      <c r="H88" s="197">
        <v>4</v>
      </c>
      <c r="I88" s="198"/>
      <c r="J88" s="199">
        <f t="shared" si="0"/>
        <v>0</v>
      </c>
      <c r="K88" s="195" t="s">
        <v>19</v>
      </c>
      <c r="L88" s="40"/>
      <c r="M88" s="200" t="s">
        <v>19</v>
      </c>
      <c r="N88" s="201" t="s">
        <v>43</v>
      </c>
      <c r="O88" s="65"/>
      <c r="P88" s="202">
        <f t="shared" si="1"/>
        <v>0</v>
      </c>
      <c r="Q88" s="202">
        <v>0</v>
      </c>
      <c r="R88" s="202">
        <f t="shared" si="2"/>
        <v>0</v>
      </c>
      <c r="S88" s="202">
        <v>0</v>
      </c>
      <c r="T88" s="203">
        <f t="shared" si="3"/>
        <v>0</v>
      </c>
      <c r="U88" s="35"/>
      <c r="V88" s="35"/>
      <c r="W88" s="35"/>
      <c r="X88" s="35"/>
      <c r="Y88" s="35"/>
      <c r="Z88" s="35"/>
      <c r="AA88" s="35"/>
      <c r="AB88" s="35"/>
      <c r="AC88" s="35"/>
      <c r="AD88" s="35"/>
      <c r="AE88" s="35"/>
      <c r="AR88" s="204" t="s">
        <v>212</v>
      </c>
      <c r="AT88" s="204" t="s">
        <v>208</v>
      </c>
      <c r="AU88" s="204" t="s">
        <v>82</v>
      </c>
      <c r="AY88" s="18" t="s">
        <v>206</v>
      </c>
      <c r="BE88" s="205">
        <f t="shared" si="4"/>
        <v>0</v>
      </c>
      <c r="BF88" s="205">
        <f t="shared" si="5"/>
        <v>0</v>
      </c>
      <c r="BG88" s="205">
        <f t="shared" si="6"/>
        <v>0</v>
      </c>
      <c r="BH88" s="205">
        <f t="shared" si="7"/>
        <v>0</v>
      </c>
      <c r="BI88" s="205">
        <f t="shared" si="8"/>
        <v>0</v>
      </c>
      <c r="BJ88" s="18" t="s">
        <v>80</v>
      </c>
      <c r="BK88" s="205">
        <f t="shared" si="9"/>
        <v>0</v>
      </c>
      <c r="BL88" s="18" t="s">
        <v>212</v>
      </c>
      <c r="BM88" s="204" t="s">
        <v>248</v>
      </c>
    </row>
    <row r="89" spans="1:65" s="2" customFormat="1" ht="16.5" customHeight="1">
      <c r="A89" s="35"/>
      <c r="B89" s="36"/>
      <c r="C89" s="193" t="s">
        <v>866</v>
      </c>
      <c r="D89" s="193" t="s">
        <v>208</v>
      </c>
      <c r="E89" s="194" t="s">
        <v>1386</v>
      </c>
      <c r="F89" s="195" t="s">
        <v>1387</v>
      </c>
      <c r="G89" s="196" t="s">
        <v>862</v>
      </c>
      <c r="H89" s="197">
        <v>2</v>
      </c>
      <c r="I89" s="198"/>
      <c r="J89" s="199">
        <f t="shared" si="0"/>
        <v>0</v>
      </c>
      <c r="K89" s="195" t="s">
        <v>19</v>
      </c>
      <c r="L89" s="40"/>
      <c r="M89" s="200" t="s">
        <v>19</v>
      </c>
      <c r="N89" s="201" t="s">
        <v>43</v>
      </c>
      <c r="O89" s="65"/>
      <c r="P89" s="202">
        <f t="shared" si="1"/>
        <v>0</v>
      </c>
      <c r="Q89" s="202">
        <v>0</v>
      </c>
      <c r="R89" s="202">
        <f t="shared" si="2"/>
        <v>0</v>
      </c>
      <c r="S89" s="202">
        <v>0</v>
      </c>
      <c r="T89" s="203">
        <f t="shared" si="3"/>
        <v>0</v>
      </c>
      <c r="U89" s="35"/>
      <c r="V89" s="35"/>
      <c r="W89" s="35"/>
      <c r="X89" s="35"/>
      <c r="Y89" s="35"/>
      <c r="Z89" s="35"/>
      <c r="AA89" s="35"/>
      <c r="AB89" s="35"/>
      <c r="AC89" s="35"/>
      <c r="AD89" s="35"/>
      <c r="AE89" s="35"/>
      <c r="AR89" s="204" t="s">
        <v>212</v>
      </c>
      <c r="AT89" s="204" t="s">
        <v>208</v>
      </c>
      <c r="AU89" s="204" t="s">
        <v>82</v>
      </c>
      <c r="AY89" s="18" t="s">
        <v>206</v>
      </c>
      <c r="BE89" s="205">
        <f t="shared" si="4"/>
        <v>0</v>
      </c>
      <c r="BF89" s="205">
        <f t="shared" si="5"/>
        <v>0</v>
      </c>
      <c r="BG89" s="205">
        <f t="shared" si="6"/>
        <v>0</v>
      </c>
      <c r="BH89" s="205">
        <f t="shared" si="7"/>
        <v>0</v>
      </c>
      <c r="BI89" s="205">
        <f t="shared" si="8"/>
        <v>0</v>
      </c>
      <c r="BJ89" s="18" t="s">
        <v>80</v>
      </c>
      <c r="BK89" s="205">
        <f t="shared" si="9"/>
        <v>0</v>
      </c>
      <c r="BL89" s="18" t="s">
        <v>212</v>
      </c>
      <c r="BM89" s="204" t="s">
        <v>257</v>
      </c>
    </row>
    <row r="90" spans="1:65" s="2" customFormat="1" ht="16.5" customHeight="1">
      <c r="A90" s="35"/>
      <c r="B90" s="36"/>
      <c r="C90" s="193" t="s">
        <v>869</v>
      </c>
      <c r="D90" s="193" t="s">
        <v>208</v>
      </c>
      <c r="E90" s="194" t="s">
        <v>1388</v>
      </c>
      <c r="F90" s="195" t="s">
        <v>1389</v>
      </c>
      <c r="G90" s="196" t="s">
        <v>862</v>
      </c>
      <c r="H90" s="197">
        <v>1</v>
      </c>
      <c r="I90" s="198"/>
      <c r="J90" s="199">
        <f t="shared" si="0"/>
        <v>0</v>
      </c>
      <c r="K90" s="195" t="s">
        <v>19</v>
      </c>
      <c r="L90" s="40"/>
      <c r="M90" s="249" t="s">
        <v>19</v>
      </c>
      <c r="N90" s="250" t="s">
        <v>43</v>
      </c>
      <c r="O90" s="247"/>
      <c r="P90" s="251">
        <f t="shared" si="1"/>
        <v>0</v>
      </c>
      <c r="Q90" s="251">
        <v>0</v>
      </c>
      <c r="R90" s="251">
        <f t="shared" si="2"/>
        <v>0</v>
      </c>
      <c r="S90" s="251">
        <v>0</v>
      </c>
      <c r="T90" s="252">
        <f t="shared" si="3"/>
        <v>0</v>
      </c>
      <c r="U90" s="35"/>
      <c r="V90" s="35"/>
      <c r="W90" s="35"/>
      <c r="X90" s="35"/>
      <c r="Y90" s="35"/>
      <c r="Z90" s="35"/>
      <c r="AA90" s="35"/>
      <c r="AB90" s="35"/>
      <c r="AC90" s="35"/>
      <c r="AD90" s="35"/>
      <c r="AE90" s="35"/>
      <c r="AR90" s="204" t="s">
        <v>212</v>
      </c>
      <c r="AT90" s="204" t="s">
        <v>208</v>
      </c>
      <c r="AU90" s="204" t="s">
        <v>82</v>
      </c>
      <c r="AY90" s="18" t="s">
        <v>206</v>
      </c>
      <c r="BE90" s="205">
        <f t="shared" si="4"/>
        <v>0</v>
      </c>
      <c r="BF90" s="205">
        <f t="shared" si="5"/>
        <v>0</v>
      </c>
      <c r="BG90" s="205">
        <f t="shared" si="6"/>
        <v>0</v>
      </c>
      <c r="BH90" s="205">
        <f t="shared" si="7"/>
        <v>0</v>
      </c>
      <c r="BI90" s="205">
        <f t="shared" si="8"/>
        <v>0</v>
      </c>
      <c r="BJ90" s="18" t="s">
        <v>80</v>
      </c>
      <c r="BK90" s="205">
        <f t="shared" si="9"/>
        <v>0</v>
      </c>
      <c r="BL90" s="18" t="s">
        <v>212</v>
      </c>
      <c r="BM90" s="204" t="s">
        <v>266</v>
      </c>
    </row>
    <row r="91" spans="1:65" s="2" customFormat="1" ht="6.95" customHeight="1">
      <c r="A91" s="35"/>
      <c r="B91" s="48"/>
      <c r="C91" s="49"/>
      <c r="D91" s="49"/>
      <c r="E91" s="49"/>
      <c r="F91" s="49"/>
      <c r="G91" s="49"/>
      <c r="H91" s="49"/>
      <c r="I91" s="143"/>
      <c r="J91" s="49"/>
      <c r="K91" s="49"/>
      <c r="L91" s="40"/>
      <c r="M91" s="35"/>
      <c r="O91" s="35"/>
      <c r="P91" s="35"/>
      <c r="Q91" s="35"/>
      <c r="R91" s="35"/>
      <c r="S91" s="35"/>
      <c r="T91" s="35"/>
      <c r="U91" s="35"/>
      <c r="V91" s="35"/>
      <c r="W91" s="35"/>
      <c r="X91" s="35"/>
      <c r="Y91" s="35"/>
      <c r="Z91" s="35"/>
      <c r="AA91" s="35"/>
      <c r="AB91" s="35"/>
      <c r="AC91" s="35"/>
      <c r="AD91" s="35"/>
      <c r="AE91" s="35"/>
    </row>
  </sheetData>
  <sheetProtection algorithmName="SHA-512" hashValue="iMCEnJ97Q6yuYgBR+J0DtB2GizxW0Awe43noy50daR51Y4+uYPSPtO9562Z5bR1wVjZDAq/XNa8F8yLKjCbPcg==" saltValue="1JHAeryDxSnjaCfmmrXWROlFzF12KAzXJ8V9yn5DGYxBTsPAL8DPoO9V+JjggwTRnuwpu1tgon+yddfg5MLtJg==" spinCount="100000" sheet="1" objects="1" scenarios="1" formatColumns="0" formatRows="0" autoFilter="0"/>
  <autoFilter ref="C80:K90"/>
  <mergeCells count="9">
    <mergeCell ref="E50:H50"/>
    <mergeCell ref="E71:H71"/>
    <mergeCell ref="E73:H73"/>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58"/>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123</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1390</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ROUND(J86,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ROUND((SUM(BE86:BE157)),  2)</f>
        <v>0</v>
      </c>
      <c r="G33" s="35"/>
      <c r="H33" s="35"/>
      <c r="I33" s="132">
        <v>0.21</v>
      </c>
      <c r="J33" s="131">
        <f>ROUND(((SUM(BE86:BE157))*I33),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ROUND((SUM(BF86:BF157)),  2)</f>
        <v>0</v>
      </c>
      <c r="G34" s="35"/>
      <c r="H34" s="35"/>
      <c r="I34" s="132">
        <v>0.15</v>
      </c>
      <c r="J34" s="131">
        <f>ROUND(((SUM(BF86:BF157))*I34),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ROUND((SUM(BG86:BG157)),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ROUND((SUM(BH86:BH157)),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ROUND((SUM(BI86:BI157)),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385 - Automatický závlahový systém</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J86</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1391</v>
      </c>
      <c r="E60" s="155"/>
      <c r="F60" s="155"/>
      <c r="G60" s="155"/>
      <c r="H60" s="155"/>
      <c r="I60" s="156"/>
      <c r="J60" s="157">
        <f>J87</f>
        <v>0</v>
      </c>
      <c r="K60" s="153"/>
      <c r="L60" s="158"/>
    </row>
    <row r="61" spans="1:47" s="9" customFormat="1" ht="24.95" customHeight="1">
      <c r="B61" s="152"/>
      <c r="C61" s="153"/>
      <c r="D61" s="154" t="s">
        <v>1392</v>
      </c>
      <c r="E61" s="155"/>
      <c r="F61" s="155"/>
      <c r="G61" s="155"/>
      <c r="H61" s="155"/>
      <c r="I61" s="156"/>
      <c r="J61" s="157">
        <f>J93</f>
        <v>0</v>
      </c>
      <c r="K61" s="153"/>
      <c r="L61" s="158"/>
    </row>
    <row r="62" spans="1:47" s="9" customFormat="1" ht="24.95" customHeight="1">
      <c r="B62" s="152"/>
      <c r="C62" s="153"/>
      <c r="D62" s="154" t="s">
        <v>1393</v>
      </c>
      <c r="E62" s="155"/>
      <c r="F62" s="155"/>
      <c r="G62" s="155"/>
      <c r="H62" s="155"/>
      <c r="I62" s="156"/>
      <c r="J62" s="157">
        <f>J104</f>
        <v>0</v>
      </c>
      <c r="K62" s="153"/>
      <c r="L62" s="158"/>
    </row>
    <row r="63" spans="1:47" s="9" customFormat="1" ht="24.95" customHeight="1">
      <c r="B63" s="152"/>
      <c r="C63" s="153"/>
      <c r="D63" s="154" t="s">
        <v>1394</v>
      </c>
      <c r="E63" s="155"/>
      <c r="F63" s="155"/>
      <c r="G63" s="155"/>
      <c r="H63" s="155"/>
      <c r="I63" s="156"/>
      <c r="J63" s="157">
        <f>J114</f>
        <v>0</v>
      </c>
      <c r="K63" s="153"/>
      <c r="L63" s="158"/>
    </row>
    <row r="64" spans="1:47" s="9" customFormat="1" ht="24.95" customHeight="1">
      <c r="B64" s="152"/>
      <c r="C64" s="153"/>
      <c r="D64" s="154" t="s">
        <v>1395</v>
      </c>
      <c r="E64" s="155"/>
      <c r="F64" s="155"/>
      <c r="G64" s="155"/>
      <c r="H64" s="155"/>
      <c r="I64" s="156"/>
      <c r="J64" s="157">
        <f>J134</f>
        <v>0</v>
      </c>
      <c r="K64" s="153"/>
      <c r="L64" s="158"/>
    </row>
    <row r="65" spans="1:31" s="9" customFormat="1" ht="24.95" customHeight="1">
      <c r="B65" s="152"/>
      <c r="C65" s="153"/>
      <c r="D65" s="154" t="s">
        <v>1396</v>
      </c>
      <c r="E65" s="155"/>
      <c r="F65" s="155"/>
      <c r="G65" s="155"/>
      <c r="H65" s="155"/>
      <c r="I65" s="156"/>
      <c r="J65" s="157">
        <f>J140</f>
        <v>0</v>
      </c>
      <c r="K65" s="153"/>
      <c r="L65" s="158"/>
    </row>
    <row r="66" spans="1:31" s="9" customFormat="1" ht="24.95" customHeight="1">
      <c r="B66" s="152"/>
      <c r="C66" s="153"/>
      <c r="D66" s="154" t="s">
        <v>1397</v>
      </c>
      <c r="E66" s="155"/>
      <c r="F66" s="155"/>
      <c r="G66" s="155"/>
      <c r="H66" s="155"/>
      <c r="I66" s="156"/>
      <c r="J66" s="157">
        <f>J149</f>
        <v>0</v>
      </c>
      <c r="K66" s="153"/>
      <c r="L66" s="158"/>
    </row>
    <row r="67" spans="1:31" s="2" customFormat="1" ht="21.75" customHeight="1">
      <c r="A67" s="35"/>
      <c r="B67" s="36"/>
      <c r="C67" s="37"/>
      <c r="D67" s="37"/>
      <c r="E67" s="37"/>
      <c r="F67" s="37"/>
      <c r="G67" s="37"/>
      <c r="H67" s="37"/>
      <c r="I67" s="116"/>
      <c r="J67" s="37"/>
      <c r="K67" s="37"/>
      <c r="L67" s="117"/>
      <c r="S67" s="35"/>
      <c r="T67" s="35"/>
      <c r="U67" s="35"/>
      <c r="V67" s="35"/>
      <c r="W67" s="35"/>
      <c r="X67" s="35"/>
      <c r="Y67" s="35"/>
      <c r="Z67" s="35"/>
      <c r="AA67" s="35"/>
      <c r="AB67" s="35"/>
      <c r="AC67" s="35"/>
      <c r="AD67" s="35"/>
      <c r="AE67" s="35"/>
    </row>
    <row r="68" spans="1:31" s="2" customFormat="1" ht="6.95" customHeight="1">
      <c r="A68" s="35"/>
      <c r="B68" s="48"/>
      <c r="C68" s="49"/>
      <c r="D68" s="49"/>
      <c r="E68" s="49"/>
      <c r="F68" s="49"/>
      <c r="G68" s="49"/>
      <c r="H68" s="49"/>
      <c r="I68" s="143"/>
      <c r="J68" s="49"/>
      <c r="K68" s="49"/>
      <c r="L68" s="117"/>
      <c r="S68" s="35"/>
      <c r="T68" s="35"/>
      <c r="U68" s="35"/>
      <c r="V68" s="35"/>
      <c r="W68" s="35"/>
      <c r="X68" s="35"/>
      <c r="Y68" s="35"/>
      <c r="Z68" s="35"/>
      <c r="AA68" s="35"/>
      <c r="AB68" s="35"/>
      <c r="AC68" s="35"/>
      <c r="AD68" s="35"/>
      <c r="AE68" s="35"/>
    </row>
    <row r="72" spans="1:31" s="2" customFormat="1" ht="6.95" customHeight="1">
      <c r="A72" s="35"/>
      <c r="B72" s="50"/>
      <c r="C72" s="51"/>
      <c r="D72" s="51"/>
      <c r="E72" s="51"/>
      <c r="F72" s="51"/>
      <c r="G72" s="51"/>
      <c r="H72" s="51"/>
      <c r="I72" s="146"/>
      <c r="J72" s="51"/>
      <c r="K72" s="51"/>
      <c r="L72" s="117"/>
      <c r="S72" s="35"/>
      <c r="T72" s="35"/>
      <c r="U72" s="35"/>
      <c r="V72" s="35"/>
      <c r="W72" s="35"/>
      <c r="X72" s="35"/>
      <c r="Y72" s="35"/>
      <c r="Z72" s="35"/>
      <c r="AA72" s="35"/>
      <c r="AB72" s="35"/>
      <c r="AC72" s="35"/>
      <c r="AD72" s="35"/>
      <c r="AE72" s="35"/>
    </row>
    <row r="73" spans="1:31" s="2" customFormat="1" ht="24.95" customHeight="1">
      <c r="A73" s="35"/>
      <c r="B73" s="36"/>
      <c r="C73" s="24" t="s">
        <v>191</v>
      </c>
      <c r="D73" s="37"/>
      <c r="E73" s="37"/>
      <c r="F73" s="37"/>
      <c r="G73" s="37"/>
      <c r="H73" s="37"/>
      <c r="I73" s="116"/>
      <c r="J73" s="37"/>
      <c r="K73" s="37"/>
      <c r="L73" s="117"/>
      <c r="S73" s="35"/>
      <c r="T73" s="35"/>
      <c r="U73" s="35"/>
      <c r="V73" s="35"/>
      <c r="W73" s="35"/>
      <c r="X73" s="35"/>
      <c r="Y73" s="35"/>
      <c r="Z73" s="35"/>
      <c r="AA73" s="35"/>
      <c r="AB73" s="35"/>
      <c r="AC73" s="35"/>
      <c r="AD73" s="35"/>
      <c r="AE73" s="35"/>
    </row>
    <row r="74" spans="1:31" s="2" customFormat="1" ht="6.95" customHeight="1">
      <c r="A74" s="35"/>
      <c r="B74" s="36"/>
      <c r="C74" s="37"/>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12" customHeight="1">
      <c r="A75" s="35"/>
      <c r="B75" s="36"/>
      <c r="C75" s="30" t="s">
        <v>16</v>
      </c>
      <c r="D75" s="37"/>
      <c r="E75" s="37"/>
      <c r="F75" s="37"/>
      <c r="G75" s="37"/>
      <c r="H75" s="37"/>
      <c r="I75" s="116"/>
      <c r="J75" s="37"/>
      <c r="K75" s="37"/>
      <c r="L75" s="117"/>
      <c r="S75" s="35"/>
      <c r="T75" s="35"/>
      <c r="U75" s="35"/>
      <c r="V75" s="35"/>
      <c r="W75" s="35"/>
      <c r="X75" s="35"/>
      <c r="Y75" s="35"/>
      <c r="Z75" s="35"/>
      <c r="AA75" s="35"/>
      <c r="AB75" s="35"/>
      <c r="AC75" s="35"/>
      <c r="AD75" s="35"/>
      <c r="AE75" s="35"/>
    </row>
    <row r="76" spans="1:31" s="2" customFormat="1" ht="16.5" customHeight="1">
      <c r="A76" s="35"/>
      <c r="B76" s="36"/>
      <c r="C76" s="37"/>
      <c r="D76" s="37"/>
      <c r="E76" s="396" t="str">
        <f>E7</f>
        <v>Základní škola U Elektry</v>
      </c>
      <c r="F76" s="397"/>
      <c r="G76" s="397"/>
      <c r="H76" s="397"/>
      <c r="I76" s="116"/>
      <c r="J76" s="37"/>
      <c r="K76" s="37"/>
      <c r="L76" s="117"/>
      <c r="S76" s="35"/>
      <c r="T76" s="35"/>
      <c r="U76" s="35"/>
      <c r="V76" s="35"/>
      <c r="W76" s="35"/>
      <c r="X76" s="35"/>
      <c r="Y76" s="35"/>
      <c r="Z76" s="35"/>
      <c r="AA76" s="35"/>
      <c r="AB76" s="35"/>
      <c r="AC76" s="35"/>
      <c r="AD76" s="35"/>
      <c r="AE76" s="35"/>
    </row>
    <row r="77" spans="1:31" s="2" customFormat="1" ht="12" customHeight="1">
      <c r="A77" s="35"/>
      <c r="B77" s="36"/>
      <c r="C77" s="30" t="s">
        <v>182</v>
      </c>
      <c r="D77" s="37"/>
      <c r="E77" s="37"/>
      <c r="F77" s="37"/>
      <c r="G77" s="37"/>
      <c r="H77" s="37"/>
      <c r="I77" s="116"/>
      <c r="J77" s="37"/>
      <c r="K77" s="37"/>
      <c r="L77" s="117"/>
      <c r="S77" s="35"/>
      <c r="T77" s="35"/>
      <c r="U77" s="35"/>
      <c r="V77" s="35"/>
      <c r="W77" s="35"/>
      <c r="X77" s="35"/>
      <c r="Y77" s="35"/>
      <c r="Z77" s="35"/>
      <c r="AA77" s="35"/>
      <c r="AB77" s="35"/>
      <c r="AC77" s="35"/>
      <c r="AD77" s="35"/>
      <c r="AE77" s="35"/>
    </row>
    <row r="78" spans="1:31" s="2" customFormat="1" ht="16.5" customHeight="1">
      <c r="A78" s="35"/>
      <c r="B78" s="36"/>
      <c r="C78" s="37"/>
      <c r="D78" s="37"/>
      <c r="E78" s="369" t="str">
        <f>E9</f>
        <v>SO 385 - Automatický závlahový systém</v>
      </c>
      <c r="F78" s="398"/>
      <c r="G78" s="398"/>
      <c r="H78" s="398"/>
      <c r="I78" s="116"/>
      <c r="J78" s="37"/>
      <c r="K78" s="37"/>
      <c r="L78" s="117"/>
      <c r="S78" s="35"/>
      <c r="T78" s="35"/>
      <c r="U78" s="35"/>
      <c r="V78" s="35"/>
      <c r="W78" s="35"/>
      <c r="X78" s="35"/>
      <c r="Y78" s="35"/>
      <c r="Z78" s="35"/>
      <c r="AA78" s="35"/>
      <c r="AB78" s="35"/>
      <c r="AC78" s="35"/>
      <c r="AD78" s="35"/>
      <c r="AE78" s="35"/>
    </row>
    <row r="79" spans="1:31" s="2" customFormat="1" ht="6.95" customHeight="1">
      <c r="A79" s="35"/>
      <c r="B79" s="36"/>
      <c r="C79" s="37"/>
      <c r="D79" s="37"/>
      <c r="E79" s="37"/>
      <c r="F79" s="37"/>
      <c r="G79" s="37"/>
      <c r="H79" s="37"/>
      <c r="I79" s="116"/>
      <c r="J79" s="37"/>
      <c r="K79" s="37"/>
      <c r="L79" s="117"/>
      <c r="S79" s="35"/>
      <c r="T79" s="35"/>
      <c r="U79" s="35"/>
      <c r="V79" s="35"/>
      <c r="W79" s="35"/>
      <c r="X79" s="35"/>
      <c r="Y79" s="35"/>
      <c r="Z79" s="35"/>
      <c r="AA79" s="35"/>
      <c r="AB79" s="35"/>
      <c r="AC79" s="35"/>
      <c r="AD79" s="35"/>
      <c r="AE79" s="35"/>
    </row>
    <row r="80" spans="1:31" s="2" customFormat="1" ht="12" customHeight="1">
      <c r="A80" s="35"/>
      <c r="B80" s="36"/>
      <c r="C80" s="30" t="s">
        <v>21</v>
      </c>
      <c r="D80" s="37"/>
      <c r="E80" s="37"/>
      <c r="F80" s="28" t="str">
        <f>F12</f>
        <v>Praha 9, k.ú. Vysočany</v>
      </c>
      <c r="G80" s="37"/>
      <c r="H80" s="37"/>
      <c r="I80" s="118" t="s">
        <v>23</v>
      </c>
      <c r="J80" s="60" t="str">
        <f>IF(J12="","",J12)</f>
        <v>10. 2. 2020</v>
      </c>
      <c r="K80" s="37"/>
      <c r="L80" s="117"/>
      <c r="S80" s="35"/>
      <c r="T80" s="35"/>
      <c r="U80" s="35"/>
      <c r="V80" s="35"/>
      <c r="W80" s="35"/>
      <c r="X80" s="35"/>
      <c r="Y80" s="35"/>
      <c r="Z80" s="35"/>
      <c r="AA80" s="35"/>
      <c r="AB80" s="35"/>
      <c r="AC80" s="35"/>
      <c r="AD80" s="35"/>
      <c r="AE80" s="35"/>
    </row>
    <row r="81" spans="1:65" s="2" customFormat="1" ht="6.95" customHeight="1">
      <c r="A81" s="35"/>
      <c r="B81" s="36"/>
      <c r="C81" s="37"/>
      <c r="D81" s="37"/>
      <c r="E81" s="37"/>
      <c r="F81" s="37"/>
      <c r="G81" s="37"/>
      <c r="H81" s="37"/>
      <c r="I81" s="116"/>
      <c r="J81" s="37"/>
      <c r="K81" s="37"/>
      <c r="L81" s="117"/>
      <c r="S81" s="35"/>
      <c r="T81" s="35"/>
      <c r="U81" s="35"/>
      <c r="V81" s="35"/>
      <c r="W81" s="35"/>
      <c r="X81" s="35"/>
      <c r="Y81" s="35"/>
      <c r="Z81" s="35"/>
      <c r="AA81" s="35"/>
      <c r="AB81" s="35"/>
      <c r="AC81" s="35"/>
      <c r="AD81" s="35"/>
      <c r="AE81" s="35"/>
    </row>
    <row r="82" spans="1:65" s="2" customFormat="1" ht="25.7" customHeight="1">
      <c r="A82" s="35"/>
      <c r="B82" s="36"/>
      <c r="C82" s="30" t="s">
        <v>25</v>
      </c>
      <c r="D82" s="37"/>
      <c r="E82" s="37"/>
      <c r="F82" s="28" t="str">
        <f>E15</f>
        <v>Městská část Praha 9</v>
      </c>
      <c r="G82" s="37"/>
      <c r="H82" s="37"/>
      <c r="I82" s="118" t="s">
        <v>31</v>
      </c>
      <c r="J82" s="33" t="str">
        <f>E21</f>
        <v>BOMART spol. s r.o.</v>
      </c>
      <c r="K82" s="37"/>
      <c r="L82" s="117"/>
      <c r="S82" s="35"/>
      <c r="T82" s="35"/>
      <c r="U82" s="35"/>
      <c r="V82" s="35"/>
      <c r="W82" s="35"/>
      <c r="X82" s="35"/>
      <c r="Y82" s="35"/>
      <c r="Z82" s="35"/>
      <c r="AA82" s="35"/>
      <c r="AB82" s="35"/>
      <c r="AC82" s="35"/>
      <c r="AD82" s="35"/>
      <c r="AE82" s="35"/>
    </row>
    <row r="83" spans="1:65" s="2" customFormat="1" ht="15.2" customHeight="1">
      <c r="A83" s="35"/>
      <c r="B83" s="36"/>
      <c r="C83" s="30" t="s">
        <v>29</v>
      </c>
      <c r="D83" s="37"/>
      <c r="E83" s="37"/>
      <c r="F83" s="28" t="str">
        <f>IF(E18="","",E18)</f>
        <v>Vyplň údaj</v>
      </c>
      <c r="G83" s="37"/>
      <c r="H83" s="37"/>
      <c r="I83" s="118" t="s">
        <v>34</v>
      </c>
      <c r="J83" s="33" t="str">
        <f>E24</f>
        <v xml:space="preserve"> </v>
      </c>
      <c r="K83" s="37"/>
      <c r="L83" s="117"/>
      <c r="S83" s="35"/>
      <c r="T83" s="35"/>
      <c r="U83" s="35"/>
      <c r="V83" s="35"/>
      <c r="W83" s="35"/>
      <c r="X83" s="35"/>
      <c r="Y83" s="35"/>
      <c r="Z83" s="35"/>
      <c r="AA83" s="35"/>
      <c r="AB83" s="35"/>
      <c r="AC83" s="35"/>
      <c r="AD83" s="35"/>
      <c r="AE83" s="35"/>
    </row>
    <row r="84" spans="1:65" s="2" customFormat="1" ht="10.35" customHeight="1">
      <c r="A84" s="35"/>
      <c r="B84" s="36"/>
      <c r="C84" s="37"/>
      <c r="D84" s="37"/>
      <c r="E84" s="37"/>
      <c r="F84" s="37"/>
      <c r="G84" s="37"/>
      <c r="H84" s="37"/>
      <c r="I84" s="116"/>
      <c r="J84" s="37"/>
      <c r="K84" s="37"/>
      <c r="L84" s="117"/>
      <c r="S84" s="35"/>
      <c r="T84" s="35"/>
      <c r="U84" s="35"/>
      <c r="V84" s="35"/>
      <c r="W84" s="35"/>
      <c r="X84" s="35"/>
      <c r="Y84" s="35"/>
      <c r="Z84" s="35"/>
      <c r="AA84" s="35"/>
      <c r="AB84" s="35"/>
      <c r="AC84" s="35"/>
      <c r="AD84" s="35"/>
      <c r="AE84" s="35"/>
    </row>
    <row r="85" spans="1:65" s="11" customFormat="1" ht="29.25" customHeight="1">
      <c r="A85" s="165"/>
      <c r="B85" s="166"/>
      <c r="C85" s="167" t="s">
        <v>192</v>
      </c>
      <c r="D85" s="168" t="s">
        <v>57</v>
      </c>
      <c r="E85" s="168" t="s">
        <v>53</v>
      </c>
      <c r="F85" s="168" t="s">
        <v>54</v>
      </c>
      <c r="G85" s="168" t="s">
        <v>193</v>
      </c>
      <c r="H85" s="168" t="s">
        <v>194</v>
      </c>
      <c r="I85" s="169" t="s">
        <v>195</v>
      </c>
      <c r="J85" s="168" t="s">
        <v>186</v>
      </c>
      <c r="K85" s="170" t="s">
        <v>196</v>
      </c>
      <c r="L85" s="171"/>
      <c r="M85" s="69" t="s">
        <v>19</v>
      </c>
      <c r="N85" s="70" t="s">
        <v>42</v>
      </c>
      <c r="O85" s="70" t="s">
        <v>197</v>
      </c>
      <c r="P85" s="70" t="s">
        <v>198</v>
      </c>
      <c r="Q85" s="70" t="s">
        <v>199</v>
      </c>
      <c r="R85" s="70" t="s">
        <v>200</v>
      </c>
      <c r="S85" s="70" t="s">
        <v>201</v>
      </c>
      <c r="T85" s="71" t="s">
        <v>202</v>
      </c>
      <c r="U85" s="165"/>
      <c r="V85" s="165"/>
      <c r="W85" s="165"/>
      <c r="X85" s="165"/>
      <c r="Y85" s="165"/>
      <c r="Z85" s="165"/>
      <c r="AA85" s="165"/>
      <c r="AB85" s="165"/>
      <c r="AC85" s="165"/>
      <c r="AD85" s="165"/>
      <c r="AE85" s="165"/>
    </row>
    <row r="86" spans="1:65" s="2" customFormat="1" ht="22.9" customHeight="1">
      <c r="A86" s="35"/>
      <c r="B86" s="36"/>
      <c r="C86" s="76" t="s">
        <v>203</v>
      </c>
      <c r="D86" s="37"/>
      <c r="E86" s="37"/>
      <c r="F86" s="37"/>
      <c r="G86" s="37"/>
      <c r="H86" s="37"/>
      <c r="I86" s="116"/>
      <c r="J86" s="172">
        <f>BK86</f>
        <v>0</v>
      </c>
      <c r="K86" s="37"/>
      <c r="L86" s="40"/>
      <c r="M86" s="72"/>
      <c r="N86" s="173"/>
      <c r="O86" s="73"/>
      <c r="P86" s="174">
        <f>P87+P93+P104+P114+P134+P140+P149</f>
        <v>0</v>
      </c>
      <c r="Q86" s="73"/>
      <c r="R86" s="174">
        <f>R87+R93+R104+R114+R134+R140+R149</f>
        <v>0</v>
      </c>
      <c r="S86" s="73"/>
      <c r="T86" s="175">
        <f>T87+T93+T104+T114+T134+T140+T149</f>
        <v>0</v>
      </c>
      <c r="U86" s="35"/>
      <c r="V86" s="35"/>
      <c r="W86" s="35"/>
      <c r="X86" s="35"/>
      <c r="Y86" s="35"/>
      <c r="Z86" s="35"/>
      <c r="AA86" s="35"/>
      <c r="AB86" s="35"/>
      <c r="AC86" s="35"/>
      <c r="AD86" s="35"/>
      <c r="AE86" s="35"/>
      <c r="AT86" s="18" t="s">
        <v>71</v>
      </c>
      <c r="AU86" s="18" t="s">
        <v>187</v>
      </c>
      <c r="BK86" s="176">
        <f>BK87+BK93+BK104+BK114+BK134+BK140+BK149</f>
        <v>0</v>
      </c>
    </row>
    <row r="87" spans="1:65" s="12" customFormat="1" ht="25.9" customHeight="1">
      <c r="B87" s="177"/>
      <c r="C87" s="178"/>
      <c r="D87" s="179" t="s">
        <v>71</v>
      </c>
      <c r="E87" s="180" t="s">
        <v>846</v>
      </c>
      <c r="F87" s="180" t="s">
        <v>1398</v>
      </c>
      <c r="G87" s="178"/>
      <c r="H87" s="178"/>
      <c r="I87" s="181"/>
      <c r="J87" s="182">
        <f>BK87</f>
        <v>0</v>
      </c>
      <c r="K87" s="178"/>
      <c r="L87" s="183"/>
      <c r="M87" s="184"/>
      <c r="N87" s="185"/>
      <c r="O87" s="185"/>
      <c r="P87" s="186">
        <f>SUM(P88:P92)</f>
        <v>0</v>
      </c>
      <c r="Q87" s="185"/>
      <c r="R87" s="186">
        <f>SUM(R88:R92)</f>
        <v>0</v>
      </c>
      <c r="S87" s="185"/>
      <c r="T87" s="187">
        <f>SUM(T88:T92)</f>
        <v>0</v>
      </c>
      <c r="AR87" s="188" t="s">
        <v>80</v>
      </c>
      <c r="AT87" s="189" t="s">
        <v>71</v>
      </c>
      <c r="AU87" s="189" t="s">
        <v>72</v>
      </c>
      <c r="AY87" s="188" t="s">
        <v>206</v>
      </c>
      <c r="BK87" s="190">
        <f>SUM(BK88:BK92)</f>
        <v>0</v>
      </c>
    </row>
    <row r="88" spans="1:65" s="2" customFormat="1" ht="16.5" customHeight="1">
      <c r="A88" s="35"/>
      <c r="B88" s="36"/>
      <c r="C88" s="193" t="s">
        <v>72</v>
      </c>
      <c r="D88" s="193" t="s">
        <v>208</v>
      </c>
      <c r="E88" s="194" t="s">
        <v>1399</v>
      </c>
      <c r="F88" s="195" t="s">
        <v>1400</v>
      </c>
      <c r="G88" s="196" t="s">
        <v>862</v>
      </c>
      <c r="H88" s="197">
        <v>1</v>
      </c>
      <c r="I88" s="198"/>
      <c r="J88" s="199">
        <f>ROUND(I88*H88,2)</f>
        <v>0</v>
      </c>
      <c r="K88" s="195" t="s">
        <v>19</v>
      </c>
      <c r="L88" s="40"/>
      <c r="M88" s="200" t="s">
        <v>19</v>
      </c>
      <c r="N88" s="201" t="s">
        <v>43</v>
      </c>
      <c r="O88" s="65"/>
      <c r="P88" s="202">
        <f>O88*H88</f>
        <v>0</v>
      </c>
      <c r="Q88" s="202">
        <v>0</v>
      </c>
      <c r="R88" s="202">
        <f>Q88*H88</f>
        <v>0</v>
      </c>
      <c r="S88" s="202">
        <v>0</v>
      </c>
      <c r="T88" s="203">
        <f>S88*H88</f>
        <v>0</v>
      </c>
      <c r="U88" s="35"/>
      <c r="V88" s="35"/>
      <c r="W88" s="35"/>
      <c r="X88" s="35"/>
      <c r="Y88" s="35"/>
      <c r="Z88" s="35"/>
      <c r="AA88" s="35"/>
      <c r="AB88" s="35"/>
      <c r="AC88" s="35"/>
      <c r="AD88" s="35"/>
      <c r="AE88" s="35"/>
      <c r="AR88" s="204" t="s">
        <v>212</v>
      </c>
      <c r="AT88" s="204" t="s">
        <v>208</v>
      </c>
      <c r="AU88" s="204" t="s">
        <v>80</v>
      </c>
      <c r="AY88" s="18" t="s">
        <v>206</v>
      </c>
      <c r="BE88" s="205">
        <f>IF(N88="základní",J88,0)</f>
        <v>0</v>
      </c>
      <c r="BF88" s="205">
        <f>IF(N88="snížená",J88,0)</f>
        <v>0</v>
      </c>
      <c r="BG88" s="205">
        <f>IF(N88="zákl. přenesená",J88,0)</f>
        <v>0</v>
      </c>
      <c r="BH88" s="205">
        <f>IF(N88="sníž. přenesená",J88,0)</f>
        <v>0</v>
      </c>
      <c r="BI88" s="205">
        <f>IF(N88="nulová",J88,0)</f>
        <v>0</v>
      </c>
      <c r="BJ88" s="18" t="s">
        <v>80</v>
      </c>
      <c r="BK88" s="205">
        <f>ROUND(I88*H88,2)</f>
        <v>0</v>
      </c>
      <c r="BL88" s="18" t="s">
        <v>212</v>
      </c>
      <c r="BM88" s="204" t="s">
        <v>82</v>
      </c>
    </row>
    <row r="89" spans="1:65" s="2" customFormat="1" ht="16.5" customHeight="1">
      <c r="A89" s="35"/>
      <c r="B89" s="36"/>
      <c r="C89" s="193" t="s">
        <v>72</v>
      </c>
      <c r="D89" s="193" t="s">
        <v>208</v>
      </c>
      <c r="E89" s="194" t="s">
        <v>1401</v>
      </c>
      <c r="F89" s="195" t="s">
        <v>1402</v>
      </c>
      <c r="G89" s="196" t="s">
        <v>862</v>
      </c>
      <c r="H89" s="197">
        <v>2</v>
      </c>
      <c r="I89" s="198"/>
      <c r="J89" s="199">
        <f>ROUND(I89*H89,2)</f>
        <v>0</v>
      </c>
      <c r="K89" s="195" t="s">
        <v>19</v>
      </c>
      <c r="L89" s="40"/>
      <c r="M89" s="200" t="s">
        <v>19</v>
      </c>
      <c r="N89" s="201" t="s">
        <v>43</v>
      </c>
      <c r="O89" s="65"/>
      <c r="P89" s="202">
        <f>O89*H89</f>
        <v>0</v>
      </c>
      <c r="Q89" s="202">
        <v>0</v>
      </c>
      <c r="R89" s="202">
        <f>Q89*H89</f>
        <v>0</v>
      </c>
      <c r="S89" s="202">
        <v>0</v>
      </c>
      <c r="T89" s="203">
        <f>S89*H89</f>
        <v>0</v>
      </c>
      <c r="U89" s="35"/>
      <c r="V89" s="35"/>
      <c r="W89" s="35"/>
      <c r="X89" s="35"/>
      <c r="Y89" s="35"/>
      <c r="Z89" s="35"/>
      <c r="AA89" s="35"/>
      <c r="AB89" s="35"/>
      <c r="AC89" s="35"/>
      <c r="AD89" s="35"/>
      <c r="AE89" s="35"/>
      <c r="AR89" s="204" t="s">
        <v>212</v>
      </c>
      <c r="AT89" s="204" t="s">
        <v>208</v>
      </c>
      <c r="AU89" s="204" t="s">
        <v>80</v>
      </c>
      <c r="AY89" s="18" t="s">
        <v>206</v>
      </c>
      <c r="BE89" s="205">
        <f>IF(N89="základní",J89,0)</f>
        <v>0</v>
      </c>
      <c r="BF89" s="205">
        <f>IF(N89="snížená",J89,0)</f>
        <v>0</v>
      </c>
      <c r="BG89" s="205">
        <f>IF(N89="zákl. přenesená",J89,0)</f>
        <v>0</v>
      </c>
      <c r="BH89" s="205">
        <f>IF(N89="sníž. přenesená",J89,0)</f>
        <v>0</v>
      </c>
      <c r="BI89" s="205">
        <f>IF(N89="nulová",J89,0)</f>
        <v>0</v>
      </c>
      <c r="BJ89" s="18" t="s">
        <v>80</v>
      </c>
      <c r="BK89" s="205">
        <f>ROUND(I89*H89,2)</f>
        <v>0</v>
      </c>
      <c r="BL89" s="18" t="s">
        <v>212</v>
      </c>
      <c r="BM89" s="204" t="s">
        <v>212</v>
      </c>
    </row>
    <row r="90" spans="1:65" s="2" customFormat="1" ht="16.5" customHeight="1">
      <c r="A90" s="35"/>
      <c r="B90" s="36"/>
      <c r="C90" s="193" t="s">
        <v>72</v>
      </c>
      <c r="D90" s="193" t="s">
        <v>208</v>
      </c>
      <c r="E90" s="194" t="s">
        <v>1403</v>
      </c>
      <c r="F90" s="195" t="s">
        <v>1404</v>
      </c>
      <c r="G90" s="196" t="s">
        <v>862</v>
      </c>
      <c r="H90" s="197">
        <v>1</v>
      </c>
      <c r="I90" s="198"/>
      <c r="J90" s="199">
        <f>ROUND(I90*H90,2)</f>
        <v>0</v>
      </c>
      <c r="K90" s="195" t="s">
        <v>19</v>
      </c>
      <c r="L90" s="40"/>
      <c r="M90" s="200" t="s">
        <v>19</v>
      </c>
      <c r="N90" s="201" t="s">
        <v>43</v>
      </c>
      <c r="O90" s="65"/>
      <c r="P90" s="202">
        <f>O90*H90</f>
        <v>0</v>
      </c>
      <c r="Q90" s="202">
        <v>0</v>
      </c>
      <c r="R90" s="202">
        <f>Q90*H90</f>
        <v>0</v>
      </c>
      <c r="S90" s="202">
        <v>0</v>
      </c>
      <c r="T90" s="203">
        <f>S90*H90</f>
        <v>0</v>
      </c>
      <c r="U90" s="35"/>
      <c r="V90" s="35"/>
      <c r="W90" s="35"/>
      <c r="X90" s="35"/>
      <c r="Y90" s="35"/>
      <c r="Z90" s="35"/>
      <c r="AA90" s="35"/>
      <c r="AB90" s="35"/>
      <c r="AC90" s="35"/>
      <c r="AD90" s="35"/>
      <c r="AE90" s="35"/>
      <c r="AR90" s="204" t="s">
        <v>212</v>
      </c>
      <c r="AT90" s="204" t="s">
        <v>208</v>
      </c>
      <c r="AU90" s="204" t="s">
        <v>80</v>
      </c>
      <c r="AY90" s="18" t="s">
        <v>206</v>
      </c>
      <c r="BE90" s="205">
        <f>IF(N90="základní",J90,0)</f>
        <v>0</v>
      </c>
      <c r="BF90" s="205">
        <f>IF(N90="snížená",J90,0)</f>
        <v>0</v>
      </c>
      <c r="BG90" s="205">
        <f>IF(N90="zákl. přenesená",J90,0)</f>
        <v>0</v>
      </c>
      <c r="BH90" s="205">
        <f>IF(N90="sníž. přenesená",J90,0)</f>
        <v>0</v>
      </c>
      <c r="BI90" s="205">
        <f>IF(N90="nulová",J90,0)</f>
        <v>0</v>
      </c>
      <c r="BJ90" s="18" t="s">
        <v>80</v>
      </c>
      <c r="BK90" s="205">
        <f>ROUND(I90*H90,2)</f>
        <v>0</v>
      </c>
      <c r="BL90" s="18" t="s">
        <v>212</v>
      </c>
      <c r="BM90" s="204" t="s">
        <v>231</v>
      </c>
    </row>
    <row r="91" spans="1:65" s="2" customFormat="1" ht="16.5" customHeight="1">
      <c r="A91" s="35"/>
      <c r="B91" s="36"/>
      <c r="C91" s="193" t="s">
        <v>72</v>
      </c>
      <c r="D91" s="193" t="s">
        <v>208</v>
      </c>
      <c r="E91" s="194" t="s">
        <v>1405</v>
      </c>
      <c r="F91" s="195" t="s">
        <v>1406</v>
      </c>
      <c r="G91" s="196" t="s">
        <v>862</v>
      </c>
      <c r="H91" s="197">
        <v>1</v>
      </c>
      <c r="I91" s="198"/>
      <c r="J91" s="199">
        <f>ROUND(I91*H91,2)</f>
        <v>0</v>
      </c>
      <c r="K91" s="195" t="s">
        <v>19</v>
      </c>
      <c r="L91" s="40"/>
      <c r="M91" s="200" t="s">
        <v>19</v>
      </c>
      <c r="N91" s="201" t="s">
        <v>43</v>
      </c>
      <c r="O91" s="65"/>
      <c r="P91" s="202">
        <f>O91*H91</f>
        <v>0</v>
      </c>
      <c r="Q91" s="202">
        <v>0</v>
      </c>
      <c r="R91" s="202">
        <f>Q91*H91</f>
        <v>0</v>
      </c>
      <c r="S91" s="202">
        <v>0</v>
      </c>
      <c r="T91" s="203">
        <f>S91*H91</f>
        <v>0</v>
      </c>
      <c r="U91" s="35"/>
      <c r="V91" s="35"/>
      <c r="W91" s="35"/>
      <c r="X91" s="35"/>
      <c r="Y91" s="35"/>
      <c r="Z91" s="35"/>
      <c r="AA91" s="35"/>
      <c r="AB91" s="35"/>
      <c r="AC91" s="35"/>
      <c r="AD91" s="35"/>
      <c r="AE91" s="35"/>
      <c r="AR91" s="204" t="s">
        <v>212</v>
      </c>
      <c r="AT91" s="204" t="s">
        <v>208</v>
      </c>
      <c r="AU91" s="204" t="s">
        <v>80</v>
      </c>
      <c r="AY91" s="18" t="s">
        <v>206</v>
      </c>
      <c r="BE91" s="205">
        <f>IF(N91="základní",J91,0)</f>
        <v>0</v>
      </c>
      <c r="BF91" s="205">
        <f>IF(N91="snížená",J91,0)</f>
        <v>0</v>
      </c>
      <c r="BG91" s="205">
        <f>IF(N91="zákl. přenesená",J91,0)</f>
        <v>0</v>
      </c>
      <c r="BH91" s="205">
        <f>IF(N91="sníž. přenesená",J91,0)</f>
        <v>0</v>
      </c>
      <c r="BI91" s="205">
        <f>IF(N91="nulová",J91,0)</f>
        <v>0</v>
      </c>
      <c r="BJ91" s="18" t="s">
        <v>80</v>
      </c>
      <c r="BK91" s="205">
        <f>ROUND(I91*H91,2)</f>
        <v>0</v>
      </c>
      <c r="BL91" s="18" t="s">
        <v>212</v>
      </c>
      <c r="BM91" s="204" t="s">
        <v>239</v>
      </c>
    </row>
    <row r="92" spans="1:65" s="2" customFormat="1" ht="16.5" customHeight="1">
      <c r="A92" s="35"/>
      <c r="B92" s="36"/>
      <c r="C92" s="193" t="s">
        <v>72</v>
      </c>
      <c r="D92" s="193" t="s">
        <v>208</v>
      </c>
      <c r="E92" s="194" t="s">
        <v>1407</v>
      </c>
      <c r="F92" s="195" t="s">
        <v>1408</v>
      </c>
      <c r="G92" s="196" t="s">
        <v>220</v>
      </c>
      <c r="H92" s="197">
        <v>50</v>
      </c>
      <c r="I92" s="198"/>
      <c r="J92" s="199">
        <f>ROUND(I92*H92,2)</f>
        <v>0</v>
      </c>
      <c r="K92" s="195" t="s">
        <v>19</v>
      </c>
      <c r="L92" s="40"/>
      <c r="M92" s="200" t="s">
        <v>19</v>
      </c>
      <c r="N92" s="201" t="s">
        <v>43</v>
      </c>
      <c r="O92" s="65"/>
      <c r="P92" s="202">
        <f>O92*H92</f>
        <v>0</v>
      </c>
      <c r="Q92" s="202">
        <v>0</v>
      </c>
      <c r="R92" s="202">
        <f>Q92*H92</f>
        <v>0</v>
      </c>
      <c r="S92" s="202">
        <v>0</v>
      </c>
      <c r="T92" s="203">
        <f>S92*H92</f>
        <v>0</v>
      </c>
      <c r="U92" s="35"/>
      <c r="V92" s="35"/>
      <c r="W92" s="35"/>
      <c r="X92" s="35"/>
      <c r="Y92" s="35"/>
      <c r="Z92" s="35"/>
      <c r="AA92" s="35"/>
      <c r="AB92" s="35"/>
      <c r="AC92" s="35"/>
      <c r="AD92" s="35"/>
      <c r="AE92" s="35"/>
      <c r="AR92" s="204" t="s">
        <v>212</v>
      </c>
      <c r="AT92" s="204" t="s">
        <v>208</v>
      </c>
      <c r="AU92" s="204" t="s">
        <v>80</v>
      </c>
      <c r="AY92" s="18" t="s">
        <v>206</v>
      </c>
      <c r="BE92" s="205">
        <f>IF(N92="základní",J92,0)</f>
        <v>0</v>
      </c>
      <c r="BF92" s="205">
        <f>IF(N92="snížená",J92,0)</f>
        <v>0</v>
      </c>
      <c r="BG92" s="205">
        <f>IF(N92="zákl. přenesená",J92,0)</f>
        <v>0</v>
      </c>
      <c r="BH92" s="205">
        <f>IF(N92="sníž. přenesená",J92,0)</f>
        <v>0</v>
      </c>
      <c r="BI92" s="205">
        <f>IF(N92="nulová",J92,0)</f>
        <v>0</v>
      </c>
      <c r="BJ92" s="18" t="s">
        <v>80</v>
      </c>
      <c r="BK92" s="205">
        <f>ROUND(I92*H92,2)</f>
        <v>0</v>
      </c>
      <c r="BL92" s="18" t="s">
        <v>212</v>
      </c>
      <c r="BM92" s="204" t="s">
        <v>248</v>
      </c>
    </row>
    <row r="93" spans="1:65" s="12" customFormat="1" ht="25.9" customHeight="1">
      <c r="B93" s="177"/>
      <c r="C93" s="178"/>
      <c r="D93" s="179" t="s">
        <v>71</v>
      </c>
      <c r="E93" s="180" t="s">
        <v>848</v>
      </c>
      <c r="F93" s="180" t="s">
        <v>1409</v>
      </c>
      <c r="G93" s="178"/>
      <c r="H93" s="178"/>
      <c r="I93" s="181"/>
      <c r="J93" s="182">
        <f>BK93</f>
        <v>0</v>
      </c>
      <c r="K93" s="178"/>
      <c r="L93" s="183"/>
      <c r="M93" s="184"/>
      <c r="N93" s="185"/>
      <c r="O93" s="185"/>
      <c r="P93" s="186">
        <f>SUM(P94:P103)</f>
        <v>0</v>
      </c>
      <c r="Q93" s="185"/>
      <c r="R93" s="186">
        <f>SUM(R94:R103)</f>
        <v>0</v>
      </c>
      <c r="S93" s="185"/>
      <c r="T93" s="187">
        <f>SUM(T94:T103)</f>
        <v>0</v>
      </c>
      <c r="AR93" s="188" t="s">
        <v>80</v>
      </c>
      <c r="AT93" s="189" t="s">
        <v>71</v>
      </c>
      <c r="AU93" s="189" t="s">
        <v>72</v>
      </c>
      <c r="AY93" s="188" t="s">
        <v>206</v>
      </c>
      <c r="BK93" s="190">
        <f>SUM(BK94:BK103)</f>
        <v>0</v>
      </c>
    </row>
    <row r="94" spans="1:65" s="2" customFormat="1" ht="16.5" customHeight="1">
      <c r="A94" s="35"/>
      <c r="B94" s="36"/>
      <c r="C94" s="193" t="s">
        <v>72</v>
      </c>
      <c r="D94" s="193" t="s">
        <v>208</v>
      </c>
      <c r="E94" s="194" t="s">
        <v>1410</v>
      </c>
      <c r="F94" s="195" t="s">
        <v>1411</v>
      </c>
      <c r="G94" s="196" t="s">
        <v>862</v>
      </c>
      <c r="H94" s="197">
        <v>1</v>
      </c>
      <c r="I94" s="198"/>
      <c r="J94" s="199">
        <f t="shared" ref="J94:J103" si="0">ROUND(I94*H94,2)</f>
        <v>0</v>
      </c>
      <c r="K94" s="195" t="s">
        <v>19</v>
      </c>
      <c r="L94" s="40"/>
      <c r="M94" s="200" t="s">
        <v>19</v>
      </c>
      <c r="N94" s="201" t="s">
        <v>43</v>
      </c>
      <c r="O94" s="65"/>
      <c r="P94" s="202">
        <f t="shared" ref="P94:P103" si="1">O94*H94</f>
        <v>0</v>
      </c>
      <c r="Q94" s="202">
        <v>0</v>
      </c>
      <c r="R94" s="202">
        <f t="shared" ref="R94:R103" si="2">Q94*H94</f>
        <v>0</v>
      </c>
      <c r="S94" s="202">
        <v>0</v>
      </c>
      <c r="T94" s="203">
        <f t="shared" ref="T94:T103" si="3">S94*H94</f>
        <v>0</v>
      </c>
      <c r="U94" s="35"/>
      <c r="V94" s="35"/>
      <c r="W94" s="35"/>
      <c r="X94" s="35"/>
      <c r="Y94" s="35"/>
      <c r="Z94" s="35"/>
      <c r="AA94" s="35"/>
      <c r="AB94" s="35"/>
      <c r="AC94" s="35"/>
      <c r="AD94" s="35"/>
      <c r="AE94" s="35"/>
      <c r="AR94" s="204" t="s">
        <v>212</v>
      </c>
      <c r="AT94" s="204" t="s">
        <v>208</v>
      </c>
      <c r="AU94" s="204" t="s">
        <v>80</v>
      </c>
      <c r="AY94" s="18" t="s">
        <v>206</v>
      </c>
      <c r="BE94" s="205">
        <f t="shared" ref="BE94:BE103" si="4">IF(N94="základní",J94,0)</f>
        <v>0</v>
      </c>
      <c r="BF94" s="205">
        <f t="shared" ref="BF94:BF103" si="5">IF(N94="snížená",J94,0)</f>
        <v>0</v>
      </c>
      <c r="BG94" s="205">
        <f t="shared" ref="BG94:BG103" si="6">IF(N94="zákl. přenesená",J94,0)</f>
        <v>0</v>
      </c>
      <c r="BH94" s="205">
        <f t="shared" ref="BH94:BH103" si="7">IF(N94="sníž. přenesená",J94,0)</f>
        <v>0</v>
      </c>
      <c r="BI94" s="205">
        <f t="shared" ref="BI94:BI103" si="8">IF(N94="nulová",J94,0)</f>
        <v>0</v>
      </c>
      <c r="BJ94" s="18" t="s">
        <v>80</v>
      </c>
      <c r="BK94" s="205">
        <f t="shared" ref="BK94:BK103" si="9">ROUND(I94*H94,2)</f>
        <v>0</v>
      </c>
      <c r="BL94" s="18" t="s">
        <v>212</v>
      </c>
      <c r="BM94" s="204" t="s">
        <v>257</v>
      </c>
    </row>
    <row r="95" spans="1:65" s="2" customFormat="1" ht="16.5" customHeight="1">
      <c r="A95" s="35"/>
      <c r="B95" s="36"/>
      <c r="C95" s="193" t="s">
        <v>72</v>
      </c>
      <c r="D95" s="193" t="s">
        <v>208</v>
      </c>
      <c r="E95" s="194" t="s">
        <v>1412</v>
      </c>
      <c r="F95" s="195" t="s">
        <v>1413</v>
      </c>
      <c r="G95" s="196" t="s">
        <v>862</v>
      </c>
      <c r="H95" s="197">
        <v>8</v>
      </c>
      <c r="I95" s="198"/>
      <c r="J95" s="199">
        <f t="shared" si="0"/>
        <v>0</v>
      </c>
      <c r="K95" s="195" t="s">
        <v>19</v>
      </c>
      <c r="L95" s="40"/>
      <c r="M95" s="200" t="s">
        <v>19</v>
      </c>
      <c r="N95" s="201" t="s">
        <v>43</v>
      </c>
      <c r="O95" s="65"/>
      <c r="P95" s="202">
        <f t="shared" si="1"/>
        <v>0</v>
      </c>
      <c r="Q95" s="202">
        <v>0</v>
      </c>
      <c r="R95" s="202">
        <f t="shared" si="2"/>
        <v>0</v>
      </c>
      <c r="S95" s="202">
        <v>0</v>
      </c>
      <c r="T95" s="203">
        <f t="shared" si="3"/>
        <v>0</v>
      </c>
      <c r="U95" s="35"/>
      <c r="V95" s="35"/>
      <c r="W95" s="35"/>
      <c r="X95" s="35"/>
      <c r="Y95" s="35"/>
      <c r="Z95" s="35"/>
      <c r="AA95" s="35"/>
      <c r="AB95" s="35"/>
      <c r="AC95" s="35"/>
      <c r="AD95" s="35"/>
      <c r="AE95" s="35"/>
      <c r="AR95" s="204" t="s">
        <v>212</v>
      </c>
      <c r="AT95" s="204" t="s">
        <v>208</v>
      </c>
      <c r="AU95" s="204" t="s">
        <v>80</v>
      </c>
      <c r="AY95" s="18" t="s">
        <v>206</v>
      </c>
      <c r="BE95" s="205">
        <f t="shared" si="4"/>
        <v>0</v>
      </c>
      <c r="BF95" s="205">
        <f t="shared" si="5"/>
        <v>0</v>
      </c>
      <c r="BG95" s="205">
        <f t="shared" si="6"/>
        <v>0</v>
      </c>
      <c r="BH95" s="205">
        <f t="shared" si="7"/>
        <v>0</v>
      </c>
      <c r="BI95" s="205">
        <f t="shared" si="8"/>
        <v>0</v>
      </c>
      <c r="BJ95" s="18" t="s">
        <v>80</v>
      </c>
      <c r="BK95" s="205">
        <f t="shared" si="9"/>
        <v>0</v>
      </c>
      <c r="BL95" s="18" t="s">
        <v>212</v>
      </c>
      <c r="BM95" s="204" t="s">
        <v>266</v>
      </c>
    </row>
    <row r="96" spans="1:65" s="2" customFormat="1" ht="16.5" customHeight="1">
      <c r="A96" s="35"/>
      <c r="B96" s="36"/>
      <c r="C96" s="193" t="s">
        <v>72</v>
      </c>
      <c r="D96" s="193" t="s">
        <v>208</v>
      </c>
      <c r="E96" s="194" t="s">
        <v>1414</v>
      </c>
      <c r="F96" s="195" t="s">
        <v>1415</v>
      </c>
      <c r="G96" s="196" t="s">
        <v>862</v>
      </c>
      <c r="H96" s="197">
        <v>17</v>
      </c>
      <c r="I96" s="198"/>
      <c r="J96" s="199">
        <f t="shared" si="0"/>
        <v>0</v>
      </c>
      <c r="K96" s="195" t="s">
        <v>19</v>
      </c>
      <c r="L96" s="40"/>
      <c r="M96" s="200" t="s">
        <v>19</v>
      </c>
      <c r="N96" s="201" t="s">
        <v>43</v>
      </c>
      <c r="O96" s="65"/>
      <c r="P96" s="202">
        <f t="shared" si="1"/>
        <v>0</v>
      </c>
      <c r="Q96" s="202">
        <v>0</v>
      </c>
      <c r="R96" s="202">
        <f t="shared" si="2"/>
        <v>0</v>
      </c>
      <c r="S96" s="202">
        <v>0</v>
      </c>
      <c r="T96" s="203">
        <f t="shared" si="3"/>
        <v>0</v>
      </c>
      <c r="U96" s="35"/>
      <c r="V96" s="35"/>
      <c r="W96" s="35"/>
      <c r="X96" s="35"/>
      <c r="Y96" s="35"/>
      <c r="Z96" s="35"/>
      <c r="AA96" s="35"/>
      <c r="AB96" s="35"/>
      <c r="AC96" s="35"/>
      <c r="AD96" s="35"/>
      <c r="AE96" s="35"/>
      <c r="AR96" s="204" t="s">
        <v>212</v>
      </c>
      <c r="AT96" s="204" t="s">
        <v>208</v>
      </c>
      <c r="AU96" s="204" t="s">
        <v>80</v>
      </c>
      <c r="AY96" s="18" t="s">
        <v>206</v>
      </c>
      <c r="BE96" s="205">
        <f t="shared" si="4"/>
        <v>0</v>
      </c>
      <c r="BF96" s="205">
        <f t="shared" si="5"/>
        <v>0</v>
      </c>
      <c r="BG96" s="205">
        <f t="shared" si="6"/>
        <v>0</v>
      </c>
      <c r="BH96" s="205">
        <f t="shared" si="7"/>
        <v>0</v>
      </c>
      <c r="BI96" s="205">
        <f t="shared" si="8"/>
        <v>0</v>
      </c>
      <c r="BJ96" s="18" t="s">
        <v>80</v>
      </c>
      <c r="BK96" s="205">
        <f t="shared" si="9"/>
        <v>0</v>
      </c>
      <c r="BL96" s="18" t="s">
        <v>212</v>
      </c>
      <c r="BM96" s="204" t="s">
        <v>343</v>
      </c>
    </row>
    <row r="97" spans="1:65" s="2" customFormat="1" ht="16.5" customHeight="1">
      <c r="A97" s="35"/>
      <c r="B97" s="36"/>
      <c r="C97" s="193" t="s">
        <v>72</v>
      </c>
      <c r="D97" s="193" t="s">
        <v>208</v>
      </c>
      <c r="E97" s="194" t="s">
        <v>1416</v>
      </c>
      <c r="F97" s="195" t="s">
        <v>1417</v>
      </c>
      <c r="G97" s="196" t="s">
        <v>862</v>
      </c>
      <c r="H97" s="197">
        <v>8</v>
      </c>
      <c r="I97" s="198"/>
      <c r="J97" s="199">
        <f t="shared" si="0"/>
        <v>0</v>
      </c>
      <c r="K97" s="195" t="s">
        <v>19</v>
      </c>
      <c r="L97" s="40"/>
      <c r="M97" s="200" t="s">
        <v>19</v>
      </c>
      <c r="N97" s="201" t="s">
        <v>43</v>
      </c>
      <c r="O97" s="65"/>
      <c r="P97" s="202">
        <f t="shared" si="1"/>
        <v>0</v>
      </c>
      <c r="Q97" s="202">
        <v>0</v>
      </c>
      <c r="R97" s="202">
        <f t="shared" si="2"/>
        <v>0</v>
      </c>
      <c r="S97" s="202">
        <v>0</v>
      </c>
      <c r="T97" s="203">
        <f t="shared" si="3"/>
        <v>0</v>
      </c>
      <c r="U97" s="35"/>
      <c r="V97" s="35"/>
      <c r="W97" s="35"/>
      <c r="X97" s="35"/>
      <c r="Y97" s="35"/>
      <c r="Z97" s="35"/>
      <c r="AA97" s="35"/>
      <c r="AB97" s="35"/>
      <c r="AC97" s="35"/>
      <c r="AD97" s="35"/>
      <c r="AE97" s="35"/>
      <c r="AR97" s="204" t="s">
        <v>212</v>
      </c>
      <c r="AT97" s="204" t="s">
        <v>208</v>
      </c>
      <c r="AU97" s="204" t="s">
        <v>80</v>
      </c>
      <c r="AY97" s="18" t="s">
        <v>206</v>
      </c>
      <c r="BE97" s="205">
        <f t="shared" si="4"/>
        <v>0</v>
      </c>
      <c r="BF97" s="205">
        <f t="shared" si="5"/>
        <v>0</v>
      </c>
      <c r="BG97" s="205">
        <f t="shared" si="6"/>
        <v>0</v>
      </c>
      <c r="BH97" s="205">
        <f t="shared" si="7"/>
        <v>0</v>
      </c>
      <c r="BI97" s="205">
        <f t="shared" si="8"/>
        <v>0</v>
      </c>
      <c r="BJ97" s="18" t="s">
        <v>80</v>
      </c>
      <c r="BK97" s="205">
        <f t="shared" si="9"/>
        <v>0</v>
      </c>
      <c r="BL97" s="18" t="s">
        <v>212</v>
      </c>
      <c r="BM97" s="204" t="s">
        <v>353</v>
      </c>
    </row>
    <row r="98" spans="1:65" s="2" customFormat="1" ht="16.5" customHeight="1">
      <c r="A98" s="35"/>
      <c r="B98" s="36"/>
      <c r="C98" s="193" t="s">
        <v>72</v>
      </c>
      <c r="D98" s="193" t="s">
        <v>208</v>
      </c>
      <c r="E98" s="194" t="s">
        <v>1418</v>
      </c>
      <c r="F98" s="195" t="s">
        <v>1419</v>
      </c>
      <c r="G98" s="196" t="s">
        <v>862</v>
      </c>
      <c r="H98" s="197">
        <v>2</v>
      </c>
      <c r="I98" s="198"/>
      <c r="J98" s="199">
        <f t="shared" si="0"/>
        <v>0</v>
      </c>
      <c r="K98" s="195" t="s">
        <v>19</v>
      </c>
      <c r="L98" s="40"/>
      <c r="M98" s="200" t="s">
        <v>19</v>
      </c>
      <c r="N98" s="201" t="s">
        <v>43</v>
      </c>
      <c r="O98" s="65"/>
      <c r="P98" s="202">
        <f t="shared" si="1"/>
        <v>0</v>
      </c>
      <c r="Q98" s="202">
        <v>0</v>
      </c>
      <c r="R98" s="202">
        <f t="shared" si="2"/>
        <v>0</v>
      </c>
      <c r="S98" s="202">
        <v>0</v>
      </c>
      <c r="T98" s="203">
        <f t="shared" si="3"/>
        <v>0</v>
      </c>
      <c r="U98" s="35"/>
      <c r="V98" s="35"/>
      <c r="W98" s="35"/>
      <c r="X98" s="35"/>
      <c r="Y98" s="35"/>
      <c r="Z98" s="35"/>
      <c r="AA98" s="35"/>
      <c r="AB98" s="35"/>
      <c r="AC98" s="35"/>
      <c r="AD98" s="35"/>
      <c r="AE98" s="35"/>
      <c r="AR98" s="204" t="s">
        <v>212</v>
      </c>
      <c r="AT98" s="204" t="s">
        <v>208</v>
      </c>
      <c r="AU98" s="204" t="s">
        <v>80</v>
      </c>
      <c r="AY98" s="18" t="s">
        <v>206</v>
      </c>
      <c r="BE98" s="205">
        <f t="shared" si="4"/>
        <v>0</v>
      </c>
      <c r="BF98" s="205">
        <f t="shared" si="5"/>
        <v>0</v>
      </c>
      <c r="BG98" s="205">
        <f t="shared" si="6"/>
        <v>0</v>
      </c>
      <c r="BH98" s="205">
        <f t="shared" si="7"/>
        <v>0</v>
      </c>
      <c r="BI98" s="205">
        <f t="shared" si="8"/>
        <v>0</v>
      </c>
      <c r="BJ98" s="18" t="s">
        <v>80</v>
      </c>
      <c r="BK98" s="205">
        <f t="shared" si="9"/>
        <v>0</v>
      </c>
      <c r="BL98" s="18" t="s">
        <v>212</v>
      </c>
      <c r="BM98" s="204" t="s">
        <v>362</v>
      </c>
    </row>
    <row r="99" spans="1:65" s="2" customFormat="1" ht="16.5" customHeight="1">
      <c r="A99" s="35"/>
      <c r="B99" s="36"/>
      <c r="C99" s="193" t="s">
        <v>72</v>
      </c>
      <c r="D99" s="193" t="s">
        <v>208</v>
      </c>
      <c r="E99" s="194" t="s">
        <v>1420</v>
      </c>
      <c r="F99" s="195" t="s">
        <v>1421</v>
      </c>
      <c r="G99" s="196" t="s">
        <v>862</v>
      </c>
      <c r="H99" s="197">
        <v>2</v>
      </c>
      <c r="I99" s="198"/>
      <c r="J99" s="199">
        <f t="shared" si="0"/>
        <v>0</v>
      </c>
      <c r="K99" s="195" t="s">
        <v>19</v>
      </c>
      <c r="L99" s="40"/>
      <c r="M99" s="200" t="s">
        <v>19</v>
      </c>
      <c r="N99" s="201" t="s">
        <v>43</v>
      </c>
      <c r="O99" s="65"/>
      <c r="P99" s="202">
        <f t="shared" si="1"/>
        <v>0</v>
      </c>
      <c r="Q99" s="202">
        <v>0</v>
      </c>
      <c r="R99" s="202">
        <f t="shared" si="2"/>
        <v>0</v>
      </c>
      <c r="S99" s="202">
        <v>0</v>
      </c>
      <c r="T99" s="203">
        <f t="shared" si="3"/>
        <v>0</v>
      </c>
      <c r="U99" s="35"/>
      <c r="V99" s="35"/>
      <c r="W99" s="35"/>
      <c r="X99" s="35"/>
      <c r="Y99" s="35"/>
      <c r="Z99" s="35"/>
      <c r="AA99" s="35"/>
      <c r="AB99" s="35"/>
      <c r="AC99" s="35"/>
      <c r="AD99" s="35"/>
      <c r="AE99" s="35"/>
      <c r="AR99" s="204" t="s">
        <v>212</v>
      </c>
      <c r="AT99" s="204" t="s">
        <v>208</v>
      </c>
      <c r="AU99" s="204" t="s">
        <v>80</v>
      </c>
      <c r="AY99" s="18" t="s">
        <v>206</v>
      </c>
      <c r="BE99" s="205">
        <f t="shared" si="4"/>
        <v>0</v>
      </c>
      <c r="BF99" s="205">
        <f t="shared" si="5"/>
        <v>0</v>
      </c>
      <c r="BG99" s="205">
        <f t="shared" si="6"/>
        <v>0</v>
      </c>
      <c r="BH99" s="205">
        <f t="shared" si="7"/>
        <v>0</v>
      </c>
      <c r="BI99" s="205">
        <f t="shared" si="8"/>
        <v>0</v>
      </c>
      <c r="BJ99" s="18" t="s">
        <v>80</v>
      </c>
      <c r="BK99" s="205">
        <f t="shared" si="9"/>
        <v>0</v>
      </c>
      <c r="BL99" s="18" t="s">
        <v>212</v>
      </c>
      <c r="BM99" s="204" t="s">
        <v>371</v>
      </c>
    </row>
    <row r="100" spans="1:65" s="2" customFormat="1" ht="16.5" customHeight="1">
      <c r="A100" s="35"/>
      <c r="B100" s="36"/>
      <c r="C100" s="193" t="s">
        <v>72</v>
      </c>
      <c r="D100" s="193" t="s">
        <v>208</v>
      </c>
      <c r="E100" s="194" t="s">
        <v>1422</v>
      </c>
      <c r="F100" s="195" t="s">
        <v>1423</v>
      </c>
      <c r="G100" s="196" t="s">
        <v>862</v>
      </c>
      <c r="H100" s="197">
        <v>2</v>
      </c>
      <c r="I100" s="198"/>
      <c r="J100" s="199">
        <f t="shared" si="0"/>
        <v>0</v>
      </c>
      <c r="K100" s="195" t="s">
        <v>19</v>
      </c>
      <c r="L100" s="40"/>
      <c r="M100" s="200" t="s">
        <v>19</v>
      </c>
      <c r="N100" s="201" t="s">
        <v>43</v>
      </c>
      <c r="O100" s="65"/>
      <c r="P100" s="202">
        <f t="shared" si="1"/>
        <v>0</v>
      </c>
      <c r="Q100" s="202">
        <v>0</v>
      </c>
      <c r="R100" s="202">
        <f t="shared" si="2"/>
        <v>0</v>
      </c>
      <c r="S100" s="202">
        <v>0</v>
      </c>
      <c r="T100" s="203">
        <f t="shared" si="3"/>
        <v>0</v>
      </c>
      <c r="U100" s="35"/>
      <c r="V100" s="35"/>
      <c r="W100" s="35"/>
      <c r="X100" s="35"/>
      <c r="Y100" s="35"/>
      <c r="Z100" s="35"/>
      <c r="AA100" s="35"/>
      <c r="AB100" s="35"/>
      <c r="AC100" s="35"/>
      <c r="AD100" s="35"/>
      <c r="AE100" s="35"/>
      <c r="AR100" s="204" t="s">
        <v>212</v>
      </c>
      <c r="AT100" s="204" t="s">
        <v>208</v>
      </c>
      <c r="AU100" s="204" t="s">
        <v>80</v>
      </c>
      <c r="AY100" s="18" t="s">
        <v>206</v>
      </c>
      <c r="BE100" s="205">
        <f t="shared" si="4"/>
        <v>0</v>
      </c>
      <c r="BF100" s="205">
        <f t="shared" si="5"/>
        <v>0</v>
      </c>
      <c r="BG100" s="205">
        <f t="shared" si="6"/>
        <v>0</v>
      </c>
      <c r="BH100" s="205">
        <f t="shared" si="7"/>
        <v>0</v>
      </c>
      <c r="BI100" s="205">
        <f t="shared" si="8"/>
        <v>0</v>
      </c>
      <c r="BJ100" s="18" t="s">
        <v>80</v>
      </c>
      <c r="BK100" s="205">
        <f t="shared" si="9"/>
        <v>0</v>
      </c>
      <c r="BL100" s="18" t="s">
        <v>212</v>
      </c>
      <c r="BM100" s="204" t="s">
        <v>380</v>
      </c>
    </row>
    <row r="101" spans="1:65" s="2" customFormat="1" ht="16.5" customHeight="1">
      <c r="A101" s="35"/>
      <c r="B101" s="36"/>
      <c r="C101" s="193" t="s">
        <v>72</v>
      </c>
      <c r="D101" s="193" t="s">
        <v>208</v>
      </c>
      <c r="E101" s="194" t="s">
        <v>1424</v>
      </c>
      <c r="F101" s="195" t="s">
        <v>1425</v>
      </c>
      <c r="G101" s="196" t="s">
        <v>862</v>
      </c>
      <c r="H101" s="197">
        <v>8</v>
      </c>
      <c r="I101" s="198"/>
      <c r="J101" s="199">
        <f t="shared" si="0"/>
        <v>0</v>
      </c>
      <c r="K101" s="195" t="s">
        <v>19</v>
      </c>
      <c r="L101" s="40"/>
      <c r="M101" s="200" t="s">
        <v>19</v>
      </c>
      <c r="N101" s="201" t="s">
        <v>43</v>
      </c>
      <c r="O101" s="65"/>
      <c r="P101" s="202">
        <f t="shared" si="1"/>
        <v>0</v>
      </c>
      <c r="Q101" s="202">
        <v>0</v>
      </c>
      <c r="R101" s="202">
        <f t="shared" si="2"/>
        <v>0</v>
      </c>
      <c r="S101" s="202">
        <v>0</v>
      </c>
      <c r="T101" s="203">
        <f t="shared" si="3"/>
        <v>0</v>
      </c>
      <c r="U101" s="35"/>
      <c r="V101" s="35"/>
      <c r="W101" s="35"/>
      <c r="X101" s="35"/>
      <c r="Y101" s="35"/>
      <c r="Z101" s="35"/>
      <c r="AA101" s="35"/>
      <c r="AB101" s="35"/>
      <c r="AC101" s="35"/>
      <c r="AD101" s="35"/>
      <c r="AE101" s="35"/>
      <c r="AR101" s="204" t="s">
        <v>212</v>
      </c>
      <c r="AT101" s="204" t="s">
        <v>208</v>
      </c>
      <c r="AU101" s="204" t="s">
        <v>80</v>
      </c>
      <c r="AY101" s="18" t="s">
        <v>206</v>
      </c>
      <c r="BE101" s="205">
        <f t="shared" si="4"/>
        <v>0</v>
      </c>
      <c r="BF101" s="205">
        <f t="shared" si="5"/>
        <v>0</v>
      </c>
      <c r="BG101" s="205">
        <f t="shared" si="6"/>
        <v>0</v>
      </c>
      <c r="BH101" s="205">
        <f t="shared" si="7"/>
        <v>0</v>
      </c>
      <c r="BI101" s="205">
        <f t="shared" si="8"/>
        <v>0</v>
      </c>
      <c r="BJ101" s="18" t="s">
        <v>80</v>
      </c>
      <c r="BK101" s="205">
        <f t="shared" si="9"/>
        <v>0</v>
      </c>
      <c r="BL101" s="18" t="s">
        <v>212</v>
      </c>
      <c r="BM101" s="204" t="s">
        <v>389</v>
      </c>
    </row>
    <row r="102" spans="1:65" s="2" customFormat="1" ht="16.5" customHeight="1">
      <c r="A102" s="35"/>
      <c r="B102" s="36"/>
      <c r="C102" s="193" t="s">
        <v>72</v>
      </c>
      <c r="D102" s="193" t="s">
        <v>208</v>
      </c>
      <c r="E102" s="194" t="s">
        <v>1426</v>
      </c>
      <c r="F102" s="195" t="s">
        <v>1427</v>
      </c>
      <c r="G102" s="196" t="s">
        <v>862</v>
      </c>
      <c r="H102" s="197">
        <v>2</v>
      </c>
      <c r="I102" s="198"/>
      <c r="J102" s="199">
        <f t="shared" si="0"/>
        <v>0</v>
      </c>
      <c r="K102" s="195" t="s">
        <v>19</v>
      </c>
      <c r="L102" s="40"/>
      <c r="M102" s="200" t="s">
        <v>19</v>
      </c>
      <c r="N102" s="201" t="s">
        <v>43</v>
      </c>
      <c r="O102" s="65"/>
      <c r="P102" s="202">
        <f t="shared" si="1"/>
        <v>0</v>
      </c>
      <c r="Q102" s="202">
        <v>0</v>
      </c>
      <c r="R102" s="202">
        <f t="shared" si="2"/>
        <v>0</v>
      </c>
      <c r="S102" s="202">
        <v>0</v>
      </c>
      <c r="T102" s="203">
        <f t="shared" si="3"/>
        <v>0</v>
      </c>
      <c r="U102" s="35"/>
      <c r="V102" s="35"/>
      <c r="W102" s="35"/>
      <c r="X102" s="35"/>
      <c r="Y102" s="35"/>
      <c r="Z102" s="35"/>
      <c r="AA102" s="35"/>
      <c r="AB102" s="35"/>
      <c r="AC102" s="35"/>
      <c r="AD102" s="35"/>
      <c r="AE102" s="35"/>
      <c r="AR102" s="204" t="s">
        <v>212</v>
      </c>
      <c r="AT102" s="204" t="s">
        <v>208</v>
      </c>
      <c r="AU102" s="204" t="s">
        <v>80</v>
      </c>
      <c r="AY102" s="18" t="s">
        <v>206</v>
      </c>
      <c r="BE102" s="205">
        <f t="shared" si="4"/>
        <v>0</v>
      </c>
      <c r="BF102" s="205">
        <f t="shared" si="5"/>
        <v>0</v>
      </c>
      <c r="BG102" s="205">
        <f t="shared" si="6"/>
        <v>0</v>
      </c>
      <c r="BH102" s="205">
        <f t="shared" si="7"/>
        <v>0</v>
      </c>
      <c r="BI102" s="205">
        <f t="shared" si="8"/>
        <v>0</v>
      </c>
      <c r="BJ102" s="18" t="s">
        <v>80</v>
      </c>
      <c r="BK102" s="205">
        <f t="shared" si="9"/>
        <v>0</v>
      </c>
      <c r="BL102" s="18" t="s">
        <v>212</v>
      </c>
      <c r="BM102" s="204" t="s">
        <v>400</v>
      </c>
    </row>
    <row r="103" spans="1:65" s="2" customFormat="1" ht="16.5" customHeight="1">
      <c r="A103" s="35"/>
      <c r="B103" s="36"/>
      <c r="C103" s="193" t="s">
        <v>72</v>
      </c>
      <c r="D103" s="193" t="s">
        <v>208</v>
      </c>
      <c r="E103" s="194" t="s">
        <v>1428</v>
      </c>
      <c r="F103" s="195" t="s">
        <v>1429</v>
      </c>
      <c r="G103" s="196" t="s">
        <v>862</v>
      </c>
      <c r="H103" s="197">
        <v>6</v>
      </c>
      <c r="I103" s="198"/>
      <c r="J103" s="199">
        <f t="shared" si="0"/>
        <v>0</v>
      </c>
      <c r="K103" s="195" t="s">
        <v>19</v>
      </c>
      <c r="L103" s="40"/>
      <c r="M103" s="200" t="s">
        <v>19</v>
      </c>
      <c r="N103" s="201" t="s">
        <v>43</v>
      </c>
      <c r="O103" s="65"/>
      <c r="P103" s="202">
        <f t="shared" si="1"/>
        <v>0</v>
      </c>
      <c r="Q103" s="202">
        <v>0</v>
      </c>
      <c r="R103" s="202">
        <f t="shared" si="2"/>
        <v>0</v>
      </c>
      <c r="S103" s="202">
        <v>0</v>
      </c>
      <c r="T103" s="203">
        <f t="shared" si="3"/>
        <v>0</v>
      </c>
      <c r="U103" s="35"/>
      <c r="V103" s="35"/>
      <c r="W103" s="35"/>
      <c r="X103" s="35"/>
      <c r="Y103" s="35"/>
      <c r="Z103" s="35"/>
      <c r="AA103" s="35"/>
      <c r="AB103" s="35"/>
      <c r="AC103" s="35"/>
      <c r="AD103" s="35"/>
      <c r="AE103" s="35"/>
      <c r="AR103" s="204" t="s">
        <v>212</v>
      </c>
      <c r="AT103" s="204" t="s">
        <v>208</v>
      </c>
      <c r="AU103" s="204" t="s">
        <v>80</v>
      </c>
      <c r="AY103" s="18" t="s">
        <v>206</v>
      </c>
      <c r="BE103" s="205">
        <f t="shared" si="4"/>
        <v>0</v>
      </c>
      <c r="BF103" s="205">
        <f t="shared" si="5"/>
        <v>0</v>
      </c>
      <c r="BG103" s="205">
        <f t="shared" si="6"/>
        <v>0</v>
      </c>
      <c r="BH103" s="205">
        <f t="shared" si="7"/>
        <v>0</v>
      </c>
      <c r="BI103" s="205">
        <f t="shared" si="8"/>
        <v>0</v>
      </c>
      <c r="BJ103" s="18" t="s">
        <v>80</v>
      </c>
      <c r="BK103" s="205">
        <f t="shared" si="9"/>
        <v>0</v>
      </c>
      <c r="BL103" s="18" t="s">
        <v>212</v>
      </c>
      <c r="BM103" s="204" t="s">
        <v>412</v>
      </c>
    </row>
    <row r="104" spans="1:65" s="12" customFormat="1" ht="25.9" customHeight="1">
      <c r="B104" s="177"/>
      <c r="C104" s="178"/>
      <c r="D104" s="179" t="s">
        <v>71</v>
      </c>
      <c r="E104" s="180" t="s">
        <v>1430</v>
      </c>
      <c r="F104" s="180" t="s">
        <v>1431</v>
      </c>
      <c r="G104" s="178"/>
      <c r="H104" s="178"/>
      <c r="I104" s="181"/>
      <c r="J104" s="182">
        <f>BK104</f>
        <v>0</v>
      </c>
      <c r="K104" s="178"/>
      <c r="L104" s="183"/>
      <c r="M104" s="184"/>
      <c r="N104" s="185"/>
      <c r="O104" s="185"/>
      <c r="P104" s="186">
        <f>SUM(P105:P113)</f>
        <v>0</v>
      </c>
      <c r="Q104" s="185"/>
      <c r="R104" s="186">
        <f>SUM(R105:R113)</f>
        <v>0</v>
      </c>
      <c r="S104" s="185"/>
      <c r="T104" s="187">
        <f>SUM(T105:T113)</f>
        <v>0</v>
      </c>
      <c r="AR104" s="188" t="s">
        <v>80</v>
      </c>
      <c r="AT104" s="189" t="s">
        <v>71</v>
      </c>
      <c r="AU104" s="189" t="s">
        <v>72</v>
      </c>
      <c r="AY104" s="188" t="s">
        <v>206</v>
      </c>
      <c r="BK104" s="190">
        <f>SUM(BK105:BK113)</f>
        <v>0</v>
      </c>
    </row>
    <row r="105" spans="1:65" s="2" customFormat="1" ht="16.5" customHeight="1">
      <c r="A105" s="35"/>
      <c r="B105" s="36"/>
      <c r="C105" s="193" t="s">
        <v>72</v>
      </c>
      <c r="D105" s="193" t="s">
        <v>208</v>
      </c>
      <c r="E105" s="194" t="s">
        <v>1432</v>
      </c>
      <c r="F105" s="195" t="s">
        <v>1433</v>
      </c>
      <c r="G105" s="196" t="s">
        <v>862</v>
      </c>
      <c r="H105" s="197">
        <v>21</v>
      </c>
      <c r="I105" s="198"/>
      <c r="J105" s="199">
        <f t="shared" ref="J105:J113" si="10">ROUND(I105*H105,2)</f>
        <v>0</v>
      </c>
      <c r="K105" s="195" t="s">
        <v>19</v>
      </c>
      <c r="L105" s="40"/>
      <c r="M105" s="200" t="s">
        <v>19</v>
      </c>
      <c r="N105" s="201" t="s">
        <v>43</v>
      </c>
      <c r="O105" s="65"/>
      <c r="P105" s="202">
        <f t="shared" ref="P105:P113" si="11">O105*H105</f>
        <v>0</v>
      </c>
      <c r="Q105" s="202">
        <v>0</v>
      </c>
      <c r="R105" s="202">
        <f t="shared" ref="R105:R113" si="12">Q105*H105</f>
        <v>0</v>
      </c>
      <c r="S105" s="202">
        <v>0</v>
      </c>
      <c r="T105" s="203">
        <f t="shared" ref="T105:T113" si="13">S105*H105</f>
        <v>0</v>
      </c>
      <c r="U105" s="35"/>
      <c r="V105" s="35"/>
      <c r="W105" s="35"/>
      <c r="X105" s="35"/>
      <c r="Y105" s="35"/>
      <c r="Z105" s="35"/>
      <c r="AA105" s="35"/>
      <c r="AB105" s="35"/>
      <c r="AC105" s="35"/>
      <c r="AD105" s="35"/>
      <c r="AE105" s="35"/>
      <c r="AR105" s="204" t="s">
        <v>212</v>
      </c>
      <c r="AT105" s="204" t="s">
        <v>208</v>
      </c>
      <c r="AU105" s="204" t="s">
        <v>80</v>
      </c>
      <c r="AY105" s="18" t="s">
        <v>206</v>
      </c>
      <c r="BE105" s="205">
        <f t="shared" ref="BE105:BE113" si="14">IF(N105="základní",J105,0)</f>
        <v>0</v>
      </c>
      <c r="BF105" s="205">
        <f t="shared" ref="BF105:BF113" si="15">IF(N105="snížená",J105,0)</f>
        <v>0</v>
      </c>
      <c r="BG105" s="205">
        <f t="shared" ref="BG105:BG113" si="16">IF(N105="zákl. přenesená",J105,0)</f>
        <v>0</v>
      </c>
      <c r="BH105" s="205">
        <f t="shared" ref="BH105:BH113" si="17">IF(N105="sníž. přenesená",J105,0)</f>
        <v>0</v>
      </c>
      <c r="BI105" s="205">
        <f t="shared" ref="BI105:BI113" si="18">IF(N105="nulová",J105,0)</f>
        <v>0</v>
      </c>
      <c r="BJ105" s="18" t="s">
        <v>80</v>
      </c>
      <c r="BK105" s="205">
        <f t="shared" ref="BK105:BK113" si="19">ROUND(I105*H105,2)</f>
        <v>0</v>
      </c>
      <c r="BL105" s="18" t="s">
        <v>212</v>
      </c>
      <c r="BM105" s="204" t="s">
        <v>422</v>
      </c>
    </row>
    <row r="106" spans="1:65" s="2" customFormat="1" ht="16.5" customHeight="1">
      <c r="A106" s="35"/>
      <c r="B106" s="36"/>
      <c r="C106" s="193" t="s">
        <v>72</v>
      </c>
      <c r="D106" s="193" t="s">
        <v>208</v>
      </c>
      <c r="E106" s="194" t="s">
        <v>1434</v>
      </c>
      <c r="F106" s="195" t="s">
        <v>1435</v>
      </c>
      <c r="G106" s="196" t="s">
        <v>862</v>
      </c>
      <c r="H106" s="197">
        <v>12</v>
      </c>
      <c r="I106" s="198"/>
      <c r="J106" s="199">
        <f t="shared" si="10"/>
        <v>0</v>
      </c>
      <c r="K106" s="195" t="s">
        <v>19</v>
      </c>
      <c r="L106" s="40"/>
      <c r="M106" s="200" t="s">
        <v>19</v>
      </c>
      <c r="N106" s="201" t="s">
        <v>43</v>
      </c>
      <c r="O106" s="65"/>
      <c r="P106" s="202">
        <f t="shared" si="11"/>
        <v>0</v>
      </c>
      <c r="Q106" s="202">
        <v>0</v>
      </c>
      <c r="R106" s="202">
        <f t="shared" si="12"/>
        <v>0</v>
      </c>
      <c r="S106" s="202">
        <v>0</v>
      </c>
      <c r="T106" s="203">
        <f t="shared" si="13"/>
        <v>0</v>
      </c>
      <c r="U106" s="35"/>
      <c r="V106" s="35"/>
      <c r="W106" s="35"/>
      <c r="X106" s="35"/>
      <c r="Y106" s="35"/>
      <c r="Z106" s="35"/>
      <c r="AA106" s="35"/>
      <c r="AB106" s="35"/>
      <c r="AC106" s="35"/>
      <c r="AD106" s="35"/>
      <c r="AE106" s="35"/>
      <c r="AR106" s="204" t="s">
        <v>212</v>
      </c>
      <c r="AT106" s="204" t="s">
        <v>208</v>
      </c>
      <c r="AU106" s="204" t="s">
        <v>80</v>
      </c>
      <c r="AY106" s="18" t="s">
        <v>206</v>
      </c>
      <c r="BE106" s="205">
        <f t="shared" si="14"/>
        <v>0</v>
      </c>
      <c r="BF106" s="205">
        <f t="shared" si="15"/>
        <v>0</v>
      </c>
      <c r="BG106" s="205">
        <f t="shared" si="16"/>
        <v>0</v>
      </c>
      <c r="BH106" s="205">
        <f t="shared" si="17"/>
        <v>0</v>
      </c>
      <c r="BI106" s="205">
        <f t="shared" si="18"/>
        <v>0</v>
      </c>
      <c r="BJ106" s="18" t="s">
        <v>80</v>
      </c>
      <c r="BK106" s="205">
        <f t="shared" si="19"/>
        <v>0</v>
      </c>
      <c r="BL106" s="18" t="s">
        <v>212</v>
      </c>
      <c r="BM106" s="204" t="s">
        <v>432</v>
      </c>
    </row>
    <row r="107" spans="1:65" s="2" customFormat="1" ht="16.5" customHeight="1">
      <c r="A107" s="35"/>
      <c r="B107" s="36"/>
      <c r="C107" s="193" t="s">
        <v>72</v>
      </c>
      <c r="D107" s="193" t="s">
        <v>208</v>
      </c>
      <c r="E107" s="194" t="s">
        <v>1436</v>
      </c>
      <c r="F107" s="195" t="s">
        <v>1437</v>
      </c>
      <c r="G107" s="196" t="s">
        <v>862</v>
      </c>
      <c r="H107" s="197">
        <v>9</v>
      </c>
      <c r="I107" s="198"/>
      <c r="J107" s="199">
        <f t="shared" si="10"/>
        <v>0</v>
      </c>
      <c r="K107" s="195" t="s">
        <v>19</v>
      </c>
      <c r="L107" s="40"/>
      <c r="M107" s="200" t="s">
        <v>19</v>
      </c>
      <c r="N107" s="201" t="s">
        <v>43</v>
      </c>
      <c r="O107" s="65"/>
      <c r="P107" s="202">
        <f t="shared" si="11"/>
        <v>0</v>
      </c>
      <c r="Q107" s="202">
        <v>0</v>
      </c>
      <c r="R107" s="202">
        <f t="shared" si="12"/>
        <v>0</v>
      </c>
      <c r="S107" s="202">
        <v>0</v>
      </c>
      <c r="T107" s="203">
        <f t="shared" si="13"/>
        <v>0</v>
      </c>
      <c r="U107" s="35"/>
      <c r="V107" s="35"/>
      <c r="W107" s="35"/>
      <c r="X107" s="35"/>
      <c r="Y107" s="35"/>
      <c r="Z107" s="35"/>
      <c r="AA107" s="35"/>
      <c r="AB107" s="35"/>
      <c r="AC107" s="35"/>
      <c r="AD107" s="35"/>
      <c r="AE107" s="35"/>
      <c r="AR107" s="204" t="s">
        <v>212</v>
      </c>
      <c r="AT107" s="204" t="s">
        <v>208</v>
      </c>
      <c r="AU107" s="204" t="s">
        <v>80</v>
      </c>
      <c r="AY107" s="18" t="s">
        <v>206</v>
      </c>
      <c r="BE107" s="205">
        <f t="shared" si="14"/>
        <v>0</v>
      </c>
      <c r="BF107" s="205">
        <f t="shared" si="15"/>
        <v>0</v>
      </c>
      <c r="BG107" s="205">
        <f t="shared" si="16"/>
        <v>0</v>
      </c>
      <c r="BH107" s="205">
        <f t="shared" si="17"/>
        <v>0</v>
      </c>
      <c r="BI107" s="205">
        <f t="shared" si="18"/>
        <v>0</v>
      </c>
      <c r="BJ107" s="18" t="s">
        <v>80</v>
      </c>
      <c r="BK107" s="205">
        <f t="shared" si="19"/>
        <v>0</v>
      </c>
      <c r="BL107" s="18" t="s">
        <v>212</v>
      </c>
      <c r="BM107" s="204" t="s">
        <v>444</v>
      </c>
    </row>
    <row r="108" spans="1:65" s="2" customFormat="1" ht="16.5" customHeight="1">
      <c r="A108" s="35"/>
      <c r="B108" s="36"/>
      <c r="C108" s="193" t="s">
        <v>72</v>
      </c>
      <c r="D108" s="193" t="s">
        <v>208</v>
      </c>
      <c r="E108" s="194" t="s">
        <v>1438</v>
      </c>
      <c r="F108" s="195" t="s">
        <v>1439</v>
      </c>
      <c r="G108" s="196" t="s">
        <v>862</v>
      </c>
      <c r="H108" s="197">
        <v>31</v>
      </c>
      <c r="I108" s="198"/>
      <c r="J108" s="199">
        <f t="shared" si="10"/>
        <v>0</v>
      </c>
      <c r="K108" s="195" t="s">
        <v>19</v>
      </c>
      <c r="L108" s="40"/>
      <c r="M108" s="200" t="s">
        <v>19</v>
      </c>
      <c r="N108" s="201" t="s">
        <v>43</v>
      </c>
      <c r="O108" s="65"/>
      <c r="P108" s="202">
        <f t="shared" si="11"/>
        <v>0</v>
      </c>
      <c r="Q108" s="202">
        <v>0</v>
      </c>
      <c r="R108" s="202">
        <f t="shared" si="12"/>
        <v>0</v>
      </c>
      <c r="S108" s="202">
        <v>0</v>
      </c>
      <c r="T108" s="203">
        <f t="shared" si="13"/>
        <v>0</v>
      </c>
      <c r="U108" s="35"/>
      <c r="V108" s="35"/>
      <c r="W108" s="35"/>
      <c r="X108" s="35"/>
      <c r="Y108" s="35"/>
      <c r="Z108" s="35"/>
      <c r="AA108" s="35"/>
      <c r="AB108" s="35"/>
      <c r="AC108" s="35"/>
      <c r="AD108" s="35"/>
      <c r="AE108" s="35"/>
      <c r="AR108" s="204" t="s">
        <v>212</v>
      </c>
      <c r="AT108" s="204" t="s">
        <v>208</v>
      </c>
      <c r="AU108" s="204" t="s">
        <v>80</v>
      </c>
      <c r="AY108" s="18" t="s">
        <v>206</v>
      </c>
      <c r="BE108" s="205">
        <f t="shared" si="14"/>
        <v>0</v>
      </c>
      <c r="BF108" s="205">
        <f t="shared" si="15"/>
        <v>0</v>
      </c>
      <c r="BG108" s="205">
        <f t="shared" si="16"/>
        <v>0</v>
      </c>
      <c r="BH108" s="205">
        <f t="shared" si="17"/>
        <v>0</v>
      </c>
      <c r="BI108" s="205">
        <f t="shared" si="18"/>
        <v>0</v>
      </c>
      <c r="BJ108" s="18" t="s">
        <v>80</v>
      </c>
      <c r="BK108" s="205">
        <f t="shared" si="19"/>
        <v>0</v>
      </c>
      <c r="BL108" s="18" t="s">
        <v>212</v>
      </c>
      <c r="BM108" s="204" t="s">
        <v>456</v>
      </c>
    </row>
    <row r="109" spans="1:65" s="2" customFormat="1" ht="16.5" customHeight="1">
      <c r="A109" s="35"/>
      <c r="B109" s="36"/>
      <c r="C109" s="193" t="s">
        <v>72</v>
      </c>
      <c r="D109" s="193" t="s">
        <v>208</v>
      </c>
      <c r="E109" s="194" t="s">
        <v>1440</v>
      </c>
      <c r="F109" s="195" t="s">
        <v>1441</v>
      </c>
      <c r="G109" s="196" t="s">
        <v>862</v>
      </c>
      <c r="H109" s="197">
        <v>2</v>
      </c>
      <c r="I109" s="198"/>
      <c r="J109" s="199">
        <f t="shared" si="10"/>
        <v>0</v>
      </c>
      <c r="K109" s="195" t="s">
        <v>19</v>
      </c>
      <c r="L109" s="40"/>
      <c r="M109" s="200" t="s">
        <v>19</v>
      </c>
      <c r="N109" s="201" t="s">
        <v>43</v>
      </c>
      <c r="O109" s="65"/>
      <c r="P109" s="202">
        <f t="shared" si="11"/>
        <v>0</v>
      </c>
      <c r="Q109" s="202">
        <v>0</v>
      </c>
      <c r="R109" s="202">
        <f t="shared" si="12"/>
        <v>0</v>
      </c>
      <c r="S109" s="202">
        <v>0</v>
      </c>
      <c r="T109" s="203">
        <f t="shared" si="13"/>
        <v>0</v>
      </c>
      <c r="U109" s="35"/>
      <c r="V109" s="35"/>
      <c r="W109" s="35"/>
      <c r="X109" s="35"/>
      <c r="Y109" s="35"/>
      <c r="Z109" s="35"/>
      <c r="AA109" s="35"/>
      <c r="AB109" s="35"/>
      <c r="AC109" s="35"/>
      <c r="AD109" s="35"/>
      <c r="AE109" s="35"/>
      <c r="AR109" s="204" t="s">
        <v>212</v>
      </c>
      <c r="AT109" s="204" t="s">
        <v>208</v>
      </c>
      <c r="AU109" s="204" t="s">
        <v>80</v>
      </c>
      <c r="AY109" s="18" t="s">
        <v>206</v>
      </c>
      <c r="BE109" s="205">
        <f t="shared" si="14"/>
        <v>0</v>
      </c>
      <c r="BF109" s="205">
        <f t="shared" si="15"/>
        <v>0</v>
      </c>
      <c r="BG109" s="205">
        <f t="shared" si="16"/>
        <v>0</v>
      </c>
      <c r="BH109" s="205">
        <f t="shared" si="17"/>
        <v>0</v>
      </c>
      <c r="BI109" s="205">
        <f t="shared" si="18"/>
        <v>0</v>
      </c>
      <c r="BJ109" s="18" t="s">
        <v>80</v>
      </c>
      <c r="BK109" s="205">
        <f t="shared" si="19"/>
        <v>0</v>
      </c>
      <c r="BL109" s="18" t="s">
        <v>212</v>
      </c>
      <c r="BM109" s="204" t="s">
        <v>594</v>
      </c>
    </row>
    <row r="110" spans="1:65" s="2" customFormat="1" ht="16.5" customHeight="1">
      <c r="A110" s="35"/>
      <c r="B110" s="36"/>
      <c r="C110" s="193" t="s">
        <v>72</v>
      </c>
      <c r="D110" s="193" t="s">
        <v>208</v>
      </c>
      <c r="E110" s="194" t="s">
        <v>1442</v>
      </c>
      <c r="F110" s="195" t="s">
        <v>1443</v>
      </c>
      <c r="G110" s="196" t="s">
        <v>862</v>
      </c>
      <c r="H110" s="197">
        <v>9</v>
      </c>
      <c r="I110" s="198"/>
      <c r="J110" s="199">
        <f t="shared" si="10"/>
        <v>0</v>
      </c>
      <c r="K110" s="195" t="s">
        <v>19</v>
      </c>
      <c r="L110" s="40"/>
      <c r="M110" s="200" t="s">
        <v>19</v>
      </c>
      <c r="N110" s="201" t="s">
        <v>43</v>
      </c>
      <c r="O110" s="65"/>
      <c r="P110" s="202">
        <f t="shared" si="11"/>
        <v>0</v>
      </c>
      <c r="Q110" s="202">
        <v>0</v>
      </c>
      <c r="R110" s="202">
        <f t="shared" si="12"/>
        <v>0</v>
      </c>
      <c r="S110" s="202">
        <v>0</v>
      </c>
      <c r="T110" s="203">
        <f t="shared" si="13"/>
        <v>0</v>
      </c>
      <c r="U110" s="35"/>
      <c r="V110" s="35"/>
      <c r="W110" s="35"/>
      <c r="X110" s="35"/>
      <c r="Y110" s="35"/>
      <c r="Z110" s="35"/>
      <c r="AA110" s="35"/>
      <c r="AB110" s="35"/>
      <c r="AC110" s="35"/>
      <c r="AD110" s="35"/>
      <c r="AE110" s="35"/>
      <c r="AR110" s="204" t="s">
        <v>212</v>
      </c>
      <c r="AT110" s="204" t="s">
        <v>208</v>
      </c>
      <c r="AU110" s="204" t="s">
        <v>80</v>
      </c>
      <c r="AY110" s="18" t="s">
        <v>206</v>
      </c>
      <c r="BE110" s="205">
        <f t="shared" si="14"/>
        <v>0</v>
      </c>
      <c r="BF110" s="205">
        <f t="shared" si="15"/>
        <v>0</v>
      </c>
      <c r="BG110" s="205">
        <f t="shared" si="16"/>
        <v>0</v>
      </c>
      <c r="BH110" s="205">
        <f t="shared" si="17"/>
        <v>0</v>
      </c>
      <c r="BI110" s="205">
        <f t="shared" si="18"/>
        <v>0</v>
      </c>
      <c r="BJ110" s="18" t="s">
        <v>80</v>
      </c>
      <c r="BK110" s="205">
        <f t="shared" si="19"/>
        <v>0</v>
      </c>
      <c r="BL110" s="18" t="s">
        <v>212</v>
      </c>
      <c r="BM110" s="204" t="s">
        <v>602</v>
      </c>
    </row>
    <row r="111" spans="1:65" s="2" customFormat="1" ht="16.5" customHeight="1">
      <c r="A111" s="35"/>
      <c r="B111" s="36"/>
      <c r="C111" s="193" t="s">
        <v>72</v>
      </c>
      <c r="D111" s="193" t="s">
        <v>208</v>
      </c>
      <c r="E111" s="194" t="s">
        <v>1444</v>
      </c>
      <c r="F111" s="195" t="s">
        <v>1445</v>
      </c>
      <c r="G111" s="196" t="s">
        <v>862</v>
      </c>
      <c r="H111" s="197">
        <v>21</v>
      </c>
      <c r="I111" s="198"/>
      <c r="J111" s="199">
        <f t="shared" si="10"/>
        <v>0</v>
      </c>
      <c r="K111" s="195" t="s">
        <v>19</v>
      </c>
      <c r="L111" s="40"/>
      <c r="M111" s="200" t="s">
        <v>19</v>
      </c>
      <c r="N111" s="201" t="s">
        <v>43</v>
      </c>
      <c r="O111" s="65"/>
      <c r="P111" s="202">
        <f t="shared" si="11"/>
        <v>0</v>
      </c>
      <c r="Q111" s="202">
        <v>0</v>
      </c>
      <c r="R111" s="202">
        <f t="shared" si="12"/>
        <v>0</v>
      </c>
      <c r="S111" s="202">
        <v>0</v>
      </c>
      <c r="T111" s="203">
        <f t="shared" si="13"/>
        <v>0</v>
      </c>
      <c r="U111" s="35"/>
      <c r="V111" s="35"/>
      <c r="W111" s="35"/>
      <c r="X111" s="35"/>
      <c r="Y111" s="35"/>
      <c r="Z111" s="35"/>
      <c r="AA111" s="35"/>
      <c r="AB111" s="35"/>
      <c r="AC111" s="35"/>
      <c r="AD111" s="35"/>
      <c r="AE111" s="35"/>
      <c r="AR111" s="204" t="s">
        <v>212</v>
      </c>
      <c r="AT111" s="204" t="s">
        <v>208</v>
      </c>
      <c r="AU111" s="204" t="s">
        <v>80</v>
      </c>
      <c r="AY111" s="18" t="s">
        <v>206</v>
      </c>
      <c r="BE111" s="205">
        <f t="shared" si="14"/>
        <v>0</v>
      </c>
      <c r="BF111" s="205">
        <f t="shared" si="15"/>
        <v>0</v>
      </c>
      <c r="BG111" s="205">
        <f t="shared" si="16"/>
        <v>0</v>
      </c>
      <c r="BH111" s="205">
        <f t="shared" si="17"/>
        <v>0</v>
      </c>
      <c r="BI111" s="205">
        <f t="shared" si="18"/>
        <v>0</v>
      </c>
      <c r="BJ111" s="18" t="s">
        <v>80</v>
      </c>
      <c r="BK111" s="205">
        <f t="shared" si="19"/>
        <v>0</v>
      </c>
      <c r="BL111" s="18" t="s">
        <v>212</v>
      </c>
      <c r="BM111" s="204" t="s">
        <v>734</v>
      </c>
    </row>
    <row r="112" spans="1:65" s="2" customFormat="1" ht="16.5" customHeight="1">
      <c r="A112" s="35"/>
      <c r="B112" s="36"/>
      <c r="C112" s="193" t="s">
        <v>72</v>
      </c>
      <c r="D112" s="193" t="s">
        <v>208</v>
      </c>
      <c r="E112" s="194" t="s">
        <v>1446</v>
      </c>
      <c r="F112" s="195" t="s">
        <v>1447</v>
      </c>
      <c r="G112" s="196" t="s">
        <v>862</v>
      </c>
      <c r="H112" s="197">
        <v>31</v>
      </c>
      <c r="I112" s="198"/>
      <c r="J112" s="199">
        <f t="shared" si="10"/>
        <v>0</v>
      </c>
      <c r="K112" s="195" t="s">
        <v>19</v>
      </c>
      <c r="L112" s="40"/>
      <c r="M112" s="200" t="s">
        <v>19</v>
      </c>
      <c r="N112" s="201" t="s">
        <v>43</v>
      </c>
      <c r="O112" s="65"/>
      <c r="P112" s="202">
        <f t="shared" si="11"/>
        <v>0</v>
      </c>
      <c r="Q112" s="202">
        <v>0</v>
      </c>
      <c r="R112" s="202">
        <f t="shared" si="12"/>
        <v>0</v>
      </c>
      <c r="S112" s="202">
        <v>0</v>
      </c>
      <c r="T112" s="203">
        <f t="shared" si="13"/>
        <v>0</v>
      </c>
      <c r="U112" s="35"/>
      <c r="V112" s="35"/>
      <c r="W112" s="35"/>
      <c r="X112" s="35"/>
      <c r="Y112" s="35"/>
      <c r="Z112" s="35"/>
      <c r="AA112" s="35"/>
      <c r="AB112" s="35"/>
      <c r="AC112" s="35"/>
      <c r="AD112" s="35"/>
      <c r="AE112" s="35"/>
      <c r="AR112" s="204" t="s">
        <v>212</v>
      </c>
      <c r="AT112" s="204" t="s">
        <v>208</v>
      </c>
      <c r="AU112" s="204" t="s">
        <v>80</v>
      </c>
      <c r="AY112" s="18" t="s">
        <v>206</v>
      </c>
      <c r="BE112" s="205">
        <f t="shared" si="14"/>
        <v>0</v>
      </c>
      <c r="BF112" s="205">
        <f t="shared" si="15"/>
        <v>0</v>
      </c>
      <c r="BG112" s="205">
        <f t="shared" si="16"/>
        <v>0</v>
      </c>
      <c r="BH112" s="205">
        <f t="shared" si="17"/>
        <v>0</v>
      </c>
      <c r="BI112" s="205">
        <f t="shared" si="18"/>
        <v>0</v>
      </c>
      <c r="BJ112" s="18" t="s">
        <v>80</v>
      </c>
      <c r="BK112" s="205">
        <f t="shared" si="19"/>
        <v>0</v>
      </c>
      <c r="BL112" s="18" t="s">
        <v>212</v>
      </c>
      <c r="BM112" s="204" t="s">
        <v>741</v>
      </c>
    </row>
    <row r="113" spans="1:65" s="2" customFormat="1" ht="16.5" customHeight="1">
      <c r="A113" s="35"/>
      <c r="B113" s="36"/>
      <c r="C113" s="193" t="s">
        <v>72</v>
      </c>
      <c r="D113" s="193" t="s">
        <v>208</v>
      </c>
      <c r="E113" s="194" t="s">
        <v>1448</v>
      </c>
      <c r="F113" s="195" t="s">
        <v>1449</v>
      </c>
      <c r="G113" s="196" t="s">
        <v>862</v>
      </c>
      <c r="H113" s="197">
        <v>2</v>
      </c>
      <c r="I113" s="198"/>
      <c r="J113" s="199">
        <f t="shared" si="10"/>
        <v>0</v>
      </c>
      <c r="K113" s="195" t="s">
        <v>19</v>
      </c>
      <c r="L113" s="40"/>
      <c r="M113" s="200" t="s">
        <v>19</v>
      </c>
      <c r="N113" s="201" t="s">
        <v>43</v>
      </c>
      <c r="O113" s="65"/>
      <c r="P113" s="202">
        <f t="shared" si="11"/>
        <v>0</v>
      </c>
      <c r="Q113" s="202">
        <v>0</v>
      </c>
      <c r="R113" s="202">
        <f t="shared" si="12"/>
        <v>0</v>
      </c>
      <c r="S113" s="202">
        <v>0</v>
      </c>
      <c r="T113" s="203">
        <f t="shared" si="13"/>
        <v>0</v>
      </c>
      <c r="U113" s="35"/>
      <c r="V113" s="35"/>
      <c r="W113" s="35"/>
      <c r="X113" s="35"/>
      <c r="Y113" s="35"/>
      <c r="Z113" s="35"/>
      <c r="AA113" s="35"/>
      <c r="AB113" s="35"/>
      <c r="AC113" s="35"/>
      <c r="AD113" s="35"/>
      <c r="AE113" s="35"/>
      <c r="AR113" s="204" t="s">
        <v>212</v>
      </c>
      <c r="AT113" s="204" t="s">
        <v>208</v>
      </c>
      <c r="AU113" s="204" t="s">
        <v>80</v>
      </c>
      <c r="AY113" s="18" t="s">
        <v>206</v>
      </c>
      <c r="BE113" s="205">
        <f t="shared" si="14"/>
        <v>0</v>
      </c>
      <c r="BF113" s="205">
        <f t="shared" si="15"/>
        <v>0</v>
      </c>
      <c r="BG113" s="205">
        <f t="shared" si="16"/>
        <v>0</v>
      </c>
      <c r="BH113" s="205">
        <f t="shared" si="17"/>
        <v>0</v>
      </c>
      <c r="BI113" s="205">
        <f t="shared" si="18"/>
        <v>0</v>
      </c>
      <c r="BJ113" s="18" t="s">
        <v>80</v>
      </c>
      <c r="BK113" s="205">
        <f t="shared" si="19"/>
        <v>0</v>
      </c>
      <c r="BL113" s="18" t="s">
        <v>212</v>
      </c>
      <c r="BM113" s="204" t="s">
        <v>745</v>
      </c>
    </row>
    <row r="114" spans="1:65" s="12" customFormat="1" ht="25.9" customHeight="1">
      <c r="B114" s="177"/>
      <c r="C114" s="178"/>
      <c r="D114" s="179" t="s">
        <v>71</v>
      </c>
      <c r="E114" s="180" t="s">
        <v>1450</v>
      </c>
      <c r="F114" s="180" t="s">
        <v>1451</v>
      </c>
      <c r="G114" s="178"/>
      <c r="H114" s="178"/>
      <c r="I114" s="181"/>
      <c r="J114" s="182">
        <f>BK114</f>
        <v>0</v>
      </c>
      <c r="K114" s="178"/>
      <c r="L114" s="183"/>
      <c r="M114" s="184"/>
      <c r="N114" s="185"/>
      <c r="O114" s="185"/>
      <c r="P114" s="186">
        <f>SUM(P115:P133)</f>
        <v>0</v>
      </c>
      <c r="Q114" s="185"/>
      <c r="R114" s="186">
        <f>SUM(R115:R133)</f>
        <v>0</v>
      </c>
      <c r="S114" s="185"/>
      <c r="T114" s="187">
        <f>SUM(T115:T133)</f>
        <v>0</v>
      </c>
      <c r="AR114" s="188" t="s">
        <v>80</v>
      </c>
      <c r="AT114" s="189" t="s">
        <v>71</v>
      </c>
      <c r="AU114" s="189" t="s">
        <v>72</v>
      </c>
      <c r="AY114" s="188" t="s">
        <v>206</v>
      </c>
      <c r="BK114" s="190">
        <f>SUM(BK115:BK133)</f>
        <v>0</v>
      </c>
    </row>
    <row r="115" spans="1:65" s="2" customFormat="1" ht="16.5" customHeight="1">
      <c r="A115" s="35"/>
      <c r="B115" s="36"/>
      <c r="C115" s="193" t="s">
        <v>72</v>
      </c>
      <c r="D115" s="193" t="s">
        <v>208</v>
      </c>
      <c r="E115" s="194" t="s">
        <v>1452</v>
      </c>
      <c r="F115" s="195" t="s">
        <v>1453</v>
      </c>
      <c r="G115" s="196" t="s">
        <v>862</v>
      </c>
      <c r="H115" s="197">
        <v>4</v>
      </c>
      <c r="I115" s="198"/>
      <c r="J115" s="199">
        <f t="shared" ref="J115:J133" si="20">ROUND(I115*H115,2)</f>
        <v>0</v>
      </c>
      <c r="K115" s="195" t="s">
        <v>19</v>
      </c>
      <c r="L115" s="40"/>
      <c r="M115" s="200" t="s">
        <v>19</v>
      </c>
      <c r="N115" s="201" t="s">
        <v>43</v>
      </c>
      <c r="O115" s="65"/>
      <c r="P115" s="202">
        <f t="shared" ref="P115:P133" si="21">O115*H115</f>
        <v>0</v>
      </c>
      <c r="Q115" s="202">
        <v>0</v>
      </c>
      <c r="R115" s="202">
        <f t="shared" ref="R115:R133" si="22">Q115*H115</f>
        <v>0</v>
      </c>
      <c r="S115" s="202">
        <v>0</v>
      </c>
      <c r="T115" s="203">
        <f t="shared" ref="T115:T133" si="23">S115*H115</f>
        <v>0</v>
      </c>
      <c r="U115" s="35"/>
      <c r="V115" s="35"/>
      <c r="W115" s="35"/>
      <c r="X115" s="35"/>
      <c r="Y115" s="35"/>
      <c r="Z115" s="35"/>
      <c r="AA115" s="35"/>
      <c r="AB115" s="35"/>
      <c r="AC115" s="35"/>
      <c r="AD115" s="35"/>
      <c r="AE115" s="35"/>
      <c r="AR115" s="204" t="s">
        <v>212</v>
      </c>
      <c r="AT115" s="204" t="s">
        <v>208</v>
      </c>
      <c r="AU115" s="204" t="s">
        <v>80</v>
      </c>
      <c r="AY115" s="18" t="s">
        <v>206</v>
      </c>
      <c r="BE115" s="205">
        <f t="shared" ref="BE115:BE133" si="24">IF(N115="základní",J115,0)</f>
        <v>0</v>
      </c>
      <c r="BF115" s="205">
        <f t="shared" ref="BF115:BF133" si="25">IF(N115="snížená",J115,0)</f>
        <v>0</v>
      </c>
      <c r="BG115" s="205">
        <f t="shared" ref="BG115:BG133" si="26">IF(N115="zákl. přenesená",J115,0)</f>
        <v>0</v>
      </c>
      <c r="BH115" s="205">
        <f t="shared" ref="BH115:BH133" si="27">IF(N115="sníž. přenesená",J115,0)</f>
        <v>0</v>
      </c>
      <c r="BI115" s="205">
        <f t="shared" ref="BI115:BI133" si="28">IF(N115="nulová",J115,0)</f>
        <v>0</v>
      </c>
      <c r="BJ115" s="18" t="s">
        <v>80</v>
      </c>
      <c r="BK115" s="205">
        <f t="shared" ref="BK115:BK133" si="29">ROUND(I115*H115,2)</f>
        <v>0</v>
      </c>
      <c r="BL115" s="18" t="s">
        <v>212</v>
      </c>
      <c r="BM115" s="204" t="s">
        <v>749</v>
      </c>
    </row>
    <row r="116" spans="1:65" s="2" customFormat="1" ht="16.5" customHeight="1">
      <c r="A116" s="35"/>
      <c r="B116" s="36"/>
      <c r="C116" s="193" t="s">
        <v>72</v>
      </c>
      <c r="D116" s="193" t="s">
        <v>208</v>
      </c>
      <c r="E116" s="194" t="s">
        <v>1454</v>
      </c>
      <c r="F116" s="195" t="s">
        <v>1455</v>
      </c>
      <c r="G116" s="196" t="s">
        <v>862</v>
      </c>
      <c r="H116" s="197">
        <v>1</v>
      </c>
      <c r="I116" s="198"/>
      <c r="J116" s="199">
        <f t="shared" si="20"/>
        <v>0</v>
      </c>
      <c r="K116" s="195" t="s">
        <v>19</v>
      </c>
      <c r="L116" s="40"/>
      <c r="M116" s="200" t="s">
        <v>19</v>
      </c>
      <c r="N116" s="201" t="s">
        <v>43</v>
      </c>
      <c r="O116" s="65"/>
      <c r="P116" s="202">
        <f t="shared" si="21"/>
        <v>0</v>
      </c>
      <c r="Q116" s="202">
        <v>0</v>
      </c>
      <c r="R116" s="202">
        <f t="shared" si="22"/>
        <v>0</v>
      </c>
      <c r="S116" s="202">
        <v>0</v>
      </c>
      <c r="T116" s="203">
        <f t="shared" si="23"/>
        <v>0</v>
      </c>
      <c r="U116" s="35"/>
      <c r="V116" s="35"/>
      <c r="W116" s="35"/>
      <c r="X116" s="35"/>
      <c r="Y116" s="35"/>
      <c r="Z116" s="35"/>
      <c r="AA116" s="35"/>
      <c r="AB116" s="35"/>
      <c r="AC116" s="35"/>
      <c r="AD116" s="35"/>
      <c r="AE116" s="35"/>
      <c r="AR116" s="204" t="s">
        <v>212</v>
      </c>
      <c r="AT116" s="204" t="s">
        <v>208</v>
      </c>
      <c r="AU116" s="204" t="s">
        <v>80</v>
      </c>
      <c r="AY116" s="18" t="s">
        <v>206</v>
      </c>
      <c r="BE116" s="205">
        <f t="shared" si="24"/>
        <v>0</v>
      </c>
      <c r="BF116" s="205">
        <f t="shared" si="25"/>
        <v>0</v>
      </c>
      <c r="BG116" s="205">
        <f t="shared" si="26"/>
        <v>0</v>
      </c>
      <c r="BH116" s="205">
        <f t="shared" si="27"/>
        <v>0</v>
      </c>
      <c r="BI116" s="205">
        <f t="shared" si="28"/>
        <v>0</v>
      </c>
      <c r="BJ116" s="18" t="s">
        <v>80</v>
      </c>
      <c r="BK116" s="205">
        <f t="shared" si="29"/>
        <v>0</v>
      </c>
      <c r="BL116" s="18" t="s">
        <v>212</v>
      </c>
      <c r="BM116" s="204" t="s">
        <v>753</v>
      </c>
    </row>
    <row r="117" spans="1:65" s="2" customFormat="1" ht="16.5" customHeight="1">
      <c r="A117" s="35"/>
      <c r="B117" s="36"/>
      <c r="C117" s="193" t="s">
        <v>72</v>
      </c>
      <c r="D117" s="193" t="s">
        <v>208</v>
      </c>
      <c r="E117" s="194" t="s">
        <v>1456</v>
      </c>
      <c r="F117" s="195" t="s">
        <v>1457</v>
      </c>
      <c r="G117" s="196" t="s">
        <v>862</v>
      </c>
      <c r="H117" s="197">
        <v>3</v>
      </c>
      <c r="I117" s="198"/>
      <c r="J117" s="199">
        <f t="shared" si="20"/>
        <v>0</v>
      </c>
      <c r="K117" s="195" t="s">
        <v>19</v>
      </c>
      <c r="L117" s="40"/>
      <c r="M117" s="200" t="s">
        <v>19</v>
      </c>
      <c r="N117" s="201" t="s">
        <v>43</v>
      </c>
      <c r="O117" s="65"/>
      <c r="P117" s="202">
        <f t="shared" si="21"/>
        <v>0</v>
      </c>
      <c r="Q117" s="202">
        <v>0</v>
      </c>
      <c r="R117" s="202">
        <f t="shared" si="22"/>
        <v>0</v>
      </c>
      <c r="S117" s="202">
        <v>0</v>
      </c>
      <c r="T117" s="203">
        <f t="shared" si="23"/>
        <v>0</v>
      </c>
      <c r="U117" s="35"/>
      <c r="V117" s="35"/>
      <c r="W117" s="35"/>
      <c r="X117" s="35"/>
      <c r="Y117" s="35"/>
      <c r="Z117" s="35"/>
      <c r="AA117" s="35"/>
      <c r="AB117" s="35"/>
      <c r="AC117" s="35"/>
      <c r="AD117" s="35"/>
      <c r="AE117" s="35"/>
      <c r="AR117" s="204" t="s">
        <v>212</v>
      </c>
      <c r="AT117" s="204" t="s">
        <v>208</v>
      </c>
      <c r="AU117" s="204" t="s">
        <v>80</v>
      </c>
      <c r="AY117" s="18" t="s">
        <v>206</v>
      </c>
      <c r="BE117" s="205">
        <f t="shared" si="24"/>
        <v>0</v>
      </c>
      <c r="BF117" s="205">
        <f t="shared" si="25"/>
        <v>0</v>
      </c>
      <c r="BG117" s="205">
        <f t="shared" si="26"/>
        <v>0</v>
      </c>
      <c r="BH117" s="205">
        <f t="shared" si="27"/>
        <v>0</v>
      </c>
      <c r="BI117" s="205">
        <f t="shared" si="28"/>
        <v>0</v>
      </c>
      <c r="BJ117" s="18" t="s">
        <v>80</v>
      </c>
      <c r="BK117" s="205">
        <f t="shared" si="29"/>
        <v>0</v>
      </c>
      <c r="BL117" s="18" t="s">
        <v>212</v>
      </c>
      <c r="BM117" s="204" t="s">
        <v>762</v>
      </c>
    </row>
    <row r="118" spans="1:65" s="2" customFormat="1" ht="16.5" customHeight="1">
      <c r="A118" s="35"/>
      <c r="B118" s="36"/>
      <c r="C118" s="193" t="s">
        <v>72</v>
      </c>
      <c r="D118" s="193" t="s">
        <v>208</v>
      </c>
      <c r="E118" s="194" t="s">
        <v>1458</v>
      </c>
      <c r="F118" s="195" t="s">
        <v>1459</v>
      </c>
      <c r="G118" s="196" t="s">
        <v>220</v>
      </c>
      <c r="H118" s="197">
        <v>200</v>
      </c>
      <c r="I118" s="198"/>
      <c r="J118" s="199">
        <f t="shared" si="20"/>
        <v>0</v>
      </c>
      <c r="K118" s="195" t="s">
        <v>19</v>
      </c>
      <c r="L118" s="40"/>
      <c r="M118" s="200" t="s">
        <v>19</v>
      </c>
      <c r="N118" s="201" t="s">
        <v>43</v>
      </c>
      <c r="O118" s="65"/>
      <c r="P118" s="202">
        <f t="shared" si="21"/>
        <v>0</v>
      </c>
      <c r="Q118" s="202">
        <v>0</v>
      </c>
      <c r="R118" s="202">
        <f t="shared" si="22"/>
        <v>0</v>
      </c>
      <c r="S118" s="202">
        <v>0</v>
      </c>
      <c r="T118" s="203">
        <f t="shared" si="23"/>
        <v>0</v>
      </c>
      <c r="U118" s="35"/>
      <c r="V118" s="35"/>
      <c r="W118" s="35"/>
      <c r="X118" s="35"/>
      <c r="Y118" s="35"/>
      <c r="Z118" s="35"/>
      <c r="AA118" s="35"/>
      <c r="AB118" s="35"/>
      <c r="AC118" s="35"/>
      <c r="AD118" s="35"/>
      <c r="AE118" s="35"/>
      <c r="AR118" s="204" t="s">
        <v>212</v>
      </c>
      <c r="AT118" s="204" t="s">
        <v>208</v>
      </c>
      <c r="AU118" s="204" t="s">
        <v>80</v>
      </c>
      <c r="AY118" s="18" t="s">
        <v>206</v>
      </c>
      <c r="BE118" s="205">
        <f t="shared" si="24"/>
        <v>0</v>
      </c>
      <c r="BF118" s="205">
        <f t="shared" si="25"/>
        <v>0</v>
      </c>
      <c r="BG118" s="205">
        <f t="shared" si="26"/>
        <v>0</v>
      </c>
      <c r="BH118" s="205">
        <f t="shared" si="27"/>
        <v>0</v>
      </c>
      <c r="BI118" s="205">
        <f t="shared" si="28"/>
        <v>0</v>
      </c>
      <c r="BJ118" s="18" t="s">
        <v>80</v>
      </c>
      <c r="BK118" s="205">
        <f t="shared" si="29"/>
        <v>0</v>
      </c>
      <c r="BL118" s="18" t="s">
        <v>212</v>
      </c>
      <c r="BM118" s="204" t="s">
        <v>768</v>
      </c>
    </row>
    <row r="119" spans="1:65" s="2" customFormat="1" ht="16.5" customHeight="1">
      <c r="A119" s="35"/>
      <c r="B119" s="36"/>
      <c r="C119" s="193" t="s">
        <v>72</v>
      </c>
      <c r="D119" s="193" t="s">
        <v>208</v>
      </c>
      <c r="E119" s="194" t="s">
        <v>1460</v>
      </c>
      <c r="F119" s="195" t="s">
        <v>1461</v>
      </c>
      <c r="G119" s="196" t="s">
        <v>862</v>
      </c>
      <c r="H119" s="197">
        <v>30</v>
      </c>
      <c r="I119" s="198"/>
      <c r="J119" s="199">
        <f t="shared" si="20"/>
        <v>0</v>
      </c>
      <c r="K119" s="195" t="s">
        <v>19</v>
      </c>
      <c r="L119" s="40"/>
      <c r="M119" s="200" t="s">
        <v>19</v>
      </c>
      <c r="N119" s="201" t="s">
        <v>43</v>
      </c>
      <c r="O119" s="65"/>
      <c r="P119" s="202">
        <f t="shared" si="21"/>
        <v>0</v>
      </c>
      <c r="Q119" s="202">
        <v>0</v>
      </c>
      <c r="R119" s="202">
        <f t="shared" si="22"/>
        <v>0</v>
      </c>
      <c r="S119" s="202">
        <v>0</v>
      </c>
      <c r="T119" s="203">
        <f t="shared" si="23"/>
        <v>0</v>
      </c>
      <c r="U119" s="35"/>
      <c r="V119" s="35"/>
      <c r="W119" s="35"/>
      <c r="X119" s="35"/>
      <c r="Y119" s="35"/>
      <c r="Z119" s="35"/>
      <c r="AA119" s="35"/>
      <c r="AB119" s="35"/>
      <c r="AC119" s="35"/>
      <c r="AD119" s="35"/>
      <c r="AE119" s="35"/>
      <c r="AR119" s="204" t="s">
        <v>212</v>
      </c>
      <c r="AT119" s="204" t="s">
        <v>208</v>
      </c>
      <c r="AU119" s="204" t="s">
        <v>80</v>
      </c>
      <c r="AY119" s="18" t="s">
        <v>206</v>
      </c>
      <c r="BE119" s="205">
        <f t="shared" si="24"/>
        <v>0</v>
      </c>
      <c r="BF119" s="205">
        <f t="shared" si="25"/>
        <v>0</v>
      </c>
      <c r="BG119" s="205">
        <f t="shared" si="26"/>
        <v>0</v>
      </c>
      <c r="BH119" s="205">
        <f t="shared" si="27"/>
        <v>0</v>
      </c>
      <c r="BI119" s="205">
        <f t="shared" si="28"/>
        <v>0</v>
      </c>
      <c r="BJ119" s="18" t="s">
        <v>80</v>
      </c>
      <c r="BK119" s="205">
        <f t="shared" si="29"/>
        <v>0</v>
      </c>
      <c r="BL119" s="18" t="s">
        <v>212</v>
      </c>
      <c r="BM119" s="204" t="s">
        <v>774</v>
      </c>
    </row>
    <row r="120" spans="1:65" s="2" customFormat="1" ht="16.5" customHeight="1">
      <c r="A120" s="35"/>
      <c r="B120" s="36"/>
      <c r="C120" s="193" t="s">
        <v>72</v>
      </c>
      <c r="D120" s="193" t="s">
        <v>208</v>
      </c>
      <c r="E120" s="194" t="s">
        <v>1462</v>
      </c>
      <c r="F120" s="195" t="s">
        <v>1463</v>
      </c>
      <c r="G120" s="196" t="s">
        <v>862</v>
      </c>
      <c r="H120" s="197">
        <v>30</v>
      </c>
      <c r="I120" s="198"/>
      <c r="J120" s="199">
        <f t="shared" si="20"/>
        <v>0</v>
      </c>
      <c r="K120" s="195" t="s">
        <v>19</v>
      </c>
      <c r="L120" s="40"/>
      <c r="M120" s="200" t="s">
        <v>19</v>
      </c>
      <c r="N120" s="201" t="s">
        <v>43</v>
      </c>
      <c r="O120" s="65"/>
      <c r="P120" s="202">
        <f t="shared" si="21"/>
        <v>0</v>
      </c>
      <c r="Q120" s="202">
        <v>0</v>
      </c>
      <c r="R120" s="202">
        <f t="shared" si="22"/>
        <v>0</v>
      </c>
      <c r="S120" s="202">
        <v>0</v>
      </c>
      <c r="T120" s="203">
        <f t="shared" si="23"/>
        <v>0</v>
      </c>
      <c r="U120" s="35"/>
      <c r="V120" s="35"/>
      <c r="W120" s="35"/>
      <c r="X120" s="35"/>
      <c r="Y120" s="35"/>
      <c r="Z120" s="35"/>
      <c r="AA120" s="35"/>
      <c r="AB120" s="35"/>
      <c r="AC120" s="35"/>
      <c r="AD120" s="35"/>
      <c r="AE120" s="35"/>
      <c r="AR120" s="204" t="s">
        <v>212</v>
      </c>
      <c r="AT120" s="204" t="s">
        <v>208</v>
      </c>
      <c r="AU120" s="204" t="s">
        <v>80</v>
      </c>
      <c r="AY120" s="18" t="s">
        <v>206</v>
      </c>
      <c r="BE120" s="205">
        <f t="shared" si="24"/>
        <v>0</v>
      </c>
      <c r="BF120" s="205">
        <f t="shared" si="25"/>
        <v>0</v>
      </c>
      <c r="BG120" s="205">
        <f t="shared" si="26"/>
        <v>0</v>
      </c>
      <c r="BH120" s="205">
        <f t="shared" si="27"/>
        <v>0</v>
      </c>
      <c r="BI120" s="205">
        <f t="shared" si="28"/>
        <v>0</v>
      </c>
      <c r="BJ120" s="18" t="s">
        <v>80</v>
      </c>
      <c r="BK120" s="205">
        <f t="shared" si="29"/>
        <v>0</v>
      </c>
      <c r="BL120" s="18" t="s">
        <v>212</v>
      </c>
      <c r="BM120" s="204" t="s">
        <v>782</v>
      </c>
    </row>
    <row r="121" spans="1:65" s="2" customFormat="1" ht="16.5" customHeight="1">
      <c r="A121" s="35"/>
      <c r="B121" s="36"/>
      <c r="C121" s="193" t="s">
        <v>72</v>
      </c>
      <c r="D121" s="193" t="s">
        <v>208</v>
      </c>
      <c r="E121" s="194" t="s">
        <v>1464</v>
      </c>
      <c r="F121" s="195" t="s">
        <v>1465</v>
      </c>
      <c r="G121" s="196" t="s">
        <v>862</v>
      </c>
      <c r="H121" s="197">
        <v>400</v>
      </c>
      <c r="I121" s="198"/>
      <c r="J121" s="199">
        <f t="shared" si="20"/>
        <v>0</v>
      </c>
      <c r="K121" s="195" t="s">
        <v>19</v>
      </c>
      <c r="L121" s="40"/>
      <c r="M121" s="200" t="s">
        <v>19</v>
      </c>
      <c r="N121" s="201" t="s">
        <v>43</v>
      </c>
      <c r="O121" s="65"/>
      <c r="P121" s="202">
        <f t="shared" si="21"/>
        <v>0</v>
      </c>
      <c r="Q121" s="202">
        <v>0</v>
      </c>
      <c r="R121" s="202">
        <f t="shared" si="22"/>
        <v>0</v>
      </c>
      <c r="S121" s="202">
        <v>0</v>
      </c>
      <c r="T121" s="203">
        <f t="shared" si="23"/>
        <v>0</v>
      </c>
      <c r="U121" s="35"/>
      <c r="V121" s="35"/>
      <c r="W121" s="35"/>
      <c r="X121" s="35"/>
      <c r="Y121" s="35"/>
      <c r="Z121" s="35"/>
      <c r="AA121" s="35"/>
      <c r="AB121" s="35"/>
      <c r="AC121" s="35"/>
      <c r="AD121" s="35"/>
      <c r="AE121" s="35"/>
      <c r="AR121" s="204" t="s">
        <v>212</v>
      </c>
      <c r="AT121" s="204" t="s">
        <v>208</v>
      </c>
      <c r="AU121" s="204" t="s">
        <v>80</v>
      </c>
      <c r="AY121" s="18" t="s">
        <v>206</v>
      </c>
      <c r="BE121" s="205">
        <f t="shared" si="24"/>
        <v>0</v>
      </c>
      <c r="BF121" s="205">
        <f t="shared" si="25"/>
        <v>0</v>
      </c>
      <c r="BG121" s="205">
        <f t="shared" si="26"/>
        <v>0</v>
      </c>
      <c r="BH121" s="205">
        <f t="shared" si="27"/>
        <v>0</v>
      </c>
      <c r="BI121" s="205">
        <f t="shared" si="28"/>
        <v>0</v>
      </c>
      <c r="BJ121" s="18" t="s">
        <v>80</v>
      </c>
      <c r="BK121" s="205">
        <f t="shared" si="29"/>
        <v>0</v>
      </c>
      <c r="BL121" s="18" t="s">
        <v>212</v>
      </c>
      <c r="BM121" s="204" t="s">
        <v>786</v>
      </c>
    </row>
    <row r="122" spans="1:65" s="2" customFormat="1" ht="16.5" customHeight="1">
      <c r="A122" s="35"/>
      <c r="B122" s="36"/>
      <c r="C122" s="193" t="s">
        <v>72</v>
      </c>
      <c r="D122" s="193" t="s">
        <v>208</v>
      </c>
      <c r="E122" s="194" t="s">
        <v>1466</v>
      </c>
      <c r="F122" s="195" t="s">
        <v>1467</v>
      </c>
      <c r="G122" s="196" t="s">
        <v>220</v>
      </c>
      <c r="H122" s="197">
        <v>390</v>
      </c>
      <c r="I122" s="198"/>
      <c r="J122" s="199">
        <f t="shared" si="20"/>
        <v>0</v>
      </c>
      <c r="K122" s="195" t="s">
        <v>19</v>
      </c>
      <c r="L122" s="40"/>
      <c r="M122" s="200" t="s">
        <v>19</v>
      </c>
      <c r="N122" s="201" t="s">
        <v>43</v>
      </c>
      <c r="O122" s="65"/>
      <c r="P122" s="202">
        <f t="shared" si="21"/>
        <v>0</v>
      </c>
      <c r="Q122" s="202">
        <v>0</v>
      </c>
      <c r="R122" s="202">
        <f t="shared" si="22"/>
        <v>0</v>
      </c>
      <c r="S122" s="202">
        <v>0</v>
      </c>
      <c r="T122" s="203">
        <f t="shared" si="23"/>
        <v>0</v>
      </c>
      <c r="U122" s="35"/>
      <c r="V122" s="35"/>
      <c r="W122" s="35"/>
      <c r="X122" s="35"/>
      <c r="Y122" s="35"/>
      <c r="Z122" s="35"/>
      <c r="AA122" s="35"/>
      <c r="AB122" s="35"/>
      <c r="AC122" s="35"/>
      <c r="AD122" s="35"/>
      <c r="AE122" s="35"/>
      <c r="AR122" s="204" t="s">
        <v>212</v>
      </c>
      <c r="AT122" s="204" t="s">
        <v>208</v>
      </c>
      <c r="AU122" s="204" t="s">
        <v>80</v>
      </c>
      <c r="AY122" s="18" t="s">
        <v>206</v>
      </c>
      <c r="BE122" s="205">
        <f t="shared" si="24"/>
        <v>0</v>
      </c>
      <c r="BF122" s="205">
        <f t="shared" si="25"/>
        <v>0</v>
      </c>
      <c r="BG122" s="205">
        <f t="shared" si="26"/>
        <v>0</v>
      </c>
      <c r="BH122" s="205">
        <f t="shared" si="27"/>
        <v>0</v>
      </c>
      <c r="BI122" s="205">
        <f t="shared" si="28"/>
        <v>0</v>
      </c>
      <c r="BJ122" s="18" t="s">
        <v>80</v>
      </c>
      <c r="BK122" s="205">
        <f t="shared" si="29"/>
        <v>0</v>
      </c>
      <c r="BL122" s="18" t="s">
        <v>212</v>
      </c>
      <c r="BM122" s="204" t="s">
        <v>791</v>
      </c>
    </row>
    <row r="123" spans="1:65" s="2" customFormat="1" ht="16.5" customHeight="1">
      <c r="A123" s="35"/>
      <c r="B123" s="36"/>
      <c r="C123" s="193" t="s">
        <v>72</v>
      </c>
      <c r="D123" s="193" t="s">
        <v>208</v>
      </c>
      <c r="E123" s="194" t="s">
        <v>1468</v>
      </c>
      <c r="F123" s="195" t="s">
        <v>1469</v>
      </c>
      <c r="G123" s="196" t="s">
        <v>862</v>
      </c>
      <c r="H123" s="197">
        <v>50</v>
      </c>
      <c r="I123" s="198"/>
      <c r="J123" s="199">
        <f t="shared" si="20"/>
        <v>0</v>
      </c>
      <c r="K123" s="195" t="s">
        <v>19</v>
      </c>
      <c r="L123" s="40"/>
      <c r="M123" s="200" t="s">
        <v>19</v>
      </c>
      <c r="N123" s="201" t="s">
        <v>43</v>
      </c>
      <c r="O123" s="65"/>
      <c r="P123" s="202">
        <f t="shared" si="21"/>
        <v>0</v>
      </c>
      <c r="Q123" s="202">
        <v>0</v>
      </c>
      <c r="R123" s="202">
        <f t="shared" si="22"/>
        <v>0</v>
      </c>
      <c r="S123" s="202">
        <v>0</v>
      </c>
      <c r="T123" s="203">
        <f t="shared" si="23"/>
        <v>0</v>
      </c>
      <c r="U123" s="35"/>
      <c r="V123" s="35"/>
      <c r="W123" s="35"/>
      <c r="X123" s="35"/>
      <c r="Y123" s="35"/>
      <c r="Z123" s="35"/>
      <c r="AA123" s="35"/>
      <c r="AB123" s="35"/>
      <c r="AC123" s="35"/>
      <c r="AD123" s="35"/>
      <c r="AE123" s="35"/>
      <c r="AR123" s="204" t="s">
        <v>212</v>
      </c>
      <c r="AT123" s="204" t="s">
        <v>208</v>
      </c>
      <c r="AU123" s="204" t="s">
        <v>80</v>
      </c>
      <c r="AY123" s="18" t="s">
        <v>206</v>
      </c>
      <c r="BE123" s="205">
        <f t="shared" si="24"/>
        <v>0</v>
      </c>
      <c r="BF123" s="205">
        <f t="shared" si="25"/>
        <v>0</v>
      </c>
      <c r="BG123" s="205">
        <f t="shared" si="26"/>
        <v>0</v>
      </c>
      <c r="BH123" s="205">
        <f t="shared" si="27"/>
        <v>0</v>
      </c>
      <c r="BI123" s="205">
        <f t="shared" si="28"/>
        <v>0</v>
      </c>
      <c r="BJ123" s="18" t="s">
        <v>80</v>
      </c>
      <c r="BK123" s="205">
        <f t="shared" si="29"/>
        <v>0</v>
      </c>
      <c r="BL123" s="18" t="s">
        <v>212</v>
      </c>
      <c r="BM123" s="204" t="s">
        <v>796</v>
      </c>
    </row>
    <row r="124" spans="1:65" s="2" customFormat="1" ht="16.5" customHeight="1">
      <c r="A124" s="35"/>
      <c r="B124" s="36"/>
      <c r="C124" s="193" t="s">
        <v>72</v>
      </c>
      <c r="D124" s="193" t="s">
        <v>208</v>
      </c>
      <c r="E124" s="194" t="s">
        <v>1470</v>
      </c>
      <c r="F124" s="195" t="s">
        <v>1471</v>
      </c>
      <c r="G124" s="196" t="s">
        <v>862</v>
      </c>
      <c r="H124" s="197">
        <v>50</v>
      </c>
      <c r="I124" s="198"/>
      <c r="J124" s="199">
        <f t="shared" si="20"/>
        <v>0</v>
      </c>
      <c r="K124" s="195" t="s">
        <v>19</v>
      </c>
      <c r="L124" s="40"/>
      <c r="M124" s="200" t="s">
        <v>19</v>
      </c>
      <c r="N124" s="201" t="s">
        <v>43</v>
      </c>
      <c r="O124" s="65"/>
      <c r="P124" s="202">
        <f t="shared" si="21"/>
        <v>0</v>
      </c>
      <c r="Q124" s="202">
        <v>0</v>
      </c>
      <c r="R124" s="202">
        <f t="shared" si="22"/>
        <v>0</v>
      </c>
      <c r="S124" s="202">
        <v>0</v>
      </c>
      <c r="T124" s="203">
        <f t="shared" si="23"/>
        <v>0</v>
      </c>
      <c r="U124" s="35"/>
      <c r="V124" s="35"/>
      <c r="W124" s="35"/>
      <c r="X124" s="35"/>
      <c r="Y124" s="35"/>
      <c r="Z124" s="35"/>
      <c r="AA124" s="35"/>
      <c r="AB124" s="35"/>
      <c r="AC124" s="35"/>
      <c r="AD124" s="35"/>
      <c r="AE124" s="35"/>
      <c r="AR124" s="204" t="s">
        <v>212</v>
      </c>
      <c r="AT124" s="204" t="s">
        <v>208</v>
      </c>
      <c r="AU124" s="204" t="s">
        <v>80</v>
      </c>
      <c r="AY124" s="18" t="s">
        <v>206</v>
      </c>
      <c r="BE124" s="205">
        <f t="shared" si="24"/>
        <v>0</v>
      </c>
      <c r="BF124" s="205">
        <f t="shared" si="25"/>
        <v>0</v>
      </c>
      <c r="BG124" s="205">
        <f t="shared" si="26"/>
        <v>0</v>
      </c>
      <c r="BH124" s="205">
        <f t="shared" si="27"/>
        <v>0</v>
      </c>
      <c r="BI124" s="205">
        <f t="shared" si="28"/>
        <v>0</v>
      </c>
      <c r="BJ124" s="18" t="s">
        <v>80</v>
      </c>
      <c r="BK124" s="205">
        <f t="shared" si="29"/>
        <v>0</v>
      </c>
      <c r="BL124" s="18" t="s">
        <v>212</v>
      </c>
      <c r="BM124" s="204" t="s">
        <v>803</v>
      </c>
    </row>
    <row r="125" spans="1:65" s="2" customFormat="1" ht="16.5" customHeight="1">
      <c r="A125" s="35"/>
      <c r="B125" s="36"/>
      <c r="C125" s="193" t="s">
        <v>72</v>
      </c>
      <c r="D125" s="193" t="s">
        <v>208</v>
      </c>
      <c r="E125" s="194" t="s">
        <v>1472</v>
      </c>
      <c r="F125" s="195" t="s">
        <v>1473</v>
      </c>
      <c r="G125" s="196" t="s">
        <v>862</v>
      </c>
      <c r="H125" s="197">
        <v>100</v>
      </c>
      <c r="I125" s="198"/>
      <c r="J125" s="199">
        <f t="shared" si="20"/>
        <v>0</v>
      </c>
      <c r="K125" s="195" t="s">
        <v>19</v>
      </c>
      <c r="L125" s="40"/>
      <c r="M125" s="200" t="s">
        <v>19</v>
      </c>
      <c r="N125" s="201" t="s">
        <v>43</v>
      </c>
      <c r="O125" s="65"/>
      <c r="P125" s="202">
        <f t="shared" si="21"/>
        <v>0</v>
      </c>
      <c r="Q125" s="202">
        <v>0</v>
      </c>
      <c r="R125" s="202">
        <f t="shared" si="22"/>
        <v>0</v>
      </c>
      <c r="S125" s="202">
        <v>0</v>
      </c>
      <c r="T125" s="203">
        <f t="shared" si="23"/>
        <v>0</v>
      </c>
      <c r="U125" s="35"/>
      <c r="V125" s="35"/>
      <c r="W125" s="35"/>
      <c r="X125" s="35"/>
      <c r="Y125" s="35"/>
      <c r="Z125" s="35"/>
      <c r="AA125" s="35"/>
      <c r="AB125" s="35"/>
      <c r="AC125" s="35"/>
      <c r="AD125" s="35"/>
      <c r="AE125" s="35"/>
      <c r="AR125" s="204" t="s">
        <v>212</v>
      </c>
      <c r="AT125" s="204" t="s">
        <v>208</v>
      </c>
      <c r="AU125" s="204" t="s">
        <v>80</v>
      </c>
      <c r="AY125" s="18" t="s">
        <v>206</v>
      </c>
      <c r="BE125" s="205">
        <f t="shared" si="24"/>
        <v>0</v>
      </c>
      <c r="BF125" s="205">
        <f t="shared" si="25"/>
        <v>0</v>
      </c>
      <c r="BG125" s="205">
        <f t="shared" si="26"/>
        <v>0</v>
      </c>
      <c r="BH125" s="205">
        <f t="shared" si="27"/>
        <v>0</v>
      </c>
      <c r="BI125" s="205">
        <f t="shared" si="28"/>
        <v>0</v>
      </c>
      <c r="BJ125" s="18" t="s">
        <v>80</v>
      </c>
      <c r="BK125" s="205">
        <f t="shared" si="29"/>
        <v>0</v>
      </c>
      <c r="BL125" s="18" t="s">
        <v>212</v>
      </c>
      <c r="BM125" s="204" t="s">
        <v>812</v>
      </c>
    </row>
    <row r="126" spans="1:65" s="2" customFormat="1" ht="16.5" customHeight="1">
      <c r="A126" s="35"/>
      <c r="B126" s="36"/>
      <c r="C126" s="193" t="s">
        <v>72</v>
      </c>
      <c r="D126" s="193" t="s">
        <v>208</v>
      </c>
      <c r="E126" s="194" t="s">
        <v>1474</v>
      </c>
      <c r="F126" s="195" t="s">
        <v>1475</v>
      </c>
      <c r="G126" s="196" t="s">
        <v>862</v>
      </c>
      <c r="H126" s="197">
        <v>20</v>
      </c>
      <c r="I126" s="198"/>
      <c r="J126" s="199">
        <f t="shared" si="20"/>
        <v>0</v>
      </c>
      <c r="K126" s="195" t="s">
        <v>19</v>
      </c>
      <c r="L126" s="40"/>
      <c r="M126" s="200" t="s">
        <v>19</v>
      </c>
      <c r="N126" s="201" t="s">
        <v>43</v>
      </c>
      <c r="O126" s="65"/>
      <c r="P126" s="202">
        <f t="shared" si="21"/>
        <v>0</v>
      </c>
      <c r="Q126" s="202">
        <v>0</v>
      </c>
      <c r="R126" s="202">
        <f t="shared" si="22"/>
        <v>0</v>
      </c>
      <c r="S126" s="202">
        <v>0</v>
      </c>
      <c r="T126" s="203">
        <f t="shared" si="23"/>
        <v>0</v>
      </c>
      <c r="U126" s="35"/>
      <c r="V126" s="35"/>
      <c r="W126" s="35"/>
      <c r="X126" s="35"/>
      <c r="Y126" s="35"/>
      <c r="Z126" s="35"/>
      <c r="AA126" s="35"/>
      <c r="AB126" s="35"/>
      <c r="AC126" s="35"/>
      <c r="AD126" s="35"/>
      <c r="AE126" s="35"/>
      <c r="AR126" s="204" t="s">
        <v>212</v>
      </c>
      <c r="AT126" s="204" t="s">
        <v>208</v>
      </c>
      <c r="AU126" s="204" t="s">
        <v>80</v>
      </c>
      <c r="AY126" s="18" t="s">
        <v>206</v>
      </c>
      <c r="BE126" s="205">
        <f t="shared" si="24"/>
        <v>0</v>
      </c>
      <c r="BF126" s="205">
        <f t="shared" si="25"/>
        <v>0</v>
      </c>
      <c r="BG126" s="205">
        <f t="shared" si="26"/>
        <v>0</v>
      </c>
      <c r="BH126" s="205">
        <f t="shared" si="27"/>
        <v>0</v>
      </c>
      <c r="BI126" s="205">
        <f t="shared" si="28"/>
        <v>0</v>
      </c>
      <c r="BJ126" s="18" t="s">
        <v>80</v>
      </c>
      <c r="BK126" s="205">
        <f t="shared" si="29"/>
        <v>0</v>
      </c>
      <c r="BL126" s="18" t="s">
        <v>212</v>
      </c>
      <c r="BM126" s="204" t="s">
        <v>818</v>
      </c>
    </row>
    <row r="127" spans="1:65" s="2" customFormat="1" ht="16.5" customHeight="1">
      <c r="A127" s="35"/>
      <c r="B127" s="36"/>
      <c r="C127" s="193" t="s">
        <v>72</v>
      </c>
      <c r="D127" s="193" t="s">
        <v>208</v>
      </c>
      <c r="E127" s="194" t="s">
        <v>1476</v>
      </c>
      <c r="F127" s="195" t="s">
        <v>1477</v>
      </c>
      <c r="G127" s="196" t="s">
        <v>862</v>
      </c>
      <c r="H127" s="197">
        <v>2</v>
      </c>
      <c r="I127" s="198"/>
      <c r="J127" s="199">
        <f t="shared" si="20"/>
        <v>0</v>
      </c>
      <c r="K127" s="195" t="s">
        <v>19</v>
      </c>
      <c r="L127" s="40"/>
      <c r="M127" s="200" t="s">
        <v>19</v>
      </c>
      <c r="N127" s="201" t="s">
        <v>43</v>
      </c>
      <c r="O127" s="65"/>
      <c r="P127" s="202">
        <f t="shared" si="21"/>
        <v>0</v>
      </c>
      <c r="Q127" s="202">
        <v>0</v>
      </c>
      <c r="R127" s="202">
        <f t="shared" si="22"/>
        <v>0</v>
      </c>
      <c r="S127" s="202">
        <v>0</v>
      </c>
      <c r="T127" s="203">
        <f t="shared" si="23"/>
        <v>0</v>
      </c>
      <c r="U127" s="35"/>
      <c r="V127" s="35"/>
      <c r="W127" s="35"/>
      <c r="X127" s="35"/>
      <c r="Y127" s="35"/>
      <c r="Z127" s="35"/>
      <c r="AA127" s="35"/>
      <c r="AB127" s="35"/>
      <c r="AC127" s="35"/>
      <c r="AD127" s="35"/>
      <c r="AE127" s="35"/>
      <c r="AR127" s="204" t="s">
        <v>212</v>
      </c>
      <c r="AT127" s="204" t="s">
        <v>208</v>
      </c>
      <c r="AU127" s="204" t="s">
        <v>80</v>
      </c>
      <c r="AY127" s="18" t="s">
        <v>206</v>
      </c>
      <c r="BE127" s="205">
        <f t="shared" si="24"/>
        <v>0</v>
      </c>
      <c r="BF127" s="205">
        <f t="shared" si="25"/>
        <v>0</v>
      </c>
      <c r="BG127" s="205">
        <f t="shared" si="26"/>
        <v>0</v>
      </c>
      <c r="BH127" s="205">
        <f t="shared" si="27"/>
        <v>0</v>
      </c>
      <c r="BI127" s="205">
        <f t="shared" si="28"/>
        <v>0</v>
      </c>
      <c r="BJ127" s="18" t="s">
        <v>80</v>
      </c>
      <c r="BK127" s="205">
        <f t="shared" si="29"/>
        <v>0</v>
      </c>
      <c r="BL127" s="18" t="s">
        <v>212</v>
      </c>
      <c r="BM127" s="204" t="s">
        <v>823</v>
      </c>
    </row>
    <row r="128" spans="1:65" s="2" customFormat="1" ht="16.5" customHeight="1">
      <c r="A128" s="35"/>
      <c r="B128" s="36"/>
      <c r="C128" s="193" t="s">
        <v>72</v>
      </c>
      <c r="D128" s="193" t="s">
        <v>208</v>
      </c>
      <c r="E128" s="194" t="s">
        <v>1478</v>
      </c>
      <c r="F128" s="195" t="s">
        <v>1479</v>
      </c>
      <c r="G128" s="196" t="s">
        <v>862</v>
      </c>
      <c r="H128" s="197">
        <v>2</v>
      </c>
      <c r="I128" s="198"/>
      <c r="J128" s="199">
        <f t="shared" si="20"/>
        <v>0</v>
      </c>
      <c r="K128" s="195" t="s">
        <v>19</v>
      </c>
      <c r="L128" s="40"/>
      <c r="M128" s="200" t="s">
        <v>19</v>
      </c>
      <c r="N128" s="201" t="s">
        <v>43</v>
      </c>
      <c r="O128" s="65"/>
      <c r="P128" s="202">
        <f t="shared" si="21"/>
        <v>0</v>
      </c>
      <c r="Q128" s="202">
        <v>0</v>
      </c>
      <c r="R128" s="202">
        <f t="shared" si="22"/>
        <v>0</v>
      </c>
      <c r="S128" s="202">
        <v>0</v>
      </c>
      <c r="T128" s="203">
        <f t="shared" si="23"/>
        <v>0</v>
      </c>
      <c r="U128" s="35"/>
      <c r="V128" s="35"/>
      <c r="W128" s="35"/>
      <c r="X128" s="35"/>
      <c r="Y128" s="35"/>
      <c r="Z128" s="35"/>
      <c r="AA128" s="35"/>
      <c r="AB128" s="35"/>
      <c r="AC128" s="35"/>
      <c r="AD128" s="35"/>
      <c r="AE128" s="35"/>
      <c r="AR128" s="204" t="s">
        <v>212</v>
      </c>
      <c r="AT128" s="204" t="s">
        <v>208</v>
      </c>
      <c r="AU128" s="204" t="s">
        <v>80</v>
      </c>
      <c r="AY128" s="18" t="s">
        <v>206</v>
      </c>
      <c r="BE128" s="205">
        <f t="shared" si="24"/>
        <v>0</v>
      </c>
      <c r="BF128" s="205">
        <f t="shared" si="25"/>
        <v>0</v>
      </c>
      <c r="BG128" s="205">
        <f t="shared" si="26"/>
        <v>0</v>
      </c>
      <c r="BH128" s="205">
        <f t="shared" si="27"/>
        <v>0</v>
      </c>
      <c r="BI128" s="205">
        <f t="shared" si="28"/>
        <v>0</v>
      </c>
      <c r="BJ128" s="18" t="s">
        <v>80</v>
      </c>
      <c r="BK128" s="205">
        <f t="shared" si="29"/>
        <v>0</v>
      </c>
      <c r="BL128" s="18" t="s">
        <v>212</v>
      </c>
      <c r="BM128" s="204" t="s">
        <v>831</v>
      </c>
    </row>
    <row r="129" spans="1:65" s="2" customFormat="1" ht="16.5" customHeight="1">
      <c r="A129" s="35"/>
      <c r="B129" s="36"/>
      <c r="C129" s="193" t="s">
        <v>72</v>
      </c>
      <c r="D129" s="193" t="s">
        <v>208</v>
      </c>
      <c r="E129" s="194" t="s">
        <v>1480</v>
      </c>
      <c r="F129" s="195" t="s">
        <v>1481</v>
      </c>
      <c r="G129" s="196" t="s">
        <v>862</v>
      </c>
      <c r="H129" s="197">
        <v>2</v>
      </c>
      <c r="I129" s="198"/>
      <c r="J129" s="199">
        <f t="shared" si="20"/>
        <v>0</v>
      </c>
      <c r="K129" s="195" t="s">
        <v>19</v>
      </c>
      <c r="L129" s="40"/>
      <c r="M129" s="200" t="s">
        <v>19</v>
      </c>
      <c r="N129" s="201" t="s">
        <v>43</v>
      </c>
      <c r="O129" s="65"/>
      <c r="P129" s="202">
        <f t="shared" si="21"/>
        <v>0</v>
      </c>
      <c r="Q129" s="202">
        <v>0</v>
      </c>
      <c r="R129" s="202">
        <f t="shared" si="22"/>
        <v>0</v>
      </c>
      <c r="S129" s="202">
        <v>0</v>
      </c>
      <c r="T129" s="203">
        <f t="shared" si="23"/>
        <v>0</v>
      </c>
      <c r="U129" s="35"/>
      <c r="V129" s="35"/>
      <c r="W129" s="35"/>
      <c r="X129" s="35"/>
      <c r="Y129" s="35"/>
      <c r="Z129" s="35"/>
      <c r="AA129" s="35"/>
      <c r="AB129" s="35"/>
      <c r="AC129" s="35"/>
      <c r="AD129" s="35"/>
      <c r="AE129" s="35"/>
      <c r="AR129" s="204" t="s">
        <v>212</v>
      </c>
      <c r="AT129" s="204" t="s">
        <v>208</v>
      </c>
      <c r="AU129" s="204" t="s">
        <v>80</v>
      </c>
      <c r="AY129" s="18" t="s">
        <v>206</v>
      </c>
      <c r="BE129" s="205">
        <f t="shared" si="24"/>
        <v>0</v>
      </c>
      <c r="BF129" s="205">
        <f t="shared" si="25"/>
        <v>0</v>
      </c>
      <c r="BG129" s="205">
        <f t="shared" si="26"/>
        <v>0</v>
      </c>
      <c r="BH129" s="205">
        <f t="shared" si="27"/>
        <v>0</v>
      </c>
      <c r="BI129" s="205">
        <f t="shared" si="28"/>
        <v>0</v>
      </c>
      <c r="BJ129" s="18" t="s">
        <v>80</v>
      </c>
      <c r="BK129" s="205">
        <f t="shared" si="29"/>
        <v>0</v>
      </c>
      <c r="BL129" s="18" t="s">
        <v>212</v>
      </c>
      <c r="BM129" s="204" t="s">
        <v>836</v>
      </c>
    </row>
    <row r="130" spans="1:65" s="2" customFormat="1" ht="16.5" customHeight="1">
      <c r="A130" s="35"/>
      <c r="B130" s="36"/>
      <c r="C130" s="193" t="s">
        <v>72</v>
      </c>
      <c r="D130" s="193" t="s">
        <v>208</v>
      </c>
      <c r="E130" s="194" t="s">
        <v>1482</v>
      </c>
      <c r="F130" s="195" t="s">
        <v>1483</v>
      </c>
      <c r="G130" s="196" t="s">
        <v>862</v>
      </c>
      <c r="H130" s="197">
        <v>2</v>
      </c>
      <c r="I130" s="198"/>
      <c r="J130" s="199">
        <f t="shared" si="20"/>
        <v>0</v>
      </c>
      <c r="K130" s="195" t="s">
        <v>19</v>
      </c>
      <c r="L130" s="40"/>
      <c r="M130" s="200" t="s">
        <v>19</v>
      </c>
      <c r="N130" s="201" t="s">
        <v>43</v>
      </c>
      <c r="O130" s="65"/>
      <c r="P130" s="202">
        <f t="shared" si="21"/>
        <v>0</v>
      </c>
      <c r="Q130" s="202">
        <v>0</v>
      </c>
      <c r="R130" s="202">
        <f t="shared" si="22"/>
        <v>0</v>
      </c>
      <c r="S130" s="202">
        <v>0</v>
      </c>
      <c r="T130" s="203">
        <f t="shared" si="23"/>
        <v>0</v>
      </c>
      <c r="U130" s="35"/>
      <c r="V130" s="35"/>
      <c r="W130" s="35"/>
      <c r="X130" s="35"/>
      <c r="Y130" s="35"/>
      <c r="Z130" s="35"/>
      <c r="AA130" s="35"/>
      <c r="AB130" s="35"/>
      <c r="AC130" s="35"/>
      <c r="AD130" s="35"/>
      <c r="AE130" s="35"/>
      <c r="AR130" s="204" t="s">
        <v>212</v>
      </c>
      <c r="AT130" s="204" t="s">
        <v>208</v>
      </c>
      <c r="AU130" s="204" t="s">
        <v>80</v>
      </c>
      <c r="AY130" s="18" t="s">
        <v>206</v>
      </c>
      <c r="BE130" s="205">
        <f t="shared" si="24"/>
        <v>0</v>
      </c>
      <c r="BF130" s="205">
        <f t="shared" si="25"/>
        <v>0</v>
      </c>
      <c r="BG130" s="205">
        <f t="shared" si="26"/>
        <v>0</v>
      </c>
      <c r="BH130" s="205">
        <f t="shared" si="27"/>
        <v>0</v>
      </c>
      <c r="BI130" s="205">
        <f t="shared" si="28"/>
        <v>0</v>
      </c>
      <c r="BJ130" s="18" t="s">
        <v>80</v>
      </c>
      <c r="BK130" s="205">
        <f t="shared" si="29"/>
        <v>0</v>
      </c>
      <c r="BL130" s="18" t="s">
        <v>212</v>
      </c>
      <c r="BM130" s="204" t="s">
        <v>840</v>
      </c>
    </row>
    <row r="131" spans="1:65" s="2" customFormat="1" ht="16.5" customHeight="1">
      <c r="A131" s="35"/>
      <c r="B131" s="36"/>
      <c r="C131" s="193" t="s">
        <v>72</v>
      </c>
      <c r="D131" s="193" t="s">
        <v>208</v>
      </c>
      <c r="E131" s="194" t="s">
        <v>1484</v>
      </c>
      <c r="F131" s="195" t="s">
        <v>1485</v>
      </c>
      <c r="G131" s="196" t="s">
        <v>862</v>
      </c>
      <c r="H131" s="197">
        <v>2</v>
      </c>
      <c r="I131" s="198"/>
      <c r="J131" s="199">
        <f t="shared" si="20"/>
        <v>0</v>
      </c>
      <c r="K131" s="195" t="s">
        <v>19</v>
      </c>
      <c r="L131" s="40"/>
      <c r="M131" s="200" t="s">
        <v>19</v>
      </c>
      <c r="N131" s="201" t="s">
        <v>43</v>
      </c>
      <c r="O131" s="65"/>
      <c r="P131" s="202">
        <f t="shared" si="21"/>
        <v>0</v>
      </c>
      <c r="Q131" s="202">
        <v>0</v>
      </c>
      <c r="R131" s="202">
        <f t="shared" si="22"/>
        <v>0</v>
      </c>
      <c r="S131" s="202">
        <v>0</v>
      </c>
      <c r="T131" s="203">
        <f t="shared" si="23"/>
        <v>0</v>
      </c>
      <c r="U131" s="35"/>
      <c r="V131" s="35"/>
      <c r="W131" s="35"/>
      <c r="X131" s="35"/>
      <c r="Y131" s="35"/>
      <c r="Z131" s="35"/>
      <c r="AA131" s="35"/>
      <c r="AB131" s="35"/>
      <c r="AC131" s="35"/>
      <c r="AD131" s="35"/>
      <c r="AE131" s="35"/>
      <c r="AR131" s="204" t="s">
        <v>212</v>
      </c>
      <c r="AT131" s="204" t="s">
        <v>208</v>
      </c>
      <c r="AU131" s="204" t="s">
        <v>80</v>
      </c>
      <c r="AY131" s="18" t="s">
        <v>206</v>
      </c>
      <c r="BE131" s="205">
        <f t="shared" si="24"/>
        <v>0</v>
      </c>
      <c r="BF131" s="205">
        <f t="shared" si="25"/>
        <v>0</v>
      </c>
      <c r="BG131" s="205">
        <f t="shared" si="26"/>
        <v>0</v>
      </c>
      <c r="BH131" s="205">
        <f t="shared" si="27"/>
        <v>0</v>
      </c>
      <c r="BI131" s="205">
        <f t="shared" si="28"/>
        <v>0</v>
      </c>
      <c r="BJ131" s="18" t="s">
        <v>80</v>
      </c>
      <c r="BK131" s="205">
        <f t="shared" si="29"/>
        <v>0</v>
      </c>
      <c r="BL131" s="18" t="s">
        <v>212</v>
      </c>
      <c r="BM131" s="204" t="s">
        <v>1486</v>
      </c>
    </row>
    <row r="132" spans="1:65" s="2" customFormat="1" ht="16.5" customHeight="1">
      <c r="A132" s="35"/>
      <c r="B132" s="36"/>
      <c r="C132" s="193" t="s">
        <v>72</v>
      </c>
      <c r="D132" s="193" t="s">
        <v>208</v>
      </c>
      <c r="E132" s="194" t="s">
        <v>1487</v>
      </c>
      <c r="F132" s="195" t="s">
        <v>1488</v>
      </c>
      <c r="G132" s="196" t="s">
        <v>862</v>
      </c>
      <c r="H132" s="197">
        <v>1</v>
      </c>
      <c r="I132" s="198"/>
      <c r="J132" s="199">
        <f t="shared" si="20"/>
        <v>0</v>
      </c>
      <c r="K132" s="195" t="s">
        <v>19</v>
      </c>
      <c r="L132" s="40"/>
      <c r="M132" s="200" t="s">
        <v>19</v>
      </c>
      <c r="N132" s="201" t="s">
        <v>43</v>
      </c>
      <c r="O132" s="65"/>
      <c r="P132" s="202">
        <f t="shared" si="21"/>
        <v>0</v>
      </c>
      <c r="Q132" s="202">
        <v>0</v>
      </c>
      <c r="R132" s="202">
        <f t="shared" si="22"/>
        <v>0</v>
      </c>
      <c r="S132" s="202">
        <v>0</v>
      </c>
      <c r="T132" s="203">
        <f t="shared" si="23"/>
        <v>0</v>
      </c>
      <c r="U132" s="35"/>
      <c r="V132" s="35"/>
      <c r="W132" s="35"/>
      <c r="X132" s="35"/>
      <c r="Y132" s="35"/>
      <c r="Z132" s="35"/>
      <c r="AA132" s="35"/>
      <c r="AB132" s="35"/>
      <c r="AC132" s="35"/>
      <c r="AD132" s="35"/>
      <c r="AE132" s="35"/>
      <c r="AR132" s="204" t="s">
        <v>212</v>
      </c>
      <c r="AT132" s="204" t="s">
        <v>208</v>
      </c>
      <c r="AU132" s="204" t="s">
        <v>80</v>
      </c>
      <c r="AY132" s="18" t="s">
        <v>206</v>
      </c>
      <c r="BE132" s="205">
        <f t="shared" si="24"/>
        <v>0</v>
      </c>
      <c r="BF132" s="205">
        <f t="shared" si="25"/>
        <v>0</v>
      </c>
      <c r="BG132" s="205">
        <f t="shared" si="26"/>
        <v>0</v>
      </c>
      <c r="BH132" s="205">
        <f t="shared" si="27"/>
        <v>0</v>
      </c>
      <c r="BI132" s="205">
        <f t="shared" si="28"/>
        <v>0</v>
      </c>
      <c r="BJ132" s="18" t="s">
        <v>80</v>
      </c>
      <c r="BK132" s="205">
        <f t="shared" si="29"/>
        <v>0</v>
      </c>
      <c r="BL132" s="18" t="s">
        <v>212</v>
      </c>
      <c r="BM132" s="204" t="s">
        <v>1489</v>
      </c>
    </row>
    <row r="133" spans="1:65" s="2" customFormat="1" ht="16.5" customHeight="1">
      <c r="A133" s="35"/>
      <c r="B133" s="36"/>
      <c r="C133" s="193" t="s">
        <v>72</v>
      </c>
      <c r="D133" s="193" t="s">
        <v>208</v>
      </c>
      <c r="E133" s="194" t="s">
        <v>1490</v>
      </c>
      <c r="F133" s="195" t="s">
        <v>1491</v>
      </c>
      <c r="G133" s="196" t="s">
        <v>862</v>
      </c>
      <c r="H133" s="197">
        <v>2</v>
      </c>
      <c r="I133" s="198"/>
      <c r="J133" s="199">
        <f t="shared" si="20"/>
        <v>0</v>
      </c>
      <c r="K133" s="195" t="s">
        <v>19</v>
      </c>
      <c r="L133" s="40"/>
      <c r="M133" s="200" t="s">
        <v>19</v>
      </c>
      <c r="N133" s="201" t="s">
        <v>43</v>
      </c>
      <c r="O133" s="65"/>
      <c r="P133" s="202">
        <f t="shared" si="21"/>
        <v>0</v>
      </c>
      <c r="Q133" s="202">
        <v>0</v>
      </c>
      <c r="R133" s="202">
        <f t="shared" si="22"/>
        <v>0</v>
      </c>
      <c r="S133" s="202">
        <v>0</v>
      </c>
      <c r="T133" s="203">
        <f t="shared" si="23"/>
        <v>0</v>
      </c>
      <c r="U133" s="35"/>
      <c r="V133" s="35"/>
      <c r="W133" s="35"/>
      <c r="X133" s="35"/>
      <c r="Y133" s="35"/>
      <c r="Z133" s="35"/>
      <c r="AA133" s="35"/>
      <c r="AB133" s="35"/>
      <c r="AC133" s="35"/>
      <c r="AD133" s="35"/>
      <c r="AE133" s="35"/>
      <c r="AR133" s="204" t="s">
        <v>212</v>
      </c>
      <c r="AT133" s="204" t="s">
        <v>208</v>
      </c>
      <c r="AU133" s="204" t="s">
        <v>80</v>
      </c>
      <c r="AY133" s="18" t="s">
        <v>206</v>
      </c>
      <c r="BE133" s="205">
        <f t="shared" si="24"/>
        <v>0</v>
      </c>
      <c r="BF133" s="205">
        <f t="shared" si="25"/>
        <v>0</v>
      </c>
      <c r="BG133" s="205">
        <f t="shared" si="26"/>
        <v>0</v>
      </c>
      <c r="BH133" s="205">
        <f t="shared" si="27"/>
        <v>0</v>
      </c>
      <c r="BI133" s="205">
        <f t="shared" si="28"/>
        <v>0</v>
      </c>
      <c r="BJ133" s="18" t="s">
        <v>80</v>
      </c>
      <c r="BK133" s="205">
        <f t="shared" si="29"/>
        <v>0</v>
      </c>
      <c r="BL133" s="18" t="s">
        <v>212</v>
      </c>
      <c r="BM133" s="204" t="s">
        <v>1492</v>
      </c>
    </row>
    <row r="134" spans="1:65" s="12" customFormat="1" ht="25.9" customHeight="1">
      <c r="B134" s="177"/>
      <c r="C134" s="178"/>
      <c r="D134" s="179" t="s">
        <v>71</v>
      </c>
      <c r="E134" s="180" t="s">
        <v>1493</v>
      </c>
      <c r="F134" s="180" t="s">
        <v>1494</v>
      </c>
      <c r="G134" s="178"/>
      <c r="H134" s="178"/>
      <c r="I134" s="181"/>
      <c r="J134" s="182">
        <f>BK134</f>
        <v>0</v>
      </c>
      <c r="K134" s="178"/>
      <c r="L134" s="183"/>
      <c r="M134" s="184"/>
      <c r="N134" s="185"/>
      <c r="O134" s="185"/>
      <c r="P134" s="186">
        <f>SUM(P135:P139)</f>
        <v>0</v>
      </c>
      <c r="Q134" s="185"/>
      <c r="R134" s="186">
        <f>SUM(R135:R139)</f>
        <v>0</v>
      </c>
      <c r="S134" s="185"/>
      <c r="T134" s="187">
        <f>SUM(T135:T139)</f>
        <v>0</v>
      </c>
      <c r="AR134" s="188" t="s">
        <v>80</v>
      </c>
      <c r="AT134" s="189" t="s">
        <v>71</v>
      </c>
      <c r="AU134" s="189" t="s">
        <v>72</v>
      </c>
      <c r="AY134" s="188" t="s">
        <v>206</v>
      </c>
      <c r="BK134" s="190">
        <f>SUM(BK135:BK139)</f>
        <v>0</v>
      </c>
    </row>
    <row r="135" spans="1:65" s="2" customFormat="1" ht="16.5" customHeight="1">
      <c r="A135" s="35"/>
      <c r="B135" s="36"/>
      <c r="C135" s="193" t="s">
        <v>72</v>
      </c>
      <c r="D135" s="193" t="s">
        <v>208</v>
      </c>
      <c r="E135" s="194" t="s">
        <v>1495</v>
      </c>
      <c r="F135" s="195" t="s">
        <v>1496</v>
      </c>
      <c r="G135" s="196" t="s">
        <v>220</v>
      </c>
      <c r="H135" s="197">
        <v>610</v>
      </c>
      <c r="I135" s="198"/>
      <c r="J135" s="199">
        <f>ROUND(I135*H135,2)</f>
        <v>0</v>
      </c>
      <c r="K135" s="195" t="s">
        <v>19</v>
      </c>
      <c r="L135" s="40"/>
      <c r="M135" s="200" t="s">
        <v>19</v>
      </c>
      <c r="N135" s="201" t="s">
        <v>43</v>
      </c>
      <c r="O135" s="65"/>
      <c r="P135" s="202">
        <f>O135*H135</f>
        <v>0</v>
      </c>
      <c r="Q135" s="202">
        <v>0</v>
      </c>
      <c r="R135" s="202">
        <f>Q135*H135</f>
        <v>0</v>
      </c>
      <c r="S135" s="202">
        <v>0</v>
      </c>
      <c r="T135" s="203">
        <f>S135*H135</f>
        <v>0</v>
      </c>
      <c r="U135" s="35"/>
      <c r="V135" s="35"/>
      <c r="W135" s="35"/>
      <c r="X135" s="35"/>
      <c r="Y135" s="35"/>
      <c r="Z135" s="35"/>
      <c r="AA135" s="35"/>
      <c r="AB135" s="35"/>
      <c r="AC135" s="35"/>
      <c r="AD135" s="35"/>
      <c r="AE135" s="35"/>
      <c r="AR135" s="204" t="s">
        <v>212</v>
      </c>
      <c r="AT135" s="204" t="s">
        <v>208</v>
      </c>
      <c r="AU135" s="204" t="s">
        <v>80</v>
      </c>
      <c r="AY135" s="18" t="s">
        <v>206</v>
      </c>
      <c r="BE135" s="205">
        <f>IF(N135="základní",J135,0)</f>
        <v>0</v>
      </c>
      <c r="BF135" s="205">
        <f>IF(N135="snížená",J135,0)</f>
        <v>0</v>
      </c>
      <c r="BG135" s="205">
        <f>IF(N135="zákl. přenesená",J135,0)</f>
        <v>0</v>
      </c>
      <c r="BH135" s="205">
        <f>IF(N135="sníž. přenesená",J135,0)</f>
        <v>0</v>
      </c>
      <c r="BI135" s="205">
        <f>IF(N135="nulová",J135,0)</f>
        <v>0</v>
      </c>
      <c r="BJ135" s="18" t="s">
        <v>80</v>
      </c>
      <c r="BK135" s="205">
        <f>ROUND(I135*H135,2)</f>
        <v>0</v>
      </c>
      <c r="BL135" s="18" t="s">
        <v>212</v>
      </c>
      <c r="BM135" s="204" t="s">
        <v>1497</v>
      </c>
    </row>
    <row r="136" spans="1:65" s="2" customFormat="1" ht="16.5" customHeight="1">
      <c r="A136" s="35"/>
      <c r="B136" s="36"/>
      <c r="C136" s="193" t="s">
        <v>72</v>
      </c>
      <c r="D136" s="193" t="s">
        <v>208</v>
      </c>
      <c r="E136" s="194" t="s">
        <v>1498</v>
      </c>
      <c r="F136" s="195" t="s">
        <v>1499</v>
      </c>
      <c r="G136" s="196" t="s">
        <v>887</v>
      </c>
      <c r="H136" s="197">
        <v>1</v>
      </c>
      <c r="I136" s="198"/>
      <c r="J136" s="199">
        <f>ROUND(I136*H136,2)</f>
        <v>0</v>
      </c>
      <c r="K136" s="195" t="s">
        <v>19</v>
      </c>
      <c r="L136" s="40"/>
      <c r="M136" s="200" t="s">
        <v>19</v>
      </c>
      <c r="N136" s="201" t="s">
        <v>43</v>
      </c>
      <c r="O136" s="65"/>
      <c r="P136" s="202">
        <f>O136*H136</f>
        <v>0</v>
      </c>
      <c r="Q136" s="202">
        <v>0</v>
      </c>
      <c r="R136" s="202">
        <f>Q136*H136</f>
        <v>0</v>
      </c>
      <c r="S136" s="202">
        <v>0</v>
      </c>
      <c r="T136" s="203">
        <f>S136*H136</f>
        <v>0</v>
      </c>
      <c r="U136" s="35"/>
      <c r="V136" s="35"/>
      <c r="W136" s="35"/>
      <c r="X136" s="35"/>
      <c r="Y136" s="35"/>
      <c r="Z136" s="35"/>
      <c r="AA136" s="35"/>
      <c r="AB136" s="35"/>
      <c r="AC136" s="35"/>
      <c r="AD136" s="35"/>
      <c r="AE136" s="35"/>
      <c r="AR136" s="204" t="s">
        <v>212</v>
      </c>
      <c r="AT136" s="204" t="s">
        <v>208</v>
      </c>
      <c r="AU136" s="204" t="s">
        <v>80</v>
      </c>
      <c r="AY136" s="18" t="s">
        <v>206</v>
      </c>
      <c r="BE136" s="205">
        <f>IF(N136="základní",J136,0)</f>
        <v>0</v>
      </c>
      <c r="BF136" s="205">
        <f>IF(N136="snížená",J136,0)</f>
        <v>0</v>
      </c>
      <c r="BG136" s="205">
        <f>IF(N136="zákl. přenesená",J136,0)</f>
        <v>0</v>
      </c>
      <c r="BH136" s="205">
        <f>IF(N136="sníž. přenesená",J136,0)</f>
        <v>0</v>
      </c>
      <c r="BI136" s="205">
        <f>IF(N136="nulová",J136,0)</f>
        <v>0</v>
      </c>
      <c r="BJ136" s="18" t="s">
        <v>80</v>
      </c>
      <c r="BK136" s="205">
        <f>ROUND(I136*H136,2)</f>
        <v>0</v>
      </c>
      <c r="BL136" s="18" t="s">
        <v>212</v>
      </c>
      <c r="BM136" s="204" t="s">
        <v>1500</v>
      </c>
    </row>
    <row r="137" spans="1:65" s="2" customFormat="1" ht="16.5" customHeight="1">
      <c r="A137" s="35"/>
      <c r="B137" s="36"/>
      <c r="C137" s="193" t="s">
        <v>72</v>
      </c>
      <c r="D137" s="193" t="s">
        <v>208</v>
      </c>
      <c r="E137" s="194" t="s">
        <v>1501</v>
      </c>
      <c r="F137" s="195" t="s">
        <v>1502</v>
      </c>
      <c r="G137" s="196" t="s">
        <v>220</v>
      </c>
      <c r="H137" s="197">
        <v>130</v>
      </c>
      <c r="I137" s="198"/>
      <c r="J137" s="199">
        <f>ROUND(I137*H137,2)</f>
        <v>0</v>
      </c>
      <c r="K137" s="195" t="s">
        <v>19</v>
      </c>
      <c r="L137" s="40"/>
      <c r="M137" s="200" t="s">
        <v>19</v>
      </c>
      <c r="N137" s="201" t="s">
        <v>43</v>
      </c>
      <c r="O137" s="65"/>
      <c r="P137" s="202">
        <f>O137*H137</f>
        <v>0</v>
      </c>
      <c r="Q137" s="202">
        <v>0</v>
      </c>
      <c r="R137" s="202">
        <f>Q137*H137</f>
        <v>0</v>
      </c>
      <c r="S137" s="202">
        <v>0</v>
      </c>
      <c r="T137" s="203">
        <f>S137*H137</f>
        <v>0</v>
      </c>
      <c r="U137" s="35"/>
      <c r="V137" s="35"/>
      <c r="W137" s="35"/>
      <c r="X137" s="35"/>
      <c r="Y137" s="35"/>
      <c r="Z137" s="35"/>
      <c r="AA137" s="35"/>
      <c r="AB137" s="35"/>
      <c r="AC137" s="35"/>
      <c r="AD137" s="35"/>
      <c r="AE137" s="35"/>
      <c r="AR137" s="204" t="s">
        <v>212</v>
      </c>
      <c r="AT137" s="204" t="s">
        <v>208</v>
      </c>
      <c r="AU137" s="204" t="s">
        <v>80</v>
      </c>
      <c r="AY137" s="18" t="s">
        <v>206</v>
      </c>
      <c r="BE137" s="205">
        <f>IF(N137="základní",J137,0)</f>
        <v>0</v>
      </c>
      <c r="BF137" s="205">
        <f>IF(N137="snížená",J137,0)</f>
        <v>0</v>
      </c>
      <c r="BG137" s="205">
        <f>IF(N137="zákl. přenesená",J137,0)</f>
        <v>0</v>
      </c>
      <c r="BH137" s="205">
        <f>IF(N137="sníž. přenesená",J137,0)</f>
        <v>0</v>
      </c>
      <c r="BI137" s="205">
        <f>IF(N137="nulová",J137,0)</f>
        <v>0</v>
      </c>
      <c r="BJ137" s="18" t="s">
        <v>80</v>
      </c>
      <c r="BK137" s="205">
        <f>ROUND(I137*H137,2)</f>
        <v>0</v>
      </c>
      <c r="BL137" s="18" t="s">
        <v>212</v>
      </c>
      <c r="BM137" s="204" t="s">
        <v>1503</v>
      </c>
    </row>
    <row r="138" spans="1:65" s="2" customFormat="1" ht="16.5" customHeight="1">
      <c r="A138" s="35"/>
      <c r="B138" s="36"/>
      <c r="C138" s="193" t="s">
        <v>72</v>
      </c>
      <c r="D138" s="193" t="s">
        <v>208</v>
      </c>
      <c r="E138" s="194" t="s">
        <v>1504</v>
      </c>
      <c r="F138" s="195" t="s">
        <v>1505</v>
      </c>
      <c r="G138" s="196" t="s">
        <v>887</v>
      </c>
      <c r="H138" s="197">
        <v>1</v>
      </c>
      <c r="I138" s="198"/>
      <c r="J138" s="199">
        <f>ROUND(I138*H138,2)</f>
        <v>0</v>
      </c>
      <c r="K138" s="195" t="s">
        <v>19</v>
      </c>
      <c r="L138" s="40"/>
      <c r="M138" s="200" t="s">
        <v>19</v>
      </c>
      <c r="N138" s="201" t="s">
        <v>43</v>
      </c>
      <c r="O138" s="65"/>
      <c r="P138" s="202">
        <f>O138*H138</f>
        <v>0</v>
      </c>
      <c r="Q138" s="202">
        <v>0</v>
      </c>
      <c r="R138" s="202">
        <f>Q138*H138</f>
        <v>0</v>
      </c>
      <c r="S138" s="202">
        <v>0</v>
      </c>
      <c r="T138" s="203">
        <f>S138*H138</f>
        <v>0</v>
      </c>
      <c r="U138" s="35"/>
      <c r="V138" s="35"/>
      <c r="W138" s="35"/>
      <c r="X138" s="35"/>
      <c r="Y138" s="35"/>
      <c r="Z138" s="35"/>
      <c r="AA138" s="35"/>
      <c r="AB138" s="35"/>
      <c r="AC138" s="35"/>
      <c r="AD138" s="35"/>
      <c r="AE138" s="35"/>
      <c r="AR138" s="204" t="s">
        <v>212</v>
      </c>
      <c r="AT138" s="204" t="s">
        <v>208</v>
      </c>
      <c r="AU138" s="204" t="s">
        <v>80</v>
      </c>
      <c r="AY138" s="18" t="s">
        <v>206</v>
      </c>
      <c r="BE138" s="205">
        <f>IF(N138="základní",J138,0)</f>
        <v>0</v>
      </c>
      <c r="BF138" s="205">
        <f>IF(N138="snížená",J138,0)</f>
        <v>0</v>
      </c>
      <c r="BG138" s="205">
        <f>IF(N138="zákl. přenesená",J138,0)</f>
        <v>0</v>
      </c>
      <c r="BH138" s="205">
        <f>IF(N138="sníž. přenesená",J138,0)</f>
        <v>0</v>
      </c>
      <c r="BI138" s="205">
        <f>IF(N138="nulová",J138,0)</f>
        <v>0</v>
      </c>
      <c r="BJ138" s="18" t="s">
        <v>80</v>
      </c>
      <c r="BK138" s="205">
        <f>ROUND(I138*H138,2)</f>
        <v>0</v>
      </c>
      <c r="BL138" s="18" t="s">
        <v>212</v>
      </c>
      <c r="BM138" s="204" t="s">
        <v>1506</v>
      </c>
    </row>
    <row r="139" spans="1:65" s="2" customFormat="1" ht="16.5" customHeight="1">
      <c r="A139" s="35"/>
      <c r="B139" s="36"/>
      <c r="C139" s="193" t="s">
        <v>72</v>
      </c>
      <c r="D139" s="193" t="s">
        <v>208</v>
      </c>
      <c r="E139" s="194" t="s">
        <v>1507</v>
      </c>
      <c r="F139" s="195" t="s">
        <v>1508</v>
      </c>
      <c r="G139" s="196" t="s">
        <v>220</v>
      </c>
      <c r="H139" s="197">
        <v>150</v>
      </c>
      <c r="I139" s="198"/>
      <c r="J139" s="199">
        <f>ROUND(I139*H139,2)</f>
        <v>0</v>
      </c>
      <c r="K139" s="195" t="s">
        <v>19</v>
      </c>
      <c r="L139" s="40"/>
      <c r="M139" s="200" t="s">
        <v>19</v>
      </c>
      <c r="N139" s="201" t="s">
        <v>43</v>
      </c>
      <c r="O139" s="65"/>
      <c r="P139" s="202">
        <f>O139*H139</f>
        <v>0</v>
      </c>
      <c r="Q139" s="202">
        <v>0</v>
      </c>
      <c r="R139" s="202">
        <f>Q139*H139</f>
        <v>0</v>
      </c>
      <c r="S139" s="202">
        <v>0</v>
      </c>
      <c r="T139" s="203">
        <f>S139*H139</f>
        <v>0</v>
      </c>
      <c r="U139" s="35"/>
      <c r="V139" s="35"/>
      <c r="W139" s="35"/>
      <c r="X139" s="35"/>
      <c r="Y139" s="35"/>
      <c r="Z139" s="35"/>
      <c r="AA139" s="35"/>
      <c r="AB139" s="35"/>
      <c r="AC139" s="35"/>
      <c r="AD139" s="35"/>
      <c r="AE139" s="35"/>
      <c r="AR139" s="204" t="s">
        <v>212</v>
      </c>
      <c r="AT139" s="204" t="s">
        <v>208</v>
      </c>
      <c r="AU139" s="204" t="s">
        <v>80</v>
      </c>
      <c r="AY139" s="18" t="s">
        <v>206</v>
      </c>
      <c r="BE139" s="205">
        <f>IF(N139="základní",J139,0)</f>
        <v>0</v>
      </c>
      <c r="BF139" s="205">
        <f>IF(N139="snížená",J139,0)</f>
        <v>0</v>
      </c>
      <c r="BG139" s="205">
        <f>IF(N139="zákl. přenesená",J139,0)</f>
        <v>0</v>
      </c>
      <c r="BH139" s="205">
        <f>IF(N139="sníž. přenesená",J139,0)</f>
        <v>0</v>
      </c>
      <c r="BI139" s="205">
        <f>IF(N139="nulová",J139,0)</f>
        <v>0</v>
      </c>
      <c r="BJ139" s="18" t="s">
        <v>80</v>
      </c>
      <c r="BK139" s="205">
        <f>ROUND(I139*H139,2)</f>
        <v>0</v>
      </c>
      <c r="BL139" s="18" t="s">
        <v>212</v>
      </c>
      <c r="BM139" s="204" t="s">
        <v>1509</v>
      </c>
    </row>
    <row r="140" spans="1:65" s="12" customFormat="1" ht="25.9" customHeight="1">
      <c r="B140" s="177"/>
      <c r="C140" s="178"/>
      <c r="D140" s="179" t="s">
        <v>71</v>
      </c>
      <c r="E140" s="180" t="s">
        <v>1510</v>
      </c>
      <c r="F140" s="180" t="s">
        <v>1511</v>
      </c>
      <c r="G140" s="178"/>
      <c r="H140" s="178"/>
      <c r="I140" s="181"/>
      <c r="J140" s="182">
        <f>BK140</f>
        <v>0</v>
      </c>
      <c r="K140" s="178"/>
      <c r="L140" s="183"/>
      <c r="M140" s="184"/>
      <c r="N140" s="185"/>
      <c r="O140" s="185"/>
      <c r="P140" s="186">
        <f>SUM(P141:P148)</f>
        <v>0</v>
      </c>
      <c r="Q140" s="185"/>
      <c r="R140" s="186">
        <f>SUM(R141:R148)</f>
        <v>0</v>
      </c>
      <c r="S140" s="185"/>
      <c r="T140" s="187">
        <f>SUM(T141:T148)</f>
        <v>0</v>
      </c>
      <c r="AR140" s="188" t="s">
        <v>80</v>
      </c>
      <c r="AT140" s="189" t="s">
        <v>71</v>
      </c>
      <c r="AU140" s="189" t="s">
        <v>72</v>
      </c>
      <c r="AY140" s="188" t="s">
        <v>206</v>
      </c>
      <c r="BK140" s="190">
        <f>SUM(BK141:BK148)</f>
        <v>0</v>
      </c>
    </row>
    <row r="141" spans="1:65" s="2" customFormat="1" ht="16.5" customHeight="1">
      <c r="A141" s="35"/>
      <c r="B141" s="36"/>
      <c r="C141" s="193" t="s">
        <v>72</v>
      </c>
      <c r="D141" s="193" t="s">
        <v>208</v>
      </c>
      <c r="E141" s="194" t="s">
        <v>1512</v>
      </c>
      <c r="F141" s="195" t="s">
        <v>1513</v>
      </c>
      <c r="G141" s="196" t="s">
        <v>862</v>
      </c>
      <c r="H141" s="197">
        <v>1</v>
      </c>
      <c r="I141" s="198"/>
      <c r="J141" s="199">
        <f t="shared" ref="J141:J148" si="30">ROUND(I141*H141,2)</f>
        <v>0</v>
      </c>
      <c r="K141" s="195" t="s">
        <v>19</v>
      </c>
      <c r="L141" s="40"/>
      <c r="M141" s="200" t="s">
        <v>19</v>
      </c>
      <c r="N141" s="201" t="s">
        <v>43</v>
      </c>
      <c r="O141" s="65"/>
      <c r="P141" s="202">
        <f t="shared" ref="P141:P148" si="31">O141*H141</f>
        <v>0</v>
      </c>
      <c r="Q141" s="202">
        <v>0</v>
      </c>
      <c r="R141" s="202">
        <f t="shared" ref="R141:R148" si="32">Q141*H141</f>
        <v>0</v>
      </c>
      <c r="S141" s="202">
        <v>0</v>
      </c>
      <c r="T141" s="203">
        <f t="shared" ref="T141:T148" si="33">S141*H141</f>
        <v>0</v>
      </c>
      <c r="U141" s="35"/>
      <c r="V141" s="35"/>
      <c r="W141" s="35"/>
      <c r="X141" s="35"/>
      <c r="Y141" s="35"/>
      <c r="Z141" s="35"/>
      <c r="AA141" s="35"/>
      <c r="AB141" s="35"/>
      <c r="AC141" s="35"/>
      <c r="AD141" s="35"/>
      <c r="AE141" s="35"/>
      <c r="AR141" s="204" t="s">
        <v>212</v>
      </c>
      <c r="AT141" s="204" t="s">
        <v>208</v>
      </c>
      <c r="AU141" s="204" t="s">
        <v>80</v>
      </c>
      <c r="AY141" s="18" t="s">
        <v>206</v>
      </c>
      <c r="BE141" s="205">
        <f t="shared" ref="BE141:BE148" si="34">IF(N141="základní",J141,0)</f>
        <v>0</v>
      </c>
      <c r="BF141" s="205">
        <f t="shared" ref="BF141:BF148" si="35">IF(N141="snížená",J141,0)</f>
        <v>0</v>
      </c>
      <c r="BG141" s="205">
        <f t="shared" ref="BG141:BG148" si="36">IF(N141="zákl. přenesená",J141,0)</f>
        <v>0</v>
      </c>
      <c r="BH141" s="205">
        <f t="shared" ref="BH141:BH148" si="37">IF(N141="sníž. přenesená",J141,0)</f>
        <v>0</v>
      </c>
      <c r="BI141" s="205">
        <f t="shared" ref="BI141:BI148" si="38">IF(N141="nulová",J141,0)</f>
        <v>0</v>
      </c>
      <c r="BJ141" s="18" t="s">
        <v>80</v>
      </c>
      <c r="BK141" s="205">
        <f t="shared" ref="BK141:BK148" si="39">ROUND(I141*H141,2)</f>
        <v>0</v>
      </c>
      <c r="BL141" s="18" t="s">
        <v>212</v>
      </c>
      <c r="BM141" s="204" t="s">
        <v>1514</v>
      </c>
    </row>
    <row r="142" spans="1:65" s="2" customFormat="1" ht="16.5" customHeight="1">
      <c r="A142" s="35"/>
      <c r="B142" s="36"/>
      <c r="C142" s="193" t="s">
        <v>72</v>
      </c>
      <c r="D142" s="193" t="s">
        <v>208</v>
      </c>
      <c r="E142" s="194" t="s">
        <v>1515</v>
      </c>
      <c r="F142" s="195" t="s">
        <v>1516</v>
      </c>
      <c r="G142" s="196" t="s">
        <v>862</v>
      </c>
      <c r="H142" s="197">
        <v>8</v>
      </c>
      <c r="I142" s="198"/>
      <c r="J142" s="199">
        <f t="shared" si="30"/>
        <v>0</v>
      </c>
      <c r="K142" s="195" t="s">
        <v>19</v>
      </c>
      <c r="L142" s="40"/>
      <c r="M142" s="200" t="s">
        <v>19</v>
      </c>
      <c r="N142" s="201" t="s">
        <v>43</v>
      </c>
      <c r="O142" s="65"/>
      <c r="P142" s="202">
        <f t="shared" si="31"/>
        <v>0</v>
      </c>
      <c r="Q142" s="202">
        <v>0</v>
      </c>
      <c r="R142" s="202">
        <f t="shared" si="32"/>
        <v>0</v>
      </c>
      <c r="S142" s="202">
        <v>0</v>
      </c>
      <c r="T142" s="203">
        <f t="shared" si="33"/>
        <v>0</v>
      </c>
      <c r="U142" s="35"/>
      <c r="V142" s="35"/>
      <c r="W142" s="35"/>
      <c r="X142" s="35"/>
      <c r="Y142" s="35"/>
      <c r="Z142" s="35"/>
      <c r="AA142" s="35"/>
      <c r="AB142" s="35"/>
      <c r="AC142" s="35"/>
      <c r="AD142" s="35"/>
      <c r="AE142" s="35"/>
      <c r="AR142" s="204" t="s">
        <v>212</v>
      </c>
      <c r="AT142" s="204" t="s">
        <v>208</v>
      </c>
      <c r="AU142" s="204" t="s">
        <v>80</v>
      </c>
      <c r="AY142" s="18" t="s">
        <v>206</v>
      </c>
      <c r="BE142" s="205">
        <f t="shared" si="34"/>
        <v>0</v>
      </c>
      <c r="BF142" s="205">
        <f t="shared" si="35"/>
        <v>0</v>
      </c>
      <c r="BG142" s="205">
        <f t="shared" si="36"/>
        <v>0</v>
      </c>
      <c r="BH142" s="205">
        <f t="shared" si="37"/>
        <v>0</v>
      </c>
      <c r="BI142" s="205">
        <f t="shared" si="38"/>
        <v>0</v>
      </c>
      <c r="BJ142" s="18" t="s">
        <v>80</v>
      </c>
      <c r="BK142" s="205">
        <f t="shared" si="39"/>
        <v>0</v>
      </c>
      <c r="BL142" s="18" t="s">
        <v>212</v>
      </c>
      <c r="BM142" s="204" t="s">
        <v>1517</v>
      </c>
    </row>
    <row r="143" spans="1:65" s="2" customFormat="1" ht="16.5" customHeight="1">
      <c r="A143" s="35"/>
      <c r="B143" s="36"/>
      <c r="C143" s="193" t="s">
        <v>72</v>
      </c>
      <c r="D143" s="193" t="s">
        <v>208</v>
      </c>
      <c r="E143" s="194" t="s">
        <v>1518</v>
      </c>
      <c r="F143" s="195" t="s">
        <v>1519</v>
      </c>
      <c r="G143" s="196" t="s">
        <v>862</v>
      </c>
      <c r="H143" s="197">
        <v>1</v>
      </c>
      <c r="I143" s="198"/>
      <c r="J143" s="199">
        <f t="shared" si="30"/>
        <v>0</v>
      </c>
      <c r="K143" s="195" t="s">
        <v>19</v>
      </c>
      <c r="L143" s="40"/>
      <c r="M143" s="200" t="s">
        <v>19</v>
      </c>
      <c r="N143" s="201" t="s">
        <v>43</v>
      </c>
      <c r="O143" s="65"/>
      <c r="P143" s="202">
        <f t="shared" si="31"/>
        <v>0</v>
      </c>
      <c r="Q143" s="202">
        <v>0</v>
      </c>
      <c r="R143" s="202">
        <f t="shared" si="32"/>
        <v>0</v>
      </c>
      <c r="S143" s="202">
        <v>0</v>
      </c>
      <c r="T143" s="203">
        <f t="shared" si="33"/>
        <v>0</v>
      </c>
      <c r="U143" s="35"/>
      <c r="V143" s="35"/>
      <c r="W143" s="35"/>
      <c r="X143" s="35"/>
      <c r="Y143" s="35"/>
      <c r="Z143" s="35"/>
      <c r="AA143" s="35"/>
      <c r="AB143" s="35"/>
      <c r="AC143" s="35"/>
      <c r="AD143" s="35"/>
      <c r="AE143" s="35"/>
      <c r="AR143" s="204" t="s">
        <v>212</v>
      </c>
      <c r="AT143" s="204" t="s">
        <v>208</v>
      </c>
      <c r="AU143" s="204" t="s">
        <v>80</v>
      </c>
      <c r="AY143" s="18" t="s">
        <v>206</v>
      </c>
      <c r="BE143" s="205">
        <f t="shared" si="34"/>
        <v>0</v>
      </c>
      <c r="BF143" s="205">
        <f t="shared" si="35"/>
        <v>0</v>
      </c>
      <c r="BG143" s="205">
        <f t="shared" si="36"/>
        <v>0</v>
      </c>
      <c r="BH143" s="205">
        <f t="shared" si="37"/>
        <v>0</v>
      </c>
      <c r="BI143" s="205">
        <f t="shared" si="38"/>
        <v>0</v>
      </c>
      <c r="BJ143" s="18" t="s">
        <v>80</v>
      </c>
      <c r="BK143" s="205">
        <f t="shared" si="39"/>
        <v>0</v>
      </c>
      <c r="BL143" s="18" t="s">
        <v>212</v>
      </c>
      <c r="BM143" s="204" t="s">
        <v>853</v>
      </c>
    </row>
    <row r="144" spans="1:65" s="2" customFormat="1" ht="16.5" customHeight="1">
      <c r="A144" s="35"/>
      <c r="B144" s="36"/>
      <c r="C144" s="193" t="s">
        <v>72</v>
      </c>
      <c r="D144" s="193" t="s">
        <v>208</v>
      </c>
      <c r="E144" s="194" t="s">
        <v>1520</v>
      </c>
      <c r="F144" s="195" t="s">
        <v>1521</v>
      </c>
      <c r="G144" s="196" t="s">
        <v>862</v>
      </c>
      <c r="H144" s="197">
        <v>4</v>
      </c>
      <c r="I144" s="198"/>
      <c r="J144" s="199">
        <f t="shared" si="30"/>
        <v>0</v>
      </c>
      <c r="K144" s="195" t="s">
        <v>19</v>
      </c>
      <c r="L144" s="40"/>
      <c r="M144" s="200" t="s">
        <v>19</v>
      </c>
      <c r="N144" s="201" t="s">
        <v>43</v>
      </c>
      <c r="O144" s="65"/>
      <c r="P144" s="202">
        <f t="shared" si="31"/>
        <v>0</v>
      </c>
      <c r="Q144" s="202">
        <v>0</v>
      </c>
      <c r="R144" s="202">
        <f t="shared" si="32"/>
        <v>0</v>
      </c>
      <c r="S144" s="202">
        <v>0</v>
      </c>
      <c r="T144" s="203">
        <f t="shared" si="33"/>
        <v>0</v>
      </c>
      <c r="U144" s="35"/>
      <c r="V144" s="35"/>
      <c r="W144" s="35"/>
      <c r="X144" s="35"/>
      <c r="Y144" s="35"/>
      <c r="Z144" s="35"/>
      <c r="AA144" s="35"/>
      <c r="AB144" s="35"/>
      <c r="AC144" s="35"/>
      <c r="AD144" s="35"/>
      <c r="AE144" s="35"/>
      <c r="AR144" s="204" t="s">
        <v>212</v>
      </c>
      <c r="AT144" s="204" t="s">
        <v>208</v>
      </c>
      <c r="AU144" s="204" t="s">
        <v>80</v>
      </c>
      <c r="AY144" s="18" t="s">
        <v>206</v>
      </c>
      <c r="BE144" s="205">
        <f t="shared" si="34"/>
        <v>0</v>
      </c>
      <c r="BF144" s="205">
        <f t="shared" si="35"/>
        <v>0</v>
      </c>
      <c r="BG144" s="205">
        <f t="shared" si="36"/>
        <v>0</v>
      </c>
      <c r="BH144" s="205">
        <f t="shared" si="37"/>
        <v>0</v>
      </c>
      <c r="BI144" s="205">
        <f t="shared" si="38"/>
        <v>0</v>
      </c>
      <c r="BJ144" s="18" t="s">
        <v>80</v>
      </c>
      <c r="BK144" s="205">
        <f t="shared" si="39"/>
        <v>0</v>
      </c>
      <c r="BL144" s="18" t="s">
        <v>212</v>
      </c>
      <c r="BM144" s="204" t="s">
        <v>859</v>
      </c>
    </row>
    <row r="145" spans="1:65" s="2" customFormat="1" ht="16.5" customHeight="1">
      <c r="A145" s="35"/>
      <c r="B145" s="36"/>
      <c r="C145" s="193" t="s">
        <v>72</v>
      </c>
      <c r="D145" s="193" t="s">
        <v>208</v>
      </c>
      <c r="E145" s="194" t="s">
        <v>1522</v>
      </c>
      <c r="F145" s="195" t="s">
        <v>1523</v>
      </c>
      <c r="G145" s="196" t="s">
        <v>862</v>
      </c>
      <c r="H145" s="197">
        <v>1</v>
      </c>
      <c r="I145" s="198"/>
      <c r="J145" s="199">
        <f t="shared" si="30"/>
        <v>0</v>
      </c>
      <c r="K145" s="195" t="s">
        <v>19</v>
      </c>
      <c r="L145" s="40"/>
      <c r="M145" s="200" t="s">
        <v>19</v>
      </c>
      <c r="N145" s="201" t="s">
        <v>43</v>
      </c>
      <c r="O145" s="65"/>
      <c r="P145" s="202">
        <f t="shared" si="31"/>
        <v>0</v>
      </c>
      <c r="Q145" s="202">
        <v>0</v>
      </c>
      <c r="R145" s="202">
        <f t="shared" si="32"/>
        <v>0</v>
      </c>
      <c r="S145" s="202">
        <v>0</v>
      </c>
      <c r="T145" s="203">
        <f t="shared" si="33"/>
        <v>0</v>
      </c>
      <c r="U145" s="35"/>
      <c r="V145" s="35"/>
      <c r="W145" s="35"/>
      <c r="X145" s="35"/>
      <c r="Y145" s="35"/>
      <c r="Z145" s="35"/>
      <c r="AA145" s="35"/>
      <c r="AB145" s="35"/>
      <c r="AC145" s="35"/>
      <c r="AD145" s="35"/>
      <c r="AE145" s="35"/>
      <c r="AR145" s="204" t="s">
        <v>212</v>
      </c>
      <c r="AT145" s="204" t="s">
        <v>208</v>
      </c>
      <c r="AU145" s="204" t="s">
        <v>80</v>
      </c>
      <c r="AY145" s="18" t="s">
        <v>206</v>
      </c>
      <c r="BE145" s="205">
        <f t="shared" si="34"/>
        <v>0</v>
      </c>
      <c r="BF145" s="205">
        <f t="shared" si="35"/>
        <v>0</v>
      </c>
      <c r="BG145" s="205">
        <f t="shared" si="36"/>
        <v>0</v>
      </c>
      <c r="BH145" s="205">
        <f t="shared" si="37"/>
        <v>0</v>
      </c>
      <c r="BI145" s="205">
        <f t="shared" si="38"/>
        <v>0</v>
      </c>
      <c r="BJ145" s="18" t="s">
        <v>80</v>
      </c>
      <c r="BK145" s="205">
        <f t="shared" si="39"/>
        <v>0</v>
      </c>
      <c r="BL145" s="18" t="s">
        <v>212</v>
      </c>
      <c r="BM145" s="204" t="s">
        <v>866</v>
      </c>
    </row>
    <row r="146" spans="1:65" s="2" customFormat="1" ht="16.5" customHeight="1">
      <c r="A146" s="35"/>
      <c r="B146" s="36"/>
      <c r="C146" s="193" t="s">
        <v>72</v>
      </c>
      <c r="D146" s="193" t="s">
        <v>208</v>
      </c>
      <c r="E146" s="194" t="s">
        <v>1524</v>
      </c>
      <c r="F146" s="195" t="s">
        <v>1525</v>
      </c>
      <c r="G146" s="196" t="s">
        <v>862</v>
      </c>
      <c r="H146" s="197">
        <v>9</v>
      </c>
      <c r="I146" s="198"/>
      <c r="J146" s="199">
        <f t="shared" si="30"/>
        <v>0</v>
      </c>
      <c r="K146" s="195" t="s">
        <v>19</v>
      </c>
      <c r="L146" s="40"/>
      <c r="M146" s="200" t="s">
        <v>19</v>
      </c>
      <c r="N146" s="201" t="s">
        <v>43</v>
      </c>
      <c r="O146" s="65"/>
      <c r="P146" s="202">
        <f t="shared" si="31"/>
        <v>0</v>
      </c>
      <c r="Q146" s="202">
        <v>0</v>
      </c>
      <c r="R146" s="202">
        <f t="shared" si="32"/>
        <v>0</v>
      </c>
      <c r="S146" s="202">
        <v>0</v>
      </c>
      <c r="T146" s="203">
        <f t="shared" si="33"/>
        <v>0</v>
      </c>
      <c r="U146" s="35"/>
      <c r="V146" s="35"/>
      <c r="W146" s="35"/>
      <c r="X146" s="35"/>
      <c r="Y146" s="35"/>
      <c r="Z146" s="35"/>
      <c r="AA146" s="35"/>
      <c r="AB146" s="35"/>
      <c r="AC146" s="35"/>
      <c r="AD146" s="35"/>
      <c r="AE146" s="35"/>
      <c r="AR146" s="204" t="s">
        <v>212</v>
      </c>
      <c r="AT146" s="204" t="s">
        <v>208</v>
      </c>
      <c r="AU146" s="204" t="s">
        <v>80</v>
      </c>
      <c r="AY146" s="18" t="s">
        <v>206</v>
      </c>
      <c r="BE146" s="205">
        <f t="shared" si="34"/>
        <v>0</v>
      </c>
      <c r="BF146" s="205">
        <f t="shared" si="35"/>
        <v>0</v>
      </c>
      <c r="BG146" s="205">
        <f t="shared" si="36"/>
        <v>0</v>
      </c>
      <c r="BH146" s="205">
        <f t="shared" si="37"/>
        <v>0</v>
      </c>
      <c r="BI146" s="205">
        <f t="shared" si="38"/>
        <v>0</v>
      </c>
      <c r="BJ146" s="18" t="s">
        <v>80</v>
      </c>
      <c r="BK146" s="205">
        <f t="shared" si="39"/>
        <v>0</v>
      </c>
      <c r="BL146" s="18" t="s">
        <v>212</v>
      </c>
      <c r="BM146" s="204" t="s">
        <v>872</v>
      </c>
    </row>
    <row r="147" spans="1:65" s="2" customFormat="1" ht="16.5" customHeight="1">
      <c r="A147" s="35"/>
      <c r="B147" s="36"/>
      <c r="C147" s="193" t="s">
        <v>72</v>
      </c>
      <c r="D147" s="193" t="s">
        <v>208</v>
      </c>
      <c r="E147" s="194" t="s">
        <v>1526</v>
      </c>
      <c r="F147" s="195" t="s">
        <v>1527</v>
      </c>
      <c r="G147" s="196" t="s">
        <v>862</v>
      </c>
      <c r="H147" s="197">
        <v>1</v>
      </c>
      <c r="I147" s="198"/>
      <c r="J147" s="199">
        <f t="shared" si="30"/>
        <v>0</v>
      </c>
      <c r="K147" s="195" t="s">
        <v>19</v>
      </c>
      <c r="L147" s="40"/>
      <c r="M147" s="200" t="s">
        <v>19</v>
      </c>
      <c r="N147" s="201" t="s">
        <v>43</v>
      </c>
      <c r="O147" s="65"/>
      <c r="P147" s="202">
        <f t="shared" si="31"/>
        <v>0</v>
      </c>
      <c r="Q147" s="202">
        <v>0</v>
      </c>
      <c r="R147" s="202">
        <f t="shared" si="32"/>
        <v>0</v>
      </c>
      <c r="S147" s="202">
        <v>0</v>
      </c>
      <c r="T147" s="203">
        <f t="shared" si="33"/>
        <v>0</v>
      </c>
      <c r="U147" s="35"/>
      <c r="V147" s="35"/>
      <c r="W147" s="35"/>
      <c r="X147" s="35"/>
      <c r="Y147" s="35"/>
      <c r="Z147" s="35"/>
      <c r="AA147" s="35"/>
      <c r="AB147" s="35"/>
      <c r="AC147" s="35"/>
      <c r="AD147" s="35"/>
      <c r="AE147" s="35"/>
      <c r="AR147" s="204" t="s">
        <v>212</v>
      </c>
      <c r="AT147" s="204" t="s">
        <v>208</v>
      </c>
      <c r="AU147" s="204" t="s">
        <v>80</v>
      </c>
      <c r="AY147" s="18" t="s">
        <v>206</v>
      </c>
      <c r="BE147" s="205">
        <f t="shared" si="34"/>
        <v>0</v>
      </c>
      <c r="BF147" s="205">
        <f t="shared" si="35"/>
        <v>0</v>
      </c>
      <c r="BG147" s="205">
        <f t="shared" si="36"/>
        <v>0</v>
      </c>
      <c r="BH147" s="205">
        <f t="shared" si="37"/>
        <v>0</v>
      </c>
      <c r="BI147" s="205">
        <f t="shared" si="38"/>
        <v>0</v>
      </c>
      <c r="BJ147" s="18" t="s">
        <v>80</v>
      </c>
      <c r="BK147" s="205">
        <f t="shared" si="39"/>
        <v>0</v>
      </c>
      <c r="BL147" s="18" t="s">
        <v>212</v>
      </c>
      <c r="BM147" s="204" t="s">
        <v>878</v>
      </c>
    </row>
    <row r="148" spans="1:65" s="2" customFormat="1" ht="16.5" customHeight="1">
      <c r="A148" s="35"/>
      <c r="B148" s="36"/>
      <c r="C148" s="193" t="s">
        <v>72</v>
      </c>
      <c r="D148" s="193" t="s">
        <v>208</v>
      </c>
      <c r="E148" s="194" t="s">
        <v>1528</v>
      </c>
      <c r="F148" s="195" t="s">
        <v>1529</v>
      </c>
      <c r="G148" s="196" t="s">
        <v>862</v>
      </c>
      <c r="H148" s="197">
        <v>1</v>
      </c>
      <c r="I148" s="198"/>
      <c r="J148" s="199">
        <f t="shared" si="30"/>
        <v>0</v>
      </c>
      <c r="K148" s="195" t="s">
        <v>19</v>
      </c>
      <c r="L148" s="40"/>
      <c r="M148" s="200" t="s">
        <v>19</v>
      </c>
      <c r="N148" s="201" t="s">
        <v>43</v>
      </c>
      <c r="O148" s="65"/>
      <c r="P148" s="202">
        <f t="shared" si="31"/>
        <v>0</v>
      </c>
      <c r="Q148" s="202">
        <v>0</v>
      </c>
      <c r="R148" s="202">
        <f t="shared" si="32"/>
        <v>0</v>
      </c>
      <c r="S148" s="202">
        <v>0</v>
      </c>
      <c r="T148" s="203">
        <f t="shared" si="33"/>
        <v>0</v>
      </c>
      <c r="U148" s="35"/>
      <c r="V148" s="35"/>
      <c r="W148" s="35"/>
      <c r="X148" s="35"/>
      <c r="Y148" s="35"/>
      <c r="Z148" s="35"/>
      <c r="AA148" s="35"/>
      <c r="AB148" s="35"/>
      <c r="AC148" s="35"/>
      <c r="AD148" s="35"/>
      <c r="AE148" s="35"/>
      <c r="AR148" s="204" t="s">
        <v>212</v>
      </c>
      <c r="AT148" s="204" t="s">
        <v>208</v>
      </c>
      <c r="AU148" s="204" t="s">
        <v>80</v>
      </c>
      <c r="AY148" s="18" t="s">
        <v>206</v>
      </c>
      <c r="BE148" s="205">
        <f t="shared" si="34"/>
        <v>0</v>
      </c>
      <c r="BF148" s="205">
        <f t="shared" si="35"/>
        <v>0</v>
      </c>
      <c r="BG148" s="205">
        <f t="shared" si="36"/>
        <v>0</v>
      </c>
      <c r="BH148" s="205">
        <f t="shared" si="37"/>
        <v>0</v>
      </c>
      <c r="BI148" s="205">
        <f t="shared" si="38"/>
        <v>0</v>
      </c>
      <c r="BJ148" s="18" t="s">
        <v>80</v>
      </c>
      <c r="BK148" s="205">
        <f t="shared" si="39"/>
        <v>0</v>
      </c>
      <c r="BL148" s="18" t="s">
        <v>212</v>
      </c>
      <c r="BM148" s="204" t="s">
        <v>884</v>
      </c>
    </row>
    <row r="149" spans="1:65" s="12" customFormat="1" ht="25.9" customHeight="1">
      <c r="B149" s="177"/>
      <c r="C149" s="178"/>
      <c r="D149" s="179" t="s">
        <v>71</v>
      </c>
      <c r="E149" s="180" t="s">
        <v>1530</v>
      </c>
      <c r="F149" s="180" t="s">
        <v>1531</v>
      </c>
      <c r="G149" s="178"/>
      <c r="H149" s="178"/>
      <c r="I149" s="181"/>
      <c r="J149" s="182">
        <f>BK149</f>
        <v>0</v>
      </c>
      <c r="K149" s="178"/>
      <c r="L149" s="183"/>
      <c r="M149" s="184"/>
      <c r="N149" s="185"/>
      <c r="O149" s="185"/>
      <c r="P149" s="186">
        <f>SUM(P150:P157)</f>
        <v>0</v>
      </c>
      <c r="Q149" s="185"/>
      <c r="R149" s="186">
        <f>SUM(R150:R157)</f>
        <v>0</v>
      </c>
      <c r="S149" s="185"/>
      <c r="T149" s="187">
        <f>SUM(T150:T157)</f>
        <v>0</v>
      </c>
      <c r="AR149" s="188" t="s">
        <v>80</v>
      </c>
      <c r="AT149" s="189" t="s">
        <v>71</v>
      </c>
      <c r="AU149" s="189" t="s">
        <v>72</v>
      </c>
      <c r="AY149" s="188" t="s">
        <v>206</v>
      </c>
      <c r="BK149" s="190">
        <f>SUM(BK150:BK157)</f>
        <v>0</v>
      </c>
    </row>
    <row r="150" spans="1:65" s="2" customFormat="1" ht="16.5" customHeight="1">
      <c r="A150" s="35"/>
      <c r="B150" s="36"/>
      <c r="C150" s="193" t="s">
        <v>72</v>
      </c>
      <c r="D150" s="193" t="s">
        <v>208</v>
      </c>
      <c r="E150" s="194" t="s">
        <v>1532</v>
      </c>
      <c r="F150" s="195" t="s">
        <v>1533</v>
      </c>
      <c r="G150" s="196" t="s">
        <v>220</v>
      </c>
      <c r="H150" s="197">
        <v>520</v>
      </c>
      <c r="I150" s="198"/>
      <c r="J150" s="199">
        <f t="shared" ref="J150:J157" si="40">ROUND(I150*H150,2)</f>
        <v>0</v>
      </c>
      <c r="K150" s="195" t="s">
        <v>19</v>
      </c>
      <c r="L150" s="40"/>
      <c r="M150" s="200" t="s">
        <v>19</v>
      </c>
      <c r="N150" s="201" t="s">
        <v>43</v>
      </c>
      <c r="O150" s="65"/>
      <c r="P150" s="202">
        <f t="shared" ref="P150:P157" si="41">O150*H150</f>
        <v>0</v>
      </c>
      <c r="Q150" s="202">
        <v>0</v>
      </c>
      <c r="R150" s="202">
        <f t="shared" ref="R150:R157" si="42">Q150*H150</f>
        <v>0</v>
      </c>
      <c r="S150" s="202">
        <v>0</v>
      </c>
      <c r="T150" s="203">
        <f t="shared" ref="T150:T157" si="43">S150*H150</f>
        <v>0</v>
      </c>
      <c r="U150" s="35"/>
      <c r="V150" s="35"/>
      <c r="W150" s="35"/>
      <c r="X150" s="35"/>
      <c r="Y150" s="35"/>
      <c r="Z150" s="35"/>
      <c r="AA150" s="35"/>
      <c r="AB150" s="35"/>
      <c r="AC150" s="35"/>
      <c r="AD150" s="35"/>
      <c r="AE150" s="35"/>
      <c r="AR150" s="204" t="s">
        <v>212</v>
      </c>
      <c r="AT150" s="204" t="s">
        <v>208</v>
      </c>
      <c r="AU150" s="204" t="s">
        <v>80</v>
      </c>
      <c r="AY150" s="18" t="s">
        <v>206</v>
      </c>
      <c r="BE150" s="205">
        <f t="shared" ref="BE150:BE157" si="44">IF(N150="základní",J150,0)</f>
        <v>0</v>
      </c>
      <c r="BF150" s="205">
        <f t="shared" ref="BF150:BF157" si="45">IF(N150="snížená",J150,0)</f>
        <v>0</v>
      </c>
      <c r="BG150" s="205">
        <f t="shared" ref="BG150:BG157" si="46">IF(N150="zákl. přenesená",J150,0)</f>
        <v>0</v>
      </c>
      <c r="BH150" s="205">
        <f t="shared" ref="BH150:BH157" si="47">IF(N150="sníž. přenesená",J150,0)</f>
        <v>0</v>
      </c>
      <c r="BI150" s="205">
        <f t="shared" ref="BI150:BI157" si="48">IF(N150="nulová",J150,0)</f>
        <v>0</v>
      </c>
      <c r="BJ150" s="18" t="s">
        <v>80</v>
      </c>
      <c r="BK150" s="205">
        <f t="shared" ref="BK150:BK157" si="49">ROUND(I150*H150,2)</f>
        <v>0</v>
      </c>
      <c r="BL150" s="18" t="s">
        <v>212</v>
      </c>
      <c r="BM150" s="204" t="s">
        <v>891</v>
      </c>
    </row>
    <row r="151" spans="1:65" s="2" customFormat="1" ht="16.5" customHeight="1">
      <c r="A151" s="35"/>
      <c r="B151" s="36"/>
      <c r="C151" s="193" t="s">
        <v>72</v>
      </c>
      <c r="D151" s="193" t="s">
        <v>208</v>
      </c>
      <c r="E151" s="194" t="s">
        <v>1534</v>
      </c>
      <c r="F151" s="195" t="s">
        <v>1535</v>
      </c>
      <c r="G151" s="196" t="s">
        <v>862</v>
      </c>
      <c r="H151" s="197">
        <v>8</v>
      </c>
      <c r="I151" s="198"/>
      <c r="J151" s="199">
        <f t="shared" si="40"/>
        <v>0</v>
      </c>
      <c r="K151" s="195" t="s">
        <v>19</v>
      </c>
      <c r="L151" s="40"/>
      <c r="M151" s="200" t="s">
        <v>19</v>
      </c>
      <c r="N151" s="201" t="s">
        <v>43</v>
      </c>
      <c r="O151" s="65"/>
      <c r="P151" s="202">
        <f t="shared" si="41"/>
        <v>0</v>
      </c>
      <c r="Q151" s="202">
        <v>0</v>
      </c>
      <c r="R151" s="202">
        <f t="shared" si="42"/>
        <v>0</v>
      </c>
      <c r="S151" s="202">
        <v>0</v>
      </c>
      <c r="T151" s="203">
        <f t="shared" si="43"/>
        <v>0</v>
      </c>
      <c r="U151" s="35"/>
      <c r="V151" s="35"/>
      <c r="W151" s="35"/>
      <c r="X151" s="35"/>
      <c r="Y151" s="35"/>
      <c r="Z151" s="35"/>
      <c r="AA151" s="35"/>
      <c r="AB151" s="35"/>
      <c r="AC151" s="35"/>
      <c r="AD151" s="35"/>
      <c r="AE151" s="35"/>
      <c r="AR151" s="204" t="s">
        <v>212</v>
      </c>
      <c r="AT151" s="204" t="s">
        <v>208</v>
      </c>
      <c r="AU151" s="204" t="s">
        <v>80</v>
      </c>
      <c r="AY151" s="18" t="s">
        <v>206</v>
      </c>
      <c r="BE151" s="205">
        <f t="shared" si="44"/>
        <v>0</v>
      </c>
      <c r="BF151" s="205">
        <f t="shared" si="45"/>
        <v>0</v>
      </c>
      <c r="BG151" s="205">
        <f t="shared" si="46"/>
        <v>0</v>
      </c>
      <c r="BH151" s="205">
        <f t="shared" si="47"/>
        <v>0</v>
      </c>
      <c r="BI151" s="205">
        <f t="shared" si="48"/>
        <v>0</v>
      </c>
      <c r="BJ151" s="18" t="s">
        <v>80</v>
      </c>
      <c r="BK151" s="205">
        <f t="shared" si="49"/>
        <v>0</v>
      </c>
      <c r="BL151" s="18" t="s">
        <v>212</v>
      </c>
      <c r="BM151" s="204" t="s">
        <v>899</v>
      </c>
    </row>
    <row r="152" spans="1:65" s="2" customFormat="1" ht="16.5" customHeight="1">
      <c r="A152" s="35"/>
      <c r="B152" s="36"/>
      <c r="C152" s="193" t="s">
        <v>72</v>
      </c>
      <c r="D152" s="193" t="s">
        <v>208</v>
      </c>
      <c r="E152" s="194" t="s">
        <v>1536</v>
      </c>
      <c r="F152" s="195" t="s">
        <v>1537</v>
      </c>
      <c r="G152" s="196" t="s">
        <v>887</v>
      </c>
      <c r="H152" s="197">
        <v>1</v>
      </c>
      <c r="I152" s="198"/>
      <c r="J152" s="199">
        <f t="shared" si="40"/>
        <v>0</v>
      </c>
      <c r="K152" s="195" t="s">
        <v>19</v>
      </c>
      <c r="L152" s="40"/>
      <c r="M152" s="200" t="s">
        <v>19</v>
      </c>
      <c r="N152" s="201" t="s">
        <v>43</v>
      </c>
      <c r="O152" s="65"/>
      <c r="P152" s="202">
        <f t="shared" si="41"/>
        <v>0</v>
      </c>
      <c r="Q152" s="202">
        <v>0</v>
      </c>
      <c r="R152" s="202">
        <f t="shared" si="42"/>
        <v>0</v>
      </c>
      <c r="S152" s="202">
        <v>0</v>
      </c>
      <c r="T152" s="203">
        <f t="shared" si="43"/>
        <v>0</v>
      </c>
      <c r="U152" s="35"/>
      <c r="V152" s="35"/>
      <c r="W152" s="35"/>
      <c r="X152" s="35"/>
      <c r="Y152" s="35"/>
      <c r="Z152" s="35"/>
      <c r="AA152" s="35"/>
      <c r="AB152" s="35"/>
      <c r="AC152" s="35"/>
      <c r="AD152" s="35"/>
      <c r="AE152" s="35"/>
      <c r="AR152" s="204" t="s">
        <v>212</v>
      </c>
      <c r="AT152" s="204" t="s">
        <v>208</v>
      </c>
      <c r="AU152" s="204" t="s">
        <v>80</v>
      </c>
      <c r="AY152" s="18" t="s">
        <v>206</v>
      </c>
      <c r="BE152" s="205">
        <f t="shared" si="44"/>
        <v>0</v>
      </c>
      <c r="BF152" s="205">
        <f t="shared" si="45"/>
        <v>0</v>
      </c>
      <c r="BG152" s="205">
        <f t="shared" si="46"/>
        <v>0</v>
      </c>
      <c r="BH152" s="205">
        <f t="shared" si="47"/>
        <v>0</v>
      </c>
      <c r="BI152" s="205">
        <f t="shared" si="48"/>
        <v>0</v>
      </c>
      <c r="BJ152" s="18" t="s">
        <v>80</v>
      </c>
      <c r="BK152" s="205">
        <f t="shared" si="49"/>
        <v>0</v>
      </c>
      <c r="BL152" s="18" t="s">
        <v>212</v>
      </c>
      <c r="BM152" s="204" t="s">
        <v>1243</v>
      </c>
    </row>
    <row r="153" spans="1:65" s="2" customFormat="1" ht="16.5" customHeight="1">
      <c r="A153" s="35"/>
      <c r="B153" s="36"/>
      <c r="C153" s="193" t="s">
        <v>72</v>
      </c>
      <c r="D153" s="193" t="s">
        <v>208</v>
      </c>
      <c r="E153" s="194" t="s">
        <v>1538</v>
      </c>
      <c r="F153" s="195" t="s">
        <v>1539</v>
      </c>
      <c r="G153" s="196" t="s">
        <v>887</v>
      </c>
      <c r="H153" s="197">
        <v>1</v>
      </c>
      <c r="I153" s="198"/>
      <c r="J153" s="199">
        <f t="shared" si="40"/>
        <v>0</v>
      </c>
      <c r="K153" s="195" t="s">
        <v>19</v>
      </c>
      <c r="L153" s="40"/>
      <c r="M153" s="200" t="s">
        <v>19</v>
      </c>
      <c r="N153" s="201" t="s">
        <v>43</v>
      </c>
      <c r="O153" s="65"/>
      <c r="P153" s="202">
        <f t="shared" si="41"/>
        <v>0</v>
      </c>
      <c r="Q153" s="202">
        <v>0</v>
      </c>
      <c r="R153" s="202">
        <f t="shared" si="42"/>
        <v>0</v>
      </c>
      <c r="S153" s="202">
        <v>0</v>
      </c>
      <c r="T153" s="203">
        <f t="shared" si="43"/>
        <v>0</v>
      </c>
      <c r="U153" s="35"/>
      <c r="V153" s="35"/>
      <c r="W153" s="35"/>
      <c r="X153" s="35"/>
      <c r="Y153" s="35"/>
      <c r="Z153" s="35"/>
      <c r="AA153" s="35"/>
      <c r="AB153" s="35"/>
      <c r="AC153" s="35"/>
      <c r="AD153" s="35"/>
      <c r="AE153" s="35"/>
      <c r="AR153" s="204" t="s">
        <v>212</v>
      </c>
      <c r="AT153" s="204" t="s">
        <v>208</v>
      </c>
      <c r="AU153" s="204" t="s">
        <v>80</v>
      </c>
      <c r="AY153" s="18" t="s">
        <v>206</v>
      </c>
      <c r="BE153" s="205">
        <f t="shared" si="44"/>
        <v>0</v>
      </c>
      <c r="BF153" s="205">
        <f t="shared" si="45"/>
        <v>0</v>
      </c>
      <c r="BG153" s="205">
        <f t="shared" si="46"/>
        <v>0</v>
      </c>
      <c r="BH153" s="205">
        <f t="shared" si="47"/>
        <v>0</v>
      </c>
      <c r="BI153" s="205">
        <f t="shared" si="48"/>
        <v>0</v>
      </c>
      <c r="BJ153" s="18" t="s">
        <v>80</v>
      </c>
      <c r="BK153" s="205">
        <f t="shared" si="49"/>
        <v>0</v>
      </c>
      <c r="BL153" s="18" t="s">
        <v>212</v>
      </c>
      <c r="BM153" s="204" t="s">
        <v>304</v>
      </c>
    </row>
    <row r="154" spans="1:65" s="2" customFormat="1" ht="16.5" customHeight="1">
      <c r="A154" s="35"/>
      <c r="B154" s="36"/>
      <c r="C154" s="193" t="s">
        <v>72</v>
      </c>
      <c r="D154" s="193" t="s">
        <v>208</v>
      </c>
      <c r="E154" s="194" t="s">
        <v>1540</v>
      </c>
      <c r="F154" s="195" t="s">
        <v>1541</v>
      </c>
      <c r="G154" s="196" t="s">
        <v>1542</v>
      </c>
      <c r="H154" s="197">
        <v>1</v>
      </c>
      <c r="I154" s="198"/>
      <c r="J154" s="199">
        <f t="shared" si="40"/>
        <v>0</v>
      </c>
      <c r="K154" s="195" t="s">
        <v>19</v>
      </c>
      <c r="L154" s="40"/>
      <c r="M154" s="200" t="s">
        <v>19</v>
      </c>
      <c r="N154" s="201" t="s">
        <v>43</v>
      </c>
      <c r="O154" s="65"/>
      <c r="P154" s="202">
        <f t="shared" si="41"/>
        <v>0</v>
      </c>
      <c r="Q154" s="202">
        <v>0</v>
      </c>
      <c r="R154" s="202">
        <f t="shared" si="42"/>
        <v>0</v>
      </c>
      <c r="S154" s="202">
        <v>0</v>
      </c>
      <c r="T154" s="203">
        <f t="shared" si="43"/>
        <v>0</v>
      </c>
      <c r="U154" s="35"/>
      <c r="V154" s="35"/>
      <c r="W154" s="35"/>
      <c r="X154" s="35"/>
      <c r="Y154" s="35"/>
      <c r="Z154" s="35"/>
      <c r="AA154" s="35"/>
      <c r="AB154" s="35"/>
      <c r="AC154" s="35"/>
      <c r="AD154" s="35"/>
      <c r="AE154" s="35"/>
      <c r="AR154" s="204" t="s">
        <v>212</v>
      </c>
      <c r="AT154" s="204" t="s">
        <v>208</v>
      </c>
      <c r="AU154" s="204" t="s">
        <v>80</v>
      </c>
      <c r="AY154" s="18" t="s">
        <v>206</v>
      </c>
      <c r="BE154" s="205">
        <f t="shared" si="44"/>
        <v>0</v>
      </c>
      <c r="BF154" s="205">
        <f t="shared" si="45"/>
        <v>0</v>
      </c>
      <c r="BG154" s="205">
        <f t="shared" si="46"/>
        <v>0</v>
      </c>
      <c r="BH154" s="205">
        <f t="shared" si="47"/>
        <v>0</v>
      </c>
      <c r="BI154" s="205">
        <f t="shared" si="48"/>
        <v>0</v>
      </c>
      <c r="BJ154" s="18" t="s">
        <v>80</v>
      </c>
      <c r="BK154" s="205">
        <f t="shared" si="49"/>
        <v>0</v>
      </c>
      <c r="BL154" s="18" t="s">
        <v>212</v>
      </c>
      <c r="BM154" s="204" t="s">
        <v>1254</v>
      </c>
    </row>
    <row r="155" spans="1:65" s="2" customFormat="1" ht="16.5" customHeight="1">
      <c r="A155" s="35"/>
      <c r="B155" s="36"/>
      <c r="C155" s="193" t="s">
        <v>72</v>
      </c>
      <c r="D155" s="193" t="s">
        <v>208</v>
      </c>
      <c r="E155" s="194" t="s">
        <v>1543</v>
      </c>
      <c r="F155" s="195" t="s">
        <v>1544</v>
      </c>
      <c r="G155" s="196" t="s">
        <v>1545</v>
      </c>
      <c r="H155" s="197">
        <v>3</v>
      </c>
      <c r="I155" s="198"/>
      <c r="J155" s="199">
        <f t="shared" si="40"/>
        <v>0</v>
      </c>
      <c r="K155" s="195" t="s">
        <v>19</v>
      </c>
      <c r="L155" s="40"/>
      <c r="M155" s="200" t="s">
        <v>19</v>
      </c>
      <c r="N155" s="201" t="s">
        <v>43</v>
      </c>
      <c r="O155" s="65"/>
      <c r="P155" s="202">
        <f t="shared" si="41"/>
        <v>0</v>
      </c>
      <c r="Q155" s="202">
        <v>0</v>
      </c>
      <c r="R155" s="202">
        <f t="shared" si="42"/>
        <v>0</v>
      </c>
      <c r="S155" s="202">
        <v>0</v>
      </c>
      <c r="T155" s="203">
        <f t="shared" si="43"/>
        <v>0</v>
      </c>
      <c r="U155" s="35"/>
      <c r="V155" s="35"/>
      <c r="W155" s="35"/>
      <c r="X155" s="35"/>
      <c r="Y155" s="35"/>
      <c r="Z155" s="35"/>
      <c r="AA155" s="35"/>
      <c r="AB155" s="35"/>
      <c r="AC155" s="35"/>
      <c r="AD155" s="35"/>
      <c r="AE155" s="35"/>
      <c r="AR155" s="204" t="s">
        <v>212</v>
      </c>
      <c r="AT155" s="204" t="s">
        <v>208</v>
      </c>
      <c r="AU155" s="204" t="s">
        <v>80</v>
      </c>
      <c r="AY155" s="18" t="s">
        <v>206</v>
      </c>
      <c r="BE155" s="205">
        <f t="shared" si="44"/>
        <v>0</v>
      </c>
      <c r="BF155" s="205">
        <f t="shared" si="45"/>
        <v>0</v>
      </c>
      <c r="BG155" s="205">
        <f t="shared" si="46"/>
        <v>0</v>
      </c>
      <c r="BH155" s="205">
        <f t="shared" si="47"/>
        <v>0</v>
      </c>
      <c r="BI155" s="205">
        <f t="shared" si="48"/>
        <v>0</v>
      </c>
      <c r="BJ155" s="18" t="s">
        <v>80</v>
      </c>
      <c r="BK155" s="205">
        <f t="shared" si="49"/>
        <v>0</v>
      </c>
      <c r="BL155" s="18" t="s">
        <v>212</v>
      </c>
      <c r="BM155" s="204" t="s">
        <v>1260</v>
      </c>
    </row>
    <row r="156" spans="1:65" s="2" customFormat="1" ht="16.5" customHeight="1">
      <c r="A156" s="35"/>
      <c r="B156" s="36"/>
      <c r="C156" s="193" t="s">
        <v>72</v>
      </c>
      <c r="D156" s="193" t="s">
        <v>208</v>
      </c>
      <c r="E156" s="194" t="s">
        <v>1546</v>
      </c>
      <c r="F156" s="195" t="s">
        <v>1547</v>
      </c>
      <c r="G156" s="196" t="s">
        <v>862</v>
      </c>
      <c r="H156" s="197">
        <v>1</v>
      </c>
      <c r="I156" s="198"/>
      <c r="J156" s="199">
        <f t="shared" si="40"/>
        <v>0</v>
      </c>
      <c r="K156" s="195" t="s">
        <v>19</v>
      </c>
      <c r="L156" s="40"/>
      <c r="M156" s="200" t="s">
        <v>19</v>
      </c>
      <c r="N156" s="201" t="s">
        <v>43</v>
      </c>
      <c r="O156" s="65"/>
      <c r="P156" s="202">
        <f t="shared" si="41"/>
        <v>0</v>
      </c>
      <c r="Q156" s="202">
        <v>0</v>
      </c>
      <c r="R156" s="202">
        <f t="shared" si="42"/>
        <v>0</v>
      </c>
      <c r="S156" s="202">
        <v>0</v>
      </c>
      <c r="T156" s="203">
        <f t="shared" si="43"/>
        <v>0</v>
      </c>
      <c r="U156" s="35"/>
      <c r="V156" s="35"/>
      <c r="W156" s="35"/>
      <c r="X156" s="35"/>
      <c r="Y156" s="35"/>
      <c r="Z156" s="35"/>
      <c r="AA156" s="35"/>
      <c r="AB156" s="35"/>
      <c r="AC156" s="35"/>
      <c r="AD156" s="35"/>
      <c r="AE156" s="35"/>
      <c r="AR156" s="204" t="s">
        <v>212</v>
      </c>
      <c r="AT156" s="204" t="s">
        <v>208</v>
      </c>
      <c r="AU156" s="204" t="s">
        <v>80</v>
      </c>
      <c r="AY156" s="18" t="s">
        <v>206</v>
      </c>
      <c r="BE156" s="205">
        <f t="shared" si="44"/>
        <v>0</v>
      </c>
      <c r="BF156" s="205">
        <f t="shared" si="45"/>
        <v>0</v>
      </c>
      <c r="BG156" s="205">
        <f t="shared" si="46"/>
        <v>0</v>
      </c>
      <c r="BH156" s="205">
        <f t="shared" si="47"/>
        <v>0</v>
      </c>
      <c r="BI156" s="205">
        <f t="shared" si="48"/>
        <v>0</v>
      </c>
      <c r="BJ156" s="18" t="s">
        <v>80</v>
      </c>
      <c r="BK156" s="205">
        <f t="shared" si="49"/>
        <v>0</v>
      </c>
      <c r="BL156" s="18" t="s">
        <v>212</v>
      </c>
      <c r="BM156" s="204" t="s">
        <v>1266</v>
      </c>
    </row>
    <row r="157" spans="1:65" s="2" customFormat="1" ht="16.5" customHeight="1">
      <c r="A157" s="35"/>
      <c r="B157" s="36"/>
      <c r="C157" s="193" t="s">
        <v>72</v>
      </c>
      <c r="D157" s="193" t="s">
        <v>208</v>
      </c>
      <c r="E157" s="194" t="s">
        <v>1548</v>
      </c>
      <c r="F157" s="195" t="s">
        <v>1549</v>
      </c>
      <c r="G157" s="196" t="s">
        <v>1545</v>
      </c>
      <c r="H157" s="197">
        <v>2</v>
      </c>
      <c r="I157" s="198"/>
      <c r="J157" s="199">
        <f t="shared" si="40"/>
        <v>0</v>
      </c>
      <c r="K157" s="195" t="s">
        <v>19</v>
      </c>
      <c r="L157" s="40"/>
      <c r="M157" s="249" t="s">
        <v>19</v>
      </c>
      <c r="N157" s="250" t="s">
        <v>43</v>
      </c>
      <c r="O157" s="247"/>
      <c r="P157" s="251">
        <f t="shared" si="41"/>
        <v>0</v>
      </c>
      <c r="Q157" s="251">
        <v>0</v>
      </c>
      <c r="R157" s="251">
        <f t="shared" si="42"/>
        <v>0</v>
      </c>
      <c r="S157" s="251">
        <v>0</v>
      </c>
      <c r="T157" s="252">
        <f t="shared" si="43"/>
        <v>0</v>
      </c>
      <c r="U157" s="35"/>
      <c r="V157" s="35"/>
      <c r="W157" s="35"/>
      <c r="X157" s="35"/>
      <c r="Y157" s="35"/>
      <c r="Z157" s="35"/>
      <c r="AA157" s="35"/>
      <c r="AB157" s="35"/>
      <c r="AC157" s="35"/>
      <c r="AD157" s="35"/>
      <c r="AE157" s="35"/>
      <c r="AR157" s="204" t="s">
        <v>212</v>
      </c>
      <c r="AT157" s="204" t="s">
        <v>208</v>
      </c>
      <c r="AU157" s="204" t="s">
        <v>80</v>
      </c>
      <c r="AY157" s="18" t="s">
        <v>206</v>
      </c>
      <c r="BE157" s="205">
        <f t="shared" si="44"/>
        <v>0</v>
      </c>
      <c r="BF157" s="205">
        <f t="shared" si="45"/>
        <v>0</v>
      </c>
      <c r="BG157" s="205">
        <f t="shared" si="46"/>
        <v>0</v>
      </c>
      <c r="BH157" s="205">
        <f t="shared" si="47"/>
        <v>0</v>
      </c>
      <c r="BI157" s="205">
        <f t="shared" si="48"/>
        <v>0</v>
      </c>
      <c r="BJ157" s="18" t="s">
        <v>80</v>
      </c>
      <c r="BK157" s="205">
        <f t="shared" si="49"/>
        <v>0</v>
      </c>
      <c r="BL157" s="18" t="s">
        <v>212</v>
      </c>
      <c r="BM157" s="204" t="s">
        <v>1272</v>
      </c>
    </row>
    <row r="158" spans="1:65" s="2" customFormat="1" ht="6.95" customHeight="1">
      <c r="A158" s="35"/>
      <c r="B158" s="48"/>
      <c r="C158" s="49"/>
      <c r="D158" s="49"/>
      <c r="E158" s="49"/>
      <c r="F158" s="49"/>
      <c r="G158" s="49"/>
      <c r="H158" s="49"/>
      <c r="I158" s="143"/>
      <c r="J158" s="49"/>
      <c r="K158" s="49"/>
      <c r="L158" s="40"/>
      <c r="M158" s="35"/>
      <c r="O158" s="35"/>
      <c r="P158" s="35"/>
      <c r="Q158" s="35"/>
      <c r="R158" s="35"/>
      <c r="S158" s="35"/>
      <c r="T158" s="35"/>
      <c r="U158" s="35"/>
      <c r="V158" s="35"/>
      <c r="W158" s="35"/>
      <c r="X158" s="35"/>
      <c r="Y158" s="35"/>
      <c r="Z158" s="35"/>
      <c r="AA158" s="35"/>
      <c r="AB158" s="35"/>
      <c r="AC158" s="35"/>
      <c r="AD158" s="35"/>
      <c r="AE158" s="35"/>
    </row>
  </sheetData>
  <sheetProtection algorithmName="SHA-512" hashValue="xdMk7PyplUwgt9Mz856MheOjEgjicwnkiF7ci+1s2RVQMFBnEtvSedz+OvmBVaFiboGEAKZySaKAPfNGO2xkcw==" saltValue="K3378a5/VDiUoTdpgFP2Z5RrYKuw/X2Krre2U2nlv15egP3mVdfBMfXoFCB29IkFGqt5BHd5q9y2/u90q584yA==" spinCount="100000" sheet="1" objects="1" scenarios="1" formatColumns="0" formatRows="0" autoFilter="0"/>
  <autoFilter ref="C85:K157"/>
  <mergeCells count="9">
    <mergeCell ref="E50:H50"/>
    <mergeCell ref="E76:H76"/>
    <mergeCell ref="E78:H78"/>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00"/>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126</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1550</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ROUND(J81,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ROUND((SUM(BE81:BE99)),  2)</f>
        <v>0</v>
      </c>
      <c r="G33" s="35"/>
      <c r="H33" s="35"/>
      <c r="I33" s="132">
        <v>0.21</v>
      </c>
      <c r="J33" s="131">
        <f>ROUND(((SUM(BE81:BE99))*I33),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ROUND((SUM(BF81:BF99)),  2)</f>
        <v>0</v>
      </c>
      <c r="G34" s="35"/>
      <c r="H34" s="35"/>
      <c r="I34" s="132">
        <v>0.15</v>
      </c>
      <c r="J34" s="131">
        <f>ROUND(((SUM(BF81:BF99))*I34),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ROUND((SUM(BG81:BG99)),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ROUND((SUM(BH81:BH99)),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ROUND((SUM(BI81:BI99)),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511 - Plynovodní přípojka</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J81</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1551</v>
      </c>
      <c r="E60" s="155"/>
      <c r="F60" s="155"/>
      <c r="G60" s="155"/>
      <c r="H60" s="155"/>
      <c r="I60" s="156"/>
      <c r="J60" s="157">
        <f>J82</f>
        <v>0</v>
      </c>
      <c r="K60" s="153"/>
      <c r="L60" s="158"/>
    </row>
    <row r="61" spans="1:47" s="10" customFormat="1" ht="19.899999999999999" customHeight="1">
      <c r="B61" s="159"/>
      <c r="C61" s="98"/>
      <c r="D61" s="160" t="s">
        <v>1552</v>
      </c>
      <c r="E61" s="161"/>
      <c r="F61" s="161"/>
      <c r="G61" s="161"/>
      <c r="H61" s="161"/>
      <c r="I61" s="162"/>
      <c r="J61" s="163">
        <f>J83</f>
        <v>0</v>
      </c>
      <c r="K61" s="98"/>
      <c r="L61" s="164"/>
    </row>
    <row r="62" spans="1:47" s="2" customFormat="1" ht="21.75" customHeight="1">
      <c r="A62" s="35"/>
      <c r="B62" s="36"/>
      <c r="C62" s="37"/>
      <c r="D62" s="37"/>
      <c r="E62" s="37"/>
      <c r="F62" s="37"/>
      <c r="G62" s="37"/>
      <c r="H62" s="37"/>
      <c r="I62" s="116"/>
      <c r="J62" s="37"/>
      <c r="K62" s="37"/>
      <c r="L62" s="117"/>
      <c r="S62" s="35"/>
      <c r="T62" s="35"/>
      <c r="U62" s="35"/>
      <c r="V62" s="35"/>
      <c r="W62" s="35"/>
      <c r="X62" s="35"/>
      <c r="Y62" s="35"/>
      <c r="Z62" s="35"/>
      <c r="AA62" s="35"/>
      <c r="AB62" s="35"/>
      <c r="AC62" s="35"/>
      <c r="AD62" s="35"/>
      <c r="AE62" s="35"/>
    </row>
    <row r="63" spans="1:47" s="2" customFormat="1" ht="6.95" customHeight="1">
      <c r="A63" s="35"/>
      <c r="B63" s="48"/>
      <c r="C63" s="49"/>
      <c r="D63" s="49"/>
      <c r="E63" s="49"/>
      <c r="F63" s="49"/>
      <c r="G63" s="49"/>
      <c r="H63" s="49"/>
      <c r="I63" s="143"/>
      <c r="J63" s="49"/>
      <c r="K63" s="49"/>
      <c r="L63" s="117"/>
      <c r="S63" s="35"/>
      <c r="T63" s="35"/>
      <c r="U63" s="35"/>
      <c r="V63" s="35"/>
      <c r="W63" s="35"/>
      <c r="X63" s="35"/>
      <c r="Y63" s="35"/>
      <c r="Z63" s="35"/>
      <c r="AA63" s="35"/>
      <c r="AB63" s="35"/>
      <c r="AC63" s="35"/>
      <c r="AD63" s="35"/>
      <c r="AE63" s="35"/>
    </row>
    <row r="67" spans="1:31" s="2" customFormat="1" ht="6.95" customHeight="1">
      <c r="A67" s="35"/>
      <c r="B67" s="50"/>
      <c r="C67" s="51"/>
      <c r="D67" s="51"/>
      <c r="E67" s="51"/>
      <c r="F67" s="51"/>
      <c r="G67" s="51"/>
      <c r="H67" s="51"/>
      <c r="I67" s="146"/>
      <c r="J67" s="51"/>
      <c r="K67" s="51"/>
      <c r="L67" s="117"/>
      <c r="S67" s="35"/>
      <c r="T67" s="35"/>
      <c r="U67" s="35"/>
      <c r="V67" s="35"/>
      <c r="W67" s="35"/>
      <c r="X67" s="35"/>
      <c r="Y67" s="35"/>
      <c r="Z67" s="35"/>
      <c r="AA67" s="35"/>
      <c r="AB67" s="35"/>
      <c r="AC67" s="35"/>
      <c r="AD67" s="35"/>
      <c r="AE67" s="35"/>
    </row>
    <row r="68" spans="1:31" s="2" customFormat="1" ht="24.95" customHeight="1">
      <c r="A68" s="35"/>
      <c r="B68" s="36"/>
      <c r="C68" s="24" t="s">
        <v>191</v>
      </c>
      <c r="D68" s="37"/>
      <c r="E68" s="37"/>
      <c r="F68" s="37"/>
      <c r="G68" s="37"/>
      <c r="H68" s="37"/>
      <c r="I68" s="116"/>
      <c r="J68" s="37"/>
      <c r="K68" s="37"/>
      <c r="L68" s="117"/>
      <c r="S68" s="35"/>
      <c r="T68" s="35"/>
      <c r="U68" s="35"/>
      <c r="V68" s="35"/>
      <c r="W68" s="35"/>
      <c r="X68" s="35"/>
      <c r="Y68" s="35"/>
      <c r="Z68" s="35"/>
      <c r="AA68" s="35"/>
      <c r="AB68" s="35"/>
      <c r="AC68" s="35"/>
      <c r="AD68" s="35"/>
      <c r="AE68" s="35"/>
    </row>
    <row r="69" spans="1:31" s="2" customFormat="1" ht="6.95" customHeight="1">
      <c r="A69" s="35"/>
      <c r="B69" s="36"/>
      <c r="C69" s="37"/>
      <c r="D69" s="37"/>
      <c r="E69" s="37"/>
      <c r="F69" s="37"/>
      <c r="G69" s="37"/>
      <c r="H69" s="37"/>
      <c r="I69" s="116"/>
      <c r="J69" s="37"/>
      <c r="K69" s="37"/>
      <c r="L69" s="117"/>
      <c r="S69" s="35"/>
      <c r="T69" s="35"/>
      <c r="U69" s="35"/>
      <c r="V69" s="35"/>
      <c r="W69" s="35"/>
      <c r="X69" s="35"/>
      <c r="Y69" s="35"/>
      <c r="Z69" s="35"/>
      <c r="AA69" s="35"/>
      <c r="AB69" s="35"/>
      <c r="AC69" s="35"/>
      <c r="AD69" s="35"/>
      <c r="AE69" s="35"/>
    </row>
    <row r="70" spans="1:31" s="2" customFormat="1" ht="12" customHeight="1">
      <c r="A70" s="35"/>
      <c r="B70" s="36"/>
      <c r="C70" s="30" t="s">
        <v>16</v>
      </c>
      <c r="D70" s="37"/>
      <c r="E70" s="37"/>
      <c r="F70" s="37"/>
      <c r="G70" s="37"/>
      <c r="H70" s="37"/>
      <c r="I70" s="116"/>
      <c r="J70" s="37"/>
      <c r="K70" s="37"/>
      <c r="L70" s="117"/>
      <c r="S70" s="35"/>
      <c r="T70" s="35"/>
      <c r="U70" s="35"/>
      <c r="V70" s="35"/>
      <c r="W70" s="35"/>
      <c r="X70" s="35"/>
      <c r="Y70" s="35"/>
      <c r="Z70" s="35"/>
      <c r="AA70" s="35"/>
      <c r="AB70" s="35"/>
      <c r="AC70" s="35"/>
      <c r="AD70" s="35"/>
      <c r="AE70" s="35"/>
    </row>
    <row r="71" spans="1:31" s="2" customFormat="1" ht="16.5" customHeight="1">
      <c r="A71" s="35"/>
      <c r="B71" s="36"/>
      <c r="C71" s="37"/>
      <c r="D71" s="37"/>
      <c r="E71" s="396" t="str">
        <f>E7</f>
        <v>Základní škola U Elektry</v>
      </c>
      <c r="F71" s="397"/>
      <c r="G71" s="397"/>
      <c r="H71" s="397"/>
      <c r="I71" s="116"/>
      <c r="J71" s="37"/>
      <c r="K71" s="37"/>
      <c r="L71" s="117"/>
      <c r="S71" s="35"/>
      <c r="T71" s="35"/>
      <c r="U71" s="35"/>
      <c r="V71" s="35"/>
      <c r="W71" s="35"/>
      <c r="X71" s="35"/>
      <c r="Y71" s="35"/>
      <c r="Z71" s="35"/>
      <c r="AA71" s="35"/>
      <c r="AB71" s="35"/>
      <c r="AC71" s="35"/>
      <c r="AD71" s="35"/>
      <c r="AE71" s="35"/>
    </row>
    <row r="72" spans="1:31" s="2" customFormat="1" ht="12" customHeight="1">
      <c r="A72" s="35"/>
      <c r="B72" s="36"/>
      <c r="C72" s="30" t="s">
        <v>182</v>
      </c>
      <c r="D72" s="37"/>
      <c r="E72" s="37"/>
      <c r="F72" s="37"/>
      <c r="G72" s="37"/>
      <c r="H72" s="37"/>
      <c r="I72" s="116"/>
      <c r="J72" s="37"/>
      <c r="K72" s="37"/>
      <c r="L72" s="117"/>
      <c r="S72" s="35"/>
      <c r="T72" s="35"/>
      <c r="U72" s="35"/>
      <c r="V72" s="35"/>
      <c r="W72" s="35"/>
      <c r="X72" s="35"/>
      <c r="Y72" s="35"/>
      <c r="Z72" s="35"/>
      <c r="AA72" s="35"/>
      <c r="AB72" s="35"/>
      <c r="AC72" s="35"/>
      <c r="AD72" s="35"/>
      <c r="AE72" s="35"/>
    </row>
    <row r="73" spans="1:31" s="2" customFormat="1" ht="16.5" customHeight="1">
      <c r="A73" s="35"/>
      <c r="B73" s="36"/>
      <c r="C73" s="37"/>
      <c r="D73" s="37"/>
      <c r="E73" s="369" t="str">
        <f>E9</f>
        <v>SO 511 - Plynovodní přípojka</v>
      </c>
      <c r="F73" s="398"/>
      <c r="G73" s="398"/>
      <c r="H73" s="398"/>
      <c r="I73" s="116"/>
      <c r="J73" s="37"/>
      <c r="K73" s="37"/>
      <c r="L73" s="117"/>
      <c r="S73" s="35"/>
      <c r="T73" s="35"/>
      <c r="U73" s="35"/>
      <c r="V73" s="35"/>
      <c r="W73" s="35"/>
      <c r="X73" s="35"/>
      <c r="Y73" s="35"/>
      <c r="Z73" s="35"/>
      <c r="AA73" s="35"/>
      <c r="AB73" s="35"/>
      <c r="AC73" s="35"/>
      <c r="AD73" s="35"/>
      <c r="AE73" s="35"/>
    </row>
    <row r="74" spans="1:31" s="2" customFormat="1" ht="6.95" customHeight="1">
      <c r="A74" s="35"/>
      <c r="B74" s="36"/>
      <c r="C74" s="37"/>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12" customHeight="1">
      <c r="A75" s="35"/>
      <c r="B75" s="36"/>
      <c r="C75" s="30" t="s">
        <v>21</v>
      </c>
      <c r="D75" s="37"/>
      <c r="E75" s="37"/>
      <c r="F75" s="28" t="str">
        <f>F12</f>
        <v>Praha 9, k.ú. Vysočany</v>
      </c>
      <c r="G75" s="37"/>
      <c r="H75" s="37"/>
      <c r="I75" s="118" t="s">
        <v>23</v>
      </c>
      <c r="J75" s="60" t="str">
        <f>IF(J12="","",J12)</f>
        <v>10. 2. 2020</v>
      </c>
      <c r="K75" s="37"/>
      <c r="L75" s="117"/>
      <c r="S75" s="35"/>
      <c r="T75" s="35"/>
      <c r="U75" s="35"/>
      <c r="V75" s="35"/>
      <c r="W75" s="35"/>
      <c r="X75" s="35"/>
      <c r="Y75" s="35"/>
      <c r="Z75" s="35"/>
      <c r="AA75" s="35"/>
      <c r="AB75" s="35"/>
      <c r="AC75" s="35"/>
      <c r="AD75" s="35"/>
      <c r="AE75" s="35"/>
    </row>
    <row r="76" spans="1:31" s="2" customFormat="1" ht="6.95" customHeight="1">
      <c r="A76" s="35"/>
      <c r="B76" s="36"/>
      <c r="C76" s="37"/>
      <c r="D76" s="37"/>
      <c r="E76" s="37"/>
      <c r="F76" s="37"/>
      <c r="G76" s="37"/>
      <c r="H76" s="37"/>
      <c r="I76" s="116"/>
      <c r="J76" s="37"/>
      <c r="K76" s="37"/>
      <c r="L76" s="117"/>
      <c r="S76" s="35"/>
      <c r="T76" s="35"/>
      <c r="U76" s="35"/>
      <c r="V76" s="35"/>
      <c r="W76" s="35"/>
      <c r="X76" s="35"/>
      <c r="Y76" s="35"/>
      <c r="Z76" s="35"/>
      <c r="AA76" s="35"/>
      <c r="AB76" s="35"/>
      <c r="AC76" s="35"/>
      <c r="AD76" s="35"/>
      <c r="AE76" s="35"/>
    </row>
    <row r="77" spans="1:31" s="2" customFormat="1" ht="25.7" customHeight="1">
      <c r="A77" s="35"/>
      <c r="B77" s="36"/>
      <c r="C77" s="30" t="s">
        <v>25</v>
      </c>
      <c r="D77" s="37"/>
      <c r="E77" s="37"/>
      <c r="F77" s="28" t="str">
        <f>E15</f>
        <v>Městská část Praha 9</v>
      </c>
      <c r="G77" s="37"/>
      <c r="H77" s="37"/>
      <c r="I77" s="118" t="s">
        <v>31</v>
      </c>
      <c r="J77" s="33" t="str">
        <f>E21</f>
        <v>BOMART spol. s r.o.</v>
      </c>
      <c r="K77" s="37"/>
      <c r="L77" s="117"/>
      <c r="S77" s="35"/>
      <c r="T77" s="35"/>
      <c r="U77" s="35"/>
      <c r="V77" s="35"/>
      <c r="W77" s="35"/>
      <c r="X77" s="35"/>
      <c r="Y77" s="35"/>
      <c r="Z77" s="35"/>
      <c r="AA77" s="35"/>
      <c r="AB77" s="35"/>
      <c r="AC77" s="35"/>
      <c r="AD77" s="35"/>
      <c r="AE77" s="35"/>
    </row>
    <row r="78" spans="1:31" s="2" customFormat="1" ht="15.2" customHeight="1">
      <c r="A78" s="35"/>
      <c r="B78" s="36"/>
      <c r="C78" s="30" t="s">
        <v>29</v>
      </c>
      <c r="D78" s="37"/>
      <c r="E78" s="37"/>
      <c r="F78" s="28" t="str">
        <f>IF(E18="","",E18)</f>
        <v>Vyplň údaj</v>
      </c>
      <c r="G78" s="37"/>
      <c r="H78" s="37"/>
      <c r="I78" s="118" t="s">
        <v>34</v>
      </c>
      <c r="J78" s="33" t="str">
        <f>E24</f>
        <v xml:space="preserve"> </v>
      </c>
      <c r="K78" s="37"/>
      <c r="L78" s="117"/>
      <c r="S78" s="35"/>
      <c r="T78" s="35"/>
      <c r="U78" s="35"/>
      <c r="V78" s="35"/>
      <c r="W78" s="35"/>
      <c r="X78" s="35"/>
      <c r="Y78" s="35"/>
      <c r="Z78" s="35"/>
      <c r="AA78" s="35"/>
      <c r="AB78" s="35"/>
      <c r="AC78" s="35"/>
      <c r="AD78" s="35"/>
      <c r="AE78" s="35"/>
    </row>
    <row r="79" spans="1:31" s="2" customFormat="1" ht="10.35" customHeight="1">
      <c r="A79" s="35"/>
      <c r="B79" s="36"/>
      <c r="C79" s="37"/>
      <c r="D79" s="37"/>
      <c r="E79" s="37"/>
      <c r="F79" s="37"/>
      <c r="G79" s="37"/>
      <c r="H79" s="37"/>
      <c r="I79" s="116"/>
      <c r="J79" s="37"/>
      <c r="K79" s="37"/>
      <c r="L79" s="117"/>
      <c r="S79" s="35"/>
      <c r="T79" s="35"/>
      <c r="U79" s="35"/>
      <c r="V79" s="35"/>
      <c r="W79" s="35"/>
      <c r="X79" s="35"/>
      <c r="Y79" s="35"/>
      <c r="Z79" s="35"/>
      <c r="AA79" s="35"/>
      <c r="AB79" s="35"/>
      <c r="AC79" s="35"/>
      <c r="AD79" s="35"/>
      <c r="AE79" s="35"/>
    </row>
    <row r="80" spans="1:31" s="11" customFormat="1" ht="29.25" customHeight="1">
      <c r="A80" s="165"/>
      <c r="B80" s="166"/>
      <c r="C80" s="167" t="s">
        <v>192</v>
      </c>
      <c r="D80" s="168" t="s">
        <v>57</v>
      </c>
      <c r="E80" s="168" t="s">
        <v>53</v>
      </c>
      <c r="F80" s="168" t="s">
        <v>54</v>
      </c>
      <c r="G80" s="168" t="s">
        <v>193</v>
      </c>
      <c r="H80" s="168" t="s">
        <v>194</v>
      </c>
      <c r="I80" s="169" t="s">
        <v>195</v>
      </c>
      <c r="J80" s="168" t="s">
        <v>186</v>
      </c>
      <c r="K80" s="170" t="s">
        <v>196</v>
      </c>
      <c r="L80" s="171"/>
      <c r="M80" s="69" t="s">
        <v>19</v>
      </c>
      <c r="N80" s="70" t="s">
        <v>42</v>
      </c>
      <c r="O80" s="70" t="s">
        <v>197</v>
      </c>
      <c r="P80" s="70" t="s">
        <v>198</v>
      </c>
      <c r="Q80" s="70" t="s">
        <v>199</v>
      </c>
      <c r="R80" s="70" t="s">
        <v>200</v>
      </c>
      <c r="S80" s="70" t="s">
        <v>201</v>
      </c>
      <c r="T80" s="71" t="s">
        <v>202</v>
      </c>
      <c r="U80" s="165"/>
      <c r="V80" s="165"/>
      <c r="W80" s="165"/>
      <c r="X80" s="165"/>
      <c r="Y80" s="165"/>
      <c r="Z80" s="165"/>
      <c r="AA80" s="165"/>
      <c r="AB80" s="165"/>
      <c r="AC80" s="165"/>
      <c r="AD80" s="165"/>
      <c r="AE80" s="165"/>
    </row>
    <row r="81" spans="1:65" s="2" customFormat="1" ht="22.9" customHeight="1">
      <c r="A81" s="35"/>
      <c r="B81" s="36"/>
      <c r="C81" s="76" t="s">
        <v>203</v>
      </c>
      <c r="D81" s="37"/>
      <c r="E81" s="37"/>
      <c r="F81" s="37"/>
      <c r="G81" s="37"/>
      <c r="H81" s="37"/>
      <c r="I81" s="116"/>
      <c r="J81" s="172">
        <f>BK81</f>
        <v>0</v>
      </c>
      <c r="K81" s="37"/>
      <c r="L81" s="40"/>
      <c r="M81" s="72"/>
      <c r="N81" s="173"/>
      <c r="O81" s="73"/>
      <c r="P81" s="174">
        <f>P82</f>
        <v>0</v>
      </c>
      <c r="Q81" s="73"/>
      <c r="R81" s="174">
        <f>R82</f>
        <v>0</v>
      </c>
      <c r="S81" s="73"/>
      <c r="T81" s="175">
        <f>T82</f>
        <v>0</v>
      </c>
      <c r="U81" s="35"/>
      <c r="V81" s="35"/>
      <c r="W81" s="35"/>
      <c r="X81" s="35"/>
      <c r="Y81" s="35"/>
      <c r="Z81" s="35"/>
      <c r="AA81" s="35"/>
      <c r="AB81" s="35"/>
      <c r="AC81" s="35"/>
      <c r="AD81" s="35"/>
      <c r="AE81" s="35"/>
      <c r="AT81" s="18" t="s">
        <v>71</v>
      </c>
      <c r="AU81" s="18" t="s">
        <v>187</v>
      </c>
      <c r="BK81" s="176">
        <f>BK82</f>
        <v>0</v>
      </c>
    </row>
    <row r="82" spans="1:65" s="12" customFormat="1" ht="25.9" customHeight="1">
      <c r="B82" s="177"/>
      <c r="C82" s="178"/>
      <c r="D82" s="179" t="s">
        <v>71</v>
      </c>
      <c r="E82" s="180" t="s">
        <v>846</v>
      </c>
      <c r="F82" s="180" t="s">
        <v>1553</v>
      </c>
      <c r="G82" s="178"/>
      <c r="H82" s="178"/>
      <c r="I82" s="181"/>
      <c r="J82" s="182">
        <f>BK82</f>
        <v>0</v>
      </c>
      <c r="K82" s="178"/>
      <c r="L82" s="183"/>
      <c r="M82" s="184"/>
      <c r="N82" s="185"/>
      <c r="O82" s="185"/>
      <c r="P82" s="186">
        <f>P83</f>
        <v>0</v>
      </c>
      <c r="Q82" s="185"/>
      <c r="R82" s="186">
        <f>R83</f>
        <v>0</v>
      </c>
      <c r="S82" s="185"/>
      <c r="T82" s="187">
        <f>T83</f>
        <v>0</v>
      </c>
      <c r="AR82" s="188" t="s">
        <v>80</v>
      </c>
      <c r="AT82" s="189" t="s">
        <v>71</v>
      </c>
      <c r="AU82" s="189" t="s">
        <v>72</v>
      </c>
      <c r="AY82" s="188" t="s">
        <v>206</v>
      </c>
      <c r="BK82" s="190">
        <f>BK83</f>
        <v>0</v>
      </c>
    </row>
    <row r="83" spans="1:65" s="12" customFormat="1" ht="22.9" customHeight="1">
      <c r="B83" s="177"/>
      <c r="C83" s="178"/>
      <c r="D83" s="179" t="s">
        <v>71</v>
      </c>
      <c r="E83" s="191" t="s">
        <v>848</v>
      </c>
      <c r="F83" s="191" t="s">
        <v>1554</v>
      </c>
      <c r="G83" s="178"/>
      <c r="H83" s="178"/>
      <c r="I83" s="181"/>
      <c r="J83" s="192">
        <f>BK83</f>
        <v>0</v>
      </c>
      <c r="K83" s="178"/>
      <c r="L83" s="183"/>
      <c r="M83" s="184"/>
      <c r="N83" s="185"/>
      <c r="O83" s="185"/>
      <c r="P83" s="186">
        <f>SUM(P84:P99)</f>
        <v>0</v>
      </c>
      <c r="Q83" s="185"/>
      <c r="R83" s="186">
        <f>SUM(R84:R99)</f>
        <v>0</v>
      </c>
      <c r="S83" s="185"/>
      <c r="T83" s="187">
        <f>SUM(T84:T99)</f>
        <v>0</v>
      </c>
      <c r="AR83" s="188" t="s">
        <v>80</v>
      </c>
      <c r="AT83" s="189" t="s">
        <v>71</v>
      </c>
      <c r="AU83" s="189" t="s">
        <v>80</v>
      </c>
      <c r="AY83" s="188" t="s">
        <v>206</v>
      </c>
      <c r="BK83" s="190">
        <f>SUM(BK84:BK99)</f>
        <v>0</v>
      </c>
    </row>
    <row r="84" spans="1:65" s="2" customFormat="1" ht="16.5" customHeight="1">
      <c r="A84" s="35"/>
      <c r="B84" s="36"/>
      <c r="C84" s="193" t="s">
        <v>850</v>
      </c>
      <c r="D84" s="193" t="s">
        <v>208</v>
      </c>
      <c r="E84" s="194" t="s">
        <v>1555</v>
      </c>
      <c r="F84" s="195" t="s">
        <v>1556</v>
      </c>
      <c r="G84" s="196" t="s">
        <v>302</v>
      </c>
      <c r="H84" s="197">
        <v>140.16</v>
      </c>
      <c r="I84" s="198"/>
      <c r="J84" s="199">
        <f t="shared" ref="J84:J99" si="0">ROUND(I84*H84,2)</f>
        <v>0</v>
      </c>
      <c r="K84" s="195" t="s">
        <v>19</v>
      </c>
      <c r="L84" s="40"/>
      <c r="M84" s="200" t="s">
        <v>19</v>
      </c>
      <c r="N84" s="201" t="s">
        <v>43</v>
      </c>
      <c r="O84" s="65"/>
      <c r="P84" s="202">
        <f t="shared" ref="P84:P99" si="1">O84*H84</f>
        <v>0</v>
      </c>
      <c r="Q84" s="202">
        <v>0</v>
      </c>
      <c r="R84" s="202">
        <f t="shared" ref="R84:R99" si="2">Q84*H84</f>
        <v>0</v>
      </c>
      <c r="S84" s="202">
        <v>0</v>
      </c>
      <c r="T84" s="203">
        <f t="shared" ref="T84:T99" si="3">S84*H84</f>
        <v>0</v>
      </c>
      <c r="U84" s="35"/>
      <c r="V84" s="35"/>
      <c r="W84" s="35"/>
      <c r="X84" s="35"/>
      <c r="Y84" s="35"/>
      <c r="Z84" s="35"/>
      <c r="AA84" s="35"/>
      <c r="AB84" s="35"/>
      <c r="AC84" s="35"/>
      <c r="AD84" s="35"/>
      <c r="AE84" s="35"/>
      <c r="AR84" s="204" t="s">
        <v>212</v>
      </c>
      <c r="AT84" s="204" t="s">
        <v>208</v>
      </c>
      <c r="AU84" s="204" t="s">
        <v>82</v>
      </c>
      <c r="AY84" s="18" t="s">
        <v>206</v>
      </c>
      <c r="BE84" s="205">
        <f t="shared" ref="BE84:BE99" si="4">IF(N84="základní",J84,0)</f>
        <v>0</v>
      </c>
      <c r="BF84" s="205">
        <f t="shared" ref="BF84:BF99" si="5">IF(N84="snížená",J84,0)</f>
        <v>0</v>
      </c>
      <c r="BG84" s="205">
        <f t="shared" ref="BG84:BG99" si="6">IF(N84="zákl. přenesená",J84,0)</f>
        <v>0</v>
      </c>
      <c r="BH84" s="205">
        <f t="shared" ref="BH84:BH99" si="7">IF(N84="sníž. přenesená",J84,0)</f>
        <v>0</v>
      </c>
      <c r="BI84" s="205">
        <f t="shared" ref="BI84:BI99" si="8">IF(N84="nulová",J84,0)</f>
        <v>0</v>
      </c>
      <c r="BJ84" s="18" t="s">
        <v>80</v>
      </c>
      <c r="BK84" s="205">
        <f t="shared" ref="BK84:BK99" si="9">ROUND(I84*H84,2)</f>
        <v>0</v>
      </c>
      <c r="BL84" s="18" t="s">
        <v>212</v>
      </c>
      <c r="BM84" s="204" t="s">
        <v>82</v>
      </c>
    </row>
    <row r="85" spans="1:65" s="2" customFormat="1" ht="16.5" customHeight="1">
      <c r="A85" s="35"/>
      <c r="B85" s="36"/>
      <c r="C85" s="193" t="s">
        <v>853</v>
      </c>
      <c r="D85" s="193" t="s">
        <v>208</v>
      </c>
      <c r="E85" s="194" t="s">
        <v>1557</v>
      </c>
      <c r="F85" s="195" t="s">
        <v>1558</v>
      </c>
      <c r="G85" s="196" t="s">
        <v>302</v>
      </c>
      <c r="H85" s="197">
        <v>58.4</v>
      </c>
      <c r="I85" s="198"/>
      <c r="J85" s="199">
        <f t="shared" si="0"/>
        <v>0</v>
      </c>
      <c r="K85" s="195" t="s">
        <v>19</v>
      </c>
      <c r="L85" s="40"/>
      <c r="M85" s="200" t="s">
        <v>19</v>
      </c>
      <c r="N85" s="201" t="s">
        <v>43</v>
      </c>
      <c r="O85" s="65"/>
      <c r="P85" s="202">
        <f t="shared" si="1"/>
        <v>0</v>
      </c>
      <c r="Q85" s="202">
        <v>0</v>
      </c>
      <c r="R85" s="202">
        <f t="shared" si="2"/>
        <v>0</v>
      </c>
      <c r="S85" s="202">
        <v>0</v>
      </c>
      <c r="T85" s="203">
        <f t="shared" si="3"/>
        <v>0</v>
      </c>
      <c r="U85" s="35"/>
      <c r="V85" s="35"/>
      <c r="W85" s="35"/>
      <c r="X85" s="35"/>
      <c r="Y85" s="35"/>
      <c r="Z85" s="35"/>
      <c r="AA85" s="35"/>
      <c r="AB85" s="35"/>
      <c r="AC85" s="35"/>
      <c r="AD85" s="35"/>
      <c r="AE85" s="35"/>
      <c r="AR85" s="204" t="s">
        <v>212</v>
      </c>
      <c r="AT85" s="204" t="s">
        <v>208</v>
      </c>
      <c r="AU85" s="204" t="s">
        <v>82</v>
      </c>
      <c r="AY85" s="18" t="s">
        <v>206</v>
      </c>
      <c r="BE85" s="205">
        <f t="shared" si="4"/>
        <v>0</v>
      </c>
      <c r="BF85" s="205">
        <f t="shared" si="5"/>
        <v>0</v>
      </c>
      <c r="BG85" s="205">
        <f t="shared" si="6"/>
        <v>0</v>
      </c>
      <c r="BH85" s="205">
        <f t="shared" si="7"/>
        <v>0</v>
      </c>
      <c r="BI85" s="205">
        <f t="shared" si="8"/>
        <v>0</v>
      </c>
      <c r="BJ85" s="18" t="s">
        <v>80</v>
      </c>
      <c r="BK85" s="205">
        <f t="shared" si="9"/>
        <v>0</v>
      </c>
      <c r="BL85" s="18" t="s">
        <v>212</v>
      </c>
      <c r="BM85" s="204" t="s">
        <v>212</v>
      </c>
    </row>
    <row r="86" spans="1:65" s="2" customFormat="1" ht="16.5" customHeight="1">
      <c r="A86" s="35"/>
      <c r="B86" s="36"/>
      <c r="C86" s="193" t="s">
        <v>856</v>
      </c>
      <c r="D86" s="193" t="s">
        <v>208</v>
      </c>
      <c r="E86" s="194" t="s">
        <v>1559</v>
      </c>
      <c r="F86" s="195" t="s">
        <v>1560</v>
      </c>
      <c r="G86" s="196" t="s">
        <v>302</v>
      </c>
      <c r="H86" s="197">
        <v>81.760000000000005</v>
      </c>
      <c r="I86" s="198"/>
      <c r="J86" s="199">
        <f t="shared" si="0"/>
        <v>0</v>
      </c>
      <c r="K86" s="195" t="s">
        <v>19</v>
      </c>
      <c r="L86" s="40"/>
      <c r="M86" s="200" t="s">
        <v>19</v>
      </c>
      <c r="N86" s="201" t="s">
        <v>43</v>
      </c>
      <c r="O86" s="65"/>
      <c r="P86" s="202">
        <f t="shared" si="1"/>
        <v>0</v>
      </c>
      <c r="Q86" s="202">
        <v>0</v>
      </c>
      <c r="R86" s="202">
        <f t="shared" si="2"/>
        <v>0</v>
      </c>
      <c r="S86" s="202">
        <v>0</v>
      </c>
      <c r="T86" s="203">
        <f t="shared" si="3"/>
        <v>0</v>
      </c>
      <c r="U86" s="35"/>
      <c r="V86" s="35"/>
      <c r="W86" s="35"/>
      <c r="X86" s="35"/>
      <c r="Y86" s="35"/>
      <c r="Z86" s="35"/>
      <c r="AA86" s="35"/>
      <c r="AB86" s="35"/>
      <c r="AC86" s="35"/>
      <c r="AD86" s="35"/>
      <c r="AE86" s="35"/>
      <c r="AR86" s="204" t="s">
        <v>212</v>
      </c>
      <c r="AT86" s="204" t="s">
        <v>208</v>
      </c>
      <c r="AU86" s="204" t="s">
        <v>82</v>
      </c>
      <c r="AY86" s="18" t="s">
        <v>206</v>
      </c>
      <c r="BE86" s="205">
        <f t="shared" si="4"/>
        <v>0</v>
      </c>
      <c r="BF86" s="205">
        <f t="shared" si="5"/>
        <v>0</v>
      </c>
      <c r="BG86" s="205">
        <f t="shared" si="6"/>
        <v>0</v>
      </c>
      <c r="BH86" s="205">
        <f t="shared" si="7"/>
        <v>0</v>
      </c>
      <c r="BI86" s="205">
        <f t="shared" si="8"/>
        <v>0</v>
      </c>
      <c r="BJ86" s="18" t="s">
        <v>80</v>
      </c>
      <c r="BK86" s="205">
        <f t="shared" si="9"/>
        <v>0</v>
      </c>
      <c r="BL86" s="18" t="s">
        <v>212</v>
      </c>
      <c r="BM86" s="204" t="s">
        <v>231</v>
      </c>
    </row>
    <row r="87" spans="1:65" s="2" customFormat="1" ht="16.5" customHeight="1">
      <c r="A87" s="35"/>
      <c r="B87" s="36"/>
      <c r="C87" s="193" t="s">
        <v>859</v>
      </c>
      <c r="D87" s="193" t="s">
        <v>208</v>
      </c>
      <c r="E87" s="194" t="s">
        <v>1216</v>
      </c>
      <c r="F87" s="195" t="s">
        <v>1217</v>
      </c>
      <c r="G87" s="196" t="s">
        <v>302</v>
      </c>
      <c r="H87" s="197">
        <v>58.4</v>
      </c>
      <c r="I87" s="198"/>
      <c r="J87" s="199">
        <f t="shared" si="0"/>
        <v>0</v>
      </c>
      <c r="K87" s="195" t="s">
        <v>19</v>
      </c>
      <c r="L87" s="40"/>
      <c r="M87" s="200" t="s">
        <v>19</v>
      </c>
      <c r="N87" s="201" t="s">
        <v>43</v>
      </c>
      <c r="O87" s="65"/>
      <c r="P87" s="202">
        <f t="shared" si="1"/>
        <v>0</v>
      </c>
      <c r="Q87" s="202">
        <v>0</v>
      </c>
      <c r="R87" s="202">
        <f t="shared" si="2"/>
        <v>0</v>
      </c>
      <c r="S87" s="202">
        <v>0</v>
      </c>
      <c r="T87" s="203">
        <f t="shared" si="3"/>
        <v>0</v>
      </c>
      <c r="U87" s="35"/>
      <c r="V87" s="35"/>
      <c r="W87" s="35"/>
      <c r="X87" s="35"/>
      <c r="Y87" s="35"/>
      <c r="Z87" s="35"/>
      <c r="AA87" s="35"/>
      <c r="AB87" s="35"/>
      <c r="AC87" s="35"/>
      <c r="AD87" s="35"/>
      <c r="AE87" s="35"/>
      <c r="AR87" s="204" t="s">
        <v>212</v>
      </c>
      <c r="AT87" s="204" t="s">
        <v>208</v>
      </c>
      <c r="AU87" s="204" t="s">
        <v>82</v>
      </c>
      <c r="AY87" s="18" t="s">
        <v>206</v>
      </c>
      <c r="BE87" s="205">
        <f t="shared" si="4"/>
        <v>0</v>
      </c>
      <c r="BF87" s="205">
        <f t="shared" si="5"/>
        <v>0</v>
      </c>
      <c r="BG87" s="205">
        <f t="shared" si="6"/>
        <v>0</v>
      </c>
      <c r="BH87" s="205">
        <f t="shared" si="7"/>
        <v>0</v>
      </c>
      <c r="BI87" s="205">
        <f t="shared" si="8"/>
        <v>0</v>
      </c>
      <c r="BJ87" s="18" t="s">
        <v>80</v>
      </c>
      <c r="BK87" s="205">
        <f t="shared" si="9"/>
        <v>0</v>
      </c>
      <c r="BL87" s="18" t="s">
        <v>212</v>
      </c>
      <c r="BM87" s="204" t="s">
        <v>239</v>
      </c>
    </row>
    <row r="88" spans="1:65" s="2" customFormat="1" ht="16.5" customHeight="1">
      <c r="A88" s="35"/>
      <c r="B88" s="36"/>
      <c r="C88" s="193" t="s">
        <v>863</v>
      </c>
      <c r="D88" s="193" t="s">
        <v>208</v>
      </c>
      <c r="E88" s="194" t="s">
        <v>1561</v>
      </c>
      <c r="F88" s="195" t="s">
        <v>1562</v>
      </c>
      <c r="G88" s="196" t="s">
        <v>220</v>
      </c>
      <c r="H88" s="197">
        <v>5</v>
      </c>
      <c r="I88" s="198"/>
      <c r="J88" s="199">
        <f t="shared" si="0"/>
        <v>0</v>
      </c>
      <c r="K88" s="195" t="s">
        <v>19</v>
      </c>
      <c r="L88" s="40"/>
      <c r="M88" s="200" t="s">
        <v>19</v>
      </c>
      <c r="N88" s="201" t="s">
        <v>43</v>
      </c>
      <c r="O88" s="65"/>
      <c r="P88" s="202">
        <f t="shared" si="1"/>
        <v>0</v>
      </c>
      <c r="Q88" s="202">
        <v>0</v>
      </c>
      <c r="R88" s="202">
        <f t="shared" si="2"/>
        <v>0</v>
      </c>
      <c r="S88" s="202">
        <v>0</v>
      </c>
      <c r="T88" s="203">
        <f t="shared" si="3"/>
        <v>0</v>
      </c>
      <c r="U88" s="35"/>
      <c r="V88" s="35"/>
      <c r="W88" s="35"/>
      <c r="X88" s="35"/>
      <c r="Y88" s="35"/>
      <c r="Z88" s="35"/>
      <c r="AA88" s="35"/>
      <c r="AB88" s="35"/>
      <c r="AC88" s="35"/>
      <c r="AD88" s="35"/>
      <c r="AE88" s="35"/>
      <c r="AR88" s="204" t="s">
        <v>212</v>
      </c>
      <c r="AT88" s="204" t="s">
        <v>208</v>
      </c>
      <c r="AU88" s="204" t="s">
        <v>82</v>
      </c>
      <c r="AY88" s="18" t="s">
        <v>206</v>
      </c>
      <c r="BE88" s="205">
        <f t="shared" si="4"/>
        <v>0</v>
      </c>
      <c r="BF88" s="205">
        <f t="shared" si="5"/>
        <v>0</v>
      </c>
      <c r="BG88" s="205">
        <f t="shared" si="6"/>
        <v>0</v>
      </c>
      <c r="BH88" s="205">
        <f t="shared" si="7"/>
        <v>0</v>
      </c>
      <c r="BI88" s="205">
        <f t="shared" si="8"/>
        <v>0</v>
      </c>
      <c r="BJ88" s="18" t="s">
        <v>80</v>
      </c>
      <c r="BK88" s="205">
        <f t="shared" si="9"/>
        <v>0</v>
      </c>
      <c r="BL88" s="18" t="s">
        <v>212</v>
      </c>
      <c r="BM88" s="204" t="s">
        <v>248</v>
      </c>
    </row>
    <row r="89" spans="1:65" s="2" customFormat="1" ht="16.5" customHeight="1">
      <c r="A89" s="35"/>
      <c r="B89" s="36"/>
      <c r="C89" s="193" t="s">
        <v>866</v>
      </c>
      <c r="D89" s="193" t="s">
        <v>208</v>
      </c>
      <c r="E89" s="194" t="s">
        <v>1563</v>
      </c>
      <c r="F89" s="195" t="s">
        <v>1564</v>
      </c>
      <c r="G89" s="196" t="s">
        <v>220</v>
      </c>
      <c r="H89" s="197">
        <v>160</v>
      </c>
      <c r="I89" s="198"/>
      <c r="J89" s="199">
        <f t="shared" si="0"/>
        <v>0</v>
      </c>
      <c r="K89" s="195" t="s">
        <v>19</v>
      </c>
      <c r="L89" s="40"/>
      <c r="M89" s="200" t="s">
        <v>19</v>
      </c>
      <c r="N89" s="201" t="s">
        <v>43</v>
      </c>
      <c r="O89" s="65"/>
      <c r="P89" s="202">
        <f t="shared" si="1"/>
        <v>0</v>
      </c>
      <c r="Q89" s="202">
        <v>0</v>
      </c>
      <c r="R89" s="202">
        <f t="shared" si="2"/>
        <v>0</v>
      </c>
      <c r="S89" s="202">
        <v>0</v>
      </c>
      <c r="T89" s="203">
        <f t="shared" si="3"/>
        <v>0</v>
      </c>
      <c r="U89" s="35"/>
      <c r="V89" s="35"/>
      <c r="W89" s="35"/>
      <c r="X89" s="35"/>
      <c r="Y89" s="35"/>
      <c r="Z89" s="35"/>
      <c r="AA89" s="35"/>
      <c r="AB89" s="35"/>
      <c r="AC89" s="35"/>
      <c r="AD89" s="35"/>
      <c r="AE89" s="35"/>
      <c r="AR89" s="204" t="s">
        <v>212</v>
      </c>
      <c r="AT89" s="204" t="s">
        <v>208</v>
      </c>
      <c r="AU89" s="204" t="s">
        <v>82</v>
      </c>
      <c r="AY89" s="18" t="s">
        <v>206</v>
      </c>
      <c r="BE89" s="205">
        <f t="shared" si="4"/>
        <v>0</v>
      </c>
      <c r="BF89" s="205">
        <f t="shared" si="5"/>
        <v>0</v>
      </c>
      <c r="BG89" s="205">
        <f t="shared" si="6"/>
        <v>0</v>
      </c>
      <c r="BH89" s="205">
        <f t="shared" si="7"/>
        <v>0</v>
      </c>
      <c r="BI89" s="205">
        <f t="shared" si="8"/>
        <v>0</v>
      </c>
      <c r="BJ89" s="18" t="s">
        <v>80</v>
      </c>
      <c r="BK89" s="205">
        <f t="shared" si="9"/>
        <v>0</v>
      </c>
      <c r="BL89" s="18" t="s">
        <v>212</v>
      </c>
      <c r="BM89" s="204" t="s">
        <v>257</v>
      </c>
    </row>
    <row r="90" spans="1:65" s="2" customFormat="1" ht="16.5" customHeight="1">
      <c r="A90" s="35"/>
      <c r="B90" s="36"/>
      <c r="C90" s="193" t="s">
        <v>869</v>
      </c>
      <c r="D90" s="193" t="s">
        <v>208</v>
      </c>
      <c r="E90" s="194" t="s">
        <v>1565</v>
      </c>
      <c r="F90" s="195" t="s">
        <v>1566</v>
      </c>
      <c r="G90" s="196" t="s">
        <v>220</v>
      </c>
      <c r="H90" s="197">
        <v>15</v>
      </c>
      <c r="I90" s="198"/>
      <c r="J90" s="199">
        <f t="shared" si="0"/>
        <v>0</v>
      </c>
      <c r="K90" s="195" t="s">
        <v>19</v>
      </c>
      <c r="L90" s="40"/>
      <c r="M90" s="200" t="s">
        <v>19</v>
      </c>
      <c r="N90" s="201" t="s">
        <v>43</v>
      </c>
      <c r="O90" s="65"/>
      <c r="P90" s="202">
        <f t="shared" si="1"/>
        <v>0</v>
      </c>
      <c r="Q90" s="202">
        <v>0</v>
      </c>
      <c r="R90" s="202">
        <f t="shared" si="2"/>
        <v>0</v>
      </c>
      <c r="S90" s="202">
        <v>0</v>
      </c>
      <c r="T90" s="203">
        <f t="shared" si="3"/>
        <v>0</v>
      </c>
      <c r="U90" s="35"/>
      <c r="V90" s="35"/>
      <c r="W90" s="35"/>
      <c r="X90" s="35"/>
      <c r="Y90" s="35"/>
      <c r="Z90" s="35"/>
      <c r="AA90" s="35"/>
      <c r="AB90" s="35"/>
      <c r="AC90" s="35"/>
      <c r="AD90" s="35"/>
      <c r="AE90" s="35"/>
      <c r="AR90" s="204" t="s">
        <v>212</v>
      </c>
      <c r="AT90" s="204" t="s">
        <v>208</v>
      </c>
      <c r="AU90" s="204" t="s">
        <v>82</v>
      </c>
      <c r="AY90" s="18" t="s">
        <v>206</v>
      </c>
      <c r="BE90" s="205">
        <f t="shared" si="4"/>
        <v>0</v>
      </c>
      <c r="BF90" s="205">
        <f t="shared" si="5"/>
        <v>0</v>
      </c>
      <c r="BG90" s="205">
        <f t="shared" si="6"/>
        <v>0</v>
      </c>
      <c r="BH90" s="205">
        <f t="shared" si="7"/>
        <v>0</v>
      </c>
      <c r="BI90" s="205">
        <f t="shared" si="8"/>
        <v>0</v>
      </c>
      <c r="BJ90" s="18" t="s">
        <v>80</v>
      </c>
      <c r="BK90" s="205">
        <f t="shared" si="9"/>
        <v>0</v>
      </c>
      <c r="BL90" s="18" t="s">
        <v>212</v>
      </c>
      <c r="BM90" s="204" t="s">
        <v>266</v>
      </c>
    </row>
    <row r="91" spans="1:65" s="2" customFormat="1" ht="16.5" customHeight="1">
      <c r="A91" s="35"/>
      <c r="B91" s="36"/>
      <c r="C91" s="193" t="s">
        <v>872</v>
      </c>
      <c r="D91" s="193" t="s">
        <v>208</v>
      </c>
      <c r="E91" s="194" t="s">
        <v>1567</v>
      </c>
      <c r="F91" s="195" t="s">
        <v>1568</v>
      </c>
      <c r="G91" s="196" t="s">
        <v>862</v>
      </c>
      <c r="H91" s="197">
        <v>1</v>
      </c>
      <c r="I91" s="198"/>
      <c r="J91" s="199">
        <f t="shared" si="0"/>
        <v>0</v>
      </c>
      <c r="K91" s="195" t="s">
        <v>19</v>
      </c>
      <c r="L91" s="40"/>
      <c r="M91" s="200" t="s">
        <v>19</v>
      </c>
      <c r="N91" s="201" t="s">
        <v>43</v>
      </c>
      <c r="O91" s="65"/>
      <c r="P91" s="202">
        <f t="shared" si="1"/>
        <v>0</v>
      </c>
      <c r="Q91" s="202">
        <v>0</v>
      </c>
      <c r="R91" s="202">
        <f t="shared" si="2"/>
        <v>0</v>
      </c>
      <c r="S91" s="202">
        <v>0</v>
      </c>
      <c r="T91" s="203">
        <f t="shared" si="3"/>
        <v>0</v>
      </c>
      <c r="U91" s="35"/>
      <c r="V91" s="35"/>
      <c r="W91" s="35"/>
      <c r="X91" s="35"/>
      <c r="Y91" s="35"/>
      <c r="Z91" s="35"/>
      <c r="AA91" s="35"/>
      <c r="AB91" s="35"/>
      <c r="AC91" s="35"/>
      <c r="AD91" s="35"/>
      <c r="AE91" s="35"/>
      <c r="AR91" s="204" t="s">
        <v>212</v>
      </c>
      <c r="AT91" s="204" t="s">
        <v>208</v>
      </c>
      <c r="AU91" s="204" t="s">
        <v>82</v>
      </c>
      <c r="AY91" s="18" t="s">
        <v>206</v>
      </c>
      <c r="BE91" s="205">
        <f t="shared" si="4"/>
        <v>0</v>
      </c>
      <c r="BF91" s="205">
        <f t="shared" si="5"/>
        <v>0</v>
      </c>
      <c r="BG91" s="205">
        <f t="shared" si="6"/>
        <v>0</v>
      </c>
      <c r="BH91" s="205">
        <f t="shared" si="7"/>
        <v>0</v>
      </c>
      <c r="BI91" s="205">
        <f t="shared" si="8"/>
        <v>0</v>
      </c>
      <c r="BJ91" s="18" t="s">
        <v>80</v>
      </c>
      <c r="BK91" s="205">
        <f t="shared" si="9"/>
        <v>0</v>
      </c>
      <c r="BL91" s="18" t="s">
        <v>212</v>
      </c>
      <c r="BM91" s="204" t="s">
        <v>343</v>
      </c>
    </row>
    <row r="92" spans="1:65" s="2" customFormat="1" ht="16.5" customHeight="1">
      <c r="A92" s="35"/>
      <c r="B92" s="36"/>
      <c r="C92" s="193" t="s">
        <v>875</v>
      </c>
      <c r="D92" s="193" t="s">
        <v>208</v>
      </c>
      <c r="E92" s="194" t="s">
        <v>1569</v>
      </c>
      <c r="F92" s="195" t="s">
        <v>1570</v>
      </c>
      <c r="G92" s="196" t="s">
        <v>862</v>
      </c>
      <c r="H92" s="197">
        <v>2</v>
      </c>
      <c r="I92" s="198"/>
      <c r="J92" s="199">
        <f t="shared" si="0"/>
        <v>0</v>
      </c>
      <c r="K92" s="195" t="s">
        <v>19</v>
      </c>
      <c r="L92" s="40"/>
      <c r="M92" s="200" t="s">
        <v>19</v>
      </c>
      <c r="N92" s="201" t="s">
        <v>43</v>
      </c>
      <c r="O92" s="65"/>
      <c r="P92" s="202">
        <f t="shared" si="1"/>
        <v>0</v>
      </c>
      <c r="Q92" s="202">
        <v>0</v>
      </c>
      <c r="R92" s="202">
        <f t="shared" si="2"/>
        <v>0</v>
      </c>
      <c r="S92" s="202">
        <v>0</v>
      </c>
      <c r="T92" s="203">
        <f t="shared" si="3"/>
        <v>0</v>
      </c>
      <c r="U92" s="35"/>
      <c r="V92" s="35"/>
      <c r="W92" s="35"/>
      <c r="X92" s="35"/>
      <c r="Y92" s="35"/>
      <c r="Z92" s="35"/>
      <c r="AA92" s="35"/>
      <c r="AB92" s="35"/>
      <c r="AC92" s="35"/>
      <c r="AD92" s="35"/>
      <c r="AE92" s="35"/>
      <c r="AR92" s="204" t="s">
        <v>212</v>
      </c>
      <c r="AT92" s="204" t="s">
        <v>208</v>
      </c>
      <c r="AU92" s="204" t="s">
        <v>82</v>
      </c>
      <c r="AY92" s="18" t="s">
        <v>206</v>
      </c>
      <c r="BE92" s="205">
        <f t="shared" si="4"/>
        <v>0</v>
      </c>
      <c r="BF92" s="205">
        <f t="shared" si="5"/>
        <v>0</v>
      </c>
      <c r="BG92" s="205">
        <f t="shared" si="6"/>
        <v>0</v>
      </c>
      <c r="BH92" s="205">
        <f t="shared" si="7"/>
        <v>0</v>
      </c>
      <c r="BI92" s="205">
        <f t="shared" si="8"/>
        <v>0</v>
      </c>
      <c r="BJ92" s="18" t="s">
        <v>80</v>
      </c>
      <c r="BK92" s="205">
        <f t="shared" si="9"/>
        <v>0</v>
      </c>
      <c r="BL92" s="18" t="s">
        <v>212</v>
      </c>
      <c r="BM92" s="204" t="s">
        <v>353</v>
      </c>
    </row>
    <row r="93" spans="1:65" s="2" customFormat="1" ht="16.5" customHeight="1">
      <c r="A93" s="35"/>
      <c r="B93" s="36"/>
      <c r="C93" s="193" t="s">
        <v>878</v>
      </c>
      <c r="D93" s="193" t="s">
        <v>208</v>
      </c>
      <c r="E93" s="194" t="s">
        <v>1571</v>
      </c>
      <c r="F93" s="195" t="s">
        <v>1572</v>
      </c>
      <c r="G93" s="196" t="s">
        <v>862</v>
      </c>
      <c r="H93" s="197">
        <v>1</v>
      </c>
      <c r="I93" s="198"/>
      <c r="J93" s="199">
        <f t="shared" si="0"/>
        <v>0</v>
      </c>
      <c r="K93" s="195" t="s">
        <v>19</v>
      </c>
      <c r="L93" s="40"/>
      <c r="M93" s="200" t="s">
        <v>19</v>
      </c>
      <c r="N93" s="201" t="s">
        <v>43</v>
      </c>
      <c r="O93" s="65"/>
      <c r="P93" s="202">
        <f t="shared" si="1"/>
        <v>0</v>
      </c>
      <c r="Q93" s="202">
        <v>0</v>
      </c>
      <c r="R93" s="202">
        <f t="shared" si="2"/>
        <v>0</v>
      </c>
      <c r="S93" s="202">
        <v>0</v>
      </c>
      <c r="T93" s="203">
        <f t="shared" si="3"/>
        <v>0</v>
      </c>
      <c r="U93" s="35"/>
      <c r="V93" s="35"/>
      <c r="W93" s="35"/>
      <c r="X93" s="35"/>
      <c r="Y93" s="35"/>
      <c r="Z93" s="35"/>
      <c r="AA93" s="35"/>
      <c r="AB93" s="35"/>
      <c r="AC93" s="35"/>
      <c r="AD93" s="35"/>
      <c r="AE93" s="35"/>
      <c r="AR93" s="204" t="s">
        <v>212</v>
      </c>
      <c r="AT93" s="204" t="s">
        <v>208</v>
      </c>
      <c r="AU93" s="204" t="s">
        <v>82</v>
      </c>
      <c r="AY93" s="18" t="s">
        <v>206</v>
      </c>
      <c r="BE93" s="205">
        <f t="shared" si="4"/>
        <v>0</v>
      </c>
      <c r="BF93" s="205">
        <f t="shared" si="5"/>
        <v>0</v>
      </c>
      <c r="BG93" s="205">
        <f t="shared" si="6"/>
        <v>0</v>
      </c>
      <c r="BH93" s="205">
        <f t="shared" si="7"/>
        <v>0</v>
      </c>
      <c r="BI93" s="205">
        <f t="shared" si="8"/>
        <v>0</v>
      </c>
      <c r="BJ93" s="18" t="s">
        <v>80</v>
      </c>
      <c r="BK93" s="205">
        <f t="shared" si="9"/>
        <v>0</v>
      </c>
      <c r="BL93" s="18" t="s">
        <v>212</v>
      </c>
      <c r="BM93" s="204" t="s">
        <v>362</v>
      </c>
    </row>
    <row r="94" spans="1:65" s="2" customFormat="1" ht="16.5" customHeight="1">
      <c r="A94" s="35"/>
      <c r="B94" s="36"/>
      <c r="C94" s="193" t="s">
        <v>881</v>
      </c>
      <c r="D94" s="193" t="s">
        <v>208</v>
      </c>
      <c r="E94" s="194" t="s">
        <v>1573</v>
      </c>
      <c r="F94" s="195" t="s">
        <v>1574</v>
      </c>
      <c r="G94" s="196" t="s">
        <v>862</v>
      </c>
      <c r="H94" s="197">
        <v>1</v>
      </c>
      <c r="I94" s="198"/>
      <c r="J94" s="199">
        <f t="shared" si="0"/>
        <v>0</v>
      </c>
      <c r="K94" s="195" t="s">
        <v>19</v>
      </c>
      <c r="L94" s="40"/>
      <c r="M94" s="200" t="s">
        <v>19</v>
      </c>
      <c r="N94" s="201" t="s">
        <v>43</v>
      </c>
      <c r="O94" s="65"/>
      <c r="P94" s="202">
        <f t="shared" si="1"/>
        <v>0</v>
      </c>
      <c r="Q94" s="202">
        <v>0</v>
      </c>
      <c r="R94" s="202">
        <f t="shared" si="2"/>
        <v>0</v>
      </c>
      <c r="S94" s="202">
        <v>0</v>
      </c>
      <c r="T94" s="203">
        <f t="shared" si="3"/>
        <v>0</v>
      </c>
      <c r="U94" s="35"/>
      <c r="V94" s="35"/>
      <c r="W94" s="35"/>
      <c r="X94" s="35"/>
      <c r="Y94" s="35"/>
      <c r="Z94" s="35"/>
      <c r="AA94" s="35"/>
      <c r="AB94" s="35"/>
      <c r="AC94" s="35"/>
      <c r="AD94" s="35"/>
      <c r="AE94" s="35"/>
      <c r="AR94" s="204" t="s">
        <v>212</v>
      </c>
      <c r="AT94" s="204" t="s">
        <v>208</v>
      </c>
      <c r="AU94" s="204" t="s">
        <v>82</v>
      </c>
      <c r="AY94" s="18" t="s">
        <v>206</v>
      </c>
      <c r="BE94" s="205">
        <f t="shared" si="4"/>
        <v>0</v>
      </c>
      <c r="BF94" s="205">
        <f t="shared" si="5"/>
        <v>0</v>
      </c>
      <c r="BG94" s="205">
        <f t="shared" si="6"/>
        <v>0</v>
      </c>
      <c r="BH94" s="205">
        <f t="shared" si="7"/>
        <v>0</v>
      </c>
      <c r="BI94" s="205">
        <f t="shared" si="8"/>
        <v>0</v>
      </c>
      <c r="BJ94" s="18" t="s">
        <v>80</v>
      </c>
      <c r="BK94" s="205">
        <f t="shared" si="9"/>
        <v>0</v>
      </c>
      <c r="BL94" s="18" t="s">
        <v>212</v>
      </c>
      <c r="BM94" s="204" t="s">
        <v>371</v>
      </c>
    </row>
    <row r="95" spans="1:65" s="2" customFormat="1" ht="16.5" customHeight="1">
      <c r="A95" s="35"/>
      <c r="B95" s="36"/>
      <c r="C95" s="193" t="s">
        <v>884</v>
      </c>
      <c r="D95" s="193" t="s">
        <v>208</v>
      </c>
      <c r="E95" s="194" t="s">
        <v>1575</v>
      </c>
      <c r="F95" s="195" t="s">
        <v>1576</v>
      </c>
      <c r="G95" s="196" t="s">
        <v>862</v>
      </c>
      <c r="H95" s="197">
        <v>1</v>
      </c>
      <c r="I95" s="198"/>
      <c r="J95" s="199">
        <f t="shared" si="0"/>
        <v>0</v>
      </c>
      <c r="K95" s="195" t="s">
        <v>19</v>
      </c>
      <c r="L95" s="40"/>
      <c r="M95" s="200" t="s">
        <v>19</v>
      </c>
      <c r="N95" s="201" t="s">
        <v>43</v>
      </c>
      <c r="O95" s="65"/>
      <c r="P95" s="202">
        <f t="shared" si="1"/>
        <v>0</v>
      </c>
      <c r="Q95" s="202">
        <v>0</v>
      </c>
      <c r="R95" s="202">
        <f t="shared" si="2"/>
        <v>0</v>
      </c>
      <c r="S95" s="202">
        <v>0</v>
      </c>
      <c r="T95" s="203">
        <f t="shared" si="3"/>
        <v>0</v>
      </c>
      <c r="U95" s="35"/>
      <c r="V95" s="35"/>
      <c r="W95" s="35"/>
      <c r="X95" s="35"/>
      <c r="Y95" s="35"/>
      <c r="Z95" s="35"/>
      <c r="AA95" s="35"/>
      <c r="AB95" s="35"/>
      <c r="AC95" s="35"/>
      <c r="AD95" s="35"/>
      <c r="AE95" s="35"/>
      <c r="AR95" s="204" t="s">
        <v>212</v>
      </c>
      <c r="AT95" s="204" t="s">
        <v>208</v>
      </c>
      <c r="AU95" s="204" t="s">
        <v>82</v>
      </c>
      <c r="AY95" s="18" t="s">
        <v>206</v>
      </c>
      <c r="BE95" s="205">
        <f t="shared" si="4"/>
        <v>0</v>
      </c>
      <c r="BF95" s="205">
        <f t="shared" si="5"/>
        <v>0</v>
      </c>
      <c r="BG95" s="205">
        <f t="shared" si="6"/>
        <v>0</v>
      </c>
      <c r="BH95" s="205">
        <f t="shared" si="7"/>
        <v>0</v>
      </c>
      <c r="BI95" s="205">
        <f t="shared" si="8"/>
        <v>0</v>
      </c>
      <c r="BJ95" s="18" t="s">
        <v>80</v>
      </c>
      <c r="BK95" s="205">
        <f t="shared" si="9"/>
        <v>0</v>
      </c>
      <c r="BL95" s="18" t="s">
        <v>212</v>
      </c>
      <c r="BM95" s="204" t="s">
        <v>380</v>
      </c>
    </row>
    <row r="96" spans="1:65" s="2" customFormat="1" ht="16.5" customHeight="1">
      <c r="A96" s="35"/>
      <c r="B96" s="36"/>
      <c r="C96" s="193" t="s">
        <v>888</v>
      </c>
      <c r="D96" s="193" t="s">
        <v>208</v>
      </c>
      <c r="E96" s="194" t="s">
        <v>1577</v>
      </c>
      <c r="F96" s="195" t="s">
        <v>1578</v>
      </c>
      <c r="G96" s="196" t="s">
        <v>862</v>
      </c>
      <c r="H96" s="197">
        <v>1</v>
      </c>
      <c r="I96" s="198"/>
      <c r="J96" s="199">
        <f t="shared" si="0"/>
        <v>0</v>
      </c>
      <c r="K96" s="195" t="s">
        <v>19</v>
      </c>
      <c r="L96" s="40"/>
      <c r="M96" s="200" t="s">
        <v>19</v>
      </c>
      <c r="N96" s="201" t="s">
        <v>43</v>
      </c>
      <c r="O96" s="65"/>
      <c r="P96" s="202">
        <f t="shared" si="1"/>
        <v>0</v>
      </c>
      <c r="Q96" s="202">
        <v>0</v>
      </c>
      <c r="R96" s="202">
        <f t="shared" si="2"/>
        <v>0</v>
      </c>
      <c r="S96" s="202">
        <v>0</v>
      </c>
      <c r="T96" s="203">
        <f t="shared" si="3"/>
        <v>0</v>
      </c>
      <c r="U96" s="35"/>
      <c r="V96" s="35"/>
      <c r="W96" s="35"/>
      <c r="X96" s="35"/>
      <c r="Y96" s="35"/>
      <c r="Z96" s="35"/>
      <c r="AA96" s="35"/>
      <c r="AB96" s="35"/>
      <c r="AC96" s="35"/>
      <c r="AD96" s="35"/>
      <c r="AE96" s="35"/>
      <c r="AR96" s="204" t="s">
        <v>212</v>
      </c>
      <c r="AT96" s="204" t="s">
        <v>208</v>
      </c>
      <c r="AU96" s="204" t="s">
        <v>82</v>
      </c>
      <c r="AY96" s="18" t="s">
        <v>206</v>
      </c>
      <c r="BE96" s="205">
        <f t="shared" si="4"/>
        <v>0</v>
      </c>
      <c r="BF96" s="205">
        <f t="shared" si="5"/>
        <v>0</v>
      </c>
      <c r="BG96" s="205">
        <f t="shared" si="6"/>
        <v>0</v>
      </c>
      <c r="BH96" s="205">
        <f t="shared" si="7"/>
        <v>0</v>
      </c>
      <c r="BI96" s="205">
        <f t="shared" si="8"/>
        <v>0</v>
      </c>
      <c r="BJ96" s="18" t="s">
        <v>80</v>
      </c>
      <c r="BK96" s="205">
        <f t="shared" si="9"/>
        <v>0</v>
      </c>
      <c r="BL96" s="18" t="s">
        <v>212</v>
      </c>
      <c r="BM96" s="204" t="s">
        <v>389</v>
      </c>
    </row>
    <row r="97" spans="1:65" s="2" customFormat="1" ht="16.5" customHeight="1">
      <c r="A97" s="35"/>
      <c r="B97" s="36"/>
      <c r="C97" s="193" t="s">
        <v>891</v>
      </c>
      <c r="D97" s="193" t="s">
        <v>208</v>
      </c>
      <c r="E97" s="194" t="s">
        <v>1579</v>
      </c>
      <c r="F97" s="195" t="s">
        <v>1580</v>
      </c>
      <c r="G97" s="196" t="s">
        <v>220</v>
      </c>
      <c r="H97" s="197">
        <v>146</v>
      </c>
      <c r="I97" s="198"/>
      <c r="J97" s="199">
        <f t="shared" si="0"/>
        <v>0</v>
      </c>
      <c r="K97" s="195" t="s">
        <v>19</v>
      </c>
      <c r="L97" s="40"/>
      <c r="M97" s="200" t="s">
        <v>19</v>
      </c>
      <c r="N97" s="201" t="s">
        <v>43</v>
      </c>
      <c r="O97" s="65"/>
      <c r="P97" s="202">
        <f t="shared" si="1"/>
        <v>0</v>
      </c>
      <c r="Q97" s="202">
        <v>0</v>
      </c>
      <c r="R97" s="202">
        <f t="shared" si="2"/>
        <v>0</v>
      </c>
      <c r="S97" s="202">
        <v>0</v>
      </c>
      <c r="T97" s="203">
        <f t="shared" si="3"/>
        <v>0</v>
      </c>
      <c r="U97" s="35"/>
      <c r="V97" s="35"/>
      <c r="W97" s="35"/>
      <c r="X97" s="35"/>
      <c r="Y97" s="35"/>
      <c r="Z97" s="35"/>
      <c r="AA97" s="35"/>
      <c r="AB97" s="35"/>
      <c r="AC97" s="35"/>
      <c r="AD97" s="35"/>
      <c r="AE97" s="35"/>
      <c r="AR97" s="204" t="s">
        <v>212</v>
      </c>
      <c r="AT97" s="204" t="s">
        <v>208</v>
      </c>
      <c r="AU97" s="204" t="s">
        <v>82</v>
      </c>
      <c r="AY97" s="18" t="s">
        <v>206</v>
      </c>
      <c r="BE97" s="205">
        <f t="shared" si="4"/>
        <v>0</v>
      </c>
      <c r="BF97" s="205">
        <f t="shared" si="5"/>
        <v>0</v>
      </c>
      <c r="BG97" s="205">
        <f t="shared" si="6"/>
        <v>0</v>
      </c>
      <c r="BH97" s="205">
        <f t="shared" si="7"/>
        <v>0</v>
      </c>
      <c r="BI97" s="205">
        <f t="shared" si="8"/>
        <v>0</v>
      </c>
      <c r="BJ97" s="18" t="s">
        <v>80</v>
      </c>
      <c r="BK97" s="205">
        <f t="shared" si="9"/>
        <v>0</v>
      </c>
      <c r="BL97" s="18" t="s">
        <v>212</v>
      </c>
      <c r="BM97" s="204" t="s">
        <v>400</v>
      </c>
    </row>
    <row r="98" spans="1:65" s="2" customFormat="1" ht="16.5" customHeight="1">
      <c r="A98" s="35"/>
      <c r="B98" s="36"/>
      <c r="C98" s="193" t="s">
        <v>894</v>
      </c>
      <c r="D98" s="193" t="s">
        <v>208</v>
      </c>
      <c r="E98" s="194" t="s">
        <v>1581</v>
      </c>
      <c r="F98" s="195" t="s">
        <v>1227</v>
      </c>
      <c r="G98" s="196" t="s">
        <v>220</v>
      </c>
      <c r="H98" s="197">
        <v>150</v>
      </c>
      <c r="I98" s="198"/>
      <c r="J98" s="199">
        <f t="shared" si="0"/>
        <v>0</v>
      </c>
      <c r="K98" s="195" t="s">
        <v>19</v>
      </c>
      <c r="L98" s="40"/>
      <c r="M98" s="200" t="s">
        <v>19</v>
      </c>
      <c r="N98" s="201" t="s">
        <v>43</v>
      </c>
      <c r="O98" s="65"/>
      <c r="P98" s="202">
        <f t="shared" si="1"/>
        <v>0</v>
      </c>
      <c r="Q98" s="202">
        <v>0</v>
      </c>
      <c r="R98" s="202">
        <f t="shared" si="2"/>
        <v>0</v>
      </c>
      <c r="S98" s="202">
        <v>0</v>
      </c>
      <c r="T98" s="203">
        <f t="shared" si="3"/>
        <v>0</v>
      </c>
      <c r="U98" s="35"/>
      <c r="V98" s="35"/>
      <c r="W98" s="35"/>
      <c r="X98" s="35"/>
      <c r="Y98" s="35"/>
      <c r="Z98" s="35"/>
      <c r="AA98" s="35"/>
      <c r="AB98" s="35"/>
      <c r="AC98" s="35"/>
      <c r="AD98" s="35"/>
      <c r="AE98" s="35"/>
      <c r="AR98" s="204" t="s">
        <v>212</v>
      </c>
      <c r="AT98" s="204" t="s">
        <v>208</v>
      </c>
      <c r="AU98" s="204" t="s">
        <v>82</v>
      </c>
      <c r="AY98" s="18" t="s">
        <v>206</v>
      </c>
      <c r="BE98" s="205">
        <f t="shared" si="4"/>
        <v>0</v>
      </c>
      <c r="BF98" s="205">
        <f t="shared" si="5"/>
        <v>0</v>
      </c>
      <c r="BG98" s="205">
        <f t="shared" si="6"/>
        <v>0</v>
      </c>
      <c r="BH98" s="205">
        <f t="shared" si="7"/>
        <v>0</v>
      </c>
      <c r="BI98" s="205">
        <f t="shared" si="8"/>
        <v>0</v>
      </c>
      <c r="BJ98" s="18" t="s">
        <v>80</v>
      </c>
      <c r="BK98" s="205">
        <f t="shared" si="9"/>
        <v>0</v>
      </c>
      <c r="BL98" s="18" t="s">
        <v>212</v>
      </c>
      <c r="BM98" s="204" t="s">
        <v>412</v>
      </c>
    </row>
    <row r="99" spans="1:65" s="2" customFormat="1" ht="16.5" customHeight="1">
      <c r="A99" s="35"/>
      <c r="B99" s="36"/>
      <c r="C99" s="193" t="s">
        <v>899</v>
      </c>
      <c r="D99" s="193" t="s">
        <v>208</v>
      </c>
      <c r="E99" s="194" t="s">
        <v>1582</v>
      </c>
      <c r="F99" s="195" t="s">
        <v>1583</v>
      </c>
      <c r="G99" s="196" t="s">
        <v>220</v>
      </c>
      <c r="H99" s="197">
        <v>180</v>
      </c>
      <c r="I99" s="198"/>
      <c r="J99" s="199">
        <f t="shared" si="0"/>
        <v>0</v>
      </c>
      <c r="K99" s="195" t="s">
        <v>19</v>
      </c>
      <c r="L99" s="40"/>
      <c r="M99" s="249" t="s">
        <v>19</v>
      </c>
      <c r="N99" s="250" t="s">
        <v>43</v>
      </c>
      <c r="O99" s="247"/>
      <c r="P99" s="251">
        <f t="shared" si="1"/>
        <v>0</v>
      </c>
      <c r="Q99" s="251">
        <v>0</v>
      </c>
      <c r="R99" s="251">
        <f t="shared" si="2"/>
        <v>0</v>
      </c>
      <c r="S99" s="251">
        <v>0</v>
      </c>
      <c r="T99" s="252">
        <f t="shared" si="3"/>
        <v>0</v>
      </c>
      <c r="U99" s="35"/>
      <c r="V99" s="35"/>
      <c r="W99" s="35"/>
      <c r="X99" s="35"/>
      <c r="Y99" s="35"/>
      <c r="Z99" s="35"/>
      <c r="AA99" s="35"/>
      <c r="AB99" s="35"/>
      <c r="AC99" s="35"/>
      <c r="AD99" s="35"/>
      <c r="AE99" s="35"/>
      <c r="AR99" s="204" t="s">
        <v>212</v>
      </c>
      <c r="AT99" s="204" t="s">
        <v>208</v>
      </c>
      <c r="AU99" s="204" t="s">
        <v>82</v>
      </c>
      <c r="AY99" s="18" t="s">
        <v>206</v>
      </c>
      <c r="BE99" s="205">
        <f t="shared" si="4"/>
        <v>0</v>
      </c>
      <c r="BF99" s="205">
        <f t="shared" si="5"/>
        <v>0</v>
      </c>
      <c r="BG99" s="205">
        <f t="shared" si="6"/>
        <v>0</v>
      </c>
      <c r="BH99" s="205">
        <f t="shared" si="7"/>
        <v>0</v>
      </c>
      <c r="BI99" s="205">
        <f t="shared" si="8"/>
        <v>0</v>
      </c>
      <c r="BJ99" s="18" t="s">
        <v>80</v>
      </c>
      <c r="BK99" s="205">
        <f t="shared" si="9"/>
        <v>0</v>
      </c>
      <c r="BL99" s="18" t="s">
        <v>212</v>
      </c>
      <c r="BM99" s="204" t="s">
        <v>422</v>
      </c>
    </row>
    <row r="100" spans="1:65" s="2" customFormat="1" ht="6.95" customHeight="1">
      <c r="A100" s="35"/>
      <c r="B100" s="48"/>
      <c r="C100" s="49"/>
      <c r="D100" s="49"/>
      <c r="E100" s="49"/>
      <c r="F100" s="49"/>
      <c r="G100" s="49"/>
      <c r="H100" s="49"/>
      <c r="I100" s="143"/>
      <c r="J100" s="49"/>
      <c r="K100" s="49"/>
      <c r="L100" s="40"/>
      <c r="M100" s="35"/>
      <c r="O100" s="35"/>
      <c r="P100" s="35"/>
      <c r="Q100" s="35"/>
      <c r="R100" s="35"/>
      <c r="S100" s="35"/>
      <c r="T100" s="35"/>
      <c r="U100" s="35"/>
      <c r="V100" s="35"/>
      <c r="W100" s="35"/>
      <c r="X100" s="35"/>
      <c r="Y100" s="35"/>
      <c r="Z100" s="35"/>
      <c r="AA100" s="35"/>
      <c r="AB100" s="35"/>
      <c r="AC100" s="35"/>
      <c r="AD100" s="35"/>
      <c r="AE100" s="35"/>
    </row>
  </sheetData>
  <sheetProtection algorithmName="SHA-512" hashValue="eFhS1t0pemiBSJoSQ5UqhLUy0qppBVJ56C7EJ3hmiecypmYC8d+LZsUOcHCXIjLYIODRdKXllx7vBLNbnpgUpQ==" saltValue="7bjc25YL1G6eZg6+PmGRMHpy6nSdMP9RiBAEMvsnNtNpqysMcU3mfjlnCpbyPP4ORUGoBt6AXGZpSDJNn3BaQA==" spinCount="100000" sheet="1" objects="1" scenarios="1" formatColumns="0" formatRows="0" autoFilter="0"/>
  <autoFilter ref="C80:K99"/>
  <mergeCells count="9">
    <mergeCell ref="E50:H50"/>
    <mergeCell ref="E71:H71"/>
    <mergeCell ref="E73:H73"/>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04"/>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129</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1584</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ROUND(J81,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ROUND((SUM(BE81:BE103)),  2)</f>
        <v>0</v>
      </c>
      <c r="G33" s="35"/>
      <c r="H33" s="35"/>
      <c r="I33" s="132">
        <v>0.21</v>
      </c>
      <c r="J33" s="131">
        <f>ROUND(((SUM(BE81:BE103))*I33),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ROUND((SUM(BF81:BF103)),  2)</f>
        <v>0</v>
      </c>
      <c r="G34" s="35"/>
      <c r="H34" s="35"/>
      <c r="I34" s="132">
        <v>0.15</v>
      </c>
      <c r="J34" s="131">
        <f>ROUND(((SUM(BF81:BF103))*I34),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ROUND((SUM(BG81:BG103)),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ROUND((SUM(BH81:BH103)),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ROUND((SUM(BI81:BI103)),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531 - Horkovodní přípojka</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J81</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1585</v>
      </c>
      <c r="E60" s="155"/>
      <c r="F60" s="155"/>
      <c r="G60" s="155"/>
      <c r="H60" s="155"/>
      <c r="I60" s="156"/>
      <c r="J60" s="157">
        <f>J82</f>
        <v>0</v>
      </c>
      <c r="K60" s="153"/>
      <c r="L60" s="158"/>
    </row>
    <row r="61" spans="1:47" s="10" customFormat="1" ht="19.899999999999999" customHeight="1">
      <c r="B61" s="159"/>
      <c r="C61" s="98"/>
      <c r="D61" s="160" t="s">
        <v>1586</v>
      </c>
      <c r="E61" s="161"/>
      <c r="F61" s="161"/>
      <c r="G61" s="161"/>
      <c r="H61" s="161"/>
      <c r="I61" s="162"/>
      <c r="J61" s="163">
        <f>J83</f>
        <v>0</v>
      </c>
      <c r="K61" s="98"/>
      <c r="L61" s="164"/>
    </row>
    <row r="62" spans="1:47" s="2" customFormat="1" ht="21.75" customHeight="1">
      <c r="A62" s="35"/>
      <c r="B62" s="36"/>
      <c r="C62" s="37"/>
      <c r="D62" s="37"/>
      <c r="E62" s="37"/>
      <c r="F62" s="37"/>
      <c r="G62" s="37"/>
      <c r="H62" s="37"/>
      <c r="I62" s="116"/>
      <c r="J62" s="37"/>
      <c r="K62" s="37"/>
      <c r="L62" s="117"/>
      <c r="S62" s="35"/>
      <c r="T62" s="35"/>
      <c r="U62" s="35"/>
      <c r="V62" s="35"/>
      <c r="W62" s="35"/>
      <c r="X62" s="35"/>
      <c r="Y62" s="35"/>
      <c r="Z62" s="35"/>
      <c r="AA62" s="35"/>
      <c r="AB62" s="35"/>
      <c r="AC62" s="35"/>
      <c r="AD62" s="35"/>
      <c r="AE62" s="35"/>
    </row>
    <row r="63" spans="1:47" s="2" customFormat="1" ht="6.95" customHeight="1">
      <c r="A63" s="35"/>
      <c r="B63" s="48"/>
      <c r="C63" s="49"/>
      <c r="D63" s="49"/>
      <c r="E63" s="49"/>
      <c r="F63" s="49"/>
      <c r="G63" s="49"/>
      <c r="H63" s="49"/>
      <c r="I63" s="143"/>
      <c r="J63" s="49"/>
      <c r="K63" s="49"/>
      <c r="L63" s="117"/>
      <c r="S63" s="35"/>
      <c r="T63" s="35"/>
      <c r="U63" s="35"/>
      <c r="V63" s="35"/>
      <c r="W63" s="35"/>
      <c r="X63" s="35"/>
      <c r="Y63" s="35"/>
      <c r="Z63" s="35"/>
      <c r="AA63" s="35"/>
      <c r="AB63" s="35"/>
      <c r="AC63" s="35"/>
      <c r="AD63" s="35"/>
      <c r="AE63" s="35"/>
    </row>
    <row r="67" spans="1:31" s="2" customFormat="1" ht="6.95" customHeight="1">
      <c r="A67" s="35"/>
      <c r="B67" s="50"/>
      <c r="C67" s="51"/>
      <c r="D67" s="51"/>
      <c r="E67" s="51"/>
      <c r="F67" s="51"/>
      <c r="G67" s="51"/>
      <c r="H67" s="51"/>
      <c r="I67" s="146"/>
      <c r="J67" s="51"/>
      <c r="K67" s="51"/>
      <c r="L67" s="117"/>
      <c r="S67" s="35"/>
      <c r="T67" s="35"/>
      <c r="U67" s="35"/>
      <c r="V67" s="35"/>
      <c r="W67" s="35"/>
      <c r="X67" s="35"/>
      <c r="Y67" s="35"/>
      <c r="Z67" s="35"/>
      <c r="AA67" s="35"/>
      <c r="AB67" s="35"/>
      <c r="AC67" s="35"/>
      <c r="AD67" s="35"/>
      <c r="AE67" s="35"/>
    </row>
    <row r="68" spans="1:31" s="2" customFormat="1" ht="24.95" customHeight="1">
      <c r="A68" s="35"/>
      <c r="B68" s="36"/>
      <c r="C68" s="24" t="s">
        <v>191</v>
      </c>
      <c r="D68" s="37"/>
      <c r="E68" s="37"/>
      <c r="F68" s="37"/>
      <c r="G68" s="37"/>
      <c r="H68" s="37"/>
      <c r="I68" s="116"/>
      <c r="J68" s="37"/>
      <c r="K68" s="37"/>
      <c r="L68" s="117"/>
      <c r="S68" s="35"/>
      <c r="T68" s="35"/>
      <c r="U68" s="35"/>
      <c r="V68" s="35"/>
      <c r="W68" s="35"/>
      <c r="X68" s="35"/>
      <c r="Y68" s="35"/>
      <c r="Z68" s="35"/>
      <c r="AA68" s="35"/>
      <c r="AB68" s="35"/>
      <c r="AC68" s="35"/>
      <c r="AD68" s="35"/>
      <c r="AE68" s="35"/>
    </row>
    <row r="69" spans="1:31" s="2" customFormat="1" ht="6.95" customHeight="1">
      <c r="A69" s="35"/>
      <c r="B69" s="36"/>
      <c r="C69" s="37"/>
      <c r="D69" s="37"/>
      <c r="E69" s="37"/>
      <c r="F69" s="37"/>
      <c r="G69" s="37"/>
      <c r="H69" s="37"/>
      <c r="I69" s="116"/>
      <c r="J69" s="37"/>
      <c r="K69" s="37"/>
      <c r="L69" s="117"/>
      <c r="S69" s="35"/>
      <c r="T69" s="35"/>
      <c r="U69" s="35"/>
      <c r="V69" s="35"/>
      <c r="W69" s="35"/>
      <c r="X69" s="35"/>
      <c r="Y69" s="35"/>
      <c r="Z69" s="35"/>
      <c r="AA69" s="35"/>
      <c r="AB69" s="35"/>
      <c r="AC69" s="35"/>
      <c r="AD69" s="35"/>
      <c r="AE69" s="35"/>
    </row>
    <row r="70" spans="1:31" s="2" customFormat="1" ht="12" customHeight="1">
      <c r="A70" s="35"/>
      <c r="B70" s="36"/>
      <c r="C70" s="30" t="s">
        <v>16</v>
      </c>
      <c r="D70" s="37"/>
      <c r="E70" s="37"/>
      <c r="F70" s="37"/>
      <c r="G70" s="37"/>
      <c r="H70" s="37"/>
      <c r="I70" s="116"/>
      <c r="J70" s="37"/>
      <c r="K70" s="37"/>
      <c r="L70" s="117"/>
      <c r="S70" s="35"/>
      <c r="T70" s="35"/>
      <c r="U70" s="35"/>
      <c r="V70" s="35"/>
      <c r="W70" s="35"/>
      <c r="X70" s="35"/>
      <c r="Y70" s="35"/>
      <c r="Z70" s="35"/>
      <c r="AA70" s="35"/>
      <c r="AB70" s="35"/>
      <c r="AC70" s="35"/>
      <c r="AD70" s="35"/>
      <c r="AE70" s="35"/>
    </row>
    <row r="71" spans="1:31" s="2" customFormat="1" ht="16.5" customHeight="1">
      <c r="A71" s="35"/>
      <c r="B71" s="36"/>
      <c r="C71" s="37"/>
      <c r="D71" s="37"/>
      <c r="E71" s="396" t="str">
        <f>E7</f>
        <v>Základní škola U Elektry</v>
      </c>
      <c r="F71" s="397"/>
      <c r="G71" s="397"/>
      <c r="H71" s="397"/>
      <c r="I71" s="116"/>
      <c r="J71" s="37"/>
      <c r="K71" s="37"/>
      <c r="L71" s="117"/>
      <c r="S71" s="35"/>
      <c r="T71" s="35"/>
      <c r="U71" s="35"/>
      <c r="V71" s="35"/>
      <c r="W71" s="35"/>
      <c r="X71" s="35"/>
      <c r="Y71" s="35"/>
      <c r="Z71" s="35"/>
      <c r="AA71" s="35"/>
      <c r="AB71" s="35"/>
      <c r="AC71" s="35"/>
      <c r="AD71" s="35"/>
      <c r="AE71" s="35"/>
    </row>
    <row r="72" spans="1:31" s="2" customFormat="1" ht="12" customHeight="1">
      <c r="A72" s="35"/>
      <c r="B72" s="36"/>
      <c r="C72" s="30" t="s">
        <v>182</v>
      </c>
      <c r="D72" s="37"/>
      <c r="E72" s="37"/>
      <c r="F72" s="37"/>
      <c r="G72" s="37"/>
      <c r="H72" s="37"/>
      <c r="I72" s="116"/>
      <c r="J72" s="37"/>
      <c r="K72" s="37"/>
      <c r="L72" s="117"/>
      <c r="S72" s="35"/>
      <c r="T72" s="35"/>
      <c r="U72" s="35"/>
      <c r="V72" s="35"/>
      <c r="W72" s="35"/>
      <c r="X72" s="35"/>
      <c r="Y72" s="35"/>
      <c r="Z72" s="35"/>
      <c r="AA72" s="35"/>
      <c r="AB72" s="35"/>
      <c r="AC72" s="35"/>
      <c r="AD72" s="35"/>
      <c r="AE72" s="35"/>
    </row>
    <row r="73" spans="1:31" s="2" customFormat="1" ht="16.5" customHeight="1">
      <c r="A73" s="35"/>
      <c r="B73" s="36"/>
      <c r="C73" s="37"/>
      <c r="D73" s="37"/>
      <c r="E73" s="369" t="str">
        <f>E9</f>
        <v>SO 531 - Horkovodní přípojka</v>
      </c>
      <c r="F73" s="398"/>
      <c r="G73" s="398"/>
      <c r="H73" s="398"/>
      <c r="I73" s="116"/>
      <c r="J73" s="37"/>
      <c r="K73" s="37"/>
      <c r="L73" s="117"/>
      <c r="S73" s="35"/>
      <c r="T73" s="35"/>
      <c r="U73" s="35"/>
      <c r="V73" s="35"/>
      <c r="W73" s="35"/>
      <c r="X73" s="35"/>
      <c r="Y73" s="35"/>
      <c r="Z73" s="35"/>
      <c r="AA73" s="35"/>
      <c r="AB73" s="35"/>
      <c r="AC73" s="35"/>
      <c r="AD73" s="35"/>
      <c r="AE73" s="35"/>
    </row>
    <row r="74" spans="1:31" s="2" customFormat="1" ht="6.95" customHeight="1">
      <c r="A74" s="35"/>
      <c r="B74" s="36"/>
      <c r="C74" s="37"/>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12" customHeight="1">
      <c r="A75" s="35"/>
      <c r="B75" s="36"/>
      <c r="C75" s="30" t="s">
        <v>21</v>
      </c>
      <c r="D75" s="37"/>
      <c r="E75" s="37"/>
      <c r="F75" s="28" t="str">
        <f>F12</f>
        <v>Praha 9, k.ú. Vysočany</v>
      </c>
      <c r="G75" s="37"/>
      <c r="H75" s="37"/>
      <c r="I75" s="118" t="s">
        <v>23</v>
      </c>
      <c r="J75" s="60" t="str">
        <f>IF(J12="","",J12)</f>
        <v>10. 2. 2020</v>
      </c>
      <c r="K75" s="37"/>
      <c r="L75" s="117"/>
      <c r="S75" s="35"/>
      <c r="T75" s="35"/>
      <c r="U75" s="35"/>
      <c r="V75" s="35"/>
      <c r="W75" s="35"/>
      <c r="X75" s="35"/>
      <c r="Y75" s="35"/>
      <c r="Z75" s="35"/>
      <c r="AA75" s="35"/>
      <c r="AB75" s="35"/>
      <c r="AC75" s="35"/>
      <c r="AD75" s="35"/>
      <c r="AE75" s="35"/>
    </row>
    <row r="76" spans="1:31" s="2" customFormat="1" ht="6.95" customHeight="1">
      <c r="A76" s="35"/>
      <c r="B76" s="36"/>
      <c r="C76" s="37"/>
      <c r="D76" s="37"/>
      <c r="E76" s="37"/>
      <c r="F76" s="37"/>
      <c r="G76" s="37"/>
      <c r="H76" s="37"/>
      <c r="I76" s="116"/>
      <c r="J76" s="37"/>
      <c r="K76" s="37"/>
      <c r="L76" s="117"/>
      <c r="S76" s="35"/>
      <c r="T76" s="35"/>
      <c r="U76" s="35"/>
      <c r="V76" s="35"/>
      <c r="W76" s="35"/>
      <c r="X76" s="35"/>
      <c r="Y76" s="35"/>
      <c r="Z76" s="35"/>
      <c r="AA76" s="35"/>
      <c r="AB76" s="35"/>
      <c r="AC76" s="35"/>
      <c r="AD76" s="35"/>
      <c r="AE76" s="35"/>
    </row>
    <row r="77" spans="1:31" s="2" customFormat="1" ht="25.7" customHeight="1">
      <c r="A77" s="35"/>
      <c r="B77" s="36"/>
      <c r="C77" s="30" t="s">
        <v>25</v>
      </c>
      <c r="D77" s="37"/>
      <c r="E77" s="37"/>
      <c r="F77" s="28" t="str">
        <f>E15</f>
        <v>Městská část Praha 9</v>
      </c>
      <c r="G77" s="37"/>
      <c r="H77" s="37"/>
      <c r="I77" s="118" t="s">
        <v>31</v>
      </c>
      <c r="J77" s="33" t="str">
        <f>E21</f>
        <v>BOMART spol. s r.o.</v>
      </c>
      <c r="K77" s="37"/>
      <c r="L77" s="117"/>
      <c r="S77" s="35"/>
      <c r="T77" s="35"/>
      <c r="U77" s="35"/>
      <c r="V77" s="35"/>
      <c r="W77" s="35"/>
      <c r="X77" s="35"/>
      <c r="Y77" s="35"/>
      <c r="Z77" s="35"/>
      <c r="AA77" s="35"/>
      <c r="AB77" s="35"/>
      <c r="AC77" s="35"/>
      <c r="AD77" s="35"/>
      <c r="AE77" s="35"/>
    </row>
    <row r="78" spans="1:31" s="2" customFormat="1" ht="15.2" customHeight="1">
      <c r="A78" s="35"/>
      <c r="B78" s="36"/>
      <c r="C78" s="30" t="s">
        <v>29</v>
      </c>
      <c r="D78" s="37"/>
      <c r="E78" s="37"/>
      <c r="F78" s="28" t="str">
        <f>IF(E18="","",E18)</f>
        <v>Vyplň údaj</v>
      </c>
      <c r="G78" s="37"/>
      <c r="H78" s="37"/>
      <c r="I78" s="118" t="s">
        <v>34</v>
      </c>
      <c r="J78" s="33" t="str">
        <f>E24</f>
        <v xml:space="preserve"> </v>
      </c>
      <c r="K78" s="37"/>
      <c r="L78" s="117"/>
      <c r="S78" s="35"/>
      <c r="T78" s="35"/>
      <c r="U78" s="35"/>
      <c r="V78" s="35"/>
      <c r="W78" s="35"/>
      <c r="X78" s="35"/>
      <c r="Y78" s="35"/>
      <c r="Z78" s="35"/>
      <c r="AA78" s="35"/>
      <c r="AB78" s="35"/>
      <c r="AC78" s="35"/>
      <c r="AD78" s="35"/>
      <c r="AE78" s="35"/>
    </row>
    <row r="79" spans="1:31" s="2" customFormat="1" ht="10.35" customHeight="1">
      <c r="A79" s="35"/>
      <c r="B79" s="36"/>
      <c r="C79" s="37"/>
      <c r="D79" s="37"/>
      <c r="E79" s="37"/>
      <c r="F79" s="37"/>
      <c r="G79" s="37"/>
      <c r="H79" s="37"/>
      <c r="I79" s="116"/>
      <c r="J79" s="37"/>
      <c r="K79" s="37"/>
      <c r="L79" s="117"/>
      <c r="S79" s="35"/>
      <c r="T79" s="35"/>
      <c r="U79" s="35"/>
      <c r="V79" s="35"/>
      <c r="W79" s="35"/>
      <c r="X79" s="35"/>
      <c r="Y79" s="35"/>
      <c r="Z79" s="35"/>
      <c r="AA79" s="35"/>
      <c r="AB79" s="35"/>
      <c r="AC79" s="35"/>
      <c r="AD79" s="35"/>
      <c r="AE79" s="35"/>
    </row>
    <row r="80" spans="1:31" s="11" customFormat="1" ht="29.25" customHeight="1">
      <c r="A80" s="165"/>
      <c r="B80" s="166"/>
      <c r="C80" s="167" t="s">
        <v>192</v>
      </c>
      <c r="D80" s="168" t="s">
        <v>57</v>
      </c>
      <c r="E80" s="168" t="s">
        <v>53</v>
      </c>
      <c r="F80" s="168" t="s">
        <v>54</v>
      </c>
      <c r="G80" s="168" t="s">
        <v>193</v>
      </c>
      <c r="H80" s="168" t="s">
        <v>194</v>
      </c>
      <c r="I80" s="169" t="s">
        <v>195</v>
      </c>
      <c r="J80" s="168" t="s">
        <v>186</v>
      </c>
      <c r="K80" s="170" t="s">
        <v>196</v>
      </c>
      <c r="L80" s="171"/>
      <c r="M80" s="69" t="s">
        <v>19</v>
      </c>
      <c r="N80" s="70" t="s">
        <v>42</v>
      </c>
      <c r="O80" s="70" t="s">
        <v>197</v>
      </c>
      <c r="P80" s="70" t="s">
        <v>198</v>
      </c>
      <c r="Q80" s="70" t="s">
        <v>199</v>
      </c>
      <c r="R80" s="70" t="s">
        <v>200</v>
      </c>
      <c r="S80" s="70" t="s">
        <v>201</v>
      </c>
      <c r="T80" s="71" t="s">
        <v>202</v>
      </c>
      <c r="U80" s="165"/>
      <c r="V80" s="165"/>
      <c r="W80" s="165"/>
      <c r="X80" s="165"/>
      <c r="Y80" s="165"/>
      <c r="Z80" s="165"/>
      <c r="AA80" s="165"/>
      <c r="AB80" s="165"/>
      <c r="AC80" s="165"/>
      <c r="AD80" s="165"/>
      <c r="AE80" s="165"/>
    </row>
    <row r="81" spans="1:65" s="2" customFormat="1" ht="22.9" customHeight="1">
      <c r="A81" s="35"/>
      <c r="B81" s="36"/>
      <c r="C81" s="76" t="s">
        <v>203</v>
      </c>
      <c r="D81" s="37"/>
      <c r="E81" s="37"/>
      <c r="F81" s="37"/>
      <c r="G81" s="37"/>
      <c r="H81" s="37"/>
      <c r="I81" s="116"/>
      <c r="J81" s="172">
        <f>BK81</f>
        <v>0</v>
      </c>
      <c r="K81" s="37"/>
      <c r="L81" s="40"/>
      <c r="M81" s="72"/>
      <c r="N81" s="173"/>
      <c r="O81" s="73"/>
      <c r="P81" s="174">
        <f>P82</f>
        <v>0</v>
      </c>
      <c r="Q81" s="73"/>
      <c r="R81" s="174">
        <f>R82</f>
        <v>0</v>
      </c>
      <c r="S81" s="73"/>
      <c r="T81" s="175">
        <f>T82</f>
        <v>0</v>
      </c>
      <c r="U81" s="35"/>
      <c r="V81" s="35"/>
      <c r="W81" s="35"/>
      <c r="X81" s="35"/>
      <c r="Y81" s="35"/>
      <c r="Z81" s="35"/>
      <c r="AA81" s="35"/>
      <c r="AB81" s="35"/>
      <c r="AC81" s="35"/>
      <c r="AD81" s="35"/>
      <c r="AE81" s="35"/>
      <c r="AT81" s="18" t="s">
        <v>71</v>
      </c>
      <c r="AU81" s="18" t="s">
        <v>187</v>
      </c>
      <c r="BK81" s="176">
        <f>BK82</f>
        <v>0</v>
      </c>
    </row>
    <row r="82" spans="1:65" s="12" customFormat="1" ht="25.9" customHeight="1">
      <c r="B82" s="177"/>
      <c r="C82" s="178"/>
      <c r="D82" s="179" t="s">
        <v>71</v>
      </c>
      <c r="E82" s="180" t="s">
        <v>846</v>
      </c>
      <c r="F82" s="180" t="s">
        <v>1587</v>
      </c>
      <c r="G82" s="178"/>
      <c r="H82" s="178"/>
      <c r="I82" s="181"/>
      <c r="J82" s="182">
        <f>BK82</f>
        <v>0</v>
      </c>
      <c r="K82" s="178"/>
      <c r="L82" s="183"/>
      <c r="M82" s="184"/>
      <c r="N82" s="185"/>
      <c r="O82" s="185"/>
      <c r="P82" s="186">
        <f>P83</f>
        <v>0</v>
      </c>
      <c r="Q82" s="185"/>
      <c r="R82" s="186">
        <f>R83</f>
        <v>0</v>
      </c>
      <c r="S82" s="185"/>
      <c r="T82" s="187">
        <f>T83</f>
        <v>0</v>
      </c>
      <c r="AR82" s="188" t="s">
        <v>80</v>
      </c>
      <c r="AT82" s="189" t="s">
        <v>71</v>
      </c>
      <c r="AU82" s="189" t="s">
        <v>72</v>
      </c>
      <c r="AY82" s="188" t="s">
        <v>206</v>
      </c>
      <c r="BK82" s="190">
        <f>BK83</f>
        <v>0</v>
      </c>
    </row>
    <row r="83" spans="1:65" s="12" customFormat="1" ht="22.9" customHeight="1">
      <c r="B83" s="177"/>
      <c r="C83" s="178"/>
      <c r="D83" s="179" t="s">
        <v>71</v>
      </c>
      <c r="E83" s="191" t="s">
        <v>848</v>
      </c>
      <c r="F83" s="191" t="s">
        <v>1588</v>
      </c>
      <c r="G83" s="178"/>
      <c r="H83" s="178"/>
      <c r="I83" s="181"/>
      <c r="J83" s="192">
        <f>BK83</f>
        <v>0</v>
      </c>
      <c r="K83" s="178"/>
      <c r="L83" s="183"/>
      <c r="M83" s="184"/>
      <c r="N83" s="185"/>
      <c r="O83" s="185"/>
      <c r="P83" s="186">
        <f>SUM(P84:P103)</f>
        <v>0</v>
      </c>
      <c r="Q83" s="185"/>
      <c r="R83" s="186">
        <f>SUM(R84:R103)</f>
        <v>0</v>
      </c>
      <c r="S83" s="185"/>
      <c r="T83" s="187">
        <f>SUM(T84:T103)</f>
        <v>0</v>
      </c>
      <c r="AR83" s="188" t="s">
        <v>80</v>
      </c>
      <c r="AT83" s="189" t="s">
        <v>71</v>
      </c>
      <c r="AU83" s="189" t="s">
        <v>80</v>
      </c>
      <c r="AY83" s="188" t="s">
        <v>206</v>
      </c>
      <c r="BK83" s="190">
        <f>SUM(BK84:BK103)</f>
        <v>0</v>
      </c>
    </row>
    <row r="84" spans="1:65" s="2" customFormat="1" ht="16.5" customHeight="1">
      <c r="A84" s="35"/>
      <c r="B84" s="36"/>
      <c r="C84" s="193" t="s">
        <v>850</v>
      </c>
      <c r="D84" s="193" t="s">
        <v>208</v>
      </c>
      <c r="E84" s="194" t="s">
        <v>1589</v>
      </c>
      <c r="F84" s="195" t="s">
        <v>1590</v>
      </c>
      <c r="G84" s="196" t="s">
        <v>302</v>
      </c>
      <c r="H84" s="197">
        <v>117</v>
      </c>
      <c r="I84" s="198"/>
      <c r="J84" s="199">
        <f t="shared" ref="J84:J103" si="0">ROUND(I84*H84,2)</f>
        <v>0</v>
      </c>
      <c r="K84" s="195" t="s">
        <v>19</v>
      </c>
      <c r="L84" s="40"/>
      <c r="M84" s="200" t="s">
        <v>19</v>
      </c>
      <c r="N84" s="201" t="s">
        <v>43</v>
      </c>
      <c r="O84" s="65"/>
      <c r="P84" s="202">
        <f t="shared" ref="P84:P103" si="1">O84*H84</f>
        <v>0</v>
      </c>
      <c r="Q84" s="202">
        <v>0</v>
      </c>
      <c r="R84" s="202">
        <f t="shared" ref="R84:R103" si="2">Q84*H84</f>
        <v>0</v>
      </c>
      <c r="S84" s="202">
        <v>0</v>
      </c>
      <c r="T84" s="203">
        <f t="shared" ref="T84:T103" si="3">S84*H84</f>
        <v>0</v>
      </c>
      <c r="U84" s="35"/>
      <c r="V84" s="35"/>
      <c r="W84" s="35"/>
      <c r="X84" s="35"/>
      <c r="Y84" s="35"/>
      <c r="Z84" s="35"/>
      <c r="AA84" s="35"/>
      <c r="AB84" s="35"/>
      <c r="AC84" s="35"/>
      <c r="AD84" s="35"/>
      <c r="AE84" s="35"/>
      <c r="AR84" s="204" t="s">
        <v>212</v>
      </c>
      <c r="AT84" s="204" t="s">
        <v>208</v>
      </c>
      <c r="AU84" s="204" t="s">
        <v>82</v>
      </c>
      <c r="AY84" s="18" t="s">
        <v>206</v>
      </c>
      <c r="BE84" s="205">
        <f t="shared" ref="BE84:BE103" si="4">IF(N84="základní",J84,0)</f>
        <v>0</v>
      </c>
      <c r="BF84" s="205">
        <f t="shared" ref="BF84:BF103" si="5">IF(N84="snížená",J84,0)</f>
        <v>0</v>
      </c>
      <c r="BG84" s="205">
        <f t="shared" ref="BG84:BG103" si="6">IF(N84="zákl. přenesená",J84,0)</f>
        <v>0</v>
      </c>
      <c r="BH84" s="205">
        <f t="shared" ref="BH84:BH103" si="7">IF(N84="sníž. přenesená",J84,0)</f>
        <v>0</v>
      </c>
      <c r="BI84" s="205">
        <f t="shared" ref="BI84:BI103" si="8">IF(N84="nulová",J84,0)</f>
        <v>0</v>
      </c>
      <c r="BJ84" s="18" t="s">
        <v>80</v>
      </c>
      <c r="BK84" s="205">
        <f t="shared" ref="BK84:BK103" si="9">ROUND(I84*H84,2)</f>
        <v>0</v>
      </c>
      <c r="BL84" s="18" t="s">
        <v>212</v>
      </c>
      <c r="BM84" s="204" t="s">
        <v>82</v>
      </c>
    </row>
    <row r="85" spans="1:65" s="2" customFormat="1" ht="16.5" customHeight="1">
      <c r="A85" s="35"/>
      <c r="B85" s="36"/>
      <c r="C85" s="193" t="s">
        <v>853</v>
      </c>
      <c r="D85" s="193" t="s">
        <v>208</v>
      </c>
      <c r="E85" s="194" t="s">
        <v>1591</v>
      </c>
      <c r="F85" s="195" t="s">
        <v>1592</v>
      </c>
      <c r="G85" s="196" t="s">
        <v>302</v>
      </c>
      <c r="H85" s="197">
        <v>45</v>
      </c>
      <c r="I85" s="198"/>
      <c r="J85" s="199">
        <f t="shared" si="0"/>
        <v>0</v>
      </c>
      <c r="K85" s="195" t="s">
        <v>19</v>
      </c>
      <c r="L85" s="40"/>
      <c r="M85" s="200" t="s">
        <v>19</v>
      </c>
      <c r="N85" s="201" t="s">
        <v>43</v>
      </c>
      <c r="O85" s="65"/>
      <c r="P85" s="202">
        <f t="shared" si="1"/>
        <v>0</v>
      </c>
      <c r="Q85" s="202">
        <v>0</v>
      </c>
      <c r="R85" s="202">
        <f t="shared" si="2"/>
        <v>0</v>
      </c>
      <c r="S85" s="202">
        <v>0</v>
      </c>
      <c r="T85" s="203">
        <f t="shared" si="3"/>
        <v>0</v>
      </c>
      <c r="U85" s="35"/>
      <c r="V85" s="35"/>
      <c r="W85" s="35"/>
      <c r="X85" s="35"/>
      <c r="Y85" s="35"/>
      <c r="Z85" s="35"/>
      <c r="AA85" s="35"/>
      <c r="AB85" s="35"/>
      <c r="AC85" s="35"/>
      <c r="AD85" s="35"/>
      <c r="AE85" s="35"/>
      <c r="AR85" s="204" t="s">
        <v>212</v>
      </c>
      <c r="AT85" s="204" t="s">
        <v>208</v>
      </c>
      <c r="AU85" s="204" t="s">
        <v>82</v>
      </c>
      <c r="AY85" s="18" t="s">
        <v>206</v>
      </c>
      <c r="BE85" s="205">
        <f t="shared" si="4"/>
        <v>0</v>
      </c>
      <c r="BF85" s="205">
        <f t="shared" si="5"/>
        <v>0</v>
      </c>
      <c r="BG85" s="205">
        <f t="shared" si="6"/>
        <v>0</v>
      </c>
      <c r="BH85" s="205">
        <f t="shared" si="7"/>
        <v>0</v>
      </c>
      <c r="BI85" s="205">
        <f t="shared" si="8"/>
        <v>0</v>
      </c>
      <c r="BJ85" s="18" t="s">
        <v>80</v>
      </c>
      <c r="BK85" s="205">
        <f t="shared" si="9"/>
        <v>0</v>
      </c>
      <c r="BL85" s="18" t="s">
        <v>212</v>
      </c>
      <c r="BM85" s="204" t="s">
        <v>212</v>
      </c>
    </row>
    <row r="86" spans="1:65" s="2" customFormat="1" ht="16.5" customHeight="1">
      <c r="A86" s="35"/>
      <c r="B86" s="36"/>
      <c r="C86" s="193" t="s">
        <v>856</v>
      </c>
      <c r="D86" s="193" t="s">
        <v>208</v>
      </c>
      <c r="E86" s="194" t="s">
        <v>1593</v>
      </c>
      <c r="F86" s="195" t="s">
        <v>1594</v>
      </c>
      <c r="G86" s="196" t="s">
        <v>302</v>
      </c>
      <c r="H86" s="197">
        <v>72</v>
      </c>
      <c r="I86" s="198"/>
      <c r="J86" s="199">
        <f t="shared" si="0"/>
        <v>0</v>
      </c>
      <c r="K86" s="195" t="s">
        <v>19</v>
      </c>
      <c r="L86" s="40"/>
      <c r="M86" s="200" t="s">
        <v>19</v>
      </c>
      <c r="N86" s="201" t="s">
        <v>43</v>
      </c>
      <c r="O86" s="65"/>
      <c r="P86" s="202">
        <f t="shared" si="1"/>
        <v>0</v>
      </c>
      <c r="Q86" s="202">
        <v>0</v>
      </c>
      <c r="R86" s="202">
        <f t="shared" si="2"/>
        <v>0</v>
      </c>
      <c r="S86" s="202">
        <v>0</v>
      </c>
      <c r="T86" s="203">
        <f t="shared" si="3"/>
        <v>0</v>
      </c>
      <c r="U86" s="35"/>
      <c r="V86" s="35"/>
      <c r="W86" s="35"/>
      <c r="X86" s="35"/>
      <c r="Y86" s="35"/>
      <c r="Z86" s="35"/>
      <c r="AA86" s="35"/>
      <c r="AB86" s="35"/>
      <c r="AC86" s="35"/>
      <c r="AD86" s="35"/>
      <c r="AE86" s="35"/>
      <c r="AR86" s="204" t="s">
        <v>212</v>
      </c>
      <c r="AT86" s="204" t="s">
        <v>208</v>
      </c>
      <c r="AU86" s="204" t="s">
        <v>82</v>
      </c>
      <c r="AY86" s="18" t="s">
        <v>206</v>
      </c>
      <c r="BE86" s="205">
        <f t="shared" si="4"/>
        <v>0</v>
      </c>
      <c r="BF86" s="205">
        <f t="shared" si="5"/>
        <v>0</v>
      </c>
      <c r="BG86" s="205">
        <f t="shared" si="6"/>
        <v>0</v>
      </c>
      <c r="BH86" s="205">
        <f t="shared" si="7"/>
        <v>0</v>
      </c>
      <c r="BI86" s="205">
        <f t="shared" si="8"/>
        <v>0</v>
      </c>
      <c r="BJ86" s="18" t="s">
        <v>80</v>
      </c>
      <c r="BK86" s="205">
        <f t="shared" si="9"/>
        <v>0</v>
      </c>
      <c r="BL86" s="18" t="s">
        <v>212</v>
      </c>
      <c r="BM86" s="204" t="s">
        <v>231</v>
      </c>
    </row>
    <row r="87" spans="1:65" s="2" customFormat="1" ht="16.5" customHeight="1">
      <c r="A87" s="35"/>
      <c r="B87" s="36"/>
      <c r="C87" s="193" t="s">
        <v>859</v>
      </c>
      <c r="D87" s="193" t="s">
        <v>208</v>
      </c>
      <c r="E87" s="194" t="s">
        <v>1358</v>
      </c>
      <c r="F87" s="195" t="s">
        <v>1359</v>
      </c>
      <c r="G87" s="196" t="s">
        <v>302</v>
      </c>
      <c r="H87" s="197">
        <v>45</v>
      </c>
      <c r="I87" s="198"/>
      <c r="J87" s="199">
        <f t="shared" si="0"/>
        <v>0</v>
      </c>
      <c r="K87" s="195" t="s">
        <v>19</v>
      </c>
      <c r="L87" s="40"/>
      <c r="M87" s="200" t="s">
        <v>19</v>
      </c>
      <c r="N87" s="201" t="s">
        <v>43</v>
      </c>
      <c r="O87" s="65"/>
      <c r="P87" s="202">
        <f t="shared" si="1"/>
        <v>0</v>
      </c>
      <c r="Q87" s="202">
        <v>0</v>
      </c>
      <c r="R87" s="202">
        <f t="shared" si="2"/>
        <v>0</v>
      </c>
      <c r="S87" s="202">
        <v>0</v>
      </c>
      <c r="T87" s="203">
        <f t="shared" si="3"/>
        <v>0</v>
      </c>
      <c r="U87" s="35"/>
      <c r="V87" s="35"/>
      <c r="W87" s="35"/>
      <c r="X87" s="35"/>
      <c r="Y87" s="35"/>
      <c r="Z87" s="35"/>
      <c r="AA87" s="35"/>
      <c r="AB87" s="35"/>
      <c r="AC87" s="35"/>
      <c r="AD87" s="35"/>
      <c r="AE87" s="35"/>
      <c r="AR87" s="204" t="s">
        <v>212</v>
      </c>
      <c r="AT87" s="204" t="s">
        <v>208</v>
      </c>
      <c r="AU87" s="204" t="s">
        <v>82</v>
      </c>
      <c r="AY87" s="18" t="s">
        <v>206</v>
      </c>
      <c r="BE87" s="205">
        <f t="shared" si="4"/>
        <v>0</v>
      </c>
      <c r="BF87" s="205">
        <f t="shared" si="5"/>
        <v>0</v>
      </c>
      <c r="BG87" s="205">
        <f t="shared" si="6"/>
        <v>0</v>
      </c>
      <c r="BH87" s="205">
        <f t="shared" si="7"/>
        <v>0</v>
      </c>
      <c r="BI87" s="205">
        <f t="shared" si="8"/>
        <v>0</v>
      </c>
      <c r="BJ87" s="18" t="s">
        <v>80</v>
      </c>
      <c r="BK87" s="205">
        <f t="shared" si="9"/>
        <v>0</v>
      </c>
      <c r="BL87" s="18" t="s">
        <v>212</v>
      </c>
      <c r="BM87" s="204" t="s">
        <v>239</v>
      </c>
    </row>
    <row r="88" spans="1:65" s="2" customFormat="1" ht="21.75" customHeight="1">
      <c r="A88" s="35"/>
      <c r="B88" s="36"/>
      <c r="C88" s="193" t="s">
        <v>863</v>
      </c>
      <c r="D88" s="193" t="s">
        <v>208</v>
      </c>
      <c r="E88" s="194" t="s">
        <v>1595</v>
      </c>
      <c r="F88" s="195" t="s">
        <v>1596</v>
      </c>
      <c r="G88" s="196" t="s">
        <v>220</v>
      </c>
      <c r="H88" s="197">
        <v>180</v>
      </c>
      <c r="I88" s="198"/>
      <c r="J88" s="199">
        <f t="shared" si="0"/>
        <v>0</v>
      </c>
      <c r="K88" s="195" t="s">
        <v>19</v>
      </c>
      <c r="L88" s="40"/>
      <c r="M88" s="200" t="s">
        <v>19</v>
      </c>
      <c r="N88" s="201" t="s">
        <v>43</v>
      </c>
      <c r="O88" s="65"/>
      <c r="P88" s="202">
        <f t="shared" si="1"/>
        <v>0</v>
      </c>
      <c r="Q88" s="202">
        <v>0</v>
      </c>
      <c r="R88" s="202">
        <f t="shared" si="2"/>
        <v>0</v>
      </c>
      <c r="S88" s="202">
        <v>0</v>
      </c>
      <c r="T88" s="203">
        <f t="shared" si="3"/>
        <v>0</v>
      </c>
      <c r="U88" s="35"/>
      <c r="V88" s="35"/>
      <c r="W88" s="35"/>
      <c r="X88" s="35"/>
      <c r="Y88" s="35"/>
      <c r="Z88" s="35"/>
      <c r="AA88" s="35"/>
      <c r="AB88" s="35"/>
      <c r="AC88" s="35"/>
      <c r="AD88" s="35"/>
      <c r="AE88" s="35"/>
      <c r="AR88" s="204" t="s">
        <v>212</v>
      </c>
      <c r="AT88" s="204" t="s">
        <v>208</v>
      </c>
      <c r="AU88" s="204" t="s">
        <v>82</v>
      </c>
      <c r="AY88" s="18" t="s">
        <v>206</v>
      </c>
      <c r="BE88" s="205">
        <f t="shared" si="4"/>
        <v>0</v>
      </c>
      <c r="BF88" s="205">
        <f t="shared" si="5"/>
        <v>0</v>
      </c>
      <c r="BG88" s="205">
        <f t="shared" si="6"/>
        <v>0</v>
      </c>
      <c r="BH88" s="205">
        <f t="shared" si="7"/>
        <v>0</v>
      </c>
      <c r="BI88" s="205">
        <f t="shared" si="8"/>
        <v>0</v>
      </c>
      <c r="BJ88" s="18" t="s">
        <v>80</v>
      </c>
      <c r="BK88" s="205">
        <f t="shared" si="9"/>
        <v>0</v>
      </c>
      <c r="BL88" s="18" t="s">
        <v>212</v>
      </c>
      <c r="BM88" s="204" t="s">
        <v>248</v>
      </c>
    </row>
    <row r="89" spans="1:65" s="2" customFormat="1" ht="16.5" customHeight="1">
      <c r="A89" s="35"/>
      <c r="B89" s="36"/>
      <c r="C89" s="193" t="s">
        <v>866</v>
      </c>
      <c r="D89" s="193" t="s">
        <v>208</v>
      </c>
      <c r="E89" s="194" t="s">
        <v>1597</v>
      </c>
      <c r="F89" s="195" t="s">
        <v>1598</v>
      </c>
      <c r="G89" s="196" t="s">
        <v>862</v>
      </c>
      <c r="H89" s="197">
        <v>2</v>
      </c>
      <c r="I89" s="198"/>
      <c r="J89" s="199">
        <f t="shared" si="0"/>
        <v>0</v>
      </c>
      <c r="K89" s="195" t="s">
        <v>19</v>
      </c>
      <c r="L89" s="40"/>
      <c r="M89" s="200" t="s">
        <v>19</v>
      </c>
      <c r="N89" s="201" t="s">
        <v>43</v>
      </c>
      <c r="O89" s="65"/>
      <c r="P89" s="202">
        <f t="shared" si="1"/>
        <v>0</v>
      </c>
      <c r="Q89" s="202">
        <v>0</v>
      </c>
      <c r="R89" s="202">
        <f t="shared" si="2"/>
        <v>0</v>
      </c>
      <c r="S89" s="202">
        <v>0</v>
      </c>
      <c r="T89" s="203">
        <f t="shared" si="3"/>
        <v>0</v>
      </c>
      <c r="U89" s="35"/>
      <c r="V89" s="35"/>
      <c r="W89" s="35"/>
      <c r="X89" s="35"/>
      <c r="Y89" s="35"/>
      <c r="Z89" s="35"/>
      <c r="AA89" s="35"/>
      <c r="AB89" s="35"/>
      <c r="AC89" s="35"/>
      <c r="AD89" s="35"/>
      <c r="AE89" s="35"/>
      <c r="AR89" s="204" t="s">
        <v>212</v>
      </c>
      <c r="AT89" s="204" t="s">
        <v>208</v>
      </c>
      <c r="AU89" s="204" t="s">
        <v>82</v>
      </c>
      <c r="AY89" s="18" t="s">
        <v>206</v>
      </c>
      <c r="BE89" s="205">
        <f t="shared" si="4"/>
        <v>0</v>
      </c>
      <c r="BF89" s="205">
        <f t="shared" si="5"/>
        <v>0</v>
      </c>
      <c r="BG89" s="205">
        <f t="shared" si="6"/>
        <v>0</v>
      </c>
      <c r="BH89" s="205">
        <f t="shared" si="7"/>
        <v>0</v>
      </c>
      <c r="BI89" s="205">
        <f t="shared" si="8"/>
        <v>0</v>
      </c>
      <c r="BJ89" s="18" t="s">
        <v>80</v>
      </c>
      <c r="BK89" s="205">
        <f t="shared" si="9"/>
        <v>0</v>
      </c>
      <c r="BL89" s="18" t="s">
        <v>212</v>
      </c>
      <c r="BM89" s="204" t="s">
        <v>257</v>
      </c>
    </row>
    <row r="90" spans="1:65" s="2" customFormat="1" ht="16.5" customHeight="1">
      <c r="A90" s="35"/>
      <c r="B90" s="36"/>
      <c r="C90" s="193" t="s">
        <v>869</v>
      </c>
      <c r="D90" s="193" t="s">
        <v>208</v>
      </c>
      <c r="E90" s="194" t="s">
        <v>1599</v>
      </c>
      <c r="F90" s="195" t="s">
        <v>1600</v>
      </c>
      <c r="G90" s="196" t="s">
        <v>862</v>
      </c>
      <c r="H90" s="197">
        <v>2</v>
      </c>
      <c r="I90" s="198"/>
      <c r="J90" s="199">
        <f t="shared" si="0"/>
        <v>0</v>
      </c>
      <c r="K90" s="195" t="s">
        <v>19</v>
      </c>
      <c r="L90" s="40"/>
      <c r="M90" s="200" t="s">
        <v>19</v>
      </c>
      <c r="N90" s="201" t="s">
        <v>43</v>
      </c>
      <c r="O90" s="65"/>
      <c r="P90" s="202">
        <f t="shared" si="1"/>
        <v>0</v>
      </c>
      <c r="Q90" s="202">
        <v>0</v>
      </c>
      <c r="R90" s="202">
        <f t="shared" si="2"/>
        <v>0</v>
      </c>
      <c r="S90" s="202">
        <v>0</v>
      </c>
      <c r="T90" s="203">
        <f t="shared" si="3"/>
        <v>0</v>
      </c>
      <c r="U90" s="35"/>
      <c r="V90" s="35"/>
      <c r="W90" s="35"/>
      <c r="X90" s="35"/>
      <c r="Y90" s="35"/>
      <c r="Z90" s="35"/>
      <c r="AA90" s="35"/>
      <c r="AB90" s="35"/>
      <c r="AC90" s="35"/>
      <c r="AD90" s="35"/>
      <c r="AE90" s="35"/>
      <c r="AR90" s="204" t="s">
        <v>212</v>
      </c>
      <c r="AT90" s="204" t="s">
        <v>208</v>
      </c>
      <c r="AU90" s="204" t="s">
        <v>82</v>
      </c>
      <c r="AY90" s="18" t="s">
        <v>206</v>
      </c>
      <c r="BE90" s="205">
        <f t="shared" si="4"/>
        <v>0</v>
      </c>
      <c r="BF90" s="205">
        <f t="shared" si="5"/>
        <v>0</v>
      </c>
      <c r="BG90" s="205">
        <f t="shared" si="6"/>
        <v>0</v>
      </c>
      <c r="BH90" s="205">
        <f t="shared" si="7"/>
        <v>0</v>
      </c>
      <c r="BI90" s="205">
        <f t="shared" si="8"/>
        <v>0</v>
      </c>
      <c r="BJ90" s="18" t="s">
        <v>80</v>
      </c>
      <c r="BK90" s="205">
        <f t="shared" si="9"/>
        <v>0</v>
      </c>
      <c r="BL90" s="18" t="s">
        <v>212</v>
      </c>
      <c r="BM90" s="204" t="s">
        <v>266</v>
      </c>
    </row>
    <row r="91" spans="1:65" s="2" customFormat="1" ht="16.5" customHeight="1">
      <c r="A91" s="35"/>
      <c r="B91" s="36"/>
      <c r="C91" s="193" t="s">
        <v>872</v>
      </c>
      <c r="D91" s="193" t="s">
        <v>208</v>
      </c>
      <c r="E91" s="194" t="s">
        <v>1601</v>
      </c>
      <c r="F91" s="195" t="s">
        <v>1256</v>
      </c>
      <c r="G91" s="196" t="s">
        <v>862</v>
      </c>
      <c r="H91" s="197">
        <v>2</v>
      </c>
      <c r="I91" s="198"/>
      <c r="J91" s="199">
        <f t="shared" si="0"/>
        <v>0</v>
      </c>
      <c r="K91" s="195" t="s">
        <v>19</v>
      </c>
      <c r="L91" s="40"/>
      <c r="M91" s="200" t="s">
        <v>19</v>
      </c>
      <c r="N91" s="201" t="s">
        <v>43</v>
      </c>
      <c r="O91" s="65"/>
      <c r="P91" s="202">
        <f t="shared" si="1"/>
        <v>0</v>
      </c>
      <c r="Q91" s="202">
        <v>0</v>
      </c>
      <c r="R91" s="202">
        <f t="shared" si="2"/>
        <v>0</v>
      </c>
      <c r="S91" s="202">
        <v>0</v>
      </c>
      <c r="T91" s="203">
        <f t="shared" si="3"/>
        <v>0</v>
      </c>
      <c r="U91" s="35"/>
      <c r="V91" s="35"/>
      <c r="W91" s="35"/>
      <c r="X91" s="35"/>
      <c r="Y91" s="35"/>
      <c r="Z91" s="35"/>
      <c r="AA91" s="35"/>
      <c r="AB91" s="35"/>
      <c r="AC91" s="35"/>
      <c r="AD91" s="35"/>
      <c r="AE91" s="35"/>
      <c r="AR91" s="204" t="s">
        <v>212</v>
      </c>
      <c r="AT91" s="204" t="s">
        <v>208</v>
      </c>
      <c r="AU91" s="204" t="s">
        <v>82</v>
      </c>
      <c r="AY91" s="18" t="s">
        <v>206</v>
      </c>
      <c r="BE91" s="205">
        <f t="shared" si="4"/>
        <v>0</v>
      </c>
      <c r="BF91" s="205">
        <f t="shared" si="5"/>
        <v>0</v>
      </c>
      <c r="BG91" s="205">
        <f t="shared" si="6"/>
        <v>0</v>
      </c>
      <c r="BH91" s="205">
        <f t="shared" si="7"/>
        <v>0</v>
      </c>
      <c r="BI91" s="205">
        <f t="shared" si="8"/>
        <v>0</v>
      </c>
      <c r="BJ91" s="18" t="s">
        <v>80</v>
      </c>
      <c r="BK91" s="205">
        <f t="shared" si="9"/>
        <v>0</v>
      </c>
      <c r="BL91" s="18" t="s">
        <v>212</v>
      </c>
      <c r="BM91" s="204" t="s">
        <v>343</v>
      </c>
    </row>
    <row r="92" spans="1:65" s="2" customFormat="1" ht="16.5" customHeight="1">
      <c r="A92" s="35"/>
      <c r="B92" s="36"/>
      <c r="C92" s="193" t="s">
        <v>875</v>
      </c>
      <c r="D92" s="193" t="s">
        <v>208</v>
      </c>
      <c r="E92" s="194" t="s">
        <v>1602</v>
      </c>
      <c r="F92" s="195" t="s">
        <v>1603</v>
      </c>
      <c r="G92" s="196" t="s">
        <v>862</v>
      </c>
      <c r="H92" s="197">
        <v>2</v>
      </c>
      <c r="I92" s="198"/>
      <c r="J92" s="199">
        <f t="shared" si="0"/>
        <v>0</v>
      </c>
      <c r="K92" s="195" t="s">
        <v>19</v>
      </c>
      <c r="L92" s="40"/>
      <c r="M92" s="200" t="s">
        <v>19</v>
      </c>
      <c r="N92" s="201" t="s">
        <v>43</v>
      </c>
      <c r="O92" s="65"/>
      <c r="P92" s="202">
        <f t="shared" si="1"/>
        <v>0</v>
      </c>
      <c r="Q92" s="202">
        <v>0</v>
      </c>
      <c r="R92" s="202">
        <f t="shared" si="2"/>
        <v>0</v>
      </c>
      <c r="S92" s="202">
        <v>0</v>
      </c>
      <c r="T92" s="203">
        <f t="shared" si="3"/>
        <v>0</v>
      </c>
      <c r="U92" s="35"/>
      <c r="V92" s="35"/>
      <c r="W92" s="35"/>
      <c r="X92" s="35"/>
      <c r="Y92" s="35"/>
      <c r="Z92" s="35"/>
      <c r="AA92" s="35"/>
      <c r="AB92" s="35"/>
      <c r="AC92" s="35"/>
      <c r="AD92" s="35"/>
      <c r="AE92" s="35"/>
      <c r="AR92" s="204" t="s">
        <v>212</v>
      </c>
      <c r="AT92" s="204" t="s">
        <v>208</v>
      </c>
      <c r="AU92" s="204" t="s">
        <v>82</v>
      </c>
      <c r="AY92" s="18" t="s">
        <v>206</v>
      </c>
      <c r="BE92" s="205">
        <f t="shared" si="4"/>
        <v>0</v>
      </c>
      <c r="BF92" s="205">
        <f t="shared" si="5"/>
        <v>0</v>
      </c>
      <c r="BG92" s="205">
        <f t="shared" si="6"/>
        <v>0</v>
      </c>
      <c r="BH92" s="205">
        <f t="shared" si="7"/>
        <v>0</v>
      </c>
      <c r="BI92" s="205">
        <f t="shared" si="8"/>
        <v>0</v>
      </c>
      <c r="BJ92" s="18" t="s">
        <v>80</v>
      </c>
      <c r="BK92" s="205">
        <f t="shared" si="9"/>
        <v>0</v>
      </c>
      <c r="BL92" s="18" t="s">
        <v>212</v>
      </c>
      <c r="BM92" s="204" t="s">
        <v>353</v>
      </c>
    </row>
    <row r="93" spans="1:65" s="2" customFormat="1" ht="16.5" customHeight="1">
      <c r="A93" s="35"/>
      <c r="B93" s="36"/>
      <c r="C93" s="193" t="s">
        <v>878</v>
      </c>
      <c r="D93" s="193" t="s">
        <v>208</v>
      </c>
      <c r="E93" s="194" t="s">
        <v>1604</v>
      </c>
      <c r="F93" s="195" t="s">
        <v>1605</v>
      </c>
      <c r="G93" s="196" t="s">
        <v>220</v>
      </c>
      <c r="H93" s="197">
        <v>90</v>
      </c>
      <c r="I93" s="198"/>
      <c r="J93" s="199">
        <f t="shared" si="0"/>
        <v>0</v>
      </c>
      <c r="K93" s="195" t="s">
        <v>19</v>
      </c>
      <c r="L93" s="40"/>
      <c r="M93" s="200" t="s">
        <v>19</v>
      </c>
      <c r="N93" s="201" t="s">
        <v>43</v>
      </c>
      <c r="O93" s="65"/>
      <c r="P93" s="202">
        <f t="shared" si="1"/>
        <v>0</v>
      </c>
      <c r="Q93" s="202">
        <v>0</v>
      </c>
      <c r="R93" s="202">
        <f t="shared" si="2"/>
        <v>0</v>
      </c>
      <c r="S93" s="202">
        <v>0</v>
      </c>
      <c r="T93" s="203">
        <f t="shared" si="3"/>
        <v>0</v>
      </c>
      <c r="U93" s="35"/>
      <c r="V93" s="35"/>
      <c r="W93" s="35"/>
      <c r="X93" s="35"/>
      <c r="Y93" s="35"/>
      <c r="Z93" s="35"/>
      <c r="AA93" s="35"/>
      <c r="AB93" s="35"/>
      <c r="AC93" s="35"/>
      <c r="AD93" s="35"/>
      <c r="AE93" s="35"/>
      <c r="AR93" s="204" t="s">
        <v>212</v>
      </c>
      <c r="AT93" s="204" t="s">
        <v>208</v>
      </c>
      <c r="AU93" s="204" t="s">
        <v>82</v>
      </c>
      <c r="AY93" s="18" t="s">
        <v>206</v>
      </c>
      <c r="BE93" s="205">
        <f t="shared" si="4"/>
        <v>0</v>
      </c>
      <c r="BF93" s="205">
        <f t="shared" si="5"/>
        <v>0</v>
      </c>
      <c r="BG93" s="205">
        <f t="shared" si="6"/>
        <v>0</v>
      </c>
      <c r="BH93" s="205">
        <f t="shared" si="7"/>
        <v>0</v>
      </c>
      <c r="BI93" s="205">
        <f t="shared" si="8"/>
        <v>0</v>
      </c>
      <c r="BJ93" s="18" t="s">
        <v>80</v>
      </c>
      <c r="BK93" s="205">
        <f t="shared" si="9"/>
        <v>0</v>
      </c>
      <c r="BL93" s="18" t="s">
        <v>212</v>
      </c>
      <c r="BM93" s="204" t="s">
        <v>362</v>
      </c>
    </row>
    <row r="94" spans="1:65" s="2" customFormat="1" ht="16.5" customHeight="1">
      <c r="A94" s="35"/>
      <c r="B94" s="36"/>
      <c r="C94" s="193" t="s">
        <v>881</v>
      </c>
      <c r="D94" s="193" t="s">
        <v>208</v>
      </c>
      <c r="E94" s="194" t="s">
        <v>1606</v>
      </c>
      <c r="F94" s="195" t="s">
        <v>1607</v>
      </c>
      <c r="G94" s="196" t="s">
        <v>220</v>
      </c>
      <c r="H94" s="197">
        <v>90</v>
      </c>
      <c r="I94" s="198"/>
      <c r="J94" s="199">
        <f t="shared" si="0"/>
        <v>0</v>
      </c>
      <c r="K94" s="195" t="s">
        <v>19</v>
      </c>
      <c r="L94" s="40"/>
      <c r="M94" s="200" t="s">
        <v>19</v>
      </c>
      <c r="N94" s="201" t="s">
        <v>43</v>
      </c>
      <c r="O94" s="65"/>
      <c r="P94" s="202">
        <f t="shared" si="1"/>
        <v>0</v>
      </c>
      <c r="Q94" s="202">
        <v>0</v>
      </c>
      <c r="R94" s="202">
        <f t="shared" si="2"/>
        <v>0</v>
      </c>
      <c r="S94" s="202">
        <v>0</v>
      </c>
      <c r="T94" s="203">
        <f t="shared" si="3"/>
        <v>0</v>
      </c>
      <c r="U94" s="35"/>
      <c r="V94" s="35"/>
      <c r="W94" s="35"/>
      <c r="X94" s="35"/>
      <c r="Y94" s="35"/>
      <c r="Z94" s="35"/>
      <c r="AA94" s="35"/>
      <c r="AB94" s="35"/>
      <c r="AC94" s="35"/>
      <c r="AD94" s="35"/>
      <c r="AE94" s="35"/>
      <c r="AR94" s="204" t="s">
        <v>212</v>
      </c>
      <c r="AT94" s="204" t="s">
        <v>208</v>
      </c>
      <c r="AU94" s="204" t="s">
        <v>82</v>
      </c>
      <c r="AY94" s="18" t="s">
        <v>206</v>
      </c>
      <c r="BE94" s="205">
        <f t="shared" si="4"/>
        <v>0</v>
      </c>
      <c r="BF94" s="205">
        <f t="shared" si="5"/>
        <v>0</v>
      </c>
      <c r="BG94" s="205">
        <f t="shared" si="6"/>
        <v>0</v>
      </c>
      <c r="BH94" s="205">
        <f t="shared" si="7"/>
        <v>0</v>
      </c>
      <c r="BI94" s="205">
        <f t="shared" si="8"/>
        <v>0</v>
      </c>
      <c r="BJ94" s="18" t="s">
        <v>80</v>
      </c>
      <c r="BK94" s="205">
        <f t="shared" si="9"/>
        <v>0</v>
      </c>
      <c r="BL94" s="18" t="s">
        <v>212</v>
      </c>
      <c r="BM94" s="204" t="s">
        <v>371</v>
      </c>
    </row>
    <row r="95" spans="1:65" s="2" customFormat="1" ht="16.5" customHeight="1">
      <c r="A95" s="35"/>
      <c r="B95" s="36"/>
      <c r="C95" s="193" t="s">
        <v>884</v>
      </c>
      <c r="D95" s="193" t="s">
        <v>208</v>
      </c>
      <c r="E95" s="194" t="s">
        <v>1608</v>
      </c>
      <c r="F95" s="195" t="s">
        <v>1609</v>
      </c>
      <c r="G95" s="196" t="s">
        <v>220</v>
      </c>
      <c r="H95" s="197">
        <v>90</v>
      </c>
      <c r="I95" s="198"/>
      <c r="J95" s="199">
        <f t="shared" si="0"/>
        <v>0</v>
      </c>
      <c r="K95" s="195" t="s">
        <v>19</v>
      </c>
      <c r="L95" s="40"/>
      <c r="M95" s="200" t="s">
        <v>19</v>
      </c>
      <c r="N95" s="201" t="s">
        <v>43</v>
      </c>
      <c r="O95" s="65"/>
      <c r="P95" s="202">
        <f t="shared" si="1"/>
        <v>0</v>
      </c>
      <c r="Q95" s="202">
        <v>0</v>
      </c>
      <c r="R95" s="202">
        <f t="shared" si="2"/>
        <v>0</v>
      </c>
      <c r="S95" s="202">
        <v>0</v>
      </c>
      <c r="T95" s="203">
        <f t="shared" si="3"/>
        <v>0</v>
      </c>
      <c r="U95" s="35"/>
      <c r="V95" s="35"/>
      <c r="W95" s="35"/>
      <c r="X95" s="35"/>
      <c r="Y95" s="35"/>
      <c r="Z95" s="35"/>
      <c r="AA95" s="35"/>
      <c r="AB95" s="35"/>
      <c r="AC95" s="35"/>
      <c r="AD95" s="35"/>
      <c r="AE95" s="35"/>
      <c r="AR95" s="204" t="s">
        <v>212</v>
      </c>
      <c r="AT95" s="204" t="s">
        <v>208</v>
      </c>
      <c r="AU95" s="204" t="s">
        <v>82</v>
      </c>
      <c r="AY95" s="18" t="s">
        <v>206</v>
      </c>
      <c r="BE95" s="205">
        <f t="shared" si="4"/>
        <v>0</v>
      </c>
      <c r="BF95" s="205">
        <f t="shared" si="5"/>
        <v>0</v>
      </c>
      <c r="BG95" s="205">
        <f t="shared" si="6"/>
        <v>0</v>
      </c>
      <c r="BH95" s="205">
        <f t="shared" si="7"/>
        <v>0</v>
      </c>
      <c r="BI95" s="205">
        <f t="shared" si="8"/>
        <v>0</v>
      </c>
      <c r="BJ95" s="18" t="s">
        <v>80</v>
      </c>
      <c r="BK95" s="205">
        <f t="shared" si="9"/>
        <v>0</v>
      </c>
      <c r="BL95" s="18" t="s">
        <v>212</v>
      </c>
      <c r="BM95" s="204" t="s">
        <v>380</v>
      </c>
    </row>
    <row r="96" spans="1:65" s="2" customFormat="1" ht="16.5" customHeight="1">
      <c r="A96" s="35"/>
      <c r="B96" s="36"/>
      <c r="C96" s="193" t="s">
        <v>888</v>
      </c>
      <c r="D96" s="193" t="s">
        <v>208</v>
      </c>
      <c r="E96" s="194" t="s">
        <v>1610</v>
      </c>
      <c r="F96" s="195" t="s">
        <v>1611</v>
      </c>
      <c r="G96" s="196" t="s">
        <v>220</v>
      </c>
      <c r="H96" s="197">
        <v>90</v>
      </c>
      <c r="I96" s="198"/>
      <c r="J96" s="199">
        <f t="shared" si="0"/>
        <v>0</v>
      </c>
      <c r="K96" s="195" t="s">
        <v>19</v>
      </c>
      <c r="L96" s="40"/>
      <c r="M96" s="200" t="s">
        <v>19</v>
      </c>
      <c r="N96" s="201" t="s">
        <v>43</v>
      </c>
      <c r="O96" s="65"/>
      <c r="P96" s="202">
        <f t="shared" si="1"/>
        <v>0</v>
      </c>
      <c r="Q96" s="202">
        <v>0</v>
      </c>
      <c r="R96" s="202">
        <f t="shared" si="2"/>
        <v>0</v>
      </c>
      <c r="S96" s="202">
        <v>0</v>
      </c>
      <c r="T96" s="203">
        <f t="shared" si="3"/>
        <v>0</v>
      </c>
      <c r="U96" s="35"/>
      <c r="V96" s="35"/>
      <c r="W96" s="35"/>
      <c r="X96" s="35"/>
      <c r="Y96" s="35"/>
      <c r="Z96" s="35"/>
      <c r="AA96" s="35"/>
      <c r="AB96" s="35"/>
      <c r="AC96" s="35"/>
      <c r="AD96" s="35"/>
      <c r="AE96" s="35"/>
      <c r="AR96" s="204" t="s">
        <v>212</v>
      </c>
      <c r="AT96" s="204" t="s">
        <v>208</v>
      </c>
      <c r="AU96" s="204" t="s">
        <v>82</v>
      </c>
      <c r="AY96" s="18" t="s">
        <v>206</v>
      </c>
      <c r="BE96" s="205">
        <f t="shared" si="4"/>
        <v>0</v>
      </c>
      <c r="BF96" s="205">
        <f t="shared" si="5"/>
        <v>0</v>
      </c>
      <c r="BG96" s="205">
        <f t="shared" si="6"/>
        <v>0</v>
      </c>
      <c r="BH96" s="205">
        <f t="shared" si="7"/>
        <v>0</v>
      </c>
      <c r="BI96" s="205">
        <f t="shared" si="8"/>
        <v>0</v>
      </c>
      <c r="BJ96" s="18" t="s">
        <v>80</v>
      </c>
      <c r="BK96" s="205">
        <f t="shared" si="9"/>
        <v>0</v>
      </c>
      <c r="BL96" s="18" t="s">
        <v>212</v>
      </c>
      <c r="BM96" s="204" t="s">
        <v>389</v>
      </c>
    </row>
    <row r="97" spans="1:65" s="2" customFormat="1" ht="16.5" customHeight="1">
      <c r="A97" s="35"/>
      <c r="B97" s="36"/>
      <c r="C97" s="193" t="s">
        <v>891</v>
      </c>
      <c r="D97" s="193" t="s">
        <v>208</v>
      </c>
      <c r="E97" s="194" t="s">
        <v>1612</v>
      </c>
      <c r="F97" s="195" t="s">
        <v>1613</v>
      </c>
      <c r="G97" s="196" t="s">
        <v>325</v>
      </c>
      <c r="H97" s="197">
        <v>270</v>
      </c>
      <c r="I97" s="198"/>
      <c r="J97" s="199">
        <f t="shared" si="0"/>
        <v>0</v>
      </c>
      <c r="K97" s="195" t="s">
        <v>19</v>
      </c>
      <c r="L97" s="40"/>
      <c r="M97" s="200" t="s">
        <v>19</v>
      </c>
      <c r="N97" s="201" t="s">
        <v>43</v>
      </c>
      <c r="O97" s="65"/>
      <c r="P97" s="202">
        <f t="shared" si="1"/>
        <v>0</v>
      </c>
      <c r="Q97" s="202">
        <v>0</v>
      </c>
      <c r="R97" s="202">
        <f t="shared" si="2"/>
        <v>0</v>
      </c>
      <c r="S97" s="202">
        <v>0</v>
      </c>
      <c r="T97" s="203">
        <f t="shared" si="3"/>
        <v>0</v>
      </c>
      <c r="U97" s="35"/>
      <c r="V97" s="35"/>
      <c r="W97" s="35"/>
      <c r="X97" s="35"/>
      <c r="Y97" s="35"/>
      <c r="Z97" s="35"/>
      <c r="AA97" s="35"/>
      <c r="AB97" s="35"/>
      <c r="AC97" s="35"/>
      <c r="AD97" s="35"/>
      <c r="AE97" s="35"/>
      <c r="AR97" s="204" t="s">
        <v>212</v>
      </c>
      <c r="AT97" s="204" t="s">
        <v>208</v>
      </c>
      <c r="AU97" s="204" t="s">
        <v>82</v>
      </c>
      <c r="AY97" s="18" t="s">
        <v>206</v>
      </c>
      <c r="BE97" s="205">
        <f t="shared" si="4"/>
        <v>0</v>
      </c>
      <c r="BF97" s="205">
        <f t="shared" si="5"/>
        <v>0</v>
      </c>
      <c r="BG97" s="205">
        <f t="shared" si="6"/>
        <v>0</v>
      </c>
      <c r="BH97" s="205">
        <f t="shared" si="7"/>
        <v>0</v>
      </c>
      <c r="BI97" s="205">
        <f t="shared" si="8"/>
        <v>0</v>
      </c>
      <c r="BJ97" s="18" t="s">
        <v>80</v>
      </c>
      <c r="BK97" s="205">
        <f t="shared" si="9"/>
        <v>0</v>
      </c>
      <c r="BL97" s="18" t="s">
        <v>212</v>
      </c>
      <c r="BM97" s="204" t="s">
        <v>400</v>
      </c>
    </row>
    <row r="98" spans="1:65" s="2" customFormat="1" ht="16.5" customHeight="1">
      <c r="A98" s="35"/>
      <c r="B98" s="36"/>
      <c r="C98" s="193" t="s">
        <v>894</v>
      </c>
      <c r="D98" s="193" t="s">
        <v>208</v>
      </c>
      <c r="E98" s="194" t="s">
        <v>1614</v>
      </c>
      <c r="F98" s="195" t="s">
        <v>1615</v>
      </c>
      <c r="G98" s="196" t="s">
        <v>862</v>
      </c>
      <c r="H98" s="197">
        <v>34</v>
      </c>
      <c r="I98" s="198"/>
      <c r="J98" s="199">
        <f t="shared" si="0"/>
        <v>0</v>
      </c>
      <c r="K98" s="195" t="s">
        <v>19</v>
      </c>
      <c r="L98" s="40"/>
      <c r="M98" s="200" t="s">
        <v>19</v>
      </c>
      <c r="N98" s="201" t="s">
        <v>43</v>
      </c>
      <c r="O98" s="65"/>
      <c r="P98" s="202">
        <f t="shared" si="1"/>
        <v>0</v>
      </c>
      <c r="Q98" s="202">
        <v>0</v>
      </c>
      <c r="R98" s="202">
        <f t="shared" si="2"/>
        <v>0</v>
      </c>
      <c r="S98" s="202">
        <v>0</v>
      </c>
      <c r="T98" s="203">
        <f t="shared" si="3"/>
        <v>0</v>
      </c>
      <c r="U98" s="35"/>
      <c r="V98" s="35"/>
      <c r="W98" s="35"/>
      <c r="X98" s="35"/>
      <c r="Y98" s="35"/>
      <c r="Z98" s="35"/>
      <c r="AA98" s="35"/>
      <c r="AB98" s="35"/>
      <c r="AC98" s="35"/>
      <c r="AD98" s="35"/>
      <c r="AE98" s="35"/>
      <c r="AR98" s="204" t="s">
        <v>212</v>
      </c>
      <c r="AT98" s="204" t="s">
        <v>208</v>
      </c>
      <c r="AU98" s="204" t="s">
        <v>82</v>
      </c>
      <c r="AY98" s="18" t="s">
        <v>206</v>
      </c>
      <c r="BE98" s="205">
        <f t="shared" si="4"/>
        <v>0</v>
      </c>
      <c r="BF98" s="205">
        <f t="shared" si="5"/>
        <v>0</v>
      </c>
      <c r="BG98" s="205">
        <f t="shared" si="6"/>
        <v>0</v>
      </c>
      <c r="BH98" s="205">
        <f t="shared" si="7"/>
        <v>0</v>
      </c>
      <c r="BI98" s="205">
        <f t="shared" si="8"/>
        <v>0</v>
      </c>
      <c r="BJ98" s="18" t="s">
        <v>80</v>
      </c>
      <c r="BK98" s="205">
        <f t="shared" si="9"/>
        <v>0</v>
      </c>
      <c r="BL98" s="18" t="s">
        <v>212</v>
      </c>
      <c r="BM98" s="204" t="s">
        <v>412</v>
      </c>
    </row>
    <row r="99" spans="1:65" s="2" customFormat="1" ht="16.5" customHeight="1">
      <c r="A99" s="35"/>
      <c r="B99" s="36"/>
      <c r="C99" s="193" t="s">
        <v>899</v>
      </c>
      <c r="D99" s="193" t="s">
        <v>208</v>
      </c>
      <c r="E99" s="194" t="s">
        <v>1616</v>
      </c>
      <c r="F99" s="195" t="s">
        <v>1617</v>
      </c>
      <c r="G99" s="196" t="s">
        <v>862</v>
      </c>
      <c r="H99" s="197">
        <v>8</v>
      </c>
      <c r="I99" s="198"/>
      <c r="J99" s="199">
        <f t="shared" si="0"/>
        <v>0</v>
      </c>
      <c r="K99" s="195" t="s">
        <v>19</v>
      </c>
      <c r="L99" s="40"/>
      <c r="M99" s="200" t="s">
        <v>19</v>
      </c>
      <c r="N99" s="201" t="s">
        <v>43</v>
      </c>
      <c r="O99" s="65"/>
      <c r="P99" s="202">
        <f t="shared" si="1"/>
        <v>0</v>
      </c>
      <c r="Q99" s="202">
        <v>0</v>
      </c>
      <c r="R99" s="202">
        <f t="shared" si="2"/>
        <v>0</v>
      </c>
      <c r="S99" s="202">
        <v>0</v>
      </c>
      <c r="T99" s="203">
        <f t="shared" si="3"/>
        <v>0</v>
      </c>
      <c r="U99" s="35"/>
      <c r="V99" s="35"/>
      <c r="W99" s="35"/>
      <c r="X99" s="35"/>
      <c r="Y99" s="35"/>
      <c r="Z99" s="35"/>
      <c r="AA99" s="35"/>
      <c r="AB99" s="35"/>
      <c r="AC99" s="35"/>
      <c r="AD99" s="35"/>
      <c r="AE99" s="35"/>
      <c r="AR99" s="204" t="s">
        <v>212</v>
      </c>
      <c r="AT99" s="204" t="s">
        <v>208</v>
      </c>
      <c r="AU99" s="204" t="s">
        <v>82</v>
      </c>
      <c r="AY99" s="18" t="s">
        <v>206</v>
      </c>
      <c r="BE99" s="205">
        <f t="shared" si="4"/>
        <v>0</v>
      </c>
      <c r="BF99" s="205">
        <f t="shared" si="5"/>
        <v>0</v>
      </c>
      <c r="BG99" s="205">
        <f t="shared" si="6"/>
        <v>0</v>
      </c>
      <c r="BH99" s="205">
        <f t="shared" si="7"/>
        <v>0</v>
      </c>
      <c r="BI99" s="205">
        <f t="shared" si="8"/>
        <v>0</v>
      </c>
      <c r="BJ99" s="18" t="s">
        <v>80</v>
      </c>
      <c r="BK99" s="205">
        <f t="shared" si="9"/>
        <v>0</v>
      </c>
      <c r="BL99" s="18" t="s">
        <v>212</v>
      </c>
      <c r="BM99" s="204" t="s">
        <v>422</v>
      </c>
    </row>
    <row r="100" spans="1:65" s="2" customFormat="1" ht="16.5" customHeight="1">
      <c r="A100" s="35"/>
      <c r="B100" s="36"/>
      <c r="C100" s="193" t="s">
        <v>1240</v>
      </c>
      <c r="D100" s="193" t="s">
        <v>208</v>
      </c>
      <c r="E100" s="194" t="s">
        <v>1618</v>
      </c>
      <c r="F100" s="195" t="s">
        <v>1619</v>
      </c>
      <c r="G100" s="196" t="s">
        <v>862</v>
      </c>
      <c r="H100" s="197">
        <v>2</v>
      </c>
      <c r="I100" s="198"/>
      <c r="J100" s="199">
        <f t="shared" si="0"/>
        <v>0</v>
      </c>
      <c r="K100" s="195" t="s">
        <v>19</v>
      </c>
      <c r="L100" s="40"/>
      <c r="M100" s="200" t="s">
        <v>19</v>
      </c>
      <c r="N100" s="201" t="s">
        <v>43</v>
      </c>
      <c r="O100" s="65"/>
      <c r="P100" s="202">
        <f t="shared" si="1"/>
        <v>0</v>
      </c>
      <c r="Q100" s="202">
        <v>0</v>
      </c>
      <c r="R100" s="202">
        <f t="shared" si="2"/>
        <v>0</v>
      </c>
      <c r="S100" s="202">
        <v>0</v>
      </c>
      <c r="T100" s="203">
        <f t="shared" si="3"/>
        <v>0</v>
      </c>
      <c r="U100" s="35"/>
      <c r="V100" s="35"/>
      <c r="W100" s="35"/>
      <c r="X100" s="35"/>
      <c r="Y100" s="35"/>
      <c r="Z100" s="35"/>
      <c r="AA100" s="35"/>
      <c r="AB100" s="35"/>
      <c r="AC100" s="35"/>
      <c r="AD100" s="35"/>
      <c r="AE100" s="35"/>
      <c r="AR100" s="204" t="s">
        <v>212</v>
      </c>
      <c r="AT100" s="204" t="s">
        <v>208</v>
      </c>
      <c r="AU100" s="204" t="s">
        <v>82</v>
      </c>
      <c r="AY100" s="18" t="s">
        <v>206</v>
      </c>
      <c r="BE100" s="205">
        <f t="shared" si="4"/>
        <v>0</v>
      </c>
      <c r="BF100" s="205">
        <f t="shared" si="5"/>
        <v>0</v>
      </c>
      <c r="BG100" s="205">
        <f t="shared" si="6"/>
        <v>0</v>
      </c>
      <c r="BH100" s="205">
        <f t="shared" si="7"/>
        <v>0</v>
      </c>
      <c r="BI100" s="205">
        <f t="shared" si="8"/>
        <v>0</v>
      </c>
      <c r="BJ100" s="18" t="s">
        <v>80</v>
      </c>
      <c r="BK100" s="205">
        <f t="shared" si="9"/>
        <v>0</v>
      </c>
      <c r="BL100" s="18" t="s">
        <v>212</v>
      </c>
      <c r="BM100" s="204" t="s">
        <v>432</v>
      </c>
    </row>
    <row r="101" spans="1:65" s="2" customFormat="1" ht="16.5" customHeight="1">
      <c r="A101" s="35"/>
      <c r="B101" s="36"/>
      <c r="C101" s="193" t="s">
        <v>1243</v>
      </c>
      <c r="D101" s="193" t="s">
        <v>208</v>
      </c>
      <c r="E101" s="194" t="s">
        <v>1620</v>
      </c>
      <c r="F101" s="195" t="s">
        <v>1621</v>
      </c>
      <c r="G101" s="196" t="s">
        <v>220</v>
      </c>
      <c r="H101" s="197">
        <v>90</v>
      </c>
      <c r="I101" s="198"/>
      <c r="J101" s="199">
        <f t="shared" si="0"/>
        <v>0</v>
      </c>
      <c r="K101" s="195" t="s">
        <v>19</v>
      </c>
      <c r="L101" s="40"/>
      <c r="M101" s="200" t="s">
        <v>19</v>
      </c>
      <c r="N101" s="201" t="s">
        <v>43</v>
      </c>
      <c r="O101" s="65"/>
      <c r="P101" s="202">
        <f t="shared" si="1"/>
        <v>0</v>
      </c>
      <c r="Q101" s="202">
        <v>0</v>
      </c>
      <c r="R101" s="202">
        <f t="shared" si="2"/>
        <v>0</v>
      </c>
      <c r="S101" s="202">
        <v>0</v>
      </c>
      <c r="T101" s="203">
        <f t="shared" si="3"/>
        <v>0</v>
      </c>
      <c r="U101" s="35"/>
      <c r="V101" s="35"/>
      <c r="W101" s="35"/>
      <c r="X101" s="35"/>
      <c r="Y101" s="35"/>
      <c r="Z101" s="35"/>
      <c r="AA101" s="35"/>
      <c r="AB101" s="35"/>
      <c r="AC101" s="35"/>
      <c r="AD101" s="35"/>
      <c r="AE101" s="35"/>
      <c r="AR101" s="204" t="s">
        <v>212</v>
      </c>
      <c r="AT101" s="204" t="s">
        <v>208</v>
      </c>
      <c r="AU101" s="204" t="s">
        <v>82</v>
      </c>
      <c r="AY101" s="18" t="s">
        <v>206</v>
      </c>
      <c r="BE101" s="205">
        <f t="shared" si="4"/>
        <v>0</v>
      </c>
      <c r="BF101" s="205">
        <f t="shared" si="5"/>
        <v>0</v>
      </c>
      <c r="BG101" s="205">
        <f t="shared" si="6"/>
        <v>0</v>
      </c>
      <c r="BH101" s="205">
        <f t="shared" si="7"/>
        <v>0</v>
      </c>
      <c r="BI101" s="205">
        <f t="shared" si="8"/>
        <v>0</v>
      </c>
      <c r="BJ101" s="18" t="s">
        <v>80</v>
      </c>
      <c r="BK101" s="205">
        <f t="shared" si="9"/>
        <v>0</v>
      </c>
      <c r="BL101" s="18" t="s">
        <v>212</v>
      </c>
      <c r="BM101" s="204" t="s">
        <v>444</v>
      </c>
    </row>
    <row r="102" spans="1:65" s="2" customFormat="1" ht="16.5" customHeight="1">
      <c r="A102" s="35"/>
      <c r="B102" s="36"/>
      <c r="C102" s="193" t="s">
        <v>1246</v>
      </c>
      <c r="D102" s="193" t="s">
        <v>208</v>
      </c>
      <c r="E102" s="194" t="s">
        <v>1622</v>
      </c>
      <c r="F102" s="195" t="s">
        <v>1623</v>
      </c>
      <c r="G102" s="196" t="s">
        <v>220</v>
      </c>
      <c r="H102" s="197">
        <v>90</v>
      </c>
      <c r="I102" s="198"/>
      <c r="J102" s="199">
        <f t="shared" si="0"/>
        <v>0</v>
      </c>
      <c r="K102" s="195" t="s">
        <v>19</v>
      </c>
      <c r="L102" s="40"/>
      <c r="M102" s="200" t="s">
        <v>19</v>
      </c>
      <c r="N102" s="201" t="s">
        <v>43</v>
      </c>
      <c r="O102" s="65"/>
      <c r="P102" s="202">
        <f t="shared" si="1"/>
        <v>0</v>
      </c>
      <c r="Q102" s="202">
        <v>0</v>
      </c>
      <c r="R102" s="202">
        <f t="shared" si="2"/>
        <v>0</v>
      </c>
      <c r="S102" s="202">
        <v>0</v>
      </c>
      <c r="T102" s="203">
        <f t="shared" si="3"/>
        <v>0</v>
      </c>
      <c r="U102" s="35"/>
      <c r="V102" s="35"/>
      <c r="W102" s="35"/>
      <c r="X102" s="35"/>
      <c r="Y102" s="35"/>
      <c r="Z102" s="35"/>
      <c r="AA102" s="35"/>
      <c r="AB102" s="35"/>
      <c r="AC102" s="35"/>
      <c r="AD102" s="35"/>
      <c r="AE102" s="35"/>
      <c r="AR102" s="204" t="s">
        <v>212</v>
      </c>
      <c r="AT102" s="204" t="s">
        <v>208</v>
      </c>
      <c r="AU102" s="204" t="s">
        <v>82</v>
      </c>
      <c r="AY102" s="18" t="s">
        <v>206</v>
      </c>
      <c r="BE102" s="205">
        <f t="shared" si="4"/>
        <v>0</v>
      </c>
      <c r="BF102" s="205">
        <f t="shared" si="5"/>
        <v>0</v>
      </c>
      <c r="BG102" s="205">
        <f t="shared" si="6"/>
        <v>0</v>
      </c>
      <c r="BH102" s="205">
        <f t="shared" si="7"/>
        <v>0</v>
      </c>
      <c r="BI102" s="205">
        <f t="shared" si="8"/>
        <v>0</v>
      </c>
      <c r="BJ102" s="18" t="s">
        <v>80</v>
      </c>
      <c r="BK102" s="205">
        <f t="shared" si="9"/>
        <v>0</v>
      </c>
      <c r="BL102" s="18" t="s">
        <v>212</v>
      </c>
      <c r="BM102" s="204" t="s">
        <v>456</v>
      </c>
    </row>
    <row r="103" spans="1:65" s="2" customFormat="1" ht="16.5" customHeight="1">
      <c r="A103" s="35"/>
      <c r="B103" s="36"/>
      <c r="C103" s="193" t="s">
        <v>304</v>
      </c>
      <c r="D103" s="193" t="s">
        <v>208</v>
      </c>
      <c r="E103" s="194" t="s">
        <v>1624</v>
      </c>
      <c r="F103" s="195" t="s">
        <v>1291</v>
      </c>
      <c r="G103" s="196" t="s">
        <v>887</v>
      </c>
      <c r="H103" s="197">
        <v>1</v>
      </c>
      <c r="I103" s="198"/>
      <c r="J103" s="199">
        <f t="shared" si="0"/>
        <v>0</v>
      </c>
      <c r="K103" s="195" t="s">
        <v>19</v>
      </c>
      <c r="L103" s="40"/>
      <c r="M103" s="249" t="s">
        <v>19</v>
      </c>
      <c r="N103" s="250" t="s">
        <v>43</v>
      </c>
      <c r="O103" s="247"/>
      <c r="P103" s="251">
        <f t="shared" si="1"/>
        <v>0</v>
      </c>
      <c r="Q103" s="251">
        <v>0</v>
      </c>
      <c r="R103" s="251">
        <f t="shared" si="2"/>
        <v>0</v>
      </c>
      <c r="S103" s="251">
        <v>0</v>
      </c>
      <c r="T103" s="252">
        <f t="shared" si="3"/>
        <v>0</v>
      </c>
      <c r="U103" s="35"/>
      <c r="V103" s="35"/>
      <c r="W103" s="35"/>
      <c r="X103" s="35"/>
      <c r="Y103" s="35"/>
      <c r="Z103" s="35"/>
      <c r="AA103" s="35"/>
      <c r="AB103" s="35"/>
      <c r="AC103" s="35"/>
      <c r="AD103" s="35"/>
      <c r="AE103" s="35"/>
      <c r="AR103" s="204" t="s">
        <v>212</v>
      </c>
      <c r="AT103" s="204" t="s">
        <v>208</v>
      </c>
      <c r="AU103" s="204" t="s">
        <v>82</v>
      </c>
      <c r="AY103" s="18" t="s">
        <v>206</v>
      </c>
      <c r="BE103" s="205">
        <f t="shared" si="4"/>
        <v>0</v>
      </c>
      <c r="BF103" s="205">
        <f t="shared" si="5"/>
        <v>0</v>
      </c>
      <c r="BG103" s="205">
        <f t="shared" si="6"/>
        <v>0</v>
      </c>
      <c r="BH103" s="205">
        <f t="shared" si="7"/>
        <v>0</v>
      </c>
      <c r="BI103" s="205">
        <f t="shared" si="8"/>
        <v>0</v>
      </c>
      <c r="BJ103" s="18" t="s">
        <v>80</v>
      </c>
      <c r="BK103" s="205">
        <f t="shared" si="9"/>
        <v>0</v>
      </c>
      <c r="BL103" s="18" t="s">
        <v>212</v>
      </c>
      <c r="BM103" s="204" t="s">
        <v>594</v>
      </c>
    </row>
    <row r="104" spans="1:65" s="2" customFormat="1" ht="6.95" customHeight="1">
      <c r="A104" s="35"/>
      <c r="B104" s="48"/>
      <c r="C104" s="49"/>
      <c r="D104" s="49"/>
      <c r="E104" s="49"/>
      <c r="F104" s="49"/>
      <c r="G104" s="49"/>
      <c r="H104" s="49"/>
      <c r="I104" s="143"/>
      <c r="J104" s="49"/>
      <c r="K104" s="49"/>
      <c r="L104" s="40"/>
      <c r="M104" s="35"/>
      <c r="O104" s="35"/>
      <c r="P104" s="35"/>
      <c r="Q104" s="35"/>
      <c r="R104" s="35"/>
      <c r="S104" s="35"/>
      <c r="T104" s="35"/>
      <c r="U104" s="35"/>
      <c r="V104" s="35"/>
      <c r="W104" s="35"/>
      <c r="X104" s="35"/>
      <c r="Y104" s="35"/>
      <c r="Z104" s="35"/>
      <c r="AA104" s="35"/>
      <c r="AB104" s="35"/>
      <c r="AC104" s="35"/>
      <c r="AD104" s="35"/>
      <c r="AE104" s="35"/>
    </row>
  </sheetData>
  <sheetProtection algorithmName="SHA-512" hashValue="ETac+UtVeKtgbhsrfsgonXPyWUZFJsZ4YMdIpnOpJeJjO4nZU8pw1S9iGrz6a79gWlX2/1cJRNwVqko6NeLr/Q==" saltValue="4avnOktwvnSjkoUrlvMaJugPgUanhIa+fT6VKJr/XNbxKKJ4pbFGUYaMHcGspXzk1rNyJ0Pg+KmgP3WAM75lGA==" spinCount="100000" sheet="1" objects="1" scenarios="1" formatColumns="0" formatRows="0" autoFilter="0"/>
  <autoFilter ref="C80:K103"/>
  <mergeCells count="9">
    <mergeCell ref="E50:H50"/>
    <mergeCell ref="E71:H71"/>
    <mergeCell ref="E73:H73"/>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196"/>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132</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1625</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ROUND(J111,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ROUND((SUM(BE111:BE2195)),  2)</f>
        <v>0</v>
      </c>
      <c r="G33" s="35"/>
      <c r="H33" s="35"/>
      <c r="I33" s="132">
        <v>0.21</v>
      </c>
      <c r="J33" s="131">
        <f>ROUND(((SUM(BE111:BE2195))*I33),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ROUND((SUM(BF111:BF2195)),  2)</f>
        <v>0</v>
      </c>
      <c r="G34" s="35"/>
      <c r="H34" s="35"/>
      <c r="I34" s="132">
        <v>0.15</v>
      </c>
      <c r="J34" s="131">
        <f>ROUND(((SUM(BF111:BF2195))*I34),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ROUND((SUM(BG111:BG2195)),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ROUND((SUM(BH111:BH2195)),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ROUND((SUM(BI111:BI2195)),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700 - Základní škola</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J111</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188</v>
      </c>
      <c r="E60" s="155"/>
      <c r="F60" s="155"/>
      <c r="G60" s="155"/>
      <c r="H60" s="155"/>
      <c r="I60" s="156"/>
      <c r="J60" s="157">
        <f>J112</f>
        <v>0</v>
      </c>
      <c r="K60" s="153"/>
      <c r="L60" s="158"/>
    </row>
    <row r="61" spans="1:47" s="10" customFormat="1" ht="19.899999999999999" customHeight="1">
      <c r="B61" s="159"/>
      <c r="C61" s="98"/>
      <c r="D61" s="160" t="s">
        <v>189</v>
      </c>
      <c r="E61" s="161"/>
      <c r="F61" s="161"/>
      <c r="G61" s="161"/>
      <c r="H61" s="161"/>
      <c r="I61" s="162"/>
      <c r="J61" s="163">
        <f>J113</f>
        <v>0</v>
      </c>
      <c r="K61" s="98"/>
      <c r="L61" s="164"/>
    </row>
    <row r="62" spans="1:47" s="10" customFormat="1" ht="19.899999999999999" customHeight="1">
      <c r="B62" s="159"/>
      <c r="C62" s="98"/>
      <c r="D62" s="160" t="s">
        <v>272</v>
      </c>
      <c r="E62" s="161"/>
      <c r="F62" s="161"/>
      <c r="G62" s="161"/>
      <c r="H62" s="161"/>
      <c r="I62" s="162"/>
      <c r="J62" s="163">
        <f>J142</f>
        <v>0</v>
      </c>
      <c r="K62" s="98"/>
      <c r="L62" s="164"/>
    </row>
    <row r="63" spans="1:47" s="10" customFormat="1" ht="19.899999999999999" customHeight="1">
      <c r="B63" s="159"/>
      <c r="C63" s="98"/>
      <c r="D63" s="160" t="s">
        <v>462</v>
      </c>
      <c r="E63" s="161"/>
      <c r="F63" s="161"/>
      <c r="G63" s="161"/>
      <c r="H63" s="161"/>
      <c r="I63" s="162"/>
      <c r="J63" s="163">
        <f>J216</f>
        <v>0</v>
      </c>
      <c r="K63" s="98"/>
      <c r="L63" s="164"/>
    </row>
    <row r="64" spans="1:47" s="10" customFormat="1" ht="19.899999999999999" customHeight="1">
      <c r="B64" s="159"/>
      <c r="C64" s="98"/>
      <c r="D64" s="160" t="s">
        <v>907</v>
      </c>
      <c r="E64" s="161"/>
      <c r="F64" s="161"/>
      <c r="G64" s="161"/>
      <c r="H64" s="161"/>
      <c r="I64" s="162"/>
      <c r="J64" s="163">
        <f>J413</f>
        <v>0</v>
      </c>
      <c r="K64" s="98"/>
      <c r="L64" s="164"/>
    </row>
    <row r="65" spans="2:12" s="10" customFormat="1" ht="19.899999999999999" customHeight="1">
      <c r="B65" s="159"/>
      <c r="C65" s="98"/>
      <c r="D65" s="160" t="s">
        <v>463</v>
      </c>
      <c r="E65" s="161"/>
      <c r="F65" s="161"/>
      <c r="G65" s="161"/>
      <c r="H65" s="161"/>
      <c r="I65" s="162"/>
      <c r="J65" s="163">
        <f>J488</f>
        <v>0</v>
      </c>
      <c r="K65" s="98"/>
      <c r="L65" s="164"/>
    </row>
    <row r="66" spans="2:12" s="10" customFormat="1" ht="19.899999999999999" customHeight="1">
      <c r="B66" s="159"/>
      <c r="C66" s="98"/>
      <c r="D66" s="160" t="s">
        <v>1626</v>
      </c>
      <c r="E66" s="161"/>
      <c r="F66" s="161"/>
      <c r="G66" s="161"/>
      <c r="H66" s="161"/>
      <c r="I66" s="162"/>
      <c r="J66" s="163">
        <f>J507</f>
        <v>0</v>
      </c>
      <c r="K66" s="98"/>
      <c r="L66" s="164"/>
    </row>
    <row r="67" spans="2:12" s="10" customFormat="1" ht="19.899999999999999" customHeight="1">
      <c r="B67" s="159"/>
      <c r="C67" s="98"/>
      <c r="D67" s="160" t="s">
        <v>608</v>
      </c>
      <c r="E67" s="161"/>
      <c r="F67" s="161"/>
      <c r="G67" s="161"/>
      <c r="H67" s="161"/>
      <c r="I67" s="162"/>
      <c r="J67" s="163">
        <f>J781</f>
        <v>0</v>
      </c>
      <c r="K67" s="98"/>
      <c r="L67" s="164"/>
    </row>
    <row r="68" spans="2:12" s="10" customFormat="1" ht="19.899999999999999" customHeight="1">
      <c r="B68" s="159"/>
      <c r="C68" s="98"/>
      <c r="D68" s="160" t="s">
        <v>190</v>
      </c>
      <c r="E68" s="161"/>
      <c r="F68" s="161"/>
      <c r="G68" s="161"/>
      <c r="H68" s="161"/>
      <c r="I68" s="162"/>
      <c r="J68" s="163">
        <f>J785</f>
        <v>0</v>
      </c>
      <c r="K68" s="98"/>
      <c r="L68" s="164"/>
    </row>
    <row r="69" spans="2:12" s="10" customFormat="1" ht="19.899999999999999" customHeight="1">
      <c r="B69" s="159"/>
      <c r="C69" s="98"/>
      <c r="D69" s="160" t="s">
        <v>274</v>
      </c>
      <c r="E69" s="161"/>
      <c r="F69" s="161"/>
      <c r="G69" s="161"/>
      <c r="H69" s="161"/>
      <c r="I69" s="162"/>
      <c r="J69" s="163">
        <f>J882</f>
        <v>0</v>
      </c>
      <c r="K69" s="98"/>
      <c r="L69" s="164"/>
    </row>
    <row r="70" spans="2:12" s="9" customFormat="1" ht="24.95" customHeight="1">
      <c r="B70" s="152"/>
      <c r="C70" s="153"/>
      <c r="D70" s="154" t="s">
        <v>908</v>
      </c>
      <c r="E70" s="155"/>
      <c r="F70" s="155"/>
      <c r="G70" s="155"/>
      <c r="H70" s="155"/>
      <c r="I70" s="156"/>
      <c r="J70" s="157">
        <f>J885</f>
        <v>0</v>
      </c>
      <c r="K70" s="153"/>
      <c r="L70" s="158"/>
    </row>
    <row r="71" spans="2:12" s="10" customFormat="1" ht="19.899999999999999" customHeight="1">
      <c r="B71" s="159"/>
      <c r="C71" s="98"/>
      <c r="D71" s="160" t="s">
        <v>1627</v>
      </c>
      <c r="E71" s="161"/>
      <c r="F71" s="161"/>
      <c r="G71" s="161"/>
      <c r="H71" s="161"/>
      <c r="I71" s="162"/>
      <c r="J71" s="163">
        <f>J886</f>
        <v>0</v>
      </c>
      <c r="K71" s="98"/>
      <c r="L71" s="164"/>
    </row>
    <row r="72" spans="2:12" s="10" customFormat="1" ht="19.899999999999999" customHeight="1">
      <c r="B72" s="159"/>
      <c r="C72" s="98"/>
      <c r="D72" s="160" t="s">
        <v>1628</v>
      </c>
      <c r="E72" s="161"/>
      <c r="F72" s="161"/>
      <c r="G72" s="161"/>
      <c r="H72" s="161"/>
      <c r="I72" s="162"/>
      <c r="J72" s="163">
        <f>J953</f>
        <v>0</v>
      </c>
      <c r="K72" s="98"/>
      <c r="L72" s="164"/>
    </row>
    <row r="73" spans="2:12" s="10" customFormat="1" ht="19.899999999999999" customHeight="1">
      <c r="B73" s="159"/>
      <c r="C73" s="98"/>
      <c r="D73" s="160" t="s">
        <v>1629</v>
      </c>
      <c r="E73" s="161"/>
      <c r="F73" s="161"/>
      <c r="G73" s="161"/>
      <c r="H73" s="161"/>
      <c r="I73" s="162"/>
      <c r="J73" s="163">
        <f>J1063</f>
        <v>0</v>
      </c>
      <c r="K73" s="98"/>
      <c r="L73" s="164"/>
    </row>
    <row r="74" spans="2:12" s="10" customFormat="1" ht="19.899999999999999" customHeight="1">
      <c r="B74" s="159"/>
      <c r="C74" s="98"/>
      <c r="D74" s="160" t="s">
        <v>1630</v>
      </c>
      <c r="E74" s="161"/>
      <c r="F74" s="161"/>
      <c r="G74" s="161"/>
      <c r="H74" s="161"/>
      <c r="I74" s="162"/>
      <c r="J74" s="163">
        <f>J1170</f>
        <v>0</v>
      </c>
      <c r="K74" s="98"/>
      <c r="L74" s="164"/>
    </row>
    <row r="75" spans="2:12" s="10" customFormat="1" ht="19.899999999999999" customHeight="1">
      <c r="B75" s="159"/>
      <c r="C75" s="98"/>
      <c r="D75" s="160" t="s">
        <v>1631</v>
      </c>
      <c r="E75" s="161"/>
      <c r="F75" s="161"/>
      <c r="G75" s="161"/>
      <c r="H75" s="161"/>
      <c r="I75" s="162"/>
      <c r="J75" s="163">
        <f>J1211</f>
        <v>0</v>
      </c>
      <c r="K75" s="98"/>
      <c r="L75" s="164"/>
    </row>
    <row r="76" spans="2:12" s="10" customFormat="1" ht="19.899999999999999" customHeight="1">
      <c r="B76" s="159"/>
      <c r="C76" s="98"/>
      <c r="D76" s="160" t="s">
        <v>1632</v>
      </c>
      <c r="E76" s="161"/>
      <c r="F76" s="161"/>
      <c r="G76" s="161"/>
      <c r="H76" s="161"/>
      <c r="I76" s="162"/>
      <c r="J76" s="163">
        <f>J1219</f>
        <v>0</v>
      </c>
      <c r="K76" s="98"/>
      <c r="L76" s="164"/>
    </row>
    <row r="77" spans="2:12" s="10" customFormat="1" ht="19.899999999999999" customHeight="1">
      <c r="B77" s="159"/>
      <c r="C77" s="98"/>
      <c r="D77" s="160" t="s">
        <v>1633</v>
      </c>
      <c r="E77" s="161"/>
      <c r="F77" s="161"/>
      <c r="G77" s="161"/>
      <c r="H77" s="161"/>
      <c r="I77" s="162"/>
      <c r="J77" s="163">
        <f>J1221</f>
        <v>0</v>
      </c>
      <c r="K77" s="98"/>
      <c r="L77" s="164"/>
    </row>
    <row r="78" spans="2:12" s="10" customFormat="1" ht="19.899999999999999" customHeight="1">
      <c r="B78" s="159"/>
      <c r="C78" s="98"/>
      <c r="D78" s="160" t="s">
        <v>1634</v>
      </c>
      <c r="E78" s="161"/>
      <c r="F78" s="161"/>
      <c r="G78" s="161"/>
      <c r="H78" s="161"/>
      <c r="I78" s="162"/>
      <c r="J78" s="163">
        <f>J1224</f>
        <v>0</v>
      </c>
      <c r="K78" s="98"/>
      <c r="L78" s="164"/>
    </row>
    <row r="79" spans="2:12" s="10" customFormat="1" ht="19.899999999999999" customHeight="1">
      <c r="B79" s="159"/>
      <c r="C79" s="98"/>
      <c r="D79" s="160" t="s">
        <v>1635</v>
      </c>
      <c r="E79" s="161"/>
      <c r="F79" s="161"/>
      <c r="G79" s="161"/>
      <c r="H79" s="161"/>
      <c r="I79" s="162"/>
      <c r="J79" s="163">
        <f>J1279</f>
        <v>0</v>
      </c>
      <c r="K79" s="98"/>
      <c r="L79" s="164"/>
    </row>
    <row r="80" spans="2:12" s="10" customFormat="1" ht="19.899999999999999" customHeight="1">
      <c r="B80" s="159"/>
      <c r="C80" s="98"/>
      <c r="D80" s="160" t="s">
        <v>1636</v>
      </c>
      <c r="E80" s="161"/>
      <c r="F80" s="161"/>
      <c r="G80" s="161"/>
      <c r="H80" s="161"/>
      <c r="I80" s="162"/>
      <c r="J80" s="163">
        <f>J1368</f>
        <v>0</v>
      </c>
      <c r="K80" s="98"/>
      <c r="L80" s="164"/>
    </row>
    <row r="81" spans="1:31" s="10" customFormat="1" ht="19.899999999999999" customHeight="1">
      <c r="B81" s="159"/>
      <c r="C81" s="98"/>
      <c r="D81" s="160" t="s">
        <v>1637</v>
      </c>
      <c r="E81" s="161"/>
      <c r="F81" s="161"/>
      <c r="G81" s="161"/>
      <c r="H81" s="161"/>
      <c r="I81" s="162"/>
      <c r="J81" s="163">
        <f>J1398</f>
        <v>0</v>
      </c>
      <c r="K81" s="98"/>
      <c r="L81" s="164"/>
    </row>
    <row r="82" spans="1:31" s="10" customFormat="1" ht="19.899999999999999" customHeight="1">
      <c r="B82" s="159"/>
      <c r="C82" s="98"/>
      <c r="D82" s="160" t="s">
        <v>1638</v>
      </c>
      <c r="E82" s="161"/>
      <c r="F82" s="161"/>
      <c r="G82" s="161"/>
      <c r="H82" s="161"/>
      <c r="I82" s="162"/>
      <c r="J82" s="163">
        <f>J1401</f>
        <v>0</v>
      </c>
      <c r="K82" s="98"/>
      <c r="L82" s="164"/>
    </row>
    <row r="83" spans="1:31" s="10" customFormat="1" ht="19.899999999999999" customHeight="1">
      <c r="B83" s="159"/>
      <c r="C83" s="98"/>
      <c r="D83" s="160" t="s">
        <v>909</v>
      </c>
      <c r="E83" s="161"/>
      <c r="F83" s="161"/>
      <c r="G83" s="161"/>
      <c r="H83" s="161"/>
      <c r="I83" s="162"/>
      <c r="J83" s="163">
        <f>J1572</f>
        <v>0</v>
      </c>
      <c r="K83" s="98"/>
      <c r="L83" s="164"/>
    </row>
    <row r="84" spans="1:31" s="10" customFormat="1" ht="19.899999999999999" customHeight="1">
      <c r="B84" s="159"/>
      <c r="C84" s="98"/>
      <c r="D84" s="160" t="s">
        <v>1639</v>
      </c>
      <c r="E84" s="161"/>
      <c r="F84" s="161"/>
      <c r="G84" s="161"/>
      <c r="H84" s="161"/>
      <c r="I84" s="162"/>
      <c r="J84" s="163">
        <f>J1923</f>
        <v>0</v>
      </c>
      <c r="K84" s="98"/>
      <c r="L84" s="164"/>
    </row>
    <row r="85" spans="1:31" s="10" customFormat="1" ht="19.899999999999999" customHeight="1">
      <c r="B85" s="159"/>
      <c r="C85" s="98"/>
      <c r="D85" s="160" t="s">
        <v>1640</v>
      </c>
      <c r="E85" s="161"/>
      <c r="F85" s="161"/>
      <c r="G85" s="161"/>
      <c r="H85" s="161"/>
      <c r="I85" s="162"/>
      <c r="J85" s="163">
        <f>J1993</f>
        <v>0</v>
      </c>
      <c r="K85" s="98"/>
      <c r="L85" s="164"/>
    </row>
    <row r="86" spans="1:31" s="10" customFormat="1" ht="19.899999999999999" customHeight="1">
      <c r="B86" s="159"/>
      <c r="C86" s="98"/>
      <c r="D86" s="160" t="s">
        <v>1641</v>
      </c>
      <c r="E86" s="161"/>
      <c r="F86" s="161"/>
      <c r="G86" s="161"/>
      <c r="H86" s="161"/>
      <c r="I86" s="162"/>
      <c r="J86" s="163">
        <f>J2018</f>
        <v>0</v>
      </c>
      <c r="K86" s="98"/>
      <c r="L86" s="164"/>
    </row>
    <row r="87" spans="1:31" s="10" customFormat="1" ht="19.899999999999999" customHeight="1">
      <c r="B87" s="159"/>
      <c r="C87" s="98"/>
      <c r="D87" s="160" t="s">
        <v>1642</v>
      </c>
      <c r="E87" s="161"/>
      <c r="F87" s="161"/>
      <c r="G87" s="161"/>
      <c r="H87" s="161"/>
      <c r="I87" s="162"/>
      <c r="J87" s="163">
        <f>J2085</f>
        <v>0</v>
      </c>
      <c r="K87" s="98"/>
      <c r="L87" s="164"/>
    </row>
    <row r="88" spans="1:31" s="10" customFormat="1" ht="19.899999999999999" customHeight="1">
      <c r="B88" s="159"/>
      <c r="C88" s="98"/>
      <c r="D88" s="160" t="s">
        <v>1643</v>
      </c>
      <c r="E88" s="161"/>
      <c r="F88" s="161"/>
      <c r="G88" s="161"/>
      <c r="H88" s="161"/>
      <c r="I88" s="162"/>
      <c r="J88" s="163">
        <f>J2088</f>
        <v>0</v>
      </c>
      <c r="K88" s="98"/>
      <c r="L88" s="164"/>
    </row>
    <row r="89" spans="1:31" s="10" customFormat="1" ht="19.899999999999999" customHeight="1">
      <c r="B89" s="159"/>
      <c r="C89" s="98"/>
      <c r="D89" s="160" t="s">
        <v>1644</v>
      </c>
      <c r="E89" s="161"/>
      <c r="F89" s="161"/>
      <c r="G89" s="161"/>
      <c r="H89" s="161"/>
      <c r="I89" s="162"/>
      <c r="J89" s="163">
        <f>J2111</f>
        <v>0</v>
      </c>
      <c r="K89" s="98"/>
      <c r="L89" s="164"/>
    </row>
    <row r="90" spans="1:31" s="10" customFormat="1" ht="19.899999999999999" customHeight="1">
      <c r="B90" s="159"/>
      <c r="C90" s="98"/>
      <c r="D90" s="160" t="s">
        <v>1645</v>
      </c>
      <c r="E90" s="161"/>
      <c r="F90" s="161"/>
      <c r="G90" s="161"/>
      <c r="H90" s="161"/>
      <c r="I90" s="162"/>
      <c r="J90" s="163">
        <f>J2136</f>
        <v>0</v>
      </c>
      <c r="K90" s="98"/>
      <c r="L90" s="164"/>
    </row>
    <row r="91" spans="1:31" s="10" customFormat="1" ht="19.899999999999999" customHeight="1">
      <c r="B91" s="159"/>
      <c r="C91" s="98"/>
      <c r="D91" s="160" t="s">
        <v>1646</v>
      </c>
      <c r="E91" s="161"/>
      <c r="F91" s="161"/>
      <c r="G91" s="161"/>
      <c r="H91" s="161"/>
      <c r="I91" s="162"/>
      <c r="J91" s="163">
        <f>J2186</f>
        <v>0</v>
      </c>
      <c r="K91" s="98"/>
      <c r="L91" s="164"/>
    </row>
    <row r="92" spans="1:31" s="2" customFormat="1" ht="21.75" customHeight="1">
      <c r="A92" s="35"/>
      <c r="B92" s="36"/>
      <c r="C92" s="37"/>
      <c r="D92" s="37"/>
      <c r="E92" s="37"/>
      <c r="F92" s="37"/>
      <c r="G92" s="37"/>
      <c r="H92" s="37"/>
      <c r="I92" s="116"/>
      <c r="J92" s="37"/>
      <c r="K92" s="37"/>
      <c r="L92" s="117"/>
      <c r="S92" s="35"/>
      <c r="T92" s="35"/>
      <c r="U92" s="35"/>
      <c r="V92" s="35"/>
      <c r="W92" s="35"/>
      <c r="X92" s="35"/>
      <c r="Y92" s="35"/>
      <c r="Z92" s="35"/>
      <c r="AA92" s="35"/>
      <c r="AB92" s="35"/>
      <c r="AC92" s="35"/>
      <c r="AD92" s="35"/>
      <c r="AE92" s="35"/>
    </row>
    <row r="93" spans="1:31" s="2" customFormat="1" ht="6.95" customHeight="1">
      <c r="A93" s="35"/>
      <c r="B93" s="48"/>
      <c r="C93" s="49"/>
      <c r="D93" s="49"/>
      <c r="E93" s="49"/>
      <c r="F93" s="49"/>
      <c r="G93" s="49"/>
      <c r="H93" s="49"/>
      <c r="I93" s="143"/>
      <c r="J93" s="49"/>
      <c r="K93" s="49"/>
      <c r="L93" s="117"/>
      <c r="S93" s="35"/>
      <c r="T93" s="35"/>
      <c r="U93" s="35"/>
      <c r="V93" s="35"/>
      <c r="W93" s="35"/>
      <c r="X93" s="35"/>
      <c r="Y93" s="35"/>
      <c r="Z93" s="35"/>
      <c r="AA93" s="35"/>
      <c r="AB93" s="35"/>
      <c r="AC93" s="35"/>
      <c r="AD93" s="35"/>
      <c r="AE93" s="35"/>
    </row>
    <row r="97" spans="1:63" s="2" customFormat="1" ht="6.95" customHeight="1">
      <c r="A97" s="35"/>
      <c r="B97" s="50"/>
      <c r="C97" s="51"/>
      <c r="D97" s="51"/>
      <c r="E97" s="51"/>
      <c r="F97" s="51"/>
      <c r="G97" s="51"/>
      <c r="H97" s="51"/>
      <c r="I97" s="146"/>
      <c r="J97" s="51"/>
      <c r="K97" s="51"/>
      <c r="L97" s="117"/>
      <c r="S97" s="35"/>
      <c r="T97" s="35"/>
      <c r="U97" s="35"/>
      <c r="V97" s="35"/>
      <c r="W97" s="35"/>
      <c r="X97" s="35"/>
      <c r="Y97" s="35"/>
      <c r="Z97" s="35"/>
      <c r="AA97" s="35"/>
      <c r="AB97" s="35"/>
      <c r="AC97" s="35"/>
      <c r="AD97" s="35"/>
      <c r="AE97" s="35"/>
    </row>
    <row r="98" spans="1:63" s="2" customFormat="1" ht="24.95" customHeight="1">
      <c r="A98" s="35"/>
      <c r="B98" s="36"/>
      <c r="C98" s="24" t="s">
        <v>191</v>
      </c>
      <c r="D98" s="37"/>
      <c r="E98" s="37"/>
      <c r="F98" s="37"/>
      <c r="G98" s="37"/>
      <c r="H98" s="37"/>
      <c r="I98" s="116"/>
      <c r="J98" s="37"/>
      <c r="K98" s="37"/>
      <c r="L98" s="117"/>
      <c r="S98" s="35"/>
      <c r="T98" s="35"/>
      <c r="U98" s="35"/>
      <c r="V98" s="35"/>
      <c r="W98" s="35"/>
      <c r="X98" s="35"/>
      <c r="Y98" s="35"/>
      <c r="Z98" s="35"/>
      <c r="AA98" s="35"/>
      <c r="AB98" s="35"/>
      <c r="AC98" s="35"/>
      <c r="AD98" s="35"/>
      <c r="AE98" s="35"/>
    </row>
    <row r="99" spans="1:63" s="2" customFormat="1" ht="6.95" customHeight="1">
      <c r="A99" s="35"/>
      <c r="B99" s="36"/>
      <c r="C99" s="37"/>
      <c r="D99" s="37"/>
      <c r="E99" s="37"/>
      <c r="F99" s="37"/>
      <c r="G99" s="37"/>
      <c r="H99" s="37"/>
      <c r="I99" s="116"/>
      <c r="J99" s="37"/>
      <c r="K99" s="37"/>
      <c r="L99" s="117"/>
      <c r="S99" s="35"/>
      <c r="T99" s="35"/>
      <c r="U99" s="35"/>
      <c r="V99" s="35"/>
      <c r="W99" s="35"/>
      <c r="X99" s="35"/>
      <c r="Y99" s="35"/>
      <c r="Z99" s="35"/>
      <c r="AA99" s="35"/>
      <c r="AB99" s="35"/>
      <c r="AC99" s="35"/>
      <c r="AD99" s="35"/>
      <c r="AE99" s="35"/>
    </row>
    <row r="100" spans="1:63" s="2" customFormat="1" ht="12" customHeight="1">
      <c r="A100" s="35"/>
      <c r="B100" s="36"/>
      <c r="C100" s="30" t="s">
        <v>16</v>
      </c>
      <c r="D100" s="37"/>
      <c r="E100" s="37"/>
      <c r="F100" s="37"/>
      <c r="G100" s="37"/>
      <c r="H100" s="37"/>
      <c r="I100" s="116"/>
      <c r="J100" s="37"/>
      <c r="K100" s="37"/>
      <c r="L100" s="117"/>
      <c r="S100" s="35"/>
      <c r="T100" s="35"/>
      <c r="U100" s="35"/>
      <c r="V100" s="35"/>
      <c r="W100" s="35"/>
      <c r="X100" s="35"/>
      <c r="Y100" s="35"/>
      <c r="Z100" s="35"/>
      <c r="AA100" s="35"/>
      <c r="AB100" s="35"/>
      <c r="AC100" s="35"/>
      <c r="AD100" s="35"/>
      <c r="AE100" s="35"/>
    </row>
    <row r="101" spans="1:63" s="2" customFormat="1" ht="16.5" customHeight="1">
      <c r="A101" s="35"/>
      <c r="B101" s="36"/>
      <c r="C101" s="37"/>
      <c r="D101" s="37"/>
      <c r="E101" s="396" t="str">
        <f>E7</f>
        <v>Základní škola U Elektry</v>
      </c>
      <c r="F101" s="397"/>
      <c r="G101" s="397"/>
      <c r="H101" s="397"/>
      <c r="I101" s="116"/>
      <c r="J101" s="37"/>
      <c r="K101" s="37"/>
      <c r="L101" s="117"/>
      <c r="S101" s="35"/>
      <c r="T101" s="35"/>
      <c r="U101" s="35"/>
      <c r="V101" s="35"/>
      <c r="W101" s="35"/>
      <c r="X101" s="35"/>
      <c r="Y101" s="35"/>
      <c r="Z101" s="35"/>
      <c r="AA101" s="35"/>
      <c r="AB101" s="35"/>
      <c r="AC101" s="35"/>
      <c r="AD101" s="35"/>
      <c r="AE101" s="35"/>
    </row>
    <row r="102" spans="1:63" s="2" customFormat="1" ht="12" customHeight="1">
      <c r="A102" s="35"/>
      <c r="B102" s="36"/>
      <c r="C102" s="30" t="s">
        <v>182</v>
      </c>
      <c r="D102" s="37"/>
      <c r="E102" s="37"/>
      <c r="F102" s="37"/>
      <c r="G102" s="37"/>
      <c r="H102" s="37"/>
      <c r="I102" s="116"/>
      <c r="J102" s="37"/>
      <c r="K102" s="37"/>
      <c r="L102" s="117"/>
      <c r="S102" s="35"/>
      <c r="T102" s="35"/>
      <c r="U102" s="35"/>
      <c r="V102" s="35"/>
      <c r="W102" s="35"/>
      <c r="X102" s="35"/>
      <c r="Y102" s="35"/>
      <c r="Z102" s="35"/>
      <c r="AA102" s="35"/>
      <c r="AB102" s="35"/>
      <c r="AC102" s="35"/>
      <c r="AD102" s="35"/>
      <c r="AE102" s="35"/>
    </row>
    <row r="103" spans="1:63" s="2" customFormat="1" ht="16.5" customHeight="1">
      <c r="A103" s="35"/>
      <c r="B103" s="36"/>
      <c r="C103" s="37"/>
      <c r="D103" s="37"/>
      <c r="E103" s="369" t="str">
        <f>E9</f>
        <v>SO 700 - Základní škola</v>
      </c>
      <c r="F103" s="398"/>
      <c r="G103" s="398"/>
      <c r="H103" s="398"/>
      <c r="I103" s="116"/>
      <c r="J103" s="37"/>
      <c r="K103" s="37"/>
      <c r="L103" s="117"/>
      <c r="S103" s="35"/>
      <c r="T103" s="35"/>
      <c r="U103" s="35"/>
      <c r="V103" s="35"/>
      <c r="W103" s="35"/>
      <c r="X103" s="35"/>
      <c r="Y103" s="35"/>
      <c r="Z103" s="35"/>
      <c r="AA103" s="35"/>
      <c r="AB103" s="35"/>
      <c r="AC103" s="35"/>
      <c r="AD103" s="35"/>
      <c r="AE103" s="35"/>
    </row>
    <row r="104" spans="1:63" s="2" customFormat="1" ht="6.95" customHeight="1">
      <c r="A104" s="35"/>
      <c r="B104" s="36"/>
      <c r="C104" s="37"/>
      <c r="D104" s="37"/>
      <c r="E104" s="37"/>
      <c r="F104" s="37"/>
      <c r="G104" s="37"/>
      <c r="H104" s="37"/>
      <c r="I104" s="116"/>
      <c r="J104" s="37"/>
      <c r="K104" s="37"/>
      <c r="L104" s="117"/>
      <c r="S104" s="35"/>
      <c r="T104" s="35"/>
      <c r="U104" s="35"/>
      <c r="V104" s="35"/>
      <c r="W104" s="35"/>
      <c r="X104" s="35"/>
      <c r="Y104" s="35"/>
      <c r="Z104" s="35"/>
      <c r="AA104" s="35"/>
      <c r="AB104" s="35"/>
      <c r="AC104" s="35"/>
      <c r="AD104" s="35"/>
      <c r="AE104" s="35"/>
    </row>
    <row r="105" spans="1:63" s="2" customFormat="1" ht="12" customHeight="1">
      <c r="A105" s="35"/>
      <c r="B105" s="36"/>
      <c r="C105" s="30" t="s">
        <v>21</v>
      </c>
      <c r="D105" s="37"/>
      <c r="E105" s="37"/>
      <c r="F105" s="28" t="str">
        <f>F12</f>
        <v>Praha 9, k.ú. Vysočany</v>
      </c>
      <c r="G105" s="37"/>
      <c r="H105" s="37"/>
      <c r="I105" s="118" t="s">
        <v>23</v>
      </c>
      <c r="J105" s="60" t="str">
        <f>IF(J12="","",J12)</f>
        <v>10. 2. 2020</v>
      </c>
      <c r="K105" s="37"/>
      <c r="L105" s="117"/>
      <c r="S105" s="35"/>
      <c r="T105" s="35"/>
      <c r="U105" s="35"/>
      <c r="V105" s="35"/>
      <c r="W105" s="35"/>
      <c r="X105" s="35"/>
      <c r="Y105" s="35"/>
      <c r="Z105" s="35"/>
      <c r="AA105" s="35"/>
      <c r="AB105" s="35"/>
      <c r="AC105" s="35"/>
      <c r="AD105" s="35"/>
      <c r="AE105" s="35"/>
    </row>
    <row r="106" spans="1:63" s="2" customFormat="1" ht="6.95" customHeight="1">
      <c r="A106" s="35"/>
      <c r="B106" s="36"/>
      <c r="C106" s="37"/>
      <c r="D106" s="37"/>
      <c r="E106" s="37"/>
      <c r="F106" s="37"/>
      <c r="G106" s="37"/>
      <c r="H106" s="37"/>
      <c r="I106" s="116"/>
      <c r="J106" s="37"/>
      <c r="K106" s="37"/>
      <c r="L106" s="117"/>
      <c r="S106" s="35"/>
      <c r="T106" s="35"/>
      <c r="U106" s="35"/>
      <c r="V106" s="35"/>
      <c r="W106" s="35"/>
      <c r="X106" s="35"/>
      <c r="Y106" s="35"/>
      <c r="Z106" s="35"/>
      <c r="AA106" s="35"/>
      <c r="AB106" s="35"/>
      <c r="AC106" s="35"/>
      <c r="AD106" s="35"/>
      <c r="AE106" s="35"/>
    </row>
    <row r="107" spans="1:63" s="2" customFormat="1" ht="25.7" customHeight="1">
      <c r="A107" s="35"/>
      <c r="B107" s="36"/>
      <c r="C107" s="30" t="s">
        <v>25</v>
      </c>
      <c r="D107" s="37"/>
      <c r="E107" s="37"/>
      <c r="F107" s="28" t="str">
        <f>E15</f>
        <v>Městská část Praha 9</v>
      </c>
      <c r="G107" s="37"/>
      <c r="H107" s="37"/>
      <c r="I107" s="118" t="s">
        <v>31</v>
      </c>
      <c r="J107" s="33" t="str">
        <f>E21</f>
        <v>BOMART spol. s r.o.</v>
      </c>
      <c r="K107" s="37"/>
      <c r="L107" s="117"/>
      <c r="S107" s="35"/>
      <c r="T107" s="35"/>
      <c r="U107" s="35"/>
      <c r="V107" s="35"/>
      <c r="W107" s="35"/>
      <c r="X107" s="35"/>
      <c r="Y107" s="35"/>
      <c r="Z107" s="35"/>
      <c r="AA107" s="35"/>
      <c r="AB107" s="35"/>
      <c r="AC107" s="35"/>
      <c r="AD107" s="35"/>
      <c r="AE107" s="35"/>
    </row>
    <row r="108" spans="1:63" s="2" customFormat="1" ht="15.2" customHeight="1">
      <c r="A108" s="35"/>
      <c r="B108" s="36"/>
      <c r="C108" s="30" t="s">
        <v>29</v>
      </c>
      <c r="D108" s="37"/>
      <c r="E108" s="37"/>
      <c r="F108" s="28" t="str">
        <f>IF(E18="","",E18)</f>
        <v>Vyplň údaj</v>
      </c>
      <c r="G108" s="37"/>
      <c r="H108" s="37"/>
      <c r="I108" s="118" t="s">
        <v>34</v>
      </c>
      <c r="J108" s="33" t="str">
        <f>E24</f>
        <v xml:space="preserve"> </v>
      </c>
      <c r="K108" s="37"/>
      <c r="L108" s="117"/>
      <c r="S108" s="35"/>
      <c r="T108" s="35"/>
      <c r="U108" s="35"/>
      <c r="V108" s="35"/>
      <c r="W108" s="35"/>
      <c r="X108" s="35"/>
      <c r="Y108" s="35"/>
      <c r="Z108" s="35"/>
      <c r="AA108" s="35"/>
      <c r="AB108" s="35"/>
      <c r="AC108" s="35"/>
      <c r="AD108" s="35"/>
      <c r="AE108" s="35"/>
    </row>
    <row r="109" spans="1:63" s="2" customFormat="1" ht="10.35" customHeight="1">
      <c r="A109" s="35"/>
      <c r="B109" s="36"/>
      <c r="C109" s="37"/>
      <c r="D109" s="37"/>
      <c r="E109" s="37"/>
      <c r="F109" s="37"/>
      <c r="G109" s="37"/>
      <c r="H109" s="37"/>
      <c r="I109" s="116"/>
      <c r="J109" s="37"/>
      <c r="K109" s="37"/>
      <c r="L109" s="117"/>
      <c r="S109" s="35"/>
      <c r="T109" s="35"/>
      <c r="U109" s="35"/>
      <c r="V109" s="35"/>
      <c r="W109" s="35"/>
      <c r="X109" s="35"/>
      <c r="Y109" s="35"/>
      <c r="Z109" s="35"/>
      <c r="AA109" s="35"/>
      <c r="AB109" s="35"/>
      <c r="AC109" s="35"/>
      <c r="AD109" s="35"/>
      <c r="AE109" s="35"/>
    </row>
    <row r="110" spans="1:63" s="11" customFormat="1" ht="29.25" customHeight="1">
      <c r="A110" s="165"/>
      <c r="B110" s="166"/>
      <c r="C110" s="167" t="s">
        <v>192</v>
      </c>
      <c r="D110" s="168" t="s">
        <v>57</v>
      </c>
      <c r="E110" s="168" t="s">
        <v>53</v>
      </c>
      <c r="F110" s="168" t="s">
        <v>54</v>
      </c>
      <c r="G110" s="168" t="s">
        <v>193</v>
      </c>
      <c r="H110" s="168" t="s">
        <v>194</v>
      </c>
      <c r="I110" s="169" t="s">
        <v>195</v>
      </c>
      <c r="J110" s="168" t="s">
        <v>186</v>
      </c>
      <c r="K110" s="170" t="s">
        <v>196</v>
      </c>
      <c r="L110" s="171"/>
      <c r="M110" s="69" t="s">
        <v>19</v>
      </c>
      <c r="N110" s="70" t="s">
        <v>42</v>
      </c>
      <c r="O110" s="70" t="s">
        <v>197</v>
      </c>
      <c r="P110" s="70" t="s">
        <v>198</v>
      </c>
      <c r="Q110" s="70" t="s">
        <v>199</v>
      </c>
      <c r="R110" s="70" t="s">
        <v>200</v>
      </c>
      <c r="S110" s="70" t="s">
        <v>201</v>
      </c>
      <c r="T110" s="71" t="s">
        <v>202</v>
      </c>
      <c r="U110" s="165"/>
      <c r="V110" s="165"/>
      <c r="W110" s="165"/>
      <c r="X110" s="165"/>
      <c r="Y110" s="165"/>
      <c r="Z110" s="165"/>
      <c r="AA110" s="165"/>
      <c r="AB110" s="165"/>
      <c r="AC110" s="165"/>
      <c r="AD110" s="165"/>
      <c r="AE110" s="165"/>
    </row>
    <row r="111" spans="1:63" s="2" customFormat="1" ht="22.9" customHeight="1">
      <c r="A111" s="35"/>
      <c r="B111" s="36"/>
      <c r="C111" s="76" t="s">
        <v>203</v>
      </c>
      <c r="D111" s="37"/>
      <c r="E111" s="37"/>
      <c r="F111" s="37"/>
      <c r="G111" s="37"/>
      <c r="H111" s="37"/>
      <c r="I111" s="116"/>
      <c r="J111" s="172">
        <f>BK111</f>
        <v>0</v>
      </c>
      <c r="K111" s="37"/>
      <c r="L111" s="40"/>
      <c r="M111" s="72"/>
      <c r="N111" s="173"/>
      <c r="O111" s="73"/>
      <c r="P111" s="174">
        <f>P112+P885</f>
        <v>0</v>
      </c>
      <c r="Q111" s="73"/>
      <c r="R111" s="174">
        <f>R112+R885</f>
        <v>21449.884476449995</v>
      </c>
      <c r="S111" s="73"/>
      <c r="T111" s="175">
        <f>T112+T885</f>
        <v>0.12</v>
      </c>
      <c r="U111" s="35"/>
      <c r="V111" s="35"/>
      <c r="W111" s="35"/>
      <c r="X111" s="35"/>
      <c r="Y111" s="35"/>
      <c r="Z111" s="35"/>
      <c r="AA111" s="35"/>
      <c r="AB111" s="35"/>
      <c r="AC111" s="35"/>
      <c r="AD111" s="35"/>
      <c r="AE111" s="35"/>
      <c r="AT111" s="18" t="s">
        <v>71</v>
      </c>
      <c r="AU111" s="18" t="s">
        <v>187</v>
      </c>
      <c r="BK111" s="176">
        <f>BK112+BK885</f>
        <v>0</v>
      </c>
    </row>
    <row r="112" spans="1:63" s="12" customFormat="1" ht="25.9" customHeight="1">
      <c r="B112" s="177"/>
      <c r="C112" s="178"/>
      <c r="D112" s="179" t="s">
        <v>71</v>
      </c>
      <c r="E112" s="180" t="s">
        <v>204</v>
      </c>
      <c r="F112" s="180" t="s">
        <v>205</v>
      </c>
      <c r="G112" s="178"/>
      <c r="H112" s="178"/>
      <c r="I112" s="181"/>
      <c r="J112" s="182">
        <f>BK112</f>
        <v>0</v>
      </c>
      <c r="K112" s="178"/>
      <c r="L112" s="183"/>
      <c r="M112" s="184"/>
      <c r="N112" s="185"/>
      <c r="O112" s="185"/>
      <c r="P112" s="186">
        <f>P113+P142+P216+P413+P488+P507+P781+P785+P882</f>
        <v>0</v>
      </c>
      <c r="Q112" s="185"/>
      <c r="R112" s="186">
        <f>R113+R142+R216+R413+R488+R507+R781+R785+R882</f>
        <v>20601.444637529996</v>
      </c>
      <c r="S112" s="185"/>
      <c r="T112" s="187">
        <f>T113+T142+T216+T413+T488+T507+T781+T785+T882</f>
        <v>0.12</v>
      </c>
      <c r="AR112" s="188" t="s">
        <v>80</v>
      </c>
      <c r="AT112" s="189" t="s">
        <v>71</v>
      </c>
      <c r="AU112" s="189" t="s">
        <v>72</v>
      </c>
      <c r="AY112" s="188" t="s">
        <v>206</v>
      </c>
      <c r="BK112" s="190">
        <f>BK113+BK142+BK216+BK413+BK488+BK507+BK781+BK785+BK882</f>
        <v>0</v>
      </c>
    </row>
    <row r="113" spans="1:65" s="12" customFormat="1" ht="22.9" customHeight="1">
      <c r="B113" s="177"/>
      <c r="C113" s="178"/>
      <c r="D113" s="179" t="s">
        <v>71</v>
      </c>
      <c r="E113" s="191" t="s">
        <v>80</v>
      </c>
      <c r="F113" s="191" t="s">
        <v>207</v>
      </c>
      <c r="G113" s="178"/>
      <c r="H113" s="178"/>
      <c r="I113" s="181"/>
      <c r="J113" s="192">
        <f>BK113</f>
        <v>0</v>
      </c>
      <c r="K113" s="178"/>
      <c r="L113" s="183"/>
      <c r="M113" s="184"/>
      <c r="N113" s="185"/>
      <c r="O113" s="185"/>
      <c r="P113" s="186">
        <f>SUM(P114:P141)</f>
        <v>0</v>
      </c>
      <c r="Q113" s="185"/>
      <c r="R113" s="186">
        <f>SUM(R114:R141)</f>
        <v>2.4E-2</v>
      </c>
      <c r="S113" s="185"/>
      <c r="T113" s="187">
        <f>SUM(T114:T141)</f>
        <v>0</v>
      </c>
      <c r="AR113" s="188" t="s">
        <v>80</v>
      </c>
      <c r="AT113" s="189" t="s">
        <v>71</v>
      </c>
      <c r="AU113" s="189" t="s">
        <v>80</v>
      </c>
      <c r="AY113" s="188" t="s">
        <v>206</v>
      </c>
      <c r="BK113" s="190">
        <f>SUM(BK114:BK141)</f>
        <v>0</v>
      </c>
    </row>
    <row r="114" spans="1:65" s="2" customFormat="1" ht="16.5" customHeight="1">
      <c r="A114" s="35"/>
      <c r="B114" s="36"/>
      <c r="C114" s="193" t="s">
        <v>80</v>
      </c>
      <c r="D114" s="193" t="s">
        <v>208</v>
      </c>
      <c r="E114" s="194" t="s">
        <v>1647</v>
      </c>
      <c r="F114" s="195" t="s">
        <v>1648</v>
      </c>
      <c r="G114" s="196" t="s">
        <v>1545</v>
      </c>
      <c r="H114" s="197">
        <v>800</v>
      </c>
      <c r="I114" s="198"/>
      <c r="J114" s="199">
        <f>ROUND(I114*H114,2)</f>
        <v>0</v>
      </c>
      <c r="K114" s="195" t="s">
        <v>277</v>
      </c>
      <c r="L114" s="40"/>
      <c r="M114" s="200" t="s">
        <v>19</v>
      </c>
      <c r="N114" s="201" t="s">
        <v>43</v>
      </c>
      <c r="O114" s="65"/>
      <c r="P114" s="202">
        <f>O114*H114</f>
        <v>0</v>
      </c>
      <c r="Q114" s="202">
        <v>3.0000000000000001E-5</v>
      </c>
      <c r="R114" s="202">
        <f>Q114*H114</f>
        <v>2.4E-2</v>
      </c>
      <c r="S114" s="202">
        <v>0</v>
      </c>
      <c r="T114" s="203">
        <f>S114*H114</f>
        <v>0</v>
      </c>
      <c r="U114" s="35"/>
      <c r="V114" s="35"/>
      <c r="W114" s="35"/>
      <c r="X114" s="35"/>
      <c r="Y114" s="35"/>
      <c r="Z114" s="35"/>
      <c r="AA114" s="35"/>
      <c r="AB114" s="35"/>
      <c r="AC114" s="35"/>
      <c r="AD114" s="35"/>
      <c r="AE114" s="35"/>
      <c r="AR114" s="204" t="s">
        <v>212</v>
      </c>
      <c r="AT114" s="204" t="s">
        <v>208</v>
      </c>
      <c r="AU114" s="204" t="s">
        <v>82</v>
      </c>
      <c r="AY114" s="18" t="s">
        <v>206</v>
      </c>
      <c r="BE114" s="205">
        <f>IF(N114="základní",J114,0)</f>
        <v>0</v>
      </c>
      <c r="BF114" s="205">
        <f>IF(N114="snížená",J114,0)</f>
        <v>0</v>
      </c>
      <c r="BG114" s="205">
        <f>IF(N114="zákl. přenesená",J114,0)</f>
        <v>0</v>
      </c>
      <c r="BH114" s="205">
        <f>IF(N114="sníž. přenesená",J114,0)</f>
        <v>0</v>
      </c>
      <c r="BI114" s="205">
        <f>IF(N114="nulová",J114,0)</f>
        <v>0</v>
      </c>
      <c r="BJ114" s="18" t="s">
        <v>80</v>
      </c>
      <c r="BK114" s="205">
        <f>ROUND(I114*H114,2)</f>
        <v>0</v>
      </c>
      <c r="BL114" s="18" t="s">
        <v>212</v>
      </c>
      <c r="BM114" s="204" t="s">
        <v>1649</v>
      </c>
    </row>
    <row r="115" spans="1:65" s="2" customFormat="1" ht="195">
      <c r="A115" s="35"/>
      <c r="B115" s="36"/>
      <c r="C115" s="37"/>
      <c r="D115" s="208" t="s">
        <v>279</v>
      </c>
      <c r="E115" s="37"/>
      <c r="F115" s="221" t="s">
        <v>1650</v>
      </c>
      <c r="G115" s="37"/>
      <c r="H115" s="37"/>
      <c r="I115" s="116"/>
      <c r="J115" s="37"/>
      <c r="K115" s="37"/>
      <c r="L115" s="40"/>
      <c r="M115" s="222"/>
      <c r="N115" s="223"/>
      <c r="O115" s="65"/>
      <c r="P115" s="65"/>
      <c r="Q115" s="65"/>
      <c r="R115" s="65"/>
      <c r="S115" s="65"/>
      <c r="T115" s="66"/>
      <c r="U115" s="35"/>
      <c r="V115" s="35"/>
      <c r="W115" s="35"/>
      <c r="X115" s="35"/>
      <c r="Y115" s="35"/>
      <c r="Z115" s="35"/>
      <c r="AA115" s="35"/>
      <c r="AB115" s="35"/>
      <c r="AC115" s="35"/>
      <c r="AD115" s="35"/>
      <c r="AE115" s="35"/>
      <c r="AT115" s="18" t="s">
        <v>279</v>
      </c>
      <c r="AU115" s="18" t="s">
        <v>82</v>
      </c>
    </row>
    <row r="116" spans="1:65" s="2" customFormat="1" ht="21.75" customHeight="1">
      <c r="A116" s="35"/>
      <c r="B116" s="36"/>
      <c r="C116" s="193" t="s">
        <v>82</v>
      </c>
      <c r="D116" s="193" t="s">
        <v>208</v>
      </c>
      <c r="E116" s="194" t="s">
        <v>1651</v>
      </c>
      <c r="F116" s="195" t="s">
        <v>1652</v>
      </c>
      <c r="G116" s="196" t="s">
        <v>1653</v>
      </c>
      <c r="H116" s="197">
        <v>100</v>
      </c>
      <c r="I116" s="198"/>
      <c r="J116" s="199">
        <f>ROUND(I116*H116,2)</f>
        <v>0</v>
      </c>
      <c r="K116" s="195" t="s">
        <v>277</v>
      </c>
      <c r="L116" s="40"/>
      <c r="M116" s="200" t="s">
        <v>19</v>
      </c>
      <c r="N116" s="201" t="s">
        <v>43</v>
      </c>
      <c r="O116" s="65"/>
      <c r="P116" s="202">
        <f>O116*H116</f>
        <v>0</v>
      </c>
      <c r="Q116" s="202">
        <v>0</v>
      </c>
      <c r="R116" s="202">
        <f>Q116*H116</f>
        <v>0</v>
      </c>
      <c r="S116" s="202">
        <v>0</v>
      </c>
      <c r="T116" s="203">
        <f>S116*H116</f>
        <v>0</v>
      </c>
      <c r="U116" s="35"/>
      <c r="V116" s="35"/>
      <c r="W116" s="35"/>
      <c r="X116" s="35"/>
      <c r="Y116" s="35"/>
      <c r="Z116" s="35"/>
      <c r="AA116" s="35"/>
      <c r="AB116" s="35"/>
      <c r="AC116" s="35"/>
      <c r="AD116" s="35"/>
      <c r="AE116" s="35"/>
      <c r="AR116" s="204" t="s">
        <v>212</v>
      </c>
      <c r="AT116" s="204" t="s">
        <v>208</v>
      </c>
      <c r="AU116" s="204" t="s">
        <v>82</v>
      </c>
      <c r="AY116" s="18" t="s">
        <v>206</v>
      </c>
      <c r="BE116" s="205">
        <f>IF(N116="základní",J116,0)</f>
        <v>0</v>
      </c>
      <c r="BF116" s="205">
        <f>IF(N116="snížená",J116,0)</f>
        <v>0</v>
      </c>
      <c r="BG116" s="205">
        <f>IF(N116="zákl. přenesená",J116,0)</f>
        <v>0</v>
      </c>
      <c r="BH116" s="205">
        <f>IF(N116="sníž. přenesená",J116,0)</f>
        <v>0</v>
      </c>
      <c r="BI116" s="205">
        <f>IF(N116="nulová",J116,0)</f>
        <v>0</v>
      </c>
      <c r="BJ116" s="18" t="s">
        <v>80</v>
      </c>
      <c r="BK116" s="205">
        <f>ROUND(I116*H116,2)</f>
        <v>0</v>
      </c>
      <c r="BL116" s="18" t="s">
        <v>212</v>
      </c>
      <c r="BM116" s="204" t="s">
        <v>1654</v>
      </c>
    </row>
    <row r="117" spans="1:65" s="2" customFormat="1" ht="126.75">
      <c r="A117" s="35"/>
      <c r="B117" s="36"/>
      <c r="C117" s="37"/>
      <c r="D117" s="208" t="s">
        <v>279</v>
      </c>
      <c r="E117" s="37"/>
      <c r="F117" s="221" t="s">
        <v>1655</v>
      </c>
      <c r="G117" s="37"/>
      <c r="H117" s="37"/>
      <c r="I117" s="116"/>
      <c r="J117" s="37"/>
      <c r="K117" s="37"/>
      <c r="L117" s="40"/>
      <c r="M117" s="222"/>
      <c r="N117" s="223"/>
      <c r="O117" s="65"/>
      <c r="P117" s="65"/>
      <c r="Q117" s="65"/>
      <c r="R117" s="65"/>
      <c r="S117" s="65"/>
      <c r="T117" s="66"/>
      <c r="U117" s="35"/>
      <c r="V117" s="35"/>
      <c r="W117" s="35"/>
      <c r="X117" s="35"/>
      <c r="Y117" s="35"/>
      <c r="Z117" s="35"/>
      <c r="AA117" s="35"/>
      <c r="AB117" s="35"/>
      <c r="AC117" s="35"/>
      <c r="AD117" s="35"/>
      <c r="AE117" s="35"/>
      <c r="AT117" s="18" t="s">
        <v>279</v>
      </c>
      <c r="AU117" s="18" t="s">
        <v>82</v>
      </c>
    </row>
    <row r="118" spans="1:65" s="2" customFormat="1" ht="21.75" customHeight="1">
      <c r="A118" s="35"/>
      <c r="B118" s="36"/>
      <c r="C118" s="193" t="s">
        <v>217</v>
      </c>
      <c r="D118" s="193" t="s">
        <v>208</v>
      </c>
      <c r="E118" s="194" t="s">
        <v>1656</v>
      </c>
      <c r="F118" s="195" t="s">
        <v>1657</v>
      </c>
      <c r="G118" s="196" t="s">
        <v>302</v>
      </c>
      <c r="H118" s="197">
        <v>20857.722000000002</v>
      </c>
      <c r="I118" s="198"/>
      <c r="J118" s="199">
        <f>ROUND(I118*H118,2)</f>
        <v>0</v>
      </c>
      <c r="K118" s="195" t="s">
        <v>277</v>
      </c>
      <c r="L118" s="40"/>
      <c r="M118" s="200" t="s">
        <v>19</v>
      </c>
      <c r="N118" s="201" t="s">
        <v>43</v>
      </c>
      <c r="O118" s="65"/>
      <c r="P118" s="202">
        <f>O118*H118</f>
        <v>0</v>
      </c>
      <c r="Q118" s="202">
        <v>0</v>
      </c>
      <c r="R118" s="202">
        <f>Q118*H118</f>
        <v>0</v>
      </c>
      <c r="S118" s="202">
        <v>0</v>
      </c>
      <c r="T118" s="203">
        <f>S118*H118</f>
        <v>0</v>
      </c>
      <c r="U118" s="35"/>
      <c r="V118" s="35"/>
      <c r="W118" s="35"/>
      <c r="X118" s="35"/>
      <c r="Y118" s="35"/>
      <c r="Z118" s="35"/>
      <c r="AA118" s="35"/>
      <c r="AB118" s="35"/>
      <c r="AC118" s="35"/>
      <c r="AD118" s="35"/>
      <c r="AE118" s="35"/>
      <c r="AR118" s="204" t="s">
        <v>212</v>
      </c>
      <c r="AT118" s="204" t="s">
        <v>208</v>
      </c>
      <c r="AU118" s="204" t="s">
        <v>82</v>
      </c>
      <c r="AY118" s="18" t="s">
        <v>206</v>
      </c>
      <c r="BE118" s="205">
        <f>IF(N118="základní",J118,0)</f>
        <v>0</v>
      </c>
      <c r="BF118" s="205">
        <f>IF(N118="snížená",J118,0)</f>
        <v>0</v>
      </c>
      <c r="BG118" s="205">
        <f>IF(N118="zákl. přenesená",J118,0)</f>
        <v>0</v>
      </c>
      <c r="BH118" s="205">
        <f>IF(N118="sníž. přenesená",J118,0)</f>
        <v>0</v>
      </c>
      <c r="BI118" s="205">
        <f>IF(N118="nulová",J118,0)</f>
        <v>0</v>
      </c>
      <c r="BJ118" s="18" t="s">
        <v>80</v>
      </c>
      <c r="BK118" s="205">
        <f>ROUND(I118*H118,2)</f>
        <v>0</v>
      </c>
      <c r="BL118" s="18" t="s">
        <v>212</v>
      </c>
      <c r="BM118" s="204" t="s">
        <v>1658</v>
      </c>
    </row>
    <row r="119" spans="1:65" s="2" customFormat="1" ht="58.5">
      <c r="A119" s="35"/>
      <c r="B119" s="36"/>
      <c r="C119" s="37"/>
      <c r="D119" s="208" t="s">
        <v>279</v>
      </c>
      <c r="E119" s="37"/>
      <c r="F119" s="221" t="s">
        <v>1659</v>
      </c>
      <c r="G119" s="37"/>
      <c r="H119" s="37"/>
      <c r="I119" s="116"/>
      <c r="J119" s="37"/>
      <c r="K119" s="37"/>
      <c r="L119" s="40"/>
      <c r="M119" s="222"/>
      <c r="N119" s="223"/>
      <c r="O119" s="65"/>
      <c r="P119" s="65"/>
      <c r="Q119" s="65"/>
      <c r="R119" s="65"/>
      <c r="S119" s="65"/>
      <c r="T119" s="66"/>
      <c r="U119" s="35"/>
      <c r="V119" s="35"/>
      <c r="W119" s="35"/>
      <c r="X119" s="35"/>
      <c r="Y119" s="35"/>
      <c r="Z119" s="35"/>
      <c r="AA119" s="35"/>
      <c r="AB119" s="35"/>
      <c r="AC119" s="35"/>
      <c r="AD119" s="35"/>
      <c r="AE119" s="35"/>
      <c r="AT119" s="18" t="s">
        <v>279</v>
      </c>
      <c r="AU119" s="18" t="s">
        <v>82</v>
      </c>
    </row>
    <row r="120" spans="1:65" s="13" customFormat="1" ht="11.25">
      <c r="B120" s="206"/>
      <c r="C120" s="207"/>
      <c r="D120" s="208" t="s">
        <v>246</v>
      </c>
      <c r="E120" s="209" t="s">
        <v>19</v>
      </c>
      <c r="F120" s="210" t="s">
        <v>1660</v>
      </c>
      <c r="G120" s="207"/>
      <c r="H120" s="211">
        <v>20857.722000000002</v>
      </c>
      <c r="I120" s="212"/>
      <c r="J120" s="207"/>
      <c r="K120" s="207"/>
      <c r="L120" s="213"/>
      <c r="M120" s="214"/>
      <c r="N120" s="215"/>
      <c r="O120" s="215"/>
      <c r="P120" s="215"/>
      <c r="Q120" s="215"/>
      <c r="R120" s="215"/>
      <c r="S120" s="215"/>
      <c r="T120" s="216"/>
      <c r="AT120" s="217" t="s">
        <v>246</v>
      </c>
      <c r="AU120" s="217" t="s">
        <v>82</v>
      </c>
      <c r="AV120" s="13" t="s">
        <v>82</v>
      </c>
      <c r="AW120" s="13" t="s">
        <v>33</v>
      </c>
      <c r="AX120" s="13" t="s">
        <v>80</v>
      </c>
      <c r="AY120" s="217" t="s">
        <v>206</v>
      </c>
    </row>
    <row r="121" spans="1:65" s="2" customFormat="1" ht="21.75" customHeight="1">
      <c r="A121" s="35"/>
      <c r="B121" s="36"/>
      <c r="C121" s="193" t="s">
        <v>212</v>
      </c>
      <c r="D121" s="193" t="s">
        <v>208</v>
      </c>
      <c r="E121" s="194" t="s">
        <v>1661</v>
      </c>
      <c r="F121" s="195" t="s">
        <v>1662</v>
      </c>
      <c r="G121" s="196" t="s">
        <v>302</v>
      </c>
      <c r="H121" s="197">
        <v>16.64</v>
      </c>
      <c r="I121" s="198"/>
      <c r="J121" s="199">
        <f>ROUND(I121*H121,2)</f>
        <v>0</v>
      </c>
      <c r="K121" s="195" t="s">
        <v>277</v>
      </c>
      <c r="L121" s="40"/>
      <c r="M121" s="200" t="s">
        <v>19</v>
      </c>
      <c r="N121" s="201" t="s">
        <v>43</v>
      </c>
      <c r="O121" s="65"/>
      <c r="P121" s="202">
        <f>O121*H121</f>
        <v>0</v>
      </c>
      <c r="Q121" s="202">
        <v>0</v>
      </c>
      <c r="R121" s="202">
        <f>Q121*H121</f>
        <v>0</v>
      </c>
      <c r="S121" s="202">
        <v>0</v>
      </c>
      <c r="T121" s="203">
        <f>S121*H121</f>
        <v>0</v>
      </c>
      <c r="U121" s="35"/>
      <c r="V121" s="35"/>
      <c r="W121" s="35"/>
      <c r="X121" s="35"/>
      <c r="Y121" s="35"/>
      <c r="Z121" s="35"/>
      <c r="AA121" s="35"/>
      <c r="AB121" s="35"/>
      <c r="AC121" s="35"/>
      <c r="AD121" s="35"/>
      <c r="AE121" s="35"/>
      <c r="AR121" s="204" t="s">
        <v>212</v>
      </c>
      <c r="AT121" s="204" t="s">
        <v>208</v>
      </c>
      <c r="AU121" s="204" t="s">
        <v>82</v>
      </c>
      <c r="AY121" s="18" t="s">
        <v>206</v>
      </c>
      <c r="BE121" s="205">
        <f>IF(N121="základní",J121,0)</f>
        <v>0</v>
      </c>
      <c r="BF121" s="205">
        <f>IF(N121="snížená",J121,0)</f>
        <v>0</v>
      </c>
      <c r="BG121" s="205">
        <f>IF(N121="zákl. přenesená",J121,0)</f>
        <v>0</v>
      </c>
      <c r="BH121" s="205">
        <f>IF(N121="sníž. přenesená",J121,0)</f>
        <v>0</v>
      </c>
      <c r="BI121" s="205">
        <f>IF(N121="nulová",J121,0)</f>
        <v>0</v>
      </c>
      <c r="BJ121" s="18" t="s">
        <v>80</v>
      </c>
      <c r="BK121" s="205">
        <f>ROUND(I121*H121,2)</f>
        <v>0</v>
      </c>
      <c r="BL121" s="18" t="s">
        <v>212</v>
      </c>
      <c r="BM121" s="204" t="s">
        <v>1663</v>
      </c>
    </row>
    <row r="122" spans="1:65" s="2" customFormat="1" ht="39">
      <c r="A122" s="35"/>
      <c r="B122" s="36"/>
      <c r="C122" s="37"/>
      <c r="D122" s="208" t="s">
        <v>279</v>
      </c>
      <c r="E122" s="37"/>
      <c r="F122" s="221" t="s">
        <v>1664</v>
      </c>
      <c r="G122" s="37"/>
      <c r="H122" s="37"/>
      <c r="I122" s="116"/>
      <c r="J122" s="37"/>
      <c r="K122" s="37"/>
      <c r="L122" s="40"/>
      <c r="M122" s="222"/>
      <c r="N122" s="223"/>
      <c r="O122" s="65"/>
      <c r="P122" s="65"/>
      <c r="Q122" s="65"/>
      <c r="R122" s="65"/>
      <c r="S122" s="65"/>
      <c r="T122" s="66"/>
      <c r="U122" s="35"/>
      <c r="V122" s="35"/>
      <c r="W122" s="35"/>
      <c r="X122" s="35"/>
      <c r="Y122" s="35"/>
      <c r="Z122" s="35"/>
      <c r="AA122" s="35"/>
      <c r="AB122" s="35"/>
      <c r="AC122" s="35"/>
      <c r="AD122" s="35"/>
      <c r="AE122" s="35"/>
      <c r="AT122" s="18" t="s">
        <v>279</v>
      </c>
      <c r="AU122" s="18" t="s">
        <v>82</v>
      </c>
    </row>
    <row r="123" spans="1:65" s="13" customFormat="1" ht="11.25">
      <c r="B123" s="206"/>
      <c r="C123" s="207"/>
      <c r="D123" s="208" t="s">
        <v>246</v>
      </c>
      <c r="E123" s="209" t="s">
        <v>19</v>
      </c>
      <c r="F123" s="210" t="s">
        <v>1665</v>
      </c>
      <c r="G123" s="207"/>
      <c r="H123" s="211">
        <v>16.64</v>
      </c>
      <c r="I123" s="212"/>
      <c r="J123" s="207"/>
      <c r="K123" s="207"/>
      <c r="L123" s="213"/>
      <c r="M123" s="214"/>
      <c r="N123" s="215"/>
      <c r="O123" s="215"/>
      <c r="P123" s="215"/>
      <c r="Q123" s="215"/>
      <c r="R123" s="215"/>
      <c r="S123" s="215"/>
      <c r="T123" s="216"/>
      <c r="AT123" s="217" t="s">
        <v>246</v>
      </c>
      <c r="AU123" s="217" t="s">
        <v>82</v>
      </c>
      <c r="AV123" s="13" t="s">
        <v>82</v>
      </c>
      <c r="AW123" s="13" t="s">
        <v>33</v>
      </c>
      <c r="AX123" s="13" t="s">
        <v>80</v>
      </c>
      <c r="AY123" s="217" t="s">
        <v>206</v>
      </c>
    </row>
    <row r="124" spans="1:65" s="2" customFormat="1" ht="33" customHeight="1">
      <c r="A124" s="35"/>
      <c r="B124" s="36"/>
      <c r="C124" s="193" t="s">
        <v>227</v>
      </c>
      <c r="D124" s="193" t="s">
        <v>208</v>
      </c>
      <c r="E124" s="194" t="s">
        <v>1666</v>
      </c>
      <c r="F124" s="195" t="s">
        <v>1667</v>
      </c>
      <c r="G124" s="196" t="s">
        <v>302</v>
      </c>
      <c r="H124" s="197">
        <v>12104.117</v>
      </c>
      <c r="I124" s="198"/>
      <c r="J124" s="199">
        <f>ROUND(I124*H124,2)</f>
        <v>0</v>
      </c>
      <c r="K124" s="195" t="s">
        <v>277</v>
      </c>
      <c r="L124" s="40"/>
      <c r="M124" s="200" t="s">
        <v>19</v>
      </c>
      <c r="N124" s="201" t="s">
        <v>43</v>
      </c>
      <c r="O124" s="65"/>
      <c r="P124" s="202">
        <f>O124*H124</f>
        <v>0</v>
      </c>
      <c r="Q124" s="202">
        <v>0</v>
      </c>
      <c r="R124" s="202">
        <f>Q124*H124</f>
        <v>0</v>
      </c>
      <c r="S124" s="202">
        <v>0</v>
      </c>
      <c r="T124" s="203">
        <f>S124*H124</f>
        <v>0</v>
      </c>
      <c r="U124" s="35"/>
      <c r="V124" s="35"/>
      <c r="W124" s="35"/>
      <c r="X124" s="35"/>
      <c r="Y124" s="35"/>
      <c r="Z124" s="35"/>
      <c r="AA124" s="35"/>
      <c r="AB124" s="35"/>
      <c r="AC124" s="35"/>
      <c r="AD124" s="35"/>
      <c r="AE124" s="35"/>
      <c r="AR124" s="204" t="s">
        <v>212</v>
      </c>
      <c r="AT124" s="204" t="s">
        <v>208</v>
      </c>
      <c r="AU124" s="204" t="s">
        <v>82</v>
      </c>
      <c r="AY124" s="18" t="s">
        <v>206</v>
      </c>
      <c r="BE124" s="205">
        <f>IF(N124="základní",J124,0)</f>
        <v>0</v>
      </c>
      <c r="BF124" s="205">
        <f>IF(N124="snížená",J124,0)</f>
        <v>0</v>
      </c>
      <c r="BG124" s="205">
        <f>IF(N124="zákl. přenesená",J124,0)</f>
        <v>0</v>
      </c>
      <c r="BH124" s="205">
        <f>IF(N124="sníž. přenesená",J124,0)</f>
        <v>0</v>
      </c>
      <c r="BI124" s="205">
        <f>IF(N124="nulová",J124,0)</f>
        <v>0</v>
      </c>
      <c r="BJ124" s="18" t="s">
        <v>80</v>
      </c>
      <c r="BK124" s="205">
        <f>ROUND(I124*H124,2)</f>
        <v>0</v>
      </c>
      <c r="BL124" s="18" t="s">
        <v>212</v>
      </c>
      <c r="BM124" s="204" t="s">
        <v>1668</v>
      </c>
    </row>
    <row r="125" spans="1:65" s="2" customFormat="1" ht="58.5">
      <c r="A125" s="35"/>
      <c r="B125" s="36"/>
      <c r="C125" s="37"/>
      <c r="D125" s="208" t="s">
        <v>279</v>
      </c>
      <c r="E125" s="37"/>
      <c r="F125" s="221" t="s">
        <v>992</v>
      </c>
      <c r="G125" s="37"/>
      <c r="H125" s="37"/>
      <c r="I125" s="116"/>
      <c r="J125" s="37"/>
      <c r="K125" s="37"/>
      <c r="L125" s="40"/>
      <c r="M125" s="222"/>
      <c r="N125" s="223"/>
      <c r="O125" s="65"/>
      <c r="P125" s="65"/>
      <c r="Q125" s="65"/>
      <c r="R125" s="65"/>
      <c r="S125" s="65"/>
      <c r="T125" s="66"/>
      <c r="U125" s="35"/>
      <c r="V125" s="35"/>
      <c r="W125" s="35"/>
      <c r="X125" s="35"/>
      <c r="Y125" s="35"/>
      <c r="Z125" s="35"/>
      <c r="AA125" s="35"/>
      <c r="AB125" s="35"/>
      <c r="AC125" s="35"/>
      <c r="AD125" s="35"/>
      <c r="AE125" s="35"/>
      <c r="AT125" s="18" t="s">
        <v>279</v>
      </c>
      <c r="AU125" s="18" t="s">
        <v>82</v>
      </c>
    </row>
    <row r="126" spans="1:65" s="13" customFormat="1" ht="11.25">
      <c r="B126" s="206"/>
      <c r="C126" s="207"/>
      <c r="D126" s="208" t="s">
        <v>246</v>
      </c>
      <c r="E126" s="209" t="s">
        <v>19</v>
      </c>
      <c r="F126" s="210" t="s">
        <v>1669</v>
      </c>
      <c r="G126" s="207"/>
      <c r="H126" s="211">
        <v>12104.117</v>
      </c>
      <c r="I126" s="212"/>
      <c r="J126" s="207"/>
      <c r="K126" s="207"/>
      <c r="L126" s="213"/>
      <c r="M126" s="214"/>
      <c r="N126" s="215"/>
      <c r="O126" s="215"/>
      <c r="P126" s="215"/>
      <c r="Q126" s="215"/>
      <c r="R126" s="215"/>
      <c r="S126" s="215"/>
      <c r="T126" s="216"/>
      <c r="AT126" s="217" t="s">
        <v>246</v>
      </c>
      <c r="AU126" s="217" t="s">
        <v>82</v>
      </c>
      <c r="AV126" s="13" t="s">
        <v>82</v>
      </c>
      <c r="AW126" s="13" t="s">
        <v>33</v>
      </c>
      <c r="AX126" s="13" t="s">
        <v>80</v>
      </c>
      <c r="AY126" s="217" t="s">
        <v>206</v>
      </c>
    </row>
    <row r="127" spans="1:65" s="2" customFormat="1" ht="21.75" customHeight="1">
      <c r="A127" s="35"/>
      <c r="B127" s="36"/>
      <c r="C127" s="193" t="s">
        <v>231</v>
      </c>
      <c r="D127" s="193" t="s">
        <v>208</v>
      </c>
      <c r="E127" s="194" t="s">
        <v>1670</v>
      </c>
      <c r="F127" s="195" t="s">
        <v>1671</v>
      </c>
      <c r="G127" s="196" t="s">
        <v>302</v>
      </c>
      <c r="H127" s="197">
        <v>12104.117</v>
      </c>
      <c r="I127" s="198"/>
      <c r="J127" s="199">
        <f>ROUND(I127*H127,2)</f>
        <v>0</v>
      </c>
      <c r="K127" s="195" t="s">
        <v>277</v>
      </c>
      <c r="L127" s="40"/>
      <c r="M127" s="200" t="s">
        <v>19</v>
      </c>
      <c r="N127" s="201" t="s">
        <v>43</v>
      </c>
      <c r="O127" s="65"/>
      <c r="P127" s="202">
        <f>O127*H127</f>
        <v>0</v>
      </c>
      <c r="Q127" s="202">
        <v>0</v>
      </c>
      <c r="R127" s="202">
        <f>Q127*H127</f>
        <v>0</v>
      </c>
      <c r="S127" s="202">
        <v>0</v>
      </c>
      <c r="T127" s="203">
        <f>S127*H127</f>
        <v>0</v>
      </c>
      <c r="U127" s="35"/>
      <c r="V127" s="35"/>
      <c r="W127" s="35"/>
      <c r="X127" s="35"/>
      <c r="Y127" s="35"/>
      <c r="Z127" s="35"/>
      <c r="AA127" s="35"/>
      <c r="AB127" s="35"/>
      <c r="AC127" s="35"/>
      <c r="AD127" s="35"/>
      <c r="AE127" s="35"/>
      <c r="AR127" s="204" t="s">
        <v>212</v>
      </c>
      <c r="AT127" s="204" t="s">
        <v>208</v>
      </c>
      <c r="AU127" s="204" t="s">
        <v>82</v>
      </c>
      <c r="AY127" s="18" t="s">
        <v>206</v>
      </c>
      <c r="BE127" s="205">
        <f>IF(N127="základní",J127,0)</f>
        <v>0</v>
      </c>
      <c r="BF127" s="205">
        <f>IF(N127="snížená",J127,0)</f>
        <v>0</v>
      </c>
      <c r="BG127" s="205">
        <f>IF(N127="zákl. přenesená",J127,0)</f>
        <v>0</v>
      </c>
      <c r="BH127" s="205">
        <f>IF(N127="sníž. přenesená",J127,0)</f>
        <v>0</v>
      </c>
      <c r="BI127" s="205">
        <f>IF(N127="nulová",J127,0)</f>
        <v>0</v>
      </c>
      <c r="BJ127" s="18" t="s">
        <v>80</v>
      </c>
      <c r="BK127" s="205">
        <f>ROUND(I127*H127,2)</f>
        <v>0</v>
      </c>
      <c r="BL127" s="18" t="s">
        <v>212</v>
      </c>
      <c r="BM127" s="204" t="s">
        <v>1672</v>
      </c>
    </row>
    <row r="128" spans="1:65" s="2" customFormat="1" ht="87.75">
      <c r="A128" s="35"/>
      <c r="B128" s="36"/>
      <c r="C128" s="37"/>
      <c r="D128" s="208" t="s">
        <v>279</v>
      </c>
      <c r="E128" s="37"/>
      <c r="F128" s="221" t="s">
        <v>1673</v>
      </c>
      <c r="G128" s="37"/>
      <c r="H128" s="37"/>
      <c r="I128" s="116"/>
      <c r="J128" s="37"/>
      <c r="K128" s="37"/>
      <c r="L128" s="40"/>
      <c r="M128" s="222"/>
      <c r="N128" s="223"/>
      <c r="O128" s="65"/>
      <c r="P128" s="65"/>
      <c r="Q128" s="65"/>
      <c r="R128" s="65"/>
      <c r="S128" s="65"/>
      <c r="T128" s="66"/>
      <c r="U128" s="35"/>
      <c r="V128" s="35"/>
      <c r="W128" s="35"/>
      <c r="X128" s="35"/>
      <c r="Y128" s="35"/>
      <c r="Z128" s="35"/>
      <c r="AA128" s="35"/>
      <c r="AB128" s="35"/>
      <c r="AC128" s="35"/>
      <c r="AD128" s="35"/>
      <c r="AE128" s="35"/>
      <c r="AT128" s="18" t="s">
        <v>279</v>
      </c>
      <c r="AU128" s="18" t="s">
        <v>82</v>
      </c>
    </row>
    <row r="129" spans="1:65" s="13" customFormat="1" ht="11.25">
      <c r="B129" s="206"/>
      <c r="C129" s="207"/>
      <c r="D129" s="208" t="s">
        <v>246</v>
      </c>
      <c r="E129" s="209" t="s">
        <v>19</v>
      </c>
      <c r="F129" s="210" t="s">
        <v>1669</v>
      </c>
      <c r="G129" s="207"/>
      <c r="H129" s="211">
        <v>12104.117</v>
      </c>
      <c r="I129" s="212"/>
      <c r="J129" s="207"/>
      <c r="K129" s="207"/>
      <c r="L129" s="213"/>
      <c r="M129" s="214"/>
      <c r="N129" s="215"/>
      <c r="O129" s="215"/>
      <c r="P129" s="215"/>
      <c r="Q129" s="215"/>
      <c r="R129" s="215"/>
      <c r="S129" s="215"/>
      <c r="T129" s="216"/>
      <c r="AT129" s="217" t="s">
        <v>246</v>
      </c>
      <c r="AU129" s="217" t="s">
        <v>82</v>
      </c>
      <c r="AV129" s="13" t="s">
        <v>82</v>
      </c>
      <c r="AW129" s="13" t="s">
        <v>33</v>
      </c>
      <c r="AX129" s="13" t="s">
        <v>80</v>
      </c>
      <c r="AY129" s="217" t="s">
        <v>206</v>
      </c>
    </row>
    <row r="130" spans="1:65" s="2" customFormat="1" ht="21.75" customHeight="1">
      <c r="A130" s="35"/>
      <c r="B130" s="36"/>
      <c r="C130" s="193" t="s">
        <v>235</v>
      </c>
      <c r="D130" s="193" t="s">
        <v>208</v>
      </c>
      <c r="E130" s="194" t="s">
        <v>1170</v>
      </c>
      <c r="F130" s="195" t="s">
        <v>1171</v>
      </c>
      <c r="G130" s="196" t="s">
        <v>289</v>
      </c>
      <c r="H130" s="197">
        <v>24208.234</v>
      </c>
      <c r="I130" s="198"/>
      <c r="J130" s="199">
        <f>ROUND(I130*H130,2)</f>
        <v>0</v>
      </c>
      <c r="K130" s="195" t="s">
        <v>277</v>
      </c>
      <c r="L130" s="40"/>
      <c r="M130" s="200" t="s">
        <v>19</v>
      </c>
      <c r="N130" s="201" t="s">
        <v>43</v>
      </c>
      <c r="O130" s="65"/>
      <c r="P130" s="202">
        <f>O130*H130</f>
        <v>0</v>
      </c>
      <c r="Q130" s="202">
        <v>0</v>
      </c>
      <c r="R130" s="202">
        <f>Q130*H130</f>
        <v>0</v>
      </c>
      <c r="S130" s="202">
        <v>0</v>
      </c>
      <c r="T130" s="203">
        <f>S130*H130</f>
        <v>0</v>
      </c>
      <c r="U130" s="35"/>
      <c r="V130" s="35"/>
      <c r="W130" s="35"/>
      <c r="X130" s="35"/>
      <c r="Y130" s="35"/>
      <c r="Z130" s="35"/>
      <c r="AA130" s="35"/>
      <c r="AB130" s="35"/>
      <c r="AC130" s="35"/>
      <c r="AD130" s="35"/>
      <c r="AE130" s="35"/>
      <c r="AR130" s="204" t="s">
        <v>212</v>
      </c>
      <c r="AT130" s="204" t="s">
        <v>208</v>
      </c>
      <c r="AU130" s="204" t="s">
        <v>82</v>
      </c>
      <c r="AY130" s="18" t="s">
        <v>206</v>
      </c>
      <c r="BE130" s="205">
        <f>IF(N130="základní",J130,0)</f>
        <v>0</v>
      </c>
      <c r="BF130" s="205">
        <f>IF(N130="snížená",J130,0)</f>
        <v>0</v>
      </c>
      <c r="BG130" s="205">
        <f>IF(N130="zákl. přenesená",J130,0)</f>
        <v>0</v>
      </c>
      <c r="BH130" s="205">
        <f>IF(N130="sníž. přenesená",J130,0)</f>
        <v>0</v>
      </c>
      <c r="BI130" s="205">
        <f>IF(N130="nulová",J130,0)</f>
        <v>0</v>
      </c>
      <c r="BJ130" s="18" t="s">
        <v>80</v>
      </c>
      <c r="BK130" s="205">
        <f>ROUND(I130*H130,2)</f>
        <v>0</v>
      </c>
      <c r="BL130" s="18" t="s">
        <v>212</v>
      </c>
      <c r="BM130" s="204" t="s">
        <v>1674</v>
      </c>
    </row>
    <row r="131" spans="1:65" s="13" customFormat="1" ht="11.25">
      <c r="B131" s="206"/>
      <c r="C131" s="207"/>
      <c r="D131" s="208" t="s">
        <v>246</v>
      </c>
      <c r="E131" s="207"/>
      <c r="F131" s="210" t="s">
        <v>1675</v>
      </c>
      <c r="G131" s="207"/>
      <c r="H131" s="211">
        <v>24208.234</v>
      </c>
      <c r="I131" s="212"/>
      <c r="J131" s="207"/>
      <c r="K131" s="207"/>
      <c r="L131" s="213"/>
      <c r="M131" s="214"/>
      <c r="N131" s="215"/>
      <c r="O131" s="215"/>
      <c r="P131" s="215"/>
      <c r="Q131" s="215"/>
      <c r="R131" s="215"/>
      <c r="S131" s="215"/>
      <c r="T131" s="216"/>
      <c r="AT131" s="217" t="s">
        <v>246</v>
      </c>
      <c r="AU131" s="217" t="s">
        <v>82</v>
      </c>
      <c r="AV131" s="13" t="s">
        <v>82</v>
      </c>
      <c r="AW131" s="13" t="s">
        <v>4</v>
      </c>
      <c r="AX131" s="13" t="s">
        <v>80</v>
      </c>
      <c r="AY131" s="217" t="s">
        <v>206</v>
      </c>
    </row>
    <row r="132" spans="1:65" s="2" customFormat="1" ht="21.75" customHeight="1">
      <c r="A132" s="35"/>
      <c r="B132" s="36"/>
      <c r="C132" s="193" t="s">
        <v>239</v>
      </c>
      <c r="D132" s="193" t="s">
        <v>208</v>
      </c>
      <c r="E132" s="194" t="s">
        <v>1676</v>
      </c>
      <c r="F132" s="195" t="s">
        <v>1000</v>
      </c>
      <c r="G132" s="196" t="s">
        <v>302</v>
      </c>
      <c r="H132" s="197">
        <v>12104.117</v>
      </c>
      <c r="I132" s="198"/>
      <c r="J132" s="199">
        <f>ROUND(I132*H132,2)</f>
        <v>0</v>
      </c>
      <c r="K132" s="195" t="s">
        <v>277</v>
      </c>
      <c r="L132" s="40"/>
      <c r="M132" s="200" t="s">
        <v>19</v>
      </c>
      <c r="N132" s="201" t="s">
        <v>43</v>
      </c>
      <c r="O132" s="65"/>
      <c r="P132" s="202">
        <f>O132*H132</f>
        <v>0</v>
      </c>
      <c r="Q132" s="202">
        <v>0</v>
      </c>
      <c r="R132" s="202">
        <f>Q132*H132</f>
        <v>0</v>
      </c>
      <c r="S132" s="202">
        <v>0</v>
      </c>
      <c r="T132" s="203">
        <f>S132*H132</f>
        <v>0</v>
      </c>
      <c r="U132" s="35"/>
      <c r="V132" s="35"/>
      <c r="W132" s="35"/>
      <c r="X132" s="35"/>
      <c r="Y132" s="35"/>
      <c r="Z132" s="35"/>
      <c r="AA132" s="35"/>
      <c r="AB132" s="35"/>
      <c r="AC132" s="35"/>
      <c r="AD132" s="35"/>
      <c r="AE132" s="35"/>
      <c r="AR132" s="204" t="s">
        <v>212</v>
      </c>
      <c r="AT132" s="204" t="s">
        <v>208</v>
      </c>
      <c r="AU132" s="204" t="s">
        <v>82</v>
      </c>
      <c r="AY132" s="18" t="s">
        <v>206</v>
      </c>
      <c r="BE132" s="205">
        <f>IF(N132="základní",J132,0)</f>
        <v>0</v>
      </c>
      <c r="BF132" s="205">
        <f>IF(N132="snížená",J132,0)</f>
        <v>0</v>
      </c>
      <c r="BG132" s="205">
        <f>IF(N132="zákl. přenesená",J132,0)</f>
        <v>0</v>
      </c>
      <c r="BH132" s="205">
        <f>IF(N132="sníž. přenesená",J132,0)</f>
        <v>0</v>
      </c>
      <c r="BI132" s="205">
        <f>IF(N132="nulová",J132,0)</f>
        <v>0</v>
      </c>
      <c r="BJ132" s="18" t="s">
        <v>80</v>
      </c>
      <c r="BK132" s="205">
        <f>ROUND(I132*H132,2)</f>
        <v>0</v>
      </c>
      <c r="BL132" s="18" t="s">
        <v>212</v>
      </c>
      <c r="BM132" s="204" t="s">
        <v>1677</v>
      </c>
    </row>
    <row r="133" spans="1:65" s="2" customFormat="1" ht="97.5">
      <c r="A133" s="35"/>
      <c r="B133" s="36"/>
      <c r="C133" s="37"/>
      <c r="D133" s="208" t="s">
        <v>279</v>
      </c>
      <c r="E133" s="37"/>
      <c r="F133" s="221" t="s">
        <v>1002</v>
      </c>
      <c r="G133" s="37"/>
      <c r="H133" s="37"/>
      <c r="I133" s="116"/>
      <c r="J133" s="37"/>
      <c r="K133" s="37"/>
      <c r="L133" s="40"/>
      <c r="M133" s="222"/>
      <c r="N133" s="223"/>
      <c r="O133" s="65"/>
      <c r="P133" s="65"/>
      <c r="Q133" s="65"/>
      <c r="R133" s="65"/>
      <c r="S133" s="65"/>
      <c r="T133" s="66"/>
      <c r="U133" s="35"/>
      <c r="V133" s="35"/>
      <c r="W133" s="35"/>
      <c r="X133" s="35"/>
      <c r="Y133" s="35"/>
      <c r="Z133" s="35"/>
      <c r="AA133" s="35"/>
      <c r="AB133" s="35"/>
      <c r="AC133" s="35"/>
      <c r="AD133" s="35"/>
      <c r="AE133" s="35"/>
      <c r="AT133" s="18" t="s">
        <v>279</v>
      </c>
      <c r="AU133" s="18" t="s">
        <v>82</v>
      </c>
    </row>
    <row r="134" spans="1:65" s="2" customFormat="1" ht="21.75" customHeight="1">
      <c r="A134" s="35"/>
      <c r="B134" s="36"/>
      <c r="C134" s="193" t="s">
        <v>225</v>
      </c>
      <c r="D134" s="193" t="s">
        <v>208</v>
      </c>
      <c r="E134" s="194" t="s">
        <v>1678</v>
      </c>
      <c r="F134" s="195" t="s">
        <v>1679</v>
      </c>
      <c r="G134" s="196" t="s">
        <v>302</v>
      </c>
      <c r="H134" s="197">
        <v>8753.6049999999996</v>
      </c>
      <c r="I134" s="198"/>
      <c r="J134" s="199">
        <f>ROUND(I134*H134,2)</f>
        <v>0</v>
      </c>
      <c r="K134" s="195" t="s">
        <v>277</v>
      </c>
      <c r="L134" s="40"/>
      <c r="M134" s="200" t="s">
        <v>19</v>
      </c>
      <c r="N134" s="201" t="s">
        <v>43</v>
      </c>
      <c r="O134" s="65"/>
      <c r="P134" s="202">
        <f>O134*H134</f>
        <v>0</v>
      </c>
      <c r="Q134" s="202">
        <v>0</v>
      </c>
      <c r="R134" s="202">
        <f>Q134*H134</f>
        <v>0</v>
      </c>
      <c r="S134" s="202">
        <v>0</v>
      </c>
      <c r="T134" s="203">
        <f>S134*H134</f>
        <v>0</v>
      </c>
      <c r="U134" s="35"/>
      <c r="V134" s="35"/>
      <c r="W134" s="35"/>
      <c r="X134" s="35"/>
      <c r="Y134" s="35"/>
      <c r="Z134" s="35"/>
      <c r="AA134" s="35"/>
      <c r="AB134" s="35"/>
      <c r="AC134" s="35"/>
      <c r="AD134" s="35"/>
      <c r="AE134" s="35"/>
      <c r="AR134" s="204" t="s">
        <v>212</v>
      </c>
      <c r="AT134" s="204" t="s">
        <v>208</v>
      </c>
      <c r="AU134" s="204" t="s">
        <v>82</v>
      </c>
      <c r="AY134" s="18" t="s">
        <v>206</v>
      </c>
      <c r="BE134" s="205">
        <f>IF(N134="základní",J134,0)</f>
        <v>0</v>
      </c>
      <c r="BF134" s="205">
        <f>IF(N134="snížená",J134,0)</f>
        <v>0</v>
      </c>
      <c r="BG134" s="205">
        <f>IF(N134="zákl. přenesená",J134,0)</f>
        <v>0</v>
      </c>
      <c r="BH134" s="205">
        <f>IF(N134="sníž. přenesená",J134,0)</f>
        <v>0</v>
      </c>
      <c r="BI134" s="205">
        <f>IF(N134="nulová",J134,0)</f>
        <v>0</v>
      </c>
      <c r="BJ134" s="18" t="s">
        <v>80</v>
      </c>
      <c r="BK134" s="205">
        <f>ROUND(I134*H134,2)</f>
        <v>0</v>
      </c>
      <c r="BL134" s="18" t="s">
        <v>212</v>
      </c>
      <c r="BM134" s="204" t="s">
        <v>1680</v>
      </c>
    </row>
    <row r="135" spans="1:65" s="2" customFormat="1" ht="126.75">
      <c r="A135" s="35"/>
      <c r="B135" s="36"/>
      <c r="C135" s="37"/>
      <c r="D135" s="208" t="s">
        <v>279</v>
      </c>
      <c r="E135" s="37"/>
      <c r="F135" s="221" t="s">
        <v>1681</v>
      </c>
      <c r="G135" s="37"/>
      <c r="H135" s="37"/>
      <c r="I135" s="116"/>
      <c r="J135" s="37"/>
      <c r="K135" s="37"/>
      <c r="L135" s="40"/>
      <c r="M135" s="222"/>
      <c r="N135" s="223"/>
      <c r="O135" s="65"/>
      <c r="P135" s="65"/>
      <c r="Q135" s="65"/>
      <c r="R135" s="65"/>
      <c r="S135" s="65"/>
      <c r="T135" s="66"/>
      <c r="U135" s="35"/>
      <c r="V135" s="35"/>
      <c r="W135" s="35"/>
      <c r="X135" s="35"/>
      <c r="Y135" s="35"/>
      <c r="Z135" s="35"/>
      <c r="AA135" s="35"/>
      <c r="AB135" s="35"/>
      <c r="AC135" s="35"/>
      <c r="AD135" s="35"/>
      <c r="AE135" s="35"/>
      <c r="AT135" s="18" t="s">
        <v>279</v>
      </c>
      <c r="AU135" s="18" t="s">
        <v>82</v>
      </c>
    </row>
    <row r="136" spans="1:65" s="13" customFormat="1" ht="11.25">
      <c r="B136" s="206"/>
      <c r="C136" s="207"/>
      <c r="D136" s="208" t="s">
        <v>246</v>
      </c>
      <c r="E136" s="209" t="s">
        <v>19</v>
      </c>
      <c r="F136" s="210" t="s">
        <v>1660</v>
      </c>
      <c r="G136" s="207"/>
      <c r="H136" s="211">
        <v>20857.722000000002</v>
      </c>
      <c r="I136" s="212"/>
      <c r="J136" s="207"/>
      <c r="K136" s="207"/>
      <c r="L136" s="213"/>
      <c r="M136" s="214"/>
      <c r="N136" s="215"/>
      <c r="O136" s="215"/>
      <c r="P136" s="215"/>
      <c r="Q136" s="215"/>
      <c r="R136" s="215"/>
      <c r="S136" s="215"/>
      <c r="T136" s="216"/>
      <c r="AT136" s="217" t="s">
        <v>246</v>
      </c>
      <c r="AU136" s="217" t="s">
        <v>82</v>
      </c>
      <c r="AV136" s="13" t="s">
        <v>82</v>
      </c>
      <c r="AW136" s="13" t="s">
        <v>33</v>
      </c>
      <c r="AX136" s="13" t="s">
        <v>72</v>
      </c>
      <c r="AY136" s="217" t="s">
        <v>206</v>
      </c>
    </row>
    <row r="137" spans="1:65" s="13" customFormat="1" ht="11.25">
      <c r="B137" s="206"/>
      <c r="C137" s="207"/>
      <c r="D137" s="208" t="s">
        <v>246</v>
      </c>
      <c r="E137" s="209" t="s">
        <v>19</v>
      </c>
      <c r="F137" s="210" t="s">
        <v>1682</v>
      </c>
      <c r="G137" s="207"/>
      <c r="H137" s="211">
        <v>-12104.117</v>
      </c>
      <c r="I137" s="212"/>
      <c r="J137" s="207"/>
      <c r="K137" s="207"/>
      <c r="L137" s="213"/>
      <c r="M137" s="214"/>
      <c r="N137" s="215"/>
      <c r="O137" s="215"/>
      <c r="P137" s="215"/>
      <c r="Q137" s="215"/>
      <c r="R137" s="215"/>
      <c r="S137" s="215"/>
      <c r="T137" s="216"/>
      <c r="AT137" s="217" t="s">
        <v>246</v>
      </c>
      <c r="AU137" s="217" t="s">
        <v>82</v>
      </c>
      <c r="AV137" s="13" t="s">
        <v>82</v>
      </c>
      <c r="AW137" s="13" t="s">
        <v>33</v>
      </c>
      <c r="AX137" s="13" t="s">
        <v>72</v>
      </c>
      <c r="AY137" s="217" t="s">
        <v>206</v>
      </c>
    </row>
    <row r="138" spans="1:65" s="14" customFormat="1" ht="11.25">
      <c r="B138" s="234"/>
      <c r="C138" s="235"/>
      <c r="D138" s="208" t="s">
        <v>246</v>
      </c>
      <c r="E138" s="236" t="s">
        <v>19</v>
      </c>
      <c r="F138" s="237" t="s">
        <v>406</v>
      </c>
      <c r="G138" s="235"/>
      <c r="H138" s="238">
        <v>8753.6049999999996</v>
      </c>
      <c r="I138" s="239"/>
      <c r="J138" s="235"/>
      <c r="K138" s="235"/>
      <c r="L138" s="240"/>
      <c r="M138" s="241"/>
      <c r="N138" s="242"/>
      <c r="O138" s="242"/>
      <c r="P138" s="242"/>
      <c r="Q138" s="242"/>
      <c r="R138" s="242"/>
      <c r="S138" s="242"/>
      <c r="T138" s="243"/>
      <c r="AT138" s="244" t="s">
        <v>246</v>
      </c>
      <c r="AU138" s="244" t="s">
        <v>82</v>
      </c>
      <c r="AV138" s="14" t="s">
        <v>212</v>
      </c>
      <c r="AW138" s="14" t="s">
        <v>33</v>
      </c>
      <c r="AX138" s="14" t="s">
        <v>80</v>
      </c>
      <c r="AY138" s="244" t="s">
        <v>206</v>
      </c>
    </row>
    <row r="139" spans="1:65" s="2" customFormat="1" ht="16.5" customHeight="1">
      <c r="A139" s="35"/>
      <c r="B139" s="36"/>
      <c r="C139" s="193" t="s">
        <v>248</v>
      </c>
      <c r="D139" s="193" t="s">
        <v>208</v>
      </c>
      <c r="E139" s="194" t="s">
        <v>1683</v>
      </c>
      <c r="F139" s="195" t="s">
        <v>1684</v>
      </c>
      <c r="G139" s="196" t="s">
        <v>325</v>
      </c>
      <c r="H139" s="197">
        <v>3282.7139999999999</v>
      </c>
      <c r="I139" s="198"/>
      <c r="J139" s="199">
        <f>ROUND(I139*H139,2)</f>
        <v>0</v>
      </c>
      <c r="K139" s="195" t="s">
        <v>277</v>
      </c>
      <c r="L139" s="40"/>
      <c r="M139" s="200" t="s">
        <v>19</v>
      </c>
      <c r="N139" s="201" t="s">
        <v>43</v>
      </c>
      <c r="O139" s="65"/>
      <c r="P139" s="202">
        <f>O139*H139</f>
        <v>0</v>
      </c>
      <c r="Q139" s="202">
        <v>0</v>
      </c>
      <c r="R139" s="202">
        <f>Q139*H139</f>
        <v>0</v>
      </c>
      <c r="S139" s="202">
        <v>0</v>
      </c>
      <c r="T139" s="203">
        <f>S139*H139</f>
        <v>0</v>
      </c>
      <c r="U139" s="35"/>
      <c r="V139" s="35"/>
      <c r="W139" s="35"/>
      <c r="X139" s="35"/>
      <c r="Y139" s="35"/>
      <c r="Z139" s="35"/>
      <c r="AA139" s="35"/>
      <c r="AB139" s="35"/>
      <c r="AC139" s="35"/>
      <c r="AD139" s="35"/>
      <c r="AE139" s="35"/>
      <c r="AR139" s="204" t="s">
        <v>212</v>
      </c>
      <c r="AT139" s="204" t="s">
        <v>208</v>
      </c>
      <c r="AU139" s="204" t="s">
        <v>82</v>
      </c>
      <c r="AY139" s="18" t="s">
        <v>206</v>
      </c>
      <c r="BE139" s="205">
        <f>IF(N139="základní",J139,0)</f>
        <v>0</v>
      </c>
      <c r="BF139" s="205">
        <f>IF(N139="snížená",J139,0)</f>
        <v>0</v>
      </c>
      <c r="BG139" s="205">
        <f>IF(N139="zákl. přenesená",J139,0)</f>
        <v>0</v>
      </c>
      <c r="BH139" s="205">
        <f>IF(N139="sníž. přenesená",J139,0)</f>
        <v>0</v>
      </c>
      <c r="BI139" s="205">
        <f>IF(N139="nulová",J139,0)</f>
        <v>0</v>
      </c>
      <c r="BJ139" s="18" t="s">
        <v>80</v>
      </c>
      <c r="BK139" s="205">
        <f>ROUND(I139*H139,2)</f>
        <v>0</v>
      </c>
      <c r="BL139" s="18" t="s">
        <v>212</v>
      </c>
      <c r="BM139" s="204" t="s">
        <v>1685</v>
      </c>
    </row>
    <row r="140" spans="1:65" s="2" customFormat="1" ht="87.75">
      <c r="A140" s="35"/>
      <c r="B140" s="36"/>
      <c r="C140" s="37"/>
      <c r="D140" s="208" t="s">
        <v>279</v>
      </c>
      <c r="E140" s="37"/>
      <c r="F140" s="221" t="s">
        <v>1686</v>
      </c>
      <c r="G140" s="37"/>
      <c r="H140" s="37"/>
      <c r="I140" s="116"/>
      <c r="J140" s="37"/>
      <c r="K140" s="37"/>
      <c r="L140" s="40"/>
      <c r="M140" s="222"/>
      <c r="N140" s="223"/>
      <c r="O140" s="65"/>
      <c r="P140" s="65"/>
      <c r="Q140" s="65"/>
      <c r="R140" s="65"/>
      <c r="S140" s="65"/>
      <c r="T140" s="66"/>
      <c r="U140" s="35"/>
      <c r="V140" s="35"/>
      <c r="W140" s="35"/>
      <c r="X140" s="35"/>
      <c r="Y140" s="35"/>
      <c r="Z140" s="35"/>
      <c r="AA140" s="35"/>
      <c r="AB140" s="35"/>
      <c r="AC140" s="35"/>
      <c r="AD140" s="35"/>
      <c r="AE140" s="35"/>
      <c r="AT140" s="18" t="s">
        <v>279</v>
      </c>
      <c r="AU140" s="18" t="s">
        <v>82</v>
      </c>
    </row>
    <row r="141" spans="1:65" s="13" customFormat="1" ht="11.25">
      <c r="B141" s="206"/>
      <c r="C141" s="207"/>
      <c r="D141" s="208" t="s">
        <v>246</v>
      </c>
      <c r="E141" s="209" t="s">
        <v>19</v>
      </c>
      <c r="F141" s="210" t="s">
        <v>1687</v>
      </c>
      <c r="G141" s="207"/>
      <c r="H141" s="211">
        <v>3282.7139999999999</v>
      </c>
      <c r="I141" s="212"/>
      <c r="J141" s="207"/>
      <c r="K141" s="207"/>
      <c r="L141" s="213"/>
      <c r="M141" s="214"/>
      <c r="N141" s="215"/>
      <c r="O141" s="215"/>
      <c r="P141" s="215"/>
      <c r="Q141" s="215"/>
      <c r="R141" s="215"/>
      <c r="S141" s="215"/>
      <c r="T141" s="216"/>
      <c r="AT141" s="217" t="s">
        <v>246</v>
      </c>
      <c r="AU141" s="217" t="s">
        <v>82</v>
      </c>
      <c r="AV141" s="13" t="s">
        <v>82</v>
      </c>
      <c r="AW141" s="13" t="s">
        <v>33</v>
      </c>
      <c r="AX141" s="13" t="s">
        <v>80</v>
      </c>
      <c r="AY141" s="217" t="s">
        <v>206</v>
      </c>
    </row>
    <row r="142" spans="1:65" s="12" customFormat="1" ht="22.9" customHeight="1">
      <c r="B142" s="177"/>
      <c r="C142" s="178"/>
      <c r="D142" s="179" t="s">
        <v>71</v>
      </c>
      <c r="E142" s="191" t="s">
        <v>82</v>
      </c>
      <c r="F142" s="191" t="s">
        <v>329</v>
      </c>
      <c r="G142" s="178"/>
      <c r="H142" s="178"/>
      <c r="I142" s="181"/>
      <c r="J142" s="192">
        <f>BK142</f>
        <v>0</v>
      </c>
      <c r="K142" s="178"/>
      <c r="L142" s="183"/>
      <c r="M142" s="184"/>
      <c r="N142" s="185"/>
      <c r="O142" s="185"/>
      <c r="P142" s="186">
        <f>SUM(P143:P215)</f>
        <v>0</v>
      </c>
      <c r="Q142" s="185"/>
      <c r="R142" s="186">
        <f>SUM(R143:R215)</f>
        <v>8447.5573859799988</v>
      </c>
      <c r="S142" s="185"/>
      <c r="T142" s="187">
        <f>SUM(T143:T215)</f>
        <v>0</v>
      </c>
      <c r="AR142" s="188" t="s">
        <v>80</v>
      </c>
      <c r="AT142" s="189" t="s">
        <v>71</v>
      </c>
      <c r="AU142" s="189" t="s">
        <v>80</v>
      </c>
      <c r="AY142" s="188" t="s">
        <v>206</v>
      </c>
      <c r="BK142" s="190">
        <f>SUM(BK143:BK215)</f>
        <v>0</v>
      </c>
    </row>
    <row r="143" spans="1:65" s="2" customFormat="1" ht="21.75" customHeight="1">
      <c r="A143" s="35"/>
      <c r="B143" s="36"/>
      <c r="C143" s="193" t="s">
        <v>253</v>
      </c>
      <c r="D143" s="193" t="s">
        <v>208</v>
      </c>
      <c r="E143" s="194" t="s">
        <v>1688</v>
      </c>
      <c r="F143" s="195" t="s">
        <v>1689</v>
      </c>
      <c r="G143" s="196" t="s">
        <v>220</v>
      </c>
      <c r="H143" s="197">
        <v>1260</v>
      </c>
      <c r="I143" s="198"/>
      <c r="J143" s="199">
        <f>ROUND(I143*H143,2)</f>
        <v>0</v>
      </c>
      <c r="K143" s="195" t="s">
        <v>277</v>
      </c>
      <c r="L143" s="40"/>
      <c r="M143" s="200" t="s">
        <v>19</v>
      </c>
      <c r="N143" s="201" t="s">
        <v>43</v>
      </c>
      <c r="O143" s="65"/>
      <c r="P143" s="202">
        <f>O143*H143</f>
        <v>0</v>
      </c>
      <c r="Q143" s="202">
        <v>4.0000000000000003E-5</v>
      </c>
      <c r="R143" s="202">
        <f>Q143*H143</f>
        <v>5.0400000000000007E-2</v>
      </c>
      <c r="S143" s="202">
        <v>0</v>
      </c>
      <c r="T143" s="203">
        <f>S143*H143</f>
        <v>0</v>
      </c>
      <c r="U143" s="35"/>
      <c r="V143" s="35"/>
      <c r="W143" s="35"/>
      <c r="X143" s="35"/>
      <c r="Y143" s="35"/>
      <c r="Z143" s="35"/>
      <c r="AA143" s="35"/>
      <c r="AB143" s="35"/>
      <c r="AC143" s="35"/>
      <c r="AD143" s="35"/>
      <c r="AE143" s="35"/>
      <c r="AR143" s="204" t="s">
        <v>212</v>
      </c>
      <c r="AT143" s="204" t="s">
        <v>208</v>
      </c>
      <c r="AU143" s="204" t="s">
        <v>82</v>
      </c>
      <c r="AY143" s="18" t="s">
        <v>206</v>
      </c>
      <c r="BE143" s="205">
        <f>IF(N143="základní",J143,0)</f>
        <v>0</v>
      </c>
      <c r="BF143" s="205">
        <f>IF(N143="snížená",J143,0)</f>
        <v>0</v>
      </c>
      <c r="BG143" s="205">
        <f>IF(N143="zákl. přenesená",J143,0)</f>
        <v>0</v>
      </c>
      <c r="BH143" s="205">
        <f>IF(N143="sníž. přenesená",J143,0)</f>
        <v>0</v>
      </c>
      <c r="BI143" s="205">
        <f>IF(N143="nulová",J143,0)</f>
        <v>0</v>
      </c>
      <c r="BJ143" s="18" t="s">
        <v>80</v>
      </c>
      <c r="BK143" s="205">
        <f>ROUND(I143*H143,2)</f>
        <v>0</v>
      </c>
      <c r="BL143" s="18" t="s">
        <v>212</v>
      </c>
      <c r="BM143" s="204" t="s">
        <v>1690</v>
      </c>
    </row>
    <row r="144" spans="1:65" s="13" customFormat="1" ht="11.25">
      <c r="B144" s="206"/>
      <c r="C144" s="207"/>
      <c r="D144" s="208" t="s">
        <v>246</v>
      </c>
      <c r="E144" s="209" t="s">
        <v>19</v>
      </c>
      <c r="F144" s="210" t="s">
        <v>1691</v>
      </c>
      <c r="G144" s="207"/>
      <c r="H144" s="211">
        <v>1260</v>
      </c>
      <c r="I144" s="212"/>
      <c r="J144" s="207"/>
      <c r="K144" s="207"/>
      <c r="L144" s="213"/>
      <c r="M144" s="214"/>
      <c r="N144" s="215"/>
      <c r="O144" s="215"/>
      <c r="P144" s="215"/>
      <c r="Q144" s="215"/>
      <c r="R144" s="215"/>
      <c r="S144" s="215"/>
      <c r="T144" s="216"/>
      <c r="AT144" s="217" t="s">
        <v>246</v>
      </c>
      <c r="AU144" s="217" t="s">
        <v>82</v>
      </c>
      <c r="AV144" s="13" t="s">
        <v>82</v>
      </c>
      <c r="AW144" s="13" t="s">
        <v>33</v>
      </c>
      <c r="AX144" s="13" t="s">
        <v>80</v>
      </c>
      <c r="AY144" s="217" t="s">
        <v>206</v>
      </c>
    </row>
    <row r="145" spans="1:65" s="2" customFormat="1" ht="21.75" customHeight="1">
      <c r="A145" s="35"/>
      <c r="B145" s="36"/>
      <c r="C145" s="193" t="s">
        <v>257</v>
      </c>
      <c r="D145" s="193" t="s">
        <v>208</v>
      </c>
      <c r="E145" s="194" t="s">
        <v>1692</v>
      </c>
      <c r="F145" s="195" t="s">
        <v>1693</v>
      </c>
      <c r="G145" s="196" t="s">
        <v>220</v>
      </c>
      <c r="H145" s="197">
        <v>1260</v>
      </c>
      <c r="I145" s="198"/>
      <c r="J145" s="199">
        <f>ROUND(I145*H145,2)</f>
        <v>0</v>
      </c>
      <c r="K145" s="195" t="s">
        <v>277</v>
      </c>
      <c r="L145" s="40"/>
      <c r="M145" s="200" t="s">
        <v>19</v>
      </c>
      <c r="N145" s="201" t="s">
        <v>43</v>
      </c>
      <c r="O145" s="65"/>
      <c r="P145" s="202">
        <f>O145*H145</f>
        <v>0</v>
      </c>
      <c r="Q145" s="202">
        <v>0</v>
      </c>
      <c r="R145" s="202">
        <f>Q145*H145</f>
        <v>0</v>
      </c>
      <c r="S145" s="202">
        <v>0</v>
      </c>
      <c r="T145" s="203">
        <f>S145*H145</f>
        <v>0</v>
      </c>
      <c r="U145" s="35"/>
      <c r="V145" s="35"/>
      <c r="W145" s="35"/>
      <c r="X145" s="35"/>
      <c r="Y145" s="35"/>
      <c r="Z145" s="35"/>
      <c r="AA145" s="35"/>
      <c r="AB145" s="35"/>
      <c r="AC145" s="35"/>
      <c r="AD145" s="35"/>
      <c r="AE145" s="35"/>
      <c r="AR145" s="204" t="s">
        <v>212</v>
      </c>
      <c r="AT145" s="204" t="s">
        <v>208</v>
      </c>
      <c r="AU145" s="204" t="s">
        <v>82</v>
      </c>
      <c r="AY145" s="18" t="s">
        <v>206</v>
      </c>
      <c r="BE145" s="205">
        <f>IF(N145="základní",J145,0)</f>
        <v>0</v>
      </c>
      <c r="BF145" s="205">
        <f>IF(N145="snížená",J145,0)</f>
        <v>0</v>
      </c>
      <c r="BG145" s="205">
        <f>IF(N145="zákl. přenesená",J145,0)</f>
        <v>0</v>
      </c>
      <c r="BH145" s="205">
        <f>IF(N145="sníž. přenesená",J145,0)</f>
        <v>0</v>
      </c>
      <c r="BI145" s="205">
        <f>IF(N145="nulová",J145,0)</f>
        <v>0</v>
      </c>
      <c r="BJ145" s="18" t="s">
        <v>80</v>
      </c>
      <c r="BK145" s="205">
        <f>ROUND(I145*H145,2)</f>
        <v>0</v>
      </c>
      <c r="BL145" s="18" t="s">
        <v>212</v>
      </c>
      <c r="BM145" s="204" t="s">
        <v>1694</v>
      </c>
    </row>
    <row r="146" spans="1:65" s="2" customFormat="1" ht="126.75">
      <c r="A146" s="35"/>
      <c r="B146" s="36"/>
      <c r="C146" s="37"/>
      <c r="D146" s="208" t="s">
        <v>279</v>
      </c>
      <c r="E146" s="37"/>
      <c r="F146" s="221" t="s">
        <v>393</v>
      </c>
      <c r="G146" s="37"/>
      <c r="H146" s="37"/>
      <c r="I146" s="116"/>
      <c r="J146" s="37"/>
      <c r="K146" s="37"/>
      <c r="L146" s="40"/>
      <c r="M146" s="222"/>
      <c r="N146" s="223"/>
      <c r="O146" s="65"/>
      <c r="P146" s="65"/>
      <c r="Q146" s="65"/>
      <c r="R146" s="65"/>
      <c r="S146" s="65"/>
      <c r="T146" s="66"/>
      <c r="U146" s="35"/>
      <c r="V146" s="35"/>
      <c r="W146" s="35"/>
      <c r="X146" s="35"/>
      <c r="Y146" s="35"/>
      <c r="Z146" s="35"/>
      <c r="AA146" s="35"/>
      <c r="AB146" s="35"/>
      <c r="AC146" s="35"/>
      <c r="AD146" s="35"/>
      <c r="AE146" s="35"/>
      <c r="AT146" s="18" t="s">
        <v>279</v>
      </c>
      <c r="AU146" s="18" t="s">
        <v>82</v>
      </c>
    </row>
    <row r="147" spans="1:65" s="13" customFormat="1" ht="11.25">
      <c r="B147" s="206"/>
      <c r="C147" s="207"/>
      <c r="D147" s="208" t="s">
        <v>246</v>
      </c>
      <c r="E147" s="209" t="s">
        <v>19</v>
      </c>
      <c r="F147" s="210" t="s">
        <v>1691</v>
      </c>
      <c r="G147" s="207"/>
      <c r="H147" s="211">
        <v>1260</v>
      </c>
      <c r="I147" s="212"/>
      <c r="J147" s="207"/>
      <c r="K147" s="207"/>
      <c r="L147" s="213"/>
      <c r="M147" s="214"/>
      <c r="N147" s="215"/>
      <c r="O147" s="215"/>
      <c r="P147" s="215"/>
      <c r="Q147" s="215"/>
      <c r="R147" s="215"/>
      <c r="S147" s="215"/>
      <c r="T147" s="216"/>
      <c r="AT147" s="217" t="s">
        <v>246</v>
      </c>
      <c r="AU147" s="217" t="s">
        <v>82</v>
      </c>
      <c r="AV147" s="13" t="s">
        <v>82</v>
      </c>
      <c r="AW147" s="13" t="s">
        <v>33</v>
      </c>
      <c r="AX147" s="13" t="s">
        <v>80</v>
      </c>
      <c r="AY147" s="217" t="s">
        <v>206</v>
      </c>
    </row>
    <row r="148" spans="1:65" s="2" customFormat="1" ht="16.5" customHeight="1">
      <c r="A148" s="35"/>
      <c r="B148" s="36"/>
      <c r="C148" s="224" t="s">
        <v>262</v>
      </c>
      <c r="D148" s="224" t="s">
        <v>286</v>
      </c>
      <c r="E148" s="225" t="s">
        <v>401</v>
      </c>
      <c r="F148" s="226" t="s">
        <v>402</v>
      </c>
      <c r="G148" s="227" t="s">
        <v>302</v>
      </c>
      <c r="H148" s="228">
        <v>612.00599999999997</v>
      </c>
      <c r="I148" s="229"/>
      <c r="J148" s="230">
        <f>ROUND(I148*H148,2)</f>
        <v>0</v>
      </c>
      <c r="K148" s="226" t="s">
        <v>277</v>
      </c>
      <c r="L148" s="231"/>
      <c r="M148" s="232" t="s">
        <v>19</v>
      </c>
      <c r="N148" s="233" t="s">
        <v>43</v>
      </c>
      <c r="O148" s="65"/>
      <c r="P148" s="202">
        <f>O148*H148</f>
        <v>0</v>
      </c>
      <c r="Q148" s="202">
        <v>2.4289999999999998</v>
      </c>
      <c r="R148" s="202">
        <f>Q148*H148</f>
        <v>1486.5625739999998</v>
      </c>
      <c r="S148" s="202">
        <v>0</v>
      </c>
      <c r="T148" s="203">
        <f>S148*H148</f>
        <v>0</v>
      </c>
      <c r="U148" s="35"/>
      <c r="V148" s="35"/>
      <c r="W148" s="35"/>
      <c r="X148" s="35"/>
      <c r="Y148" s="35"/>
      <c r="Z148" s="35"/>
      <c r="AA148" s="35"/>
      <c r="AB148" s="35"/>
      <c r="AC148" s="35"/>
      <c r="AD148" s="35"/>
      <c r="AE148" s="35"/>
      <c r="AR148" s="204" t="s">
        <v>239</v>
      </c>
      <c r="AT148" s="204" t="s">
        <v>286</v>
      </c>
      <c r="AU148" s="204" t="s">
        <v>82</v>
      </c>
      <c r="AY148" s="18" t="s">
        <v>206</v>
      </c>
      <c r="BE148" s="205">
        <f>IF(N148="základní",J148,0)</f>
        <v>0</v>
      </c>
      <c r="BF148" s="205">
        <f>IF(N148="snížená",J148,0)</f>
        <v>0</v>
      </c>
      <c r="BG148" s="205">
        <f>IF(N148="zákl. přenesená",J148,0)</f>
        <v>0</v>
      </c>
      <c r="BH148" s="205">
        <f>IF(N148="sníž. přenesená",J148,0)</f>
        <v>0</v>
      </c>
      <c r="BI148" s="205">
        <f>IF(N148="nulová",J148,0)</f>
        <v>0</v>
      </c>
      <c r="BJ148" s="18" t="s">
        <v>80</v>
      </c>
      <c r="BK148" s="205">
        <f>ROUND(I148*H148,2)</f>
        <v>0</v>
      </c>
      <c r="BL148" s="18" t="s">
        <v>212</v>
      </c>
      <c r="BM148" s="204" t="s">
        <v>1695</v>
      </c>
    </row>
    <row r="149" spans="1:65" s="13" customFormat="1" ht="11.25">
      <c r="B149" s="206"/>
      <c r="C149" s="207"/>
      <c r="D149" s="208" t="s">
        <v>246</v>
      </c>
      <c r="E149" s="209" t="s">
        <v>19</v>
      </c>
      <c r="F149" s="210" t="s">
        <v>1696</v>
      </c>
      <c r="G149" s="207"/>
      <c r="H149" s="211">
        <v>556.36900000000003</v>
      </c>
      <c r="I149" s="212"/>
      <c r="J149" s="207"/>
      <c r="K149" s="207"/>
      <c r="L149" s="213"/>
      <c r="M149" s="214"/>
      <c r="N149" s="215"/>
      <c r="O149" s="215"/>
      <c r="P149" s="215"/>
      <c r="Q149" s="215"/>
      <c r="R149" s="215"/>
      <c r="S149" s="215"/>
      <c r="T149" s="216"/>
      <c r="AT149" s="217" t="s">
        <v>246</v>
      </c>
      <c r="AU149" s="217" t="s">
        <v>82</v>
      </c>
      <c r="AV149" s="13" t="s">
        <v>82</v>
      </c>
      <c r="AW149" s="13" t="s">
        <v>33</v>
      </c>
      <c r="AX149" s="13" t="s">
        <v>80</v>
      </c>
      <c r="AY149" s="217" t="s">
        <v>206</v>
      </c>
    </row>
    <row r="150" spans="1:65" s="13" customFormat="1" ht="11.25">
      <c r="B150" s="206"/>
      <c r="C150" s="207"/>
      <c r="D150" s="208" t="s">
        <v>246</v>
      </c>
      <c r="E150" s="207"/>
      <c r="F150" s="210" t="s">
        <v>1697</v>
      </c>
      <c r="G150" s="207"/>
      <c r="H150" s="211">
        <v>612.00599999999997</v>
      </c>
      <c r="I150" s="212"/>
      <c r="J150" s="207"/>
      <c r="K150" s="207"/>
      <c r="L150" s="213"/>
      <c r="M150" s="214"/>
      <c r="N150" s="215"/>
      <c r="O150" s="215"/>
      <c r="P150" s="215"/>
      <c r="Q150" s="215"/>
      <c r="R150" s="215"/>
      <c r="S150" s="215"/>
      <c r="T150" s="216"/>
      <c r="AT150" s="217" t="s">
        <v>246</v>
      </c>
      <c r="AU150" s="217" t="s">
        <v>82</v>
      </c>
      <c r="AV150" s="13" t="s">
        <v>82</v>
      </c>
      <c r="AW150" s="13" t="s">
        <v>4</v>
      </c>
      <c r="AX150" s="13" t="s">
        <v>80</v>
      </c>
      <c r="AY150" s="217" t="s">
        <v>206</v>
      </c>
    </row>
    <row r="151" spans="1:65" s="2" customFormat="1" ht="16.5" customHeight="1">
      <c r="A151" s="35"/>
      <c r="B151" s="36"/>
      <c r="C151" s="193" t="s">
        <v>266</v>
      </c>
      <c r="D151" s="193" t="s">
        <v>208</v>
      </c>
      <c r="E151" s="194" t="s">
        <v>1698</v>
      </c>
      <c r="F151" s="195" t="s">
        <v>1699</v>
      </c>
      <c r="G151" s="196" t="s">
        <v>302</v>
      </c>
      <c r="H151" s="197">
        <v>171.55</v>
      </c>
      <c r="I151" s="198"/>
      <c r="J151" s="199">
        <f>ROUND(I151*H151,2)</f>
        <v>0</v>
      </c>
      <c r="K151" s="195" t="s">
        <v>277</v>
      </c>
      <c r="L151" s="40"/>
      <c r="M151" s="200" t="s">
        <v>19</v>
      </c>
      <c r="N151" s="201" t="s">
        <v>43</v>
      </c>
      <c r="O151" s="65"/>
      <c r="P151" s="202">
        <f>O151*H151</f>
        <v>0</v>
      </c>
      <c r="Q151" s="202">
        <v>2.2563399999999998</v>
      </c>
      <c r="R151" s="202">
        <f>Q151*H151</f>
        <v>387.07512700000001</v>
      </c>
      <c r="S151" s="202">
        <v>0</v>
      </c>
      <c r="T151" s="203">
        <f>S151*H151</f>
        <v>0</v>
      </c>
      <c r="U151" s="35"/>
      <c r="V151" s="35"/>
      <c r="W151" s="35"/>
      <c r="X151" s="35"/>
      <c r="Y151" s="35"/>
      <c r="Z151" s="35"/>
      <c r="AA151" s="35"/>
      <c r="AB151" s="35"/>
      <c r="AC151" s="35"/>
      <c r="AD151" s="35"/>
      <c r="AE151" s="35"/>
      <c r="AR151" s="204" t="s">
        <v>212</v>
      </c>
      <c r="AT151" s="204" t="s">
        <v>208</v>
      </c>
      <c r="AU151" s="204" t="s">
        <v>82</v>
      </c>
      <c r="AY151" s="18" t="s">
        <v>206</v>
      </c>
      <c r="BE151" s="205">
        <f>IF(N151="základní",J151,0)</f>
        <v>0</v>
      </c>
      <c r="BF151" s="205">
        <f>IF(N151="snížená",J151,0)</f>
        <v>0</v>
      </c>
      <c r="BG151" s="205">
        <f>IF(N151="zákl. přenesená",J151,0)</f>
        <v>0</v>
      </c>
      <c r="BH151" s="205">
        <f>IF(N151="sníž. přenesená",J151,0)</f>
        <v>0</v>
      </c>
      <c r="BI151" s="205">
        <f>IF(N151="nulová",J151,0)</f>
        <v>0</v>
      </c>
      <c r="BJ151" s="18" t="s">
        <v>80</v>
      </c>
      <c r="BK151" s="205">
        <f>ROUND(I151*H151,2)</f>
        <v>0</v>
      </c>
      <c r="BL151" s="18" t="s">
        <v>212</v>
      </c>
      <c r="BM151" s="204" t="s">
        <v>1700</v>
      </c>
    </row>
    <row r="152" spans="1:65" s="2" customFormat="1" ht="58.5">
      <c r="A152" s="35"/>
      <c r="B152" s="36"/>
      <c r="C152" s="37"/>
      <c r="D152" s="208" t="s">
        <v>279</v>
      </c>
      <c r="E152" s="37"/>
      <c r="F152" s="221" t="s">
        <v>1022</v>
      </c>
      <c r="G152" s="37"/>
      <c r="H152" s="37"/>
      <c r="I152" s="116"/>
      <c r="J152" s="37"/>
      <c r="K152" s="37"/>
      <c r="L152" s="40"/>
      <c r="M152" s="222"/>
      <c r="N152" s="223"/>
      <c r="O152" s="65"/>
      <c r="P152" s="65"/>
      <c r="Q152" s="65"/>
      <c r="R152" s="65"/>
      <c r="S152" s="65"/>
      <c r="T152" s="66"/>
      <c r="U152" s="35"/>
      <c r="V152" s="35"/>
      <c r="W152" s="35"/>
      <c r="X152" s="35"/>
      <c r="Y152" s="35"/>
      <c r="Z152" s="35"/>
      <c r="AA152" s="35"/>
      <c r="AB152" s="35"/>
      <c r="AC152" s="35"/>
      <c r="AD152" s="35"/>
      <c r="AE152" s="35"/>
      <c r="AT152" s="18" t="s">
        <v>279</v>
      </c>
      <c r="AU152" s="18" t="s">
        <v>82</v>
      </c>
    </row>
    <row r="153" spans="1:65" s="13" customFormat="1" ht="11.25">
      <c r="B153" s="206"/>
      <c r="C153" s="207"/>
      <c r="D153" s="208" t="s">
        <v>246</v>
      </c>
      <c r="E153" s="209" t="s">
        <v>19</v>
      </c>
      <c r="F153" s="210" t="s">
        <v>1701</v>
      </c>
      <c r="G153" s="207"/>
      <c r="H153" s="211">
        <v>171.55</v>
      </c>
      <c r="I153" s="212"/>
      <c r="J153" s="207"/>
      <c r="K153" s="207"/>
      <c r="L153" s="213"/>
      <c r="M153" s="214"/>
      <c r="N153" s="215"/>
      <c r="O153" s="215"/>
      <c r="P153" s="215"/>
      <c r="Q153" s="215"/>
      <c r="R153" s="215"/>
      <c r="S153" s="215"/>
      <c r="T153" s="216"/>
      <c r="AT153" s="217" t="s">
        <v>246</v>
      </c>
      <c r="AU153" s="217" t="s">
        <v>82</v>
      </c>
      <c r="AV153" s="13" t="s">
        <v>82</v>
      </c>
      <c r="AW153" s="13" t="s">
        <v>33</v>
      </c>
      <c r="AX153" s="13" t="s">
        <v>80</v>
      </c>
      <c r="AY153" s="217" t="s">
        <v>206</v>
      </c>
    </row>
    <row r="154" spans="1:65" s="2" customFormat="1" ht="16.5" customHeight="1">
      <c r="A154" s="35"/>
      <c r="B154" s="36"/>
      <c r="C154" s="193" t="s">
        <v>8</v>
      </c>
      <c r="D154" s="193" t="s">
        <v>208</v>
      </c>
      <c r="E154" s="194" t="s">
        <v>1702</v>
      </c>
      <c r="F154" s="195" t="s">
        <v>1703</v>
      </c>
      <c r="G154" s="196" t="s">
        <v>302</v>
      </c>
      <c r="H154" s="197">
        <v>466.56</v>
      </c>
      <c r="I154" s="198"/>
      <c r="J154" s="199">
        <f>ROUND(I154*H154,2)</f>
        <v>0</v>
      </c>
      <c r="K154" s="195" t="s">
        <v>277</v>
      </c>
      <c r="L154" s="40"/>
      <c r="M154" s="200" t="s">
        <v>19</v>
      </c>
      <c r="N154" s="201" t="s">
        <v>43</v>
      </c>
      <c r="O154" s="65"/>
      <c r="P154" s="202">
        <f>O154*H154</f>
        <v>0</v>
      </c>
      <c r="Q154" s="202">
        <v>2.2563399999999998</v>
      </c>
      <c r="R154" s="202">
        <f>Q154*H154</f>
        <v>1052.7179904</v>
      </c>
      <c r="S154" s="202">
        <v>0</v>
      </c>
      <c r="T154" s="203">
        <f>S154*H154</f>
        <v>0</v>
      </c>
      <c r="U154" s="35"/>
      <c r="V154" s="35"/>
      <c r="W154" s="35"/>
      <c r="X154" s="35"/>
      <c r="Y154" s="35"/>
      <c r="Z154" s="35"/>
      <c r="AA154" s="35"/>
      <c r="AB154" s="35"/>
      <c r="AC154" s="35"/>
      <c r="AD154" s="35"/>
      <c r="AE154" s="35"/>
      <c r="AR154" s="204" t="s">
        <v>212</v>
      </c>
      <c r="AT154" s="204" t="s">
        <v>208</v>
      </c>
      <c r="AU154" s="204" t="s">
        <v>82</v>
      </c>
      <c r="AY154" s="18" t="s">
        <v>206</v>
      </c>
      <c r="BE154" s="205">
        <f>IF(N154="základní",J154,0)</f>
        <v>0</v>
      </c>
      <c r="BF154" s="205">
        <f>IF(N154="snížená",J154,0)</f>
        <v>0</v>
      </c>
      <c r="BG154" s="205">
        <f>IF(N154="zákl. přenesená",J154,0)</f>
        <v>0</v>
      </c>
      <c r="BH154" s="205">
        <f>IF(N154="sníž. přenesená",J154,0)</f>
        <v>0</v>
      </c>
      <c r="BI154" s="205">
        <f>IF(N154="nulová",J154,0)</f>
        <v>0</v>
      </c>
      <c r="BJ154" s="18" t="s">
        <v>80</v>
      </c>
      <c r="BK154" s="205">
        <f>ROUND(I154*H154,2)</f>
        <v>0</v>
      </c>
      <c r="BL154" s="18" t="s">
        <v>212</v>
      </c>
      <c r="BM154" s="204" t="s">
        <v>1704</v>
      </c>
    </row>
    <row r="155" spans="1:65" s="2" customFormat="1" ht="87.75">
      <c r="A155" s="35"/>
      <c r="B155" s="36"/>
      <c r="C155" s="37"/>
      <c r="D155" s="208" t="s">
        <v>279</v>
      </c>
      <c r="E155" s="37"/>
      <c r="F155" s="221" t="s">
        <v>431</v>
      </c>
      <c r="G155" s="37"/>
      <c r="H155" s="37"/>
      <c r="I155" s="116"/>
      <c r="J155" s="37"/>
      <c r="K155" s="37"/>
      <c r="L155" s="40"/>
      <c r="M155" s="222"/>
      <c r="N155" s="223"/>
      <c r="O155" s="65"/>
      <c r="P155" s="65"/>
      <c r="Q155" s="65"/>
      <c r="R155" s="65"/>
      <c r="S155" s="65"/>
      <c r="T155" s="66"/>
      <c r="U155" s="35"/>
      <c r="V155" s="35"/>
      <c r="W155" s="35"/>
      <c r="X155" s="35"/>
      <c r="Y155" s="35"/>
      <c r="Z155" s="35"/>
      <c r="AA155" s="35"/>
      <c r="AB155" s="35"/>
      <c r="AC155" s="35"/>
      <c r="AD155" s="35"/>
      <c r="AE155" s="35"/>
      <c r="AT155" s="18" t="s">
        <v>279</v>
      </c>
      <c r="AU155" s="18" t="s">
        <v>82</v>
      </c>
    </row>
    <row r="156" spans="1:65" s="13" customFormat="1" ht="11.25">
      <c r="B156" s="206"/>
      <c r="C156" s="207"/>
      <c r="D156" s="208" t="s">
        <v>246</v>
      </c>
      <c r="E156" s="209" t="s">
        <v>19</v>
      </c>
      <c r="F156" s="210" t="s">
        <v>1705</v>
      </c>
      <c r="G156" s="207"/>
      <c r="H156" s="211">
        <v>466.56</v>
      </c>
      <c r="I156" s="212"/>
      <c r="J156" s="207"/>
      <c r="K156" s="207"/>
      <c r="L156" s="213"/>
      <c r="M156" s="214"/>
      <c r="N156" s="215"/>
      <c r="O156" s="215"/>
      <c r="P156" s="215"/>
      <c r="Q156" s="215"/>
      <c r="R156" s="215"/>
      <c r="S156" s="215"/>
      <c r="T156" s="216"/>
      <c r="AT156" s="217" t="s">
        <v>246</v>
      </c>
      <c r="AU156" s="217" t="s">
        <v>82</v>
      </c>
      <c r="AV156" s="13" t="s">
        <v>82</v>
      </c>
      <c r="AW156" s="13" t="s">
        <v>33</v>
      </c>
      <c r="AX156" s="13" t="s">
        <v>80</v>
      </c>
      <c r="AY156" s="217" t="s">
        <v>206</v>
      </c>
    </row>
    <row r="157" spans="1:65" s="2" customFormat="1" ht="16.5" customHeight="1">
      <c r="A157" s="35"/>
      <c r="B157" s="36"/>
      <c r="C157" s="193" t="s">
        <v>343</v>
      </c>
      <c r="D157" s="193" t="s">
        <v>208</v>
      </c>
      <c r="E157" s="194" t="s">
        <v>1706</v>
      </c>
      <c r="F157" s="195" t="s">
        <v>1707</v>
      </c>
      <c r="G157" s="196" t="s">
        <v>302</v>
      </c>
      <c r="H157" s="197">
        <v>0.7</v>
      </c>
      <c r="I157" s="198"/>
      <c r="J157" s="199">
        <f>ROUND(I157*H157,2)</f>
        <v>0</v>
      </c>
      <c r="K157" s="195" t="s">
        <v>277</v>
      </c>
      <c r="L157" s="40"/>
      <c r="M157" s="200" t="s">
        <v>19</v>
      </c>
      <c r="N157" s="201" t="s">
        <v>43</v>
      </c>
      <c r="O157" s="65"/>
      <c r="P157" s="202">
        <f>O157*H157</f>
        <v>0</v>
      </c>
      <c r="Q157" s="202">
        <v>2.4746100000000002</v>
      </c>
      <c r="R157" s="202">
        <f>Q157*H157</f>
        <v>1.732227</v>
      </c>
      <c r="S157" s="202">
        <v>0</v>
      </c>
      <c r="T157" s="203">
        <f>S157*H157</f>
        <v>0</v>
      </c>
      <c r="U157" s="35"/>
      <c r="V157" s="35"/>
      <c r="W157" s="35"/>
      <c r="X157" s="35"/>
      <c r="Y157" s="35"/>
      <c r="Z157" s="35"/>
      <c r="AA157" s="35"/>
      <c r="AB157" s="35"/>
      <c r="AC157" s="35"/>
      <c r="AD157" s="35"/>
      <c r="AE157" s="35"/>
      <c r="AR157" s="204" t="s">
        <v>212</v>
      </c>
      <c r="AT157" s="204" t="s">
        <v>208</v>
      </c>
      <c r="AU157" s="204" t="s">
        <v>82</v>
      </c>
      <c r="AY157" s="18" t="s">
        <v>206</v>
      </c>
      <c r="BE157" s="205">
        <f>IF(N157="základní",J157,0)</f>
        <v>0</v>
      </c>
      <c r="BF157" s="205">
        <f>IF(N157="snížená",J157,0)</f>
        <v>0</v>
      </c>
      <c r="BG157" s="205">
        <f>IF(N157="zákl. přenesená",J157,0)</f>
        <v>0</v>
      </c>
      <c r="BH157" s="205">
        <f>IF(N157="sníž. přenesená",J157,0)</f>
        <v>0</v>
      </c>
      <c r="BI157" s="205">
        <f>IF(N157="nulová",J157,0)</f>
        <v>0</v>
      </c>
      <c r="BJ157" s="18" t="s">
        <v>80</v>
      </c>
      <c r="BK157" s="205">
        <f>ROUND(I157*H157,2)</f>
        <v>0</v>
      </c>
      <c r="BL157" s="18" t="s">
        <v>212</v>
      </c>
      <c r="BM157" s="204" t="s">
        <v>1708</v>
      </c>
    </row>
    <row r="158" spans="1:65" s="2" customFormat="1" ht="87.75">
      <c r="A158" s="35"/>
      <c r="B158" s="36"/>
      <c r="C158" s="37"/>
      <c r="D158" s="208" t="s">
        <v>279</v>
      </c>
      <c r="E158" s="37"/>
      <c r="F158" s="221" t="s">
        <v>431</v>
      </c>
      <c r="G158" s="37"/>
      <c r="H158" s="37"/>
      <c r="I158" s="116"/>
      <c r="J158" s="37"/>
      <c r="K158" s="37"/>
      <c r="L158" s="40"/>
      <c r="M158" s="222"/>
      <c r="N158" s="223"/>
      <c r="O158" s="65"/>
      <c r="P158" s="65"/>
      <c r="Q158" s="65"/>
      <c r="R158" s="65"/>
      <c r="S158" s="65"/>
      <c r="T158" s="66"/>
      <c r="U158" s="35"/>
      <c r="V158" s="35"/>
      <c r="W158" s="35"/>
      <c r="X158" s="35"/>
      <c r="Y158" s="35"/>
      <c r="Z158" s="35"/>
      <c r="AA158" s="35"/>
      <c r="AB158" s="35"/>
      <c r="AC158" s="35"/>
      <c r="AD158" s="35"/>
      <c r="AE158" s="35"/>
      <c r="AT158" s="18" t="s">
        <v>279</v>
      </c>
      <c r="AU158" s="18" t="s">
        <v>82</v>
      </c>
    </row>
    <row r="159" spans="1:65" s="2" customFormat="1" ht="16.5" customHeight="1">
      <c r="A159" s="35"/>
      <c r="B159" s="36"/>
      <c r="C159" s="193" t="s">
        <v>348</v>
      </c>
      <c r="D159" s="193" t="s">
        <v>208</v>
      </c>
      <c r="E159" s="194" t="s">
        <v>1709</v>
      </c>
      <c r="F159" s="195" t="s">
        <v>1710</v>
      </c>
      <c r="G159" s="196" t="s">
        <v>302</v>
      </c>
      <c r="H159" s="197">
        <v>1414.6</v>
      </c>
      <c r="I159" s="198"/>
      <c r="J159" s="199">
        <f>ROUND(I159*H159,2)</f>
        <v>0</v>
      </c>
      <c r="K159" s="195" t="s">
        <v>277</v>
      </c>
      <c r="L159" s="40"/>
      <c r="M159" s="200" t="s">
        <v>19</v>
      </c>
      <c r="N159" s="201" t="s">
        <v>43</v>
      </c>
      <c r="O159" s="65"/>
      <c r="P159" s="202">
        <f>O159*H159</f>
        <v>0</v>
      </c>
      <c r="Q159" s="202">
        <v>2.4746100000000002</v>
      </c>
      <c r="R159" s="202">
        <f>Q159*H159</f>
        <v>3500.583306</v>
      </c>
      <c r="S159" s="202">
        <v>0</v>
      </c>
      <c r="T159" s="203">
        <f>S159*H159</f>
        <v>0</v>
      </c>
      <c r="U159" s="35"/>
      <c r="V159" s="35"/>
      <c r="W159" s="35"/>
      <c r="X159" s="35"/>
      <c r="Y159" s="35"/>
      <c r="Z159" s="35"/>
      <c r="AA159" s="35"/>
      <c r="AB159" s="35"/>
      <c r="AC159" s="35"/>
      <c r="AD159" s="35"/>
      <c r="AE159" s="35"/>
      <c r="AR159" s="204" t="s">
        <v>212</v>
      </c>
      <c r="AT159" s="204" t="s">
        <v>208</v>
      </c>
      <c r="AU159" s="204" t="s">
        <v>82</v>
      </c>
      <c r="AY159" s="18" t="s">
        <v>206</v>
      </c>
      <c r="BE159" s="205">
        <f>IF(N159="základní",J159,0)</f>
        <v>0</v>
      </c>
      <c r="BF159" s="205">
        <f>IF(N159="snížená",J159,0)</f>
        <v>0</v>
      </c>
      <c r="BG159" s="205">
        <f>IF(N159="zákl. přenesená",J159,0)</f>
        <v>0</v>
      </c>
      <c r="BH159" s="205">
        <f>IF(N159="sníž. přenesená",J159,0)</f>
        <v>0</v>
      </c>
      <c r="BI159" s="205">
        <f>IF(N159="nulová",J159,0)</f>
        <v>0</v>
      </c>
      <c r="BJ159" s="18" t="s">
        <v>80</v>
      </c>
      <c r="BK159" s="205">
        <f>ROUND(I159*H159,2)</f>
        <v>0</v>
      </c>
      <c r="BL159" s="18" t="s">
        <v>212</v>
      </c>
      <c r="BM159" s="204" t="s">
        <v>1711</v>
      </c>
    </row>
    <row r="160" spans="1:65" s="2" customFormat="1" ht="87.75">
      <c r="A160" s="35"/>
      <c r="B160" s="36"/>
      <c r="C160" s="37"/>
      <c r="D160" s="208" t="s">
        <v>279</v>
      </c>
      <c r="E160" s="37"/>
      <c r="F160" s="221" t="s">
        <v>431</v>
      </c>
      <c r="G160" s="37"/>
      <c r="H160" s="37"/>
      <c r="I160" s="116"/>
      <c r="J160" s="37"/>
      <c r="K160" s="37"/>
      <c r="L160" s="40"/>
      <c r="M160" s="222"/>
      <c r="N160" s="223"/>
      <c r="O160" s="65"/>
      <c r="P160" s="65"/>
      <c r="Q160" s="65"/>
      <c r="R160" s="65"/>
      <c r="S160" s="65"/>
      <c r="T160" s="66"/>
      <c r="U160" s="35"/>
      <c r="V160" s="35"/>
      <c r="W160" s="35"/>
      <c r="X160" s="35"/>
      <c r="Y160" s="35"/>
      <c r="Z160" s="35"/>
      <c r="AA160" s="35"/>
      <c r="AB160" s="35"/>
      <c r="AC160" s="35"/>
      <c r="AD160" s="35"/>
      <c r="AE160" s="35"/>
      <c r="AT160" s="18" t="s">
        <v>279</v>
      </c>
      <c r="AU160" s="18" t="s">
        <v>82</v>
      </c>
    </row>
    <row r="161" spans="1:65" s="13" customFormat="1" ht="22.5">
      <c r="B161" s="206"/>
      <c r="C161" s="207"/>
      <c r="D161" s="208" t="s">
        <v>246</v>
      </c>
      <c r="E161" s="209" t="s">
        <v>19</v>
      </c>
      <c r="F161" s="210" t="s">
        <v>1712</v>
      </c>
      <c r="G161" s="207"/>
      <c r="H161" s="211">
        <v>1414.6</v>
      </c>
      <c r="I161" s="212"/>
      <c r="J161" s="207"/>
      <c r="K161" s="207"/>
      <c r="L161" s="213"/>
      <c r="M161" s="214"/>
      <c r="N161" s="215"/>
      <c r="O161" s="215"/>
      <c r="P161" s="215"/>
      <c r="Q161" s="215"/>
      <c r="R161" s="215"/>
      <c r="S161" s="215"/>
      <c r="T161" s="216"/>
      <c r="AT161" s="217" t="s">
        <v>246</v>
      </c>
      <c r="AU161" s="217" t="s">
        <v>82</v>
      </c>
      <c r="AV161" s="13" t="s">
        <v>82</v>
      </c>
      <c r="AW161" s="13" t="s">
        <v>33</v>
      </c>
      <c r="AX161" s="13" t="s">
        <v>80</v>
      </c>
      <c r="AY161" s="217" t="s">
        <v>206</v>
      </c>
    </row>
    <row r="162" spans="1:65" s="2" customFormat="1" ht="16.5" customHeight="1">
      <c r="A162" s="35"/>
      <c r="B162" s="36"/>
      <c r="C162" s="193" t="s">
        <v>353</v>
      </c>
      <c r="D162" s="193" t="s">
        <v>208</v>
      </c>
      <c r="E162" s="194" t="s">
        <v>1713</v>
      </c>
      <c r="F162" s="195" t="s">
        <v>1714</v>
      </c>
      <c r="G162" s="196" t="s">
        <v>325</v>
      </c>
      <c r="H162" s="197">
        <v>391.4</v>
      </c>
      <c r="I162" s="198"/>
      <c r="J162" s="199">
        <f>ROUND(I162*H162,2)</f>
        <v>0</v>
      </c>
      <c r="K162" s="195" t="s">
        <v>277</v>
      </c>
      <c r="L162" s="40"/>
      <c r="M162" s="200" t="s">
        <v>19</v>
      </c>
      <c r="N162" s="201" t="s">
        <v>43</v>
      </c>
      <c r="O162" s="65"/>
      <c r="P162" s="202">
        <f>O162*H162</f>
        <v>0</v>
      </c>
      <c r="Q162" s="202">
        <v>2.47E-3</v>
      </c>
      <c r="R162" s="202">
        <f>Q162*H162</f>
        <v>0.9667579999999999</v>
      </c>
      <c r="S162" s="202">
        <v>0</v>
      </c>
      <c r="T162" s="203">
        <f>S162*H162</f>
        <v>0</v>
      </c>
      <c r="U162" s="35"/>
      <c r="V162" s="35"/>
      <c r="W162" s="35"/>
      <c r="X162" s="35"/>
      <c r="Y162" s="35"/>
      <c r="Z162" s="35"/>
      <c r="AA162" s="35"/>
      <c r="AB162" s="35"/>
      <c r="AC162" s="35"/>
      <c r="AD162" s="35"/>
      <c r="AE162" s="35"/>
      <c r="AR162" s="204" t="s">
        <v>212</v>
      </c>
      <c r="AT162" s="204" t="s">
        <v>208</v>
      </c>
      <c r="AU162" s="204" t="s">
        <v>82</v>
      </c>
      <c r="AY162" s="18" t="s">
        <v>206</v>
      </c>
      <c r="BE162" s="205">
        <f>IF(N162="základní",J162,0)</f>
        <v>0</v>
      </c>
      <c r="BF162" s="205">
        <f>IF(N162="snížená",J162,0)</f>
        <v>0</v>
      </c>
      <c r="BG162" s="205">
        <f>IF(N162="zákl. přenesená",J162,0)</f>
        <v>0</v>
      </c>
      <c r="BH162" s="205">
        <f>IF(N162="sníž. přenesená",J162,0)</f>
        <v>0</v>
      </c>
      <c r="BI162" s="205">
        <f>IF(N162="nulová",J162,0)</f>
        <v>0</v>
      </c>
      <c r="BJ162" s="18" t="s">
        <v>80</v>
      </c>
      <c r="BK162" s="205">
        <f>ROUND(I162*H162,2)</f>
        <v>0</v>
      </c>
      <c r="BL162" s="18" t="s">
        <v>212</v>
      </c>
      <c r="BM162" s="204" t="s">
        <v>1715</v>
      </c>
    </row>
    <row r="163" spans="1:65" s="2" customFormat="1" ht="39">
      <c r="A163" s="35"/>
      <c r="B163" s="36"/>
      <c r="C163" s="37"/>
      <c r="D163" s="208" t="s">
        <v>279</v>
      </c>
      <c r="E163" s="37"/>
      <c r="F163" s="221" t="s">
        <v>1027</v>
      </c>
      <c r="G163" s="37"/>
      <c r="H163" s="37"/>
      <c r="I163" s="116"/>
      <c r="J163" s="37"/>
      <c r="K163" s="37"/>
      <c r="L163" s="40"/>
      <c r="M163" s="222"/>
      <c r="N163" s="223"/>
      <c r="O163" s="65"/>
      <c r="P163" s="65"/>
      <c r="Q163" s="65"/>
      <c r="R163" s="65"/>
      <c r="S163" s="65"/>
      <c r="T163" s="66"/>
      <c r="U163" s="35"/>
      <c r="V163" s="35"/>
      <c r="W163" s="35"/>
      <c r="X163" s="35"/>
      <c r="Y163" s="35"/>
      <c r="Z163" s="35"/>
      <c r="AA163" s="35"/>
      <c r="AB163" s="35"/>
      <c r="AC163" s="35"/>
      <c r="AD163" s="35"/>
      <c r="AE163" s="35"/>
      <c r="AT163" s="18" t="s">
        <v>279</v>
      </c>
      <c r="AU163" s="18" t="s">
        <v>82</v>
      </c>
    </row>
    <row r="164" spans="1:65" s="13" customFormat="1" ht="22.5">
      <c r="B164" s="206"/>
      <c r="C164" s="207"/>
      <c r="D164" s="208" t="s">
        <v>246</v>
      </c>
      <c r="E164" s="209" t="s">
        <v>19</v>
      </c>
      <c r="F164" s="210" t="s">
        <v>1716</v>
      </c>
      <c r="G164" s="207"/>
      <c r="H164" s="211">
        <v>391.4</v>
      </c>
      <c r="I164" s="212"/>
      <c r="J164" s="207"/>
      <c r="K164" s="207"/>
      <c r="L164" s="213"/>
      <c r="M164" s="214"/>
      <c r="N164" s="215"/>
      <c r="O164" s="215"/>
      <c r="P164" s="215"/>
      <c r="Q164" s="215"/>
      <c r="R164" s="215"/>
      <c r="S164" s="215"/>
      <c r="T164" s="216"/>
      <c r="AT164" s="217" t="s">
        <v>246</v>
      </c>
      <c r="AU164" s="217" t="s">
        <v>82</v>
      </c>
      <c r="AV164" s="13" t="s">
        <v>82</v>
      </c>
      <c r="AW164" s="13" t="s">
        <v>33</v>
      </c>
      <c r="AX164" s="13" t="s">
        <v>80</v>
      </c>
      <c r="AY164" s="217" t="s">
        <v>206</v>
      </c>
    </row>
    <row r="165" spans="1:65" s="2" customFormat="1" ht="16.5" customHeight="1">
      <c r="A165" s="35"/>
      <c r="B165" s="36"/>
      <c r="C165" s="193" t="s">
        <v>358</v>
      </c>
      <c r="D165" s="193" t="s">
        <v>208</v>
      </c>
      <c r="E165" s="194" t="s">
        <v>1717</v>
      </c>
      <c r="F165" s="195" t="s">
        <v>1718</v>
      </c>
      <c r="G165" s="196" t="s">
        <v>325</v>
      </c>
      <c r="H165" s="197">
        <v>391.4</v>
      </c>
      <c r="I165" s="198"/>
      <c r="J165" s="199">
        <f>ROUND(I165*H165,2)</f>
        <v>0</v>
      </c>
      <c r="K165" s="195" t="s">
        <v>277</v>
      </c>
      <c r="L165" s="40"/>
      <c r="M165" s="200" t="s">
        <v>19</v>
      </c>
      <c r="N165" s="201" t="s">
        <v>43</v>
      </c>
      <c r="O165" s="65"/>
      <c r="P165" s="202">
        <f>O165*H165</f>
        <v>0</v>
      </c>
      <c r="Q165" s="202">
        <v>0</v>
      </c>
      <c r="R165" s="202">
        <f>Q165*H165</f>
        <v>0</v>
      </c>
      <c r="S165" s="202">
        <v>0</v>
      </c>
      <c r="T165" s="203">
        <f>S165*H165</f>
        <v>0</v>
      </c>
      <c r="U165" s="35"/>
      <c r="V165" s="35"/>
      <c r="W165" s="35"/>
      <c r="X165" s="35"/>
      <c r="Y165" s="35"/>
      <c r="Z165" s="35"/>
      <c r="AA165" s="35"/>
      <c r="AB165" s="35"/>
      <c r="AC165" s="35"/>
      <c r="AD165" s="35"/>
      <c r="AE165" s="35"/>
      <c r="AR165" s="204" t="s">
        <v>212</v>
      </c>
      <c r="AT165" s="204" t="s">
        <v>208</v>
      </c>
      <c r="AU165" s="204" t="s">
        <v>82</v>
      </c>
      <c r="AY165" s="18" t="s">
        <v>206</v>
      </c>
      <c r="BE165" s="205">
        <f>IF(N165="základní",J165,0)</f>
        <v>0</v>
      </c>
      <c r="BF165" s="205">
        <f>IF(N165="snížená",J165,0)</f>
        <v>0</v>
      </c>
      <c r="BG165" s="205">
        <f>IF(N165="zákl. přenesená",J165,0)</f>
        <v>0</v>
      </c>
      <c r="BH165" s="205">
        <f>IF(N165="sníž. přenesená",J165,0)</f>
        <v>0</v>
      </c>
      <c r="BI165" s="205">
        <f>IF(N165="nulová",J165,0)</f>
        <v>0</v>
      </c>
      <c r="BJ165" s="18" t="s">
        <v>80</v>
      </c>
      <c r="BK165" s="205">
        <f>ROUND(I165*H165,2)</f>
        <v>0</v>
      </c>
      <c r="BL165" s="18" t="s">
        <v>212</v>
      </c>
      <c r="BM165" s="204" t="s">
        <v>1719</v>
      </c>
    </row>
    <row r="166" spans="1:65" s="2" customFormat="1" ht="39">
      <c r="A166" s="35"/>
      <c r="B166" s="36"/>
      <c r="C166" s="37"/>
      <c r="D166" s="208" t="s">
        <v>279</v>
      </c>
      <c r="E166" s="37"/>
      <c r="F166" s="221" t="s">
        <v>1027</v>
      </c>
      <c r="G166" s="37"/>
      <c r="H166" s="37"/>
      <c r="I166" s="116"/>
      <c r="J166" s="37"/>
      <c r="K166" s="37"/>
      <c r="L166" s="40"/>
      <c r="M166" s="222"/>
      <c r="N166" s="223"/>
      <c r="O166" s="65"/>
      <c r="P166" s="65"/>
      <c r="Q166" s="65"/>
      <c r="R166" s="65"/>
      <c r="S166" s="65"/>
      <c r="T166" s="66"/>
      <c r="U166" s="35"/>
      <c r="V166" s="35"/>
      <c r="W166" s="35"/>
      <c r="X166" s="35"/>
      <c r="Y166" s="35"/>
      <c r="Z166" s="35"/>
      <c r="AA166" s="35"/>
      <c r="AB166" s="35"/>
      <c r="AC166" s="35"/>
      <c r="AD166" s="35"/>
      <c r="AE166" s="35"/>
      <c r="AT166" s="18" t="s">
        <v>279</v>
      </c>
      <c r="AU166" s="18" t="s">
        <v>82</v>
      </c>
    </row>
    <row r="167" spans="1:65" s="2" customFormat="1" ht="16.5" customHeight="1">
      <c r="A167" s="35"/>
      <c r="B167" s="36"/>
      <c r="C167" s="193" t="s">
        <v>362</v>
      </c>
      <c r="D167" s="193" t="s">
        <v>208</v>
      </c>
      <c r="E167" s="194" t="s">
        <v>1720</v>
      </c>
      <c r="F167" s="195" t="s">
        <v>1721</v>
      </c>
      <c r="G167" s="196" t="s">
        <v>289</v>
      </c>
      <c r="H167" s="197">
        <v>240.601</v>
      </c>
      <c r="I167" s="198"/>
      <c r="J167" s="199">
        <f>ROUND(I167*H167,2)</f>
        <v>0</v>
      </c>
      <c r="K167" s="195" t="s">
        <v>277</v>
      </c>
      <c r="L167" s="40"/>
      <c r="M167" s="200" t="s">
        <v>19</v>
      </c>
      <c r="N167" s="201" t="s">
        <v>43</v>
      </c>
      <c r="O167" s="65"/>
      <c r="P167" s="202">
        <f>O167*H167</f>
        <v>0</v>
      </c>
      <c r="Q167" s="202">
        <v>1.0601700000000001</v>
      </c>
      <c r="R167" s="202">
        <f>Q167*H167</f>
        <v>255.07796217000001</v>
      </c>
      <c r="S167" s="202">
        <v>0</v>
      </c>
      <c r="T167" s="203">
        <f>S167*H167</f>
        <v>0</v>
      </c>
      <c r="U167" s="35"/>
      <c r="V167" s="35"/>
      <c r="W167" s="35"/>
      <c r="X167" s="35"/>
      <c r="Y167" s="35"/>
      <c r="Z167" s="35"/>
      <c r="AA167" s="35"/>
      <c r="AB167" s="35"/>
      <c r="AC167" s="35"/>
      <c r="AD167" s="35"/>
      <c r="AE167" s="35"/>
      <c r="AR167" s="204" t="s">
        <v>212</v>
      </c>
      <c r="AT167" s="204" t="s">
        <v>208</v>
      </c>
      <c r="AU167" s="204" t="s">
        <v>82</v>
      </c>
      <c r="AY167" s="18" t="s">
        <v>206</v>
      </c>
      <c r="BE167" s="205">
        <f>IF(N167="základní",J167,0)</f>
        <v>0</v>
      </c>
      <c r="BF167" s="205">
        <f>IF(N167="snížená",J167,0)</f>
        <v>0</v>
      </c>
      <c r="BG167" s="205">
        <f>IF(N167="zákl. přenesená",J167,0)</f>
        <v>0</v>
      </c>
      <c r="BH167" s="205">
        <f>IF(N167="sníž. přenesená",J167,0)</f>
        <v>0</v>
      </c>
      <c r="BI167" s="205">
        <f>IF(N167="nulová",J167,0)</f>
        <v>0</v>
      </c>
      <c r="BJ167" s="18" t="s">
        <v>80</v>
      </c>
      <c r="BK167" s="205">
        <f>ROUND(I167*H167,2)</f>
        <v>0</v>
      </c>
      <c r="BL167" s="18" t="s">
        <v>212</v>
      </c>
      <c r="BM167" s="204" t="s">
        <v>1722</v>
      </c>
    </row>
    <row r="168" spans="1:65" s="2" customFormat="1" ht="29.25">
      <c r="A168" s="35"/>
      <c r="B168" s="36"/>
      <c r="C168" s="37"/>
      <c r="D168" s="208" t="s">
        <v>279</v>
      </c>
      <c r="E168" s="37"/>
      <c r="F168" s="221" t="s">
        <v>436</v>
      </c>
      <c r="G168" s="37"/>
      <c r="H168" s="37"/>
      <c r="I168" s="116"/>
      <c r="J168" s="37"/>
      <c r="K168" s="37"/>
      <c r="L168" s="40"/>
      <c r="M168" s="222"/>
      <c r="N168" s="223"/>
      <c r="O168" s="65"/>
      <c r="P168" s="65"/>
      <c r="Q168" s="65"/>
      <c r="R168" s="65"/>
      <c r="S168" s="65"/>
      <c r="T168" s="66"/>
      <c r="U168" s="35"/>
      <c r="V168" s="35"/>
      <c r="W168" s="35"/>
      <c r="X168" s="35"/>
      <c r="Y168" s="35"/>
      <c r="Z168" s="35"/>
      <c r="AA168" s="35"/>
      <c r="AB168" s="35"/>
      <c r="AC168" s="35"/>
      <c r="AD168" s="35"/>
      <c r="AE168" s="35"/>
      <c r="AT168" s="18" t="s">
        <v>279</v>
      </c>
      <c r="AU168" s="18" t="s">
        <v>82</v>
      </c>
    </row>
    <row r="169" spans="1:65" s="13" customFormat="1" ht="22.5">
      <c r="B169" s="206"/>
      <c r="C169" s="207"/>
      <c r="D169" s="208" t="s">
        <v>246</v>
      </c>
      <c r="E169" s="209" t="s">
        <v>19</v>
      </c>
      <c r="F169" s="210" t="s">
        <v>1723</v>
      </c>
      <c r="G169" s="207"/>
      <c r="H169" s="211">
        <v>240.601</v>
      </c>
      <c r="I169" s="212"/>
      <c r="J169" s="207"/>
      <c r="K169" s="207"/>
      <c r="L169" s="213"/>
      <c r="M169" s="214"/>
      <c r="N169" s="215"/>
      <c r="O169" s="215"/>
      <c r="P169" s="215"/>
      <c r="Q169" s="215"/>
      <c r="R169" s="215"/>
      <c r="S169" s="215"/>
      <c r="T169" s="216"/>
      <c r="AT169" s="217" t="s">
        <v>246</v>
      </c>
      <c r="AU169" s="217" t="s">
        <v>82</v>
      </c>
      <c r="AV169" s="13" t="s">
        <v>82</v>
      </c>
      <c r="AW169" s="13" t="s">
        <v>33</v>
      </c>
      <c r="AX169" s="13" t="s">
        <v>80</v>
      </c>
      <c r="AY169" s="217" t="s">
        <v>206</v>
      </c>
    </row>
    <row r="170" spans="1:65" s="2" customFormat="1" ht="16.5" customHeight="1">
      <c r="A170" s="35"/>
      <c r="B170" s="36"/>
      <c r="C170" s="193" t="s">
        <v>7</v>
      </c>
      <c r="D170" s="193" t="s">
        <v>208</v>
      </c>
      <c r="E170" s="194" t="s">
        <v>1724</v>
      </c>
      <c r="F170" s="195" t="s">
        <v>1725</v>
      </c>
      <c r="G170" s="196" t="s">
        <v>289</v>
      </c>
      <c r="H170" s="197">
        <v>1.4370000000000001</v>
      </c>
      <c r="I170" s="198"/>
      <c r="J170" s="199">
        <f>ROUND(I170*H170,2)</f>
        <v>0</v>
      </c>
      <c r="K170" s="195" t="s">
        <v>277</v>
      </c>
      <c r="L170" s="40"/>
      <c r="M170" s="200" t="s">
        <v>19</v>
      </c>
      <c r="N170" s="201" t="s">
        <v>43</v>
      </c>
      <c r="O170" s="65"/>
      <c r="P170" s="202">
        <f>O170*H170</f>
        <v>0</v>
      </c>
      <c r="Q170" s="202">
        <v>1.06277</v>
      </c>
      <c r="R170" s="202">
        <f>Q170*H170</f>
        <v>1.52720049</v>
      </c>
      <c r="S170" s="202">
        <v>0</v>
      </c>
      <c r="T170" s="203">
        <f>S170*H170</f>
        <v>0</v>
      </c>
      <c r="U170" s="35"/>
      <c r="V170" s="35"/>
      <c r="W170" s="35"/>
      <c r="X170" s="35"/>
      <c r="Y170" s="35"/>
      <c r="Z170" s="35"/>
      <c r="AA170" s="35"/>
      <c r="AB170" s="35"/>
      <c r="AC170" s="35"/>
      <c r="AD170" s="35"/>
      <c r="AE170" s="35"/>
      <c r="AR170" s="204" t="s">
        <v>212</v>
      </c>
      <c r="AT170" s="204" t="s">
        <v>208</v>
      </c>
      <c r="AU170" s="204" t="s">
        <v>82</v>
      </c>
      <c r="AY170" s="18" t="s">
        <v>206</v>
      </c>
      <c r="BE170" s="205">
        <f>IF(N170="základní",J170,0)</f>
        <v>0</v>
      </c>
      <c r="BF170" s="205">
        <f>IF(N170="snížená",J170,0)</f>
        <v>0</v>
      </c>
      <c r="BG170" s="205">
        <f>IF(N170="zákl. přenesená",J170,0)</f>
        <v>0</v>
      </c>
      <c r="BH170" s="205">
        <f>IF(N170="sníž. přenesená",J170,0)</f>
        <v>0</v>
      </c>
      <c r="BI170" s="205">
        <f>IF(N170="nulová",J170,0)</f>
        <v>0</v>
      </c>
      <c r="BJ170" s="18" t="s">
        <v>80</v>
      </c>
      <c r="BK170" s="205">
        <f>ROUND(I170*H170,2)</f>
        <v>0</v>
      </c>
      <c r="BL170" s="18" t="s">
        <v>212</v>
      </c>
      <c r="BM170" s="204" t="s">
        <v>1726</v>
      </c>
    </row>
    <row r="171" spans="1:65" s="2" customFormat="1" ht="29.25">
      <c r="A171" s="35"/>
      <c r="B171" s="36"/>
      <c r="C171" s="37"/>
      <c r="D171" s="208" t="s">
        <v>279</v>
      </c>
      <c r="E171" s="37"/>
      <c r="F171" s="221" t="s">
        <v>436</v>
      </c>
      <c r="G171" s="37"/>
      <c r="H171" s="37"/>
      <c r="I171" s="116"/>
      <c r="J171" s="37"/>
      <c r="K171" s="37"/>
      <c r="L171" s="40"/>
      <c r="M171" s="222"/>
      <c r="N171" s="223"/>
      <c r="O171" s="65"/>
      <c r="P171" s="65"/>
      <c r="Q171" s="65"/>
      <c r="R171" s="65"/>
      <c r="S171" s="65"/>
      <c r="T171" s="66"/>
      <c r="U171" s="35"/>
      <c r="V171" s="35"/>
      <c r="W171" s="35"/>
      <c r="X171" s="35"/>
      <c r="Y171" s="35"/>
      <c r="Z171" s="35"/>
      <c r="AA171" s="35"/>
      <c r="AB171" s="35"/>
      <c r="AC171" s="35"/>
      <c r="AD171" s="35"/>
      <c r="AE171" s="35"/>
      <c r="AT171" s="18" t="s">
        <v>279</v>
      </c>
      <c r="AU171" s="18" t="s">
        <v>82</v>
      </c>
    </row>
    <row r="172" spans="1:65" s="13" customFormat="1" ht="11.25">
      <c r="B172" s="206"/>
      <c r="C172" s="207"/>
      <c r="D172" s="208" t="s">
        <v>246</v>
      </c>
      <c r="E172" s="209" t="s">
        <v>19</v>
      </c>
      <c r="F172" s="210" t="s">
        <v>1727</v>
      </c>
      <c r="G172" s="207"/>
      <c r="H172" s="211">
        <v>1.4370000000000001</v>
      </c>
      <c r="I172" s="212"/>
      <c r="J172" s="207"/>
      <c r="K172" s="207"/>
      <c r="L172" s="213"/>
      <c r="M172" s="214"/>
      <c r="N172" s="215"/>
      <c r="O172" s="215"/>
      <c r="P172" s="215"/>
      <c r="Q172" s="215"/>
      <c r="R172" s="215"/>
      <c r="S172" s="215"/>
      <c r="T172" s="216"/>
      <c r="AT172" s="217" t="s">
        <v>246</v>
      </c>
      <c r="AU172" s="217" t="s">
        <v>82</v>
      </c>
      <c r="AV172" s="13" t="s">
        <v>82</v>
      </c>
      <c r="AW172" s="13" t="s">
        <v>33</v>
      </c>
      <c r="AX172" s="13" t="s">
        <v>80</v>
      </c>
      <c r="AY172" s="217" t="s">
        <v>206</v>
      </c>
    </row>
    <row r="173" spans="1:65" s="2" customFormat="1" ht="21.75" customHeight="1">
      <c r="A173" s="35"/>
      <c r="B173" s="36"/>
      <c r="C173" s="193" t="s">
        <v>371</v>
      </c>
      <c r="D173" s="193" t="s">
        <v>208</v>
      </c>
      <c r="E173" s="194" t="s">
        <v>1728</v>
      </c>
      <c r="F173" s="195" t="s">
        <v>1729</v>
      </c>
      <c r="G173" s="196" t="s">
        <v>325</v>
      </c>
      <c r="H173" s="197">
        <v>18.899999999999999</v>
      </c>
      <c r="I173" s="198"/>
      <c r="J173" s="199">
        <f>ROUND(I173*H173,2)</f>
        <v>0</v>
      </c>
      <c r="K173" s="195" t="s">
        <v>277</v>
      </c>
      <c r="L173" s="40"/>
      <c r="M173" s="200" t="s">
        <v>19</v>
      </c>
      <c r="N173" s="201" t="s">
        <v>43</v>
      </c>
      <c r="O173" s="65"/>
      <c r="P173" s="202">
        <f>O173*H173</f>
        <v>0</v>
      </c>
      <c r="Q173" s="202">
        <v>3.091E-2</v>
      </c>
      <c r="R173" s="202">
        <f>Q173*H173</f>
        <v>0.58419899999999991</v>
      </c>
      <c r="S173" s="202">
        <v>0</v>
      </c>
      <c r="T173" s="203">
        <f>S173*H173</f>
        <v>0</v>
      </c>
      <c r="U173" s="35"/>
      <c r="V173" s="35"/>
      <c r="W173" s="35"/>
      <c r="X173" s="35"/>
      <c r="Y173" s="35"/>
      <c r="Z173" s="35"/>
      <c r="AA173" s="35"/>
      <c r="AB173" s="35"/>
      <c r="AC173" s="35"/>
      <c r="AD173" s="35"/>
      <c r="AE173" s="35"/>
      <c r="AR173" s="204" t="s">
        <v>212</v>
      </c>
      <c r="AT173" s="204" t="s">
        <v>208</v>
      </c>
      <c r="AU173" s="204" t="s">
        <v>82</v>
      </c>
      <c r="AY173" s="18" t="s">
        <v>206</v>
      </c>
      <c r="BE173" s="205">
        <f>IF(N173="základní",J173,0)</f>
        <v>0</v>
      </c>
      <c r="BF173" s="205">
        <f>IF(N173="snížená",J173,0)</f>
        <v>0</v>
      </c>
      <c r="BG173" s="205">
        <f>IF(N173="zákl. přenesená",J173,0)</f>
        <v>0</v>
      </c>
      <c r="BH173" s="205">
        <f>IF(N173="sníž. přenesená",J173,0)</f>
        <v>0</v>
      </c>
      <c r="BI173" s="205">
        <f>IF(N173="nulová",J173,0)</f>
        <v>0</v>
      </c>
      <c r="BJ173" s="18" t="s">
        <v>80</v>
      </c>
      <c r="BK173" s="205">
        <f>ROUND(I173*H173,2)</f>
        <v>0</v>
      </c>
      <c r="BL173" s="18" t="s">
        <v>212</v>
      </c>
      <c r="BM173" s="204" t="s">
        <v>1730</v>
      </c>
    </row>
    <row r="174" spans="1:65" s="2" customFormat="1" ht="29.25">
      <c r="A174" s="35"/>
      <c r="B174" s="36"/>
      <c r="C174" s="37"/>
      <c r="D174" s="208" t="s">
        <v>279</v>
      </c>
      <c r="E174" s="37"/>
      <c r="F174" s="221" t="s">
        <v>1731</v>
      </c>
      <c r="G174" s="37"/>
      <c r="H174" s="37"/>
      <c r="I174" s="116"/>
      <c r="J174" s="37"/>
      <c r="K174" s="37"/>
      <c r="L174" s="40"/>
      <c r="M174" s="222"/>
      <c r="N174" s="223"/>
      <c r="O174" s="65"/>
      <c r="P174" s="65"/>
      <c r="Q174" s="65"/>
      <c r="R174" s="65"/>
      <c r="S174" s="65"/>
      <c r="T174" s="66"/>
      <c r="U174" s="35"/>
      <c r="V174" s="35"/>
      <c r="W174" s="35"/>
      <c r="X174" s="35"/>
      <c r="Y174" s="35"/>
      <c r="Z174" s="35"/>
      <c r="AA174" s="35"/>
      <c r="AB174" s="35"/>
      <c r="AC174" s="35"/>
      <c r="AD174" s="35"/>
      <c r="AE174" s="35"/>
      <c r="AT174" s="18" t="s">
        <v>279</v>
      </c>
      <c r="AU174" s="18" t="s">
        <v>82</v>
      </c>
    </row>
    <row r="175" spans="1:65" s="2" customFormat="1" ht="16.5" customHeight="1">
      <c r="A175" s="35"/>
      <c r="B175" s="36"/>
      <c r="C175" s="193" t="s">
        <v>376</v>
      </c>
      <c r="D175" s="193" t="s">
        <v>208</v>
      </c>
      <c r="E175" s="194" t="s">
        <v>1019</v>
      </c>
      <c r="F175" s="195" t="s">
        <v>1020</v>
      </c>
      <c r="G175" s="196" t="s">
        <v>302</v>
      </c>
      <c r="H175" s="197">
        <v>16.64</v>
      </c>
      <c r="I175" s="198"/>
      <c r="J175" s="199">
        <f>ROUND(I175*H175,2)</f>
        <v>0</v>
      </c>
      <c r="K175" s="195" t="s">
        <v>277</v>
      </c>
      <c r="L175" s="40"/>
      <c r="M175" s="200" t="s">
        <v>19</v>
      </c>
      <c r="N175" s="201" t="s">
        <v>43</v>
      </c>
      <c r="O175" s="65"/>
      <c r="P175" s="202">
        <f>O175*H175</f>
        <v>0</v>
      </c>
      <c r="Q175" s="202">
        <v>2.2563399999999998</v>
      </c>
      <c r="R175" s="202">
        <f>Q175*H175</f>
        <v>37.545497599999997</v>
      </c>
      <c r="S175" s="202">
        <v>0</v>
      </c>
      <c r="T175" s="203">
        <f>S175*H175</f>
        <v>0</v>
      </c>
      <c r="U175" s="35"/>
      <c r="V175" s="35"/>
      <c r="W175" s="35"/>
      <c r="X175" s="35"/>
      <c r="Y175" s="35"/>
      <c r="Z175" s="35"/>
      <c r="AA175" s="35"/>
      <c r="AB175" s="35"/>
      <c r="AC175" s="35"/>
      <c r="AD175" s="35"/>
      <c r="AE175" s="35"/>
      <c r="AR175" s="204" t="s">
        <v>212</v>
      </c>
      <c r="AT175" s="204" t="s">
        <v>208</v>
      </c>
      <c r="AU175" s="204" t="s">
        <v>82</v>
      </c>
      <c r="AY175" s="18" t="s">
        <v>206</v>
      </c>
      <c r="BE175" s="205">
        <f>IF(N175="základní",J175,0)</f>
        <v>0</v>
      </c>
      <c r="BF175" s="205">
        <f>IF(N175="snížená",J175,0)</f>
        <v>0</v>
      </c>
      <c r="BG175" s="205">
        <f>IF(N175="zákl. přenesená",J175,0)</f>
        <v>0</v>
      </c>
      <c r="BH175" s="205">
        <f>IF(N175="sníž. přenesená",J175,0)</f>
        <v>0</v>
      </c>
      <c r="BI175" s="205">
        <f>IF(N175="nulová",J175,0)</f>
        <v>0</v>
      </c>
      <c r="BJ175" s="18" t="s">
        <v>80</v>
      </c>
      <c r="BK175" s="205">
        <f>ROUND(I175*H175,2)</f>
        <v>0</v>
      </c>
      <c r="BL175" s="18" t="s">
        <v>212</v>
      </c>
      <c r="BM175" s="204" t="s">
        <v>1732</v>
      </c>
    </row>
    <row r="176" spans="1:65" s="2" customFormat="1" ht="58.5">
      <c r="A176" s="35"/>
      <c r="B176" s="36"/>
      <c r="C176" s="37"/>
      <c r="D176" s="208" t="s">
        <v>279</v>
      </c>
      <c r="E176" s="37"/>
      <c r="F176" s="221" t="s">
        <v>1022</v>
      </c>
      <c r="G176" s="37"/>
      <c r="H176" s="37"/>
      <c r="I176" s="116"/>
      <c r="J176" s="37"/>
      <c r="K176" s="37"/>
      <c r="L176" s="40"/>
      <c r="M176" s="222"/>
      <c r="N176" s="223"/>
      <c r="O176" s="65"/>
      <c r="P176" s="65"/>
      <c r="Q176" s="65"/>
      <c r="R176" s="65"/>
      <c r="S176" s="65"/>
      <c r="T176" s="66"/>
      <c r="U176" s="35"/>
      <c r="V176" s="35"/>
      <c r="W176" s="35"/>
      <c r="X176" s="35"/>
      <c r="Y176" s="35"/>
      <c r="Z176" s="35"/>
      <c r="AA176" s="35"/>
      <c r="AB176" s="35"/>
      <c r="AC176" s="35"/>
      <c r="AD176" s="35"/>
      <c r="AE176" s="35"/>
      <c r="AT176" s="18" t="s">
        <v>279</v>
      </c>
      <c r="AU176" s="18" t="s">
        <v>82</v>
      </c>
    </row>
    <row r="177" spans="1:65" s="13" customFormat="1" ht="11.25">
      <c r="B177" s="206"/>
      <c r="C177" s="207"/>
      <c r="D177" s="208" t="s">
        <v>246</v>
      </c>
      <c r="E177" s="209" t="s">
        <v>19</v>
      </c>
      <c r="F177" s="210" t="s">
        <v>1665</v>
      </c>
      <c r="G177" s="207"/>
      <c r="H177" s="211">
        <v>16.64</v>
      </c>
      <c r="I177" s="212"/>
      <c r="J177" s="207"/>
      <c r="K177" s="207"/>
      <c r="L177" s="213"/>
      <c r="M177" s="214"/>
      <c r="N177" s="215"/>
      <c r="O177" s="215"/>
      <c r="P177" s="215"/>
      <c r="Q177" s="215"/>
      <c r="R177" s="215"/>
      <c r="S177" s="215"/>
      <c r="T177" s="216"/>
      <c r="AT177" s="217" t="s">
        <v>246</v>
      </c>
      <c r="AU177" s="217" t="s">
        <v>82</v>
      </c>
      <c r="AV177" s="13" t="s">
        <v>82</v>
      </c>
      <c r="AW177" s="13" t="s">
        <v>33</v>
      </c>
      <c r="AX177" s="13" t="s">
        <v>80</v>
      </c>
      <c r="AY177" s="217" t="s">
        <v>206</v>
      </c>
    </row>
    <row r="178" spans="1:65" s="2" customFormat="1" ht="16.5" customHeight="1">
      <c r="A178" s="35"/>
      <c r="B178" s="36"/>
      <c r="C178" s="193" t="s">
        <v>380</v>
      </c>
      <c r="D178" s="193" t="s">
        <v>208</v>
      </c>
      <c r="E178" s="194" t="s">
        <v>1733</v>
      </c>
      <c r="F178" s="195" t="s">
        <v>1734</v>
      </c>
      <c r="G178" s="196" t="s">
        <v>302</v>
      </c>
      <c r="H178" s="197">
        <v>27.9</v>
      </c>
      <c r="I178" s="198"/>
      <c r="J178" s="199">
        <f>ROUND(I178*H178,2)</f>
        <v>0</v>
      </c>
      <c r="K178" s="195" t="s">
        <v>277</v>
      </c>
      <c r="L178" s="40"/>
      <c r="M178" s="200" t="s">
        <v>19</v>
      </c>
      <c r="N178" s="201" t="s">
        <v>43</v>
      </c>
      <c r="O178" s="65"/>
      <c r="P178" s="202">
        <f>O178*H178</f>
        <v>0</v>
      </c>
      <c r="Q178" s="202">
        <v>2.4746100000000002</v>
      </c>
      <c r="R178" s="202">
        <f>Q178*H178</f>
        <v>69.041618999999997</v>
      </c>
      <c r="S178" s="202">
        <v>0</v>
      </c>
      <c r="T178" s="203">
        <f>S178*H178</f>
        <v>0</v>
      </c>
      <c r="U178" s="35"/>
      <c r="V178" s="35"/>
      <c r="W178" s="35"/>
      <c r="X178" s="35"/>
      <c r="Y178" s="35"/>
      <c r="Z178" s="35"/>
      <c r="AA178" s="35"/>
      <c r="AB178" s="35"/>
      <c r="AC178" s="35"/>
      <c r="AD178" s="35"/>
      <c r="AE178" s="35"/>
      <c r="AR178" s="204" t="s">
        <v>212</v>
      </c>
      <c r="AT178" s="204" t="s">
        <v>208</v>
      </c>
      <c r="AU178" s="204" t="s">
        <v>82</v>
      </c>
      <c r="AY178" s="18" t="s">
        <v>206</v>
      </c>
      <c r="BE178" s="205">
        <f>IF(N178="základní",J178,0)</f>
        <v>0</v>
      </c>
      <c r="BF178" s="205">
        <f>IF(N178="snížená",J178,0)</f>
        <v>0</v>
      </c>
      <c r="BG178" s="205">
        <f>IF(N178="zákl. přenesená",J178,0)</f>
        <v>0</v>
      </c>
      <c r="BH178" s="205">
        <f>IF(N178="sníž. přenesená",J178,0)</f>
        <v>0</v>
      </c>
      <c r="BI178" s="205">
        <f>IF(N178="nulová",J178,0)</f>
        <v>0</v>
      </c>
      <c r="BJ178" s="18" t="s">
        <v>80</v>
      </c>
      <c r="BK178" s="205">
        <f>ROUND(I178*H178,2)</f>
        <v>0</v>
      </c>
      <c r="BL178" s="18" t="s">
        <v>212</v>
      </c>
      <c r="BM178" s="204" t="s">
        <v>1735</v>
      </c>
    </row>
    <row r="179" spans="1:65" s="2" customFormat="1" ht="87.75">
      <c r="A179" s="35"/>
      <c r="B179" s="36"/>
      <c r="C179" s="37"/>
      <c r="D179" s="208" t="s">
        <v>279</v>
      </c>
      <c r="E179" s="37"/>
      <c r="F179" s="221" t="s">
        <v>431</v>
      </c>
      <c r="G179" s="37"/>
      <c r="H179" s="37"/>
      <c r="I179" s="116"/>
      <c r="J179" s="37"/>
      <c r="K179" s="37"/>
      <c r="L179" s="40"/>
      <c r="M179" s="222"/>
      <c r="N179" s="223"/>
      <c r="O179" s="65"/>
      <c r="P179" s="65"/>
      <c r="Q179" s="65"/>
      <c r="R179" s="65"/>
      <c r="S179" s="65"/>
      <c r="T179" s="66"/>
      <c r="U179" s="35"/>
      <c r="V179" s="35"/>
      <c r="W179" s="35"/>
      <c r="X179" s="35"/>
      <c r="Y179" s="35"/>
      <c r="Z179" s="35"/>
      <c r="AA179" s="35"/>
      <c r="AB179" s="35"/>
      <c r="AC179" s="35"/>
      <c r="AD179" s="35"/>
      <c r="AE179" s="35"/>
      <c r="AT179" s="18" t="s">
        <v>279</v>
      </c>
      <c r="AU179" s="18" t="s">
        <v>82</v>
      </c>
    </row>
    <row r="180" spans="1:65" s="13" customFormat="1" ht="11.25">
      <c r="B180" s="206"/>
      <c r="C180" s="207"/>
      <c r="D180" s="208" t="s">
        <v>246</v>
      </c>
      <c r="E180" s="209" t="s">
        <v>19</v>
      </c>
      <c r="F180" s="210" t="s">
        <v>1736</v>
      </c>
      <c r="G180" s="207"/>
      <c r="H180" s="211">
        <v>27.9</v>
      </c>
      <c r="I180" s="212"/>
      <c r="J180" s="207"/>
      <c r="K180" s="207"/>
      <c r="L180" s="213"/>
      <c r="M180" s="214"/>
      <c r="N180" s="215"/>
      <c r="O180" s="215"/>
      <c r="P180" s="215"/>
      <c r="Q180" s="215"/>
      <c r="R180" s="215"/>
      <c r="S180" s="215"/>
      <c r="T180" s="216"/>
      <c r="AT180" s="217" t="s">
        <v>246</v>
      </c>
      <c r="AU180" s="217" t="s">
        <v>82</v>
      </c>
      <c r="AV180" s="13" t="s">
        <v>82</v>
      </c>
      <c r="AW180" s="13" t="s">
        <v>33</v>
      </c>
      <c r="AX180" s="13" t="s">
        <v>80</v>
      </c>
      <c r="AY180" s="217" t="s">
        <v>206</v>
      </c>
    </row>
    <row r="181" spans="1:65" s="2" customFormat="1" ht="16.5" customHeight="1">
      <c r="A181" s="35"/>
      <c r="B181" s="36"/>
      <c r="C181" s="193" t="s">
        <v>385</v>
      </c>
      <c r="D181" s="193" t="s">
        <v>208</v>
      </c>
      <c r="E181" s="194" t="s">
        <v>1024</v>
      </c>
      <c r="F181" s="195" t="s">
        <v>1025</v>
      </c>
      <c r="G181" s="196" t="s">
        <v>325</v>
      </c>
      <c r="H181" s="197">
        <v>378.2</v>
      </c>
      <c r="I181" s="198"/>
      <c r="J181" s="199">
        <f>ROUND(I181*H181,2)</f>
        <v>0</v>
      </c>
      <c r="K181" s="195" t="s">
        <v>277</v>
      </c>
      <c r="L181" s="40"/>
      <c r="M181" s="200" t="s">
        <v>19</v>
      </c>
      <c r="N181" s="201" t="s">
        <v>43</v>
      </c>
      <c r="O181" s="65"/>
      <c r="P181" s="202">
        <f>O181*H181</f>
        <v>0</v>
      </c>
      <c r="Q181" s="202">
        <v>2.6900000000000001E-3</v>
      </c>
      <c r="R181" s="202">
        <f>Q181*H181</f>
        <v>1.017358</v>
      </c>
      <c r="S181" s="202">
        <v>0</v>
      </c>
      <c r="T181" s="203">
        <f>S181*H181</f>
        <v>0</v>
      </c>
      <c r="U181" s="35"/>
      <c r="V181" s="35"/>
      <c r="W181" s="35"/>
      <c r="X181" s="35"/>
      <c r="Y181" s="35"/>
      <c r="Z181" s="35"/>
      <c r="AA181" s="35"/>
      <c r="AB181" s="35"/>
      <c r="AC181" s="35"/>
      <c r="AD181" s="35"/>
      <c r="AE181" s="35"/>
      <c r="AR181" s="204" t="s">
        <v>212</v>
      </c>
      <c r="AT181" s="204" t="s">
        <v>208</v>
      </c>
      <c r="AU181" s="204" t="s">
        <v>82</v>
      </c>
      <c r="AY181" s="18" t="s">
        <v>206</v>
      </c>
      <c r="BE181" s="205">
        <f>IF(N181="základní",J181,0)</f>
        <v>0</v>
      </c>
      <c r="BF181" s="205">
        <f>IF(N181="snížená",J181,0)</f>
        <v>0</v>
      </c>
      <c r="BG181" s="205">
        <f>IF(N181="zákl. přenesená",J181,0)</f>
        <v>0</v>
      </c>
      <c r="BH181" s="205">
        <f>IF(N181="sníž. přenesená",J181,0)</f>
        <v>0</v>
      </c>
      <c r="BI181" s="205">
        <f>IF(N181="nulová",J181,0)</f>
        <v>0</v>
      </c>
      <c r="BJ181" s="18" t="s">
        <v>80</v>
      </c>
      <c r="BK181" s="205">
        <f>ROUND(I181*H181,2)</f>
        <v>0</v>
      </c>
      <c r="BL181" s="18" t="s">
        <v>212</v>
      </c>
      <c r="BM181" s="204" t="s">
        <v>1737</v>
      </c>
    </row>
    <row r="182" spans="1:65" s="2" customFormat="1" ht="39">
      <c r="A182" s="35"/>
      <c r="B182" s="36"/>
      <c r="C182" s="37"/>
      <c r="D182" s="208" t="s">
        <v>279</v>
      </c>
      <c r="E182" s="37"/>
      <c r="F182" s="221" t="s">
        <v>1027</v>
      </c>
      <c r="G182" s="37"/>
      <c r="H182" s="37"/>
      <c r="I182" s="116"/>
      <c r="J182" s="37"/>
      <c r="K182" s="37"/>
      <c r="L182" s="40"/>
      <c r="M182" s="222"/>
      <c r="N182" s="223"/>
      <c r="O182" s="65"/>
      <c r="P182" s="65"/>
      <c r="Q182" s="65"/>
      <c r="R182" s="65"/>
      <c r="S182" s="65"/>
      <c r="T182" s="66"/>
      <c r="U182" s="35"/>
      <c r="V182" s="35"/>
      <c r="W182" s="35"/>
      <c r="X182" s="35"/>
      <c r="Y182" s="35"/>
      <c r="Z182" s="35"/>
      <c r="AA182" s="35"/>
      <c r="AB182" s="35"/>
      <c r="AC182" s="35"/>
      <c r="AD182" s="35"/>
      <c r="AE182" s="35"/>
      <c r="AT182" s="18" t="s">
        <v>279</v>
      </c>
      <c r="AU182" s="18" t="s">
        <v>82</v>
      </c>
    </row>
    <row r="183" spans="1:65" s="13" customFormat="1" ht="22.5">
      <c r="B183" s="206"/>
      <c r="C183" s="207"/>
      <c r="D183" s="208" t="s">
        <v>246</v>
      </c>
      <c r="E183" s="209" t="s">
        <v>19</v>
      </c>
      <c r="F183" s="210" t="s">
        <v>1738</v>
      </c>
      <c r="G183" s="207"/>
      <c r="H183" s="211">
        <v>378.2</v>
      </c>
      <c r="I183" s="212"/>
      <c r="J183" s="207"/>
      <c r="K183" s="207"/>
      <c r="L183" s="213"/>
      <c r="M183" s="214"/>
      <c r="N183" s="215"/>
      <c r="O183" s="215"/>
      <c r="P183" s="215"/>
      <c r="Q183" s="215"/>
      <c r="R183" s="215"/>
      <c r="S183" s="215"/>
      <c r="T183" s="216"/>
      <c r="AT183" s="217" t="s">
        <v>246</v>
      </c>
      <c r="AU183" s="217" t="s">
        <v>82</v>
      </c>
      <c r="AV183" s="13" t="s">
        <v>82</v>
      </c>
      <c r="AW183" s="13" t="s">
        <v>33</v>
      </c>
      <c r="AX183" s="13" t="s">
        <v>80</v>
      </c>
      <c r="AY183" s="217" t="s">
        <v>206</v>
      </c>
    </row>
    <row r="184" spans="1:65" s="2" customFormat="1" ht="16.5" customHeight="1">
      <c r="A184" s="35"/>
      <c r="B184" s="36"/>
      <c r="C184" s="193" t="s">
        <v>389</v>
      </c>
      <c r="D184" s="193" t="s">
        <v>208</v>
      </c>
      <c r="E184" s="194" t="s">
        <v>1029</v>
      </c>
      <c r="F184" s="195" t="s">
        <v>1030</v>
      </c>
      <c r="G184" s="196" t="s">
        <v>325</v>
      </c>
      <c r="H184" s="197">
        <v>378.2</v>
      </c>
      <c r="I184" s="198"/>
      <c r="J184" s="199">
        <f>ROUND(I184*H184,2)</f>
        <v>0</v>
      </c>
      <c r="K184" s="195" t="s">
        <v>277</v>
      </c>
      <c r="L184" s="40"/>
      <c r="M184" s="200" t="s">
        <v>19</v>
      </c>
      <c r="N184" s="201" t="s">
        <v>43</v>
      </c>
      <c r="O184" s="65"/>
      <c r="P184" s="202">
        <f>O184*H184</f>
        <v>0</v>
      </c>
      <c r="Q184" s="202">
        <v>0</v>
      </c>
      <c r="R184" s="202">
        <f>Q184*H184</f>
        <v>0</v>
      </c>
      <c r="S184" s="202">
        <v>0</v>
      </c>
      <c r="T184" s="203">
        <f>S184*H184</f>
        <v>0</v>
      </c>
      <c r="U184" s="35"/>
      <c r="V184" s="35"/>
      <c r="W184" s="35"/>
      <c r="X184" s="35"/>
      <c r="Y184" s="35"/>
      <c r="Z184" s="35"/>
      <c r="AA184" s="35"/>
      <c r="AB184" s="35"/>
      <c r="AC184" s="35"/>
      <c r="AD184" s="35"/>
      <c r="AE184" s="35"/>
      <c r="AR184" s="204" t="s">
        <v>212</v>
      </c>
      <c r="AT184" s="204" t="s">
        <v>208</v>
      </c>
      <c r="AU184" s="204" t="s">
        <v>82</v>
      </c>
      <c r="AY184" s="18" t="s">
        <v>206</v>
      </c>
      <c r="BE184" s="205">
        <f>IF(N184="základní",J184,0)</f>
        <v>0</v>
      </c>
      <c r="BF184" s="205">
        <f>IF(N184="snížená",J184,0)</f>
        <v>0</v>
      </c>
      <c r="BG184" s="205">
        <f>IF(N184="zákl. přenesená",J184,0)</f>
        <v>0</v>
      </c>
      <c r="BH184" s="205">
        <f>IF(N184="sníž. přenesená",J184,0)</f>
        <v>0</v>
      </c>
      <c r="BI184" s="205">
        <f>IF(N184="nulová",J184,0)</f>
        <v>0</v>
      </c>
      <c r="BJ184" s="18" t="s">
        <v>80</v>
      </c>
      <c r="BK184" s="205">
        <f>ROUND(I184*H184,2)</f>
        <v>0</v>
      </c>
      <c r="BL184" s="18" t="s">
        <v>212</v>
      </c>
      <c r="BM184" s="204" t="s">
        <v>1739</v>
      </c>
    </row>
    <row r="185" spans="1:65" s="2" customFormat="1" ht="39">
      <c r="A185" s="35"/>
      <c r="B185" s="36"/>
      <c r="C185" s="37"/>
      <c r="D185" s="208" t="s">
        <v>279</v>
      </c>
      <c r="E185" s="37"/>
      <c r="F185" s="221" t="s">
        <v>1027</v>
      </c>
      <c r="G185" s="37"/>
      <c r="H185" s="37"/>
      <c r="I185" s="116"/>
      <c r="J185" s="37"/>
      <c r="K185" s="37"/>
      <c r="L185" s="40"/>
      <c r="M185" s="222"/>
      <c r="N185" s="223"/>
      <c r="O185" s="65"/>
      <c r="P185" s="65"/>
      <c r="Q185" s="65"/>
      <c r="R185" s="65"/>
      <c r="S185" s="65"/>
      <c r="T185" s="66"/>
      <c r="U185" s="35"/>
      <c r="V185" s="35"/>
      <c r="W185" s="35"/>
      <c r="X185" s="35"/>
      <c r="Y185" s="35"/>
      <c r="Z185" s="35"/>
      <c r="AA185" s="35"/>
      <c r="AB185" s="35"/>
      <c r="AC185" s="35"/>
      <c r="AD185" s="35"/>
      <c r="AE185" s="35"/>
      <c r="AT185" s="18" t="s">
        <v>279</v>
      </c>
      <c r="AU185" s="18" t="s">
        <v>82</v>
      </c>
    </row>
    <row r="186" spans="1:65" s="2" customFormat="1" ht="16.5" customHeight="1">
      <c r="A186" s="35"/>
      <c r="B186" s="36"/>
      <c r="C186" s="193" t="s">
        <v>395</v>
      </c>
      <c r="D186" s="193" t="s">
        <v>208</v>
      </c>
      <c r="E186" s="194" t="s">
        <v>433</v>
      </c>
      <c r="F186" s="195" t="s">
        <v>434</v>
      </c>
      <c r="G186" s="196" t="s">
        <v>289</v>
      </c>
      <c r="H186" s="197">
        <v>6.9749999999999996</v>
      </c>
      <c r="I186" s="198"/>
      <c r="J186" s="199">
        <f>ROUND(I186*H186,2)</f>
        <v>0</v>
      </c>
      <c r="K186" s="195" t="s">
        <v>277</v>
      </c>
      <c r="L186" s="40"/>
      <c r="M186" s="200" t="s">
        <v>19</v>
      </c>
      <c r="N186" s="201" t="s">
        <v>43</v>
      </c>
      <c r="O186" s="65"/>
      <c r="P186" s="202">
        <f>O186*H186</f>
        <v>0</v>
      </c>
      <c r="Q186" s="202">
        <v>1.0601700000000001</v>
      </c>
      <c r="R186" s="202">
        <f>Q186*H186</f>
        <v>7.3946857499999998</v>
      </c>
      <c r="S186" s="202">
        <v>0</v>
      </c>
      <c r="T186" s="203">
        <f>S186*H186</f>
        <v>0</v>
      </c>
      <c r="U186" s="35"/>
      <c r="V186" s="35"/>
      <c r="W186" s="35"/>
      <c r="X186" s="35"/>
      <c r="Y186" s="35"/>
      <c r="Z186" s="35"/>
      <c r="AA186" s="35"/>
      <c r="AB186" s="35"/>
      <c r="AC186" s="35"/>
      <c r="AD186" s="35"/>
      <c r="AE186" s="35"/>
      <c r="AR186" s="204" t="s">
        <v>212</v>
      </c>
      <c r="AT186" s="204" t="s">
        <v>208</v>
      </c>
      <c r="AU186" s="204" t="s">
        <v>82</v>
      </c>
      <c r="AY186" s="18" t="s">
        <v>206</v>
      </c>
      <c r="BE186" s="205">
        <f>IF(N186="základní",J186,0)</f>
        <v>0</v>
      </c>
      <c r="BF186" s="205">
        <f>IF(N186="snížená",J186,0)</f>
        <v>0</v>
      </c>
      <c r="BG186" s="205">
        <f>IF(N186="zákl. přenesená",J186,0)</f>
        <v>0</v>
      </c>
      <c r="BH186" s="205">
        <f>IF(N186="sníž. přenesená",J186,0)</f>
        <v>0</v>
      </c>
      <c r="BI186" s="205">
        <f>IF(N186="nulová",J186,0)</f>
        <v>0</v>
      </c>
      <c r="BJ186" s="18" t="s">
        <v>80</v>
      </c>
      <c r="BK186" s="205">
        <f>ROUND(I186*H186,2)</f>
        <v>0</v>
      </c>
      <c r="BL186" s="18" t="s">
        <v>212</v>
      </c>
      <c r="BM186" s="204" t="s">
        <v>1740</v>
      </c>
    </row>
    <row r="187" spans="1:65" s="2" customFormat="1" ht="29.25">
      <c r="A187" s="35"/>
      <c r="B187" s="36"/>
      <c r="C187" s="37"/>
      <c r="D187" s="208" t="s">
        <v>279</v>
      </c>
      <c r="E187" s="37"/>
      <c r="F187" s="221" t="s">
        <v>436</v>
      </c>
      <c r="G187" s="37"/>
      <c r="H187" s="37"/>
      <c r="I187" s="116"/>
      <c r="J187" s="37"/>
      <c r="K187" s="37"/>
      <c r="L187" s="40"/>
      <c r="M187" s="222"/>
      <c r="N187" s="223"/>
      <c r="O187" s="65"/>
      <c r="P187" s="65"/>
      <c r="Q187" s="65"/>
      <c r="R187" s="65"/>
      <c r="S187" s="65"/>
      <c r="T187" s="66"/>
      <c r="U187" s="35"/>
      <c r="V187" s="35"/>
      <c r="W187" s="35"/>
      <c r="X187" s="35"/>
      <c r="Y187" s="35"/>
      <c r="Z187" s="35"/>
      <c r="AA187" s="35"/>
      <c r="AB187" s="35"/>
      <c r="AC187" s="35"/>
      <c r="AD187" s="35"/>
      <c r="AE187" s="35"/>
      <c r="AT187" s="18" t="s">
        <v>279</v>
      </c>
      <c r="AU187" s="18" t="s">
        <v>82</v>
      </c>
    </row>
    <row r="188" spans="1:65" s="13" customFormat="1" ht="11.25">
      <c r="B188" s="206"/>
      <c r="C188" s="207"/>
      <c r="D188" s="208" t="s">
        <v>246</v>
      </c>
      <c r="E188" s="209" t="s">
        <v>19</v>
      </c>
      <c r="F188" s="210" t="s">
        <v>1741</v>
      </c>
      <c r="G188" s="207"/>
      <c r="H188" s="211">
        <v>6.9749999999999996</v>
      </c>
      <c r="I188" s="212"/>
      <c r="J188" s="207"/>
      <c r="K188" s="207"/>
      <c r="L188" s="213"/>
      <c r="M188" s="214"/>
      <c r="N188" s="215"/>
      <c r="O188" s="215"/>
      <c r="P188" s="215"/>
      <c r="Q188" s="215"/>
      <c r="R188" s="215"/>
      <c r="S188" s="215"/>
      <c r="T188" s="216"/>
      <c r="AT188" s="217" t="s">
        <v>246</v>
      </c>
      <c r="AU188" s="217" t="s">
        <v>82</v>
      </c>
      <c r="AV188" s="13" t="s">
        <v>82</v>
      </c>
      <c r="AW188" s="13" t="s">
        <v>33</v>
      </c>
      <c r="AX188" s="13" t="s">
        <v>80</v>
      </c>
      <c r="AY188" s="217" t="s">
        <v>206</v>
      </c>
    </row>
    <row r="189" spans="1:65" s="2" customFormat="1" ht="21.75" customHeight="1">
      <c r="A189" s="35"/>
      <c r="B189" s="36"/>
      <c r="C189" s="193" t="s">
        <v>400</v>
      </c>
      <c r="D189" s="193" t="s">
        <v>208</v>
      </c>
      <c r="E189" s="194" t="s">
        <v>1742</v>
      </c>
      <c r="F189" s="195" t="s">
        <v>1743</v>
      </c>
      <c r="G189" s="196" t="s">
        <v>325</v>
      </c>
      <c r="H189" s="197">
        <v>210.25200000000001</v>
      </c>
      <c r="I189" s="198"/>
      <c r="J189" s="199">
        <f>ROUND(I189*H189,2)</f>
        <v>0</v>
      </c>
      <c r="K189" s="195" t="s">
        <v>277</v>
      </c>
      <c r="L189" s="40"/>
      <c r="M189" s="200" t="s">
        <v>19</v>
      </c>
      <c r="N189" s="201" t="s">
        <v>43</v>
      </c>
      <c r="O189" s="65"/>
      <c r="P189" s="202">
        <f>O189*H189</f>
        <v>0</v>
      </c>
      <c r="Q189" s="202">
        <v>0.34661999999999998</v>
      </c>
      <c r="R189" s="202">
        <f>Q189*H189</f>
        <v>72.877548239999996</v>
      </c>
      <c r="S189" s="202">
        <v>0</v>
      </c>
      <c r="T189" s="203">
        <f>S189*H189</f>
        <v>0</v>
      </c>
      <c r="U189" s="35"/>
      <c r="V189" s="35"/>
      <c r="W189" s="35"/>
      <c r="X189" s="35"/>
      <c r="Y189" s="35"/>
      <c r="Z189" s="35"/>
      <c r="AA189" s="35"/>
      <c r="AB189" s="35"/>
      <c r="AC189" s="35"/>
      <c r="AD189" s="35"/>
      <c r="AE189" s="35"/>
      <c r="AR189" s="204" t="s">
        <v>212</v>
      </c>
      <c r="AT189" s="204" t="s">
        <v>208</v>
      </c>
      <c r="AU189" s="204" t="s">
        <v>82</v>
      </c>
      <c r="AY189" s="18" t="s">
        <v>206</v>
      </c>
      <c r="BE189" s="205">
        <f>IF(N189="základní",J189,0)</f>
        <v>0</v>
      </c>
      <c r="BF189" s="205">
        <f>IF(N189="snížená",J189,0)</f>
        <v>0</v>
      </c>
      <c r="BG189" s="205">
        <f>IF(N189="zákl. přenesená",J189,0)</f>
        <v>0</v>
      </c>
      <c r="BH189" s="205">
        <f>IF(N189="sníž. přenesená",J189,0)</f>
        <v>0</v>
      </c>
      <c r="BI189" s="205">
        <f>IF(N189="nulová",J189,0)</f>
        <v>0</v>
      </c>
      <c r="BJ189" s="18" t="s">
        <v>80</v>
      </c>
      <c r="BK189" s="205">
        <f>ROUND(I189*H189,2)</f>
        <v>0</v>
      </c>
      <c r="BL189" s="18" t="s">
        <v>212</v>
      </c>
      <c r="BM189" s="204" t="s">
        <v>1744</v>
      </c>
    </row>
    <row r="190" spans="1:65" s="2" customFormat="1" ht="58.5">
      <c r="A190" s="35"/>
      <c r="B190" s="36"/>
      <c r="C190" s="37"/>
      <c r="D190" s="208" t="s">
        <v>279</v>
      </c>
      <c r="E190" s="37"/>
      <c r="F190" s="221" t="s">
        <v>1745</v>
      </c>
      <c r="G190" s="37"/>
      <c r="H190" s="37"/>
      <c r="I190" s="116"/>
      <c r="J190" s="37"/>
      <c r="K190" s="37"/>
      <c r="L190" s="40"/>
      <c r="M190" s="222"/>
      <c r="N190" s="223"/>
      <c r="O190" s="65"/>
      <c r="P190" s="65"/>
      <c r="Q190" s="65"/>
      <c r="R190" s="65"/>
      <c r="S190" s="65"/>
      <c r="T190" s="66"/>
      <c r="U190" s="35"/>
      <c r="V190" s="35"/>
      <c r="W190" s="35"/>
      <c r="X190" s="35"/>
      <c r="Y190" s="35"/>
      <c r="Z190" s="35"/>
      <c r="AA190" s="35"/>
      <c r="AB190" s="35"/>
      <c r="AC190" s="35"/>
      <c r="AD190" s="35"/>
      <c r="AE190" s="35"/>
      <c r="AT190" s="18" t="s">
        <v>279</v>
      </c>
      <c r="AU190" s="18" t="s">
        <v>82</v>
      </c>
    </row>
    <row r="191" spans="1:65" s="13" customFormat="1" ht="11.25">
      <c r="B191" s="206"/>
      <c r="C191" s="207"/>
      <c r="D191" s="208" t="s">
        <v>246</v>
      </c>
      <c r="E191" s="209" t="s">
        <v>19</v>
      </c>
      <c r="F191" s="210" t="s">
        <v>1746</v>
      </c>
      <c r="G191" s="207"/>
      <c r="H191" s="211">
        <v>210.25200000000001</v>
      </c>
      <c r="I191" s="212"/>
      <c r="J191" s="207"/>
      <c r="K191" s="207"/>
      <c r="L191" s="213"/>
      <c r="M191" s="214"/>
      <c r="N191" s="215"/>
      <c r="O191" s="215"/>
      <c r="P191" s="215"/>
      <c r="Q191" s="215"/>
      <c r="R191" s="215"/>
      <c r="S191" s="215"/>
      <c r="T191" s="216"/>
      <c r="AT191" s="217" t="s">
        <v>246</v>
      </c>
      <c r="AU191" s="217" t="s">
        <v>82</v>
      </c>
      <c r="AV191" s="13" t="s">
        <v>82</v>
      </c>
      <c r="AW191" s="13" t="s">
        <v>33</v>
      </c>
      <c r="AX191" s="13" t="s">
        <v>80</v>
      </c>
      <c r="AY191" s="217" t="s">
        <v>206</v>
      </c>
    </row>
    <row r="192" spans="1:65" s="2" customFormat="1" ht="16.5" customHeight="1">
      <c r="A192" s="35"/>
      <c r="B192" s="36"/>
      <c r="C192" s="193" t="s">
        <v>407</v>
      </c>
      <c r="D192" s="193" t="s">
        <v>208</v>
      </c>
      <c r="E192" s="194" t="s">
        <v>1747</v>
      </c>
      <c r="F192" s="195" t="s">
        <v>1748</v>
      </c>
      <c r="G192" s="196" t="s">
        <v>302</v>
      </c>
      <c r="H192" s="197">
        <v>595.79999999999995</v>
      </c>
      <c r="I192" s="198"/>
      <c r="J192" s="199">
        <f>ROUND(I192*H192,2)</f>
        <v>0</v>
      </c>
      <c r="K192" s="195" t="s">
        <v>277</v>
      </c>
      <c r="L192" s="40"/>
      <c r="M192" s="200" t="s">
        <v>19</v>
      </c>
      <c r="N192" s="201" t="s">
        <v>43</v>
      </c>
      <c r="O192" s="65"/>
      <c r="P192" s="202">
        <f>O192*H192</f>
        <v>0</v>
      </c>
      <c r="Q192" s="202">
        <v>2.4744999999999999</v>
      </c>
      <c r="R192" s="202">
        <f>Q192*H192</f>
        <v>1474.3070999999998</v>
      </c>
      <c r="S192" s="202">
        <v>0</v>
      </c>
      <c r="T192" s="203">
        <f>S192*H192</f>
        <v>0</v>
      </c>
      <c r="U192" s="35"/>
      <c r="V192" s="35"/>
      <c r="W192" s="35"/>
      <c r="X192" s="35"/>
      <c r="Y192" s="35"/>
      <c r="Z192" s="35"/>
      <c r="AA192" s="35"/>
      <c r="AB192" s="35"/>
      <c r="AC192" s="35"/>
      <c r="AD192" s="35"/>
      <c r="AE192" s="35"/>
      <c r="AR192" s="204" t="s">
        <v>212</v>
      </c>
      <c r="AT192" s="204" t="s">
        <v>208</v>
      </c>
      <c r="AU192" s="204" t="s">
        <v>82</v>
      </c>
      <c r="AY192" s="18" t="s">
        <v>206</v>
      </c>
      <c r="BE192" s="205">
        <f>IF(N192="základní",J192,0)</f>
        <v>0</v>
      </c>
      <c r="BF192" s="205">
        <f>IF(N192="snížená",J192,0)</f>
        <v>0</v>
      </c>
      <c r="BG192" s="205">
        <f>IF(N192="zákl. přenesená",J192,0)</f>
        <v>0</v>
      </c>
      <c r="BH192" s="205">
        <f>IF(N192="sníž. přenesená",J192,0)</f>
        <v>0</v>
      </c>
      <c r="BI192" s="205">
        <f>IF(N192="nulová",J192,0)</f>
        <v>0</v>
      </c>
      <c r="BJ192" s="18" t="s">
        <v>80</v>
      </c>
      <c r="BK192" s="205">
        <f>ROUND(I192*H192,2)</f>
        <v>0</v>
      </c>
      <c r="BL192" s="18" t="s">
        <v>212</v>
      </c>
      <c r="BM192" s="204" t="s">
        <v>1749</v>
      </c>
    </row>
    <row r="193" spans="1:65" s="2" customFormat="1" ht="87.75">
      <c r="A193" s="35"/>
      <c r="B193" s="36"/>
      <c r="C193" s="37"/>
      <c r="D193" s="208" t="s">
        <v>279</v>
      </c>
      <c r="E193" s="37"/>
      <c r="F193" s="221" t="s">
        <v>1750</v>
      </c>
      <c r="G193" s="37"/>
      <c r="H193" s="37"/>
      <c r="I193" s="116"/>
      <c r="J193" s="37"/>
      <c r="K193" s="37"/>
      <c r="L193" s="40"/>
      <c r="M193" s="222"/>
      <c r="N193" s="223"/>
      <c r="O193" s="65"/>
      <c r="P193" s="65"/>
      <c r="Q193" s="65"/>
      <c r="R193" s="65"/>
      <c r="S193" s="65"/>
      <c r="T193" s="66"/>
      <c r="U193" s="35"/>
      <c r="V193" s="35"/>
      <c r="W193" s="35"/>
      <c r="X193" s="35"/>
      <c r="Y193" s="35"/>
      <c r="Z193" s="35"/>
      <c r="AA193" s="35"/>
      <c r="AB193" s="35"/>
      <c r="AC193" s="35"/>
      <c r="AD193" s="35"/>
      <c r="AE193" s="35"/>
      <c r="AT193" s="18" t="s">
        <v>279</v>
      </c>
      <c r="AU193" s="18" t="s">
        <v>82</v>
      </c>
    </row>
    <row r="194" spans="1:65" s="13" customFormat="1" ht="22.5">
      <c r="B194" s="206"/>
      <c r="C194" s="207"/>
      <c r="D194" s="208" t="s">
        <v>246</v>
      </c>
      <c r="E194" s="209" t="s">
        <v>19</v>
      </c>
      <c r="F194" s="210" t="s">
        <v>1751</v>
      </c>
      <c r="G194" s="207"/>
      <c r="H194" s="211">
        <v>586.1</v>
      </c>
      <c r="I194" s="212"/>
      <c r="J194" s="207"/>
      <c r="K194" s="207"/>
      <c r="L194" s="213"/>
      <c r="M194" s="214"/>
      <c r="N194" s="215"/>
      <c r="O194" s="215"/>
      <c r="P194" s="215"/>
      <c r="Q194" s="215"/>
      <c r="R194" s="215"/>
      <c r="S194" s="215"/>
      <c r="T194" s="216"/>
      <c r="AT194" s="217" t="s">
        <v>246</v>
      </c>
      <c r="AU194" s="217" t="s">
        <v>82</v>
      </c>
      <c r="AV194" s="13" t="s">
        <v>82</v>
      </c>
      <c r="AW194" s="13" t="s">
        <v>33</v>
      </c>
      <c r="AX194" s="13" t="s">
        <v>72</v>
      </c>
      <c r="AY194" s="217" t="s">
        <v>206</v>
      </c>
    </row>
    <row r="195" spans="1:65" s="13" customFormat="1" ht="11.25">
      <c r="B195" s="206"/>
      <c r="C195" s="207"/>
      <c r="D195" s="208" t="s">
        <v>246</v>
      </c>
      <c r="E195" s="209" t="s">
        <v>19</v>
      </c>
      <c r="F195" s="210" t="s">
        <v>1752</v>
      </c>
      <c r="G195" s="207"/>
      <c r="H195" s="211">
        <v>9.6999999999999993</v>
      </c>
      <c r="I195" s="212"/>
      <c r="J195" s="207"/>
      <c r="K195" s="207"/>
      <c r="L195" s="213"/>
      <c r="M195" s="214"/>
      <c r="N195" s="215"/>
      <c r="O195" s="215"/>
      <c r="P195" s="215"/>
      <c r="Q195" s="215"/>
      <c r="R195" s="215"/>
      <c r="S195" s="215"/>
      <c r="T195" s="216"/>
      <c r="AT195" s="217" t="s">
        <v>246</v>
      </c>
      <c r="AU195" s="217" t="s">
        <v>82</v>
      </c>
      <c r="AV195" s="13" t="s">
        <v>82</v>
      </c>
      <c r="AW195" s="13" t="s">
        <v>33</v>
      </c>
      <c r="AX195" s="13" t="s">
        <v>72</v>
      </c>
      <c r="AY195" s="217" t="s">
        <v>206</v>
      </c>
    </row>
    <row r="196" spans="1:65" s="14" customFormat="1" ht="11.25">
      <c r="B196" s="234"/>
      <c r="C196" s="235"/>
      <c r="D196" s="208" t="s">
        <v>246</v>
      </c>
      <c r="E196" s="236" t="s">
        <v>19</v>
      </c>
      <c r="F196" s="237" t="s">
        <v>406</v>
      </c>
      <c r="G196" s="235"/>
      <c r="H196" s="238">
        <v>595.79999999999995</v>
      </c>
      <c r="I196" s="239"/>
      <c r="J196" s="235"/>
      <c r="K196" s="235"/>
      <c r="L196" s="240"/>
      <c r="M196" s="241"/>
      <c r="N196" s="242"/>
      <c r="O196" s="242"/>
      <c r="P196" s="242"/>
      <c r="Q196" s="242"/>
      <c r="R196" s="242"/>
      <c r="S196" s="242"/>
      <c r="T196" s="243"/>
      <c r="AT196" s="244" t="s">
        <v>246</v>
      </c>
      <c r="AU196" s="244" t="s">
        <v>82</v>
      </c>
      <c r="AV196" s="14" t="s">
        <v>212</v>
      </c>
      <c r="AW196" s="14" t="s">
        <v>33</v>
      </c>
      <c r="AX196" s="14" t="s">
        <v>80</v>
      </c>
      <c r="AY196" s="244" t="s">
        <v>206</v>
      </c>
    </row>
    <row r="197" spans="1:65" s="2" customFormat="1" ht="16.5" customHeight="1">
      <c r="A197" s="35"/>
      <c r="B197" s="36"/>
      <c r="C197" s="193" t="s">
        <v>412</v>
      </c>
      <c r="D197" s="193" t="s">
        <v>208</v>
      </c>
      <c r="E197" s="194" t="s">
        <v>1753</v>
      </c>
      <c r="F197" s="195" t="s">
        <v>1754</v>
      </c>
      <c r="G197" s="196" t="s">
        <v>325</v>
      </c>
      <c r="H197" s="197">
        <v>4416</v>
      </c>
      <c r="I197" s="198"/>
      <c r="J197" s="199">
        <f>ROUND(I197*H197,2)</f>
        <v>0</v>
      </c>
      <c r="K197" s="195" t="s">
        <v>277</v>
      </c>
      <c r="L197" s="40"/>
      <c r="M197" s="200" t="s">
        <v>19</v>
      </c>
      <c r="N197" s="201" t="s">
        <v>43</v>
      </c>
      <c r="O197" s="65"/>
      <c r="P197" s="202">
        <f>O197*H197</f>
        <v>0</v>
      </c>
      <c r="Q197" s="202">
        <v>2.7499999999999998E-3</v>
      </c>
      <c r="R197" s="202">
        <f>Q197*H197</f>
        <v>12.144</v>
      </c>
      <c r="S197" s="202">
        <v>0</v>
      </c>
      <c r="T197" s="203">
        <f>S197*H197</f>
        <v>0</v>
      </c>
      <c r="U197" s="35"/>
      <c r="V197" s="35"/>
      <c r="W197" s="35"/>
      <c r="X197" s="35"/>
      <c r="Y197" s="35"/>
      <c r="Z197" s="35"/>
      <c r="AA197" s="35"/>
      <c r="AB197" s="35"/>
      <c r="AC197" s="35"/>
      <c r="AD197" s="35"/>
      <c r="AE197" s="35"/>
      <c r="AR197" s="204" t="s">
        <v>212</v>
      </c>
      <c r="AT197" s="204" t="s">
        <v>208</v>
      </c>
      <c r="AU197" s="204" t="s">
        <v>82</v>
      </c>
      <c r="AY197" s="18" t="s">
        <v>206</v>
      </c>
      <c r="BE197" s="205">
        <f>IF(N197="základní",J197,0)</f>
        <v>0</v>
      </c>
      <c r="BF197" s="205">
        <f>IF(N197="snížená",J197,0)</f>
        <v>0</v>
      </c>
      <c r="BG197" s="205">
        <f>IF(N197="zákl. přenesená",J197,0)</f>
        <v>0</v>
      </c>
      <c r="BH197" s="205">
        <f>IF(N197="sníž. přenesená",J197,0)</f>
        <v>0</v>
      </c>
      <c r="BI197" s="205">
        <f>IF(N197="nulová",J197,0)</f>
        <v>0</v>
      </c>
      <c r="BJ197" s="18" t="s">
        <v>80</v>
      </c>
      <c r="BK197" s="205">
        <f>ROUND(I197*H197,2)</f>
        <v>0</v>
      </c>
      <c r="BL197" s="18" t="s">
        <v>212</v>
      </c>
      <c r="BM197" s="204" t="s">
        <v>1755</v>
      </c>
    </row>
    <row r="198" spans="1:65" s="2" customFormat="1" ht="48.75">
      <c r="A198" s="35"/>
      <c r="B198" s="36"/>
      <c r="C198" s="37"/>
      <c r="D198" s="208" t="s">
        <v>279</v>
      </c>
      <c r="E198" s="37"/>
      <c r="F198" s="221" t="s">
        <v>1756</v>
      </c>
      <c r="G198" s="37"/>
      <c r="H198" s="37"/>
      <c r="I198" s="116"/>
      <c r="J198" s="37"/>
      <c r="K198" s="37"/>
      <c r="L198" s="40"/>
      <c r="M198" s="222"/>
      <c r="N198" s="223"/>
      <c r="O198" s="65"/>
      <c r="P198" s="65"/>
      <c r="Q198" s="65"/>
      <c r="R198" s="65"/>
      <c r="S198" s="65"/>
      <c r="T198" s="66"/>
      <c r="U198" s="35"/>
      <c r="V198" s="35"/>
      <c r="W198" s="35"/>
      <c r="X198" s="35"/>
      <c r="Y198" s="35"/>
      <c r="Z198" s="35"/>
      <c r="AA198" s="35"/>
      <c r="AB198" s="35"/>
      <c r="AC198" s="35"/>
      <c r="AD198" s="35"/>
      <c r="AE198" s="35"/>
      <c r="AT198" s="18" t="s">
        <v>279</v>
      </c>
      <c r="AU198" s="18" t="s">
        <v>82</v>
      </c>
    </row>
    <row r="199" spans="1:65" s="13" customFormat="1" ht="11.25">
      <c r="B199" s="206"/>
      <c r="C199" s="207"/>
      <c r="D199" s="208" t="s">
        <v>246</v>
      </c>
      <c r="E199" s="209" t="s">
        <v>19</v>
      </c>
      <c r="F199" s="210" t="s">
        <v>1757</v>
      </c>
      <c r="G199" s="207"/>
      <c r="H199" s="211">
        <v>4416</v>
      </c>
      <c r="I199" s="212"/>
      <c r="J199" s="207"/>
      <c r="K199" s="207"/>
      <c r="L199" s="213"/>
      <c r="M199" s="214"/>
      <c r="N199" s="215"/>
      <c r="O199" s="215"/>
      <c r="P199" s="215"/>
      <c r="Q199" s="215"/>
      <c r="R199" s="215"/>
      <c r="S199" s="215"/>
      <c r="T199" s="216"/>
      <c r="AT199" s="217" t="s">
        <v>246</v>
      </c>
      <c r="AU199" s="217" t="s">
        <v>82</v>
      </c>
      <c r="AV199" s="13" t="s">
        <v>82</v>
      </c>
      <c r="AW199" s="13" t="s">
        <v>33</v>
      </c>
      <c r="AX199" s="13" t="s">
        <v>80</v>
      </c>
      <c r="AY199" s="217" t="s">
        <v>206</v>
      </c>
    </row>
    <row r="200" spans="1:65" s="2" customFormat="1" ht="16.5" customHeight="1">
      <c r="A200" s="35"/>
      <c r="B200" s="36"/>
      <c r="C200" s="193" t="s">
        <v>417</v>
      </c>
      <c r="D200" s="193" t="s">
        <v>208</v>
      </c>
      <c r="E200" s="194" t="s">
        <v>1758</v>
      </c>
      <c r="F200" s="195" t="s">
        <v>1759</v>
      </c>
      <c r="G200" s="196" t="s">
        <v>325</v>
      </c>
      <c r="H200" s="197">
        <v>4416</v>
      </c>
      <c r="I200" s="198"/>
      <c r="J200" s="199">
        <f>ROUND(I200*H200,2)</f>
        <v>0</v>
      </c>
      <c r="K200" s="195" t="s">
        <v>277</v>
      </c>
      <c r="L200" s="40"/>
      <c r="M200" s="200" t="s">
        <v>19</v>
      </c>
      <c r="N200" s="201" t="s">
        <v>43</v>
      </c>
      <c r="O200" s="65"/>
      <c r="P200" s="202">
        <f>O200*H200</f>
        <v>0</v>
      </c>
      <c r="Q200" s="202">
        <v>0</v>
      </c>
      <c r="R200" s="202">
        <f>Q200*H200</f>
        <v>0</v>
      </c>
      <c r="S200" s="202">
        <v>0</v>
      </c>
      <c r="T200" s="203">
        <f>S200*H200</f>
        <v>0</v>
      </c>
      <c r="U200" s="35"/>
      <c r="V200" s="35"/>
      <c r="W200" s="35"/>
      <c r="X200" s="35"/>
      <c r="Y200" s="35"/>
      <c r="Z200" s="35"/>
      <c r="AA200" s="35"/>
      <c r="AB200" s="35"/>
      <c r="AC200" s="35"/>
      <c r="AD200" s="35"/>
      <c r="AE200" s="35"/>
      <c r="AR200" s="204" t="s">
        <v>212</v>
      </c>
      <c r="AT200" s="204" t="s">
        <v>208</v>
      </c>
      <c r="AU200" s="204" t="s">
        <v>82</v>
      </c>
      <c r="AY200" s="18" t="s">
        <v>206</v>
      </c>
      <c r="BE200" s="205">
        <f>IF(N200="základní",J200,0)</f>
        <v>0</v>
      </c>
      <c r="BF200" s="205">
        <f>IF(N200="snížená",J200,0)</f>
        <v>0</v>
      </c>
      <c r="BG200" s="205">
        <f>IF(N200="zákl. přenesená",J200,0)</f>
        <v>0</v>
      </c>
      <c r="BH200" s="205">
        <f>IF(N200="sníž. přenesená",J200,0)</f>
        <v>0</v>
      </c>
      <c r="BI200" s="205">
        <f>IF(N200="nulová",J200,0)</f>
        <v>0</v>
      </c>
      <c r="BJ200" s="18" t="s">
        <v>80</v>
      </c>
      <c r="BK200" s="205">
        <f>ROUND(I200*H200,2)</f>
        <v>0</v>
      </c>
      <c r="BL200" s="18" t="s">
        <v>212</v>
      </c>
      <c r="BM200" s="204" t="s">
        <v>1760</v>
      </c>
    </row>
    <row r="201" spans="1:65" s="2" customFormat="1" ht="48.75">
      <c r="A201" s="35"/>
      <c r="B201" s="36"/>
      <c r="C201" s="37"/>
      <c r="D201" s="208" t="s">
        <v>279</v>
      </c>
      <c r="E201" s="37"/>
      <c r="F201" s="221" t="s">
        <v>1756</v>
      </c>
      <c r="G201" s="37"/>
      <c r="H201" s="37"/>
      <c r="I201" s="116"/>
      <c r="J201" s="37"/>
      <c r="K201" s="37"/>
      <c r="L201" s="40"/>
      <c r="M201" s="222"/>
      <c r="N201" s="223"/>
      <c r="O201" s="65"/>
      <c r="P201" s="65"/>
      <c r="Q201" s="65"/>
      <c r="R201" s="65"/>
      <c r="S201" s="65"/>
      <c r="T201" s="66"/>
      <c r="U201" s="35"/>
      <c r="V201" s="35"/>
      <c r="W201" s="35"/>
      <c r="X201" s="35"/>
      <c r="Y201" s="35"/>
      <c r="Z201" s="35"/>
      <c r="AA201" s="35"/>
      <c r="AB201" s="35"/>
      <c r="AC201" s="35"/>
      <c r="AD201" s="35"/>
      <c r="AE201" s="35"/>
      <c r="AT201" s="18" t="s">
        <v>279</v>
      </c>
      <c r="AU201" s="18" t="s">
        <v>82</v>
      </c>
    </row>
    <row r="202" spans="1:65" s="2" customFormat="1" ht="16.5" customHeight="1">
      <c r="A202" s="35"/>
      <c r="B202" s="36"/>
      <c r="C202" s="193" t="s">
        <v>422</v>
      </c>
      <c r="D202" s="193" t="s">
        <v>208</v>
      </c>
      <c r="E202" s="194" t="s">
        <v>1761</v>
      </c>
      <c r="F202" s="195" t="s">
        <v>1762</v>
      </c>
      <c r="G202" s="196" t="s">
        <v>325</v>
      </c>
      <c r="H202" s="197">
        <v>379.5</v>
      </c>
      <c r="I202" s="198"/>
      <c r="J202" s="199">
        <f>ROUND(I202*H202,2)</f>
        <v>0</v>
      </c>
      <c r="K202" s="195" t="s">
        <v>277</v>
      </c>
      <c r="L202" s="40"/>
      <c r="M202" s="200" t="s">
        <v>19</v>
      </c>
      <c r="N202" s="201" t="s">
        <v>43</v>
      </c>
      <c r="O202" s="65"/>
      <c r="P202" s="202">
        <f>O202*H202</f>
        <v>0</v>
      </c>
      <c r="Q202" s="202">
        <v>3.46E-3</v>
      </c>
      <c r="R202" s="202">
        <f>Q202*H202</f>
        <v>1.31307</v>
      </c>
      <c r="S202" s="202">
        <v>0</v>
      </c>
      <c r="T202" s="203">
        <f>S202*H202</f>
        <v>0</v>
      </c>
      <c r="U202" s="35"/>
      <c r="V202" s="35"/>
      <c r="W202" s="35"/>
      <c r="X202" s="35"/>
      <c r="Y202" s="35"/>
      <c r="Z202" s="35"/>
      <c r="AA202" s="35"/>
      <c r="AB202" s="35"/>
      <c r="AC202" s="35"/>
      <c r="AD202" s="35"/>
      <c r="AE202" s="35"/>
      <c r="AR202" s="204" t="s">
        <v>212</v>
      </c>
      <c r="AT202" s="204" t="s">
        <v>208</v>
      </c>
      <c r="AU202" s="204" t="s">
        <v>82</v>
      </c>
      <c r="AY202" s="18" t="s">
        <v>206</v>
      </c>
      <c r="BE202" s="205">
        <f>IF(N202="základní",J202,0)</f>
        <v>0</v>
      </c>
      <c r="BF202" s="205">
        <f>IF(N202="snížená",J202,0)</f>
        <v>0</v>
      </c>
      <c r="BG202" s="205">
        <f>IF(N202="zákl. přenesená",J202,0)</f>
        <v>0</v>
      </c>
      <c r="BH202" s="205">
        <f>IF(N202="sníž. přenesená",J202,0)</f>
        <v>0</v>
      </c>
      <c r="BI202" s="205">
        <f>IF(N202="nulová",J202,0)</f>
        <v>0</v>
      </c>
      <c r="BJ202" s="18" t="s">
        <v>80</v>
      </c>
      <c r="BK202" s="205">
        <f>ROUND(I202*H202,2)</f>
        <v>0</v>
      </c>
      <c r="BL202" s="18" t="s">
        <v>212</v>
      </c>
      <c r="BM202" s="204" t="s">
        <v>1763</v>
      </c>
    </row>
    <row r="203" spans="1:65" s="2" customFormat="1" ht="48.75">
      <c r="A203" s="35"/>
      <c r="B203" s="36"/>
      <c r="C203" s="37"/>
      <c r="D203" s="208" t="s">
        <v>279</v>
      </c>
      <c r="E203" s="37"/>
      <c r="F203" s="221" t="s">
        <v>1756</v>
      </c>
      <c r="G203" s="37"/>
      <c r="H203" s="37"/>
      <c r="I203" s="116"/>
      <c r="J203" s="37"/>
      <c r="K203" s="37"/>
      <c r="L203" s="40"/>
      <c r="M203" s="222"/>
      <c r="N203" s="223"/>
      <c r="O203" s="65"/>
      <c r="P203" s="65"/>
      <c r="Q203" s="65"/>
      <c r="R203" s="65"/>
      <c r="S203" s="65"/>
      <c r="T203" s="66"/>
      <c r="U203" s="35"/>
      <c r="V203" s="35"/>
      <c r="W203" s="35"/>
      <c r="X203" s="35"/>
      <c r="Y203" s="35"/>
      <c r="Z203" s="35"/>
      <c r="AA203" s="35"/>
      <c r="AB203" s="35"/>
      <c r="AC203" s="35"/>
      <c r="AD203" s="35"/>
      <c r="AE203" s="35"/>
      <c r="AT203" s="18" t="s">
        <v>279</v>
      </c>
      <c r="AU203" s="18" t="s">
        <v>82</v>
      </c>
    </row>
    <row r="204" spans="1:65" s="13" customFormat="1" ht="22.5">
      <c r="B204" s="206"/>
      <c r="C204" s="207"/>
      <c r="D204" s="208" t="s">
        <v>246</v>
      </c>
      <c r="E204" s="209" t="s">
        <v>19</v>
      </c>
      <c r="F204" s="210" t="s">
        <v>1764</v>
      </c>
      <c r="G204" s="207"/>
      <c r="H204" s="211">
        <v>306.10000000000002</v>
      </c>
      <c r="I204" s="212"/>
      <c r="J204" s="207"/>
      <c r="K204" s="207"/>
      <c r="L204" s="213"/>
      <c r="M204" s="214"/>
      <c r="N204" s="215"/>
      <c r="O204" s="215"/>
      <c r="P204" s="215"/>
      <c r="Q204" s="215"/>
      <c r="R204" s="215"/>
      <c r="S204" s="215"/>
      <c r="T204" s="216"/>
      <c r="AT204" s="217" t="s">
        <v>246</v>
      </c>
      <c r="AU204" s="217" t="s">
        <v>82</v>
      </c>
      <c r="AV204" s="13" t="s">
        <v>82</v>
      </c>
      <c r="AW204" s="13" t="s">
        <v>33</v>
      </c>
      <c r="AX204" s="13" t="s">
        <v>72</v>
      </c>
      <c r="AY204" s="217" t="s">
        <v>206</v>
      </c>
    </row>
    <row r="205" spans="1:65" s="13" customFormat="1" ht="11.25">
      <c r="B205" s="206"/>
      <c r="C205" s="207"/>
      <c r="D205" s="208" t="s">
        <v>246</v>
      </c>
      <c r="E205" s="209" t="s">
        <v>19</v>
      </c>
      <c r="F205" s="210" t="s">
        <v>1765</v>
      </c>
      <c r="G205" s="207"/>
      <c r="H205" s="211">
        <v>73.400000000000006</v>
      </c>
      <c r="I205" s="212"/>
      <c r="J205" s="207"/>
      <c r="K205" s="207"/>
      <c r="L205" s="213"/>
      <c r="M205" s="214"/>
      <c r="N205" s="215"/>
      <c r="O205" s="215"/>
      <c r="P205" s="215"/>
      <c r="Q205" s="215"/>
      <c r="R205" s="215"/>
      <c r="S205" s="215"/>
      <c r="T205" s="216"/>
      <c r="AT205" s="217" t="s">
        <v>246</v>
      </c>
      <c r="AU205" s="217" t="s">
        <v>82</v>
      </c>
      <c r="AV205" s="13" t="s">
        <v>82</v>
      </c>
      <c r="AW205" s="13" t="s">
        <v>33</v>
      </c>
      <c r="AX205" s="13" t="s">
        <v>72</v>
      </c>
      <c r="AY205" s="217" t="s">
        <v>206</v>
      </c>
    </row>
    <row r="206" spans="1:65" s="14" customFormat="1" ht="11.25">
      <c r="B206" s="234"/>
      <c r="C206" s="235"/>
      <c r="D206" s="208" t="s">
        <v>246</v>
      </c>
      <c r="E206" s="236" t="s">
        <v>19</v>
      </c>
      <c r="F206" s="237" t="s">
        <v>406</v>
      </c>
      <c r="G206" s="235"/>
      <c r="H206" s="238">
        <v>379.5</v>
      </c>
      <c r="I206" s="239"/>
      <c r="J206" s="235"/>
      <c r="K206" s="235"/>
      <c r="L206" s="240"/>
      <c r="M206" s="241"/>
      <c r="N206" s="242"/>
      <c r="O206" s="242"/>
      <c r="P206" s="242"/>
      <c r="Q206" s="242"/>
      <c r="R206" s="242"/>
      <c r="S206" s="242"/>
      <c r="T206" s="243"/>
      <c r="AT206" s="244" t="s">
        <v>246</v>
      </c>
      <c r="AU206" s="244" t="s">
        <v>82</v>
      </c>
      <c r="AV206" s="14" t="s">
        <v>212</v>
      </c>
      <c r="AW206" s="14" t="s">
        <v>33</v>
      </c>
      <c r="AX206" s="14" t="s">
        <v>80</v>
      </c>
      <c r="AY206" s="244" t="s">
        <v>206</v>
      </c>
    </row>
    <row r="207" spans="1:65" s="2" customFormat="1" ht="16.5" customHeight="1">
      <c r="A207" s="35"/>
      <c r="B207" s="36"/>
      <c r="C207" s="193" t="s">
        <v>427</v>
      </c>
      <c r="D207" s="193" t="s">
        <v>208</v>
      </c>
      <c r="E207" s="194" t="s">
        <v>1766</v>
      </c>
      <c r="F207" s="195" t="s">
        <v>1767</v>
      </c>
      <c r="G207" s="196" t="s">
        <v>325</v>
      </c>
      <c r="H207" s="197">
        <v>379.5</v>
      </c>
      <c r="I207" s="198"/>
      <c r="J207" s="199">
        <f>ROUND(I207*H207,2)</f>
        <v>0</v>
      </c>
      <c r="K207" s="195" t="s">
        <v>277</v>
      </c>
      <c r="L207" s="40"/>
      <c r="M207" s="200" t="s">
        <v>19</v>
      </c>
      <c r="N207" s="201" t="s">
        <v>43</v>
      </c>
      <c r="O207" s="65"/>
      <c r="P207" s="202">
        <f>O207*H207</f>
        <v>0</v>
      </c>
      <c r="Q207" s="202">
        <v>0</v>
      </c>
      <c r="R207" s="202">
        <f>Q207*H207</f>
        <v>0</v>
      </c>
      <c r="S207" s="202">
        <v>0</v>
      </c>
      <c r="T207" s="203">
        <f>S207*H207</f>
        <v>0</v>
      </c>
      <c r="U207" s="35"/>
      <c r="V207" s="35"/>
      <c r="W207" s="35"/>
      <c r="X207" s="35"/>
      <c r="Y207" s="35"/>
      <c r="Z207" s="35"/>
      <c r="AA207" s="35"/>
      <c r="AB207" s="35"/>
      <c r="AC207" s="35"/>
      <c r="AD207" s="35"/>
      <c r="AE207" s="35"/>
      <c r="AR207" s="204" t="s">
        <v>212</v>
      </c>
      <c r="AT207" s="204" t="s">
        <v>208</v>
      </c>
      <c r="AU207" s="204" t="s">
        <v>82</v>
      </c>
      <c r="AY207" s="18" t="s">
        <v>206</v>
      </c>
      <c r="BE207" s="205">
        <f>IF(N207="základní",J207,0)</f>
        <v>0</v>
      </c>
      <c r="BF207" s="205">
        <f>IF(N207="snížená",J207,0)</f>
        <v>0</v>
      </c>
      <c r="BG207" s="205">
        <f>IF(N207="zákl. přenesená",J207,0)</f>
        <v>0</v>
      </c>
      <c r="BH207" s="205">
        <f>IF(N207="sníž. přenesená",J207,0)</f>
        <v>0</v>
      </c>
      <c r="BI207" s="205">
        <f>IF(N207="nulová",J207,0)</f>
        <v>0</v>
      </c>
      <c r="BJ207" s="18" t="s">
        <v>80</v>
      </c>
      <c r="BK207" s="205">
        <f>ROUND(I207*H207,2)</f>
        <v>0</v>
      </c>
      <c r="BL207" s="18" t="s">
        <v>212</v>
      </c>
      <c r="BM207" s="204" t="s">
        <v>1768</v>
      </c>
    </row>
    <row r="208" spans="1:65" s="2" customFormat="1" ht="48.75">
      <c r="A208" s="35"/>
      <c r="B208" s="36"/>
      <c r="C208" s="37"/>
      <c r="D208" s="208" t="s">
        <v>279</v>
      </c>
      <c r="E208" s="37"/>
      <c r="F208" s="221" t="s">
        <v>1756</v>
      </c>
      <c r="G208" s="37"/>
      <c r="H208" s="37"/>
      <c r="I208" s="116"/>
      <c r="J208" s="37"/>
      <c r="K208" s="37"/>
      <c r="L208" s="40"/>
      <c r="M208" s="222"/>
      <c r="N208" s="223"/>
      <c r="O208" s="65"/>
      <c r="P208" s="65"/>
      <c r="Q208" s="65"/>
      <c r="R208" s="65"/>
      <c r="S208" s="65"/>
      <c r="T208" s="66"/>
      <c r="U208" s="35"/>
      <c r="V208" s="35"/>
      <c r="W208" s="35"/>
      <c r="X208" s="35"/>
      <c r="Y208" s="35"/>
      <c r="Z208" s="35"/>
      <c r="AA208" s="35"/>
      <c r="AB208" s="35"/>
      <c r="AC208" s="35"/>
      <c r="AD208" s="35"/>
      <c r="AE208" s="35"/>
      <c r="AT208" s="18" t="s">
        <v>279</v>
      </c>
      <c r="AU208" s="18" t="s">
        <v>82</v>
      </c>
    </row>
    <row r="209" spans="1:65" s="2" customFormat="1" ht="21.75" customHeight="1">
      <c r="A209" s="35"/>
      <c r="B209" s="36"/>
      <c r="C209" s="193" t="s">
        <v>432</v>
      </c>
      <c r="D209" s="193" t="s">
        <v>208</v>
      </c>
      <c r="E209" s="194" t="s">
        <v>1769</v>
      </c>
      <c r="F209" s="195" t="s">
        <v>1770</v>
      </c>
      <c r="G209" s="196" t="s">
        <v>289</v>
      </c>
      <c r="H209" s="197">
        <v>80.322999999999993</v>
      </c>
      <c r="I209" s="198"/>
      <c r="J209" s="199">
        <f>ROUND(I209*H209,2)</f>
        <v>0</v>
      </c>
      <c r="K209" s="195" t="s">
        <v>277</v>
      </c>
      <c r="L209" s="40"/>
      <c r="M209" s="200" t="s">
        <v>19</v>
      </c>
      <c r="N209" s="201" t="s">
        <v>43</v>
      </c>
      <c r="O209" s="65"/>
      <c r="P209" s="202">
        <f>O209*H209</f>
        <v>0</v>
      </c>
      <c r="Q209" s="202">
        <v>1.05871</v>
      </c>
      <c r="R209" s="202">
        <f>Q209*H209</f>
        <v>85.038763329999995</v>
      </c>
      <c r="S209" s="202">
        <v>0</v>
      </c>
      <c r="T209" s="203">
        <f>S209*H209</f>
        <v>0</v>
      </c>
      <c r="U209" s="35"/>
      <c r="V209" s="35"/>
      <c r="W209" s="35"/>
      <c r="X209" s="35"/>
      <c r="Y209" s="35"/>
      <c r="Z209" s="35"/>
      <c r="AA209" s="35"/>
      <c r="AB209" s="35"/>
      <c r="AC209" s="35"/>
      <c r="AD209" s="35"/>
      <c r="AE209" s="35"/>
      <c r="AR209" s="204" t="s">
        <v>212</v>
      </c>
      <c r="AT209" s="204" t="s">
        <v>208</v>
      </c>
      <c r="AU209" s="204" t="s">
        <v>82</v>
      </c>
      <c r="AY209" s="18" t="s">
        <v>206</v>
      </c>
      <c r="BE209" s="205">
        <f>IF(N209="základní",J209,0)</f>
        <v>0</v>
      </c>
      <c r="BF209" s="205">
        <f>IF(N209="snížená",J209,0)</f>
        <v>0</v>
      </c>
      <c r="BG209" s="205">
        <f>IF(N209="zákl. přenesená",J209,0)</f>
        <v>0</v>
      </c>
      <c r="BH209" s="205">
        <f>IF(N209="sníž. přenesená",J209,0)</f>
        <v>0</v>
      </c>
      <c r="BI209" s="205">
        <f>IF(N209="nulová",J209,0)</f>
        <v>0</v>
      </c>
      <c r="BJ209" s="18" t="s">
        <v>80</v>
      </c>
      <c r="BK209" s="205">
        <f>ROUND(I209*H209,2)</f>
        <v>0</v>
      </c>
      <c r="BL209" s="18" t="s">
        <v>212</v>
      </c>
      <c r="BM209" s="204" t="s">
        <v>1771</v>
      </c>
    </row>
    <row r="210" spans="1:65" s="13" customFormat="1" ht="11.25">
      <c r="B210" s="206"/>
      <c r="C210" s="207"/>
      <c r="D210" s="208" t="s">
        <v>246</v>
      </c>
      <c r="E210" s="209" t="s">
        <v>19</v>
      </c>
      <c r="F210" s="210" t="s">
        <v>1772</v>
      </c>
      <c r="G210" s="207"/>
      <c r="H210" s="211">
        <v>27.876000000000001</v>
      </c>
      <c r="I210" s="212"/>
      <c r="J210" s="207"/>
      <c r="K210" s="207"/>
      <c r="L210" s="213"/>
      <c r="M210" s="214"/>
      <c r="N210" s="215"/>
      <c r="O210" s="215"/>
      <c r="P210" s="215"/>
      <c r="Q210" s="215"/>
      <c r="R210" s="215"/>
      <c r="S210" s="215"/>
      <c r="T210" s="216"/>
      <c r="AT210" s="217" t="s">
        <v>246</v>
      </c>
      <c r="AU210" s="217" t="s">
        <v>82</v>
      </c>
      <c r="AV210" s="13" t="s">
        <v>82</v>
      </c>
      <c r="AW210" s="13" t="s">
        <v>33</v>
      </c>
      <c r="AX210" s="13" t="s">
        <v>72</v>
      </c>
      <c r="AY210" s="217" t="s">
        <v>206</v>
      </c>
    </row>
    <row r="211" spans="1:65" s="13" customFormat="1" ht="22.5">
      <c r="B211" s="206"/>
      <c r="C211" s="207"/>
      <c r="D211" s="208" t="s">
        <v>246</v>
      </c>
      <c r="E211" s="209" t="s">
        <v>19</v>
      </c>
      <c r="F211" s="210" t="s">
        <v>1773</v>
      </c>
      <c r="G211" s="207"/>
      <c r="H211" s="211">
        <v>49.531999999999996</v>
      </c>
      <c r="I211" s="212"/>
      <c r="J211" s="207"/>
      <c r="K211" s="207"/>
      <c r="L211" s="213"/>
      <c r="M211" s="214"/>
      <c r="N211" s="215"/>
      <c r="O211" s="215"/>
      <c r="P211" s="215"/>
      <c r="Q211" s="215"/>
      <c r="R211" s="215"/>
      <c r="S211" s="215"/>
      <c r="T211" s="216"/>
      <c r="AT211" s="217" t="s">
        <v>246</v>
      </c>
      <c r="AU211" s="217" t="s">
        <v>82</v>
      </c>
      <c r="AV211" s="13" t="s">
        <v>82</v>
      </c>
      <c r="AW211" s="13" t="s">
        <v>33</v>
      </c>
      <c r="AX211" s="13" t="s">
        <v>72</v>
      </c>
      <c r="AY211" s="217" t="s">
        <v>206</v>
      </c>
    </row>
    <row r="212" spans="1:65" s="13" customFormat="1" ht="11.25">
      <c r="B212" s="206"/>
      <c r="C212" s="207"/>
      <c r="D212" s="208" t="s">
        <v>246</v>
      </c>
      <c r="E212" s="209" t="s">
        <v>19</v>
      </c>
      <c r="F212" s="210" t="s">
        <v>1774</v>
      </c>
      <c r="G212" s="207"/>
      <c r="H212" s="211">
        <v>1.3580000000000001</v>
      </c>
      <c r="I212" s="212"/>
      <c r="J212" s="207"/>
      <c r="K212" s="207"/>
      <c r="L212" s="213"/>
      <c r="M212" s="214"/>
      <c r="N212" s="215"/>
      <c r="O212" s="215"/>
      <c r="P212" s="215"/>
      <c r="Q212" s="215"/>
      <c r="R212" s="215"/>
      <c r="S212" s="215"/>
      <c r="T212" s="216"/>
      <c r="AT212" s="217" t="s">
        <v>246</v>
      </c>
      <c r="AU212" s="217" t="s">
        <v>82</v>
      </c>
      <c r="AV212" s="13" t="s">
        <v>82</v>
      </c>
      <c r="AW212" s="13" t="s">
        <v>33</v>
      </c>
      <c r="AX212" s="13" t="s">
        <v>72</v>
      </c>
      <c r="AY212" s="217" t="s">
        <v>206</v>
      </c>
    </row>
    <row r="213" spans="1:65" s="13" customFormat="1" ht="22.5">
      <c r="B213" s="206"/>
      <c r="C213" s="207"/>
      <c r="D213" s="208" t="s">
        <v>246</v>
      </c>
      <c r="E213" s="209" t="s">
        <v>19</v>
      </c>
      <c r="F213" s="210" t="s">
        <v>1775</v>
      </c>
      <c r="G213" s="207"/>
      <c r="H213" s="211">
        <v>1.038</v>
      </c>
      <c r="I213" s="212"/>
      <c r="J213" s="207"/>
      <c r="K213" s="207"/>
      <c r="L213" s="213"/>
      <c r="M213" s="214"/>
      <c r="N213" s="215"/>
      <c r="O213" s="215"/>
      <c r="P213" s="215"/>
      <c r="Q213" s="215"/>
      <c r="R213" s="215"/>
      <c r="S213" s="215"/>
      <c r="T213" s="216"/>
      <c r="AT213" s="217" t="s">
        <v>246</v>
      </c>
      <c r="AU213" s="217" t="s">
        <v>82</v>
      </c>
      <c r="AV213" s="13" t="s">
        <v>82</v>
      </c>
      <c r="AW213" s="13" t="s">
        <v>33</v>
      </c>
      <c r="AX213" s="13" t="s">
        <v>72</v>
      </c>
      <c r="AY213" s="217" t="s">
        <v>206</v>
      </c>
    </row>
    <row r="214" spans="1:65" s="13" customFormat="1" ht="22.5">
      <c r="B214" s="206"/>
      <c r="C214" s="207"/>
      <c r="D214" s="208" t="s">
        <v>246</v>
      </c>
      <c r="E214" s="209" t="s">
        <v>19</v>
      </c>
      <c r="F214" s="210" t="s">
        <v>1776</v>
      </c>
      <c r="G214" s="207"/>
      <c r="H214" s="211">
        <v>0.51900000000000002</v>
      </c>
      <c r="I214" s="212"/>
      <c r="J214" s="207"/>
      <c r="K214" s="207"/>
      <c r="L214" s="213"/>
      <c r="M214" s="214"/>
      <c r="N214" s="215"/>
      <c r="O214" s="215"/>
      <c r="P214" s="215"/>
      <c r="Q214" s="215"/>
      <c r="R214" s="215"/>
      <c r="S214" s="215"/>
      <c r="T214" s="216"/>
      <c r="AT214" s="217" t="s">
        <v>246</v>
      </c>
      <c r="AU214" s="217" t="s">
        <v>82</v>
      </c>
      <c r="AV214" s="13" t="s">
        <v>82</v>
      </c>
      <c r="AW214" s="13" t="s">
        <v>33</v>
      </c>
      <c r="AX214" s="13" t="s">
        <v>72</v>
      </c>
      <c r="AY214" s="217" t="s">
        <v>206</v>
      </c>
    </row>
    <row r="215" spans="1:65" s="14" customFormat="1" ht="11.25">
      <c r="B215" s="234"/>
      <c r="C215" s="235"/>
      <c r="D215" s="208" t="s">
        <v>246</v>
      </c>
      <c r="E215" s="236" t="s">
        <v>19</v>
      </c>
      <c r="F215" s="237" t="s">
        <v>406</v>
      </c>
      <c r="G215" s="235"/>
      <c r="H215" s="238">
        <v>80.322999999999993</v>
      </c>
      <c r="I215" s="239"/>
      <c r="J215" s="235"/>
      <c r="K215" s="235"/>
      <c r="L215" s="240"/>
      <c r="M215" s="241"/>
      <c r="N215" s="242"/>
      <c r="O215" s="242"/>
      <c r="P215" s="242"/>
      <c r="Q215" s="242"/>
      <c r="R215" s="242"/>
      <c r="S215" s="242"/>
      <c r="T215" s="243"/>
      <c r="AT215" s="244" t="s">
        <v>246</v>
      </c>
      <c r="AU215" s="244" t="s">
        <v>82</v>
      </c>
      <c r="AV215" s="14" t="s">
        <v>212</v>
      </c>
      <c r="AW215" s="14" t="s">
        <v>33</v>
      </c>
      <c r="AX215" s="14" t="s">
        <v>80</v>
      </c>
      <c r="AY215" s="244" t="s">
        <v>206</v>
      </c>
    </row>
    <row r="216" spans="1:65" s="12" customFormat="1" ht="22.9" customHeight="1">
      <c r="B216" s="177"/>
      <c r="C216" s="178"/>
      <c r="D216" s="179" t="s">
        <v>71</v>
      </c>
      <c r="E216" s="191" t="s">
        <v>217</v>
      </c>
      <c r="F216" s="191" t="s">
        <v>474</v>
      </c>
      <c r="G216" s="178"/>
      <c r="H216" s="178"/>
      <c r="I216" s="181"/>
      <c r="J216" s="192">
        <f>BK216</f>
        <v>0</v>
      </c>
      <c r="K216" s="178"/>
      <c r="L216" s="183"/>
      <c r="M216" s="184"/>
      <c r="N216" s="185"/>
      <c r="O216" s="185"/>
      <c r="P216" s="186">
        <f>SUM(P217:P412)</f>
        <v>0</v>
      </c>
      <c r="Q216" s="185"/>
      <c r="R216" s="186">
        <f>SUM(R217:R412)</f>
        <v>3965.7845131699996</v>
      </c>
      <c r="S216" s="185"/>
      <c r="T216" s="187">
        <f>SUM(T217:T412)</f>
        <v>0</v>
      </c>
      <c r="AR216" s="188" t="s">
        <v>80</v>
      </c>
      <c r="AT216" s="189" t="s">
        <v>71</v>
      </c>
      <c r="AU216" s="189" t="s">
        <v>80</v>
      </c>
      <c r="AY216" s="188" t="s">
        <v>206</v>
      </c>
      <c r="BK216" s="190">
        <f>SUM(BK217:BK412)</f>
        <v>0</v>
      </c>
    </row>
    <row r="217" spans="1:65" s="2" customFormat="1" ht="44.25" customHeight="1">
      <c r="A217" s="35"/>
      <c r="B217" s="36"/>
      <c r="C217" s="193" t="s">
        <v>439</v>
      </c>
      <c r="D217" s="193" t="s">
        <v>208</v>
      </c>
      <c r="E217" s="194" t="s">
        <v>1777</v>
      </c>
      <c r="F217" s="195" t="s">
        <v>1778</v>
      </c>
      <c r="G217" s="196" t="s">
        <v>220</v>
      </c>
      <c r="H217" s="197">
        <v>35.76</v>
      </c>
      <c r="I217" s="198"/>
      <c r="J217" s="199">
        <f>ROUND(I217*H217,2)</f>
        <v>0</v>
      </c>
      <c r="K217" s="195" t="s">
        <v>277</v>
      </c>
      <c r="L217" s="40"/>
      <c r="M217" s="200" t="s">
        <v>19</v>
      </c>
      <c r="N217" s="201" t="s">
        <v>43</v>
      </c>
      <c r="O217" s="65"/>
      <c r="P217" s="202">
        <f>O217*H217</f>
        <v>0</v>
      </c>
      <c r="Q217" s="202">
        <v>0</v>
      </c>
      <c r="R217" s="202">
        <f>Q217*H217</f>
        <v>0</v>
      </c>
      <c r="S217" s="202">
        <v>0</v>
      </c>
      <c r="T217" s="203">
        <f>S217*H217</f>
        <v>0</v>
      </c>
      <c r="U217" s="35"/>
      <c r="V217" s="35"/>
      <c r="W217" s="35"/>
      <c r="X217" s="35"/>
      <c r="Y217" s="35"/>
      <c r="Z217" s="35"/>
      <c r="AA217" s="35"/>
      <c r="AB217" s="35"/>
      <c r="AC217" s="35"/>
      <c r="AD217" s="35"/>
      <c r="AE217" s="35"/>
      <c r="AR217" s="204" t="s">
        <v>212</v>
      </c>
      <c r="AT217" s="204" t="s">
        <v>208</v>
      </c>
      <c r="AU217" s="204" t="s">
        <v>82</v>
      </c>
      <c r="AY217" s="18" t="s">
        <v>206</v>
      </c>
      <c r="BE217" s="205">
        <f>IF(N217="základní",J217,0)</f>
        <v>0</v>
      </c>
      <c r="BF217" s="205">
        <f>IF(N217="snížená",J217,0)</f>
        <v>0</v>
      </c>
      <c r="BG217" s="205">
        <f>IF(N217="zákl. přenesená",J217,0)</f>
        <v>0</v>
      </c>
      <c r="BH217" s="205">
        <f>IF(N217="sníž. přenesená",J217,0)</f>
        <v>0</v>
      </c>
      <c r="BI217" s="205">
        <f>IF(N217="nulová",J217,0)</f>
        <v>0</v>
      </c>
      <c r="BJ217" s="18" t="s">
        <v>80</v>
      </c>
      <c r="BK217" s="205">
        <f>ROUND(I217*H217,2)</f>
        <v>0</v>
      </c>
      <c r="BL217" s="18" t="s">
        <v>212</v>
      </c>
      <c r="BM217" s="204" t="s">
        <v>1779</v>
      </c>
    </row>
    <row r="218" spans="1:65" s="2" customFormat="1" ht="58.5">
      <c r="A218" s="35"/>
      <c r="B218" s="36"/>
      <c r="C218" s="37"/>
      <c r="D218" s="208" t="s">
        <v>279</v>
      </c>
      <c r="E218" s="37"/>
      <c r="F218" s="221" t="s">
        <v>1780</v>
      </c>
      <c r="G218" s="37"/>
      <c r="H218" s="37"/>
      <c r="I218" s="116"/>
      <c r="J218" s="37"/>
      <c r="K218" s="37"/>
      <c r="L218" s="40"/>
      <c r="M218" s="222"/>
      <c r="N218" s="223"/>
      <c r="O218" s="65"/>
      <c r="P218" s="65"/>
      <c r="Q218" s="65"/>
      <c r="R218" s="65"/>
      <c r="S218" s="65"/>
      <c r="T218" s="66"/>
      <c r="U218" s="35"/>
      <c r="V218" s="35"/>
      <c r="W218" s="35"/>
      <c r="X218" s="35"/>
      <c r="Y218" s="35"/>
      <c r="Z218" s="35"/>
      <c r="AA218" s="35"/>
      <c r="AB218" s="35"/>
      <c r="AC218" s="35"/>
      <c r="AD218" s="35"/>
      <c r="AE218" s="35"/>
      <c r="AT218" s="18" t="s">
        <v>279</v>
      </c>
      <c r="AU218" s="18" t="s">
        <v>82</v>
      </c>
    </row>
    <row r="219" spans="1:65" s="13" customFormat="1" ht="11.25">
      <c r="B219" s="206"/>
      <c r="C219" s="207"/>
      <c r="D219" s="208" t="s">
        <v>246</v>
      </c>
      <c r="E219" s="209" t="s">
        <v>19</v>
      </c>
      <c r="F219" s="210" t="s">
        <v>1781</v>
      </c>
      <c r="G219" s="207"/>
      <c r="H219" s="211">
        <v>35.76</v>
      </c>
      <c r="I219" s="212"/>
      <c r="J219" s="207"/>
      <c r="K219" s="207"/>
      <c r="L219" s="213"/>
      <c r="M219" s="214"/>
      <c r="N219" s="215"/>
      <c r="O219" s="215"/>
      <c r="P219" s="215"/>
      <c r="Q219" s="215"/>
      <c r="R219" s="215"/>
      <c r="S219" s="215"/>
      <c r="T219" s="216"/>
      <c r="AT219" s="217" t="s">
        <v>246</v>
      </c>
      <c r="AU219" s="217" t="s">
        <v>82</v>
      </c>
      <c r="AV219" s="13" t="s">
        <v>82</v>
      </c>
      <c r="AW219" s="13" t="s">
        <v>33</v>
      </c>
      <c r="AX219" s="13" t="s">
        <v>80</v>
      </c>
      <c r="AY219" s="217" t="s">
        <v>206</v>
      </c>
    </row>
    <row r="220" spans="1:65" s="2" customFormat="1" ht="21.75" customHeight="1">
      <c r="A220" s="35"/>
      <c r="B220" s="36"/>
      <c r="C220" s="224" t="s">
        <v>444</v>
      </c>
      <c r="D220" s="224" t="s">
        <v>286</v>
      </c>
      <c r="E220" s="225" t="s">
        <v>1782</v>
      </c>
      <c r="F220" s="226" t="s">
        <v>1783</v>
      </c>
      <c r="G220" s="227" t="s">
        <v>211</v>
      </c>
      <c r="H220" s="228">
        <v>33</v>
      </c>
      <c r="I220" s="229"/>
      <c r="J220" s="230">
        <f>ROUND(I220*H220,2)</f>
        <v>0</v>
      </c>
      <c r="K220" s="226" t="s">
        <v>277</v>
      </c>
      <c r="L220" s="231"/>
      <c r="M220" s="232" t="s">
        <v>19</v>
      </c>
      <c r="N220" s="233" t="s">
        <v>43</v>
      </c>
      <c r="O220" s="65"/>
      <c r="P220" s="202">
        <f>O220*H220</f>
        <v>0</v>
      </c>
      <c r="Q220" s="202">
        <v>2.9999999999999997E-4</v>
      </c>
      <c r="R220" s="202">
        <f>Q220*H220</f>
        <v>9.8999999999999991E-3</v>
      </c>
      <c r="S220" s="202">
        <v>0</v>
      </c>
      <c r="T220" s="203">
        <f>S220*H220</f>
        <v>0</v>
      </c>
      <c r="U220" s="35"/>
      <c r="V220" s="35"/>
      <c r="W220" s="35"/>
      <c r="X220" s="35"/>
      <c r="Y220" s="35"/>
      <c r="Z220" s="35"/>
      <c r="AA220" s="35"/>
      <c r="AB220" s="35"/>
      <c r="AC220" s="35"/>
      <c r="AD220" s="35"/>
      <c r="AE220" s="35"/>
      <c r="AR220" s="204" t="s">
        <v>239</v>
      </c>
      <c r="AT220" s="204" t="s">
        <v>286</v>
      </c>
      <c r="AU220" s="204" t="s">
        <v>82</v>
      </c>
      <c r="AY220" s="18" t="s">
        <v>206</v>
      </c>
      <c r="BE220" s="205">
        <f>IF(N220="základní",J220,0)</f>
        <v>0</v>
      </c>
      <c r="BF220" s="205">
        <f>IF(N220="snížená",J220,0)</f>
        <v>0</v>
      </c>
      <c r="BG220" s="205">
        <f>IF(N220="zákl. přenesená",J220,0)</f>
        <v>0</v>
      </c>
      <c r="BH220" s="205">
        <f>IF(N220="sníž. přenesená",J220,0)</f>
        <v>0</v>
      </c>
      <c r="BI220" s="205">
        <f>IF(N220="nulová",J220,0)</f>
        <v>0</v>
      </c>
      <c r="BJ220" s="18" t="s">
        <v>80</v>
      </c>
      <c r="BK220" s="205">
        <f>ROUND(I220*H220,2)</f>
        <v>0</v>
      </c>
      <c r="BL220" s="18" t="s">
        <v>212</v>
      </c>
      <c r="BM220" s="204" t="s">
        <v>1784</v>
      </c>
    </row>
    <row r="221" spans="1:65" s="13" customFormat="1" ht="11.25">
      <c r="B221" s="206"/>
      <c r="C221" s="207"/>
      <c r="D221" s="208" t="s">
        <v>246</v>
      </c>
      <c r="E221" s="209" t="s">
        <v>19</v>
      </c>
      <c r="F221" s="210" t="s">
        <v>1785</v>
      </c>
      <c r="G221" s="207"/>
      <c r="H221" s="211">
        <v>33</v>
      </c>
      <c r="I221" s="212"/>
      <c r="J221" s="207"/>
      <c r="K221" s="207"/>
      <c r="L221" s="213"/>
      <c r="M221" s="214"/>
      <c r="N221" s="215"/>
      <c r="O221" s="215"/>
      <c r="P221" s="215"/>
      <c r="Q221" s="215"/>
      <c r="R221" s="215"/>
      <c r="S221" s="215"/>
      <c r="T221" s="216"/>
      <c r="AT221" s="217" t="s">
        <v>246</v>
      </c>
      <c r="AU221" s="217" t="s">
        <v>82</v>
      </c>
      <c r="AV221" s="13" t="s">
        <v>82</v>
      </c>
      <c r="AW221" s="13" t="s">
        <v>33</v>
      </c>
      <c r="AX221" s="13" t="s">
        <v>80</v>
      </c>
      <c r="AY221" s="217" t="s">
        <v>206</v>
      </c>
    </row>
    <row r="222" spans="1:65" s="2" customFormat="1" ht="21.75" customHeight="1">
      <c r="A222" s="35"/>
      <c r="B222" s="36"/>
      <c r="C222" s="224" t="s">
        <v>449</v>
      </c>
      <c r="D222" s="224" t="s">
        <v>286</v>
      </c>
      <c r="E222" s="225" t="s">
        <v>1786</v>
      </c>
      <c r="F222" s="226" t="s">
        <v>1787</v>
      </c>
      <c r="G222" s="227" t="s">
        <v>211</v>
      </c>
      <c r="H222" s="228">
        <v>46</v>
      </c>
      <c r="I222" s="229"/>
      <c r="J222" s="230">
        <f>ROUND(I222*H222,2)</f>
        <v>0</v>
      </c>
      <c r="K222" s="226" t="s">
        <v>19</v>
      </c>
      <c r="L222" s="231"/>
      <c r="M222" s="232" t="s">
        <v>19</v>
      </c>
      <c r="N222" s="233" t="s">
        <v>43</v>
      </c>
      <c r="O222" s="65"/>
      <c r="P222" s="202">
        <f>O222*H222</f>
        <v>0</v>
      </c>
      <c r="Q222" s="202">
        <v>2.9999999999999997E-4</v>
      </c>
      <c r="R222" s="202">
        <f>Q222*H222</f>
        <v>1.3799999999999998E-2</v>
      </c>
      <c r="S222" s="202">
        <v>0</v>
      </c>
      <c r="T222" s="203">
        <f>S222*H222</f>
        <v>0</v>
      </c>
      <c r="U222" s="35"/>
      <c r="V222" s="35"/>
      <c r="W222" s="35"/>
      <c r="X222" s="35"/>
      <c r="Y222" s="35"/>
      <c r="Z222" s="35"/>
      <c r="AA222" s="35"/>
      <c r="AB222" s="35"/>
      <c r="AC222" s="35"/>
      <c r="AD222" s="35"/>
      <c r="AE222" s="35"/>
      <c r="AR222" s="204" t="s">
        <v>239</v>
      </c>
      <c r="AT222" s="204" t="s">
        <v>286</v>
      </c>
      <c r="AU222" s="204" t="s">
        <v>82</v>
      </c>
      <c r="AY222" s="18" t="s">
        <v>206</v>
      </c>
      <c r="BE222" s="205">
        <f>IF(N222="základní",J222,0)</f>
        <v>0</v>
      </c>
      <c r="BF222" s="205">
        <f>IF(N222="snížená",J222,0)</f>
        <v>0</v>
      </c>
      <c r="BG222" s="205">
        <f>IF(N222="zákl. přenesená",J222,0)</f>
        <v>0</v>
      </c>
      <c r="BH222" s="205">
        <f>IF(N222="sníž. přenesená",J222,0)</f>
        <v>0</v>
      </c>
      <c r="BI222" s="205">
        <f>IF(N222="nulová",J222,0)</f>
        <v>0</v>
      </c>
      <c r="BJ222" s="18" t="s">
        <v>80</v>
      </c>
      <c r="BK222" s="205">
        <f>ROUND(I222*H222,2)</f>
        <v>0</v>
      </c>
      <c r="BL222" s="18" t="s">
        <v>212</v>
      </c>
      <c r="BM222" s="204" t="s">
        <v>1788</v>
      </c>
    </row>
    <row r="223" spans="1:65" s="13" customFormat="1" ht="11.25">
      <c r="B223" s="206"/>
      <c r="C223" s="207"/>
      <c r="D223" s="208" t="s">
        <v>246</v>
      </c>
      <c r="E223" s="209" t="s">
        <v>19</v>
      </c>
      <c r="F223" s="210" t="s">
        <v>1789</v>
      </c>
      <c r="G223" s="207"/>
      <c r="H223" s="211">
        <v>46</v>
      </c>
      <c r="I223" s="212"/>
      <c r="J223" s="207"/>
      <c r="K223" s="207"/>
      <c r="L223" s="213"/>
      <c r="M223" s="214"/>
      <c r="N223" s="215"/>
      <c r="O223" s="215"/>
      <c r="P223" s="215"/>
      <c r="Q223" s="215"/>
      <c r="R223" s="215"/>
      <c r="S223" s="215"/>
      <c r="T223" s="216"/>
      <c r="AT223" s="217" t="s">
        <v>246</v>
      </c>
      <c r="AU223" s="217" t="s">
        <v>82</v>
      </c>
      <c r="AV223" s="13" t="s">
        <v>82</v>
      </c>
      <c r="AW223" s="13" t="s">
        <v>33</v>
      </c>
      <c r="AX223" s="13" t="s">
        <v>80</v>
      </c>
      <c r="AY223" s="217" t="s">
        <v>206</v>
      </c>
    </row>
    <row r="224" spans="1:65" s="2" customFormat="1" ht="21.75" customHeight="1">
      <c r="A224" s="35"/>
      <c r="B224" s="36"/>
      <c r="C224" s="224" t="s">
        <v>456</v>
      </c>
      <c r="D224" s="224" t="s">
        <v>286</v>
      </c>
      <c r="E224" s="225" t="s">
        <v>1790</v>
      </c>
      <c r="F224" s="226" t="s">
        <v>1791</v>
      </c>
      <c r="G224" s="227" t="s">
        <v>211</v>
      </c>
      <c r="H224" s="228">
        <v>10</v>
      </c>
      <c r="I224" s="229"/>
      <c r="J224" s="230">
        <f>ROUND(I224*H224,2)</f>
        <v>0</v>
      </c>
      <c r="K224" s="226" t="s">
        <v>19</v>
      </c>
      <c r="L224" s="231"/>
      <c r="M224" s="232" t="s">
        <v>19</v>
      </c>
      <c r="N224" s="233" t="s">
        <v>43</v>
      </c>
      <c r="O224" s="65"/>
      <c r="P224" s="202">
        <f>O224*H224</f>
        <v>0</v>
      </c>
      <c r="Q224" s="202">
        <v>2.9999999999999997E-4</v>
      </c>
      <c r="R224" s="202">
        <f>Q224*H224</f>
        <v>2.9999999999999996E-3</v>
      </c>
      <c r="S224" s="202">
        <v>0</v>
      </c>
      <c r="T224" s="203">
        <f>S224*H224</f>
        <v>0</v>
      </c>
      <c r="U224" s="35"/>
      <c r="V224" s="35"/>
      <c r="W224" s="35"/>
      <c r="X224" s="35"/>
      <c r="Y224" s="35"/>
      <c r="Z224" s="35"/>
      <c r="AA224" s="35"/>
      <c r="AB224" s="35"/>
      <c r="AC224" s="35"/>
      <c r="AD224" s="35"/>
      <c r="AE224" s="35"/>
      <c r="AR224" s="204" t="s">
        <v>239</v>
      </c>
      <c r="AT224" s="204" t="s">
        <v>286</v>
      </c>
      <c r="AU224" s="204" t="s">
        <v>82</v>
      </c>
      <c r="AY224" s="18" t="s">
        <v>206</v>
      </c>
      <c r="BE224" s="205">
        <f>IF(N224="základní",J224,0)</f>
        <v>0</v>
      </c>
      <c r="BF224" s="205">
        <f>IF(N224="snížená",J224,0)</f>
        <v>0</v>
      </c>
      <c r="BG224" s="205">
        <f>IF(N224="zákl. přenesená",J224,0)</f>
        <v>0</v>
      </c>
      <c r="BH224" s="205">
        <f>IF(N224="sníž. přenesená",J224,0)</f>
        <v>0</v>
      </c>
      <c r="BI224" s="205">
        <f>IF(N224="nulová",J224,0)</f>
        <v>0</v>
      </c>
      <c r="BJ224" s="18" t="s">
        <v>80</v>
      </c>
      <c r="BK224" s="205">
        <f>ROUND(I224*H224,2)</f>
        <v>0</v>
      </c>
      <c r="BL224" s="18" t="s">
        <v>212</v>
      </c>
      <c r="BM224" s="204" t="s">
        <v>1792</v>
      </c>
    </row>
    <row r="225" spans="1:65" s="13" customFormat="1" ht="11.25">
      <c r="B225" s="206"/>
      <c r="C225" s="207"/>
      <c r="D225" s="208" t="s">
        <v>246</v>
      </c>
      <c r="E225" s="209" t="s">
        <v>19</v>
      </c>
      <c r="F225" s="210" t="s">
        <v>1793</v>
      </c>
      <c r="G225" s="207"/>
      <c r="H225" s="211">
        <v>10</v>
      </c>
      <c r="I225" s="212"/>
      <c r="J225" s="207"/>
      <c r="K225" s="207"/>
      <c r="L225" s="213"/>
      <c r="M225" s="214"/>
      <c r="N225" s="215"/>
      <c r="O225" s="215"/>
      <c r="P225" s="215"/>
      <c r="Q225" s="215"/>
      <c r="R225" s="215"/>
      <c r="S225" s="215"/>
      <c r="T225" s="216"/>
      <c r="AT225" s="217" t="s">
        <v>246</v>
      </c>
      <c r="AU225" s="217" t="s">
        <v>82</v>
      </c>
      <c r="AV225" s="13" t="s">
        <v>82</v>
      </c>
      <c r="AW225" s="13" t="s">
        <v>33</v>
      </c>
      <c r="AX225" s="13" t="s">
        <v>80</v>
      </c>
      <c r="AY225" s="217" t="s">
        <v>206</v>
      </c>
    </row>
    <row r="226" spans="1:65" s="2" customFormat="1" ht="21.75" customHeight="1">
      <c r="A226" s="35"/>
      <c r="B226" s="36"/>
      <c r="C226" s="224" t="s">
        <v>590</v>
      </c>
      <c r="D226" s="224" t="s">
        <v>286</v>
      </c>
      <c r="E226" s="225" t="s">
        <v>1794</v>
      </c>
      <c r="F226" s="226" t="s">
        <v>1795</v>
      </c>
      <c r="G226" s="227" t="s">
        <v>211</v>
      </c>
      <c r="H226" s="228">
        <v>6</v>
      </c>
      <c r="I226" s="229"/>
      <c r="J226" s="230">
        <f>ROUND(I226*H226,2)</f>
        <v>0</v>
      </c>
      <c r="K226" s="226" t="s">
        <v>19</v>
      </c>
      <c r="L226" s="231"/>
      <c r="M226" s="232" t="s">
        <v>19</v>
      </c>
      <c r="N226" s="233" t="s">
        <v>43</v>
      </c>
      <c r="O226" s="65"/>
      <c r="P226" s="202">
        <f>O226*H226</f>
        <v>0</v>
      </c>
      <c r="Q226" s="202">
        <v>2.9999999999999997E-4</v>
      </c>
      <c r="R226" s="202">
        <f>Q226*H226</f>
        <v>1.8E-3</v>
      </c>
      <c r="S226" s="202">
        <v>0</v>
      </c>
      <c r="T226" s="203">
        <f>S226*H226</f>
        <v>0</v>
      </c>
      <c r="U226" s="35"/>
      <c r="V226" s="35"/>
      <c r="W226" s="35"/>
      <c r="X226" s="35"/>
      <c r="Y226" s="35"/>
      <c r="Z226" s="35"/>
      <c r="AA226" s="35"/>
      <c r="AB226" s="35"/>
      <c r="AC226" s="35"/>
      <c r="AD226" s="35"/>
      <c r="AE226" s="35"/>
      <c r="AR226" s="204" t="s">
        <v>239</v>
      </c>
      <c r="AT226" s="204" t="s">
        <v>286</v>
      </c>
      <c r="AU226" s="204" t="s">
        <v>82</v>
      </c>
      <c r="AY226" s="18" t="s">
        <v>206</v>
      </c>
      <c r="BE226" s="205">
        <f>IF(N226="základní",J226,0)</f>
        <v>0</v>
      </c>
      <c r="BF226" s="205">
        <f>IF(N226="snížená",J226,0)</f>
        <v>0</v>
      </c>
      <c r="BG226" s="205">
        <f>IF(N226="zákl. přenesená",J226,0)</f>
        <v>0</v>
      </c>
      <c r="BH226" s="205">
        <f>IF(N226="sníž. přenesená",J226,0)</f>
        <v>0</v>
      </c>
      <c r="BI226" s="205">
        <f>IF(N226="nulová",J226,0)</f>
        <v>0</v>
      </c>
      <c r="BJ226" s="18" t="s">
        <v>80</v>
      </c>
      <c r="BK226" s="205">
        <f>ROUND(I226*H226,2)</f>
        <v>0</v>
      </c>
      <c r="BL226" s="18" t="s">
        <v>212</v>
      </c>
      <c r="BM226" s="204" t="s">
        <v>1796</v>
      </c>
    </row>
    <row r="227" spans="1:65" s="13" customFormat="1" ht="11.25">
      <c r="B227" s="206"/>
      <c r="C227" s="207"/>
      <c r="D227" s="208" t="s">
        <v>246</v>
      </c>
      <c r="E227" s="209" t="s">
        <v>19</v>
      </c>
      <c r="F227" s="210" t="s">
        <v>1797</v>
      </c>
      <c r="G227" s="207"/>
      <c r="H227" s="211">
        <v>6</v>
      </c>
      <c r="I227" s="212"/>
      <c r="J227" s="207"/>
      <c r="K227" s="207"/>
      <c r="L227" s="213"/>
      <c r="M227" s="214"/>
      <c r="N227" s="215"/>
      <c r="O227" s="215"/>
      <c r="P227" s="215"/>
      <c r="Q227" s="215"/>
      <c r="R227" s="215"/>
      <c r="S227" s="215"/>
      <c r="T227" s="216"/>
      <c r="AT227" s="217" t="s">
        <v>246</v>
      </c>
      <c r="AU227" s="217" t="s">
        <v>82</v>
      </c>
      <c r="AV227" s="13" t="s">
        <v>82</v>
      </c>
      <c r="AW227" s="13" t="s">
        <v>33</v>
      </c>
      <c r="AX227" s="13" t="s">
        <v>80</v>
      </c>
      <c r="AY227" s="217" t="s">
        <v>206</v>
      </c>
    </row>
    <row r="228" spans="1:65" s="2" customFormat="1" ht="21.75" customHeight="1">
      <c r="A228" s="35"/>
      <c r="B228" s="36"/>
      <c r="C228" s="193" t="s">
        <v>594</v>
      </c>
      <c r="D228" s="193" t="s">
        <v>208</v>
      </c>
      <c r="E228" s="194" t="s">
        <v>1798</v>
      </c>
      <c r="F228" s="195" t="s">
        <v>1799</v>
      </c>
      <c r="G228" s="196" t="s">
        <v>325</v>
      </c>
      <c r="H228" s="197">
        <v>901.70799999999997</v>
      </c>
      <c r="I228" s="198"/>
      <c r="J228" s="199">
        <f>ROUND(I228*H228,2)</f>
        <v>0</v>
      </c>
      <c r="K228" s="195" t="s">
        <v>277</v>
      </c>
      <c r="L228" s="40"/>
      <c r="M228" s="200" t="s">
        <v>19</v>
      </c>
      <c r="N228" s="201" t="s">
        <v>43</v>
      </c>
      <c r="O228" s="65"/>
      <c r="P228" s="202">
        <f>O228*H228</f>
        <v>0</v>
      </c>
      <c r="Q228" s="202">
        <v>0.15301000000000001</v>
      </c>
      <c r="R228" s="202">
        <f>Q228*H228</f>
        <v>137.97034108</v>
      </c>
      <c r="S228" s="202">
        <v>0</v>
      </c>
      <c r="T228" s="203">
        <f>S228*H228</f>
        <v>0</v>
      </c>
      <c r="U228" s="35"/>
      <c r="V228" s="35"/>
      <c r="W228" s="35"/>
      <c r="X228" s="35"/>
      <c r="Y228" s="35"/>
      <c r="Z228" s="35"/>
      <c r="AA228" s="35"/>
      <c r="AB228" s="35"/>
      <c r="AC228" s="35"/>
      <c r="AD228" s="35"/>
      <c r="AE228" s="35"/>
      <c r="AR228" s="204" t="s">
        <v>212</v>
      </c>
      <c r="AT228" s="204" t="s">
        <v>208</v>
      </c>
      <c r="AU228" s="204" t="s">
        <v>82</v>
      </c>
      <c r="AY228" s="18" t="s">
        <v>206</v>
      </c>
      <c r="BE228" s="205">
        <f>IF(N228="základní",J228,0)</f>
        <v>0</v>
      </c>
      <c r="BF228" s="205">
        <f>IF(N228="snížená",J228,0)</f>
        <v>0</v>
      </c>
      <c r="BG228" s="205">
        <f>IF(N228="zákl. přenesená",J228,0)</f>
        <v>0</v>
      </c>
      <c r="BH228" s="205">
        <f>IF(N228="sníž. přenesená",J228,0)</f>
        <v>0</v>
      </c>
      <c r="BI228" s="205">
        <f>IF(N228="nulová",J228,0)</f>
        <v>0</v>
      </c>
      <c r="BJ228" s="18" t="s">
        <v>80</v>
      </c>
      <c r="BK228" s="205">
        <f>ROUND(I228*H228,2)</f>
        <v>0</v>
      </c>
      <c r="BL228" s="18" t="s">
        <v>212</v>
      </c>
      <c r="BM228" s="204" t="s">
        <v>1800</v>
      </c>
    </row>
    <row r="229" spans="1:65" s="2" customFormat="1" ht="146.25">
      <c r="A229" s="35"/>
      <c r="B229" s="36"/>
      <c r="C229" s="37"/>
      <c r="D229" s="208" t="s">
        <v>279</v>
      </c>
      <c r="E229" s="37"/>
      <c r="F229" s="221" t="s">
        <v>1801</v>
      </c>
      <c r="G229" s="37"/>
      <c r="H229" s="37"/>
      <c r="I229" s="116"/>
      <c r="J229" s="37"/>
      <c r="K229" s="37"/>
      <c r="L229" s="40"/>
      <c r="M229" s="222"/>
      <c r="N229" s="223"/>
      <c r="O229" s="65"/>
      <c r="P229" s="65"/>
      <c r="Q229" s="65"/>
      <c r="R229" s="65"/>
      <c r="S229" s="65"/>
      <c r="T229" s="66"/>
      <c r="U229" s="35"/>
      <c r="V229" s="35"/>
      <c r="W229" s="35"/>
      <c r="X229" s="35"/>
      <c r="Y229" s="35"/>
      <c r="Z229" s="35"/>
      <c r="AA229" s="35"/>
      <c r="AB229" s="35"/>
      <c r="AC229" s="35"/>
      <c r="AD229" s="35"/>
      <c r="AE229" s="35"/>
      <c r="AT229" s="18" t="s">
        <v>279</v>
      </c>
      <c r="AU229" s="18" t="s">
        <v>82</v>
      </c>
    </row>
    <row r="230" spans="1:65" s="13" customFormat="1" ht="11.25">
      <c r="B230" s="206"/>
      <c r="C230" s="207"/>
      <c r="D230" s="208" t="s">
        <v>246</v>
      </c>
      <c r="E230" s="209" t="s">
        <v>19</v>
      </c>
      <c r="F230" s="210" t="s">
        <v>1802</v>
      </c>
      <c r="G230" s="207"/>
      <c r="H230" s="211">
        <v>167.43199999999999</v>
      </c>
      <c r="I230" s="212"/>
      <c r="J230" s="207"/>
      <c r="K230" s="207"/>
      <c r="L230" s="213"/>
      <c r="M230" s="214"/>
      <c r="N230" s="215"/>
      <c r="O230" s="215"/>
      <c r="P230" s="215"/>
      <c r="Q230" s="215"/>
      <c r="R230" s="215"/>
      <c r="S230" s="215"/>
      <c r="T230" s="216"/>
      <c r="AT230" s="217" t="s">
        <v>246</v>
      </c>
      <c r="AU230" s="217" t="s">
        <v>82</v>
      </c>
      <c r="AV230" s="13" t="s">
        <v>82</v>
      </c>
      <c r="AW230" s="13" t="s">
        <v>33</v>
      </c>
      <c r="AX230" s="13" t="s">
        <v>72</v>
      </c>
      <c r="AY230" s="217" t="s">
        <v>206</v>
      </c>
    </row>
    <row r="231" spans="1:65" s="13" customFormat="1" ht="11.25">
      <c r="B231" s="206"/>
      <c r="C231" s="207"/>
      <c r="D231" s="208" t="s">
        <v>246</v>
      </c>
      <c r="E231" s="209" t="s">
        <v>19</v>
      </c>
      <c r="F231" s="210" t="s">
        <v>1803</v>
      </c>
      <c r="G231" s="207"/>
      <c r="H231" s="211">
        <v>187.64599999999999</v>
      </c>
      <c r="I231" s="212"/>
      <c r="J231" s="207"/>
      <c r="K231" s="207"/>
      <c r="L231" s="213"/>
      <c r="M231" s="214"/>
      <c r="N231" s="215"/>
      <c r="O231" s="215"/>
      <c r="P231" s="215"/>
      <c r="Q231" s="215"/>
      <c r="R231" s="215"/>
      <c r="S231" s="215"/>
      <c r="T231" s="216"/>
      <c r="AT231" s="217" t="s">
        <v>246</v>
      </c>
      <c r="AU231" s="217" t="s">
        <v>82</v>
      </c>
      <c r="AV231" s="13" t="s">
        <v>82</v>
      </c>
      <c r="AW231" s="13" t="s">
        <v>33</v>
      </c>
      <c r="AX231" s="13" t="s">
        <v>72</v>
      </c>
      <c r="AY231" s="217" t="s">
        <v>206</v>
      </c>
    </row>
    <row r="232" spans="1:65" s="13" customFormat="1" ht="11.25">
      <c r="B232" s="206"/>
      <c r="C232" s="207"/>
      <c r="D232" s="208" t="s">
        <v>246</v>
      </c>
      <c r="E232" s="209" t="s">
        <v>19</v>
      </c>
      <c r="F232" s="210" t="s">
        <v>1804</v>
      </c>
      <c r="G232" s="207"/>
      <c r="H232" s="211">
        <v>246.92599999999999</v>
      </c>
      <c r="I232" s="212"/>
      <c r="J232" s="207"/>
      <c r="K232" s="207"/>
      <c r="L232" s="213"/>
      <c r="M232" s="214"/>
      <c r="N232" s="215"/>
      <c r="O232" s="215"/>
      <c r="P232" s="215"/>
      <c r="Q232" s="215"/>
      <c r="R232" s="215"/>
      <c r="S232" s="215"/>
      <c r="T232" s="216"/>
      <c r="AT232" s="217" t="s">
        <v>246</v>
      </c>
      <c r="AU232" s="217" t="s">
        <v>82</v>
      </c>
      <c r="AV232" s="13" t="s">
        <v>82</v>
      </c>
      <c r="AW232" s="13" t="s">
        <v>33</v>
      </c>
      <c r="AX232" s="13" t="s">
        <v>72</v>
      </c>
      <c r="AY232" s="217" t="s">
        <v>206</v>
      </c>
    </row>
    <row r="233" spans="1:65" s="13" customFormat="1" ht="11.25">
      <c r="B233" s="206"/>
      <c r="C233" s="207"/>
      <c r="D233" s="208" t="s">
        <v>246</v>
      </c>
      <c r="E233" s="209" t="s">
        <v>19</v>
      </c>
      <c r="F233" s="210" t="s">
        <v>1805</v>
      </c>
      <c r="G233" s="207"/>
      <c r="H233" s="211">
        <v>223.24600000000001</v>
      </c>
      <c r="I233" s="212"/>
      <c r="J233" s="207"/>
      <c r="K233" s="207"/>
      <c r="L233" s="213"/>
      <c r="M233" s="214"/>
      <c r="N233" s="215"/>
      <c r="O233" s="215"/>
      <c r="P233" s="215"/>
      <c r="Q233" s="215"/>
      <c r="R233" s="215"/>
      <c r="S233" s="215"/>
      <c r="T233" s="216"/>
      <c r="AT233" s="217" t="s">
        <v>246</v>
      </c>
      <c r="AU233" s="217" t="s">
        <v>82</v>
      </c>
      <c r="AV233" s="13" t="s">
        <v>82</v>
      </c>
      <c r="AW233" s="13" t="s">
        <v>33</v>
      </c>
      <c r="AX233" s="13" t="s">
        <v>72</v>
      </c>
      <c r="AY233" s="217" t="s">
        <v>206</v>
      </c>
    </row>
    <row r="234" spans="1:65" s="13" customFormat="1" ht="11.25">
      <c r="B234" s="206"/>
      <c r="C234" s="207"/>
      <c r="D234" s="208" t="s">
        <v>246</v>
      </c>
      <c r="E234" s="209" t="s">
        <v>19</v>
      </c>
      <c r="F234" s="210" t="s">
        <v>1806</v>
      </c>
      <c r="G234" s="207"/>
      <c r="H234" s="211">
        <v>76.457999999999998</v>
      </c>
      <c r="I234" s="212"/>
      <c r="J234" s="207"/>
      <c r="K234" s="207"/>
      <c r="L234" s="213"/>
      <c r="M234" s="214"/>
      <c r="N234" s="215"/>
      <c r="O234" s="215"/>
      <c r="P234" s="215"/>
      <c r="Q234" s="215"/>
      <c r="R234" s="215"/>
      <c r="S234" s="215"/>
      <c r="T234" s="216"/>
      <c r="AT234" s="217" t="s">
        <v>246</v>
      </c>
      <c r="AU234" s="217" t="s">
        <v>82</v>
      </c>
      <c r="AV234" s="13" t="s">
        <v>82</v>
      </c>
      <c r="AW234" s="13" t="s">
        <v>33</v>
      </c>
      <c r="AX234" s="13" t="s">
        <v>72</v>
      </c>
      <c r="AY234" s="217" t="s">
        <v>206</v>
      </c>
    </row>
    <row r="235" spans="1:65" s="14" customFormat="1" ht="11.25">
      <c r="B235" s="234"/>
      <c r="C235" s="235"/>
      <c r="D235" s="208" t="s">
        <v>246</v>
      </c>
      <c r="E235" s="236" t="s">
        <v>19</v>
      </c>
      <c r="F235" s="237" t="s">
        <v>406</v>
      </c>
      <c r="G235" s="235"/>
      <c r="H235" s="238">
        <v>901.70799999999997</v>
      </c>
      <c r="I235" s="239"/>
      <c r="J235" s="235"/>
      <c r="K235" s="235"/>
      <c r="L235" s="240"/>
      <c r="M235" s="241"/>
      <c r="N235" s="242"/>
      <c r="O235" s="242"/>
      <c r="P235" s="242"/>
      <c r="Q235" s="242"/>
      <c r="R235" s="242"/>
      <c r="S235" s="242"/>
      <c r="T235" s="243"/>
      <c r="AT235" s="244" t="s">
        <v>246</v>
      </c>
      <c r="AU235" s="244" t="s">
        <v>82</v>
      </c>
      <c r="AV235" s="14" t="s">
        <v>212</v>
      </c>
      <c r="AW235" s="14" t="s">
        <v>33</v>
      </c>
      <c r="AX235" s="14" t="s">
        <v>80</v>
      </c>
      <c r="AY235" s="244" t="s">
        <v>206</v>
      </c>
    </row>
    <row r="236" spans="1:65" s="2" customFormat="1" ht="21.75" customHeight="1">
      <c r="A236" s="35"/>
      <c r="B236" s="36"/>
      <c r="C236" s="193" t="s">
        <v>598</v>
      </c>
      <c r="D236" s="193" t="s">
        <v>208</v>
      </c>
      <c r="E236" s="194" t="s">
        <v>1807</v>
      </c>
      <c r="F236" s="195" t="s">
        <v>1808</v>
      </c>
      <c r="G236" s="196" t="s">
        <v>325</v>
      </c>
      <c r="H236" s="197">
        <v>437.34699999999998</v>
      </c>
      <c r="I236" s="198"/>
      <c r="J236" s="199">
        <f>ROUND(I236*H236,2)</f>
        <v>0</v>
      </c>
      <c r="K236" s="195" t="s">
        <v>277</v>
      </c>
      <c r="L236" s="40"/>
      <c r="M236" s="200" t="s">
        <v>19</v>
      </c>
      <c r="N236" s="201" t="s">
        <v>43</v>
      </c>
      <c r="O236" s="65"/>
      <c r="P236" s="202">
        <f>O236*H236</f>
        <v>0</v>
      </c>
      <c r="Q236" s="202">
        <v>0.22158</v>
      </c>
      <c r="R236" s="202">
        <f>Q236*H236</f>
        <v>96.907348259999992</v>
      </c>
      <c r="S236" s="202">
        <v>0</v>
      </c>
      <c r="T236" s="203">
        <f>S236*H236</f>
        <v>0</v>
      </c>
      <c r="U236" s="35"/>
      <c r="V236" s="35"/>
      <c r="W236" s="35"/>
      <c r="X236" s="35"/>
      <c r="Y236" s="35"/>
      <c r="Z236" s="35"/>
      <c r="AA236" s="35"/>
      <c r="AB236" s="35"/>
      <c r="AC236" s="35"/>
      <c r="AD236" s="35"/>
      <c r="AE236" s="35"/>
      <c r="AR236" s="204" t="s">
        <v>212</v>
      </c>
      <c r="AT236" s="204" t="s">
        <v>208</v>
      </c>
      <c r="AU236" s="204" t="s">
        <v>82</v>
      </c>
      <c r="AY236" s="18" t="s">
        <v>206</v>
      </c>
      <c r="BE236" s="205">
        <f>IF(N236="základní",J236,0)</f>
        <v>0</v>
      </c>
      <c r="BF236" s="205">
        <f>IF(N236="snížená",J236,0)</f>
        <v>0</v>
      </c>
      <c r="BG236" s="205">
        <f>IF(N236="zákl. přenesená",J236,0)</f>
        <v>0</v>
      </c>
      <c r="BH236" s="205">
        <f>IF(N236="sníž. přenesená",J236,0)</f>
        <v>0</v>
      </c>
      <c r="BI236" s="205">
        <f>IF(N236="nulová",J236,0)</f>
        <v>0</v>
      </c>
      <c r="BJ236" s="18" t="s">
        <v>80</v>
      </c>
      <c r="BK236" s="205">
        <f>ROUND(I236*H236,2)</f>
        <v>0</v>
      </c>
      <c r="BL236" s="18" t="s">
        <v>212</v>
      </c>
      <c r="BM236" s="204" t="s">
        <v>1809</v>
      </c>
    </row>
    <row r="237" spans="1:65" s="2" customFormat="1" ht="146.25">
      <c r="A237" s="35"/>
      <c r="B237" s="36"/>
      <c r="C237" s="37"/>
      <c r="D237" s="208" t="s">
        <v>279</v>
      </c>
      <c r="E237" s="37"/>
      <c r="F237" s="221" t="s">
        <v>1801</v>
      </c>
      <c r="G237" s="37"/>
      <c r="H237" s="37"/>
      <c r="I237" s="116"/>
      <c r="J237" s="37"/>
      <c r="K237" s="37"/>
      <c r="L237" s="40"/>
      <c r="M237" s="222"/>
      <c r="N237" s="223"/>
      <c r="O237" s="65"/>
      <c r="P237" s="65"/>
      <c r="Q237" s="65"/>
      <c r="R237" s="65"/>
      <c r="S237" s="65"/>
      <c r="T237" s="66"/>
      <c r="U237" s="35"/>
      <c r="V237" s="35"/>
      <c r="W237" s="35"/>
      <c r="X237" s="35"/>
      <c r="Y237" s="35"/>
      <c r="Z237" s="35"/>
      <c r="AA237" s="35"/>
      <c r="AB237" s="35"/>
      <c r="AC237" s="35"/>
      <c r="AD237" s="35"/>
      <c r="AE237" s="35"/>
      <c r="AT237" s="18" t="s">
        <v>279</v>
      </c>
      <c r="AU237" s="18" t="s">
        <v>82</v>
      </c>
    </row>
    <row r="238" spans="1:65" s="13" customFormat="1" ht="22.5">
      <c r="B238" s="206"/>
      <c r="C238" s="207"/>
      <c r="D238" s="208" t="s">
        <v>246</v>
      </c>
      <c r="E238" s="209" t="s">
        <v>19</v>
      </c>
      <c r="F238" s="210" t="s">
        <v>1810</v>
      </c>
      <c r="G238" s="207"/>
      <c r="H238" s="211">
        <v>389.68799999999999</v>
      </c>
      <c r="I238" s="212"/>
      <c r="J238" s="207"/>
      <c r="K238" s="207"/>
      <c r="L238" s="213"/>
      <c r="M238" s="214"/>
      <c r="N238" s="215"/>
      <c r="O238" s="215"/>
      <c r="P238" s="215"/>
      <c r="Q238" s="215"/>
      <c r="R238" s="215"/>
      <c r="S238" s="215"/>
      <c r="T238" s="216"/>
      <c r="AT238" s="217" t="s">
        <v>246</v>
      </c>
      <c r="AU238" s="217" t="s">
        <v>82</v>
      </c>
      <c r="AV238" s="13" t="s">
        <v>82</v>
      </c>
      <c r="AW238" s="13" t="s">
        <v>33</v>
      </c>
      <c r="AX238" s="13" t="s">
        <v>72</v>
      </c>
      <c r="AY238" s="217" t="s">
        <v>206</v>
      </c>
    </row>
    <row r="239" spans="1:65" s="13" customFormat="1" ht="11.25">
      <c r="B239" s="206"/>
      <c r="C239" s="207"/>
      <c r="D239" s="208" t="s">
        <v>246</v>
      </c>
      <c r="E239" s="209" t="s">
        <v>19</v>
      </c>
      <c r="F239" s="210" t="s">
        <v>1811</v>
      </c>
      <c r="G239" s="207"/>
      <c r="H239" s="211">
        <v>47.658999999999999</v>
      </c>
      <c r="I239" s="212"/>
      <c r="J239" s="207"/>
      <c r="K239" s="207"/>
      <c r="L239" s="213"/>
      <c r="M239" s="214"/>
      <c r="N239" s="215"/>
      <c r="O239" s="215"/>
      <c r="P239" s="215"/>
      <c r="Q239" s="215"/>
      <c r="R239" s="215"/>
      <c r="S239" s="215"/>
      <c r="T239" s="216"/>
      <c r="AT239" s="217" t="s">
        <v>246</v>
      </c>
      <c r="AU239" s="217" t="s">
        <v>82</v>
      </c>
      <c r="AV239" s="13" t="s">
        <v>82</v>
      </c>
      <c r="AW239" s="13" t="s">
        <v>33</v>
      </c>
      <c r="AX239" s="13" t="s">
        <v>72</v>
      </c>
      <c r="AY239" s="217" t="s">
        <v>206</v>
      </c>
    </row>
    <row r="240" spans="1:65" s="14" customFormat="1" ht="11.25">
      <c r="B240" s="234"/>
      <c r="C240" s="235"/>
      <c r="D240" s="208" t="s">
        <v>246</v>
      </c>
      <c r="E240" s="236" t="s">
        <v>19</v>
      </c>
      <c r="F240" s="237" t="s">
        <v>406</v>
      </c>
      <c r="G240" s="235"/>
      <c r="H240" s="238">
        <v>437.34699999999998</v>
      </c>
      <c r="I240" s="239"/>
      <c r="J240" s="235"/>
      <c r="K240" s="235"/>
      <c r="L240" s="240"/>
      <c r="M240" s="241"/>
      <c r="N240" s="242"/>
      <c r="O240" s="242"/>
      <c r="P240" s="242"/>
      <c r="Q240" s="242"/>
      <c r="R240" s="242"/>
      <c r="S240" s="242"/>
      <c r="T240" s="243"/>
      <c r="AT240" s="244" t="s">
        <v>246</v>
      </c>
      <c r="AU240" s="244" t="s">
        <v>82</v>
      </c>
      <c r="AV240" s="14" t="s">
        <v>212</v>
      </c>
      <c r="AW240" s="14" t="s">
        <v>33</v>
      </c>
      <c r="AX240" s="14" t="s">
        <v>80</v>
      </c>
      <c r="AY240" s="244" t="s">
        <v>206</v>
      </c>
    </row>
    <row r="241" spans="1:65" s="2" customFormat="1" ht="21.75" customHeight="1">
      <c r="A241" s="35"/>
      <c r="B241" s="36"/>
      <c r="C241" s="193" t="s">
        <v>602</v>
      </c>
      <c r="D241" s="193" t="s">
        <v>208</v>
      </c>
      <c r="E241" s="194" t="s">
        <v>1812</v>
      </c>
      <c r="F241" s="195" t="s">
        <v>1813</v>
      </c>
      <c r="G241" s="196" t="s">
        <v>325</v>
      </c>
      <c r="H241" s="197">
        <v>1639.829</v>
      </c>
      <c r="I241" s="198"/>
      <c r="J241" s="199">
        <f>ROUND(I241*H241,2)</f>
        <v>0</v>
      </c>
      <c r="K241" s="195" t="s">
        <v>277</v>
      </c>
      <c r="L241" s="40"/>
      <c r="M241" s="200" t="s">
        <v>19</v>
      </c>
      <c r="N241" s="201" t="s">
        <v>43</v>
      </c>
      <c r="O241" s="65"/>
      <c r="P241" s="202">
        <f>O241*H241</f>
        <v>0</v>
      </c>
      <c r="Q241" s="202">
        <v>0.26032</v>
      </c>
      <c r="R241" s="202">
        <f>Q241*H241</f>
        <v>426.88028527999995</v>
      </c>
      <c r="S241" s="202">
        <v>0</v>
      </c>
      <c r="T241" s="203">
        <f>S241*H241</f>
        <v>0</v>
      </c>
      <c r="U241" s="35"/>
      <c r="V241" s="35"/>
      <c r="W241" s="35"/>
      <c r="X241" s="35"/>
      <c r="Y241" s="35"/>
      <c r="Z241" s="35"/>
      <c r="AA241" s="35"/>
      <c r="AB241" s="35"/>
      <c r="AC241" s="35"/>
      <c r="AD241" s="35"/>
      <c r="AE241" s="35"/>
      <c r="AR241" s="204" t="s">
        <v>212</v>
      </c>
      <c r="AT241" s="204" t="s">
        <v>208</v>
      </c>
      <c r="AU241" s="204" t="s">
        <v>82</v>
      </c>
      <c r="AY241" s="18" t="s">
        <v>206</v>
      </c>
      <c r="BE241" s="205">
        <f>IF(N241="základní",J241,0)</f>
        <v>0</v>
      </c>
      <c r="BF241" s="205">
        <f>IF(N241="snížená",J241,0)</f>
        <v>0</v>
      </c>
      <c r="BG241" s="205">
        <f>IF(N241="zákl. přenesená",J241,0)</f>
        <v>0</v>
      </c>
      <c r="BH241" s="205">
        <f>IF(N241="sníž. přenesená",J241,0)</f>
        <v>0</v>
      </c>
      <c r="BI241" s="205">
        <f>IF(N241="nulová",J241,0)</f>
        <v>0</v>
      </c>
      <c r="BJ241" s="18" t="s">
        <v>80</v>
      </c>
      <c r="BK241" s="205">
        <f>ROUND(I241*H241,2)</f>
        <v>0</v>
      </c>
      <c r="BL241" s="18" t="s">
        <v>212</v>
      </c>
      <c r="BM241" s="204" t="s">
        <v>1814</v>
      </c>
    </row>
    <row r="242" spans="1:65" s="2" customFormat="1" ht="146.25">
      <c r="A242" s="35"/>
      <c r="B242" s="36"/>
      <c r="C242" s="37"/>
      <c r="D242" s="208" t="s">
        <v>279</v>
      </c>
      <c r="E242" s="37"/>
      <c r="F242" s="221" t="s">
        <v>1801</v>
      </c>
      <c r="G242" s="37"/>
      <c r="H242" s="37"/>
      <c r="I242" s="116"/>
      <c r="J242" s="37"/>
      <c r="K242" s="37"/>
      <c r="L242" s="40"/>
      <c r="M242" s="222"/>
      <c r="N242" s="223"/>
      <c r="O242" s="65"/>
      <c r="P242" s="65"/>
      <c r="Q242" s="65"/>
      <c r="R242" s="65"/>
      <c r="S242" s="65"/>
      <c r="T242" s="66"/>
      <c r="U242" s="35"/>
      <c r="V242" s="35"/>
      <c r="W242" s="35"/>
      <c r="X242" s="35"/>
      <c r="Y242" s="35"/>
      <c r="Z242" s="35"/>
      <c r="AA242" s="35"/>
      <c r="AB242" s="35"/>
      <c r="AC242" s="35"/>
      <c r="AD242" s="35"/>
      <c r="AE242" s="35"/>
      <c r="AT242" s="18" t="s">
        <v>279</v>
      </c>
      <c r="AU242" s="18" t="s">
        <v>82</v>
      </c>
    </row>
    <row r="243" spans="1:65" s="13" customFormat="1" ht="11.25">
      <c r="B243" s="206"/>
      <c r="C243" s="207"/>
      <c r="D243" s="208" t="s">
        <v>246</v>
      </c>
      <c r="E243" s="209" t="s">
        <v>19</v>
      </c>
      <c r="F243" s="210" t="s">
        <v>1815</v>
      </c>
      <c r="G243" s="207"/>
      <c r="H243" s="211">
        <v>162.83799999999999</v>
      </c>
      <c r="I243" s="212"/>
      <c r="J243" s="207"/>
      <c r="K243" s="207"/>
      <c r="L243" s="213"/>
      <c r="M243" s="214"/>
      <c r="N243" s="215"/>
      <c r="O243" s="215"/>
      <c r="P243" s="215"/>
      <c r="Q243" s="215"/>
      <c r="R243" s="215"/>
      <c r="S243" s="215"/>
      <c r="T243" s="216"/>
      <c r="AT243" s="217" t="s">
        <v>246</v>
      </c>
      <c r="AU243" s="217" t="s">
        <v>82</v>
      </c>
      <c r="AV243" s="13" t="s">
        <v>82</v>
      </c>
      <c r="AW243" s="13" t="s">
        <v>33</v>
      </c>
      <c r="AX243" s="13" t="s">
        <v>72</v>
      </c>
      <c r="AY243" s="217" t="s">
        <v>206</v>
      </c>
    </row>
    <row r="244" spans="1:65" s="13" customFormat="1" ht="11.25">
      <c r="B244" s="206"/>
      <c r="C244" s="207"/>
      <c r="D244" s="208" t="s">
        <v>246</v>
      </c>
      <c r="E244" s="209" t="s">
        <v>19</v>
      </c>
      <c r="F244" s="210" t="s">
        <v>1816</v>
      </c>
      <c r="G244" s="207"/>
      <c r="H244" s="211">
        <v>242.01900000000001</v>
      </c>
      <c r="I244" s="212"/>
      <c r="J244" s="207"/>
      <c r="K244" s="207"/>
      <c r="L244" s="213"/>
      <c r="M244" s="214"/>
      <c r="N244" s="215"/>
      <c r="O244" s="215"/>
      <c r="P244" s="215"/>
      <c r="Q244" s="215"/>
      <c r="R244" s="215"/>
      <c r="S244" s="215"/>
      <c r="T244" s="216"/>
      <c r="AT244" s="217" t="s">
        <v>246</v>
      </c>
      <c r="AU244" s="217" t="s">
        <v>82</v>
      </c>
      <c r="AV244" s="13" t="s">
        <v>82</v>
      </c>
      <c r="AW244" s="13" t="s">
        <v>33</v>
      </c>
      <c r="AX244" s="13" t="s">
        <v>72</v>
      </c>
      <c r="AY244" s="217" t="s">
        <v>206</v>
      </c>
    </row>
    <row r="245" spans="1:65" s="13" customFormat="1" ht="11.25">
      <c r="B245" s="206"/>
      <c r="C245" s="207"/>
      <c r="D245" s="208" t="s">
        <v>246</v>
      </c>
      <c r="E245" s="209" t="s">
        <v>19</v>
      </c>
      <c r="F245" s="210" t="s">
        <v>1817</v>
      </c>
      <c r="G245" s="207"/>
      <c r="H245" s="211">
        <v>412.49400000000003</v>
      </c>
      <c r="I245" s="212"/>
      <c r="J245" s="207"/>
      <c r="K245" s="207"/>
      <c r="L245" s="213"/>
      <c r="M245" s="214"/>
      <c r="N245" s="215"/>
      <c r="O245" s="215"/>
      <c r="P245" s="215"/>
      <c r="Q245" s="215"/>
      <c r="R245" s="215"/>
      <c r="S245" s="215"/>
      <c r="T245" s="216"/>
      <c r="AT245" s="217" t="s">
        <v>246</v>
      </c>
      <c r="AU245" s="217" t="s">
        <v>82</v>
      </c>
      <c r="AV245" s="13" t="s">
        <v>82</v>
      </c>
      <c r="AW245" s="13" t="s">
        <v>33</v>
      </c>
      <c r="AX245" s="13" t="s">
        <v>72</v>
      </c>
      <c r="AY245" s="217" t="s">
        <v>206</v>
      </c>
    </row>
    <row r="246" spans="1:65" s="13" customFormat="1" ht="11.25">
      <c r="B246" s="206"/>
      <c r="C246" s="207"/>
      <c r="D246" s="208" t="s">
        <v>246</v>
      </c>
      <c r="E246" s="209" t="s">
        <v>19</v>
      </c>
      <c r="F246" s="210" t="s">
        <v>1818</v>
      </c>
      <c r="G246" s="207"/>
      <c r="H246" s="211">
        <v>513.81299999999999</v>
      </c>
      <c r="I246" s="212"/>
      <c r="J246" s="207"/>
      <c r="K246" s="207"/>
      <c r="L246" s="213"/>
      <c r="M246" s="214"/>
      <c r="N246" s="215"/>
      <c r="O246" s="215"/>
      <c r="P246" s="215"/>
      <c r="Q246" s="215"/>
      <c r="R246" s="215"/>
      <c r="S246" s="215"/>
      <c r="T246" s="216"/>
      <c r="AT246" s="217" t="s">
        <v>246</v>
      </c>
      <c r="AU246" s="217" t="s">
        <v>82</v>
      </c>
      <c r="AV246" s="13" t="s">
        <v>82</v>
      </c>
      <c r="AW246" s="13" t="s">
        <v>33</v>
      </c>
      <c r="AX246" s="13" t="s">
        <v>72</v>
      </c>
      <c r="AY246" s="217" t="s">
        <v>206</v>
      </c>
    </row>
    <row r="247" spans="1:65" s="13" customFormat="1" ht="11.25">
      <c r="B247" s="206"/>
      <c r="C247" s="207"/>
      <c r="D247" s="208" t="s">
        <v>246</v>
      </c>
      <c r="E247" s="209" t="s">
        <v>19</v>
      </c>
      <c r="F247" s="210" t="s">
        <v>1819</v>
      </c>
      <c r="G247" s="207"/>
      <c r="H247" s="211">
        <v>308.66500000000002</v>
      </c>
      <c r="I247" s="212"/>
      <c r="J247" s="207"/>
      <c r="K247" s="207"/>
      <c r="L247" s="213"/>
      <c r="M247" s="214"/>
      <c r="N247" s="215"/>
      <c r="O247" s="215"/>
      <c r="P247" s="215"/>
      <c r="Q247" s="215"/>
      <c r="R247" s="215"/>
      <c r="S247" s="215"/>
      <c r="T247" s="216"/>
      <c r="AT247" s="217" t="s">
        <v>246</v>
      </c>
      <c r="AU247" s="217" t="s">
        <v>82</v>
      </c>
      <c r="AV247" s="13" t="s">
        <v>82</v>
      </c>
      <c r="AW247" s="13" t="s">
        <v>33</v>
      </c>
      <c r="AX247" s="13" t="s">
        <v>72</v>
      </c>
      <c r="AY247" s="217" t="s">
        <v>206</v>
      </c>
    </row>
    <row r="248" spans="1:65" s="14" customFormat="1" ht="11.25">
      <c r="B248" s="234"/>
      <c r="C248" s="235"/>
      <c r="D248" s="208" t="s">
        <v>246</v>
      </c>
      <c r="E248" s="236" t="s">
        <v>19</v>
      </c>
      <c r="F248" s="237" t="s">
        <v>406</v>
      </c>
      <c r="G248" s="235"/>
      <c r="H248" s="238">
        <v>1639.829</v>
      </c>
      <c r="I248" s="239"/>
      <c r="J248" s="235"/>
      <c r="K248" s="235"/>
      <c r="L248" s="240"/>
      <c r="M248" s="241"/>
      <c r="N248" s="242"/>
      <c r="O248" s="242"/>
      <c r="P248" s="242"/>
      <c r="Q248" s="242"/>
      <c r="R248" s="242"/>
      <c r="S248" s="242"/>
      <c r="T248" s="243"/>
      <c r="AT248" s="244" t="s">
        <v>246</v>
      </c>
      <c r="AU248" s="244" t="s">
        <v>82</v>
      </c>
      <c r="AV248" s="14" t="s">
        <v>212</v>
      </c>
      <c r="AW248" s="14" t="s">
        <v>33</v>
      </c>
      <c r="AX248" s="14" t="s">
        <v>80</v>
      </c>
      <c r="AY248" s="244" t="s">
        <v>206</v>
      </c>
    </row>
    <row r="249" spans="1:65" s="2" customFormat="1" ht="16.5" customHeight="1">
      <c r="A249" s="35"/>
      <c r="B249" s="36"/>
      <c r="C249" s="193" t="s">
        <v>732</v>
      </c>
      <c r="D249" s="193" t="s">
        <v>208</v>
      </c>
      <c r="E249" s="194" t="s">
        <v>1820</v>
      </c>
      <c r="F249" s="195" t="s">
        <v>1821</v>
      </c>
      <c r="G249" s="196" t="s">
        <v>302</v>
      </c>
      <c r="H249" s="197">
        <v>890.5</v>
      </c>
      <c r="I249" s="198"/>
      <c r="J249" s="199">
        <f>ROUND(I249*H249,2)</f>
        <v>0</v>
      </c>
      <c r="K249" s="195" t="s">
        <v>277</v>
      </c>
      <c r="L249" s="40"/>
      <c r="M249" s="200" t="s">
        <v>19</v>
      </c>
      <c r="N249" s="201" t="s">
        <v>43</v>
      </c>
      <c r="O249" s="65"/>
      <c r="P249" s="202">
        <f>O249*H249</f>
        <v>0</v>
      </c>
      <c r="Q249" s="202">
        <v>2.45329</v>
      </c>
      <c r="R249" s="202">
        <f>Q249*H249</f>
        <v>2184.6547449999998</v>
      </c>
      <c r="S249" s="202">
        <v>0</v>
      </c>
      <c r="T249" s="203">
        <f>S249*H249</f>
        <v>0</v>
      </c>
      <c r="U249" s="35"/>
      <c r="V249" s="35"/>
      <c r="W249" s="35"/>
      <c r="X249" s="35"/>
      <c r="Y249" s="35"/>
      <c r="Z249" s="35"/>
      <c r="AA249" s="35"/>
      <c r="AB249" s="35"/>
      <c r="AC249" s="35"/>
      <c r="AD249" s="35"/>
      <c r="AE249" s="35"/>
      <c r="AR249" s="204" t="s">
        <v>212</v>
      </c>
      <c r="AT249" s="204" t="s">
        <v>208</v>
      </c>
      <c r="AU249" s="204" t="s">
        <v>82</v>
      </c>
      <c r="AY249" s="18" t="s">
        <v>206</v>
      </c>
      <c r="BE249" s="205">
        <f>IF(N249="základní",J249,0)</f>
        <v>0</v>
      </c>
      <c r="BF249" s="205">
        <f>IF(N249="snížená",J249,0)</f>
        <v>0</v>
      </c>
      <c r="BG249" s="205">
        <f>IF(N249="zákl. přenesená",J249,0)</f>
        <v>0</v>
      </c>
      <c r="BH249" s="205">
        <f>IF(N249="sníž. přenesená",J249,0)</f>
        <v>0</v>
      </c>
      <c r="BI249" s="205">
        <f>IF(N249="nulová",J249,0)</f>
        <v>0</v>
      </c>
      <c r="BJ249" s="18" t="s">
        <v>80</v>
      </c>
      <c r="BK249" s="205">
        <f>ROUND(I249*H249,2)</f>
        <v>0</v>
      </c>
      <c r="BL249" s="18" t="s">
        <v>212</v>
      </c>
      <c r="BM249" s="204" t="s">
        <v>1822</v>
      </c>
    </row>
    <row r="250" spans="1:65" s="2" customFormat="1" ht="117">
      <c r="A250" s="35"/>
      <c r="B250" s="36"/>
      <c r="C250" s="37"/>
      <c r="D250" s="208" t="s">
        <v>279</v>
      </c>
      <c r="E250" s="37"/>
      <c r="F250" s="221" t="s">
        <v>1823</v>
      </c>
      <c r="G250" s="37"/>
      <c r="H250" s="37"/>
      <c r="I250" s="116"/>
      <c r="J250" s="37"/>
      <c r="K250" s="37"/>
      <c r="L250" s="40"/>
      <c r="M250" s="222"/>
      <c r="N250" s="223"/>
      <c r="O250" s="65"/>
      <c r="P250" s="65"/>
      <c r="Q250" s="65"/>
      <c r="R250" s="65"/>
      <c r="S250" s="65"/>
      <c r="T250" s="66"/>
      <c r="U250" s="35"/>
      <c r="V250" s="35"/>
      <c r="W250" s="35"/>
      <c r="X250" s="35"/>
      <c r="Y250" s="35"/>
      <c r="Z250" s="35"/>
      <c r="AA250" s="35"/>
      <c r="AB250" s="35"/>
      <c r="AC250" s="35"/>
      <c r="AD250" s="35"/>
      <c r="AE250" s="35"/>
      <c r="AT250" s="18" t="s">
        <v>279</v>
      </c>
      <c r="AU250" s="18" t="s">
        <v>82</v>
      </c>
    </row>
    <row r="251" spans="1:65" s="13" customFormat="1" ht="11.25">
      <c r="B251" s="206"/>
      <c r="C251" s="207"/>
      <c r="D251" s="208" t="s">
        <v>246</v>
      </c>
      <c r="E251" s="209" t="s">
        <v>19</v>
      </c>
      <c r="F251" s="210" t="s">
        <v>1824</v>
      </c>
      <c r="G251" s="207"/>
      <c r="H251" s="211">
        <v>890.5</v>
      </c>
      <c r="I251" s="212"/>
      <c r="J251" s="207"/>
      <c r="K251" s="207"/>
      <c r="L251" s="213"/>
      <c r="M251" s="214"/>
      <c r="N251" s="215"/>
      <c r="O251" s="215"/>
      <c r="P251" s="215"/>
      <c r="Q251" s="215"/>
      <c r="R251" s="215"/>
      <c r="S251" s="215"/>
      <c r="T251" s="216"/>
      <c r="AT251" s="217" t="s">
        <v>246</v>
      </c>
      <c r="AU251" s="217" t="s">
        <v>82</v>
      </c>
      <c r="AV251" s="13" t="s">
        <v>82</v>
      </c>
      <c r="AW251" s="13" t="s">
        <v>33</v>
      </c>
      <c r="AX251" s="13" t="s">
        <v>80</v>
      </c>
      <c r="AY251" s="217" t="s">
        <v>206</v>
      </c>
    </row>
    <row r="252" spans="1:65" s="2" customFormat="1" ht="21.75" customHeight="1">
      <c r="A252" s="35"/>
      <c r="B252" s="36"/>
      <c r="C252" s="193" t="s">
        <v>734</v>
      </c>
      <c r="D252" s="193" t="s">
        <v>208</v>
      </c>
      <c r="E252" s="194" t="s">
        <v>1825</v>
      </c>
      <c r="F252" s="195" t="s">
        <v>1826</v>
      </c>
      <c r="G252" s="196" t="s">
        <v>302</v>
      </c>
      <c r="H252" s="197">
        <v>24.5</v>
      </c>
      <c r="I252" s="198"/>
      <c r="J252" s="199">
        <f>ROUND(I252*H252,2)</f>
        <v>0</v>
      </c>
      <c r="K252" s="195" t="s">
        <v>277</v>
      </c>
      <c r="L252" s="40"/>
      <c r="M252" s="200" t="s">
        <v>19</v>
      </c>
      <c r="N252" s="201" t="s">
        <v>43</v>
      </c>
      <c r="O252" s="65"/>
      <c r="P252" s="202">
        <f>O252*H252</f>
        <v>0</v>
      </c>
      <c r="Q252" s="202">
        <v>2.45329</v>
      </c>
      <c r="R252" s="202">
        <f>Q252*H252</f>
        <v>60.105604999999997</v>
      </c>
      <c r="S252" s="202">
        <v>0</v>
      </c>
      <c r="T252" s="203">
        <f>S252*H252</f>
        <v>0</v>
      </c>
      <c r="U252" s="35"/>
      <c r="V252" s="35"/>
      <c r="W252" s="35"/>
      <c r="X252" s="35"/>
      <c r="Y252" s="35"/>
      <c r="Z252" s="35"/>
      <c r="AA252" s="35"/>
      <c r="AB252" s="35"/>
      <c r="AC252" s="35"/>
      <c r="AD252" s="35"/>
      <c r="AE252" s="35"/>
      <c r="AR252" s="204" t="s">
        <v>212</v>
      </c>
      <c r="AT252" s="204" t="s">
        <v>208</v>
      </c>
      <c r="AU252" s="204" t="s">
        <v>82</v>
      </c>
      <c r="AY252" s="18" t="s">
        <v>206</v>
      </c>
      <c r="BE252" s="205">
        <f>IF(N252="základní",J252,0)</f>
        <v>0</v>
      </c>
      <c r="BF252" s="205">
        <f>IF(N252="snížená",J252,0)</f>
        <v>0</v>
      </c>
      <c r="BG252" s="205">
        <f>IF(N252="zákl. přenesená",J252,0)</f>
        <v>0</v>
      </c>
      <c r="BH252" s="205">
        <f>IF(N252="sníž. přenesená",J252,0)</f>
        <v>0</v>
      </c>
      <c r="BI252" s="205">
        <f>IF(N252="nulová",J252,0)</f>
        <v>0</v>
      </c>
      <c r="BJ252" s="18" t="s">
        <v>80</v>
      </c>
      <c r="BK252" s="205">
        <f>ROUND(I252*H252,2)</f>
        <v>0</v>
      </c>
      <c r="BL252" s="18" t="s">
        <v>212</v>
      </c>
      <c r="BM252" s="204" t="s">
        <v>1827</v>
      </c>
    </row>
    <row r="253" spans="1:65" s="2" customFormat="1" ht="117">
      <c r="A253" s="35"/>
      <c r="B253" s="36"/>
      <c r="C253" s="37"/>
      <c r="D253" s="208" t="s">
        <v>279</v>
      </c>
      <c r="E253" s="37"/>
      <c r="F253" s="221" t="s">
        <v>1823</v>
      </c>
      <c r="G253" s="37"/>
      <c r="H253" s="37"/>
      <c r="I253" s="116"/>
      <c r="J253" s="37"/>
      <c r="K253" s="37"/>
      <c r="L253" s="40"/>
      <c r="M253" s="222"/>
      <c r="N253" s="223"/>
      <c r="O253" s="65"/>
      <c r="P253" s="65"/>
      <c r="Q253" s="65"/>
      <c r="R253" s="65"/>
      <c r="S253" s="65"/>
      <c r="T253" s="66"/>
      <c r="U253" s="35"/>
      <c r="V253" s="35"/>
      <c r="W253" s="35"/>
      <c r="X253" s="35"/>
      <c r="Y253" s="35"/>
      <c r="Z253" s="35"/>
      <c r="AA253" s="35"/>
      <c r="AB253" s="35"/>
      <c r="AC253" s="35"/>
      <c r="AD253" s="35"/>
      <c r="AE253" s="35"/>
      <c r="AT253" s="18" t="s">
        <v>279</v>
      </c>
      <c r="AU253" s="18" t="s">
        <v>82</v>
      </c>
    </row>
    <row r="254" spans="1:65" s="13" customFormat="1" ht="11.25">
      <c r="B254" s="206"/>
      <c r="C254" s="207"/>
      <c r="D254" s="208" t="s">
        <v>246</v>
      </c>
      <c r="E254" s="209" t="s">
        <v>19</v>
      </c>
      <c r="F254" s="210" t="s">
        <v>1828</v>
      </c>
      <c r="G254" s="207"/>
      <c r="H254" s="211">
        <v>24.5</v>
      </c>
      <c r="I254" s="212"/>
      <c r="J254" s="207"/>
      <c r="K254" s="207"/>
      <c r="L254" s="213"/>
      <c r="M254" s="214"/>
      <c r="N254" s="215"/>
      <c r="O254" s="215"/>
      <c r="P254" s="215"/>
      <c r="Q254" s="215"/>
      <c r="R254" s="215"/>
      <c r="S254" s="215"/>
      <c r="T254" s="216"/>
      <c r="AT254" s="217" t="s">
        <v>246</v>
      </c>
      <c r="AU254" s="217" t="s">
        <v>82</v>
      </c>
      <c r="AV254" s="13" t="s">
        <v>82</v>
      </c>
      <c r="AW254" s="13" t="s">
        <v>33</v>
      </c>
      <c r="AX254" s="13" t="s">
        <v>80</v>
      </c>
      <c r="AY254" s="217" t="s">
        <v>206</v>
      </c>
    </row>
    <row r="255" spans="1:65" s="2" customFormat="1" ht="16.5" customHeight="1">
      <c r="A255" s="35"/>
      <c r="B255" s="36"/>
      <c r="C255" s="193" t="s">
        <v>737</v>
      </c>
      <c r="D255" s="193" t="s">
        <v>208</v>
      </c>
      <c r="E255" s="194" t="s">
        <v>1829</v>
      </c>
      <c r="F255" s="195" t="s">
        <v>1830</v>
      </c>
      <c r="G255" s="196" t="s">
        <v>325</v>
      </c>
      <c r="H255" s="197">
        <v>9346.2000000000007</v>
      </c>
      <c r="I255" s="198"/>
      <c r="J255" s="199">
        <f>ROUND(I255*H255,2)</f>
        <v>0</v>
      </c>
      <c r="K255" s="195" t="s">
        <v>277</v>
      </c>
      <c r="L255" s="40"/>
      <c r="M255" s="200" t="s">
        <v>19</v>
      </c>
      <c r="N255" s="201" t="s">
        <v>43</v>
      </c>
      <c r="O255" s="65"/>
      <c r="P255" s="202">
        <f>O255*H255</f>
        <v>0</v>
      </c>
      <c r="Q255" s="202">
        <v>2.7499999999999998E-3</v>
      </c>
      <c r="R255" s="202">
        <f>Q255*H255</f>
        <v>25.70205</v>
      </c>
      <c r="S255" s="202">
        <v>0</v>
      </c>
      <c r="T255" s="203">
        <f>S255*H255</f>
        <v>0</v>
      </c>
      <c r="U255" s="35"/>
      <c r="V255" s="35"/>
      <c r="W255" s="35"/>
      <c r="X255" s="35"/>
      <c r="Y255" s="35"/>
      <c r="Z255" s="35"/>
      <c r="AA255" s="35"/>
      <c r="AB255" s="35"/>
      <c r="AC255" s="35"/>
      <c r="AD255" s="35"/>
      <c r="AE255" s="35"/>
      <c r="AR255" s="204" t="s">
        <v>212</v>
      </c>
      <c r="AT255" s="204" t="s">
        <v>208</v>
      </c>
      <c r="AU255" s="204" t="s">
        <v>82</v>
      </c>
      <c r="AY255" s="18" t="s">
        <v>206</v>
      </c>
      <c r="BE255" s="205">
        <f>IF(N255="základní",J255,0)</f>
        <v>0</v>
      </c>
      <c r="BF255" s="205">
        <f>IF(N255="snížená",J255,0)</f>
        <v>0</v>
      </c>
      <c r="BG255" s="205">
        <f>IF(N255="zákl. přenesená",J255,0)</f>
        <v>0</v>
      </c>
      <c r="BH255" s="205">
        <f>IF(N255="sníž. přenesená",J255,0)</f>
        <v>0</v>
      </c>
      <c r="BI255" s="205">
        <f>IF(N255="nulová",J255,0)</f>
        <v>0</v>
      </c>
      <c r="BJ255" s="18" t="s">
        <v>80</v>
      </c>
      <c r="BK255" s="205">
        <f>ROUND(I255*H255,2)</f>
        <v>0</v>
      </c>
      <c r="BL255" s="18" t="s">
        <v>212</v>
      </c>
      <c r="BM255" s="204" t="s">
        <v>1831</v>
      </c>
    </row>
    <row r="256" spans="1:65" s="2" customFormat="1" ht="97.5">
      <c r="A256" s="35"/>
      <c r="B256" s="36"/>
      <c r="C256" s="37"/>
      <c r="D256" s="208" t="s">
        <v>279</v>
      </c>
      <c r="E256" s="37"/>
      <c r="F256" s="221" t="s">
        <v>1832</v>
      </c>
      <c r="G256" s="37"/>
      <c r="H256" s="37"/>
      <c r="I256" s="116"/>
      <c r="J256" s="37"/>
      <c r="K256" s="37"/>
      <c r="L256" s="40"/>
      <c r="M256" s="222"/>
      <c r="N256" s="223"/>
      <c r="O256" s="65"/>
      <c r="P256" s="65"/>
      <c r="Q256" s="65"/>
      <c r="R256" s="65"/>
      <c r="S256" s="65"/>
      <c r="T256" s="66"/>
      <c r="U256" s="35"/>
      <c r="V256" s="35"/>
      <c r="W256" s="35"/>
      <c r="X256" s="35"/>
      <c r="Y256" s="35"/>
      <c r="Z256" s="35"/>
      <c r="AA256" s="35"/>
      <c r="AB256" s="35"/>
      <c r="AC256" s="35"/>
      <c r="AD256" s="35"/>
      <c r="AE256" s="35"/>
      <c r="AT256" s="18" t="s">
        <v>279</v>
      </c>
      <c r="AU256" s="18" t="s">
        <v>82</v>
      </c>
    </row>
    <row r="257" spans="1:65" s="13" customFormat="1" ht="22.5">
      <c r="B257" s="206"/>
      <c r="C257" s="207"/>
      <c r="D257" s="208" t="s">
        <v>246</v>
      </c>
      <c r="E257" s="209" t="s">
        <v>19</v>
      </c>
      <c r="F257" s="210" t="s">
        <v>1833</v>
      </c>
      <c r="G257" s="207"/>
      <c r="H257" s="211">
        <v>9346.2000000000007</v>
      </c>
      <c r="I257" s="212"/>
      <c r="J257" s="207"/>
      <c r="K257" s="207"/>
      <c r="L257" s="213"/>
      <c r="M257" s="214"/>
      <c r="N257" s="215"/>
      <c r="O257" s="215"/>
      <c r="P257" s="215"/>
      <c r="Q257" s="215"/>
      <c r="R257" s="215"/>
      <c r="S257" s="215"/>
      <c r="T257" s="216"/>
      <c r="AT257" s="217" t="s">
        <v>246</v>
      </c>
      <c r="AU257" s="217" t="s">
        <v>82</v>
      </c>
      <c r="AV257" s="13" t="s">
        <v>82</v>
      </c>
      <c r="AW257" s="13" t="s">
        <v>33</v>
      </c>
      <c r="AX257" s="13" t="s">
        <v>80</v>
      </c>
      <c r="AY257" s="217" t="s">
        <v>206</v>
      </c>
    </row>
    <row r="258" spans="1:65" s="2" customFormat="1" ht="16.5" customHeight="1">
      <c r="A258" s="35"/>
      <c r="B258" s="36"/>
      <c r="C258" s="193" t="s">
        <v>741</v>
      </c>
      <c r="D258" s="193" t="s">
        <v>208</v>
      </c>
      <c r="E258" s="194" t="s">
        <v>1834</v>
      </c>
      <c r="F258" s="195" t="s">
        <v>1835</v>
      </c>
      <c r="G258" s="196" t="s">
        <v>325</v>
      </c>
      <c r="H258" s="197">
        <v>9346.2000000000007</v>
      </c>
      <c r="I258" s="198"/>
      <c r="J258" s="199">
        <f>ROUND(I258*H258,2)</f>
        <v>0</v>
      </c>
      <c r="K258" s="195" t="s">
        <v>277</v>
      </c>
      <c r="L258" s="40"/>
      <c r="M258" s="200" t="s">
        <v>19</v>
      </c>
      <c r="N258" s="201" t="s">
        <v>43</v>
      </c>
      <c r="O258" s="65"/>
      <c r="P258" s="202">
        <f>O258*H258</f>
        <v>0</v>
      </c>
      <c r="Q258" s="202">
        <v>0</v>
      </c>
      <c r="R258" s="202">
        <f>Q258*H258</f>
        <v>0</v>
      </c>
      <c r="S258" s="202">
        <v>0</v>
      </c>
      <c r="T258" s="203">
        <f>S258*H258</f>
        <v>0</v>
      </c>
      <c r="U258" s="35"/>
      <c r="V258" s="35"/>
      <c r="W258" s="35"/>
      <c r="X258" s="35"/>
      <c r="Y258" s="35"/>
      <c r="Z258" s="35"/>
      <c r="AA258" s="35"/>
      <c r="AB258" s="35"/>
      <c r="AC258" s="35"/>
      <c r="AD258" s="35"/>
      <c r="AE258" s="35"/>
      <c r="AR258" s="204" t="s">
        <v>212</v>
      </c>
      <c r="AT258" s="204" t="s">
        <v>208</v>
      </c>
      <c r="AU258" s="204" t="s">
        <v>82</v>
      </c>
      <c r="AY258" s="18" t="s">
        <v>206</v>
      </c>
      <c r="BE258" s="205">
        <f>IF(N258="základní",J258,0)</f>
        <v>0</v>
      </c>
      <c r="BF258" s="205">
        <f>IF(N258="snížená",J258,0)</f>
        <v>0</v>
      </c>
      <c r="BG258" s="205">
        <f>IF(N258="zákl. přenesená",J258,0)</f>
        <v>0</v>
      </c>
      <c r="BH258" s="205">
        <f>IF(N258="sníž. přenesená",J258,0)</f>
        <v>0</v>
      </c>
      <c r="BI258" s="205">
        <f>IF(N258="nulová",J258,0)</f>
        <v>0</v>
      </c>
      <c r="BJ258" s="18" t="s">
        <v>80</v>
      </c>
      <c r="BK258" s="205">
        <f>ROUND(I258*H258,2)</f>
        <v>0</v>
      </c>
      <c r="BL258" s="18" t="s">
        <v>212</v>
      </c>
      <c r="BM258" s="204" t="s">
        <v>1836</v>
      </c>
    </row>
    <row r="259" spans="1:65" s="2" customFormat="1" ht="97.5">
      <c r="A259" s="35"/>
      <c r="B259" s="36"/>
      <c r="C259" s="37"/>
      <c r="D259" s="208" t="s">
        <v>279</v>
      </c>
      <c r="E259" s="37"/>
      <c r="F259" s="221" t="s">
        <v>1832</v>
      </c>
      <c r="G259" s="37"/>
      <c r="H259" s="37"/>
      <c r="I259" s="116"/>
      <c r="J259" s="37"/>
      <c r="K259" s="37"/>
      <c r="L259" s="40"/>
      <c r="M259" s="222"/>
      <c r="N259" s="223"/>
      <c r="O259" s="65"/>
      <c r="P259" s="65"/>
      <c r="Q259" s="65"/>
      <c r="R259" s="65"/>
      <c r="S259" s="65"/>
      <c r="T259" s="66"/>
      <c r="U259" s="35"/>
      <c r="V259" s="35"/>
      <c r="W259" s="35"/>
      <c r="X259" s="35"/>
      <c r="Y259" s="35"/>
      <c r="Z259" s="35"/>
      <c r="AA259" s="35"/>
      <c r="AB259" s="35"/>
      <c r="AC259" s="35"/>
      <c r="AD259" s="35"/>
      <c r="AE259" s="35"/>
      <c r="AT259" s="18" t="s">
        <v>279</v>
      </c>
      <c r="AU259" s="18" t="s">
        <v>82</v>
      </c>
    </row>
    <row r="260" spans="1:65" s="2" customFormat="1" ht="16.5" customHeight="1">
      <c r="A260" s="35"/>
      <c r="B260" s="36"/>
      <c r="C260" s="193" t="s">
        <v>743</v>
      </c>
      <c r="D260" s="193" t="s">
        <v>208</v>
      </c>
      <c r="E260" s="194" t="s">
        <v>1837</v>
      </c>
      <c r="F260" s="195" t="s">
        <v>1838</v>
      </c>
      <c r="G260" s="196" t="s">
        <v>325</v>
      </c>
      <c r="H260" s="197">
        <v>760.7</v>
      </c>
      <c r="I260" s="198"/>
      <c r="J260" s="199">
        <f>ROUND(I260*H260,2)</f>
        <v>0</v>
      </c>
      <c r="K260" s="195" t="s">
        <v>277</v>
      </c>
      <c r="L260" s="40"/>
      <c r="M260" s="200" t="s">
        <v>19</v>
      </c>
      <c r="N260" s="201" t="s">
        <v>43</v>
      </c>
      <c r="O260" s="65"/>
      <c r="P260" s="202">
        <f>O260*H260</f>
        <v>0</v>
      </c>
      <c r="Q260" s="202">
        <v>3.46E-3</v>
      </c>
      <c r="R260" s="202">
        <f>Q260*H260</f>
        <v>2.6320220000000001</v>
      </c>
      <c r="S260" s="202">
        <v>0</v>
      </c>
      <c r="T260" s="203">
        <f>S260*H260</f>
        <v>0</v>
      </c>
      <c r="U260" s="35"/>
      <c r="V260" s="35"/>
      <c r="W260" s="35"/>
      <c r="X260" s="35"/>
      <c r="Y260" s="35"/>
      <c r="Z260" s="35"/>
      <c r="AA260" s="35"/>
      <c r="AB260" s="35"/>
      <c r="AC260" s="35"/>
      <c r="AD260" s="35"/>
      <c r="AE260" s="35"/>
      <c r="AR260" s="204" t="s">
        <v>212</v>
      </c>
      <c r="AT260" s="204" t="s">
        <v>208</v>
      </c>
      <c r="AU260" s="204" t="s">
        <v>82</v>
      </c>
      <c r="AY260" s="18" t="s">
        <v>206</v>
      </c>
      <c r="BE260" s="205">
        <f>IF(N260="základní",J260,0)</f>
        <v>0</v>
      </c>
      <c r="BF260" s="205">
        <f>IF(N260="snížená",J260,0)</f>
        <v>0</v>
      </c>
      <c r="BG260" s="205">
        <f>IF(N260="zákl. přenesená",J260,0)</f>
        <v>0</v>
      </c>
      <c r="BH260" s="205">
        <f>IF(N260="sníž. přenesená",J260,0)</f>
        <v>0</v>
      </c>
      <c r="BI260" s="205">
        <f>IF(N260="nulová",J260,0)</f>
        <v>0</v>
      </c>
      <c r="BJ260" s="18" t="s">
        <v>80</v>
      </c>
      <c r="BK260" s="205">
        <f>ROUND(I260*H260,2)</f>
        <v>0</v>
      </c>
      <c r="BL260" s="18" t="s">
        <v>212</v>
      </c>
      <c r="BM260" s="204" t="s">
        <v>1839</v>
      </c>
    </row>
    <row r="261" spans="1:65" s="2" customFormat="1" ht="97.5">
      <c r="A261" s="35"/>
      <c r="B261" s="36"/>
      <c r="C261" s="37"/>
      <c r="D261" s="208" t="s">
        <v>279</v>
      </c>
      <c r="E261" s="37"/>
      <c r="F261" s="221" t="s">
        <v>1832</v>
      </c>
      <c r="G261" s="37"/>
      <c r="H261" s="37"/>
      <c r="I261" s="116"/>
      <c r="J261" s="37"/>
      <c r="K261" s="37"/>
      <c r="L261" s="40"/>
      <c r="M261" s="222"/>
      <c r="N261" s="223"/>
      <c r="O261" s="65"/>
      <c r="P261" s="65"/>
      <c r="Q261" s="65"/>
      <c r="R261" s="65"/>
      <c r="S261" s="65"/>
      <c r="T261" s="66"/>
      <c r="U261" s="35"/>
      <c r="V261" s="35"/>
      <c r="W261" s="35"/>
      <c r="X261" s="35"/>
      <c r="Y261" s="35"/>
      <c r="Z261" s="35"/>
      <c r="AA261" s="35"/>
      <c r="AB261" s="35"/>
      <c r="AC261" s="35"/>
      <c r="AD261" s="35"/>
      <c r="AE261" s="35"/>
      <c r="AT261" s="18" t="s">
        <v>279</v>
      </c>
      <c r="AU261" s="18" t="s">
        <v>82</v>
      </c>
    </row>
    <row r="262" spans="1:65" s="13" customFormat="1" ht="11.25">
      <c r="B262" s="206"/>
      <c r="C262" s="207"/>
      <c r="D262" s="208" t="s">
        <v>246</v>
      </c>
      <c r="E262" s="209" t="s">
        <v>19</v>
      </c>
      <c r="F262" s="210" t="s">
        <v>1840</v>
      </c>
      <c r="G262" s="207"/>
      <c r="H262" s="211">
        <v>563.20000000000005</v>
      </c>
      <c r="I262" s="212"/>
      <c r="J262" s="207"/>
      <c r="K262" s="207"/>
      <c r="L262" s="213"/>
      <c r="M262" s="214"/>
      <c r="N262" s="215"/>
      <c r="O262" s="215"/>
      <c r="P262" s="215"/>
      <c r="Q262" s="215"/>
      <c r="R262" s="215"/>
      <c r="S262" s="215"/>
      <c r="T262" s="216"/>
      <c r="AT262" s="217" t="s">
        <v>246</v>
      </c>
      <c r="AU262" s="217" t="s">
        <v>82</v>
      </c>
      <c r="AV262" s="13" t="s">
        <v>82</v>
      </c>
      <c r="AW262" s="13" t="s">
        <v>33</v>
      </c>
      <c r="AX262" s="13" t="s">
        <v>72</v>
      </c>
      <c r="AY262" s="217" t="s">
        <v>206</v>
      </c>
    </row>
    <row r="263" spans="1:65" s="13" customFormat="1" ht="11.25">
      <c r="B263" s="206"/>
      <c r="C263" s="207"/>
      <c r="D263" s="208" t="s">
        <v>246</v>
      </c>
      <c r="E263" s="209" t="s">
        <v>19</v>
      </c>
      <c r="F263" s="210" t="s">
        <v>1841</v>
      </c>
      <c r="G263" s="207"/>
      <c r="H263" s="211">
        <v>197.5</v>
      </c>
      <c r="I263" s="212"/>
      <c r="J263" s="207"/>
      <c r="K263" s="207"/>
      <c r="L263" s="213"/>
      <c r="M263" s="214"/>
      <c r="N263" s="215"/>
      <c r="O263" s="215"/>
      <c r="P263" s="215"/>
      <c r="Q263" s="215"/>
      <c r="R263" s="215"/>
      <c r="S263" s="215"/>
      <c r="T263" s="216"/>
      <c r="AT263" s="217" t="s">
        <v>246</v>
      </c>
      <c r="AU263" s="217" t="s">
        <v>82</v>
      </c>
      <c r="AV263" s="13" t="s">
        <v>82</v>
      </c>
      <c r="AW263" s="13" t="s">
        <v>33</v>
      </c>
      <c r="AX263" s="13" t="s">
        <v>72</v>
      </c>
      <c r="AY263" s="217" t="s">
        <v>206</v>
      </c>
    </row>
    <row r="264" spans="1:65" s="14" customFormat="1" ht="11.25">
      <c r="B264" s="234"/>
      <c r="C264" s="235"/>
      <c r="D264" s="208" t="s">
        <v>246</v>
      </c>
      <c r="E264" s="236" t="s">
        <v>19</v>
      </c>
      <c r="F264" s="237" t="s">
        <v>406</v>
      </c>
      <c r="G264" s="235"/>
      <c r="H264" s="238">
        <v>760.7</v>
      </c>
      <c r="I264" s="239"/>
      <c r="J264" s="235"/>
      <c r="K264" s="235"/>
      <c r="L264" s="240"/>
      <c r="M264" s="241"/>
      <c r="N264" s="242"/>
      <c r="O264" s="242"/>
      <c r="P264" s="242"/>
      <c r="Q264" s="242"/>
      <c r="R264" s="242"/>
      <c r="S264" s="242"/>
      <c r="T264" s="243"/>
      <c r="AT264" s="244" t="s">
        <v>246</v>
      </c>
      <c r="AU264" s="244" t="s">
        <v>82</v>
      </c>
      <c r="AV264" s="14" t="s">
        <v>212</v>
      </c>
      <c r="AW264" s="14" t="s">
        <v>33</v>
      </c>
      <c r="AX264" s="14" t="s">
        <v>80</v>
      </c>
      <c r="AY264" s="244" t="s">
        <v>206</v>
      </c>
    </row>
    <row r="265" spans="1:65" s="2" customFormat="1" ht="16.5" customHeight="1">
      <c r="A265" s="35"/>
      <c r="B265" s="36"/>
      <c r="C265" s="193" t="s">
        <v>745</v>
      </c>
      <c r="D265" s="193" t="s">
        <v>208</v>
      </c>
      <c r="E265" s="194" t="s">
        <v>1842</v>
      </c>
      <c r="F265" s="195" t="s">
        <v>1843</v>
      </c>
      <c r="G265" s="196" t="s">
        <v>325</v>
      </c>
      <c r="H265" s="197">
        <v>760.7</v>
      </c>
      <c r="I265" s="198"/>
      <c r="J265" s="199">
        <f>ROUND(I265*H265,2)</f>
        <v>0</v>
      </c>
      <c r="K265" s="195" t="s">
        <v>277</v>
      </c>
      <c r="L265" s="40"/>
      <c r="M265" s="200" t="s">
        <v>19</v>
      </c>
      <c r="N265" s="201" t="s">
        <v>43</v>
      </c>
      <c r="O265" s="65"/>
      <c r="P265" s="202">
        <f>O265*H265</f>
        <v>0</v>
      </c>
      <c r="Q265" s="202">
        <v>0</v>
      </c>
      <c r="R265" s="202">
        <f>Q265*H265</f>
        <v>0</v>
      </c>
      <c r="S265" s="202">
        <v>0</v>
      </c>
      <c r="T265" s="203">
        <f>S265*H265</f>
        <v>0</v>
      </c>
      <c r="U265" s="35"/>
      <c r="V265" s="35"/>
      <c r="W265" s="35"/>
      <c r="X265" s="35"/>
      <c r="Y265" s="35"/>
      <c r="Z265" s="35"/>
      <c r="AA265" s="35"/>
      <c r="AB265" s="35"/>
      <c r="AC265" s="35"/>
      <c r="AD265" s="35"/>
      <c r="AE265" s="35"/>
      <c r="AR265" s="204" t="s">
        <v>212</v>
      </c>
      <c r="AT265" s="204" t="s">
        <v>208</v>
      </c>
      <c r="AU265" s="204" t="s">
        <v>82</v>
      </c>
      <c r="AY265" s="18" t="s">
        <v>206</v>
      </c>
      <c r="BE265" s="205">
        <f>IF(N265="základní",J265,0)</f>
        <v>0</v>
      </c>
      <c r="BF265" s="205">
        <f>IF(N265="snížená",J265,0)</f>
        <v>0</v>
      </c>
      <c r="BG265" s="205">
        <f>IF(N265="zákl. přenesená",J265,0)</f>
        <v>0</v>
      </c>
      <c r="BH265" s="205">
        <f>IF(N265="sníž. přenesená",J265,0)</f>
        <v>0</v>
      </c>
      <c r="BI265" s="205">
        <f>IF(N265="nulová",J265,0)</f>
        <v>0</v>
      </c>
      <c r="BJ265" s="18" t="s">
        <v>80</v>
      </c>
      <c r="BK265" s="205">
        <f>ROUND(I265*H265,2)</f>
        <v>0</v>
      </c>
      <c r="BL265" s="18" t="s">
        <v>212</v>
      </c>
      <c r="BM265" s="204" t="s">
        <v>1844</v>
      </c>
    </row>
    <row r="266" spans="1:65" s="2" customFormat="1" ht="97.5">
      <c r="A266" s="35"/>
      <c r="B266" s="36"/>
      <c r="C266" s="37"/>
      <c r="D266" s="208" t="s">
        <v>279</v>
      </c>
      <c r="E266" s="37"/>
      <c r="F266" s="221" t="s">
        <v>1832</v>
      </c>
      <c r="G266" s="37"/>
      <c r="H266" s="37"/>
      <c r="I266" s="116"/>
      <c r="J266" s="37"/>
      <c r="K266" s="37"/>
      <c r="L266" s="40"/>
      <c r="M266" s="222"/>
      <c r="N266" s="223"/>
      <c r="O266" s="65"/>
      <c r="P266" s="65"/>
      <c r="Q266" s="65"/>
      <c r="R266" s="65"/>
      <c r="S266" s="65"/>
      <c r="T266" s="66"/>
      <c r="U266" s="35"/>
      <c r="V266" s="35"/>
      <c r="W266" s="35"/>
      <c r="X266" s="35"/>
      <c r="Y266" s="35"/>
      <c r="Z266" s="35"/>
      <c r="AA266" s="35"/>
      <c r="AB266" s="35"/>
      <c r="AC266" s="35"/>
      <c r="AD266" s="35"/>
      <c r="AE266" s="35"/>
      <c r="AT266" s="18" t="s">
        <v>279</v>
      </c>
      <c r="AU266" s="18" t="s">
        <v>82</v>
      </c>
    </row>
    <row r="267" spans="1:65" s="2" customFormat="1" ht="16.5" customHeight="1">
      <c r="A267" s="35"/>
      <c r="B267" s="36"/>
      <c r="C267" s="193" t="s">
        <v>747</v>
      </c>
      <c r="D267" s="193" t="s">
        <v>208</v>
      </c>
      <c r="E267" s="194" t="s">
        <v>1845</v>
      </c>
      <c r="F267" s="195" t="s">
        <v>1846</v>
      </c>
      <c r="G267" s="196" t="s">
        <v>325</v>
      </c>
      <c r="H267" s="197">
        <v>1169.4949999999999</v>
      </c>
      <c r="I267" s="198"/>
      <c r="J267" s="199">
        <f>ROUND(I267*H267,2)</f>
        <v>0</v>
      </c>
      <c r="K267" s="195" t="s">
        <v>277</v>
      </c>
      <c r="L267" s="40"/>
      <c r="M267" s="200" t="s">
        <v>19</v>
      </c>
      <c r="N267" s="201" t="s">
        <v>43</v>
      </c>
      <c r="O267" s="65"/>
      <c r="P267" s="202">
        <f>O267*H267</f>
        <v>0</v>
      </c>
      <c r="Q267" s="202">
        <v>2.5000000000000001E-3</v>
      </c>
      <c r="R267" s="202">
        <f>Q267*H267</f>
        <v>2.9237374999999997</v>
      </c>
      <c r="S267" s="202">
        <v>0</v>
      </c>
      <c r="T267" s="203">
        <f>S267*H267</f>
        <v>0</v>
      </c>
      <c r="U267" s="35"/>
      <c r="V267" s="35"/>
      <c r="W267" s="35"/>
      <c r="X267" s="35"/>
      <c r="Y267" s="35"/>
      <c r="Z267" s="35"/>
      <c r="AA267" s="35"/>
      <c r="AB267" s="35"/>
      <c r="AC267" s="35"/>
      <c r="AD267" s="35"/>
      <c r="AE267" s="35"/>
      <c r="AR267" s="204" t="s">
        <v>212</v>
      </c>
      <c r="AT267" s="204" t="s">
        <v>208</v>
      </c>
      <c r="AU267" s="204" t="s">
        <v>82</v>
      </c>
      <c r="AY267" s="18" t="s">
        <v>206</v>
      </c>
      <c r="BE267" s="205">
        <f>IF(N267="základní",J267,0)</f>
        <v>0</v>
      </c>
      <c r="BF267" s="205">
        <f>IF(N267="snížená",J267,0)</f>
        <v>0</v>
      </c>
      <c r="BG267" s="205">
        <f>IF(N267="zákl. přenesená",J267,0)</f>
        <v>0</v>
      </c>
      <c r="BH267" s="205">
        <f>IF(N267="sníž. přenesená",J267,0)</f>
        <v>0</v>
      </c>
      <c r="BI267" s="205">
        <f>IF(N267="nulová",J267,0)</f>
        <v>0</v>
      </c>
      <c r="BJ267" s="18" t="s">
        <v>80</v>
      </c>
      <c r="BK267" s="205">
        <f>ROUND(I267*H267,2)</f>
        <v>0</v>
      </c>
      <c r="BL267" s="18" t="s">
        <v>212</v>
      </c>
      <c r="BM267" s="204" t="s">
        <v>1847</v>
      </c>
    </row>
    <row r="268" spans="1:65" s="2" customFormat="1" ht="97.5">
      <c r="A268" s="35"/>
      <c r="B268" s="36"/>
      <c r="C268" s="37"/>
      <c r="D268" s="208" t="s">
        <v>279</v>
      </c>
      <c r="E268" s="37"/>
      <c r="F268" s="221" t="s">
        <v>1832</v>
      </c>
      <c r="G268" s="37"/>
      <c r="H268" s="37"/>
      <c r="I268" s="116"/>
      <c r="J268" s="37"/>
      <c r="K268" s="37"/>
      <c r="L268" s="40"/>
      <c r="M268" s="222"/>
      <c r="N268" s="223"/>
      <c r="O268" s="65"/>
      <c r="P268" s="65"/>
      <c r="Q268" s="65"/>
      <c r="R268" s="65"/>
      <c r="S268" s="65"/>
      <c r="T268" s="66"/>
      <c r="U268" s="35"/>
      <c r="V268" s="35"/>
      <c r="W268" s="35"/>
      <c r="X268" s="35"/>
      <c r="Y268" s="35"/>
      <c r="Z268" s="35"/>
      <c r="AA268" s="35"/>
      <c r="AB268" s="35"/>
      <c r="AC268" s="35"/>
      <c r="AD268" s="35"/>
      <c r="AE268" s="35"/>
      <c r="AT268" s="18" t="s">
        <v>279</v>
      </c>
      <c r="AU268" s="18" t="s">
        <v>82</v>
      </c>
    </row>
    <row r="269" spans="1:65" s="13" customFormat="1" ht="11.25">
      <c r="B269" s="206"/>
      <c r="C269" s="207"/>
      <c r="D269" s="208" t="s">
        <v>246</v>
      </c>
      <c r="E269" s="209" t="s">
        <v>19</v>
      </c>
      <c r="F269" s="210" t="s">
        <v>1848</v>
      </c>
      <c r="G269" s="207"/>
      <c r="H269" s="211">
        <v>1169.4949999999999</v>
      </c>
      <c r="I269" s="212"/>
      <c r="J269" s="207"/>
      <c r="K269" s="207"/>
      <c r="L269" s="213"/>
      <c r="M269" s="214"/>
      <c r="N269" s="215"/>
      <c r="O269" s="215"/>
      <c r="P269" s="215"/>
      <c r="Q269" s="215"/>
      <c r="R269" s="215"/>
      <c r="S269" s="215"/>
      <c r="T269" s="216"/>
      <c r="AT269" s="217" t="s">
        <v>246</v>
      </c>
      <c r="AU269" s="217" t="s">
        <v>82</v>
      </c>
      <c r="AV269" s="13" t="s">
        <v>82</v>
      </c>
      <c r="AW269" s="13" t="s">
        <v>33</v>
      </c>
      <c r="AX269" s="13" t="s">
        <v>80</v>
      </c>
      <c r="AY269" s="217" t="s">
        <v>206</v>
      </c>
    </row>
    <row r="270" spans="1:65" s="2" customFormat="1" ht="21.75" customHeight="1">
      <c r="A270" s="35"/>
      <c r="B270" s="36"/>
      <c r="C270" s="193" t="s">
        <v>749</v>
      </c>
      <c r="D270" s="193" t="s">
        <v>208</v>
      </c>
      <c r="E270" s="194" t="s">
        <v>1849</v>
      </c>
      <c r="F270" s="195" t="s">
        <v>1850</v>
      </c>
      <c r="G270" s="196" t="s">
        <v>289</v>
      </c>
      <c r="H270" s="197">
        <v>100.65</v>
      </c>
      <c r="I270" s="198"/>
      <c r="J270" s="199">
        <f>ROUND(I270*H270,2)</f>
        <v>0</v>
      </c>
      <c r="K270" s="195" t="s">
        <v>277</v>
      </c>
      <c r="L270" s="40"/>
      <c r="M270" s="200" t="s">
        <v>19</v>
      </c>
      <c r="N270" s="201" t="s">
        <v>43</v>
      </c>
      <c r="O270" s="65"/>
      <c r="P270" s="202">
        <f>O270*H270</f>
        <v>0</v>
      </c>
      <c r="Q270" s="202">
        <v>1.04881</v>
      </c>
      <c r="R270" s="202">
        <f>Q270*H270</f>
        <v>105.56272650000001</v>
      </c>
      <c r="S270" s="202">
        <v>0</v>
      </c>
      <c r="T270" s="203">
        <f>S270*H270</f>
        <v>0</v>
      </c>
      <c r="U270" s="35"/>
      <c r="V270" s="35"/>
      <c r="W270" s="35"/>
      <c r="X270" s="35"/>
      <c r="Y270" s="35"/>
      <c r="Z270" s="35"/>
      <c r="AA270" s="35"/>
      <c r="AB270" s="35"/>
      <c r="AC270" s="35"/>
      <c r="AD270" s="35"/>
      <c r="AE270" s="35"/>
      <c r="AR270" s="204" t="s">
        <v>212</v>
      </c>
      <c r="AT270" s="204" t="s">
        <v>208</v>
      </c>
      <c r="AU270" s="204" t="s">
        <v>82</v>
      </c>
      <c r="AY270" s="18" t="s">
        <v>206</v>
      </c>
      <c r="BE270" s="205">
        <f>IF(N270="základní",J270,0)</f>
        <v>0</v>
      </c>
      <c r="BF270" s="205">
        <f>IF(N270="snížená",J270,0)</f>
        <v>0</v>
      </c>
      <c r="BG270" s="205">
        <f>IF(N270="zákl. přenesená",J270,0)</f>
        <v>0</v>
      </c>
      <c r="BH270" s="205">
        <f>IF(N270="sníž. přenesená",J270,0)</f>
        <v>0</v>
      </c>
      <c r="BI270" s="205">
        <f>IF(N270="nulová",J270,0)</f>
        <v>0</v>
      </c>
      <c r="BJ270" s="18" t="s">
        <v>80</v>
      </c>
      <c r="BK270" s="205">
        <f>ROUND(I270*H270,2)</f>
        <v>0</v>
      </c>
      <c r="BL270" s="18" t="s">
        <v>212</v>
      </c>
      <c r="BM270" s="204" t="s">
        <v>1851</v>
      </c>
    </row>
    <row r="271" spans="1:65" s="13" customFormat="1" ht="22.5">
      <c r="B271" s="206"/>
      <c r="C271" s="207"/>
      <c r="D271" s="208" t="s">
        <v>246</v>
      </c>
      <c r="E271" s="209" t="s">
        <v>19</v>
      </c>
      <c r="F271" s="210" t="s">
        <v>1852</v>
      </c>
      <c r="G271" s="207"/>
      <c r="H271" s="211">
        <v>97.954999999999998</v>
      </c>
      <c r="I271" s="212"/>
      <c r="J271" s="207"/>
      <c r="K271" s="207"/>
      <c r="L271" s="213"/>
      <c r="M271" s="214"/>
      <c r="N271" s="215"/>
      <c r="O271" s="215"/>
      <c r="P271" s="215"/>
      <c r="Q271" s="215"/>
      <c r="R271" s="215"/>
      <c r="S271" s="215"/>
      <c r="T271" s="216"/>
      <c r="AT271" s="217" t="s">
        <v>246</v>
      </c>
      <c r="AU271" s="217" t="s">
        <v>82</v>
      </c>
      <c r="AV271" s="13" t="s">
        <v>82</v>
      </c>
      <c r="AW271" s="13" t="s">
        <v>33</v>
      </c>
      <c r="AX271" s="13" t="s">
        <v>72</v>
      </c>
      <c r="AY271" s="217" t="s">
        <v>206</v>
      </c>
    </row>
    <row r="272" spans="1:65" s="13" customFormat="1" ht="11.25">
      <c r="B272" s="206"/>
      <c r="C272" s="207"/>
      <c r="D272" s="208" t="s">
        <v>246</v>
      </c>
      <c r="E272" s="209" t="s">
        <v>19</v>
      </c>
      <c r="F272" s="210" t="s">
        <v>1853</v>
      </c>
      <c r="G272" s="207"/>
      <c r="H272" s="211">
        <v>2.6949999999999998</v>
      </c>
      <c r="I272" s="212"/>
      <c r="J272" s="207"/>
      <c r="K272" s="207"/>
      <c r="L272" s="213"/>
      <c r="M272" s="214"/>
      <c r="N272" s="215"/>
      <c r="O272" s="215"/>
      <c r="P272" s="215"/>
      <c r="Q272" s="215"/>
      <c r="R272" s="215"/>
      <c r="S272" s="215"/>
      <c r="T272" s="216"/>
      <c r="AT272" s="217" t="s">
        <v>246</v>
      </c>
      <c r="AU272" s="217" t="s">
        <v>82</v>
      </c>
      <c r="AV272" s="13" t="s">
        <v>82</v>
      </c>
      <c r="AW272" s="13" t="s">
        <v>33</v>
      </c>
      <c r="AX272" s="13" t="s">
        <v>72</v>
      </c>
      <c r="AY272" s="217" t="s">
        <v>206</v>
      </c>
    </row>
    <row r="273" spans="1:65" s="14" customFormat="1" ht="11.25">
      <c r="B273" s="234"/>
      <c r="C273" s="235"/>
      <c r="D273" s="208" t="s">
        <v>246</v>
      </c>
      <c r="E273" s="236" t="s">
        <v>19</v>
      </c>
      <c r="F273" s="237" t="s">
        <v>406</v>
      </c>
      <c r="G273" s="235"/>
      <c r="H273" s="238">
        <v>100.65</v>
      </c>
      <c r="I273" s="239"/>
      <c r="J273" s="235"/>
      <c r="K273" s="235"/>
      <c r="L273" s="240"/>
      <c r="M273" s="241"/>
      <c r="N273" s="242"/>
      <c r="O273" s="242"/>
      <c r="P273" s="242"/>
      <c r="Q273" s="242"/>
      <c r="R273" s="242"/>
      <c r="S273" s="242"/>
      <c r="T273" s="243"/>
      <c r="AT273" s="244" t="s">
        <v>246</v>
      </c>
      <c r="AU273" s="244" t="s">
        <v>82</v>
      </c>
      <c r="AV273" s="14" t="s">
        <v>212</v>
      </c>
      <c r="AW273" s="14" t="s">
        <v>33</v>
      </c>
      <c r="AX273" s="14" t="s">
        <v>80</v>
      </c>
      <c r="AY273" s="244" t="s">
        <v>206</v>
      </c>
    </row>
    <row r="274" spans="1:65" s="2" customFormat="1" ht="16.5" customHeight="1">
      <c r="A274" s="35"/>
      <c r="B274" s="36"/>
      <c r="C274" s="193" t="s">
        <v>751</v>
      </c>
      <c r="D274" s="193" t="s">
        <v>208</v>
      </c>
      <c r="E274" s="194" t="s">
        <v>1854</v>
      </c>
      <c r="F274" s="195" t="s">
        <v>1855</v>
      </c>
      <c r="G274" s="196" t="s">
        <v>302</v>
      </c>
      <c r="H274" s="197">
        <v>60.8</v>
      </c>
      <c r="I274" s="198"/>
      <c r="J274" s="199">
        <f>ROUND(I274*H274,2)</f>
        <v>0</v>
      </c>
      <c r="K274" s="195" t="s">
        <v>277</v>
      </c>
      <c r="L274" s="40"/>
      <c r="M274" s="200" t="s">
        <v>19</v>
      </c>
      <c r="N274" s="201" t="s">
        <v>43</v>
      </c>
      <c r="O274" s="65"/>
      <c r="P274" s="202">
        <f>O274*H274</f>
        <v>0</v>
      </c>
      <c r="Q274" s="202">
        <v>2.45329</v>
      </c>
      <c r="R274" s="202">
        <f>Q274*H274</f>
        <v>149.160032</v>
      </c>
      <c r="S274" s="202">
        <v>0</v>
      </c>
      <c r="T274" s="203">
        <f>S274*H274</f>
        <v>0</v>
      </c>
      <c r="U274" s="35"/>
      <c r="V274" s="35"/>
      <c r="W274" s="35"/>
      <c r="X274" s="35"/>
      <c r="Y274" s="35"/>
      <c r="Z274" s="35"/>
      <c r="AA274" s="35"/>
      <c r="AB274" s="35"/>
      <c r="AC274" s="35"/>
      <c r="AD274" s="35"/>
      <c r="AE274" s="35"/>
      <c r="AR274" s="204" t="s">
        <v>212</v>
      </c>
      <c r="AT274" s="204" t="s">
        <v>208</v>
      </c>
      <c r="AU274" s="204" t="s">
        <v>82</v>
      </c>
      <c r="AY274" s="18" t="s">
        <v>206</v>
      </c>
      <c r="BE274" s="205">
        <f>IF(N274="základní",J274,0)</f>
        <v>0</v>
      </c>
      <c r="BF274" s="205">
        <f>IF(N274="snížená",J274,0)</f>
        <v>0</v>
      </c>
      <c r="BG274" s="205">
        <f>IF(N274="zákl. přenesená",J274,0)</f>
        <v>0</v>
      </c>
      <c r="BH274" s="205">
        <f>IF(N274="sníž. přenesená",J274,0)</f>
        <v>0</v>
      </c>
      <c r="BI274" s="205">
        <f>IF(N274="nulová",J274,0)</f>
        <v>0</v>
      </c>
      <c r="BJ274" s="18" t="s">
        <v>80</v>
      </c>
      <c r="BK274" s="205">
        <f>ROUND(I274*H274,2)</f>
        <v>0</v>
      </c>
      <c r="BL274" s="18" t="s">
        <v>212</v>
      </c>
      <c r="BM274" s="204" t="s">
        <v>1856</v>
      </c>
    </row>
    <row r="275" spans="1:65" s="2" customFormat="1" ht="117">
      <c r="A275" s="35"/>
      <c r="B275" s="36"/>
      <c r="C275" s="37"/>
      <c r="D275" s="208" t="s">
        <v>279</v>
      </c>
      <c r="E275" s="37"/>
      <c r="F275" s="221" t="s">
        <v>1823</v>
      </c>
      <c r="G275" s="37"/>
      <c r="H275" s="37"/>
      <c r="I275" s="116"/>
      <c r="J275" s="37"/>
      <c r="K275" s="37"/>
      <c r="L275" s="40"/>
      <c r="M275" s="222"/>
      <c r="N275" s="223"/>
      <c r="O275" s="65"/>
      <c r="P275" s="65"/>
      <c r="Q275" s="65"/>
      <c r="R275" s="65"/>
      <c r="S275" s="65"/>
      <c r="T275" s="66"/>
      <c r="U275" s="35"/>
      <c r="V275" s="35"/>
      <c r="W275" s="35"/>
      <c r="X275" s="35"/>
      <c r="Y275" s="35"/>
      <c r="Z275" s="35"/>
      <c r="AA275" s="35"/>
      <c r="AB275" s="35"/>
      <c r="AC275" s="35"/>
      <c r="AD275" s="35"/>
      <c r="AE275" s="35"/>
      <c r="AT275" s="18" t="s">
        <v>279</v>
      </c>
      <c r="AU275" s="18" t="s">
        <v>82</v>
      </c>
    </row>
    <row r="276" spans="1:65" s="13" customFormat="1" ht="11.25">
      <c r="B276" s="206"/>
      <c r="C276" s="207"/>
      <c r="D276" s="208" t="s">
        <v>246</v>
      </c>
      <c r="E276" s="209" t="s">
        <v>19</v>
      </c>
      <c r="F276" s="210" t="s">
        <v>1857</v>
      </c>
      <c r="G276" s="207"/>
      <c r="H276" s="211">
        <v>60.8</v>
      </c>
      <c r="I276" s="212"/>
      <c r="J276" s="207"/>
      <c r="K276" s="207"/>
      <c r="L276" s="213"/>
      <c r="M276" s="214"/>
      <c r="N276" s="215"/>
      <c r="O276" s="215"/>
      <c r="P276" s="215"/>
      <c r="Q276" s="215"/>
      <c r="R276" s="215"/>
      <c r="S276" s="215"/>
      <c r="T276" s="216"/>
      <c r="AT276" s="217" t="s">
        <v>246</v>
      </c>
      <c r="AU276" s="217" t="s">
        <v>82</v>
      </c>
      <c r="AV276" s="13" t="s">
        <v>82</v>
      </c>
      <c r="AW276" s="13" t="s">
        <v>33</v>
      </c>
      <c r="AX276" s="13" t="s">
        <v>80</v>
      </c>
      <c r="AY276" s="217" t="s">
        <v>206</v>
      </c>
    </row>
    <row r="277" spans="1:65" s="2" customFormat="1" ht="21.75" customHeight="1">
      <c r="A277" s="35"/>
      <c r="B277" s="36"/>
      <c r="C277" s="193" t="s">
        <v>753</v>
      </c>
      <c r="D277" s="193" t="s">
        <v>208</v>
      </c>
      <c r="E277" s="194" t="s">
        <v>1858</v>
      </c>
      <c r="F277" s="195" t="s">
        <v>1859</v>
      </c>
      <c r="G277" s="196" t="s">
        <v>289</v>
      </c>
      <c r="H277" s="197">
        <v>6.6879999999999997</v>
      </c>
      <c r="I277" s="198"/>
      <c r="J277" s="199">
        <f>ROUND(I277*H277,2)</f>
        <v>0</v>
      </c>
      <c r="K277" s="195" t="s">
        <v>277</v>
      </c>
      <c r="L277" s="40"/>
      <c r="M277" s="200" t="s">
        <v>19</v>
      </c>
      <c r="N277" s="201" t="s">
        <v>43</v>
      </c>
      <c r="O277" s="65"/>
      <c r="P277" s="202">
        <f>O277*H277</f>
        <v>0</v>
      </c>
      <c r="Q277" s="202">
        <v>1.04881</v>
      </c>
      <c r="R277" s="202">
        <f>Q277*H277</f>
        <v>7.0144412799999998</v>
      </c>
      <c r="S277" s="202">
        <v>0</v>
      </c>
      <c r="T277" s="203">
        <f>S277*H277</f>
        <v>0</v>
      </c>
      <c r="U277" s="35"/>
      <c r="V277" s="35"/>
      <c r="W277" s="35"/>
      <c r="X277" s="35"/>
      <c r="Y277" s="35"/>
      <c r="Z277" s="35"/>
      <c r="AA277" s="35"/>
      <c r="AB277" s="35"/>
      <c r="AC277" s="35"/>
      <c r="AD277" s="35"/>
      <c r="AE277" s="35"/>
      <c r="AR277" s="204" t="s">
        <v>212</v>
      </c>
      <c r="AT277" s="204" t="s">
        <v>208</v>
      </c>
      <c r="AU277" s="204" t="s">
        <v>82</v>
      </c>
      <c r="AY277" s="18" t="s">
        <v>206</v>
      </c>
      <c r="BE277" s="205">
        <f>IF(N277="základní",J277,0)</f>
        <v>0</v>
      </c>
      <c r="BF277" s="205">
        <f>IF(N277="snížená",J277,0)</f>
        <v>0</v>
      </c>
      <c r="BG277" s="205">
        <f>IF(N277="zákl. přenesená",J277,0)</f>
        <v>0</v>
      </c>
      <c r="BH277" s="205">
        <f>IF(N277="sníž. přenesená",J277,0)</f>
        <v>0</v>
      </c>
      <c r="BI277" s="205">
        <f>IF(N277="nulová",J277,0)</f>
        <v>0</v>
      </c>
      <c r="BJ277" s="18" t="s">
        <v>80</v>
      </c>
      <c r="BK277" s="205">
        <f>ROUND(I277*H277,2)</f>
        <v>0</v>
      </c>
      <c r="BL277" s="18" t="s">
        <v>212</v>
      </c>
      <c r="BM277" s="204" t="s">
        <v>1860</v>
      </c>
    </row>
    <row r="278" spans="1:65" s="13" customFormat="1" ht="11.25">
      <c r="B278" s="206"/>
      <c r="C278" s="207"/>
      <c r="D278" s="208" t="s">
        <v>246</v>
      </c>
      <c r="E278" s="209" t="s">
        <v>19</v>
      </c>
      <c r="F278" s="210" t="s">
        <v>1861</v>
      </c>
      <c r="G278" s="207"/>
      <c r="H278" s="211">
        <v>6.6879999999999997</v>
      </c>
      <c r="I278" s="212"/>
      <c r="J278" s="207"/>
      <c r="K278" s="207"/>
      <c r="L278" s="213"/>
      <c r="M278" s="214"/>
      <c r="N278" s="215"/>
      <c r="O278" s="215"/>
      <c r="P278" s="215"/>
      <c r="Q278" s="215"/>
      <c r="R278" s="215"/>
      <c r="S278" s="215"/>
      <c r="T278" s="216"/>
      <c r="AT278" s="217" t="s">
        <v>246</v>
      </c>
      <c r="AU278" s="217" t="s">
        <v>82</v>
      </c>
      <c r="AV278" s="13" t="s">
        <v>82</v>
      </c>
      <c r="AW278" s="13" t="s">
        <v>33</v>
      </c>
      <c r="AX278" s="13" t="s">
        <v>80</v>
      </c>
      <c r="AY278" s="217" t="s">
        <v>206</v>
      </c>
    </row>
    <row r="279" spans="1:65" s="2" customFormat="1" ht="16.5" customHeight="1">
      <c r="A279" s="35"/>
      <c r="B279" s="36"/>
      <c r="C279" s="193" t="s">
        <v>757</v>
      </c>
      <c r="D279" s="193" t="s">
        <v>208</v>
      </c>
      <c r="E279" s="194" t="s">
        <v>1862</v>
      </c>
      <c r="F279" s="195" t="s">
        <v>1863</v>
      </c>
      <c r="G279" s="196" t="s">
        <v>211</v>
      </c>
      <c r="H279" s="197">
        <v>18</v>
      </c>
      <c r="I279" s="198"/>
      <c r="J279" s="199">
        <f>ROUND(I279*H279,2)</f>
        <v>0</v>
      </c>
      <c r="K279" s="195" t="s">
        <v>277</v>
      </c>
      <c r="L279" s="40"/>
      <c r="M279" s="200" t="s">
        <v>19</v>
      </c>
      <c r="N279" s="201" t="s">
        <v>43</v>
      </c>
      <c r="O279" s="65"/>
      <c r="P279" s="202">
        <f>O279*H279</f>
        <v>0</v>
      </c>
      <c r="Q279" s="202">
        <v>1.7940000000000001E-2</v>
      </c>
      <c r="R279" s="202">
        <f>Q279*H279</f>
        <v>0.32292000000000004</v>
      </c>
      <c r="S279" s="202">
        <v>0</v>
      </c>
      <c r="T279" s="203">
        <f>S279*H279</f>
        <v>0</v>
      </c>
      <c r="U279" s="35"/>
      <c r="V279" s="35"/>
      <c r="W279" s="35"/>
      <c r="X279" s="35"/>
      <c r="Y279" s="35"/>
      <c r="Z279" s="35"/>
      <c r="AA279" s="35"/>
      <c r="AB279" s="35"/>
      <c r="AC279" s="35"/>
      <c r="AD279" s="35"/>
      <c r="AE279" s="35"/>
      <c r="AR279" s="204" t="s">
        <v>212</v>
      </c>
      <c r="AT279" s="204" t="s">
        <v>208</v>
      </c>
      <c r="AU279" s="204" t="s">
        <v>82</v>
      </c>
      <c r="AY279" s="18" t="s">
        <v>206</v>
      </c>
      <c r="BE279" s="205">
        <f>IF(N279="základní",J279,0)</f>
        <v>0</v>
      </c>
      <c r="BF279" s="205">
        <f>IF(N279="snížená",J279,0)</f>
        <v>0</v>
      </c>
      <c r="BG279" s="205">
        <f>IF(N279="zákl. přenesená",J279,0)</f>
        <v>0</v>
      </c>
      <c r="BH279" s="205">
        <f>IF(N279="sníž. přenesená",J279,0)</f>
        <v>0</v>
      </c>
      <c r="BI279" s="205">
        <f>IF(N279="nulová",J279,0)</f>
        <v>0</v>
      </c>
      <c r="BJ279" s="18" t="s">
        <v>80</v>
      </c>
      <c r="BK279" s="205">
        <f>ROUND(I279*H279,2)</f>
        <v>0</v>
      </c>
      <c r="BL279" s="18" t="s">
        <v>212</v>
      </c>
      <c r="BM279" s="204" t="s">
        <v>1864</v>
      </c>
    </row>
    <row r="280" spans="1:65" s="2" customFormat="1" ht="341.25">
      <c r="A280" s="35"/>
      <c r="B280" s="36"/>
      <c r="C280" s="37"/>
      <c r="D280" s="208" t="s">
        <v>279</v>
      </c>
      <c r="E280" s="37"/>
      <c r="F280" s="221" t="s">
        <v>1865</v>
      </c>
      <c r="G280" s="37"/>
      <c r="H280" s="37"/>
      <c r="I280" s="116"/>
      <c r="J280" s="37"/>
      <c r="K280" s="37"/>
      <c r="L280" s="40"/>
      <c r="M280" s="222"/>
      <c r="N280" s="223"/>
      <c r="O280" s="65"/>
      <c r="P280" s="65"/>
      <c r="Q280" s="65"/>
      <c r="R280" s="65"/>
      <c r="S280" s="65"/>
      <c r="T280" s="66"/>
      <c r="U280" s="35"/>
      <c r="V280" s="35"/>
      <c r="W280" s="35"/>
      <c r="X280" s="35"/>
      <c r="Y280" s="35"/>
      <c r="Z280" s="35"/>
      <c r="AA280" s="35"/>
      <c r="AB280" s="35"/>
      <c r="AC280" s="35"/>
      <c r="AD280" s="35"/>
      <c r="AE280" s="35"/>
      <c r="AT280" s="18" t="s">
        <v>279</v>
      </c>
      <c r="AU280" s="18" t="s">
        <v>82</v>
      </c>
    </row>
    <row r="281" spans="1:65" s="13" customFormat="1" ht="11.25">
      <c r="B281" s="206"/>
      <c r="C281" s="207"/>
      <c r="D281" s="208" t="s">
        <v>246</v>
      </c>
      <c r="E281" s="209" t="s">
        <v>19</v>
      </c>
      <c r="F281" s="210" t="s">
        <v>1866</v>
      </c>
      <c r="G281" s="207"/>
      <c r="H281" s="211">
        <v>18</v>
      </c>
      <c r="I281" s="212"/>
      <c r="J281" s="207"/>
      <c r="K281" s="207"/>
      <c r="L281" s="213"/>
      <c r="M281" s="214"/>
      <c r="N281" s="215"/>
      <c r="O281" s="215"/>
      <c r="P281" s="215"/>
      <c r="Q281" s="215"/>
      <c r="R281" s="215"/>
      <c r="S281" s="215"/>
      <c r="T281" s="216"/>
      <c r="AT281" s="217" t="s">
        <v>246</v>
      </c>
      <c r="AU281" s="217" t="s">
        <v>82</v>
      </c>
      <c r="AV281" s="13" t="s">
        <v>82</v>
      </c>
      <c r="AW281" s="13" t="s">
        <v>33</v>
      </c>
      <c r="AX281" s="13" t="s">
        <v>80</v>
      </c>
      <c r="AY281" s="217" t="s">
        <v>206</v>
      </c>
    </row>
    <row r="282" spans="1:65" s="2" customFormat="1" ht="16.5" customHeight="1">
      <c r="A282" s="35"/>
      <c r="B282" s="36"/>
      <c r="C282" s="193" t="s">
        <v>762</v>
      </c>
      <c r="D282" s="193" t="s">
        <v>208</v>
      </c>
      <c r="E282" s="194" t="s">
        <v>1867</v>
      </c>
      <c r="F282" s="195" t="s">
        <v>1868</v>
      </c>
      <c r="G282" s="196" t="s">
        <v>211</v>
      </c>
      <c r="H282" s="197">
        <v>136</v>
      </c>
      <c r="I282" s="198"/>
      <c r="J282" s="199">
        <f>ROUND(I282*H282,2)</f>
        <v>0</v>
      </c>
      <c r="K282" s="195" t="s">
        <v>277</v>
      </c>
      <c r="L282" s="40"/>
      <c r="M282" s="200" t="s">
        <v>19</v>
      </c>
      <c r="N282" s="201" t="s">
        <v>43</v>
      </c>
      <c r="O282" s="65"/>
      <c r="P282" s="202">
        <f>O282*H282</f>
        <v>0</v>
      </c>
      <c r="Q282" s="202">
        <v>2.2780000000000002E-2</v>
      </c>
      <c r="R282" s="202">
        <f>Q282*H282</f>
        <v>3.0980800000000004</v>
      </c>
      <c r="S282" s="202">
        <v>0</v>
      </c>
      <c r="T282" s="203">
        <f>S282*H282</f>
        <v>0</v>
      </c>
      <c r="U282" s="35"/>
      <c r="V282" s="35"/>
      <c r="W282" s="35"/>
      <c r="X282" s="35"/>
      <c r="Y282" s="35"/>
      <c r="Z282" s="35"/>
      <c r="AA282" s="35"/>
      <c r="AB282" s="35"/>
      <c r="AC282" s="35"/>
      <c r="AD282" s="35"/>
      <c r="AE282" s="35"/>
      <c r="AR282" s="204" t="s">
        <v>212</v>
      </c>
      <c r="AT282" s="204" t="s">
        <v>208</v>
      </c>
      <c r="AU282" s="204" t="s">
        <v>82</v>
      </c>
      <c r="AY282" s="18" t="s">
        <v>206</v>
      </c>
      <c r="BE282" s="205">
        <f>IF(N282="základní",J282,0)</f>
        <v>0</v>
      </c>
      <c r="BF282" s="205">
        <f>IF(N282="snížená",J282,0)</f>
        <v>0</v>
      </c>
      <c r="BG282" s="205">
        <f>IF(N282="zákl. přenesená",J282,0)</f>
        <v>0</v>
      </c>
      <c r="BH282" s="205">
        <f>IF(N282="sníž. přenesená",J282,0)</f>
        <v>0</v>
      </c>
      <c r="BI282" s="205">
        <f>IF(N282="nulová",J282,0)</f>
        <v>0</v>
      </c>
      <c r="BJ282" s="18" t="s">
        <v>80</v>
      </c>
      <c r="BK282" s="205">
        <f>ROUND(I282*H282,2)</f>
        <v>0</v>
      </c>
      <c r="BL282" s="18" t="s">
        <v>212</v>
      </c>
      <c r="BM282" s="204" t="s">
        <v>1869</v>
      </c>
    </row>
    <row r="283" spans="1:65" s="2" customFormat="1" ht="341.25">
      <c r="A283" s="35"/>
      <c r="B283" s="36"/>
      <c r="C283" s="37"/>
      <c r="D283" s="208" t="s">
        <v>279</v>
      </c>
      <c r="E283" s="37"/>
      <c r="F283" s="221" t="s">
        <v>1865</v>
      </c>
      <c r="G283" s="37"/>
      <c r="H283" s="37"/>
      <c r="I283" s="116"/>
      <c r="J283" s="37"/>
      <c r="K283" s="37"/>
      <c r="L283" s="40"/>
      <c r="M283" s="222"/>
      <c r="N283" s="223"/>
      <c r="O283" s="65"/>
      <c r="P283" s="65"/>
      <c r="Q283" s="65"/>
      <c r="R283" s="65"/>
      <c r="S283" s="65"/>
      <c r="T283" s="66"/>
      <c r="U283" s="35"/>
      <c r="V283" s="35"/>
      <c r="W283" s="35"/>
      <c r="X283" s="35"/>
      <c r="Y283" s="35"/>
      <c r="Z283" s="35"/>
      <c r="AA283" s="35"/>
      <c r="AB283" s="35"/>
      <c r="AC283" s="35"/>
      <c r="AD283" s="35"/>
      <c r="AE283" s="35"/>
      <c r="AT283" s="18" t="s">
        <v>279</v>
      </c>
      <c r="AU283" s="18" t="s">
        <v>82</v>
      </c>
    </row>
    <row r="284" spans="1:65" s="13" customFormat="1" ht="11.25">
      <c r="B284" s="206"/>
      <c r="C284" s="207"/>
      <c r="D284" s="208" t="s">
        <v>246</v>
      </c>
      <c r="E284" s="209" t="s">
        <v>19</v>
      </c>
      <c r="F284" s="210" t="s">
        <v>1870</v>
      </c>
      <c r="G284" s="207"/>
      <c r="H284" s="211">
        <v>136</v>
      </c>
      <c r="I284" s="212"/>
      <c r="J284" s="207"/>
      <c r="K284" s="207"/>
      <c r="L284" s="213"/>
      <c r="M284" s="214"/>
      <c r="N284" s="215"/>
      <c r="O284" s="215"/>
      <c r="P284" s="215"/>
      <c r="Q284" s="215"/>
      <c r="R284" s="215"/>
      <c r="S284" s="215"/>
      <c r="T284" s="216"/>
      <c r="AT284" s="217" t="s">
        <v>246</v>
      </c>
      <c r="AU284" s="217" t="s">
        <v>82</v>
      </c>
      <c r="AV284" s="13" t="s">
        <v>82</v>
      </c>
      <c r="AW284" s="13" t="s">
        <v>33</v>
      </c>
      <c r="AX284" s="13" t="s">
        <v>80</v>
      </c>
      <c r="AY284" s="217" t="s">
        <v>206</v>
      </c>
    </row>
    <row r="285" spans="1:65" s="2" customFormat="1" ht="16.5" customHeight="1">
      <c r="A285" s="35"/>
      <c r="B285" s="36"/>
      <c r="C285" s="193" t="s">
        <v>766</v>
      </c>
      <c r="D285" s="193" t="s">
        <v>208</v>
      </c>
      <c r="E285" s="194" t="s">
        <v>1871</v>
      </c>
      <c r="F285" s="195" t="s">
        <v>1872</v>
      </c>
      <c r="G285" s="196" t="s">
        <v>211</v>
      </c>
      <c r="H285" s="197">
        <v>25</v>
      </c>
      <c r="I285" s="198"/>
      <c r="J285" s="199">
        <f>ROUND(I285*H285,2)</f>
        <v>0</v>
      </c>
      <c r="K285" s="195" t="s">
        <v>277</v>
      </c>
      <c r="L285" s="40"/>
      <c r="M285" s="200" t="s">
        <v>19</v>
      </c>
      <c r="N285" s="201" t="s">
        <v>43</v>
      </c>
      <c r="O285" s="65"/>
      <c r="P285" s="202">
        <f>O285*H285</f>
        <v>0</v>
      </c>
      <c r="Q285" s="202">
        <v>2.7109999999999999E-2</v>
      </c>
      <c r="R285" s="202">
        <f>Q285*H285</f>
        <v>0.67774999999999996</v>
      </c>
      <c r="S285" s="202">
        <v>0</v>
      </c>
      <c r="T285" s="203">
        <f>S285*H285</f>
        <v>0</v>
      </c>
      <c r="U285" s="35"/>
      <c r="V285" s="35"/>
      <c r="W285" s="35"/>
      <c r="X285" s="35"/>
      <c r="Y285" s="35"/>
      <c r="Z285" s="35"/>
      <c r="AA285" s="35"/>
      <c r="AB285" s="35"/>
      <c r="AC285" s="35"/>
      <c r="AD285" s="35"/>
      <c r="AE285" s="35"/>
      <c r="AR285" s="204" t="s">
        <v>212</v>
      </c>
      <c r="AT285" s="204" t="s">
        <v>208</v>
      </c>
      <c r="AU285" s="204" t="s">
        <v>82</v>
      </c>
      <c r="AY285" s="18" t="s">
        <v>206</v>
      </c>
      <c r="BE285" s="205">
        <f>IF(N285="základní",J285,0)</f>
        <v>0</v>
      </c>
      <c r="BF285" s="205">
        <f>IF(N285="snížená",J285,0)</f>
        <v>0</v>
      </c>
      <c r="BG285" s="205">
        <f>IF(N285="zákl. přenesená",J285,0)</f>
        <v>0</v>
      </c>
      <c r="BH285" s="205">
        <f>IF(N285="sníž. přenesená",J285,0)</f>
        <v>0</v>
      </c>
      <c r="BI285" s="205">
        <f>IF(N285="nulová",J285,0)</f>
        <v>0</v>
      </c>
      <c r="BJ285" s="18" t="s">
        <v>80</v>
      </c>
      <c r="BK285" s="205">
        <f>ROUND(I285*H285,2)</f>
        <v>0</v>
      </c>
      <c r="BL285" s="18" t="s">
        <v>212</v>
      </c>
      <c r="BM285" s="204" t="s">
        <v>1873</v>
      </c>
    </row>
    <row r="286" spans="1:65" s="2" customFormat="1" ht="341.25">
      <c r="A286" s="35"/>
      <c r="B286" s="36"/>
      <c r="C286" s="37"/>
      <c r="D286" s="208" t="s">
        <v>279</v>
      </c>
      <c r="E286" s="37"/>
      <c r="F286" s="221" t="s">
        <v>1865</v>
      </c>
      <c r="G286" s="37"/>
      <c r="H286" s="37"/>
      <c r="I286" s="116"/>
      <c r="J286" s="37"/>
      <c r="K286" s="37"/>
      <c r="L286" s="40"/>
      <c r="M286" s="222"/>
      <c r="N286" s="223"/>
      <c r="O286" s="65"/>
      <c r="P286" s="65"/>
      <c r="Q286" s="65"/>
      <c r="R286" s="65"/>
      <c r="S286" s="65"/>
      <c r="T286" s="66"/>
      <c r="U286" s="35"/>
      <c r="V286" s="35"/>
      <c r="W286" s="35"/>
      <c r="X286" s="35"/>
      <c r="Y286" s="35"/>
      <c r="Z286" s="35"/>
      <c r="AA286" s="35"/>
      <c r="AB286" s="35"/>
      <c r="AC286" s="35"/>
      <c r="AD286" s="35"/>
      <c r="AE286" s="35"/>
      <c r="AT286" s="18" t="s">
        <v>279</v>
      </c>
      <c r="AU286" s="18" t="s">
        <v>82</v>
      </c>
    </row>
    <row r="287" spans="1:65" s="13" customFormat="1" ht="11.25">
      <c r="B287" s="206"/>
      <c r="C287" s="207"/>
      <c r="D287" s="208" t="s">
        <v>246</v>
      </c>
      <c r="E287" s="209" t="s">
        <v>19</v>
      </c>
      <c r="F287" s="210" t="s">
        <v>1874</v>
      </c>
      <c r="G287" s="207"/>
      <c r="H287" s="211">
        <v>25</v>
      </c>
      <c r="I287" s="212"/>
      <c r="J287" s="207"/>
      <c r="K287" s="207"/>
      <c r="L287" s="213"/>
      <c r="M287" s="214"/>
      <c r="N287" s="215"/>
      <c r="O287" s="215"/>
      <c r="P287" s="215"/>
      <c r="Q287" s="215"/>
      <c r="R287" s="215"/>
      <c r="S287" s="215"/>
      <c r="T287" s="216"/>
      <c r="AT287" s="217" t="s">
        <v>246</v>
      </c>
      <c r="AU287" s="217" t="s">
        <v>82</v>
      </c>
      <c r="AV287" s="13" t="s">
        <v>82</v>
      </c>
      <c r="AW287" s="13" t="s">
        <v>33</v>
      </c>
      <c r="AX287" s="13" t="s">
        <v>80</v>
      </c>
      <c r="AY287" s="217" t="s">
        <v>206</v>
      </c>
    </row>
    <row r="288" spans="1:65" s="2" customFormat="1" ht="16.5" customHeight="1">
      <c r="A288" s="35"/>
      <c r="B288" s="36"/>
      <c r="C288" s="193" t="s">
        <v>768</v>
      </c>
      <c r="D288" s="193" t="s">
        <v>208</v>
      </c>
      <c r="E288" s="194" t="s">
        <v>1875</v>
      </c>
      <c r="F288" s="195" t="s">
        <v>1876</v>
      </c>
      <c r="G288" s="196" t="s">
        <v>211</v>
      </c>
      <c r="H288" s="197">
        <v>3</v>
      </c>
      <c r="I288" s="198"/>
      <c r="J288" s="199">
        <f>ROUND(I288*H288,2)</f>
        <v>0</v>
      </c>
      <c r="K288" s="195" t="s">
        <v>277</v>
      </c>
      <c r="L288" s="40"/>
      <c r="M288" s="200" t="s">
        <v>19</v>
      </c>
      <c r="N288" s="201" t="s">
        <v>43</v>
      </c>
      <c r="O288" s="65"/>
      <c r="P288" s="202">
        <f>O288*H288</f>
        <v>0</v>
      </c>
      <c r="Q288" s="202">
        <v>3.1320000000000001E-2</v>
      </c>
      <c r="R288" s="202">
        <f>Q288*H288</f>
        <v>9.3960000000000002E-2</v>
      </c>
      <c r="S288" s="202">
        <v>0</v>
      </c>
      <c r="T288" s="203">
        <f>S288*H288</f>
        <v>0</v>
      </c>
      <c r="U288" s="35"/>
      <c r="V288" s="35"/>
      <c r="W288" s="35"/>
      <c r="X288" s="35"/>
      <c r="Y288" s="35"/>
      <c r="Z288" s="35"/>
      <c r="AA288" s="35"/>
      <c r="AB288" s="35"/>
      <c r="AC288" s="35"/>
      <c r="AD288" s="35"/>
      <c r="AE288" s="35"/>
      <c r="AR288" s="204" t="s">
        <v>212</v>
      </c>
      <c r="AT288" s="204" t="s">
        <v>208</v>
      </c>
      <c r="AU288" s="204" t="s">
        <v>82</v>
      </c>
      <c r="AY288" s="18" t="s">
        <v>206</v>
      </c>
      <c r="BE288" s="205">
        <f>IF(N288="základní",J288,0)</f>
        <v>0</v>
      </c>
      <c r="BF288" s="205">
        <f>IF(N288="snížená",J288,0)</f>
        <v>0</v>
      </c>
      <c r="BG288" s="205">
        <f>IF(N288="zákl. přenesená",J288,0)</f>
        <v>0</v>
      </c>
      <c r="BH288" s="205">
        <f>IF(N288="sníž. přenesená",J288,0)</f>
        <v>0</v>
      </c>
      <c r="BI288" s="205">
        <f>IF(N288="nulová",J288,0)</f>
        <v>0</v>
      </c>
      <c r="BJ288" s="18" t="s">
        <v>80</v>
      </c>
      <c r="BK288" s="205">
        <f>ROUND(I288*H288,2)</f>
        <v>0</v>
      </c>
      <c r="BL288" s="18" t="s">
        <v>212</v>
      </c>
      <c r="BM288" s="204" t="s">
        <v>1877</v>
      </c>
    </row>
    <row r="289" spans="1:65" s="2" customFormat="1" ht="341.25">
      <c r="A289" s="35"/>
      <c r="B289" s="36"/>
      <c r="C289" s="37"/>
      <c r="D289" s="208" t="s">
        <v>279</v>
      </c>
      <c r="E289" s="37"/>
      <c r="F289" s="221" t="s">
        <v>1865</v>
      </c>
      <c r="G289" s="37"/>
      <c r="H289" s="37"/>
      <c r="I289" s="116"/>
      <c r="J289" s="37"/>
      <c r="K289" s="37"/>
      <c r="L289" s="40"/>
      <c r="M289" s="222"/>
      <c r="N289" s="223"/>
      <c r="O289" s="65"/>
      <c r="P289" s="65"/>
      <c r="Q289" s="65"/>
      <c r="R289" s="65"/>
      <c r="S289" s="65"/>
      <c r="T289" s="66"/>
      <c r="U289" s="35"/>
      <c r="V289" s="35"/>
      <c r="W289" s="35"/>
      <c r="X289" s="35"/>
      <c r="Y289" s="35"/>
      <c r="Z289" s="35"/>
      <c r="AA289" s="35"/>
      <c r="AB289" s="35"/>
      <c r="AC289" s="35"/>
      <c r="AD289" s="35"/>
      <c r="AE289" s="35"/>
      <c r="AT289" s="18" t="s">
        <v>279</v>
      </c>
      <c r="AU289" s="18" t="s">
        <v>82</v>
      </c>
    </row>
    <row r="290" spans="1:65" s="2" customFormat="1" ht="16.5" customHeight="1">
      <c r="A290" s="35"/>
      <c r="B290" s="36"/>
      <c r="C290" s="193" t="s">
        <v>770</v>
      </c>
      <c r="D290" s="193" t="s">
        <v>208</v>
      </c>
      <c r="E290" s="194" t="s">
        <v>1878</v>
      </c>
      <c r="F290" s="195" t="s">
        <v>1879</v>
      </c>
      <c r="G290" s="196" t="s">
        <v>211</v>
      </c>
      <c r="H290" s="197">
        <v>12</v>
      </c>
      <c r="I290" s="198"/>
      <c r="J290" s="199">
        <f>ROUND(I290*H290,2)</f>
        <v>0</v>
      </c>
      <c r="K290" s="195" t="s">
        <v>277</v>
      </c>
      <c r="L290" s="40"/>
      <c r="M290" s="200" t="s">
        <v>19</v>
      </c>
      <c r="N290" s="201" t="s">
        <v>43</v>
      </c>
      <c r="O290" s="65"/>
      <c r="P290" s="202">
        <f>O290*H290</f>
        <v>0</v>
      </c>
      <c r="Q290" s="202">
        <v>3.5639999999999998E-2</v>
      </c>
      <c r="R290" s="202">
        <f>Q290*H290</f>
        <v>0.42767999999999995</v>
      </c>
      <c r="S290" s="202">
        <v>0</v>
      </c>
      <c r="T290" s="203">
        <f>S290*H290</f>
        <v>0</v>
      </c>
      <c r="U290" s="35"/>
      <c r="V290" s="35"/>
      <c r="W290" s="35"/>
      <c r="X290" s="35"/>
      <c r="Y290" s="35"/>
      <c r="Z290" s="35"/>
      <c r="AA290" s="35"/>
      <c r="AB290" s="35"/>
      <c r="AC290" s="35"/>
      <c r="AD290" s="35"/>
      <c r="AE290" s="35"/>
      <c r="AR290" s="204" t="s">
        <v>212</v>
      </c>
      <c r="AT290" s="204" t="s">
        <v>208</v>
      </c>
      <c r="AU290" s="204" t="s">
        <v>82</v>
      </c>
      <c r="AY290" s="18" t="s">
        <v>206</v>
      </c>
      <c r="BE290" s="205">
        <f>IF(N290="základní",J290,0)</f>
        <v>0</v>
      </c>
      <c r="BF290" s="205">
        <f>IF(N290="snížená",J290,0)</f>
        <v>0</v>
      </c>
      <c r="BG290" s="205">
        <f>IF(N290="zákl. přenesená",J290,0)</f>
        <v>0</v>
      </c>
      <c r="BH290" s="205">
        <f>IF(N290="sníž. přenesená",J290,0)</f>
        <v>0</v>
      </c>
      <c r="BI290" s="205">
        <f>IF(N290="nulová",J290,0)</f>
        <v>0</v>
      </c>
      <c r="BJ290" s="18" t="s">
        <v>80</v>
      </c>
      <c r="BK290" s="205">
        <f>ROUND(I290*H290,2)</f>
        <v>0</v>
      </c>
      <c r="BL290" s="18" t="s">
        <v>212</v>
      </c>
      <c r="BM290" s="204" t="s">
        <v>1880</v>
      </c>
    </row>
    <row r="291" spans="1:65" s="2" customFormat="1" ht="341.25">
      <c r="A291" s="35"/>
      <c r="B291" s="36"/>
      <c r="C291" s="37"/>
      <c r="D291" s="208" t="s">
        <v>279</v>
      </c>
      <c r="E291" s="37"/>
      <c r="F291" s="221" t="s">
        <v>1865</v>
      </c>
      <c r="G291" s="37"/>
      <c r="H291" s="37"/>
      <c r="I291" s="116"/>
      <c r="J291" s="37"/>
      <c r="K291" s="37"/>
      <c r="L291" s="40"/>
      <c r="M291" s="222"/>
      <c r="N291" s="223"/>
      <c r="O291" s="65"/>
      <c r="P291" s="65"/>
      <c r="Q291" s="65"/>
      <c r="R291" s="65"/>
      <c r="S291" s="65"/>
      <c r="T291" s="66"/>
      <c r="U291" s="35"/>
      <c r="V291" s="35"/>
      <c r="W291" s="35"/>
      <c r="X291" s="35"/>
      <c r="Y291" s="35"/>
      <c r="Z291" s="35"/>
      <c r="AA291" s="35"/>
      <c r="AB291" s="35"/>
      <c r="AC291" s="35"/>
      <c r="AD291" s="35"/>
      <c r="AE291" s="35"/>
      <c r="AT291" s="18" t="s">
        <v>279</v>
      </c>
      <c r="AU291" s="18" t="s">
        <v>82</v>
      </c>
    </row>
    <row r="292" spans="1:65" s="13" customFormat="1" ht="11.25">
      <c r="B292" s="206"/>
      <c r="C292" s="207"/>
      <c r="D292" s="208" t="s">
        <v>246</v>
      </c>
      <c r="E292" s="209" t="s">
        <v>19</v>
      </c>
      <c r="F292" s="210" t="s">
        <v>1881</v>
      </c>
      <c r="G292" s="207"/>
      <c r="H292" s="211">
        <v>12</v>
      </c>
      <c r="I292" s="212"/>
      <c r="J292" s="207"/>
      <c r="K292" s="207"/>
      <c r="L292" s="213"/>
      <c r="M292" s="214"/>
      <c r="N292" s="215"/>
      <c r="O292" s="215"/>
      <c r="P292" s="215"/>
      <c r="Q292" s="215"/>
      <c r="R292" s="215"/>
      <c r="S292" s="215"/>
      <c r="T292" s="216"/>
      <c r="AT292" s="217" t="s">
        <v>246</v>
      </c>
      <c r="AU292" s="217" t="s">
        <v>82</v>
      </c>
      <c r="AV292" s="13" t="s">
        <v>82</v>
      </c>
      <c r="AW292" s="13" t="s">
        <v>33</v>
      </c>
      <c r="AX292" s="13" t="s">
        <v>80</v>
      </c>
      <c r="AY292" s="217" t="s">
        <v>206</v>
      </c>
    </row>
    <row r="293" spans="1:65" s="2" customFormat="1" ht="16.5" customHeight="1">
      <c r="A293" s="35"/>
      <c r="B293" s="36"/>
      <c r="C293" s="193" t="s">
        <v>774</v>
      </c>
      <c r="D293" s="193" t="s">
        <v>208</v>
      </c>
      <c r="E293" s="194" t="s">
        <v>1882</v>
      </c>
      <c r="F293" s="195" t="s">
        <v>1883</v>
      </c>
      <c r="G293" s="196" t="s">
        <v>211</v>
      </c>
      <c r="H293" s="197">
        <v>6</v>
      </c>
      <c r="I293" s="198"/>
      <c r="J293" s="199">
        <f>ROUND(I293*H293,2)</f>
        <v>0</v>
      </c>
      <c r="K293" s="195" t="s">
        <v>277</v>
      </c>
      <c r="L293" s="40"/>
      <c r="M293" s="200" t="s">
        <v>19</v>
      </c>
      <c r="N293" s="201" t="s">
        <v>43</v>
      </c>
      <c r="O293" s="65"/>
      <c r="P293" s="202">
        <f>O293*H293</f>
        <v>0</v>
      </c>
      <c r="Q293" s="202">
        <v>4.0550000000000003E-2</v>
      </c>
      <c r="R293" s="202">
        <f>Q293*H293</f>
        <v>0.24330000000000002</v>
      </c>
      <c r="S293" s="202">
        <v>0</v>
      </c>
      <c r="T293" s="203">
        <f>S293*H293</f>
        <v>0</v>
      </c>
      <c r="U293" s="35"/>
      <c r="V293" s="35"/>
      <c r="W293" s="35"/>
      <c r="X293" s="35"/>
      <c r="Y293" s="35"/>
      <c r="Z293" s="35"/>
      <c r="AA293" s="35"/>
      <c r="AB293" s="35"/>
      <c r="AC293" s="35"/>
      <c r="AD293" s="35"/>
      <c r="AE293" s="35"/>
      <c r="AR293" s="204" t="s">
        <v>212</v>
      </c>
      <c r="AT293" s="204" t="s">
        <v>208</v>
      </c>
      <c r="AU293" s="204" t="s">
        <v>82</v>
      </c>
      <c r="AY293" s="18" t="s">
        <v>206</v>
      </c>
      <c r="BE293" s="205">
        <f>IF(N293="základní",J293,0)</f>
        <v>0</v>
      </c>
      <c r="BF293" s="205">
        <f>IF(N293="snížená",J293,0)</f>
        <v>0</v>
      </c>
      <c r="BG293" s="205">
        <f>IF(N293="zákl. přenesená",J293,0)</f>
        <v>0</v>
      </c>
      <c r="BH293" s="205">
        <f>IF(N293="sníž. přenesená",J293,0)</f>
        <v>0</v>
      </c>
      <c r="BI293" s="205">
        <f>IF(N293="nulová",J293,0)</f>
        <v>0</v>
      </c>
      <c r="BJ293" s="18" t="s">
        <v>80</v>
      </c>
      <c r="BK293" s="205">
        <f>ROUND(I293*H293,2)</f>
        <v>0</v>
      </c>
      <c r="BL293" s="18" t="s">
        <v>212</v>
      </c>
      <c r="BM293" s="204" t="s">
        <v>1884</v>
      </c>
    </row>
    <row r="294" spans="1:65" s="2" customFormat="1" ht="341.25">
      <c r="A294" s="35"/>
      <c r="B294" s="36"/>
      <c r="C294" s="37"/>
      <c r="D294" s="208" t="s">
        <v>279</v>
      </c>
      <c r="E294" s="37"/>
      <c r="F294" s="221" t="s">
        <v>1865</v>
      </c>
      <c r="G294" s="37"/>
      <c r="H294" s="37"/>
      <c r="I294" s="116"/>
      <c r="J294" s="37"/>
      <c r="K294" s="37"/>
      <c r="L294" s="40"/>
      <c r="M294" s="222"/>
      <c r="N294" s="223"/>
      <c r="O294" s="65"/>
      <c r="P294" s="65"/>
      <c r="Q294" s="65"/>
      <c r="R294" s="65"/>
      <c r="S294" s="65"/>
      <c r="T294" s="66"/>
      <c r="U294" s="35"/>
      <c r="V294" s="35"/>
      <c r="W294" s="35"/>
      <c r="X294" s="35"/>
      <c r="Y294" s="35"/>
      <c r="Z294" s="35"/>
      <c r="AA294" s="35"/>
      <c r="AB294" s="35"/>
      <c r="AC294" s="35"/>
      <c r="AD294" s="35"/>
      <c r="AE294" s="35"/>
      <c r="AT294" s="18" t="s">
        <v>279</v>
      </c>
      <c r="AU294" s="18" t="s">
        <v>82</v>
      </c>
    </row>
    <row r="295" spans="1:65" s="13" customFormat="1" ht="11.25">
      <c r="B295" s="206"/>
      <c r="C295" s="207"/>
      <c r="D295" s="208" t="s">
        <v>246</v>
      </c>
      <c r="E295" s="209" t="s">
        <v>19</v>
      </c>
      <c r="F295" s="210" t="s">
        <v>1885</v>
      </c>
      <c r="G295" s="207"/>
      <c r="H295" s="211">
        <v>6</v>
      </c>
      <c r="I295" s="212"/>
      <c r="J295" s="207"/>
      <c r="K295" s="207"/>
      <c r="L295" s="213"/>
      <c r="M295" s="214"/>
      <c r="N295" s="215"/>
      <c r="O295" s="215"/>
      <c r="P295" s="215"/>
      <c r="Q295" s="215"/>
      <c r="R295" s="215"/>
      <c r="S295" s="215"/>
      <c r="T295" s="216"/>
      <c r="AT295" s="217" t="s">
        <v>246</v>
      </c>
      <c r="AU295" s="217" t="s">
        <v>82</v>
      </c>
      <c r="AV295" s="13" t="s">
        <v>82</v>
      </c>
      <c r="AW295" s="13" t="s">
        <v>33</v>
      </c>
      <c r="AX295" s="13" t="s">
        <v>80</v>
      </c>
      <c r="AY295" s="217" t="s">
        <v>206</v>
      </c>
    </row>
    <row r="296" spans="1:65" s="2" customFormat="1" ht="16.5" customHeight="1">
      <c r="A296" s="35"/>
      <c r="B296" s="36"/>
      <c r="C296" s="193" t="s">
        <v>778</v>
      </c>
      <c r="D296" s="193" t="s">
        <v>208</v>
      </c>
      <c r="E296" s="194" t="s">
        <v>1886</v>
      </c>
      <c r="F296" s="195" t="s">
        <v>1887</v>
      </c>
      <c r="G296" s="196" t="s">
        <v>211</v>
      </c>
      <c r="H296" s="197">
        <v>8</v>
      </c>
      <c r="I296" s="198"/>
      <c r="J296" s="199">
        <f>ROUND(I296*H296,2)</f>
        <v>0</v>
      </c>
      <c r="K296" s="195" t="s">
        <v>277</v>
      </c>
      <c r="L296" s="40"/>
      <c r="M296" s="200" t="s">
        <v>19</v>
      </c>
      <c r="N296" s="201" t="s">
        <v>43</v>
      </c>
      <c r="O296" s="65"/>
      <c r="P296" s="202">
        <f>O296*H296</f>
        <v>0</v>
      </c>
      <c r="Q296" s="202">
        <v>4.9090000000000002E-2</v>
      </c>
      <c r="R296" s="202">
        <f>Q296*H296</f>
        <v>0.39272000000000001</v>
      </c>
      <c r="S296" s="202">
        <v>0</v>
      </c>
      <c r="T296" s="203">
        <f>S296*H296</f>
        <v>0</v>
      </c>
      <c r="U296" s="35"/>
      <c r="V296" s="35"/>
      <c r="W296" s="35"/>
      <c r="X296" s="35"/>
      <c r="Y296" s="35"/>
      <c r="Z296" s="35"/>
      <c r="AA296" s="35"/>
      <c r="AB296" s="35"/>
      <c r="AC296" s="35"/>
      <c r="AD296" s="35"/>
      <c r="AE296" s="35"/>
      <c r="AR296" s="204" t="s">
        <v>212</v>
      </c>
      <c r="AT296" s="204" t="s">
        <v>208</v>
      </c>
      <c r="AU296" s="204" t="s">
        <v>82</v>
      </c>
      <c r="AY296" s="18" t="s">
        <v>206</v>
      </c>
      <c r="BE296" s="205">
        <f>IF(N296="základní",J296,0)</f>
        <v>0</v>
      </c>
      <c r="BF296" s="205">
        <f>IF(N296="snížená",J296,0)</f>
        <v>0</v>
      </c>
      <c r="BG296" s="205">
        <f>IF(N296="zákl. přenesená",J296,0)</f>
        <v>0</v>
      </c>
      <c r="BH296" s="205">
        <f>IF(N296="sníž. přenesená",J296,0)</f>
        <v>0</v>
      </c>
      <c r="BI296" s="205">
        <f>IF(N296="nulová",J296,0)</f>
        <v>0</v>
      </c>
      <c r="BJ296" s="18" t="s">
        <v>80</v>
      </c>
      <c r="BK296" s="205">
        <f>ROUND(I296*H296,2)</f>
        <v>0</v>
      </c>
      <c r="BL296" s="18" t="s">
        <v>212</v>
      </c>
      <c r="BM296" s="204" t="s">
        <v>1888</v>
      </c>
    </row>
    <row r="297" spans="1:65" s="2" customFormat="1" ht="341.25">
      <c r="A297" s="35"/>
      <c r="B297" s="36"/>
      <c r="C297" s="37"/>
      <c r="D297" s="208" t="s">
        <v>279</v>
      </c>
      <c r="E297" s="37"/>
      <c r="F297" s="221" t="s">
        <v>1865</v>
      </c>
      <c r="G297" s="37"/>
      <c r="H297" s="37"/>
      <c r="I297" s="116"/>
      <c r="J297" s="37"/>
      <c r="K297" s="37"/>
      <c r="L297" s="40"/>
      <c r="M297" s="222"/>
      <c r="N297" s="223"/>
      <c r="O297" s="65"/>
      <c r="P297" s="65"/>
      <c r="Q297" s="65"/>
      <c r="R297" s="65"/>
      <c r="S297" s="65"/>
      <c r="T297" s="66"/>
      <c r="U297" s="35"/>
      <c r="V297" s="35"/>
      <c r="W297" s="35"/>
      <c r="X297" s="35"/>
      <c r="Y297" s="35"/>
      <c r="Z297" s="35"/>
      <c r="AA297" s="35"/>
      <c r="AB297" s="35"/>
      <c r="AC297" s="35"/>
      <c r="AD297" s="35"/>
      <c r="AE297" s="35"/>
      <c r="AT297" s="18" t="s">
        <v>279</v>
      </c>
      <c r="AU297" s="18" t="s">
        <v>82</v>
      </c>
    </row>
    <row r="298" spans="1:65" s="13" customFormat="1" ht="11.25">
      <c r="B298" s="206"/>
      <c r="C298" s="207"/>
      <c r="D298" s="208" t="s">
        <v>246</v>
      </c>
      <c r="E298" s="209" t="s">
        <v>19</v>
      </c>
      <c r="F298" s="210" t="s">
        <v>1889</v>
      </c>
      <c r="G298" s="207"/>
      <c r="H298" s="211">
        <v>8</v>
      </c>
      <c r="I298" s="212"/>
      <c r="J298" s="207"/>
      <c r="K298" s="207"/>
      <c r="L298" s="213"/>
      <c r="M298" s="214"/>
      <c r="N298" s="215"/>
      <c r="O298" s="215"/>
      <c r="P298" s="215"/>
      <c r="Q298" s="215"/>
      <c r="R298" s="215"/>
      <c r="S298" s="215"/>
      <c r="T298" s="216"/>
      <c r="AT298" s="217" t="s">
        <v>246</v>
      </c>
      <c r="AU298" s="217" t="s">
        <v>82</v>
      </c>
      <c r="AV298" s="13" t="s">
        <v>82</v>
      </c>
      <c r="AW298" s="13" t="s">
        <v>33</v>
      </c>
      <c r="AX298" s="13" t="s">
        <v>80</v>
      </c>
      <c r="AY298" s="217" t="s">
        <v>206</v>
      </c>
    </row>
    <row r="299" spans="1:65" s="2" customFormat="1" ht="16.5" customHeight="1">
      <c r="A299" s="35"/>
      <c r="B299" s="36"/>
      <c r="C299" s="193" t="s">
        <v>782</v>
      </c>
      <c r="D299" s="193" t="s">
        <v>208</v>
      </c>
      <c r="E299" s="194" t="s">
        <v>1890</v>
      </c>
      <c r="F299" s="195" t="s">
        <v>1891</v>
      </c>
      <c r="G299" s="196" t="s">
        <v>211</v>
      </c>
      <c r="H299" s="197">
        <v>3</v>
      </c>
      <c r="I299" s="198"/>
      <c r="J299" s="199">
        <f>ROUND(I299*H299,2)</f>
        <v>0</v>
      </c>
      <c r="K299" s="195" t="s">
        <v>277</v>
      </c>
      <c r="L299" s="40"/>
      <c r="M299" s="200" t="s">
        <v>19</v>
      </c>
      <c r="N299" s="201" t="s">
        <v>43</v>
      </c>
      <c r="O299" s="65"/>
      <c r="P299" s="202">
        <f>O299*H299</f>
        <v>0</v>
      </c>
      <c r="Q299" s="202">
        <v>3.6549999999999999E-2</v>
      </c>
      <c r="R299" s="202">
        <f>Q299*H299</f>
        <v>0.10965</v>
      </c>
      <c r="S299" s="202">
        <v>0</v>
      </c>
      <c r="T299" s="203">
        <f>S299*H299</f>
        <v>0</v>
      </c>
      <c r="U299" s="35"/>
      <c r="V299" s="35"/>
      <c r="W299" s="35"/>
      <c r="X299" s="35"/>
      <c r="Y299" s="35"/>
      <c r="Z299" s="35"/>
      <c r="AA299" s="35"/>
      <c r="AB299" s="35"/>
      <c r="AC299" s="35"/>
      <c r="AD299" s="35"/>
      <c r="AE299" s="35"/>
      <c r="AR299" s="204" t="s">
        <v>212</v>
      </c>
      <c r="AT299" s="204" t="s">
        <v>208</v>
      </c>
      <c r="AU299" s="204" t="s">
        <v>82</v>
      </c>
      <c r="AY299" s="18" t="s">
        <v>206</v>
      </c>
      <c r="BE299" s="205">
        <f>IF(N299="základní",J299,0)</f>
        <v>0</v>
      </c>
      <c r="BF299" s="205">
        <f>IF(N299="snížená",J299,0)</f>
        <v>0</v>
      </c>
      <c r="BG299" s="205">
        <f>IF(N299="zákl. přenesená",J299,0)</f>
        <v>0</v>
      </c>
      <c r="BH299" s="205">
        <f>IF(N299="sníž. přenesená",J299,0)</f>
        <v>0</v>
      </c>
      <c r="BI299" s="205">
        <f>IF(N299="nulová",J299,0)</f>
        <v>0</v>
      </c>
      <c r="BJ299" s="18" t="s">
        <v>80</v>
      </c>
      <c r="BK299" s="205">
        <f>ROUND(I299*H299,2)</f>
        <v>0</v>
      </c>
      <c r="BL299" s="18" t="s">
        <v>212</v>
      </c>
      <c r="BM299" s="204" t="s">
        <v>1892</v>
      </c>
    </row>
    <row r="300" spans="1:65" s="2" customFormat="1" ht="341.25">
      <c r="A300" s="35"/>
      <c r="B300" s="36"/>
      <c r="C300" s="37"/>
      <c r="D300" s="208" t="s">
        <v>279</v>
      </c>
      <c r="E300" s="37"/>
      <c r="F300" s="221" t="s">
        <v>1865</v>
      </c>
      <c r="G300" s="37"/>
      <c r="H300" s="37"/>
      <c r="I300" s="116"/>
      <c r="J300" s="37"/>
      <c r="K300" s="37"/>
      <c r="L300" s="40"/>
      <c r="M300" s="222"/>
      <c r="N300" s="223"/>
      <c r="O300" s="65"/>
      <c r="P300" s="65"/>
      <c r="Q300" s="65"/>
      <c r="R300" s="65"/>
      <c r="S300" s="65"/>
      <c r="T300" s="66"/>
      <c r="U300" s="35"/>
      <c r="V300" s="35"/>
      <c r="W300" s="35"/>
      <c r="X300" s="35"/>
      <c r="Y300" s="35"/>
      <c r="Z300" s="35"/>
      <c r="AA300" s="35"/>
      <c r="AB300" s="35"/>
      <c r="AC300" s="35"/>
      <c r="AD300" s="35"/>
      <c r="AE300" s="35"/>
      <c r="AT300" s="18" t="s">
        <v>279</v>
      </c>
      <c r="AU300" s="18" t="s">
        <v>82</v>
      </c>
    </row>
    <row r="301" spans="1:65" s="2" customFormat="1" ht="16.5" customHeight="1">
      <c r="A301" s="35"/>
      <c r="B301" s="36"/>
      <c r="C301" s="193" t="s">
        <v>784</v>
      </c>
      <c r="D301" s="193" t="s">
        <v>208</v>
      </c>
      <c r="E301" s="194" t="s">
        <v>1893</v>
      </c>
      <c r="F301" s="195" t="s">
        <v>1894</v>
      </c>
      <c r="G301" s="196" t="s">
        <v>211</v>
      </c>
      <c r="H301" s="197">
        <v>18</v>
      </c>
      <c r="I301" s="198"/>
      <c r="J301" s="199">
        <f>ROUND(I301*H301,2)</f>
        <v>0</v>
      </c>
      <c r="K301" s="195" t="s">
        <v>277</v>
      </c>
      <c r="L301" s="40"/>
      <c r="M301" s="200" t="s">
        <v>19</v>
      </c>
      <c r="N301" s="201" t="s">
        <v>43</v>
      </c>
      <c r="O301" s="65"/>
      <c r="P301" s="202">
        <f>O301*H301</f>
        <v>0</v>
      </c>
      <c r="Q301" s="202">
        <v>4.555E-2</v>
      </c>
      <c r="R301" s="202">
        <f>Q301*H301</f>
        <v>0.81989999999999996</v>
      </c>
      <c r="S301" s="202">
        <v>0</v>
      </c>
      <c r="T301" s="203">
        <f>S301*H301</f>
        <v>0</v>
      </c>
      <c r="U301" s="35"/>
      <c r="V301" s="35"/>
      <c r="W301" s="35"/>
      <c r="X301" s="35"/>
      <c r="Y301" s="35"/>
      <c r="Z301" s="35"/>
      <c r="AA301" s="35"/>
      <c r="AB301" s="35"/>
      <c r="AC301" s="35"/>
      <c r="AD301" s="35"/>
      <c r="AE301" s="35"/>
      <c r="AR301" s="204" t="s">
        <v>212</v>
      </c>
      <c r="AT301" s="204" t="s">
        <v>208</v>
      </c>
      <c r="AU301" s="204" t="s">
        <v>82</v>
      </c>
      <c r="AY301" s="18" t="s">
        <v>206</v>
      </c>
      <c r="BE301" s="205">
        <f>IF(N301="základní",J301,0)</f>
        <v>0</v>
      </c>
      <c r="BF301" s="205">
        <f>IF(N301="snížená",J301,0)</f>
        <v>0</v>
      </c>
      <c r="BG301" s="205">
        <f>IF(N301="zákl. přenesená",J301,0)</f>
        <v>0</v>
      </c>
      <c r="BH301" s="205">
        <f>IF(N301="sníž. přenesená",J301,0)</f>
        <v>0</v>
      </c>
      <c r="BI301" s="205">
        <f>IF(N301="nulová",J301,0)</f>
        <v>0</v>
      </c>
      <c r="BJ301" s="18" t="s">
        <v>80</v>
      </c>
      <c r="BK301" s="205">
        <f>ROUND(I301*H301,2)</f>
        <v>0</v>
      </c>
      <c r="BL301" s="18" t="s">
        <v>212</v>
      </c>
      <c r="BM301" s="204" t="s">
        <v>1895</v>
      </c>
    </row>
    <row r="302" spans="1:65" s="2" customFormat="1" ht="341.25">
      <c r="A302" s="35"/>
      <c r="B302" s="36"/>
      <c r="C302" s="37"/>
      <c r="D302" s="208" t="s">
        <v>279</v>
      </c>
      <c r="E302" s="37"/>
      <c r="F302" s="221" t="s">
        <v>1865</v>
      </c>
      <c r="G302" s="37"/>
      <c r="H302" s="37"/>
      <c r="I302" s="116"/>
      <c r="J302" s="37"/>
      <c r="K302" s="37"/>
      <c r="L302" s="40"/>
      <c r="M302" s="222"/>
      <c r="N302" s="223"/>
      <c r="O302" s="65"/>
      <c r="P302" s="65"/>
      <c r="Q302" s="65"/>
      <c r="R302" s="65"/>
      <c r="S302" s="65"/>
      <c r="T302" s="66"/>
      <c r="U302" s="35"/>
      <c r="V302" s="35"/>
      <c r="W302" s="35"/>
      <c r="X302" s="35"/>
      <c r="Y302" s="35"/>
      <c r="Z302" s="35"/>
      <c r="AA302" s="35"/>
      <c r="AB302" s="35"/>
      <c r="AC302" s="35"/>
      <c r="AD302" s="35"/>
      <c r="AE302" s="35"/>
      <c r="AT302" s="18" t="s">
        <v>279</v>
      </c>
      <c r="AU302" s="18" t="s">
        <v>82</v>
      </c>
    </row>
    <row r="303" spans="1:65" s="13" customFormat="1" ht="11.25">
      <c r="B303" s="206"/>
      <c r="C303" s="207"/>
      <c r="D303" s="208" t="s">
        <v>246</v>
      </c>
      <c r="E303" s="209" t="s">
        <v>19</v>
      </c>
      <c r="F303" s="210" t="s">
        <v>1896</v>
      </c>
      <c r="G303" s="207"/>
      <c r="H303" s="211">
        <v>18</v>
      </c>
      <c r="I303" s="212"/>
      <c r="J303" s="207"/>
      <c r="K303" s="207"/>
      <c r="L303" s="213"/>
      <c r="M303" s="214"/>
      <c r="N303" s="215"/>
      <c r="O303" s="215"/>
      <c r="P303" s="215"/>
      <c r="Q303" s="215"/>
      <c r="R303" s="215"/>
      <c r="S303" s="215"/>
      <c r="T303" s="216"/>
      <c r="AT303" s="217" t="s">
        <v>246</v>
      </c>
      <c r="AU303" s="217" t="s">
        <v>82</v>
      </c>
      <c r="AV303" s="13" t="s">
        <v>82</v>
      </c>
      <c r="AW303" s="13" t="s">
        <v>33</v>
      </c>
      <c r="AX303" s="13" t="s">
        <v>80</v>
      </c>
      <c r="AY303" s="217" t="s">
        <v>206</v>
      </c>
    </row>
    <row r="304" spans="1:65" s="2" customFormat="1" ht="16.5" customHeight="1">
      <c r="A304" s="35"/>
      <c r="B304" s="36"/>
      <c r="C304" s="193" t="s">
        <v>786</v>
      </c>
      <c r="D304" s="193" t="s">
        <v>208</v>
      </c>
      <c r="E304" s="194" t="s">
        <v>1897</v>
      </c>
      <c r="F304" s="195" t="s">
        <v>1898</v>
      </c>
      <c r="G304" s="196" t="s">
        <v>211</v>
      </c>
      <c r="H304" s="197">
        <v>72</v>
      </c>
      <c r="I304" s="198"/>
      <c r="J304" s="199">
        <f>ROUND(I304*H304,2)</f>
        <v>0</v>
      </c>
      <c r="K304" s="195" t="s">
        <v>277</v>
      </c>
      <c r="L304" s="40"/>
      <c r="M304" s="200" t="s">
        <v>19</v>
      </c>
      <c r="N304" s="201" t="s">
        <v>43</v>
      </c>
      <c r="O304" s="65"/>
      <c r="P304" s="202">
        <f>O304*H304</f>
        <v>0</v>
      </c>
      <c r="Q304" s="202">
        <v>5.4550000000000001E-2</v>
      </c>
      <c r="R304" s="202">
        <f>Q304*H304</f>
        <v>3.9276</v>
      </c>
      <c r="S304" s="202">
        <v>0</v>
      </c>
      <c r="T304" s="203">
        <f>S304*H304</f>
        <v>0</v>
      </c>
      <c r="U304" s="35"/>
      <c r="V304" s="35"/>
      <c r="W304" s="35"/>
      <c r="X304" s="35"/>
      <c r="Y304" s="35"/>
      <c r="Z304" s="35"/>
      <c r="AA304" s="35"/>
      <c r="AB304" s="35"/>
      <c r="AC304" s="35"/>
      <c r="AD304" s="35"/>
      <c r="AE304" s="35"/>
      <c r="AR304" s="204" t="s">
        <v>212</v>
      </c>
      <c r="AT304" s="204" t="s">
        <v>208</v>
      </c>
      <c r="AU304" s="204" t="s">
        <v>82</v>
      </c>
      <c r="AY304" s="18" t="s">
        <v>206</v>
      </c>
      <c r="BE304" s="205">
        <f>IF(N304="základní",J304,0)</f>
        <v>0</v>
      </c>
      <c r="BF304" s="205">
        <f>IF(N304="snížená",J304,0)</f>
        <v>0</v>
      </c>
      <c r="BG304" s="205">
        <f>IF(N304="zákl. přenesená",J304,0)</f>
        <v>0</v>
      </c>
      <c r="BH304" s="205">
        <f>IF(N304="sníž. přenesená",J304,0)</f>
        <v>0</v>
      </c>
      <c r="BI304" s="205">
        <f>IF(N304="nulová",J304,0)</f>
        <v>0</v>
      </c>
      <c r="BJ304" s="18" t="s">
        <v>80</v>
      </c>
      <c r="BK304" s="205">
        <f>ROUND(I304*H304,2)</f>
        <v>0</v>
      </c>
      <c r="BL304" s="18" t="s">
        <v>212</v>
      </c>
      <c r="BM304" s="204" t="s">
        <v>1899</v>
      </c>
    </row>
    <row r="305" spans="1:65" s="2" customFormat="1" ht="341.25">
      <c r="A305" s="35"/>
      <c r="B305" s="36"/>
      <c r="C305" s="37"/>
      <c r="D305" s="208" t="s">
        <v>279</v>
      </c>
      <c r="E305" s="37"/>
      <c r="F305" s="221" t="s">
        <v>1865</v>
      </c>
      <c r="G305" s="37"/>
      <c r="H305" s="37"/>
      <c r="I305" s="116"/>
      <c r="J305" s="37"/>
      <c r="K305" s="37"/>
      <c r="L305" s="40"/>
      <c r="M305" s="222"/>
      <c r="N305" s="223"/>
      <c r="O305" s="65"/>
      <c r="P305" s="65"/>
      <c r="Q305" s="65"/>
      <c r="R305" s="65"/>
      <c r="S305" s="65"/>
      <c r="T305" s="66"/>
      <c r="U305" s="35"/>
      <c r="V305" s="35"/>
      <c r="W305" s="35"/>
      <c r="X305" s="35"/>
      <c r="Y305" s="35"/>
      <c r="Z305" s="35"/>
      <c r="AA305" s="35"/>
      <c r="AB305" s="35"/>
      <c r="AC305" s="35"/>
      <c r="AD305" s="35"/>
      <c r="AE305" s="35"/>
      <c r="AT305" s="18" t="s">
        <v>279</v>
      </c>
      <c r="AU305" s="18" t="s">
        <v>82</v>
      </c>
    </row>
    <row r="306" spans="1:65" s="13" customFormat="1" ht="11.25">
      <c r="B306" s="206"/>
      <c r="C306" s="207"/>
      <c r="D306" s="208" t="s">
        <v>246</v>
      </c>
      <c r="E306" s="209" t="s">
        <v>19</v>
      </c>
      <c r="F306" s="210" t="s">
        <v>1900</v>
      </c>
      <c r="G306" s="207"/>
      <c r="H306" s="211">
        <v>72</v>
      </c>
      <c r="I306" s="212"/>
      <c r="J306" s="207"/>
      <c r="K306" s="207"/>
      <c r="L306" s="213"/>
      <c r="M306" s="214"/>
      <c r="N306" s="215"/>
      <c r="O306" s="215"/>
      <c r="P306" s="215"/>
      <c r="Q306" s="215"/>
      <c r="R306" s="215"/>
      <c r="S306" s="215"/>
      <c r="T306" s="216"/>
      <c r="AT306" s="217" t="s">
        <v>246</v>
      </c>
      <c r="AU306" s="217" t="s">
        <v>82</v>
      </c>
      <c r="AV306" s="13" t="s">
        <v>82</v>
      </c>
      <c r="AW306" s="13" t="s">
        <v>33</v>
      </c>
      <c r="AX306" s="13" t="s">
        <v>80</v>
      </c>
      <c r="AY306" s="217" t="s">
        <v>206</v>
      </c>
    </row>
    <row r="307" spans="1:65" s="2" customFormat="1" ht="16.5" customHeight="1">
      <c r="A307" s="35"/>
      <c r="B307" s="36"/>
      <c r="C307" s="193" t="s">
        <v>788</v>
      </c>
      <c r="D307" s="193" t="s">
        <v>208</v>
      </c>
      <c r="E307" s="194" t="s">
        <v>1901</v>
      </c>
      <c r="F307" s="195" t="s">
        <v>1902</v>
      </c>
      <c r="G307" s="196" t="s">
        <v>211</v>
      </c>
      <c r="H307" s="197">
        <v>3</v>
      </c>
      <c r="I307" s="198"/>
      <c r="J307" s="199">
        <f>ROUND(I307*H307,2)</f>
        <v>0</v>
      </c>
      <c r="K307" s="195" t="s">
        <v>277</v>
      </c>
      <c r="L307" s="40"/>
      <c r="M307" s="200" t="s">
        <v>19</v>
      </c>
      <c r="N307" s="201" t="s">
        <v>43</v>
      </c>
      <c r="O307" s="65"/>
      <c r="P307" s="202">
        <f>O307*H307</f>
        <v>0</v>
      </c>
      <c r="Q307" s="202">
        <v>8.1850000000000006E-2</v>
      </c>
      <c r="R307" s="202">
        <f>Q307*H307</f>
        <v>0.24555000000000002</v>
      </c>
      <c r="S307" s="202">
        <v>0</v>
      </c>
      <c r="T307" s="203">
        <f>S307*H307</f>
        <v>0</v>
      </c>
      <c r="U307" s="35"/>
      <c r="V307" s="35"/>
      <c r="W307" s="35"/>
      <c r="X307" s="35"/>
      <c r="Y307" s="35"/>
      <c r="Z307" s="35"/>
      <c r="AA307" s="35"/>
      <c r="AB307" s="35"/>
      <c r="AC307" s="35"/>
      <c r="AD307" s="35"/>
      <c r="AE307" s="35"/>
      <c r="AR307" s="204" t="s">
        <v>212</v>
      </c>
      <c r="AT307" s="204" t="s">
        <v>208</v>
      </c>
      <c r="AU307" s="204" t="s">
        <v>82</v>
      </c>
      <c r="AY307" s="18" t="s">
        <v>206</v>
      </c>
      <c r="BE307" s="205">
        <f>IF(N307="základní",J307,0)</f>
        <v>0</v>
      </c>
      <c r="BF307" s="205">
        <f>IF(N307="snížená",J307,0)</f>
        <v>0</v>
      </c>
      <c r="BG307" s="205">
        <f>IF(N307="zákl. přenesená",J307,0)</f>
        <v>0</v>
      </c>
      <c r="BH307" s="205">
        <f>IF(N307="sníž. přenesená",J307,0)</f>
        <v>0</v>
      </c>
      <c r="BI307" s="205">
        <f>IF(N307="nulová",J307,0)</f>
        <v>0</v>
      </c>
      <c r="BJ307" s="18" t="s">
        <v>80</v>
      </c>
      <c r="BK307" s="205">
        <f>ROUND(I307*H307,2)</f>
        <v>0</v>
      </c>
      <c r="BL307" s="18" t="s">
        <v>212</v>
      </c>
      <c r="BM307" s="204" t="s">
        <v>1903</v>
      </c>
    </row>
    <row r="308" spans="1:65" s="2" customFormat="1" ht="341.25">
      <c r="A308" s="35"/>
      <c r="B308" s="36"/>
      <c r="C308" s="37"/>
      <c r="D308" s="208" t="s">
        <v>279</v>
      </c>
      <c r="E308" s="37"/>
      <c r="F308" s="221" t="s">
        <v>1865</v>
      </c>
      <c r="G308" s="37"/>
      <c r="H308" s="37"/>
      <c r="I308" s="116"/>
      <c r="J308" s="37"/>
      <c r="K308" s="37"/>
      <c r="L308" s="40"/>
      <c r="M308" s="222"/>
      <c r="N308" s="223"/>
      <c r="O308" s="65"/>
      <c r="P308" s="65"/>
      <c r="Q308" s="65"/>
      <c r="R308" s="65"/>
      <c r="S308" s="65"/>
      <c r="T308" s="66"/>
      <c r="U308" s="35"/>
      <c r="V308" s="35"/>
      <c r="W308" s="35"/>
      <c r="X308" s="35"/>
      <c r="Y308" s="35"/>
      <c r="Z308" s="35"/>
      <c r="AA308" s="35"/>
      <c r="AB308" s="35"/>
      <c r="AC308" s="35"/>
      <c r="AD308" s="35"/>
      <c r="AE308" s="35"/>
      <c r="AT308" s="18" t="s">
        <v>279</v>
      </c>
      <c r="AU308" s="18" t="s">
        <v>82</v>
      </c>
    </row>
    <row r="309" spans="1:65" s="2" customFormat="1" ht="16.5" customHeight="1">
      <c r="A309" s="35"/>
      <c r="B309" s="36"/>
      <c r="C309" s="193" t="s">
        <v>791</v>
      </c>
      <c r="D309" s="193" t="s">
        <v>208</v>
      </c>
      <c r="E309" s="194" t="s">
        <v>1904</v>
      </c>
      <c r="F309" s="195" t="s">
        <v>1905</v>
      </c>
      <c r="G309" s="196" t="s">
        <v>211</v>
      </c>
      <c r="H309" s="197">
        <v>24</v>
      </c>
      <c r="I309" s="198"/>
      <c r="J309" s="199">
        <f>ROUND(I309*H309,2)</f>
        <v>0</v>
      </c>
      <c r="K309" s="195" t="s">
        <v>277</v>
      </c>
      <c r="L309" s="40"/>
      <c r="M309" s="200" t="s">
        <v>19</v>
      </c>
      <c r="N309" s="201" t="s">
        <v>43</v>
      </c>
      <c r="O309" s="65"/>
      <c r="P309" s="202">
        <f>O309*H309</f>
        <v>0</v>
      </c>
      <c r="Q309" s="202">
        <v>9.1050000000000006E-2</v>
      </c>
      <c r="R309" s="202">
        <f>Q309*H309</f>
        <v>2.1852</v>
      </c>
      <c r="S309" s="202">
        <v>0</v>
      </c>
      <c r="T309" s="203">
        <f>S309*H309</f>
        <v>0</v>
      </c>
      <c r="U309" s="35"/>
      <c r="V309" s="35"/>
      <c r="W309" s="35"/>
      <c r="X309" s="35"/>
      <c r="Y309" s="35"/>
      <c r="Z309" s="35"/>
      <c r="AA309" s="35"/>
      <c r="AB309" s="35"/>
      <c r="AC309" s="35"/>
      <c r="AD309" s="35"/>
      <c r="AE309" s="35"/>
      <c r="AR309" s="204" t="s">
        <v>212</v>
      </c>
      <c r="AT309" s="204" t="s">
        <v>208</v>
      </c>
      <c r="AU309" s="204" t="s">
        <v>82</v>
      </c>
      <c r="AY309" s="18" t="s">
        <v>206</v>
      </c>
      <c r="BE309" s="205">
        <f>IF(N309="základní",J309,0)</f>
        <v>0</v>
      </c>
      <c r="BF309" s="205">
        <f>IF(N309="snížená",J309,0)</f>
        <v>0</v>
      </c>
      <c r="BG309" s="205">
        <f>IF(N309="zákl. přenesená",J309,0)</f>
        <v>0</v>
      </c>
      <c r="BH309" s="205">
        <f>IF(N309="sníž. přenesená",J309,0)</f>
        <v>0</v>
      </c>
      <c r="BI309" s="205">
        <f>IF(N309="nulová",J309,0)</f>
        <v>0</v>
      </c>
      <c r="BJ309" s="18" t="s">
        <v>80</v>
      </c>
      <c r="BK309" s="205">
        <f>ROUND(I309*H309,2)</f>
        <v>0</v>
      </c>
      <c r="BL309" s="18" t="s">
        <v>212</v>
      </c>
      <c r="BM309" s="204" t="s">
        <v>1906</v>
      </c>
    </row>
    <row r="310" spans="1:65" s="2" customFormat="1" ht="341.25">
      <c r="A310" s="35"/>
      <c r="B310" s="36"/>
      <c r="C310" s="37"/>
      <c r="D310" s="208" t="s">
        <v>279</v>
      </c>
      <c r="E310" s="37"/>
      <c r="F310" s="221" t="s">
        <v>1865</v>
      </c>
      <c r="G310" s="37"/>
      <c r="H310" s="37"/>
      <c r="I310" s="116"/>
      <c r="J310" s="37"/>
      <c r="K310" s="37"/>
      <c r="L310" s="40"/>
      <c r="M310" s="222"/>
      <c r="N310" s="223"/>
      <c r="O310" s="65"/>
      <c r="P310" s="65"/>
      <c r="Q310" s="65"/>
      <c r="R310" s="65"/>
      <c r="S310" s="65"/>
      <c r="T310" s="66"/>
      <c r="U310" s="35"/>
      <c r="V310" s="35"/>
      <c r="W310" s="35"/>
      <c r="X310" s="35"/>
      <c r="Y310" s="35"/>
      <c r="Z310" s="35"/>
      <c r="AA310" s="35"/>
      <c r="AB310" s="35"/>
      <c r="AC310" s="35"/>
      <c r="AD310" s="35"/>
      <c r="AE310" s="35"/>
      <c r="AT310" s="18" t="s">
        <v>279</v>
      </c>
      <c r="AU310" s="18" t="s">
        <v>82</v>
      </c>
    </row>
    <row r="311" spans="1:65" s="2" customFormat="1" ht="16.5" customHeight="1">
      <c r="A311" s="35"/>
      <c r="B311" s="36"/>
      <c r="C311" s="193" t="s">
        <v>793</v>
      </c>
      <c r="D311" s="193" t="s">
        <v>208</v>
      </c>
      <c r="E311" s="194" t="s">
        <v>1907</v>
      </c>
      <c r="F311" s="195" t="s">
        <v>1908</v>
      </c>
      <c r="G311" s="196" t="s">
        <v>211</v>
      </c>
      <c r="H311" s="197">
        <v>3</v>
      </c>
      <c r="I311" s="198"/>
      <c r="J311" s="199">
        <f>ROUND(I311*H311,2)</f>
        <v>0</v>
      </c>
      <c r="K311" s="195" t="s">
        <v>277</v>
      </c>
      <c r="L311" s="40"/>
      <c r="M311" s="200" t="s">
        <v>19</v>
      </c>
      <c r="N311" s="201" t="s">
        <v>43</v>
      </c>
      <c r="O311" s="65"/>
      <c r="P311" s="202">
        <f>O311*H311</f>
        <v>0</v>
      </c>
      <c r="Q311" s="202">
        <v>0.10005</v>
      </c>
      <c r="R311" s="202">
        <f>Q311*H311</f>
        <v>0.30015000000000003</v>
      </c>
      <c r="S311" s="202">
        <v>0</v>
      </c>
      <c r="T311" s="203">
        <f>S311*H311</f>
        <v>0</v>
      </c>
      <c r="U311" s="35"/>
      <c r="V311" s="35"/>
      <c r="W311" s="35"/>
      <c r="X311" s="35"/>
      <c r="Y311" s="35"/>
      <c r="Z311" s="35"/>
      <c r="AA311" s="35"/>
      <c r="AB311" s="35"/>
      <c r="AC311" s="35"/>
      <c r="AD311" s="35"/>
      <c r="AE311" s="35"/>
      <c r="AR311" s="204" t="s">
        <v>212</v>
      </c>
      <c r="AT311" s="204" t="s">
        <v>208</v>
      </c>
      <c r="AU311" s="204" t="s">
        <v>82</v>
      </c>
      <c r="AY311" s="18" t="s">
        <v>206</v>
      </c>
      <c r="BE311" s="205">
        <f>IF(N311="základní",J311,0)</f>
        <v>0</v>
      </c>
      <c r="BF311" s="205">
        <f>IF(N311="snížená",J311,0)</f>
        <v>0</v>
      </c>
      <c r="BG311" s="205">
        <f>IF(N311="zákl. přenesená",J311,0)</f>
        <v>0</v>
      </c>
      <c r="BH311" s="205">
        <f>IF(N311="sníž. přenesená",J311,0)</f>
        <v>0</v>
      </c>
      <c r="BI311" s="205">
        <f>IF(N311="nulová",J311,0)</f>
        <v>0</v>
      </c>
      <c r="BJ311" s="18" t="s">
        <v>80</v>
      </c>
      <c r="BK311" s="205">
        <f>ROUND(I311*H311,2)</f>
        <v>0</v>
      </c>
      <c r="BL311" s="18" t="s">
        <v>212</v>
      </c>
      <c r="BM311" s="204" t="s">
        <v>1909</v>
      </c>
    </row>
    <row r="312" spans="1:65" s="2" customFormat="1" ht="341.25">
      <c r="A312" s="35"/>
      <c r="B312" s="36"/>
      <c r="C312" s="37"/>
      <c r="D312" s="208" t="s">
        <v>279</v>
      </c>
      <c r="E312" s="37"/>
      <c r="F312" s="221" t="s">
        <v>1865</v>
      </c>
      <c r="G312" s="37"/>
      <c r="H312" s="37"/>
      <c r="I312" s="116"/>
      <c r="J312" s="37"/>
      <c r="K312" s="37"/>
      <c r="L312" s="40"/>
      <c r="M312" s="222"/>
      <c r="N312" s="223"/>
      <c r="O312" s="65"/>
      <c r="P312" s="65"/>
      <c r="Q312" s="65"/>
      <c r="R312" s="65"/>
      <c r="S312" s="65"/>
      <c r="T312" s="66"/>
      <c r="U312" s="35"/>
      <c r="V312" s="35"/>
      <c r="W312" s="35"/>
      <c r="X312" s="35"/>
      <c r="Y312" s="35"/>
      <c r="Z312" s="35"/>
      <c r="AA312" s="35"/>
      <c r="AB312" s="35"/>
      <c r="AC312" s="35"/>
      <c r="AD312" s="35"/>
      <c r="AE312" s="35"/>
      <c r="AT312" s="18" t="s">
        <v>279</v>
      </c>
      <c r="AU312" s="18" t="s">
        <v>82</v>
      </c>
    </row>
    <row r="313" spans="1:65" s="2" customFormat="1" ht="16.5" customHeight="1">
      <c r="A313" s="35"/>
      <c r="B313" s="36"/>
      <c r="C313" s="193" t="s">
        <v>796</v>
      </c>
      <c r="D313" s="193" t="s">
        <v>208</v>
      </c>
      <c r="E313" s="194" t="s">
        <v>1910</v>
      </c>
      <c r="F313" s="195" t="s">
        <v>1911</v>
      </c>
      <c r="G313" s="196" t="s">
        <v>211</v>
      </c>
      <c r="H313" s="197">
        <v>9</v>
      </c>
      <c r="I313" s="198"/>
      <c r="J313" s="199">
        <f>ROUND(I313*H313,2)</f>
        <v>0</v>
      </c>
      <c r="K313" s="195" t="s">
        <v>277</v>
      </c>
      <c r="L313" s="40"/>
      <c r="M313" s="200" t="s">
        <v>19</v>
      </c>
      <c r="N313" s="201" t="s">
        <v>43</v>
      </c>
      <c r="O313" s="65"/>
      <c r="P313" s="202">
        <f>O313*H313</f>
        <v>0</v>
      </c>
      <c r="Q313" s="202">
        <v>0.10904999999999999</v>
      </c>
      <c r="R313" s="202">
        <f>Q313*H313</f>
        <v>0.98144999999999993</v>
      </c>
      <c r="S313" s="202">
        <v>0</v>
      </c>
      <c r="T313" s="203">
        <f>S313*H313</f>
        <v>0</v>
      </c>
      <c r="U313" s="35"/>
      <c r="V313" s="35"/>
      <c r="W313" s="35"/>
      <c r="X313" s="35"/>
      <c r="Y313" s="35"/>
      <c r="Z313" s="35"/>
      <c r="AA313" s="35"/>
      <c r="AB313" s="35"/>
      <c r="AC313" s="35"/>
      <c r="AD313" s="35"/>
      <c r="AE313" s="35"/>
      <c r="AR313" s="204" t="s">
        <v>212</v>
      </c>
      <c r="AT313" s="204" t="s">
        <v>208</v>
      </c>
      <c r="AU313" s="204" t="s">
        <v>82</v>
      </c>
      <c r="AY313" s="18" t="s">
        <v>206</v>
      </c>
      <c r="BE313" s="205">
        <f>IF(N313="základní",J313,0)</f>
        <v>0</v>
      </c>
      <c r="BF313" s="205">
        <f>IF(N313="snížená",J313,0)</f>
        <v>0</v>
      </c>
      <c r="BG313" s="205">
        <f>IF(N313="zákl. přenesená",J313,0)</f>
        <v>0</v>
      </c>
      <c r="BH313" s="205">
        <f>IF(N313="sníž. přenesená",J313,0)</f>
        <v>0</v>
      </c>
      <c r="BI313" s="205">
        <f>IF(N313="nulová",J313,0)</f>
        <v>0</v>
      </c>
      <c r="BJ313" s="18" t="s">
        <v>80</v>
      </c>
      <c r="BK313" s="205">
        <f>ROUND(I313*H313,2)</f>
        <v>0</v>
      </c>
      <c r="BL313" s="18" t="s">
        <v>212</v>
      </c>
      <c r="BM313" s="204" t="s">
        <v>1912</v>
      </c>
    </row>
    <row r="314" spans="1:65" s="2" customFormat="1" ht="341.25">
      <c r="A314" s="35"/>
      <c r="B314" s="36"/>
      <c r="C314" s="37"/>
      <c r="D314" s="208" t="s">
        <v>279</v>
      </c>
      <c r="E314" s="37"/>
      <c r="F314" s="221" t="s">
        <v>1865</v>
      </c>
      <c r="G314" s="37"/>
      <c r="H314" s="37"/>
      <c r="I314" s="116"/>
      <c r="J314" s="37"/>
      <c r="K314" s="37"/>
      <c r="L314" s="40"/>
      <c r="M314" s="222"/>
      <c r="N314" s="223"/>
      <c r="O314" s="65"/>
      <c r="P314" s="65"/>
      <c r="Q314" s="65"/>
      <c r="R314" s="65"/>
      <c r="S314" s="65"/>
      <c r="T314" s="66"/>
      <c r="U314" s="35"/>
      <c r="V314" s="35"/>
      <c r="W314" s="35"/>
      <c r="X314" s="35"/>
      <c r="Y314" s="35"/>
      <c r="Z314" s="35"/>
      <c r="AA314" s="35"/>
      <c r="AB314" s="35"/>
      <c r="AC314" s="35"/>
      <c r="AD314" s="35"/>
      <c r="AE314" s="35"/>
      <c r="AT314" s="18" t="s">
        <v>279</v>
      </c>
      <c r="AU314" s="18" t="s">
        <v>82</v>
      </c>
    </row>
    <row r="315" spans="1:65" s="13" customFormat="1" ht="11.25">
      <c r="B315" s="206"/>
      <c r="C315" s="207"/>
      <c r="D315" s="208" t="s">
        <v>246</v>
      </c>
      <c r="E315" s="209" t="s">
        <v>19</v>
      </c>
      <c r="F315" s="210" t="s">
        <v>1913</v>
      </c>
      <c r="G315" s="207"/>
      <c r="H315" s="211">
        <v>9</v>
      </c>
      <c r="I315" s="212"/>
      <c r="J315" s="207"/>
      <c r="K315" s="207"/>
      <c r="L315" s="213"/>
      <c r="M315" s="214"/>
      <c r="N315" s="215"/>
      <c r="O315" s="215"/>
      <c r="P315" s="215"/>
      <c r="Q315" s="215"/>
      <c r="R315" s="215"/>
      <c r="S315" s="215"/>
      <c r="T315" s="216"/>
      <c r="AT315" s="217" t="s">
        <v>246</v>
      </c>
      <c r="AU315" s="217" t="s">
        <v>82</v>
      </c>
      <c r="AV315" s="13" t="s">
        <v>82</v>
      </c>
      <c r="AW315" s="13" t="s">
        <v>33</v>
      </c>
      <c r="AX315" s="13" t="s">
        <v>80</v>
      </c>
      <c r="AY315" s="217" t="s">
        <v>206</v>
      </c>
    </row>
    <row r="316" spans="1:65" s="2" customFormat="1" ht="16.5" customHeight="1">
      <c r="A316" s="35"/>
      <c r="B316" s="36"/>
      <c r="C316" s="193" t="s">
        <v>798</v>
      </c>
      <c r="D316" s="193" t="s">
        <v>208</v>
      </c>
      <c r="E316" s="194" t="s">
        <v>1914</v>
      </c>
      <c r="F316" s="195" t="s">
        <v>1915</v>
      </c>
      <c r="G316" s="196" t="s">
        <v>211</v>
      </c>
      <c r="H316" s="197">
        <v>4</v>
      </c>
      <c r="I316" s="198"/>
      <c r="J316" s="199">
        <f>ROUND(I316*H316,2)</f>
        <v>0</v>
      </c>
      <c r="K316" s="195" t="s">
        <v>277</v>
      </c>
      <c r="L316" s="40"/>
      <c r="M316" s="200" t="s">
        <v>19</v>
      </c>
      <c r="N316" s="201" t="s">
        <v>43</v>
      </c>
      <c r="O316" s="65"/>
      <c r="P316" s="202">
        <f>O316*H316</f>
        <v>0</v>
      </c>
      <c r="Q316" s="202">
        <v>0.11805</v>
      </c>
      <c r="R316" s="202">
        <f>Q316*H316</f>
        <v>0.47220000000000001</v>
      </c>
      <c r="S316" s="202">
        <v>0</v>
      </c>
      <c r="T316" s="203">
        <f>S316*H316</f>
        <v>0</v>
      </c>
      <c r="U316" s="35"/>
      <c r="V316" s="35"/>
      <c r="W316" s="35"/>
      <c r="X316" s="35"/>
      <c r="Y316" s="35"/>
      <c r="Z316" s="35"/>
      <c r="AA316" s="35"/>
      <c r="AB316" s="35"/>
      <c r="AC316" s="35"/>
      <c r="AD316" s="35"/>
      <c r="AE316" s="35"/>
      <c r="AR316" s="204" t="s">
        <v>212</v>
      </c>
      <c r="AT316" s="204" t="s">
        <v>208</v>
      </c>
      <c r="AU316" s="204" t="s">
        <v>82</v>
      </c>
      <c r="AY316" s="18" t="s">
        <v>206</v>
      </c>
      <c r="BE316" s="205">
        <f>IF(N316="základní",J316,0)</f>
        <v>0</v>
      </c>
      <c r="BF316" s="205">
        <f>IF(N316="snížená",J316,0)</f>
        <v>0</v>
      </c>
      <c r="BG316" s="205">
        <f>IF(N316="zákl. přenesená",J316,0)</f>
        <v>0</v>
      </c>
      <c r="BH316" s="205">
        <f>IF(N316="sníž. přenesená",J316,0)</f>
        <v>0</v>
      </c>
      <c r="BI316" s="205">
        <f>IF(N316="nulová",J316,0)</f>
        <v>0</v>
      </c>
      <c r="BJ316" s="18" t="s">
        <v>80</v>
      </c>
      <c r="BK316" s="205">
        <f>ROUND(I316*H316,2)</f>
        <v>0</v>
      </c>
      <c r="BL316" s="18" t="s">
        <v>212</v>
      </c>
      <c r="BM316" s="204" t="s">
        <v>1916</v>
      </c>
    </row>
    <row r="317" spans="1:65" s="2" customFormat="1" ht="341.25">
      <c r="A317" s="35"/>
      <c r="B317" s="36"/>
      <c r="C317" s="37"/>
      <c r="D317" s="208" t="s">
        <v>279</v>
      </c>
      <c r="E317" s="37"/>
      <c r="F317" s="221" t="s">
        <v>1865</v>
      </c>
      <c r="G317" s="37"/>
      <c r="H317" s="37"/>
      <c r="I317" s="116"/>
      <c r="J317" s="37"/>
      <c r="K317" s="37"/>
      <c r="L317" s="40"/>
      <c r="M317" s="222"/>
      <c r="N317" s="223"/>
      <c r="O317" s="65"/>
      <c r="P317" s="65"/>
      <c r="Q317" s="65"/>
      <c r="R317" s="65"/>
      <c r="S317" s="65"/>
      <c r="T317" s="66"/>
      <c r="U317" s="35"/>
      <c r="V317" s="35"/>
      <c r="W317" s="35"/>
      <c r="X317" s="35"/>
      <c r="Y317" s="35"/>
      <c r="Z317" s="35"/>
      <c r="AA317" s="35"/>
      <c r="AB317" s="35"/>
      <c r="AC317" s="35"/>
      <c r="AD317" s="35"/>
      <c r="AE317" s="35"/>
      <c r="AT317" s="18" t="s">
        <v>279</v>
      </c>
      <c r="AU317" s="18" t="s">
        <v>82</v>
      </c>
    </row>
    <row r="318" spans="1:65" s="2" customFormat="1" ht="16.5" customHeight="1">
      <c r="A318" s="35"/>
      <c r="B318" s="36"/>
      <c r="C318" s="193" t="s">
        <v>803</v>
      </c>
      <c r="D318" s="193" t="s">
        <v>208</v>
      </c>
      <c r="E318" s="194" t="s">
        <v>1917</v>
      </c>
      <c r="F318" s="195" t="s">
        <v>1918</v>
      </c>
      <c r="G318" s="196" t="s">
        <v>302</v>
      </c>
      <c r="H318" s="197">
        <v>0.98</v>
      </c>
      <c r="I318" s="198"/>
      <c r="J318" s="199">
        <f>ROUND(I318*H318,2)</f>
        <v>0</v>
      </c>
      <c r="K318" s="195" t="s">
        <v>277</v>
      </c>
      <c r="L318" s="40"/>
      <c r="M318" s="200" t="s">
        <v>19</v>
      </c>
      <c r="N318" s="201" t="s">
        <v>43</v>
      </c>
      <c r="O318" s="65"/>
      <c r="P318" s="202">
        <f>O318*H318</f>
        <v>0</v>
      </c>
      <c r="Q318" s="202">
        <v>2.2563499999999999</v>
      </c>
      <c r="R318" s="202">
        <f>Q318*H318</f>
        <v>2.2112229999999999</v>
      </c>
      <c r="S318" s="202">
        <v>0</v>
      </c>
      <c r="T318" s="203">
        <f>S318*H318</f>
        <v>0</v>
      </c>
      <c r="U318" s="35"/>
      <c r="V318" s="35"/>
      <c r="W318" s="35"/>
      <c r="X318" s="35"/>
      <c r="Y318" s="35"/>
      <c r="Z318" s="35"/>
      <c r="AA318" s="35"/>
      <c r="AB318" s="35"/>
      <c r="AC318" s="35"/>
      <c r="AD318" s="35"/>
      <c r="AE318" s="35"/>
      <c r="AR318" s="204" t="s">
        <v>212</v>
      </c>
      <c r="AT318" s="204" t="s">
        <v>208</v>
      </c>
      <c r="AU318" s="204" t="s">
        <v>82</v>
      </c>
      <c r="AY318" s="18" t="s">
        <v>206</v>
      </c>
      <c r="BE318" s="205">
        <f>IF(N318="základní",J318,0)</f>
        <v>0</v>
      </c>
      <c r="BF318" s="205">
        <f>IF(N318="snížená",J318,0)</f>
        <v>0</v>
      </c>
      <c r="BG318" s="205">
        <f>IF(N318="zákl. přenesená",J318,0)</f>
        <v>0</v>
      </c>
      <c r="BH318" s="205">
        <f>IF(N318="sníž. přenesená",J318,0)</f>
        <v>0</v>
      </c>
      <c r="BI318" s="205">
        <f>IF(N318="nulová",J318,0)</f>
        <v>0</v>
      </c>
      <c r="BJ318" s="18" t="s">
        <v>80</v>
      </c>
      <c r="BK318" s="205">
        <f>ROUND(I318*H318,2)</f>
        <v>0</v>
      </c>
      <c r="BL318" s="18" t="s">
        <v>212</v>
      </c>
      <c r="BM318" s="204" t="s">
        <v>1919</v>
      </c>
    </row>
    <row r="319" spans="1:65" s="13" customFormat="1" ht="11.25">
      <c r="B319" s="206"/>
      <c r="C319" s="207"/>
      <c r="D319" s="208" t="s">
        <v>246</v>
      </c>
      <c r="E319" s="209" t="s">
        <v>19</v>
      </c>
      <c r="F319" s="210" t="s">
        <v>1920</v>
      </c>
      <c r="G319" s="207"/>
      <c r="H319" s="211">
        <v>0.98</v>
      </c>
      <c r="I319" s="212"/>
      <c r="J319" s="207"/>
      <c r="K319" s="207"/>
      <c r="L319" s="213"/>
      <c r="M319" s="214"/>
      <c r="N319" s="215"/>
      <c r="O319" s="215"/>
      <c r="P319" s="215"/>
      <c r="Q319" s="215"/>
      <c r="R319" s="215"/>
      <c r="S319" s="215"/>
      <c r="T319" s="216"/>
      <c r="AT319" s="217" t="s">
        <v>246</v>
      </c>
      <c r="AU319" s="217" t="s">
        <v>82</v>
      </c>
      <c r="AV319" s="13" t="s">
        <v>82</v>
      </c>
      <c r="AW319" s="13" t="s">
        <v>33</v>
      </c>
      <c r="AX319" s="13" t="s">
        <v>80</v>
      </c>
      <c r="AY319" s="217" t="s">
        <v>206</v>
      </c>
    </row>
    <row r="320" spans="1:65" s="2" customFormat="1" ht="16.5" customHeight="1">
      <c r="A320" s="35"/>
      <c r="B320" s="36"/>
      <c r="C320" s="193" t="s">
        <v>807</v>
      </c>
      <c r="D320" s="193" t="s">
        <v>208</v>
      </c>
      <c r="E320" s="194" t="s">
        <v>1921</v>
      </c>
      <c r="F320" s="195" t="s">
        <v>1922</v>
      </c>
      <c r="G320" s="196" t="s">
        <v>289</v>
      </c>
      <c r="H320" s="197">
        <v>1E-3</v>
      </c>
      <c r="I320" s="198"/>
      <c r="J320" s="199">
        <f>ROUND(I320*H320,2)</f>
        <v>0</v>
      </c>
      <c r="K320" s="195" t="s">
        <v>277</v>
      </c>
      <c r="L320" s="40"/>
      <c r="M320" s="200" t="s">
        <v>19</v>
      </c>
      <c r="N320" s="201" t="s">
        <v>43</v>
      </c>
      <c r="O320" s="65"/>
      <c r="P320" s="202">
        <f>O320*H320</f>
        <v>0</v>
      </c>
      <c r="Q320" s="202">
        <v>1.04528</v>
      </c>
      <c r="R320" s="202">
        <f>Q320*H320</f>
        <v>1.04528E-3</v>
      </c>
      <c r="S320" s="202">
        <v>0</v>
      </c>
      <c r="T320" s="203">
        <f>S320*H320</f>
        <v>0</v>
      </c>
      <c r="U320" s="35"/>
      <c r="V320" s="35"/>
      <c r="W320" s="35"/>
      <c r="X320" s="35"/>
      <c r="Y320" s="35"/>
      <c r="Z320" s="35"/>
      <c r="AA320" s="35"/>
      <c r="AB320" s="35"/>
      <c r="AC320" s="35"/>
      <c r="AD320" s="35"/>
      <c r="AE320" s="35"/>
      <c r="AR320" s="204" t="s">
        <v>212</v>
      </c>
      <c r="AT320" s="204" t="s">
        <v>208</v>
      </c>
      <c r="AU320" s="204" t="s">
        <v>82</v>
      </c>
      <c r="AY320" s="18" t="s">
        <v>206</v>
      </c>
      <c r="BE320" s="205">
        <f>IF(N320="základní",J320,0)</f>
        <v>0</v>
      </c>
      <c r="BF320" s="205">
        <f>IF(N320="snížená",J320,0)</f>
        <v>0</v>
      </c>
      <c r="BG320" s="205">
        <f>IF(N320="zákl. přenesená",J320,0)</f>
        <v>0</v>
      </c>
      <c r="BH320" s="205">
        <f>IF(N320="sníž. přenesená",J320,0)</f>
        <v>0</v>
      </c>
      <c r="BI320" s="205">
        <f>IF(N320="nulová",J320,0)</f>
        <v>0</v>
      </c>
      <c r="BJ320" s="18" t="s">
        <v>80</v>
      </c>
      <c r="BK320" s="205">
        <f>ROUND(I320*H320,2)</f>
        <v>0</v>
      </c>
      <c r="BL320" s="18" t="s">
        <v>212</v>
      </c>
      <c r="BM320" s="204" t="s">
        <v>1923</v>
      </c>
    </row>
    <row r="321" spans="1:65" s="13" customFormat="1" ht="11.25">
      <c r="B321" s="206"/>
      <c r="C321" s="207"/>
      <c r="D321" s="208" t="s">
        <v>246</v>
      </c>
      <c r="E321" s="209" t="s">
        <v>19</v>
      </c>
      <c r="F321" s="210" t="s">
        <v>1924</v>
      </c>
      <c r="G321" s="207"/>
      <c r="H321" s="211">
        <v>1E-3</v>
      </c>
      <c r="I321" s="212"/>
      <c r="J321" s="207"/>
      <c r="K321" s="207"/>
      <c r="L321" s="213"/>
      <c r="M321" s="214"/>
      <c r="N321" s="215"/>
      <c r="O321" s="215"/>
      <c r="P321" s="215"/>
      <c r="Q321" s="215"/>
      <c r="R321" s="215"/>
      <c r="S321" s="215"/>
      <c r="T321" s="216"/>
      <c r="AT321" s="217" t="s">
        <v>246</v>
      </c>
      <c r="AU321" s="217" t="s">
        <v>82</v>
      </c>
      <c r="AV321" s="13" t="s">
        <v>82</v>
      </c>
      <c r="AW321" s="13" t="s">
        <v>33</v>
      </c>
      <c r="AX321" s="13" t="s">
        <v>80</v>
      </c>
      <c r="AY321" s="217" t="s">
        <v>206</v>
      </c>
    </row>
    <row r="322" spans="1:65" s="2" customFormat="1" ht="21.75" customHeight="1">
      <c r="A322" s="35"/>
      <c r="B322" s="36"/>
      <c r="C322" s="193" t="s">
        <v>812</v>
      </c>
      <c r="D322" s="193" t="s">
        <v>208</v>
      </c>
      <c r="E322" s="194" t="s">
        <v>1925</v>
      </c>
      <c r="F322" s="195" t="s">
        <v>1926</v>
      </c>
      <c r="G322" s="196" t="s">
        <v>289</v>
      </c>
      <c r="H322" s="197">
        <v>7.3999999999999996E-2</v>
      </c>
      <c r="I322" s="198"/>
      <c r="J322" s="199">
        <f>ROUND(I322*H322,2)</f>
        <v>0</v>
      </c>
      <c r="K322" s="195" t="s">
        <v>277</v>
      </c>
      <c r="L322" s="40"/>
      <c r="M322" s="200" t="s">
        <v>19</v>
      </c>
      <c r="N322" s="201" t="s">
        <v>43</v>
      </c>
      <c r="O322" s="65"/>
      <c r="P322" s="202">
        <f>O322*H322</f>
        <v>0</v>
      </c>
      <c r="Q322" s="202">
        <v>1.9539999999999998E-2</v>
      </c>
      <c r="R322" s="202">
        <f>Q322*H322</f>
        <v>1.4459599999999998E-3</v>
      </c>
      <c r="S322" s="202">
        <v>0</v>
      </c>
      <c r="T322" s="203">
        <f>S322*H322</f>
        <v>0</v>
      </c>
      <c r="U322" s="35"/>
      <c r="V322" s="35"/>
      <c r="W322" s="35"/>
      <c r="X322" s="35"/>
      <c r="Y322" s="35"/>
      <c r="Z322" s="35"/>
      <c r="AA322" s="35"/>
      <c r="AB322" s="35"/>
      <c r="AC322" s="35"/>
      <c r="AD322" s="35"/>
      <c r="AE322" s="35"/>
      <c r="AR322" s="204" t="s">
        <v>212</v>
      </c>
      <c r="AT322" s="204" t="s">
        <v>208</v>
      </c>
      <c r="AU322" s="204" t="s">
        <v>82</v>
      </c>
      <c r="AY322" s="18" t="s">
        <v>206</v>
      </c>
      <c r="BE322" s="205">
        <f>IF(N322="základní",J322,0)</f>
        <v>0</v>
      </c>
      <c r="BF322" s="205">
        <f>IF(N322="snížená",J322,0)</f>
        <v>0</v>
      </c>
      <c r="BG322" s="205">
        <f>IF(N322="zákl. přenesená",J322,0)</f>
        <v>0</v>
      </c>
      <c r="BH322" s="205">
        <f>IF(N322="sníž. přenesená",J322,0)</f>
        <v>0</v>
      </c>
      <c r="BI322" s="205">
        <f>IF(N322="nulová",J322,0)</f>
        <v>0</v>
      </c>
      <c r="BJ322" s="18" t="s">
        <v>80</v>
      </c>
      <c r="BK322" s="205">
        <f>ROUND(I322*H322,2)</f>
        <v>0</v>
      </c>
      <c r="BL322" s="18" t="s">
        <v>212</v>
      </c>
      <c r="BM322" s="204" t="s">
        <v>1927</v>
      </c>
    </row>
    <row r="323" spans="1:65" s="2" customFormat="1" ht="58.5">
      <c r="A323" s="35"/>
      <c r="B323" s="36"/>
      <c r="C323" s="37"/>
      <c r="D323" s="208" t="s">
        <v>279</v>
      </c>
      <c r="E323" s="37"/>
      <c r="F323" s="221" t="s">
        <v>1928</v>
      </c>
      <c r="G323" s="37"/>
      <c r="H323" s="37"/>
      <c r="I323" s="116"/>
      <c r="J323" s="37"/>
      <c r="K323" s="37"/>
      <c r="L323" s="40"/>
      <c r="M323" s="222"/>
      <c r="N323" s="223"/>
      <c r="O323" s="65"/>
      <c r="P323" s="65"/>
      <c r="Q323" s="65"/>
      <c r="R323" s="65"/>
      <c r="S323" s="65"/>
      <c r="T323" s="66"/>
      <c r="U323" s="35"/>
      <c r="V323" s="35"/>
      <c r="W323" s="35"/>
      <c r="X323" s="35"/>
      <c r="Y323" s="35"/>
      <c r="Z323" s="35"/>
      <c r="AA323" s="35"/>
      <c r="AB323" s="35"/>
      <c r="AC323" s="35"/>
      <c r="AD323" s="35"/>
      <c r="AE323" s="35"/>
      <c r="AT323" s="18" t="s">
        <v>279</v>
      </c>
      <c r="AU323" s="18" t="s">
        <v>82</v>
      </c>
    </row>
    <row r="324" spans="1:65" s="13" customFormat="1" ht="11.25">
      <c r="B324" s="206"/>
      <c r="C324" s="207"/>
      <c r="D324" s="208" t="s">
        <v>246</v>
      </c>
      <c r="E324" s="209" t="s">
        <v>19</v>
      </c>
      <c r="F324" s="210" t="s">
        <v>1929</v>
      </c>
      <c r="G324" s="207"/>
      <c r="H324" s="211">
        <v>7.3999999999999996E-2</v>
      </c>
      <c r="I324" s="212"/>
      <c r="J324" s="207"/>
      <c r="K324" s="207"/>
      <c r="L324" s="213"/>
      <c r="M324" s="214"/>
      <c r="N324" s="215"/>
      <c r="O324" s="215"/>
      <c r="P324" s="215"/>
      <c r="Q324" s="215"/>
      <c r="R324" s="215"/>
      <c r="S324" s="215"/>
      <c r="T324" s="216"/>
      <c r="AT324" s="217" t="s">
        <v>246</v>
      </c>
      <c r="AU324" s="217" t="s">
        <v>82</v>
      </c>
      <c r="AV324" s="13" t="s">
        <v>82</v>
      </c>
      <c r="AW324" s="13" t="s">
        <v>33</v>
      </c>
      <c r="AX324" s="13" t="s">
        <v>80</v>
      </c>
      <c r="AY324" s="217" t="s">
        <v>206</v>
      </c>
    </row>
    <row r="325" spans="1:65" s="2" customFormat="1" ht="16.5" customHeight="1">
      <c r="A325" s="35"/>
      <c r="B325" s="36"/>
      <c r="C325" s="224" t="s">
        <v>816</v>
      </c>
      <c r="D325" s="224" t="s">
        <v>286</v>
      </c>
      <c r="E325" s="225" t="s">
        <v>1930</v>
      </c>
      <c r="F325" s="226" t="s">
        <v>1931</v>
      </c>
      <c r="G325" s="227" t="s">
        <v>289</v>
      </c>
      <c r="H325" s="228">
        <v>2.4E-2</v>
      </c>
      <c r="I325" s="229"/>
      <c r="J325" s="230">
        <f>ROUND(I325*H325,2)</f>
        <v>0</v>
      </c>
      <c r="K325" s="226" t="s">
        <v>277</v>
      </c>
      <c r="L325" s="231"/>
      <c r="M325" s="232" t="s">
        <v>19</v>
      </c>
      <c r="N325" s="233" t="s">
        <v>43</v>
      </c>
      <c r="O325" s="65"/>
      <c r="P325" s="202">
        <f>O325*H325</f>
        <v>0</v>
      </c>
      <c r="Q325" s="202">
        <v>1</v>
      </c>
      <c r="R325" s="202">
        <f>Q325*H325</f>
        <v>2.4E-2</v>
      </c>
      <c r="S325" s="202">
        <v>0</v>
      </c>
      <c r="T325" s="203">
        <f>S325*H325</f>
        <v>0</v>
      </c>
      <c r="U325" s="35"/>
      <c r="V325" s="35"/>
      <c r="W325" s="35"/>
      <c r="X325" s="35"/>
      <c r="Y325" s="35"/>
      <c r="Z325" s="35"/>
      <c r="AA325" s="35"/>
      <c r="AB325" s="35"/>
      <c r="AC325" s="35"/>
      <c r="AD325" s="35"/>
      <c r="AE325" s="35"/>
      <c r="AR325" s="204" t="s">
        <v>239</v>
      </c>
      <c r="AT325" s="204" t="s">
        <v>286</v>
      </c>
      <c r="AU325" s="204" t="s">
        <v>82</v>
      </c>
      <c r="AY325" s="18" t="s">
        <v>206</v>
      </c>
      <c r="BE325" s="205">
        <f>IF(N325="základní",J325,0)</f>
        <v>0</v>
      </c>
      <c r="BF325" s="205">
        <f>IF(N325="snížená",J325,0)</f>
        <v>0</v>
      </c>
      <c r="BG325" s="205">
        <f>IF(N325="zákl. přenesená",J325,0)</f>
        <v>0</v>
      </c>
      <c r="BH325" s="205">
        <f>IF(N325="sníž. přenesená",J325,0)</f>
        <v>0</v>
      </c>
      <c r="BI325" s="205">
        <f>IF(N325="nulová",J325,0)</f>
        <v>0</v>
      </c>
      <c r="BJ325" s="18" t="s">
        <v>80</v>
      </c>
      <c r="BK325" s="205">
        <f>ROUND(I325*H325,2)</f>
        <v>0</v>
      </c>
      <c r="BL325" s="18" t="s">
        <v>212</v>
      </c>
      <c r="BM325" s="204" t="s">
        <v>1932</v>
      </c>
    </row>
    <row r="326" spans="1:65" s="13" customFormat="1" ht="11.25">
      <c r="B326" s="206"/>
      <c r="C326" s="207"/>
      <c r="D326" s="208" t="s">
        <v>246</v>
      </c>
      <c r="E326" s="209" t="s">
        <v>19</v>
      </c>
      <c r="F326" s="210" t="s">
        <v>1933</v>
      </c>
      <c r="G326" s="207"/>
      <c r="H326" s="211">
        <v>2.4E-2</v>
      </c>
      <c r="I326" s="212"/>
      <c r="J326" s="207"/>
      <c r="K326" s="207"/>
      <c r="L326" s="213"/>
      <c r="M326" s="214"/>
      <c r="N326" s="215"/>
      <c r="O326" s="215"/>
      <c r="P326" s="215"/>
      <c r="Q326" s="215"/>
      <c r="R326" s="215"/>
      <c r="S326" s="215"/>
      <c r="T326" s="216"/>
      <c r="AT326" s="217" t="s">
        <v>246</v>
      </c>
      <c r="AU326" s="217" t="s">
        <v>82</v>
      </c>
      <c r="AV326" s="13" t="s">
        <v>82</v>
      </c>
      <c r="AW326" s="13" t="s">
        <v>33</v>
      </c>
      <c r="AX326" s="13" t="s">
        <v>80</v>
      </c>
      <c r="AY326" s="217" t="s">
        <v>206</v>
      </c>
    </row>
    <row r="327" spans="1:65" s="2" customFormat="1" ht="16.5" customHeight="1">
      <c r="A327" s="35"/>
      <c r="B327" s="36"/>
      <c r="C327" s="224" t="s">
        <v>818</v>
      </c>
      <c r="D327" s="224" t="s">
        <v>286</v>
      </c>
      <c r="E327" s="225" t="s">
        <v>1934</v>
      </c>
      <c r="F327" s="226" t="s">
        <v>1935</v>
      </c>
      <c r="G327" s="227" t="s">
        <v>289</v>
      </c>
      <c r="H327" s="228">
        <v>1.0999999999999999E-2</v>
      </c>
      <c r="I327" s="229"/>
      <c r="J327" s="230">
        <f>ROUND(I327*H327,2)</f>
        <v>0</v>
      </c>
      <c r="K327" s="226" t="s">
        <v>277</v>
      </c>
      <c r="L327" s="231"/>
      <c r="M327" s="232" t="s">
        <v>19</v>
      </c>
      <c r="N327" s="233" t="s">
        <v>43</v>
      </c>
      <c r="O327" s="65"/>
      <c r="P327" s="202">
        <f>O327*H327</f>
        <v>0</v>
      </c>
      <c r="Q327" s="202">
        <v>1</v>
      </c>
      <c r="R327" s="202">
        <f>Q327*H327</f>
        <v>1.0999999999999999E-2</v>
      </c>
      <c r="S327" s="202">
        <v>0</v>
      </c>
      <c r="T327" s="203">
        <f>S327*H327</f>
        <v>0</v>
      </c>
      <c r="U327" s="35"/>
      <c r="V327" s="35"/>
      <c r="W327" s="35"/>
      <c r="X327" s="35"/>
      <c r="Y327" s="35"/>
      <c r="Z327" s="35"/>
      <c r="AA327" s="35"/>
      <c r="AB327" s="35"/>
      <c r="AC327" s="35"/>
      <c r="AD327" s="35"/>
      <c r="AE327" s="35"/>
      <c r="AR327" s="204" t="s">
        <v>239</v>
      </c>
      <c r="AT327" s="204" t="s">
        <v>286</v>
      </c>
      <c r="AU327" s="204" t="s">
        <v>82</v>
      </c>
      <c r="AY327" s="18" t="s">
        <v>206</v>
      </c>
      <c r="BE327" s="205">
        <f>IF(N327="základní",J327,0)</f>
        <v>0</v>
      </c>
      <c r="BF327" s="205">
        <f>IF(N327="snížená",J327,0)</f>
        <v>0</v>
      </c>
      <c r="BG327" s="205">
        <f>IF(N327="zákl. přenesená",J327,0)</f>
        <v>0</v>
      </c>
      <c r="BH327" s="205">
        <f>IF(N327="sníž. přenesená",J327,0)</f>
        <v>0</v>
      </c>
      <c r="BI327" s="205">
        <f>IF(N327="nulová",J327,0)</f>
        <v>0</v>
      </c>
      <c r="BJ327" s="18" t="s">
        <v>80</v>
      </c>
      <c r="BK327" s="205">
        <f>ROUND(I327*H327,2)</f>
        <v>0</v>
      </c>
      <c r="BL327" s="18" t="s">
        <v>212</v>
      </c>
      <c r="BM327" s="204" t="s">
        <v>1936</v>
      </c>
    </row>
    <row r="328" spans="1:65" s="13" customFormat="1" ht="11.25">
      <c r="B328" s="206"/>
      <c r="C328" s="207"/>
      <c r="D328" s="208" t="s">
        <v>246</v>
      </c>
      <c r="E328" s="209" t="s">
        <v>19</v>
      </c>
      <c r="F328" s="210" t="s">
        <v>1937</v>
      </c>
      <c r="G328" s="207"/>
      <c r="H328" s="211">
        <v>1.0999999999999999E-2</v>
      </c>
      <c r="I328" s="212"/>
      <c r="J328" s="207"/>
      <c r="K328" s="207"/>
      <c r="L328" s="213"/>
      <c r="M328" s="214"/>
      <c r="N328" s="215"/>
      <c r="O328" s="215"/>
      <c r="P328" s="215"/>
      <c r="Q328" s="215"/>
      <c r="R328" s="215"/>
      <c r="S328" s="215"/>
      <c r="T328" s="216"/>
      <c r="AT328" s="217" t="s">
        <v>246</v>
      </c>
      <c r="AU328" s="217" t="s">
        <v>82</v>
      </c>
      <c r="AV328" s="13" t="s">
        <v>82</v>
      </c>
      <c r="AW328" s="13" t="s">
        <v>33</v>
      </c>
      <c r="AX328" s="13" t="s">
        <v>80</v>
      </c>
      <c r="AY328" s="217" t="s">
        <v>206</v>
      </c>
    </row>
    <row r="329" spans="1:65" s="2" customFormat="1" ht="16.5" customHeight="1">
      <c r="A329" s="35"/>
      <c r="B329" s="36"/>
      <c r="C329" s="224" t="s">
        <v>821</v>
      </c>
      <c r="D329" s="224" t="s">
        <v>286</v>
      </c>
      <c r="E329" s="225" t="s">
        <v>1938</v>
      </c>
      <c r="F329" s="226" t="s">
        <v>1939</v>
      </c>
      <c r="G329" s="227" t="s">
        <v>289</v>
      </c>
      <c r="H329" s="228">
        <v>3.9E-2</v>
      </c>
      <c r="I329" s="229"/>
      <c r="J329" s="230">
        <f>ROUND(I329*H329,2)</f>
        <v>0</v>
      </c>
      <c r="K329" s="226" t="s">
        <v>277</v>
      </c>
      <c r="L329" s="231"/>
      <c r="M329" s="232" t="s">
        <v>19</v>
      </c>
      <c r="N329" s="233" t="s">
        <v>43</v>
      </c>
      <c r="O329" s="65"/>
      <c r="P329" s="202">
        <f>O329*H329</f>
        <v>0</v>
      </c>
      <c r="Q329" s="202">
        <v>1</v>
      </c>
      <c r="R329" s="202">
        <f>Q329*H329</f>
        <v>3.9E-2</v>
      </c>
      <c r="S329" s="202">
        <v>0</v>
      </c>
      <c r="T329" s="203">
        <f>S329*H329</f>
        <v>0</v>
      </c>
      <c r="U329" s="35"/>
      <c r="V329" s="35"/>
      <c r="W329" s="35"/>
      <c r="X329" s="35"/>
      <c r="Y329" s="35"/>
      <c r="Z329" s="35"/>
      <c r="AA329" s="35"/>
      <c r="AB329" s="35"/>
      <c r="AC329" s="35"/>
      <c r="AD329" s="35"/>
      <c r="AE329" s="35"/>
      <c r="AR329" s="204" t="s">
        <v>239</v>
      </c>
      <c r="AT329" s="204" t="s">
        <v>286</v>
      </c>
      <c r="AU329" s="204" t="s">
        <v>82</v>
      </c>
      <c r="AY329" s="18" t="s">
        <v>206</v>
      </c>
      <c r="BE329" s="205">
        <f>IF(N329="základní",J329,0)</f>
        <v>0</v>
      </c>
      <c r="BF329" s="205">
        <f>IF(N329="snížená",J329,0)</f>
        <v>0</v>
      </c>
      <c r="BG329" s="205">
        <f>IF(N329="zákl. přenesená",J329,0)</f>
        <v>0</v>
      </c>
      <c r="BH329" s="205">
        <f>IF(N329="sníž. přenesená",J329,0)</f>
        <v>0</v>
      </c>
      <c r="BI329" s="205">
        <f>IF(N329="nulová",J329,0)</f>
        <v>0</v>
      </c>
      <c r="BJ329" s="18" t="s">
        <v>80</v>
      </c>
      <c r="BK329" s="205">
        <f>ROUND(I329*H329,2)</f>
        <v>0</v>
      </c>
      <c r="BL329" s="18" t="s">
        <v>212</v>
      </c>
      <c r="BM329" s="204" t="s">
        <v>1940</v>
      </c>
    </row>
    <row r="330" spans="1:65" s="13" customFormat="1" ht="11.25">
      <c r="B330" s="206"/>
      <c r="C330" s="207"/>
      <c r="D330" s="208" t="s">
        <v>246</v>
      </c>
      <c r="E330" s="209" t="s">
        <v>19</v>
      </c>
      <c r="F330" s="210" t="s">
        <v>1941</v>
      </c>
      <c r="G330" s="207"/>
      <c r="H330" s="211">
        <v>3.9E-2</v>
      </c>
      <c r="I330" s="212"/>
      <c r="J330" s="207"/>
      <c r="K330" s="207"/>
      <c r="L330" s="213"/>
      <c r="M330" s="214"/>
      <c r="N330" s="215"/>
      <c r="O330" s="215"/>
      <c r="P330" s="215"/>
      <c r="Q330" s="215"/>
      <c r="R330" s="215"/>
      <c r="S330" s="215"/>
      <c r="T330" s="216"/>
      <c r="AT330" s="217" t="s">
        <v>246</v>
      </c>
      <c r="AU330" s="217" t="s">
        <v>82</v>
      </c>
      <c r="AV330" s="13" t="s">
        <v>82</v>
      </c>
      <c r="AW330" s="13" t="s">
        <v>33</v>
      </c>
      <c r="AX330" s="13" t="s">
        <v>80</v>
      </c>
      <c r="AY330" s="217" t="s">
        <v>206</v>
      </c>
    </row>
    <row r="331" spans="1:65" s="2" customFormat="1" ht="16.5" customHeight="1">
      <c r="A331" s="35"/>
      <c r="B331" s="36"/>
      <c r="C331" s="193" t="s">
        <v>823</v>
      </c>
      <c r="D331" s="193" t="s">
        <v>208</v>
      </c>
      <c r="E331" s="194" t="s">
        <v>1942</v>
      </c>
      <c r="F331" s="195" t="s">
        <v>1943</v>
      </c>
      <c r="G331" s="196" t="s">
        <v>325</v>
      </c>
      <c r="H331" s="197">
        <v>2.7029999999999998</v>
      </c>
      <c r="I331" s="198"/>
      <c r="J331" s="199">
        <f>ROUND(I331*H331,2)</f>
        <v>0</v>
      </c>
      <c r="K331" s="195" t="s">
        <v>277</v>
      </c>
      <c r="L331" s="40"/>
      <c r="M331" s="200" t="s">
        <v>19</v>
      </c>
      <c r="N331" s="201" t="s">
        <v>43</v>
      </c>
      <c r="O331" s="65"/>
      <c r="P331" s="202">
        <f>O331*H331</f>
        <v>0</v>
      </c>
      <c r="Q331" s="202">
        <v>9.5E-4</v>
      </c>
      <c r="R331" s="202">
        <f>Q331*H331</f>
        <v>2.56785E-3</v>
      </c>
      <c r="S331" s="202">
        <v>0</v>
      </c>
      <c r="T331" s="203">
        <f>S331*H331</f>
        <v>0</v>
      </c>
      <c r="U331" s="35"/>
      <c r="V331" s="35"/>
      <c r="W331" s="35"/>
      <c r="X331" s="35"/>
      <c r="Y331" s="35"/>
      <c r="Z331" s="35"/>
      <c r="AA331" s="35"/>
      <c r="AB331" s="35"/>
      <c r="AC331" s="35"/>
      <c r="AD331" s="35"/>
      <c r="AE331" s="35"/>
      <c r="AR331" s="204" t="s">
        <v>212</v>
      </c>
      <c r="AT331" s="204" t="s">
        <v>208</v>
      </c>
      <c r="AU331" s="204" t="s">
        <v>82</v>
      </c>
      <c r="AY331" s="18" t="s">
        <v>206</v>
      </c>
      <c r="BE331" s="205">
        <f>IF(N331="základní",J331,0)</f>
        <v>0</v>
      </c>
      <c r="BF331" s="205">
        <f>IF(N331="snížená",J331,0)</f>
        <v>0</v>
      </c>
      <c r="BG331" s="205">
        <f>IF(N331="zákl. přenesená",J331,0)</f>
        <v>0</v>
      </c>
      <c r="BH331" s="205">
        <f>IF(N331="sníž. přenesená",J331,0)</f>
        <v>0</v>
      </c>
      <c r="BI331" s="205">
        <f>IF(N331="nulová",J331,0)</f>
        <v>0</v>
      </c>
      <c r="BJ331" s="18" t="s">
        <v>80</v>
      </c>
      <c r="BK331" s="205">
        <f>ROUND(I331*H331,2)</f>
        <v>0</v>
      </c>
      <c r="BL331" s="18" t="s">
        <v>212</v>
      </c>
      <c r="BM331" s="204" t="s">
        <v>1944</v>
      </c>
    </row>
    <row r="332" spans="1:65" s="13" customFormat="1" ht="11.25">
      <c r="B332" s="206"/>
      <c r="C332" s="207"/>
      <c r="D332" s="208" t="s">
        <v>246</v>
      </c>
      <c r="E332" s="209" t="s">
        <v>19</v>
      </c>
      <c r="F332" s="210" t="s">
        <v>1945</v>
      </c>
      <c r="G332" s="207"/>
      <c r="H332" s="211">
        <v>2.7029999999999998</v>
      </c>
      <c r="I332" s="212"/>
      <c r="J332" s="207"/>
      <c r="K332" s="207"/>
      <c r="L332" s="213"/>
      <c r="M332" s="214"/>
      <c r="N332" s="215"/>
      <c r="O332" s="215"/>
      <c r="P332" s="215"/>
      <c r="Q332" s="215"/>
      <c r="R332" s="215"/>
      <c r="S332" s="215"/>
      <c r="T332" s="216"/>
      <c r="AT332" s="217" t="s">
        <v>246</v>
      </c>
      <c r="AU332" s="217" t="s">
        <v>82</v>
      </c>
      <c r="AV332" s="13" t="s">
        <v>82</v>
      </c>
      <c r="AW332" s="13" t="s">
        <v>33</v>
      </c>
      <c r="AX332" s="13" t="s">
        <v>80</v>
      </c>
      <c r="AY332" s="217" t="s">
        <v>206</v>
      </c>
    </row>
    <row r="333" spans="1:65" s="2" customFormat="1" ht="16.5" customHeight="1">
      <c r="A333" s="35"/>
      <c r="B333" s="36"/>
      <c r="C333" s="193" t="s">
        <v>827</v>
      </c>
      <c r="D333" s="193" t="s">
        <v>208</v>
      </c>
      <c r="E333" s="194" t="s">
        <v>1946</v>
      </c>
      <c r="F333" s="195" t="s">
        <v>1947</v>
      </c>
      <c r="G333" s="196" t="s">
        <v>325</v>
      </c>
      <c r="H333" s="197">
        <v>2.1419999999999999</v>
      </c>
      <c r="I333" s="198"/>
      <c r="J333" s="199">
        <f>ROUND(I333*H333,2)</f>
        <v>0</v>
      </c>
      <c r="K333" s="195" t="s">
        <v>277</v>
      </c>
      <c r="L333" s="40"/>
      <c r="M333" s="200" t="s">
        <v>19</v>
      </c>
      <c r="N333" s="201" t="s">
        <v>43</v>
      </c>
      <c r="O333" s="65"/>
      <c r="P333" s="202">
        <f>O333*H333</f>
        <v>0</v>
      </c>
      <c r="Q333" s="202">
        <v>2.5200000000000001E-3</v>
      </c>
      <c r="R333" s="202">
        <f>Q333*H333</f>
        <v>5.3978400000000001E-3</v>
      </c>
      <c r="S333" s="202">
        <v>0</v>
      </c>
      <c r="T333" s="203">
        <f>S333*H333</f>
        <v>0</v>
      </c>
      <c r="U333" s="35"/>
      <c r="V333" s="35"/>
      <c r="W333" s="35"/>
      <c r="X333" s="35"/>
      <c r="Y333" s="35"/>
      <c r="Z333" s="35"/>
      <c r="AA333" s="35"/>
      <c r="AB333" s="35"/>
      <c r="AC333" s="35"/>
      <c r="AD333" s="35"/>
      <c r="AE333" s="35"/>
      <c r="AR333" s="204" t="s">
        <v>212</v>
      </c>
      <c r="AT333" s="204" t="s">
        <v>208</v>
      </c>
      <c r="AU333" s="204" t="s">
        <v>82</v>
      </c>
      <c r="AY333" s="18" t="s">
        <v>206</v>
      </c>
      <c r="BE333" s="205">
        <f>IF(N333="základní",J333,0)</f>
        <v>0</v>
      </c>
      <c r="BF333" s="205">
        <f>IF(N333="snížená",J333,0)</f>
        <v>0</v>
      </c>
      <c r="BG333" s="205">
        <f>IF(N333="zákl. přenesená",J333,0)</f>
        <v>0</v>
      </c>
      <c r="BH333" s="205">
        <f>IF(N333="sníž. přenesená",J333,0)</f>
        <v>0</v>
      </c>
      <c r="BI333" s="205">
        <f>IF(N333="nulová",J333,0)</f>
        <v>0</v>
      </c>
      <c r="BJ333" s="18" t="s">
        <v>80</v>
      </c>
      <c r="BK333" s="205">
        <f>ROUND(I333*H333,2)</f>
        <v>0</v>
      </c>
      <c r="BL333" s="18" t="s">
        <v>212</v>
      </c>
      <c r="BM333" s="204" t="s">
        <v>1948</v>
      </c>
    </row>
    <row r="334" spans="1:65" s="13" customFormat="1" ht="11.25">
      <c r="B334" s="206"/>
      <c r="C334" s="207"/>
      <c r="D334" s="208" t="s">
        <v>246</v>
      </c>
      <c r="E334" s="209" t="s">
        <v>19</v>
      </c>
      <c r="F334" s="210" t="s">
        <v>1949</v>
      </c>
      <c r="G334" s="207"/>
      <c r="H334" s="211">
        <v>2.1419999999999999</v>
      </c>
      <c r="I334" s="212"/>
      <c r="J334" s="207"/>
      <c r="K334" s="207"/>
      <c r="L334" s="213"/>
      <c r="M334" s="214"/>
      <c r="N334" s="215"/>
      <c r="O334" s="215"/>
      <c r="P334" s="215"/>
      <c r="Q334" s="215"/>
      <c r="R334" s="215"/>
      <c r="S334" s="215"/>
      <c r="T334" s="216"/>
      <c r="AT334" s="217" t="s">
        <v>246</v>
      </c>
      <c r="AU334" s="217" t="s">
        <v>82</v>
      </c>
      <c r="AV334" s="13" t="s">
        <v>82</v>
      </c>
      <c r="AW334" s="13" t="s">
        <v>33</v>
      </c>
      <c r="AX334" s="13" t="s">
        <v>80</v>
      </c>
      <c r="AY334" s="217" t="s">
        <v>206</v>
      </c>
    </row>
    <row r="335" spans="1:65" s="2" customFormat="1" ht="21.75" customHeight="1">
      <c r="A335" s="35"/>
      <c r="B335" s="36"/>
      <c r="C335" s="193" t="s">
        <v>831</v>
      </c>
      <c r="D335" s="193" t="s">
        <v>208</v>
      </c>
      <c r="E335" s="194" t="s">
        <v>1950</v>
      </c>
      <c r="F335" s="195" t="s">
        <v>1951</v>
      </c>
      <c r="G335" s="196" t="s">
        <v>302</v>
      </c>
      <c r="H335" s="197">
        <v>61</v>
      </c>
      <c r="I335" s="198"/>
      <c r="J335" s="199">
        <f>ROUND(I335*H335,2)</f>
        <v>0</v>
      </c>
      <c r="K335" s="195" t="s">
        <v>277</v>
      </c>
      <c r="L335" s="40"/>
      <c r="M335" s="200" t="s">
        <v>19</v>
      </c>
      <c r="N335" s="201" t="s">
        <v>43</v>
      </c>
      <c r="O335" s="65"/>
      <c r="P335" s="202">
        <f>O335*H335</f>
        <v>0</v>
      </c>
      <c r="Q335" s="202">
        <v>2.45329</v>
      </c>
      <c r="R335" s="202">
        <f>Q335*H335</f>
        <v>149.65069</v>
      </c>
      <c r="S335" s="202">
        <v>0</v>
      </c>
      <c r="T335" s="203">
        <f>S335*H335</f>
        <v>0</v>
      </c>
      <c r="U335" s="35"/>
      <c r="V335" s="35"/>
      <c r="W335" s="35"/>
      <c r="X335" s="35"/>
      <c r="Y335" s="35"/>
      <c r="Z335" s="35"/>
      <c r="AA335" s="35"/>
      <c r="AB335" s="35"/>
      <c r="AC335" s="35"/>
      <c r="AD335" s="35"/>
      <c r="AE335" s="35"/>
      <c r="AR335" s="204" t="s">
        <v>212</v>
      </c>
      <c r="AT335" s="204" t="s">
        <v>208</v>
      </c>
      <c r="AU335" s="204" t="s">
        <v>82</v>
      </c>
      <c r="AY335" s="18" t="s">
        <v>206</v>
      </c>
      <c r="BE335" s="205">
        <f>IF(N335="základní",J335,0)</f>
        <v>0</v>
      </c>
      <c r="BF335" s="205">
        <f>IF(N335="snížená",J335,0)</f>
        <v>0</v>
      </c>
      <c r="BG335" s="205">
        <f>IF(N335="zákl. přenesená",J335,0)</f>
        <v>0</v>
      </c>
      <c r="BH335" s="205">
        <f>IF(N335="sníž. přenesená",J335,0)</f>
        <v>0</v>
      </c>
      <c r="BI335" s="205">
        <f>IF(N335="nulová",J335,0)</f>
        <v>0</v>
      </c>
      <c r="BJ335" s="18" t="s">
        <v>80</v>
      </c>
      <c r="BK335" s="205">
        <f>ROUND(I335*H335,2)</f>
        <v>0</v>
      </c>
      <c r="BL335" s="18" t="s">
        <v>212</v>
      </c>
      <c r="BM335" s="204" t="s">
        <v>1952</v>
      </c>
    </row>
    <row r="336" spans="1:65" s="2" customFormat="1" ht="39">
      <c r="A336" s="35"/>
      <c r="B336" s="36"/>
      <c r="C336" s="37"/>
      <c r="D336" s="208" t="s">
        <v>279</v>
      </c>
      <c r="E336" s="37"/>
      <c r="F336" s="221" t="s">
        <v>1953</v>
      </c>
      <c r="G336" s="37"/>
      <c r="H336" s="37"/>
      <c r="I336" s="116"/>
      <c r="J336" s="37"/>
      <c r="K336" s="37"/>
      <c r="L336" s="40"/>
      <c r="M336" s="222"/>
      <c r="N336" s="223"/>
      <c r="O336" s="65"/>
      <c r="P336" s="65"/>
      <c r="Q336" s="65"/>
      <c r="R336" s="65"/>
      <c r="S336" s="65"/>
      <c r="T336" s="66"/>
      <c r="U336" s="35"/>
      <c r="V336" s="35"/>
      <c r="W336" s="35"/>
      <c r="X336" s="35"/>
      <c r="Y336" s="35"/>
      <c r="Z336" s="35"/>
      <c r="AA336" s="35"/>
      <c r="AB336" s="35"/>
      <c r="AC336" s="35"/>
      <c r="AD336" s="35"/>
      <c r="AE336" s="35"/>
      <c r="AT336" s="18" t="s">
        <v>279</v>
      </c>
      <c r="AU336" s="18" t="s">
        <v>82</v>
      </c>
    </row>
    <row r="337" spans="1:65" s="13" customFormat="1" ht="11.25">
      <c r="B337" s="206"/>
      <c r="C337" s="207"/>
      <c r="D337" s="208" t="s">
        <v>246</v>
      </c>
      <c r="E337" s="209" t="s">
        <v>19</v>
      </c>
      <c r="F337" s="210" t="s">
        <v>1954</v>
      </c>
      <c r="G337" s="207"/>
      <c r="H337" s="211">
        <v>61</v>
      </c>
      <c r="I337" s="212"/>
      <c r="J337" s="207"/>
      <c r="K337" s="207"/>
      <c r="L337" s="213"/>
      <c r="M337" s="214"/>
      <c r="N337" s="215"/>
      <c r="O337" s="215"/>
      <c r="P337" s="215"/>
      <c r="Q337" s="215"/>
      <c r="R337" s="215"/>
      <c r="S337" s="215"/>
      <c r="T337" s="216"/>
      <c r="AT337" s="217" t="s">
        <v>246</v>
      </c>
      <c r="AU337" s="217" t="s">
        <v>82</v>
      </c>
      <c r="AV337" s="13" t="s">
        <v>82</v>
      </c>
      <c r="AW337" s="13" t="s">
        <v>33</v>
      </c>
      <c r="AX337" s="13" t="s">
        <v>80</v>
      </c>
      <c r="AY337" s="217" t="s">
        <v>206</v>
      </c>
    </row>
    <row r="338" spans="1:65" s="2" customFormat="1" ht="21.75" customHeight="1">
      <c r="A338" s="35"/>
      <c r="B338" s="36"/>
      <c r="C338" s="193" t="s">
        <v>834</v>
      </c>
      <c r="D338" s="193" t="s">
        <v>208</v>
      </c>
      <c r="E338" s="194" t="s">
        <v>1955</v>
      </c>
      <c r="F338" s="195" t="s">
        <v>1956</v>
      </c>
      <c r="G338" s="196" t="s">
        <v>302</v>
      </c>
      <c r="H338" s="197">
        <v>23.4</v>
      </c>
      <c r="I338" s="198"/>
      <c r="J338" s="199">
        <f>ROUND(I338*H338,2)</f>
        <v>0</v>
      </c>
      <c r="K338" s="195" t="s">
        <v>277</v>
      </c>
      <c r="L338" s="40"/>
      <c r="M338" s="200" t="s">
        <v>19</v>
      </c>
      <c r="N338" s="201" t="s">
        <v>43</v>
      </c>
      <c r="O338" s="65"/>
      <c r="P338" s="202">
        <f>O338*H338</f>
        <v>0</v>
      </c>
      <c r="Q338" s="202">
        <v>2.45329</v>
      </c>
      <c r="R338" s="202">
        <f>Q338*H338</f>
        <v>57.406985999999996</v>
      </c>
      <c r="S338" s="202">
        <v>0</v>
      </c>
      <c r="T338" s="203">
        <f>S338*H338</f>
        <v>0</v>
      </c>
      <c r="U338" s="35"/>
      <c r="V338" s="35"/>
      <c r="W338" s="35"/>
      <c r="X338" s="35"/>
      <c r="Y338" s="35"/>
      <c r="Z338" s="35"/>
      <c r="AA338" s="35"/>
      <c r="AB338" s="35"/>
      <c r="AC338" s="35"/>
      <c r="AD338" s="35"/>
      <c r="AE338" s="35"/>
      <c r="AR338" s="204" t="s">
        <v>212</v>
      </c>
      <c r="AT338" s="204" t="s">
        <v>208</v>
      </c>
      <c r="AU338" s="204" t="s">
        <v>82</v>
      </c>
      <c r="AY338" s="18" t="s">
        <v>206</v>
      </c>
      <c r="BE338" s="205">
        <f>IF(N338="základní",J338,0)</f>
        <v>0</v>
      </c>
      <c r="BF338" s="205">
        <f>IF(N338="snížená",J338,0)</f>
        <v>0</v>
      </c>
      <c r="BG338" s="205">
        <f>IF(N338="zákl. přenesená",J338,0)</f>
        <v>0</v>
      </c>
      <c r="BH338" s="205">
        <f>IF(N338="sníž. přenesená",J338,0)</f>
        <v>0</v>
      </c>
      <c r="BI338" s="205">
        <f>IF(N338="nulová",J338,0)</f>
        <v>0</v>
      </c>
      <c r="BJ338" s="18" t="s">
        <v>80</v>
      </c>
      <c r="BK338" s="205">
        <f>ROUND(I338*H338,2)</f>
        <v>0</v>
      </c>
      <c r="BL338" s="18" t="s">
        <v>212</v>
      </c>
      <c r="BM338" s="204" t="s">
        <v>1957</v>
      </c>
    </row>
    <row r="339" spans="1:65" s="2" customFormat="1" ht="39">
      <c r="A339" s="35"/>
      <c r="B339" s="36"/>
      <c r="C339" s="37"/>
      <c r="D339" s="208" t="s">
        <v>279</v>
      </c>
      <c r="E339" s="37"/>
      <c r="F339" s="221" t="s">
        <v>1953</v>
      </c>
      <c r="G339" s="37"/>
      <c r="H339" s="37"/>
      <c r="I339" s="116"/>
      <c r="J339" s="37"/>
      <c r="K339" s="37"/>
      <c r="L339" s="40"/>
      <c r="M339" s="222"/>
      <c r="N339" s="223"/>
      <c r="O339" s="65"/>
      <c r="P339" s="65"/>
      <c r="Q339" s="65"/>
      <c r="R339" s="65"/>
      <c r="S339" s="65"/>
      <c r="T339" s="66"/>
      <c r="U339" s="35"/>
      <c r="V339" s="35"/>
      <c r="W339" s="35"/>
      <c r="X339" s="35"/>
      <c r="Y339" s="35"/>
      <c r="Z339" s="35"/>
      <c r="AA339" s="35"/>
      <c r="AB339" s="35"/>
      <c r="AC339" s="35"/>
      <c r="AD339" s="35"/>
      <c r="AE339" s="35"/>
      <c r="AT339" s="18" t="s">
        <v>279</v>
      </c>
      <c r="AU339" s="18" t="s">
        <v>82</v>
      </c>
    </row>
    <row r="340" spans="1:65" s="13" customFormat="1" ht="11.25">
      <c r="B340" s="206"/>
      <c r="C340" s="207"/>
      <c r="D340" s="208" t="s">
        <v>246</v>
      </c>
      <c r="E340" s="209" t="s">
        <v>19</v>
      </c>
      <c r="F340" s="210" t="s">
        <v>1958</v>
      </c>
      <c r="G340" s="207"/>
      <c r="H340" s="211">
        <v>23.4</v>
      </c>
      <c r="I340" s="212"/>
      <c r="J340" s="207"/>
      <c r="K340" s="207"/>
      <c r="L340" s="213"/>
      <c r="M340" s="214"/>
      <c r="N340" s="215"/>
      <c r="O340" s="215"/>
      <c r="P340" s="215"/>
      <c r="Q340" s="215"/>
      <c r="R340" s="215"/>
      <c r="S340" s="215"/>
      <c r="T340" s="216"/>
      <c r="AT340" s="217" t="s">
        <v>246</v>
      </c>
      <c r="AU340" s="217" t="s">
        <v>82</v>
      </c>
      <c r="AV340" s="13" t="s">
        <v>82</v>
      </c>
      <c r="AW340" s="13" t="s">
        <v>33</v>
      </c>
      <c r="AX340" s="13" t="s">
        <v>80</v>
      </c>
      <c r="AY340" s="217" t="s">
        <v>206</v>
      </c>
    </row>
    <row r="341" spans="1:65" s="2" customFormat="1" ht="21.75" customHeight="1">
      <c r="A341" s="35"/>
      <c r="B341" s="36"/>
      <c r="C341" s="193" t="s">
        <v>836</v>
      </c>
      <c r="D341" s="193" t="s">
        <v>208</v>
      </c>
      <c r="E341" s="194" t="s">
        <v>1959</v>
      </c>
      <c r="F341" s="195" t="s">
        <v>1960</v>
      </c>
      <c r="G341" s="196" t="s">
        <v>302</v>
      </c>
      <c r="H341" s="197">
        <v>22.9</v>
      </c>
      <c r="I341" s="198"/>
      <c r="J341" s="199">
        <f>ROUND(I341*H341,2)</f>
        <v>0</v>
      </c>
      <c r="K341" s="195" t="s">
        <v>277</v>
      </c>
      <c r="L341" s="40"/>
      <c r="M341" s="200" t="s">
        <v>19</v>
      </c>
      <c r="N341" s="201" t="s">
        <v>43</v>
      </c>
      <c r="O341" s="65"/>
      <c r="P341" s="202">
        <f>O341*H341</f>
        <v>0</v>
      </c>
      <c r="Q341" s="202">
        <v>2.45329</v>
      </c>
      <c r="R341" s="202">
        <f>Q341*H341</f>
        <v>56.180340999999999</v>
      </c>
      <c r="S341" s="202">
        <v>0</v>
      </c>
      <c r="T341" s="203">
        <f>S341*H341</f>
        <v>0</v>
      </c>
      <c r="U341" s="35"/>
      <c r="V341" s="35"/>
      <c r="W341" s="35"/>
      <c r="X341" s="35"/>
      <c r="Y341" s="35"/>
      <c r="Z341" s="35"/>
      <c r="AA341" s="35"/>
      <c r="AB341" s="35"/>
      <c r="AC341" s="35"/>
      <c r="AD341" s="35"/>
      <c r="AE341" s="35"/>
      <c r="AR341" s="204" t="s">
        <v>212</v>
      </c>
      <c r="AT341" s="204" t="s">
        <v>208</v>
      </c>
      <c r="AU341" s="204" t="s">
        <v>82</v>
      </c>
      <c r="AY341" s="18" t="s">
        <v>206</v>
      </c>
      <c r="BE341" s="205">
        <f>IF(N341="základní",J341,0)</f>
        <v>0</v>
      </c>
      <c r="BF341" s="205">
        <f>IF(N341="snížená",J341,0)</f>
        <v>0</v>
      </c>
      <c r="BG341" s="205">
        <f>IF(N341="zákl. přenesená",J341,0)</f>
        <v>0</v>
      </c>
      <c r="BH341" s="205">
        <f>IF(N341="sníž. přenesená",J341,0)</f>
        <v>0</v>
      </c>
      <c r="BI341" s="205">
        <f>IF(N341="nulová",J341,0)</f>
        <v>0</v>
      </c>
      <c r="BJ341" s="18" t="s">
        <v>80</v>
      </c>
      <c r="BK341" s="205">
        <f>ROUND(I341*H341,2)</f>
        <v>0</v>
      </c>
      <c r="BL341" s="18" t="s">
        <v>212</v>
      </c>
      <c r="BM341" s="204" t="s">
        <v>1961</v>
      </c>
    </row>
    <row r="342" spans="1:65" s="2" customFormat="1" ht="39">
      <c r="A342" s="35"/>
      <c r="B342" s="36"/>
      <c r="C342" s="37"/>
      <c r="D342" s="208" t="s">
        <v>279</v>
      </c>
      <c r="E342" s="37"/>
      <c r="F342" s="221" t="s">
        <v>1953</v>
      </c>
      <c r="G342" s="37"/>
      <c r="H342" s="37"/>
      <c r="I342" s="116"/>
      <c r="J342" s="37"/>
      <c r="K342" s="37"/>
      <c r="L342" s="40"/>
      <c r="M342" s="222"/>
      <c r="N342" s="223"/>
      <c r="O342" s="65"/>
      <c r="P342" s="65"/>
      <c r="Q342" s="65"/>
      <c r="R342" s="65"/>
      <c r="S342" s="65"/>
      <c r="T342" s="66"/>
      <c r="U342" s="35"/>
      <c r="V342" s="35"/>
      <c r="W342" s="35"/>
      <c r="X342" s="35"/>
      <c r="Y342" s="35"/>
      <c r="Z342" s="35"/>
      <c r="AA342" s="35"/>
      <c r="AB342" s="35"/>
      <c r="AC342" s="35"/>
      <c r="AD342" s="35"/>
      <c r="AE342" s="35"/>
      <c r="AT342" s="18" t="s">
        <v>279</v>
      </c>
      <c r="AU342" s="18" t="s">
        <v>82</v>
      </c>
    </row>
    <row r="343" spans="1:65" s="13" customFormat="1" ht="11.25">
      <c r="B343" s="206"/>
      <c r="C343" s="207"/>
      <c r="D343" s="208" t="s">
        <v>246</v>
      </c>
      <c r="E343" s="209" t="s">
        <v>19</v>
      </c>
      <c r="F343" s="210" t="s">
        <v>1962</v>
      </c>
      <c r="G343" s="207"/>
      <c r="H343" s="211">
        <v>22.9</v>
      </c>
      <c r="I343" s="212"/>
      <c r="J343" s="207"/>
      <c r="K343" s="207"/>
      <c r="L343" s="213"/>
      <c r="M343" s="214"/>
      <c r="N343" s="215"/>
      <c r="O343" s="215"/>
      <c r="P343" s="215"/>
      <c r="Q343" s="215"/>
      <c r="R343" s="215"/>
      <c r="S343" s="215"/>
      <c r="T343" s="216"/>
      <c r="AT343" s="217" t="s">
        <v>246</v>
      </c>
      <c r="AU343" s="217" t="s">
        <v>82</v>
      </c>
      <c r="AV343" s="13" t="s">
        <v>82</v>
      </c>
      <c r="AW343" s="13" t="s">
        <v>33</v>
      </c>
      <c r="AX343" s="13" t="s">
        <v>80</v>
      </c>
      <c r="AY343" s="217" t="s">
        <v>206</v>
      </c>
    </row>
    <row r="344" spans="1:65" s="2" customFormat="1" ht="21.75" customHeight="1">
      <c r="A344" s="35"/>
      <c r="B344" s="36"/>
      <c r="C344" s="193" t="s">
        <v>838</v>
      </c>
      <c r="D344" s="193" t="s">
        <v>208</v>
      </c>
      <c r="E344" s="194" t="s">
        <v>1963</v>
      </c>
      <c r="F344" s="195" t="s">
        <v>1964</v>
      </c>
      <c r="G344" s="196" t="s">
        <v>325</v>
      </c>
      <c r="H344" s="197">
        <v>201.5</v>
      </c>
      <c r="I344" s="198"/>
      <c r="J344" s="199">
        <f>ROUND(I344*H344,2)</f>
        <v>0</v>
      </c>
      <c r="K344" s="195" t="s">
        <v>277</v>
      </c>
      <c r="L344" s="40"/>
      <c r="M344" s="200" t="s">
        <v>19</v>
      </c>
      <c r="N344" s="201" t="s">
        <v>43</v>
      </c>
      <c r="O344" s="65"/>
      <c r="P344" s="202">
        <f>O344*H344</f>
        <v>0</v>
      </c>
      <c r="Q344" s="202">
        <v>2.7499999999999998E-3</v>
      </c>
      <c r="R344" s="202">
        <f>Q344*H344</f>
        <v>0.55412499999999998</v>
      </c>
      <c r="S344" s="202">
        <v>0</v>
      </c>
      <c r="T344" s="203">
        <f>S344*H344</f>
        <v>0</v>
      </c>
      <c r="U344" s="35"/>
      <c r="V344" s="35"/>
      <c r="W344" s="35"/>
      <c r="X344" s="35"/>
      <c r="Y344" s="35"/>
      <c r="Z344" s="35"/>
      <c r="AA344" s="35"/>
      <c r="AB344" s="35"/>
      <c r="AC344" s="35"/>
      <c r="AD344" s="35"/>
      <c r="AE344" s="35"/>
      <c r="AR344" s="204" t="s">
        <v>212</v>
      </c>
      <c r="AT344" s="204" t="s">
        <v>208</v>
      </c>
      <c r="AU344" s="204" t="s">
        <v>82</v>
      </c>
      <c r="AY344" s="18" t="s">
        <v>206</v>
      </c>
      <c r="BE344" s="205">
        <f>IF(N344="základní",J344,0)</f>
        <v>0</v>
      </c>
      <c r="BF344" s="205">
        <f>IF(N344="snížená",J344,0)</f>
        <v>0</v>
      </c>
      <c r="BG344" s="205">
        <f>IF(N344="zákl. přenesená",J344,0)</f>
        <v>0</v>
      </c>
      <c r="BH344" s="205">
        <f>IF(N344="sníž. přenesená",J344,0)</f>
        <v>0</v>
      </c>
      <c r="BI344" s="205">
        <f>IF(N344="nulová",J344,0)</f>
        <v>0</v>
      </c>
      <c r="BJ344" s="18" t="s">
        <v>80</v>
      </c>
      <c r="BK344" s="205">
        <f>ROUND(I344*H344,2)</f>
        <v>0</v>
      </c>
      <c r="BL344" s="18" t="s">
        <v>212</v>
      </c>
      <c r="BM344" s="204" t="s">
        <v>1965</v>
      </c>
    </row>
    <row r="345" spans="1:65" s="2" customFormat="1" ht="68.25">
      <c r="A345" s="35"/>
      <c r="B345" s="36"/>
      <c r="C345" s="37"/>
      <c r="D345" s="208" t="s">
        <v>279</v>
      </c>
      <c r="E345" s="37"/>
      <c r="F345" s="221" t="s">
        <v>1966</v>
      </c>
      <c r="G345" s="37"/>
      <c r="H345" s="37"/>
      <c r="I345" s="116"/>
      <c r="J345" s="37"/>
      <c r="K345" s="37"/>
      <c r="L345" s="40"/>
      <c r="M345" s="222"/>
      <c r="N345" s="223"/>
      <c r="O345" s="65"/>
      <c r="P345" s="65"/>
      <c r="Q345" s="65"/>
      <c r="R345" s="65"/>
      <c r="S345" s="65"/>
      <c r="T345" s="66"/>
      <c r="U345" s="35"/>
      <c r="V345" s="35"/>
      <c r="W345" s="35"/>
      <c r="X345" s="35"/>
      <c r="Y345" s="35"/>
      <c r="Z345" s="35"/>
      <c r="AA345" s="35"/>
      <c r="AB345" s="35"/>
      <c r="AC345" s="35"/>
      <c r="AD345" s="35"/>
      <c r="AE345" s="35"/>
      <c r="AT345" s="18" t="s">
        <v>279</v>
      </c>
      <c r="AU345" s="18" t="s">
        <v>82</v>
      </c>
    </row>
    <row r="346" spans="1:65" s="13" customFormat="1" ht="11.25">
      <c r="B346" s="206"/>
      <c r="C346" s="207"/>
      <c r="D346" s="208" t="s">
        <v>246</v>
      </c>
      <c r="E346" s="209" t="s">
        <v>19</v>
      </c>
      <c r="F346" s="210" t="s">
        <v>1967</v>
      </c>
      <c r="G346" s="207"/>
      <c r="H346" s="211">
        <v>201.5</v>
      </c>
      <c r="I346" s="212"/>
      <c r="J346" s="207"/>
      <c r="K346" s="207"/>
      <c r="L346" s="213"/>
      <c r="M346" s="214"/>
      <c r="N346" s="215"/>
      <c r="O346" s="215"/>
      <c r="P346" s="215"/>
      <c r="Q346" s="215"/>
      <c r="R346" s="215"/>
      <c r="S346" s="215"/>
      <c r="T346" s="216"/>
      <c r="AT346" s="217" t="s">
        <v>246</v>
      </c>
      <c r="AU346" s="217" t="s">
        <v>82</v>
      </c>
      <c r="AV346" s="13" t="s">
        <v>82</v>
      </c>
      <c r="AW346" s="13" t="s">
        <v>33</v>
      </c>
      <c r="AX346" s="13" t="s">
        <v>80</v>
      </c>
      <c r="AY346" s="217" t="s">
        <v>206</v>
      </c>
    </row>
    <row r="347" spans="1:65" s="2" customFormat="1" ht="21.75" customHeight="1">
      <c r="A347" s="35"/>
      <c r="B347" s="36"/>
      <c r="C347" s="193" t="s">
        <v>840</v>
      </c>
      <c r="D347" s="193" t="s">
        <v>208</v>
      </c>
      <c r="E347" s="194" t="s">
        <v>1968</v>
      </c>
      <c r="F347" s="195" t="s">
        <v>1969</v>
      </c>
      <c r="G347" s="196" t="s">
        <v>325</v>
      </c>
      <c r="H347" s="197">
        <v>201.5</v>
      </c>
      <c r="I347" s="198"/>
      <c r="J347" s="199">
        <f>ROUND(I347*H347,2)</f>
        <v>0</v>
      </c>
      <c r="K347" s="195" t="s">
        <v>277</v>
      </c>
      <c r="L347" s="40"/>
      <c r="M347" s="200" t="s">
        <v>19</v>
      </c>
      <c r="N347" s="201" t="s">
        <v>43</v>
      </c>
      <c r="O347" s="65"/>
      <c r="P347" s="202">
        <f>O347*H347</f>
        <v>0</v>
      </c>
      <c r="Q347" s="202">
        <v>0</v>
      </c>
      <c r="R347" s="202">
        <f>Q347*H347</f>
        <v>0</v>
      </c>
      <c r="S347" s="202">
        <v>0</v>
      </c>
      <c r="T347" s="203">
        <f>S347*H347</f>
        <v>0</v>
      </c>
      <c r="U347" s="35"/>
      <c r="V347" s="35"/>
      <c r="W347" s="35"/>
      <c r="X347" s="35"/>
      <c r="Y347" s="35"/>
      <c r="Z347" s="35"/>
      <c r="AA347" s="35"/>
      <c r="AB347" s="35"/>
      <c r="AC347" s="35"/>
      <c r="AD347" s="35"/>
      <c r="AE347" s="35"/>
      <c r="AR347" s="204" t="s">
        <v>212</v>
      </c>
      <c r="AT347" s="204" t="s">
        <v>208</v>
      </c>
      <c r="AU347" s="204" t="s">
        <v>82</v>
      </c>
      <c r="AY347" s="18" t="s">
        <v>206</v>
      </c>
      <c r="BE347" s="205">
        <f>IF(N347="základní",J347,0)</f>
        <v>0</v>
      </c>
      <c r="BF347" s="205">
        <f>IF(N347="snížená",J347,0)</f>
        <v>0</v>
      </c>
      <c r="BG347" s="205">
        <f>IF(N347="zákl. přenesená",J347,0)</f>
        <v>0</v>
      </c>
      <c r="BH347" s="205">
        <f>IF(N347="sníž. přenesená",J347,0)</f>
        <v>0</v>
      </c>
      <c r="BI347" s="205">
        <f>IF(N347="nulová",J347,0)</f>
        <v>0</v>
      </c>
      <c r="BJ347" s="18" t="s">
        <v>80</v>
      </c>
      <c r="BK347" s="205">
        <f>ROUND(I347*H347,2)</f>
        <v>0</v>
      </c>
      <c r="BL347" s="18" t="s">
        <v>212</v>
      </c>
      <c r="BM347" s="204" t="s">
        <v>1970</v>
      </c>
    </row>
    <row r="348" spans="1:65" s="2" customFormat="1" ht="68.25">
      <c r="A348" s="35"/>
      <c r="B348" s="36"/>
      <c r="C348" s="37"/>
      <c r="D348" s="208" t="s">
        <v>279</v>
      </c>
      <c r="E348" s="37"/>
      <c r="F348" s="221" t="s">
        <v>1966</v>
      </c>
      <c r="G348" s="37"/>
      <c r="H348" s="37"/>
      <c r="I348" s="116"/>
      <c r="J348" s="37"/>
      <c r="K348" s="37"/>
      <c r="L348" s="40"/>
      <c r="M348" s="222"/>
      <c r="N348" s="223"/>
      <c r="O348" s="65"/>
      <c r="P348" s="65"/>
      <c r="Q348" s="65"/>
      <c r="R348" s="65"/>
      <c r="S348" s="65"/>
      <c r="T348" s="66"/>
      <c r="U348" s="35"/>
      <c r="V348" s="35"/>
      <c r="W348" s="35"/>
      <c r="X348" s="35"/>
      <c r="Y348" s="35"/>
      <c r="Z348" s="35"/>
      <c r="AA348" s="35"/>
      <c r="AB348" s="35"/>
      <c r="AC348" s="35"/>
      <c r="AD348" s="35"/>
      <c r="AE348" s="35"/>
      <c r="AT348" s="18" t="s">
        <v>279</v>
      </c>
      <c r="AU348" s="18" t="s">
        <v>82</v>
      </c>
    </row>
    <row r="349" spans="1:65" s="2" customFormat="1" ht="21.75" customHeight="1">
      <c r="A349" s="35"/>
      <c r="B349" s="36"/>
      <c r="C349" s="193" t="s">
        <v>1971</v>
      </c>
      <c r="D349" s="193" t="s">
        <v>208</v>
      </c>
      <c r="E349" s="194" t="s">
        <v>1972</v>
      </c>
      <c r="F349" s="195" t="s">
        <v>1973</v>
      </c>
      <c r="G349" s="196" t="s">
        <v>325</v>
      </c>
      <c r="H349" s="197">
        <v>460.6</v>
      </c>
      <c r="I349" s="198"/>
      <c r="J349" s="199">
        <f>ROUND(I349*H349,2)</f>
        <v>0</v>
      </c>
      <c r="K349" s="195" t="s">
        <v>277</v>
      </c>
      <c r="L349" s="40"/>
      <c r="M349" s="200" t="s">
        <v>19</v>
      </c>
      <c r="N349" s="201" t="s">
        <v>43</v>
      </c>
      <c r="O349" s="65"/>
      <c r="P349" s="202">
        <f>O349*H349</f>
        <v>0</v>
      </c>
      <c r="Q349" s="202">
        <v>2.4399999999999999E-3</v>
      </c>
      <c r="R349" s="202">
        <f>Q349*H349</f>
        <v>1.123864</v>
      </c>
      <c r="S349" s="202">
        <v>0</v>
      </c>
      <c r="T349" s="203">
        <f>S349*H349</f>
        <v>0</v>
      </c>
      <c r="U349" s="35"/>
      <c r="V349" s="35"/>
      <c r="W349" s="35"/>
      <c r="X349" s="35"/>
      <c r="Y349" s="35"/>
      <c r="Z349" s="35"/>
      <c r="AA349" s="35"/>
      <c r="AB349" s="35"/>
      <c r="AC349" s="35"/>
      <c r="AD349" s="35"/>
      <c r="AE349" s="35"/>
      <c r="AR349" s="204" t="s">
        <v>212</v>
      </c>
      <c r="AT349" s="204" t="s">
        <v>208</v>
      </c>
      <c r="AU349" s="204" t="s">
        <v>82</v>
      </c>
      <c r="AY349" s="18" t="s">
        <v>206</v>
      </c>
      <c r="BE349" s="205">
        <f>IF(N349="základní",J349,0)</f>
        <v>0</v>
      </c>
      <c r="BF349" s="205">
        <f>IF(N349="snížená",J349,0)</f>
        <v>0</v>
      </c>
      <c r="BG349" s="205">
        <f>IF(N349="zákl. přenesená",J349,0)</f>
        <v>0</v>
      </c>
      <c r="BH349" s="205">
        <f>IF(N349="sníž. přenesená",J349,0)</f>
        <v>0</v>
      </c>
      <c r="BI349" s="205">
        <f>IF(N349="nulová",J349,0)</f>
        <v>0</v>
      </c>
      <c r="BJ349" s="18" t="s">
        <v>80</v>
      </c>
      <c r="BK349" s="205">
        <f>ROUND(I349*H349,2)</f>
        <v>0</v>
      </c>
      <c r="BL349" s="18" t="s">
        <v>212</v>
      </c>
      <c r="BM349" s="204" t="s">
        <v>1974</v>
      </c>
    </row>
    <row r="350" spans="1:65" s="2" customFormat="1" ht="68.25">
      <c r="A350" s="35"/>
      <c r="B350" s="36"/>
      <c r="C350" s="37"/>
      <c r="D350" s="208" t="s">
        <v>279</v>
      </c>
      <c r="E350" s="37"/>
      <c r="F350" s="221" t="s">
        <v>1966</v>
      </c>
      <c r="G350" s="37"/>
      <c r="H350" s="37"/>
      <c r="I350" s="116"/>
      <c r="J350" s="37"/>
      <c r="K350" s="37"/>
      <c r="L350" s="40"/>
      <c r="M350" s="222"/>
      <c r="N350" s="223"/>
      <c r="O350" s="65"/>
      <c r="P350" s="65"/>
      <c r="Q350" s="65"/>
      <c r="R350" s="65"/>
      <c r="S350" s="65"/>
      <c r="T350" s="66"/>
      <c r="U350" s="35"/>
      <c r="V350" s="35"/>
      <c r="W350" s="35"/>
      <c r="X350" s="35"/>
      <c r="Y350" s="35"/>
      <c r="Z350" s="35"/>
      <c r="AA350" s="35"/>
      <c r="AB350" s="35"/>
      <c r="AC350" s="35"/>
      <c r="AD350" s="35"/>
      <c r="AE350" s="35"/>
      <c r="AT350" s="18" t="s">
        <v>279</v>
      </c>
      <c r="AU350" s="18" t="s">
        <v>82</v>
      </c>
    </row>
    <row r="351" spans="1:65" s="13" customFormat="1" ht="11.25">
      <c r="B351" s="206"/>
      <c r="C351" s="207"/>
      <c r="D351" s="208" t="s">
        <v>246</v>
      </c>
      <c r="E351" s="209" t="s">
        <v>19</v>
      </c>
      <c r="F351" s="210" t="s">
        <v>1975</v>
      </c>
      <c r="G351" s="207"/>
      <c r="H351" s="211">
        <v>460.6</v>
      </c>
      <c r="I351" s="212"/>
      <c r="J351" s="207"/>
      <c r="K351" s="207"/>
      <c r="L351" s="213"/>
      <c r="M351" s="214"/>
      <c r="N351" s="215"/>
      <c r="O351" s="215"/>
      <c r="P351" s="215"/>
      <c r="Q351" s="215"/>
      <c r="R351" s="215"/>
      <c r="S351" s="215"/>
      <c r="T351" s="216"/>
      <c r="AT351" s="217" t="s">
        <v>246</v>
      </c>
      <c r="AU351" s="217" t="s">
        <v>82</v>
      </c>
      <c r="AV351" s="13" t="s">
        <v>82</v>
      </c>
      <c r="AW351" s="13" t="s">
        <v>33</v>
      </c>
      <c r="AX351" s="13" t="s">
        <v>80</v>
      </c>
      <c r="AY351" s="217" t="s">
        <v>206</v>
      </c>
    </row>
    <row r="352" spans="1:65" s="2" customFormat="1" ht="21.75" customHeight="1">
      <c r="A352" s="35"/>
      <c r="B352" s="36"/>
      <c r="C352" s="193" t="s">
        <v>1486</v>
      </c>
      <c r="D352" s="193" t="s">
        <v>208</v>
      </c>
      <c r="E352" s="194" t="s">
        <v>1976</v>
      </c>
      <c r="F352" s="195" t="s">
        <v>1977</v>
      </c>
      <c r="G352" s="196" t="s">
        <v>325</v>
      </c>
      <c r="H352" s="197">
        <v>460.6</v>
      </c>
      <c r="I352" s="198"/>
      <c r="J352" s="199">
        <f>ROUND(I352*H352,2)</f>
        <v>0</v>
      </c>
      <c r="K352" s="195" t="s">
        <v>277</v>
      </c>
      <c r="L352" s="40"/>
      <c r="M352" s="200" t="s">
        <v>19</v>
      </c>
      <c r="N352" s="201" t="s">
        <v>43</v>
      </c>
      <c r="O352" s="65"/>
      <c r="P352" s="202">
        <f>O352*H352</f>
        <v>0</v>
      </c>
      <c r="Q352" s="202">
        <v>0</v>
      </c>
      <c r="R352" s="202">
        <f>Q352*H352</f>
        <v>0</v>
      </c>
      <c r="S352" s="202">
        <v>0</v>
      </c>
      <c r="T352" s="203">
        <f>S352*H352</f>
        <v>0</v>
      </c>
      <c r="U352" s="35"/>
      <c r="V352" s="35"/>
      <c r="W352" s="35"/>
      <c r="X352" s="35"/>
      <c r="Y352" s="35"/>
      <c r="Z352" s="35"/>
      <c r="AA352" s="35"/>
      <c r="AB352" s="35"/>
      <c r="AC352" s="35"/>
      <c r="AD352" s="35"/>
      <c r="AE352" s="35"/>
      <c r="AR352" s="204" t="s">
        <v>212</v>
      </c>
      <c r="AT352" s="204" t="s">
        <v>208</v>
      </c>
      <c r="AU352" s="204" t="s">
        <v>82</v>
      </c>
      <c r="AY352" s="18" t="s">
        <v>206</v>
      </c>
      <c r="BE352" s="205">
        <f>IF(N352="základní",J352,0)</f>
        <v>0</v>
      </c>
      <c r="BF352" s="205">
        <f>IF(N352="snížená",J352,0)</f>
        <v>0</v>
      </c>
      <c r="BG352" s="205">
        <f>IF(N352="zákl. přenesená",J352,0)</f>
        <v>0</v>
      </c>
      <c r="BH352" s="205">
        <f>IF(N352="sníž. přenesená",J352,0)</f>
        <v>0</v>
      </c>
      <c r="BI352" s="205">
        <f>IF(N352="nulová",J352,0)</f>
        <v>0</v>
      </c>
      <c r="BJ352" s="18" t="s">
        <v>80</v>
      </c>
      <c r="BK352" s="205">
        <f>ROUND(I352*H352,2)</f>
        <v>0</v>
      </c>
      <c r="BL352" s="18" t="s">
        <v>212</v>
      </c>
      <c r="BM352" s="204" t="s">
        <v>1978</v>
      </c>
    </row>
    <row r="353" spans="1:65" s="2" customFormat="1" ht="68.25">
      <c r="A353" s="35"/>
      <c r="B353" s="36"/>
      <c r="C353" s="37"/>
      <c r="D353" s="208" t="s">
        <v>279</v>
      </c>
      <c r="E353" s="37"/>
      <c r="F353" s="221" t="s">
        <v>1966</v>
      </c>
      <c r="G353" s="37"/>
      <c r="H353" s="37"/>
      <c r="I353" s="116"/>
      <c r="J353" s="37"/>
      <c r="K353" s="37"/>
      <c r="L353" s="40"/>
      <c r="M353" s="222"/>
      <c r="N353" s="223"/>
      <c r="O353" s="65"/>
      <c r="P353" s="65"/>
      <c r="Q353" s="65"/>
      <c r="R353" s="65"/>
      <c r="S353" s="65"/>
      <c r="T353" s="66"/>
      <c r="U353" s="35"/>
      <c r="V353" s="35"/>
      <c r="W353" s="35"/>
      <c r="X353" s="35"/>
      <c r="Y353" s="35"/>
      <c r="Z353" s="35"/>
      <c r="AA353" s="35"/>
      <c r="AB353" s="35"/>
      <c r="AC353" s="35"/>
      <c r="AD353" s="35"/>
      <c r="AE353" s="35"/>
      <c r="AT353" s="18" t="s">
        <v>279</v>
      </c>
      <c r="AU353" s="18" t="s">
        <v>82</v>
      </c>
    </row>
    <row r="354" spans="1:65" s="2" customFormat="1" ht="21.75" customHeight="1">
      <c r="A354" s="35"/>
      <c r="B354" s="36"/>
      <c r="C354" s="193" t="s">
        <v>1979</v>
      </c>
      <c r="D354" s="193" t="s">
        <v>208</v>
      </c>
      <c r="E354" s="194" t="s">
        <v>1980</v>
      </c>
      <c r="F354" s="195" t="s">
        <v>1981</v>
      </c>
      <c r="G354" s="196" t="s">
        <v>325</v>
      </c>
      <c r="H354" s="197">
        <v>135.30000000000001</v>
      </c>
      <c r="I354" s="198"/>
      <c r="J354" s="199">
        <f>ROUND(I354*H354,2)</f>
        <v>0</v>
      </c>
      <c r="K354" s="195" t="s">
        <v>277</v>
      </c>
      <c r="L354" s="40"/>
      <c r="M354" s="200" t="s">
        <v>19</v>
      </c>
      <c r="N354" s="201" t="s">
        <v>43</v>
      </c>
      <c r="O354" s="65"/>
      <c r="P354" s="202">
        <f>O354*H354</f>
        <v>0</v>
      </c>
      <c r="Q354" s="202">
        <v>2.2000000000000001E-3</v>
      </c>
      <c r="R354" s="202">
        <f>Q354*H354</f>
        <v>0.29766000000000004</v>
      </c>
      <c r="S354" s="202">
        <v>0</v>
      </c>
      <c r="T354" s="203">
        <f>S354*H354</f>
        <v>0</v>
      </c>
      <c r="U354" s="35"/>
      <c r="V354" s="35"/>
      <c r="W354" s="35"/>
      <c r="X354" s="35"/>
      <c r="Y354" s="35"/>
      <c r="Z354" s="35"/>
      <c r="AA354" s="35"/>
      <c r="AB354" s="35"/>
      <c r="AC354" s="35"/>
      <c r="AD354" s="35"/>
      <c r="AE354" s="35"/>
      <c r="AR354" s="204" t="s">
        <v>212</v>
      </c>
      <c r="AT354" s="204" t="s">
        <v>208</v>
      </c>
      <c r="AU354" s="204" t="s">
        <v>82</v>
      </c>
      <c r="AY354" s="18" t="s">
        <v>206</v>
      </c>
      <c r="BE354" s="205">
        <f>IF(N354="základní",J354,0)</f>
        <v>0</v>
      </c>
      <c r="BF354" s="205">
        <f>IF(N354="snížená",J354,0)</f>
        <v>0</v>
      </c>
      <c r="BG354" s="205">
        <f>IF(N354="zákl. přenesená",J354,0)</f>
        <v>0</v>
      </c>
      <c r="BH354" s="205">
        <f>IF(N354="sníž. přenesená",J354,0)</f>
        <v>0</v>
      </c>
      <c r="BI354" s="205">
        <f>IF(N354="nulová",J354,0)</f>
        <v>0</v>
      </c>
      <c r="BJ354" s="18" t="s">
        <v>80</v>
      </c>
      <c r="BK354" s="205">
        <f>ROUND(I354*H354,2)</f>
        <v>0</v>
      </c>
      <c r="BL354" s="18" t="s">
        <v>212</v>
      </c>
      <c r="BM354" s="204" t="s">
        <v>1982</v>
      </c>
    </row>
    <row r="355" spans="1:65" s="2" customFormat="1" ht="68.25">
      <c r="A355" s="35"/>
      <c r="B355" s="36"/>
      <c r="C355" s="37"/>
      <c r="D355" s="208" t="s">
        <v>279</v>
      </c>
      <c r="E355" s="37"/>
      <c r="F355" s="221" t="s">
        <v>1966</v>
      </c>
      <c r="G355" s="37"/>
      <c r="H355" s="37"/>
      <c r="I355" s="116"/>
      <c r="J355" s="37"/>
      <c r="K355" s="37"/>
      <c r="L355" s="40"/>
      <c r="M355" s="222"/>
      <c r="N355" s="223"/>
      <c r="O355" s="65"/>
      <c r="P355" s="65"/>
      <c r="Q355" s="65"/>
      <c r="R355" s="65"/>
      <c r="S355" s="65"/>
      <c r="T355" s="66"/>
      <c r="U355" s="35"/>
      <c r="V355" s="35"/>
      <c r="W355" s="35"/>
      <c r="X355" s="35"/>
      <c r="Y355" s="35"/>
      <c r="Z355" s="35"/>
      <c r="AA355" s="35"/>
      <c r="AB355" s="35"/>
      <c r="AC355" s="35"/>
      <c r="AD355" s="35"/>
      <c r="AE355" s="35"/>
      <c r="AT355" s="18" t="s">
        <v>279</v>
      </c>
      <c r="AU355" s="18" t="s">
        <v>82</v>
      </c>
    </row>
    <row r="356" spans="1:65" s="13" customFormat="1" ht="11.25">
      <c r="B356" s="206"/>
      <c r="C356" s="207"/>
      <c r="D356" s="208" t="s">
        <v>246</v>
      </c>
      <c r="E356" s="209" t="s">
        <v>19</v>
      </c>
      <c r="F356" s="210" t="s">
        <v>1983</v>
      </c>
      <c r="G356" s="207"/>
      <c r="H356" s="211">
        <v>135.30000000000001</v>
      </c>
      <c r="I356" s="212"/>
      <c r="J356" s="207"/>
      <c r="K356" s="207"/>
      <c r="L356" s="213"/>
      <c r="M356" s="214"/>
      <c r="N356" s="215"/>
      <c r="O356" s="215"/>
      <c r="P356" s="215"/>
      <c r="Q356" s="215"/>
      <c r="R356" s="215"/>
      <c r="S356" s="215"/>
      <c r="T356" s="216"/>
      <c r="AT356" s="217" t="s">
        <v>246</v>
      </c>
      <c r="AU356" s="217" t="s">
        <v>82</v>
      </c>
      <c r="AV356" s="13" t="s">
        <v>82</v>
      </c>
      <c r="AW356" s="13" t="s">
        <v>33</v>
      </c>
      <c r="AX356" s="13" t="s">
        <v>80</v>
      </c>
      <c r="AY356" s="217" t="s">
        <v>206</v>
      </c>
    </row>
    <row r="357" spans="1:65" s="2" customFormat="1" ht="21.75" customHeight="1">
      <c r="A357" s="35"/>
      <c r="B357" s="36"/>
      <c r="C357" s="193" t="s">
        <v>1489</v>
      </c>
      <c r="D357" s="193" t="s">
        <v>208</v>
      </c>
      <c r="E357" s="194" t="s">
        <v>1984</v>
      </c>
      <c r="F357" s="195" t="s">
        <v>1985</v>
      </c>
      <c r="G357" s="196" t="s">
        <v>325</v>
      </c>
      <c r="H357" s="197">
        <v>135.30000000000001</v>
      </c>
      <c r="I357" s="198"/>
      <c r="J357" s="199">
        <f>ROUND(I357*H357,2)</f>
        <v>0</v>
      </c>
      <c r="K357" s="195" t="s">
        <v>277</v>
      </c>
      <c r="L357" s="40"/>
      <c r="M357" s="200" t="s">
        <v>19</v>
      </c>
      <c r="N357" s="201" t="s">
        <v>43</v>
      </c>
      <c r="O357" s="65"/>
      <c r="P357" s="202">
        <f>O357*H357</f>
        <v>0</v>
      </c>
      <c r="Q357" s="202">
        <v>0</v>
      </c>
      <c r="R357" s="202">
        <f>Q357*H357</f>
        <v>0</v>
      </c>
      <c r="S357" s="202">
        <v>0</v>
      </c>
      <c r="T357" s="203">
        <f>S357*H357</f>
        <v>0</v>
      </c>
      <c r="U357" s="35"/>
      <c r="V357" s="35"/>
      <c r="W357" s="35"/>
      <c r="X357" s="35"/>
      <c r="Y357" s="35"/>
      <c r="Z357" s="35"/>
      <c r="AA357" s="35"/>
      <c r="AB357" s="35"/>
      <c r="AC357" s="35"/>
      <c r="AD357" s="35"/>
      <c r="AE357" s="35"/>
      <c r="AR357" s="204" t="s">
        <v>212</v>
      </c>
      <c r="AT357" s="204" t="s">
        <v>208</v>
      </c>
      <c r="AU357" s="204" t="s">
        <v>82</v>
      </c>
      <c r="AY357" s="18" t="s">
        <v>206</v>
      </c>
      <c r="BE357" s="205">
        <f>IF(N357="základní",J357,0)</f>
        <v>0</v>
      </c>
      <c r="BF357" s="205">
        <f>IF(N357="snížená",J357,0)</f>
        <v>0</v>
      </c>
      <c r="BG357" s="205">
        <f>IF(N357="zákl. přenesená",J357,0)</f>
        <v>0</v>
      </c>
      <c r="BH357" s="205">
        <f>IF(N357="sníž. přenesená",J357,0)</f>
        <v>0</v>
      </c>
      <c r="BI357" s="205">
        <f>IF(N357="nulová",J357,0)</f>
        <v>0</v>
      </c>
      <c r="BJ357" s="18" t="s">
        <v>80</v>
      </c>
      <c r="BK357" s="205">
        <f>ROUND(I357*H357,2)</f>
        <v>0</v>
      </c>
      <c r="BL357" s="18" t="s">
        <v>212</v>
      </c>
      <c r="BM357" s="204" t="s">
        <v>1986</v>
      </c>
    </row>
    <row r="358" spans="1:65" s="2" customFormat="1" ht="68.25">
      <c r="A358" s="35"/>
      <c r="B358" s="36"/>
      <c r="C358" s="37"/>
      <c r="D358" s="208" t="s">
        <v>279</v>
      </c>
      <c r="E358" s="37"/>
      <c r="F358" s="221" t="s">
        <v>1966</v>
      </c>
      <c r="G358" s="37"/>
      <c r="H358" s="37"/>
      <c r="I358" s="116"/>
      <c r="J358" s="37"/>
      <c r="K358" s="37"/>
      <c r="L358" s="40"/>
      <c r="M358" s="222"/>
      <c r="N358" s="223"/>
      <c r="O358" s="65"/>
      <c r="P358" s="65"/>
      <c r="Q358" s="65"/>
      <c r="R358" s="65"/>
      <c r="S358" s="65"/>
      <c r="T358" s="66"/>
      <c r="U358" s="35"/>
      <c r="V358" s="35"/>
      <c r="W358" s="35"/>
      <c r="X358" s="35"/>
      <c r="Y358" s="35"/>
      <c r="Z358" s="35"/>
      <c r="AA358" s="35"/>
      <c r="AB358" s="35"/>
      <c r="AC358" s="35"/>
      <c r="AD358" s="35"/>
      <c r="AE358" s="35"/>
      <c r="AT358" s="18" t="s">
        <v>279</v>
      </c>
      <c r="AU358" s="18" t="s">
        <v>82</v>
      </c>
    </row>
    <row r="359" spans="1:65" s="2" customFormat="1" ht="21.75" customHeight="1">
      <c r="A359" s="35"/>
      <c r="B359" s="36"/>
      <c r="C359" s="193" t="s">
        <v>1987</v>
      </c>
      <c r="D359" s="193" t="s">
        <v>208</v>
      </c>
      <c r="E359" s="194" t="s">
        <v>1988</v>
      </c>
      <c r="F359" s="195" t="s">
        <v>1989</v>
      </c>
      <c r="G359" s="196" t="s">
        <v>289</v>
      </c>
      <c r="H359" s="197">
        <v>21.1</v>
      </c>
      <c r="I359" s="198"/>
      <c r="J359" s="199">
        <f>ROUND(I359*H359,2)</f>
        <v>0</v>
      </c>
      <c r="K359" s="195" t="s">
        <v>277</v>
      </c>
      <c r="L359" s="40"/>
      <c r="M359" s="200" t="s">
        <v>19</v>
      </c>
      <c r="N359" s="201" t="s">
        <v>43</v>
      </c>
      <c r="O359" s="65"/>
      <c r="P359" s="202">
        <f>O359*H359</f>
        <v>0</v>
      </c>
      <c r="Q359" s="202">
        <v>1.0519700000000001</v>
      </c>
      <c r="R359" s="202">
        <f>Q359*H359</f>
        <v>22.196567000000002</v>
      </c>
      <c r="S359" s="202">
        <v>0</v>
      </c>
      <c r="T359" s="203">
        <f>S359*H359</f>
        <v>0</v>
      </c>
      <c r="U359" s="35"/>
      <c r="V359" s="35"/>
      <c r="W359" s="35"/>
      <c r="X359" s="35"/>
      <c r="Y359" s="35"/>
      <c r="Z359" s="35"/>
      <c r="AA359" s="35"/>
      <c r="AB359" s="35"/>
      <c r="AC359" s="35"/>
      <c r="AD359" s="35"/>
      <c r="AE359" s="35"/>
      <c r="AR359" s="204" t="s">
        <v>212</v>
      </c>
      <c r="AT359" s="204" t="s">
        <v>208</v>
      </c>
      <c r="AU359" s="204" t="s">
        <v>82</v>
      </c>
      <c r="AY359" s="18" t="s">
        <v>206</v>
      </c>
      <c r="BE359" s="205">
        <f>IF(N359="základní",J359,0)</f>
        <v>0</v>
      </c>
      <c r="BF359" s="205">
        <f>IF(N359="snížená",J359,0)</f>
        <v>0</v>
      </c>
      <c r="BG359" s="205">
        <f>IF(N359="zákl. přenesená",J359,0)</f>
        <v>0</v>
      </c>
      <c r="BH359" s="205">
        <f>IF(N359="sníž. přenesená",J359,0)</f>
        <v>0</v>
      </c>
      <c r="BI359" s="205">
        <f>IF(N359="nulová",J359,0)</f>
        <v>0</v>
      </c>
      <c r="BJ359" s="18" t="s">
        <v>80</v>
      </c>
      <c r="BK359" s="205">
        <f>ROUND(I359*H359,2)</f>
        <v>0</v>
      </c>
      <c r="BL359" s="18" t="s">
        <v>212</v>
      </c>
      <c r="BM359" s="204" t="s">
        <v>1990</v>
      </c>
    </row>
    <row r="360" spans="1:65" s="13" customFormat="1" ht="11.25">
      <c r="B360" s="206"/>
      <c r="C360" s="207"/>
      <c r="D360" s="208" t="s">
        <v>246</v>
      </c>
      <c r="E360" s="209" t="s">
        <v>19</v>
      </c>
      <c r="F360" s="210" t="s">
        <v>1991</v>
      </c>
      <c r="G360" s="207"/>
      <c r="H360" s="211">
        <v>15.25</v>
      </c>
      <c r="I360" s="212"/>
      <c r="J360" s="207"/>
      <c r="K360" s="207"/>
      <c r="L360" s="213"/>
      <c r="M360" s="214"/>
      <c r="N360" s="215"/>
      <c r="O360" s="215"/>
      <c r="P360" s="215"/>
      <c r="Q360" s="215"/>
      <c r="R360" s="215"/>
      <c r="S360" s="215"/>
      <c r="T360" s="216"/>
      <c r="AT360" s="217" t="s">
        <v>246</v>
      </c>
      <c r="AU360" s="217" t="s">
        <v>82</v>
      </c>
      <c r="AV360" s="13" t="s">
        <v>82</v>
      </c>
      <c r="AW360" s="13" t="s">
        <v>33</v>
      </c>
      <c r="AX360" s="13" t="s">
        <v>72</v>
      </c>
      <c r="AY360" s="217" t="s">
        <v>206</v>
      </c>
    </row>
    <row r="361" spans="1:65" s="13" customFormat="1" ht="11.25">
      <c r="B361" s="206"/>
      <c r="C361" s="207"/>
      <c r="D361" s="208" t="s">
        <v>246</v>
      </c>
      <c r="E361" s="209" t="s">
        <v>19</v>
      </c>
      <c r="F361" s="210" t="s">
        <v>1992</v>
      </c>
      <c r="G361" s="207"/>
      <c r="H361" s="211">
        <v>5.85</v>
      </c>
      <c r="I361" s="212"/>
      <c r="J361" s="207"/>
      <c r="K361" s="207"/>
      <c r="L361" s="213"/>
      <c r="M361" s="214"/>
      <c r="N361" s="215"/>
      <c r="O361" s="215"/>
      <c r="P361" s="215"/>
      <c r="Q361" s="215"/>
      <c r="R361" s="215"/>
      <c r="S361" s="215"/>
      <c r="T361" s="216"/>
      <c r="AT361" s="217" t="s">
        <v>246</v>
      </c>
      <c r="AU361" s="217" t="s">
        <v>82</v>
      </c>
      <c r="AV361" s="13" t="s">
        <v>82</v>
      </c>
      <c r="AW361" s="13" t="s">
        <v>33</v>
      </c>
      <c r="AX361" s="13" t="s">
        <v>72</v>
      </c>
      <c r="AY361" s="217" t="s">
        <v>206</v>
      </c>
    </row>
    <row r="362" spans="1:65" s="14" customFormat="1" ht="11.25">
      <c r="B362" s="234"/>
      <c r="C362" s="235"/>
      <c r="D362" s="208" t="s">
        <v>246</v>
      </c>
      <c r="E362" s="236" t="s">
        <v>19</v>
      </c>
      <c r="F362" s="237" t="s">
        <v>406</v>
      </c>
      <c r="G362" s="235"/>
      <c r="H362" s="238">
        <v>21.1</v>
      </c>
      <c r="I362" s="239"/>
      <c r="J362" s="235"/>
      <c r="K362" s="235"/>
      <c r="L362" s="240"/>
      <c r="M362" s="241"/>
      <c r="N362" s="242"/>
      <c r="O362" s="242"/>
      <c r="P362" s="242"/>
      <c r="Q362" s="242"/>
      <c r="R362" s="242"/>
      <c r="S362" s="242"/>
      <c r="T362" s="243"/>
      <c r="AT362" s="244" t="s">
        <v>246</v>
      </c>
      <c r="AU362" s="244" t="s">
        <v>82</v>
      </c>
      <c r="AV362" s="14" t="s">
        <v>212</v>
      </c>
      <c r="AW362" s="14" t="s">
        <v>33</v>
      </c>
      <c r="AX362" s="14" t="s">
        <v>80</v>
      </c>
      <c r="AY362" s="244" t="s">
        <v>206</v>
      </c>
    </row>
    <row r="363" spans="1:65" s="2" customFormat="1" ht="21.75" customHeight="1">
      <c r="A363" s="35"/>
      <c r="B363" s="36"/>
      <c r="C363" s="193" t="s">
        <v>1492</v>
      </c>
      <c r="D363" s="193" t="s">
        <v>208</v>
      </c>
      <c r="E363" s="194" t="s">
        <v>1993</v>
      </c>
      <c r="F363" s="195" t="s">
        <v>1994</v>
      </c>
      <c r="G363" s="196" t="s">
        <v>325</v>
      </c>
      <c r="H363" s="197">
        <v>228.9</v>
      </c>
      <c r="I363" s="198"/>
      <c r="J363" s="199">
        <f>ROUND(I363*H363,2)</f>
        <v>0</v>
      </c>
      <c r="K363" s="195" t="s">
        <v>277</v>
      </c>
      <c r="L363" s="40"/>
      <c r="M363" s="200" t="s">
        <v>19</v>
      </c>
      <c r="N363" s="201" t="s">
        <v>43</v>
      </c>
      <c r="O363" s="65"/>
      <c r="P363" s="202">
        <f>O363*H363</f>
        <v>0</v>
      </c>
      <c r="Q363" s="202">
        <v>4.0499999999999998E-3</v>
      </c>
      <c r="R363" s="202">
        <f>Q363*H363</f>
        <v>0.92704500000000001</v>
      </c>
      <c r="S363" s="202">
        <v>0</v>
      </c>
      <c r="T363" s="203">
        <f>S363*H363</f>
        <v>0</v>
      </c>
      <c r="U363" s="35"/>
      <c r="V363" s="35"/>
      <c r="W363" s="35"/>
      <c r="X363" s="35"/>
      <c r="Y363" s="35"/>
      <c r="Z363" s="35"/>
      <c r="AA363" s="35"/>
      <c r="AB363" s="35"/>
      <c r="AC363" s="35"/>
      <c r="AD363" s="35"/>
      <c r="AE363" s="35"/>
      <c r="AR363" s="204" t="s">
        <v>212</v>
      </c>
      <c r="AT363" s="204" t="s">
        <v>208</v>
      </c>
      <c r="AU363" s="204" t="s">
        <v>82</v>
      </c>
      <c r="AY363" s="18" t="s">
        <v>206</v>
      </c>
      <c r="BE363" s="205">
        <f>IF(N363="základní",J363,0)</f>
        <v>0</v>
      </c>
      <c r="BF363" s="205">
        <f>IF(N363="snížená",J363,0)</f>
        <v>0</v>
      </c>
      <c r="BG363" s="205">
        <f>IF(N363="zákl. přenesená",J363,0)</f>
        <v>0</v>
      </c>
      <c r="BH363" s="205">
        <f>IF(N363="sníž. přenesená",J363,0)</f>
        <v>0</v>
      </c>
      <c r="BI363" s="205">
        <f>IF(N363="nulová",J363,0)</f>
        <v>0</v>
      </c>
      <c r="BJ363" s="18" t="s">
        <v>80</v>
      </c>
      <c r="BK363" s="205">
        <f>ROUND(I363*H363,2)</f>
        <v>0</v>
      </c>
      <c r="BL363" s="18" t="s">
        <v>212</v>
      </c>
      <c r="BM363" s="204" t="s">
        <v>1995</v>
      </c>
    </row>
    <row r="364" spans="1:65" s="2" customFormat="1" ht="68.25">
      <c r="A364" s="35"/>
      <c r="B364" s="36"/>
      <c r="C364" s="37"/>
      <c r="D364" s="208" t="s">
        <v>279</v>
      </c>
      <c r="E364" s="37"/>
      <c r="F364" s="221" t="s">
        <v>1966</v>
      </c>
      <c r="G364" s="37"/>
      <c r="H364" s="37"/>
      <c r="I364" s="116"/>
      <c r="J364" s="37"/>
      <c r="K364" s="37"/>
      <c r="L364" s="40"/>
      <c r="M364" s="222"/>
      <c r="N364" s="223"/>
      <c r="O364" s="65"/>
      <c r="P364" s="65"/>
      <c r="Q364" s="65"/>
      <c r="R364" s="65"/>
      <c r="S364" s="65"/>
      <c r="T364" s="66"/>
      <c r="U364" s="35"/>
      <c r="V364" s="35"/>
      <c r="W364" s="35"/>
      <c r="X364" s="35"/>
      <c r="Y364" s="35"/>
      <c r="Z364" s="35"/>
      <c r="AA364" s="35"/>
      <c r="AB364" s="35"/>
      <c r="AC364" s="35"/>
      <c r="AD364" s="35"/>
      <c r="AE364" s="35"/>
      <c r="AT364" s="18" t="s">
        <v>279</v>
      </c>
      <c r="AU364" s="18" t="s">
        <v>82</v>
      </c>
    </row>
    <row r="365" spans="1:65" s="13" customFormat="1" ht="11.25">
      <c r="B365" s="206"/>
      <c r="C365" s="207"/>
      <c r="D365" s="208" t="s">
        <v>246</v>
      </c>
      <c r="E365" s="209" t="s">
        <v>19</v>
      </c>
      <c r="F365" s="210" t="s">
        <v>1996</v>
      </c>
      <c r="G365" s="207"/>
      <c r="H365" s="211">
        <v>228.9</v>
      </c>
      <c r="I365" s="212"/>
      <c r="J365" s="207"/>
      <c r="K365" s="207"/>
      <c r="L365" s="213"/>
      <c r="M365" s="214"/>
      <c r="N365" s="215"/>
      <c r="O365" s="215"/>
      <c r="P365" s="215"/>
      <c r="Q365" s="215"/>
      <c r="R365" s="215"/>
      <c r="S365" s="215"/>
      <c r="T365" s="216"/>
      <c r="AT365" s="217" t="s">
        <v>246</v>
      </c>
      <c r="AU365" s="217" t="s">
        <v>82</v>
      </c>
      <c r="AV365" s="13" t="s">
        <v>82</v>
      </c>
      <c r="AW365" s="13" t="s">
        <v>33</v>
      </c>
      <c r="AX365" s="13" t="s">
        <v>80</v>
      </c>
      <c r="AY365" s="217" t="s">
        <v>206</v>
      </c>
    </row>
    <row r="366" spans="1:65" s="2" customFormat="1" ht="21.75" customHeight="1">
      <c r="A366" s="35"/>
      <c r="B366" s="36"/>
      <c r="C366" s="193" t="s">
        <v>1997</v>
      </c>
      <c r="D366" s="193" t="s">
        <v>208</v>
      </c>
      <c r="E366" s="194" t="s">
        <v>1998</v>
      </c>
      <c r="F366" s="195" t="s">
        <v>1999</v>
      </c>
      <c r="G366" s="196" t="s">
        <v>325</v>
      </c>
      <c r="H366" s="197">
        <v>228.9</v>
      </c>
      <c r="I366" s="198"/>
      <c r="J366" s="199">
        <f>ROUND(I366*H366,2)</f>
        <v>0</v>
      </c>
      <c r="K366" s="195" t="s">
        <v>277</v>
      </c>
      <c r="L366" s="40"/>
      <c r="M366" s="200" t="s">
        <v>19</v>
      </c>
      <c r="N366" s="201" t="s">
        <v>43</v>
      </c>
      <c r="O366" s="65"/>
      <c r="P366" s="202">
        <f>O366*H366</f>
        <v>0</v>
      </c>
      <c r="Q366" s="202">
        <v>0</v>
      </c>
      <c r="R366" s="202">
        <f>Q366*H366</f>
        <v>0</v>
      </c>
      <c r="S366" s="202">
        <v>0</v>
      </c>
      <c r="T366" s="203">
        <f>S366*H366</f>
        <v>0</v>
      </c>
      <c r="U366" s="35"/>
      <c r="V366" s="35"/>
      <c r="W366" s="35"/>
      <c r="X366" s="35"/>
      <c r="Y366" s="35"/>
      <c r="Z366" s="35"/>
      <c r="AA366" s="35"/>
      <c r="AB366" s="35"/>
      <c r="AC366" s="35"/>
      <c r="AD366" s="35"/>
      <c r="AE366" s="35"/>
      <c r="AR366" s="204" t="s">
        <v>212</v>
      </c>
      <c r="AT366" s="204" t="s">
        <v>208</v>
      </c>
      <c r="AU366" s="204" t="s">
        <v>82</v>
      </c>
      <c r="AY366" s="18" t="s">
        <v>206</v>
      </c>
      <c r="BE366" s="205">
        <f>IF(N366="základní",J366,0)</f>
        <v>0</v>
      </c>
      <c r="BF366" s="205">
        <f>IF(N366="snížená",J366,0)</f>
        <v>0</v>
      </c>
      <c r="BG366" s="205">
        <f>IF(N366="zákl. přenesená",J366,0)</f>
        <v>0</v>
      </c>
      <c r="BH366" s="205">
        <f>IF(N366="sníž. přenesená",J366,0)</f>
        <v>0</v>
      </c>
      <c r="BI366" s="205">
        <f>IF(N366="nulová",J366,0)</f>
        <v>0</v>
      </c>
      <c r="BJ366" s="18" t="s">
        <v>80</v>
      </c>
      <c r="BK366" s="205">
        <f>ROUND(I366*H366,2)</f>
        <v>0</v>
      </c>
      <c r="BL366" s="18" t="s">
        <v>212</v>
      </c>
      <c r="BM366" s="204" t="s">
        <v>2000</v>
      </c>
    </row>
    <row r="367" spans="1:65" s="2" customFormat="1" ht="68.25">
      <c r="A367" s="35"/>
      <c r="B367" s="36"/>
      <c r="C367" s="37"/>
      <c r="D367" s="208" t="s">
        <v>279</v>
      </c>
      <c r="E367" s="37"/>
      <c r="F367" s="221" t="s">
        <v>1966</v>
      </c>
      <c r="G367" s="37"/>
      <c r="H367" s="37"/>
      <c r="I367" s="116"/>
      <c r="J367" s="37"/>
      <c r="K367" s="37"/>
      <c r="L367" s="40"/>
      <c r="M367" s="222"/>
      <c r="N367" s="223"/>
      <c r="O367" s="65"/>
      <c r="P367" s="65"/>
      <c r="Q367" s="65"/>
      <c r="R367" s="65"/>
      <c r="S367" s="65"/>
      <c r="T367" s="66"/>
      <c r="U367" s="35"/>
      <c r="V367" s="35"/>
      <c r="W367" s="35"/>
      <c r="X367" s="35"/>
      <c r="Y367" s="35"/>
      <c r="Z367" s="35"/>
      <c r="AA367" s="35"/>
      <c r="AB367" s="35"/>
      <c r="AC367" s="35"/>
      <c r="AD367" s="35"/>
      <c r="AE367" s="35"/>
      <c r="AT367" s="18" t="s">
        <v>279</v>
      </c>
      <c r="AU367" s="18" t="s">
        <v>82</v>
      </c>
    </row>
    <row r="368" spans="1:65" s="2" customFormat="1" ht="16.5" customHeight="1">
      <c r="A368" s="35"/>
      <c r="B368" s="36"/>
      <c r="C368" s="193" t="s">
        <v>1497</v>
      </c>
      <c r="D368" s="193" t="s">
        <v>208</v>
      </c>
      <c r="E368" s="194" t="s">
        <v>2001</v>
      </c>
      <c r="F368" s="195" t="s">
        <v>2002</v>
      </c>
      <c r="G368" s="196" t="s">
        <v>325</v>
      </c>
      <c r="H368" s="197">
        <v>183.12</v>
      </c>
      <c r="I368" s="198"/>
      <c r="J368" s="199">
        <f>ROUND(I368*H368,2)</f>
        <v>0</v>
      </c>
      <c r="K368" s="195" t="s">
        <v>277</v>
      </c>
      <c r="L368" s="40"/>
      <c r="M368" s="200" t="s">
        <v>19</v>
      </c>
      <c r="N368" s="201" t="s">
        <v>43</v>
      </c>
      <c r="O368" s="65"/>
      <c r="P368" s="202">
        <f>O368*H368</f>
        <v>0</v>
      </c>
      <c r="Q368" s="202">
        <v>2.8999999999999998E-3</v>
      </c>
      <c r="R368" s="202">
        <f>Q368*H368</f>
        <v>0.53104799999999996</v>
      </c>
      <c r="S368" s="202">
        <v>0</v>
      </c>
      <c r="T368" s="203">
        <f>S368*H368</f>
        <v>0</v>
      </c>
      <c r="U368" s="35"/>
      <c r="V368" s="35"/>
      <c r="W368" s="35"/>
      <c r="X368" s="35"/>
      <c r="Y368" s="35"/>
      <c r="Z368" s="35"/>
      <c r="AA368" s="35"/>
      <c r="AB368" s="35"/>
      <c r="AC368" s="35"/>
      <c r="AD368" s="35"/>
      <c r="AE368" s="35"/>
      <c r="AR368" s="204" t="s">
        <v>212</v>
      </c>
      <c r="AT368" s="204" t="s">
        <v>208</v>
      </c>
      <c r="AU368" s="204" t="s">
        <v>82</v>
      </c>
      <c r="AY368" s="18" t="s">
        <v>206</v>
      </c>
      <c r="BE368" s="205">
        <f>IF(N368="základní",J368,0)</f>
        <v>0</v>
      </c>
      <c r="BF368" s="205">
        <f>IF(N368="snížená",J368,0)</f>
        <v>0</v>
      </c>
      <c r="BG368" s="205">
        <f>IF(N368="zákl. přenesená",J368,0)</f>
        <v>0</v>
      </c>
      <c r="BH368" s="205">
        <f>IF(N368="sníž. přenesená",J368,0)</f>
        <v>0</v>
      </c>
      <c r="BI368" s="205">
        <f>IF(N368="nulová",J368,0)</f>
        <v>0</v>
      </c>
      <c r="BJ368" s="18" t="s">
        <v>80</v>
      </c>
      <c r="BK368" s="205">
        <f>ROUND(I368*H368,2)</f>
        <v>0</v>
      </c>
      <c r="BL368" s="18" t="s">
        <v>212</v>
      </c>
      <c r="BM368" s="204" t="s">
        <v>2003</v>
      </c>
    </row>
    <row r="369" spans="1:65" s="2" customFormat="1" ht="68.25">
      <c r="A369" s="35"/>
      <c r="B369" s="36"/>
      <c r="C369" s="37"/>
      <c r="D369" s="208" t="s">
        <v>279</v>
      </c>
      <c r="E369" s="37"/>
      <c r="F369" s="221" t="s">
        <v>1966</v>
      </c>
      <c r="G369" s="37"/>
      <c r="H369" s="37"/>
      <c r="I369" s="116"/>
      <c r="J369" s="37"/>
      <c r="K369" s="37"/>
      <c r="L369" s="40"/>
      <c r="M369" s="222"/>
      <c r="N369" s="223"/>
      <c r="O369" s="65"/>
      <c r="P369" s="65"/>
      <c r="Q369" s="65"/>
      <c r="R369" s="65"/>
      <c r="S369" s="65"/>
      <c r="T369" s="66"/>
      <c r="U369" s="35"/>
      <c r="V369" s="35"/>
      <c r="W369" s="35"/>
      <c r="X369" s="35"/>
      <c r="Y369" s="35"/>
      <c r="Z369" s="35"/>
      <c r="AA369" s="35"/>
      <c r="AB369" s="35"/>
      <c r="AC369" s="35"/>
      <c r="AD369" s="35"/>
      <c r="AE369" s="35"/>
      <c r="AT369" s="18" t="s">
        <v>279</v>
      </c>
      <c r="AU369" s="18" t="s">
        <v>82</v>
      </c>
    </row>
    <row r="370" spans="1:65" s="13" customFormat="1" ht="11.25">
      <c r="B370" s="206"/>
      <c r="C370" s="207"/>
      <c r="D370" s="208" t="s">
        <v>246</v>
      </c>
      <c r="E370" s="209" t="s">
        <v>19</v>
      </c>
      <c r="F370" s="210" t="s">
        <v>2004</v>
      </c>
      <c r="G370" s="207"/>
      <c r="H370" s="211">
        <v>183.12</v>
      </c>
      <c r="I370" s="212"/>
      <c r="J370" s="207"/>
      <c r="K370" s="207"/>
      <c r="L370" s="213"/>
      <c r="M370" s="214"/>
      <c r="N370" s="215"/>
      <c r="O370" s="215"/>
      <c r="P370" s="215"/>
      <c r="Q370" s="215"/>
      <c r="R370" s="215"/>
      <c r="S370" s="215"/>
      <c r="T370" s="216"/>
      <c r="AT370" s="217" t="s">
        <v>246</v>
      </c>
      <c r="AU370" s="217" t="s">
        <v>82</v>
      </c>
      <c r="AV370" s="13" t="s">
        <v>82</v>
      </c>
      <c r="AW370" s="13" t="s">
        <v>33</v>
      </c>
      <c r="AX370" s="13" t="s">
        <v>80</v>
      </c>
      <c r="AY370" s="217" t="s">
        <v>206</v>
      </c>
    </row>
    <row r="371" spans="1:65" s="2" customFormat="1" ht="21.75" customHeight="1">
      <c r="A371" s="35"/>
      <c r="B371" s="36"/>
      <c r="C371" s="193" t="s">
        <v>2005</v>
      </c>
      <c r="D371" s="193" t="s">
        <v>208</v>
      </c>
      <c r="E371" s="194" t="s">
        <v>2006</v>
      </c>
      <c r="F371" s="195" t="s">
        <v>2007</v>
      </c>
      <c r="G371" s="196" t="s">
        <v>289</v>
      </c>
      <c r="H371" s="197">
        <v>5.7249999999999996</v>
      </c>
      <c r="I371" s="198"/>
      <c r="J371" s="199">
        <f>ROUND(I371*H371,2)</f>
        <v>0</v>
      </c>
      <c r="K371" s="195" t="s">
        <v>277</v>
      </c>
      <c r="L371" s="40"/>
      <c r="M371" s="200" t="s">
        <v>19</v>
      </c>
      <c r="N371" s="201" t="s">
        <v>43</v>
      </c>
      <c r="O371" s="65"/>
      <c r="P371" s="202">
        <f>O371*H371</f>
        <v>0</v>
      </c>
      <c r="Q371" s="202">
        <v>1.0519700000000001</v>
      </c>
      <c r="R371" s="202">
        <f>Q371*H371</f>
        <v>6.0225282499999997</v>
      </c>
      <c r="S371" s="202">
        <v>0</v>
      </c>
      <c r="T371" s="203">
        <f>S371*H371</f>
        <v>0</v>
      </c>
      <c r="U371" s="35"/>
      <c r="V371" s="35"/>
      <c r="W371" s="35"/>
      <c r="X371" s="35"/>
      <c r="Y371" s="35"/>
      <c r="Z371" s="35"/>
      <c r="AA371" s="35"/>
      <c r="AB371" s="35"/>
      <c r="AC371" s="35"/>
      <c r="AD371" s="35"/>
      <c r="AE371" s="35"/>
      <c r="AR371" s="204" t="s">
        <v>212</v>
      </c>
      <c r="AT371" s="204" t="s">
        <v>208</v>
      </c>
      <c r="AU371" s="204" t="s">
        <v>82</v>
      </c>
      <c r="AY371" s="18" t="s">
        <v>206</v>
      </c>
      <c r="BE371" s="205">
        <f>IF(N371="základní",J371,0)</f>
        <v>0</v>
      </c>
      <c r="BF371" s="205">
        <f>IF(N371="snížená",J371,0)</f>
        <v>0</v>
      </c>
      <c r="BG371" s="205">
        <f>IF(N371="zákl. přenesená",J371,0)</f>
        <v>0</v>
      </c>
      <c r="BH371" s="205">
        <f>IF(N371="sníž. přenesená",J371,0)</f>
        <v>0</v>
      </c>
      <c r="BI371" s="205">
        <f>IF(N371="nulová",J371,0)</f>
        <v>0</v>
      </c>
      <c r="BJ371" s="18" t="s">
        <v>80</v>
      </c>
      <c r="BK371" s="205">
        <f>ROUND(I371*H371,2)</f>
        <v>0</v>
      </c>
      <c r="BL371" s="18" t="s">
        <v>212</v>
      </c>
      <c r="BM371" s="204" t="s">
        <v>2008</v>
      </c>
    </row>
    <row r="372" spans="1:65" s="13" customFormat="1" ht="11.25">
      <c r="B372" s="206"/>
      <c r="C372" s="207"/>
      <c r="D372" s="208" t="s">
        <v>246</v>
      </c>
      <c r="E372" s="209" t="s">
        <v>19</v>
      </c>
      <c r="F372" s="210" t="s">
        <v>2009</v>
      </c>
      <c r="G372" s="207"/>
      <c r="H372" s="211">
        <v>5.7249999999999996</v>
      </c>
      <c r="I372" s="212"/>
      <c r="J372" s="207"/>
      <c r="K372" s="207"/>
      <c r="L372" s="213"/>
      <c r="M372" s="214"/>
      <c r="N372" s="215"/>
      <c r="O372" s="215"/>
      <c r="P372" s="215"/>
      <c r="Q372" s="215"/>
      <c r="R372" s="215"/>
      <c r="S372" s="215"/>
      <c r="T372" s="216"/>
      <c r="AT372" s="217" t="s">
        <v>246</v>
      </c>
      <c r="AU372" s="217" t="s">
        <v>82</v>
      </c>
      <c r="AV372" s="13" t="s">
        <v>82</v>
      </c>
      <c r="AW372" s="13" t="s">
        <v>33</v>
      </c>
      <c r="AX372" s="13" t="s">
        <v>80</v>
      </c>
      <c r="AY372" s="217" t="s">
        <v>206</v>
      </c>
    </row>
    <row r="373" spans="1:65" s="2" customFormat="1" ht="21.75" customHeight="1">
      <c r="A373" s="35"/>
      <c r="B373" s="36"/>
      <c r="C373" s="193" t="s">
        <v>1500</v>
      </c>
      <c r="D373" s="193" t="s">
        <v>208</v>
      </c>
      <c r="E373" s="194" t="s">
        <v>2010</v>
      </c>
      <c r="F373" s="195" t="s">
        <v>2011</v>
      </c>
      <c r="G373" s="196" t="s">
        <v>211</v>
      </c>
      <c r="H373" s="197">
        <v>38</v>
      </c>
      <c r="I373" s="198"/>
      <c r="J373" s="199">
        <f>ROUND(I373*H373,2)</f>
        <v>0</v>
      </c>
      <c r="K373" s="195" t="s">
        <v>277</v>
      </c>
      <c r="L373" s="40"/>
      <c r="M373" s="200" t="s">
        <v>19</v>
      </c>
      <c r="N373" s="201" t="s">
        <v>43</v>
      </c>
      <c r="O373" s="65"/>
      <c r="P373" s="202">
        <f>O373*H373</f>
        <v>0</v>
      </c>
      <c r="Q373" s="202">
        <v>0.17488999999999999</v>
      </c>
      <c r="R373" s="202">
        <f>Q373*H373</f>
        <v>6.6458199999999996</v>
      </c>
      <c r="S373" s="202">
        <v>0</v>
      </c>
      <c r="T373" s="203">
        <f>S373*H373</f>
        <v>0</v>
      </c>
      <c r="U373" s="35"/>
      <c r="V373" s="35"/>
      <c r="W373" s="35"/>
      <c r="X373" s="35"/>
      <c r="Y373" s="35"/>
      <c r="Z373" s="35"/>
      <c r="AA373" s="35"/>
      <c r="AB373" s="35"/>
      <c r="AC373" s="35"/>
      <c r="AD373" s="35"/>
      <c r="AE373" s="35"/>
      <c r="AR373" s="204" t="s">
        <v>212</v>
      </c>
      <c r="AT373" s="204" t="s">
        <v>208</v>
      </c>
      <c r="AU373" s="204" t="s">
        <v>82</v>
      </c>
      <c r="AY373" s="18" t="s">
        <v>206</v>
      </c>
      <c r="BE373" s="205">
        <f>IF(N373="základní",J373,0)</f>
        <v>0</v>
      </c>
      <c r="BF373" s="205">
        <f>IF(N373="snížená",J373,0)</f>
        <v>0</v>
      </c>
      <c r="BG373" s="205">
        <f>IF(N373="zákl. přenesená",J373,0)</f>
        <v>0</v>
      </c>
      <c r="BH373" s="205">
        <f>IF(N373="sníž. přenesená",J373,0)</f>
        <v>0</v>
      </c>
      <c r="BI373" s="205">
        <f>IF(N373="nulová",J373,0)</f>
        <v>0</v>
      </c>
      <c r="BJ373" s="18" t="s">
        <v>80</v>
      </c>
      <c r="BK373" s="205">
        <f>ROUND(I373*H373,2)</f>
        <v>0</v>
      </c>
      <c r="BL373" s="18" t="s">
        <v>212</v>
      </c>
      <c r="BM373" s="204" t="s">
        <v>2012</v>
      </c>
    </row>
    <row r="374" spans="1:65" s="2" customFormat="1" ht="97.5">
      <c r="A374" s="35"/>
      <c r="B374" s="36"/>
      <c r="C374" s="37"/>
      <c r="D374" s="208" t="s">
        <v>279</v>
      </c>
      <c r="E374" s="37"/>
      <c r="F374" s="221" t="s">
        <v>2013</v>
      </c>
      <c r="G374" s="37"/>
      <c r="H374" s="37"/>
      <c r="I374" s="116"/>
      <c r="J374" s="37"/>
      <c r="K374" s="37"/>
      <c r="L374" s="40"/>
      <c r="M374" s="222"/>
      <c r="N374" s="223"/>
      <c r="O374" s="65"/>
      <c r="P374" s="65"/>
      <c r="Q374" s="65"/>
      <c r="R374" s="65"/>
      <c r="S374" s="65"/>
      <c r="T374" s="66"/>
      <c r="U374" s="35"/>
      <c r="V374" s="35"/>
      <c r="W374" s="35"/>
      <c r="X374" s="35"/>
      <c r="Y374" s="35"/>
      <c r="Z374" s="35"/>
      <c r="AA374" s="35"/>
      <c r="AB374" s="35"/>
      <c r="AC374" s="35"/>
      <c r="AD374" s="35"/>
      <c r="AE374" s="35"/>
      <c r="AT374" s="18" t="s">
        <v>279</v>
      </c>
      <c r="AU374" s="18" t="s">
        <v>82</v>
      </c>
    </row>
    <row r="375" spans="1:65" s="2" customFormat="1" ht="21.75" customHeight="1">
      <c r="A375" s="35"/>
      <c r="B375" s="36"/>
      <c r="C375" s="193" t="s">
        <v>2014</v>
      </c>
      <c r="D375" s="193" t="s">
        <v>208</v>
      </c>
      <c r="E375" s="194" t="s">
        <v>2015</v>
      </c>
      <c r="F375" s="195" t="s">
        <v>2016</v>
      </c>
      <c r="G375" s="196" t="s">
        <v>325</v>
      </c>
      <c r="H375" s="197">
        <v>2026.325</v>
      </c>
      <c r="I375" s="198"/>
      <c r="J375" s="199">
        <f>ROUND(I375*H375,2)</f>
        <v>0</v>
      </c>
      <c r="K375" s="195" t="s">
        <v>277</v>
      </c>
      <c r="L375" s="40"/>
      <c r="M375" s="200" t="s">
        <v>19</v>
      </c>
      <c r="N375" s="201" t="s">
        <v>43</v>
      </c>
      <c r="O375" s="65"/>
      <c r="P375" s="202">
        <f>O375*H375</f>
        <v>0</v>
      </c>
      <c r="Q375" s="202">
        <v>0.11549</v>
      </c>
      <c r="R375" s="202">
        <f>Q375*H375</f>
        <v>234.02027425</v>
      </c>
      <c r="S375" s="202">
        <v>0</v>
      </c>
      <c r="T375" s="203">
        <f>S375*H375</f>
        <v>0</v>
      </c>
      <c r="U375" s="35"/>
      <c r="V375" s="35"/>
      <c r="W375" s="35"/>
      <c r="X375" s="35"/>
      <c r="Y375" s="35"/>
      <c r="Z375" s="35"/>
      <c r="AA375" s="35"/>
      <c r="AB375" s="35"/>
      <c r="AC375" s="35"/>
      <c r="AD375" s="35"/>
      <c r="AE375" s="35"/>
      <c r="AR375" s="204" t="s">
        <v>212</v>
      </c>
      <c r="AT375" s="204" t="s">
        <v>208</v>
      </c>
      <c r="AU375" s="204" t="s">
        <v>82</v>
      </c>
      <c r="AY375" s="18" t="s">
        <v>206</v>
      </c>
      <c r="BE375" s="205">
        <f>IF(N375="základní",J375,0)</f>
        <v>0</v>
      </c>
      <c r="BF375" s="205">
        <f>IF(N375="snížená",J375,0)</f>
        <v>0</v>
      </c>
      <c r="BG375" s="205">
        <f>IF(N375="zákl. přenesená",J375,0)</f>
        <v>0</v>
      </c>
      <c r="BH375" s="205">
        <f>IF(N375="sníž. přenesená",J375,0)</f>
        <v>0</v>
      </c>
      <c r="BI375" s="205">
        <f>IF(N375="nulová",J375,0)</f>
        <v>0</v>
      </c>
      <c r="BJ375" s="18" t="s">
        <v>80</v>
      </c>
      <c r="BK375" s="205">
        <f>ROUND(I375*H375,2)</f>
        <v>0</v>
      </c>
      <c r="BL375" s="18" t="s">
        <v>212</v>
      </c>
      <c r="BM375" s="204" t="s">
        <v>2017</v>
      </c>
    </row>
    <row r="376" spans="1:65" s="2" customFormat="1" ht="29.25">
      <c r="A376" s="35"/>
      <c r="B376" s="36"/>
      <c r="C376" s="37"/>
      <c r="D376" s="208" t="s">
        <v>279</v>
      </c>
      <c r="E376" s="37"/>
      <c r="F376" s="221" t="s">
        <v>2018</v>
      </c>
      <c r="G376" s="37"/>
      <c r="H376" s="37"/>
      <c r="I376" s="116"/>
      <c r="J376" s="37"/>
      <c r="K376" s="37"/>
      <c r="L376" s="40"/>
      <c r="M376" s="222"/>
      <c r="N376" s="223"/>
      <c r="O376" s="65"/>
      <c r="P376" s="65"/>
      <c r="Q376" s="65"/>
      <c r="R376" s="65"/>
      <c r="S376" s="65"/>
      <c r="T376" s="66"/>
      <c r="U376" s="35"/>
      <c r="V376" s="35"/>
      <c r="W376" s="35"/>
      <c r="X376" s="35"/>
      <c r="Y376" s="35"/>
      <c r="Z376" s="35"/>
      <c r="AA376" s="35"/>
      <c r="AB376" s="35"/>
      <c r="AC376" s="35"/>
      <c r="AD376" s="35"/>
      <c r="AE376" s="35"/>
      <c r="AT376" s="18" t="s">
        <v>279</v>
      </c>
      <c r="AU376" s="18" t="s">
        <v>82</v>
      </c>
    </row>
    <row r="377" spans="1:65" s="13" customFormat="1" ht="22.5">
      <c r="B377" s="206"/>
      <c r="C377" s="207"/>
      <c r="D377" s="208" t="s">
        <v>246</v>
      </c>
      <c r="E377" s="209" t="s">
        <v>19</v>
      </c>
      <c r="F377" s="210" t="s">
        <v>2019</v>
      </c>
      <c r="G377" s="207"/>
      <c r="H377" s="211">
        <v>468.19400000000002</v>
      </c>
      <c r="I377" s="212"/>
      <c r="J377" s="207"/>
      <c r="K377" s="207"/>
      <c r="L377" s="213"/>
      <c r="M377" s="214"/>
      <c r="N377" s="215"/>
      <c r="O377" s="215"/>
      <c r="P377" s="215"/>
      <c r="Q377" s="215"/>
      <c r="R377" s="215"/>
      <c r="S377" s="215"/>
      <c r="T377" s="216"/>
      <c r="AT377" s="217" t="s">
        <v>246</v>
      </c>
      <c r="AU377" s="217" t="s">
        <v>82</v>
      </c>
      <c r="AV377" s="13" t="s">
        <v>82</v>
      </c>
      <c r="AW377" s="13" t="s">
        <v>33</v>
      </c>
      <c r="AX377" s="13" t="s">
        <v>72</v>
      </c>
      <c r="AY377" s="217" t="s">
        <v>206</v>
      </c>
    </row>
    <row r="378" spans="1:65" s="13" customFormat="1" ht="11.25">
      <c r="B378" s="206"/>
      <c r="C378" s="207"/>
      <c r="D378" s="208" t="s">
        <v>246</v>
      </c>
      <c r="E378" s="209" t="s">
        <v>19</v>
      </c>
      <c r="F378" s="210" t="s">
        <v>2020</v>
      </c>
      <c r="G378" s="207"/>
      <c r="H378" s="211">
        <v>876.69</v>
      </c>
      <c r="I378" s="212"/>
      <c r="J378" s="207"/>
      <c r="K378" s="207"/>
      <c r="L378" s="213"/>
      <c r="M378" s="214"/>
      <c r="N378" s="215"/>
      <c r="O378" s="215"/>
      <c r="P378" s="215"/>
      <c r="Q378" s="215"/>
      <c r="R378" s="215"/>
      <c r="S378" s="215"/>
      <c r="T378" s="216"/>
      <c r="AT378" s="217" t="s">
        <v>246</v>
      </c>
      <c r="AU378" s="217" t="s">
        <v>82</v>
      </c>
      <c r="AV378" s="13" t="s">
        <v>82</v>
      </c>
      <c r="AW378" s="13" t="s">
        <v>33</v>
      </c>
      <c r="AX378" s="13" t="s">
        <v>72</v>
      </c>
      <c r="AY378" s="217" t="s">
        <v>206</v>
      </c>
    </row>
    <row r="379" spans="1:65" s="13" customFormat="1" ht="11.25">
      <c r="B379" s="206"/>
      <c r="C379" s="207"/>
      <c r="D379" s="208" t="s">
        <v>246</v>
      </c>
      <c r="E379" s="209" t="s">
        <v>19</v>
      </c>
      <c r="F379" s="210" t="s">
        <v>2021</v>
      </c>
      <c r="G379" s="207"/>
      <c r="H379" s="211">
        <v>-79.212999999999994</v>
      </c>
      <c r="I379" s="212"/>
      <c r="J379" s="207"/>
      <c r="K379" s="207"/>
      <c r="L379" s="213"/>
      <c r="M379" s="214"/>
      <c r="N379" s="215"/>
      <c r="O379" s="215"/>
      <c r="P379" s="215"/>
      <c r="Q379" s="215"/>
      <c r="R379" s="215"/>
      <c r="S379" s="215"/>
      <c r="T379" s="216"/>
      <c r="AT379" s="217" t="s">
        <v>246</v>
      </c>
      <c r="AU379" s="217" t="s">
        <v>82</v>
      </c>
      <c r="AV379" s="13" t="s">
        <v>82</v>
      </c>
      <c r="AW379" s="13" t="s">
        <v>33</v>
      </c>
      <c r="AX379" s="13" t="s">
        <v>72</v>
      </c>
      <c r="AY379" s="217" t="s">
        <v>206</v>
      </c>
    </row>
    <row r="380" spans="1:65" s="13" customFormat="1" ht="22.5">
      <c r="B380" s="206"/>
      <c r="C380" s="207"/>
      <c r="D380" s="208" t="s">
        <v>246</v>
      </c>
      <c r="E380" s="209" t="s">
        <v>19</v>
      </c>
      <c r="F380" s="210" t="s">
        <v>2022</v>
      </c>
      <c r="G380" s="207"/>
      <c r="H380" s="211">
        <v>250.184</v>
      </c>
      <c r="I380" s="212"/>
      <c r="J380" s="207"/>
      <c r="K380" s="207"/>
      <c r="L380" s="213"/>
      <c r="M380" s="214"/>
      <c r="N380" s="215"/>
      <c r="O380" s="215"/>
      <c r="P380" s="215"/>
      <c r="Q380" s="215"/>
      <c r="R380" s="215"/>
      <c r="S380" s="215"/>
      <c r="T380" s="216"/>
      <c r="AT380" s="217" t="s">
        <v>246</v>
      </c>
      <c r="AU380" s="217" t="s">
        <v>82</v>
      </c>
      <c r="AV380" s="13" t="s">
        <v>82</v>
      </c>
      <c r="AW380" s="13" t="s">
        <v>33</v>
      </c>
      <c r="AX380" s="13" t="s">
        <v>72</v>
      </c>
      <c r="AY380" s="217" t="s">
        <v>206</v>
      </c>
    </row>
    <row r="381" spans="1:65" s="13" customFormat="1" ht="22.5">
      <c r="B381" s="206"/>
      <c r="C381" s="207"/>
      <c r="D381" s="208" t="s">
        <v>246</v>
      </c>
      <c r="E381" s="209" t="s">
        <v>19</v>
      </c>
      <c r="F381" s="210" t="s">
        <v>2023</v>
      </c>
      <c r="G381" s="207"/>
      <c r="H381" s="211">
        <v>319.57600000000002</v>
      </c>
      <c r="I381" s="212"/>
      <c r="J381" s="207"/>
      <c r="K381" s="207"/>
      <c r="L381" s="213"/>
      <c r="M381" s="214"/>
      <c r="N381" s="215"/>
      <c r="O381" s="215"/>
      <c r="P381" s="215"/>
      <c r="Q381" s="215"/>
      <c r="R381" s="215"/>
      <c r="S381" s="215"/>
      <c r="T381" s="216"/>
      <c r="AT381" s="217" t="s">
        <v>246</v>
      </c>
      <c r="AU381" s="217" t="s">
        <v>82</v>
      </c>
      <c r="AV381" s="13" t="s">
        <v>82</v>
      </c>
      <c r="AW381" s="13" t="s">
        <v>33</v>
      </c>
      <c r="AX381" s="13" t="s">
        <v>72</v>
      </c>
      <c r="AY381" s="217" t="s">
        <v>206</v>
      </c>
    </row>
    <row r="382" spans="1:65" s="13" customFormat="1" ht="11.25">
      <c r="B382" s="206"/>
      <c r="C382" s="207"/>
      <c r="D382" s="208" t="s">
        <v>246</v>
      </c>
      <c r="E382" s="209" t="s">
        <v>19</v>
      </c>
      <c r="F382" s="210" t="s">
        <v>2024</v>
      </c>
      <c r="G382" s="207"/>
      <c r="H382" s="211">
        <v>190.89400000000001</v>
      </c>
      <c r="I382" s="212"/>
      <c r="J382" s="207"/>
      <c r="K382" s="207"/>
      <c r="L382" s="213"/>
      <c r="M382" s="214"/>
      <c r="N382" s="215"/>
      <c r="O382" s="215"/>
      <c r="P382" s="215"/>
      <c r="Q382" s="215"/>
      <c r="R382" s="215"/>
      <c r="S382" s="215"/>
      <c r="T382" s="216"/>
      <c r="AT382" s="217" t="s">
        <v>246</v>
      </c>
      <c r="AU382" s="217" t="s">
        <v>82</v>
      </c>
      <c r="AV382" s="13" t="s">
        <v>82</v>
      </c>
      <c r="AW382" s="13" t="s">
        <v>33</v>
      </c>
      <c r="AX382" s="13" t="s">
        <v>72</v>
      </c>
      <c r="AY382" s="217" t="s">
        <v>206</v>
      </c>
    </row>
    <row r="383" spans="1:65" s="14" customFormat="1" ht="11.25">
      <c r="B383" s="234"/>
      <c r="C383" s="235"/>
      <c r="D383" s="208" t="s">
        <v>246</v>
      </c>
      <c r="E383" s="236" t="s">
        <v>19</v>
      </c>
      <c r="F383" s="237" t="s">
        <v>406</v>
      </c>
      <c r="G383" s="235"/>
      <c r="H383" s="238">
        <v>2026.325</v>
      </c>
      <c r="I383" s="239"/>
      <c r="J383" s="235"/>
      <c r="K383" s="235"/>
      <c r="L383" s="240"/>
      <c r="M383" s="241"/>
      <c r="N383" s="242"/>
      <c r="O383" s="242"/>
      <c r="P383" s="242"/>
      <c r="Q383" s="242"/>
      <c r="R383" s="242"/>
      <c r="S383" s="242"/>
      <c r="T383" s="243"/>
      <c r="AT383" s="244" t="s">
        <v>246</v>
      </c>
      <c r="AU383" s="244" t="s">
        <v>82</v>
      </c>
      <c r="AV383" s="14" t="s">
        <v>212</v>
      </c>
      <c r="AW383" s="14" t="s">
        <v>33</v>
      </c>
      <c r="AX383" s="14" t="s">
        <v>80</v>
      </c>
      <c r="AY383" s="244" t="s">
        <v>206</v>
      </c>
    </row>
    <row r="384" spans="1:65" s="2" customFormat="1" ht="21.75" customHeight="1">
      <c r="A384" s="35"/>
      <c r="B384" s="36"/>
      <c r="C384" s="193" t="s">
        <v>1503</v>
      </c>
      <c r="D384" s="193" t="s">
        <v>208</v>
      </c>
      <c r="E384" s="194" t="s">
        <v>2025</v>
      </c>
      <c r="F384" s="195" t="s">
        <v>2026</v>
      </c>
      <c r="G384" s="196" t="s">
        <v>325</v>
      </c>
      <c r="H384" s="197">
        <v>1238.1849999999999</v>
      </c>
      <c r="I384" s="198"/>
      <c r="J384" s="199">
        <f>ROUND(I384*H384,2)</f>
        <v>0</v>
      </c>
      <c r="K384" s="195" t="s">
        <v>277</v>
      </c>
      <c r="L384" s="40"/>
      <c r="M384" s="200" t="s">
        <v>19</v>
      </c>
      <c r="N384" s="201" t="s">
        <v>43</v>
      </c>
      <c r="O384" s="65"/>
      <c r="P384" s="202">
        <f>O384*H384</f>
        <v>0</v>
      </c>
      <c r="Q384" s="202">
        <v>4.2340000000000003E-2</v>
      </c>
      <c r="R384" s="202">
        <f>Q384*H384</f>
        <v>52.424752900000001</v>
      </c>
      <c r="S384" s="202">
        <v>0</v>
      </c>
      <c r="T384" s="203">
        <f>S384*H384</f>
        <v>0</v>
      </c>
      <c r="U384" s="35"/>
      <c r="V384" s="35"/>
      <c r="W384" s="35"/>
      <c r="X384" s="35"/>
      <c r="Y384" s="35"/>
      <c r="Z384" s="35"/>
      <c r="AA384" s="35"/>
      <c r="AB384" s="35"/>
      <c r="AC384" s="35"/>
      <c r="AD384" s="35"/>
      <c r="AE384" s="35"/>
      <c r="AR384" s="204" t="s">
        <v>212</v>
      </c>
      <c r="AT384" s="204" t="s">
        <v>208</v>
      </c>
      <c r="AU384" s="204" t="s">
        <v>82</v>
      </c>
      <c r="AY384" s="18" t="s">
        <v>206</v>
      </c>
      <c r="BE384" s="205">
        <f>IF(N384="základní",J384,0)</f>
        <v>0</v>
      </c>
      <c r="BF384" s="205">
        <f>IF(N384="snížená",J384,0)</f>
        <v>0</v>
      </c>
      <c r="BG384" s="205">
        <f>IF(N384="zákl. přenesená",J384,0)</f>
        <v>0</v>
      </c>
      <c r="BH384" s="205">
        <f>IF(N384="sníž. přenesená",J384,0)</f>
        <v>0</v>
      </c>
      <c r="BI384" s="205">
        <f>IF(N384="nulová",J384,0)</f>
        <v>0</v>
      </c>
      <c r="BJ384" s="18" t="s">
        <v>80</v>
      </c>
      <c r="BK384" s="205">
        <f>ROUND(I384*H384,2)</f>
        <v>0</v>
      </c>
      <c r="BL384" s="18" t="s">
        <v>212</v>
      </c>
      <c r="BM384" s="204" t="s">
        <v>2027</v>
      </c>
    </row>
    <row r="385" spans="1:65" s="13" customFormat="1" ht="11.25">
      <c r="B385" s="206"/>
      <c r="C385" s="207"/>
      <c r="D385" s="208" t="s">
        <v>246</v>
      </c>
      <c r="E385" s="209" t="s">
        <v>19</v>
      </c>
      <c r="F385" s="210" t="s">
        <v>2028</v>
      </c>
      <c r="G385" s="207"/>
      <c r="H385" s="211">
        <v>182.934</v>
      </c>
      <c r="I385" s="212"/>
      <c r="J385" s="207"/>
      <c r="K385" s="207"/>
      <c r="L385" s="213"/>
      <c r="M385" s="214"/>
      <c r="N385" s="215"/>
      <c r="O385" s="215"/>
      <c r="P385" s="215"/>
      <c r="Q385" s="215"/>
      <c r="R385" s="215"/>
      <c r="S385" s="215"/>
      <c r="T385" s="216"/>
      <c r="AT385" s="217" t="s">
        <v>246</v>
      </c>
      <c r="AU385" s="217" t="s">
        <v>82</v>
      </c>
      <c r="AV385" s="13" t="s">
        <v>82</v>
      </c>
      <c r="AW385" s="13" t="s">
        <v>33</v>
      </c>
      <c r="AX385" s="13" t="s">
        <v>72</v>
      </c>
      <c r="AY385" s="217" t="s">
        <v>206</v>
      </c>
    </row>
    <row r="386" spans="1:65" s="13" customFormat="1" ht="22.5">
      <c r="B386" s="206"/>
      <c r="C386" s="207"/>
      <c r="D386" s="208" t="s">
        <v>246</v>
      </c>
      <c r="E386" s="209" t="s">
        <v>19</v>
      </c>
      <c r="F386" s="210" t="s">
        <v>2029</v>
      </c>
      <c r="G386" s="207"/>
      <c r="H386" s="211">
        <v>182.488</v>
      </c>
      <c r="I386" s="212"/>
      <c r="J386" s="207"/>
      <c r="K386" s="207"/>
      <c r="L386" s="213"/>
      <c r="M386" s="214"/>
      <c r="N386" s="215"/>
      <c r="O386" s="215"/>
      <c r="P386" s="215"/>
      <c r="Q386" s="215"/>
      <c r="R386" s="215"/>
      <c r="S386" s="215"/>
      <c r="T386" s="216"/>
      <c r="AT386" s="217" t="s">
        <v>246</v>
      </c>
      <c r="AU386" s="217" t="s">
        <v>82</v>
      </c>
      <c r="AV386" s="13" t="s">
        <v>82</v>
      </c>
      <c r="AW386" s="13" t="s">
        <v>33</v>
      </c>
      <c r="AX386" s="13" t="s">
        <v>72</v>
      </c>
      <c r="AY386" s="217" t="s">
        <v>206</v>
      </c>
    </row>
    <row r="387" spans="1:65" s="13" customFormat="1" ht="11.25">
      <c r="B387" s="206"/>
      <c r="C387" s="207"/>
      <c r="D387" s="208" t="s">
        <v>246</v>
      </c>
      <c r="E387" s="209" t="s">
        <v>19</v>
      </c>
      <c r="F387" s="210" t="s">
        <v>2030</v>
      </c>
      <c r="G387" s="207"/>
      <c r="H387" s="211">
        <v>323.26299999999998</v>
      </c>
      <c r="I387" s="212"/>
      <c r="J387" s="207"/>
      <c r="K387" s="207"/>
      <c r="L387" s="213"/>
      <c r="M387" s="214"/>
      <c r="N387" s="215"/>
      <c r="O387" s="215"/>
      <c r="P387" s="215"/>
      <c r="Q387" s="215"/>
      <c r="R387" s="215"/>
      <c r="S387" s="215"/>
      <c r="T387" s="216"/>
      <c r="AT387" s="217" t="s">
        <v>246</v>
      </c>
      <c r="AU387" s="217" t="s">
        <v>82</v>
      </c>
      <c r="AV387" s="13" t="s">
        <v>82</v>
      </c>
      <c r="AW387" s="13" t="s">
        <v>33</v>
      </c>
      <c r="AX387" s="13" t="s">
        <v>72</v>
      </c>
      <c r="AY387" s="217" t="s">
        <v>206</v>
      </c>
    </row>
    <row r="388" spans="1:65" s="13" customFormat="1" ht="11.25">
      <c r="B388" s="206"/>
      <c r="C388" s="207"/>
      <c r="D388" s="208" t="s">
        <v>246</v>
      </c>
      <c r="E388" s="209" t="s">
        <v>19</v>
      </c>
      <c r="F388" s="210" t="s">
        <v>2031</v>
      </c>
      <c r="G388" s="207"/>
      <c r="H388" s="211">
        <v>290.43799999999999</v>
      </c>
      <c r="I388" s="212"/>
      <c r="J388" s="207"/>
      <c r="K388" s="207"/>
      <c r="L388" s="213"/>
      <c r="M388" s="214"/>
      <c r="N388" s="215"/>
      <c r="O388" s="215"/>
      <c r="P388" s="215"/>
      <c r="Q388" s="215"/>
      <c r="R388" s="215"/>
      <c r="S388" s="215"/>
      <c r="T388" s="216"/>
      <c r="AT388" s="217" t="s">
        <v>246</v>
      </c>
      <c r="AU388" s="217" t="s">
        <v>82</v>
      </c>
      <c r="AV388" s="13" t="s">
        <v>82</v>
      </c>
      <c r="AW388" s="13" t="s">
        <v>33</v>
      </c>
      <c r="AX388" s="13" t="s">
        <v>72</v>
      </c>
      <c r="AY388" s="217" t="s">
        <v>206</v>
      </c>
    </row>
    <row r="389" spans="1:65" s="13" customFormat="1" ht="11.25">
      <c r="B389" s="206"/>
      <c r="C389" s="207"/>
      <c r="D389" s="208" t="s">
        <v>246</v>
      </c>
      <c r="E389" s="209" t="s">
        <v>19</v>
      </c>
      <c r="F389" s="210" t="s">
        <v>2032</v>
      </c>
      <c r="G389" s="207"/>
      <c r="H389" s="211">
        <v>139.06200000000001</v>
      </c>
      <c r="I389" s="212"/>
      <c r="J389" s="207"/>
      <c r="K389" s="207"/>
      <c r="L389" s="213"/>
      <c r="M389" s="214"/>
      <c r="N389" s="215"/>
      <c r="O389" s="215"/>
      <c r="P389" s="215"/>
      <c r="Q389" s="215"/>
      <c r="R389" s="215"/>
      <c r="S389" s="215"/>
      <c r="T389" s="216"/>
      <c r="AT389" s="217" t="s">
        <v>246</v>
      </c>
      <c r="AU389" s="217" t="s">
        <v>82</v>
      </c>
      <c r="AV389" s="13" t="s">
        <v>82</v>
      </c>
      <c r="AW389" s="13" t="s">
        <v>33</v>
      </c>
      <c r="AX389" s="13" t="s">
        <v>72</v>
      </c>
      <c r="AY389" s="217" t="s">
        <v>206</v>
      </c>
    </row>
    <row r="390" spans="1:65" s="13" customFormat="1" ht="11.25">
      <c r="B390" s="206"/>
      <c r="C390" s="207"/>
      <c r="D390" s="208" t="s">
        <v>246</v>
      </c>
      <c r="E390" s="209" t="s">
        <v>19</v>
      </c>
      <c r="F390" s="210" t="s">
        <v>304</v>
      </c>
      <c r="G390" s="207"/>
      <c r="H390" s="211">
        <v>120</v>
      </c>
      <c r="I390" s="212"/>
      <c r="J390" s="207"/>
      <c r="K390" s="207"/>
      <c r="L390" s="213"/>
      <c r="M390" s="214"/>
      <c r="N390" s="215"/>
      <c r="O390" s="215"/>
      <c r="P390" s="215"/>
      <c r="Q390" s="215"/>
      <c r="R390" s="215"/>
      <c r="S390" s="215"/>
      <c r="T390" s="216"/>
      <c r="AT390" s="217" t="s">
        <v>246</v>
      </c>
      <c r="AU390" s="217" t="s">
        <v>82</v>
      </c>
      <c r="AV390" s="13" t="s">
        <v>82</v>
      </c>
      <c r="AW390" s="13" t="s">
        <v>33</v>
      </c>
      <c r="AX390" s="13" t="s">
        <v>72</v>
      </c>
      <c r="AY390" s="217" t="s">
        <v>206</v>
      </c>
    </row>
    <row r="391" spans="1:65" s="14" customFormat="1" ht="11.25">
      <c r="B391" s="234"/>
      <c r="C391" s="235"/>
      <c r="D391" s="208" t="s">
        <v>246</v>
      </c>
      <c r="E391" s="236" t="s">
        <v>19</v>
      </c>
      <c r="F391" s="237" t="s">
        <v>406</v>
      </c>
      <c r="G391" s="235"/>
      <c r="H391" s="238">
        <v>1238.1849999999999</v>
      </c>
      <c r="I391" s="239"/>
      <c r="J391" s="235"/>
      <c r="K391" s="235"/>
      <c r="L391" s="240"/>
      <c r="M391" s="241"/>
      <c r="N391" s="242"/>
      <c r="O391" s="242"/>
      <c r="P391" s="242"/>
      <c r="Q391" s="242"/>
      <c r="R391" s="242"/>
      <c r="S391" s="242"/>
      <c r="T391" s="243"/>
      <c r="AT391" s="244" t="s">
        <v>246</v>
      </c>
      <c r="AU391" s="244" t="s">
        <v>82</v>
      </c>
      <c r="AV391" s="14" t="s">
        <v>212</v>
      </c>
      <c r="AW391" s="14" t="s">
        <v>33</v>
      </c>
      <c r="AX391" s="14" t="s">
        <v>80</v>
      </c>
      <c r="AY391" s="244" t="s">
        <v>206</v>
      </c>
    </row>
    <row r="392" spans="1:65" s="2" customFormat="1" ht="21.75" customHeight="1">
      <c r="A392" s="35"/>
      <c r="B392" s="36"/>
      <c r="C392" s="193" t="s">
        <v>2033</v>
      </c>
      <c r="D392" s="193" t="s">
        <v>208</v>
      </c>
      <c r="E392" s="194" t="s">
        <v>2034</v>
      </c>
      <c r="F392" s="195" t="s">
        <v>2035</v>
      </c>
      <c r="G392" s="196" t="s">
        <v>325</v>
      </c>
      <c r="H392" s="197">
        <v>104.788</v>
      </c>
      <c r="I392" s="198"/>
      <c r="J392" s="199">
        <f>ROUND(I392*H392,2)</f>
        <v>0</v>
      </c>
      <c r="K392" s="195" t="s">
        <v>277</v>
      </c>
      <c r="L392" s="40"/>
      <c r="M392" s="200" t="s">
        <v>19</v>
      </c>
      <c r="N392" s="201" t="s">
        <v>43</v>
      </c>
      <c r="O392" s="65"/>
      <c r="P392" s="202">
        <f>O392*H392</f>
        <v>0</v>
      </c>
      <c r="Q392" s="202">
        <v>5.8970000000000002E-2</v>
      </c>
      <c r="R392" s="202">
        <f>Q392*H392</f>
        <v>6.1793483599999997</v>
      </c>
      <c r="S392" s="202">
        <v>0</v>
      </c>
      <c r="T392" s="203">
        <f>S392*H392</f>
        <v>0</v>
      </c>
      <c r="U392" s="35"/>
      <c r="V392" s="35"/>
      <c r="W392" s="35"/>
      <c r="X392" s="35"/>
      <c r="Y392" s="35"/>
      <c r="Z392" s="35"/>
      <c r="AA392" s="35"/>
      <c r="AB392" s="35"/>
      <c r="AC392" s="35"/>
      <c r="AD392" s="35"/>
      <c r="AE392" s="35"/>
      <c r="AR392" s="204" t="s">
        <v>212</v>
      </c>
      <c r="AT392" s="204" t="s">
        <v>208</v>
      </c>
      <c r="AU392" s="204" t="s">
        <v>82</v>
      </c>
      <c r="AY392" s="18" t="s">
        <v>206</v>
      </c>
      <c r="BE392" s="205">
        <f>IF(N392="základní",J392,0)</f>
        <v>0</v>
      </c>
      <c r="BF392" s="205">
        <f>IF(N392="snížená",J392,0)</f>
        <v>0</v>
      </c>
      <c r="BG392" s="205">
        <f>IF(N392="zákl. přenesená",J392,0)</f>
        <v>0</v>
      </c>
      <c r="BH392" s="205">
        <f>IF(N392="sníž. přenesená",J392,0)</f>
        <v>0</v>
      </c>
      <c r="BI392" s="205">
        <f>IF(N392="nulová",J392,0)</f>
        <v>0</v>
      </c>
      <c r="BJ392" s="18" t="s">
        <v>80</v>
      </c>
      <c r="BK392" s="205">
        <f>ROUND(I392*H392,2)</f>
        <v>0</v>
      </c>
      <c r="BL392" s="18" t="s">
        <v>212</v>
      </c>
      <c r="BM392" s="204" t="s">
        <v>2036</v>
      </c>
    </row>
    <row r="393" spans="1:65" s="13" customFormat="1" ht="11.25">
      <c r="B393" s="206"/>
      <c r="C393" s="207"/>
      <c r="D393" s="208" t="s">
        <v>246</v>
      </c>
      <c r="E393" s="209" t="s">
        <v>19</v>
      </c>
      <c r="F393" s="210" t="s">
        <v>2037</v>
      </c>
      <c r="G393" s="207"/>
      <c r="H393" s="211">
        <v>46.55</v>
      </c>
      <c r="I393" s="212"/>
      <c r="J393" s="207"/>
      <c r="K393" s="207"/>
      <c r="L393" s="213"/>
      <c r="M393" s="214"/>
      <c r="N393" s="215"/>
      <c r="O393" s="215"/>
      <c r="P393" s="215"/>
      <c r="Q393" s="215"/>
      <c r="R393" s="215"/>
      <c r="S393" s="215"/>
      <c r="T393" s="216"/>
      <c r="AT393" s="217" t="s">
        <v>246</v>
      </c>
      <c r="AU393" s="217" t="s">
        <v>82</v>
      </c>
      <c r="AV393" s="13" t="s">
        <v>82</v>
      </c>
      <c r="AW393" s="13" t="s">
        <v>33</v>
      </c>
      <c r="AX393" s="13" t="s">
        <v>72</v>
      </c>
      <c r="AY393" s="217" t="s">
        <v>206</v>
      </c>
    </row>
    <row r="394" spans="1:65" s="13" customFormat="1" ht="11.25">
      <c r="B394" s="206"/>
      <c r="C394" s="207"/>
      <c r="D394" s="208" t="s">
        <v>246</v>
      </c>
      <c r="E394" s="209" t="s">
        <v>19</v>
      </c>
      <c r="F394" s="210" t="s">
        <v>2038</v>
      </c>
      <c r="G394" s="207"/>
      <c r="H394" s="211">
        <v>51.936999999999998</v>
      </c>
      <c r="I394" s="212"/>
      <c r="J394" s="207"/>
      <c r="K394" s="207"/>
      <c r="L394" s="213"/>
      <c r="M394" s="214"/>
      <c r="N394" s="215"/>
      <c r="O394" s="215"/>
      <c r="P394" s="215"/>
      <c r="Q394" s="215"/>
      <c r="R394" s="215"/>
      <c r="S394" s="215"/>
      <c r="T394" s="216"/>
      <c r="AT394" s="217" t="s">
        <v>246</v>
      </c>
      <c r="AU394" s="217" t="s">
        <v>82</v>
      </c>
      <c r="AV394" s="13" t="s">
        <v>82</v>
      </c>
      <c r="AW394" s="13" t="s">
        <v>33</v>
      </c>
      <c r="AX394" s="13" t="s">
        <v>72</v>
      </c>
      <c r="AY394" s="217" t="s">
        <v>206</v>
      </c>
    </row>
    <row r="395" spans="1:65" s="13" customFormat="1" ht="11.25">
      <c r="B395" s="206"/>
      <c r="C395" s="207"/>
      <c r="D395" s="208" t="s">
        <v>246</v>
      </c>
      <c r="E395" s="209" t="s">
        <v>19</v>
      </c>
      <c r="F395" s="210" t="s">
        <v>2039</v>
      </c>
      <c r="G395" s="207"/>
      <c r="H395" s="211">
        <v>6.3010000000000002</v>
      </c>
      <c r="I395" s="212"/>
      <c r="J395" s="207"/>
      <c r="K395" s="207"/>
      <c r="L395" s="213"/>
      <c r="M395" s="214"/>
      <c r="N395" s="215"/>
      <c r="O395" s="215"/>
      <c r="P395" s="215"/>
      <c r="Q395" s="215"/>
      <c r="R395" s="215"/>
      <c r="S395" s="215"/>
      <c r="T395" s="216"/>
      <c r="AT395" s="217" t="s">
        <v>246</v>
      </c>
      <c r="AU395" s="217" t="s">
        <v>82</v>
      </c>
      <c r="AV395" s="13" t="s">
        <v>82</v>
      </c>
      <c r="AW395" s="13" t="s">
        <v>33</v>
      </c>
      <c r="AX395" s="13" t="s">
        <v>72</v>
      </c>
      <c r="AY395" s="217" t="s">
        <v>206</v>
      </c>
    </row>
    <row r="396" spans="1:65" s="15" customFormat="1" ht="11.25">
      <c r="B396" s="253"/>
      <c r="C396" s="254"/>
      <c r="D396" s="208" t="s">
        <v>246</v>
      </c>
      <c r="E396" s="255" t="s">
        <v>19</v>
      </c>
      <c r="F396" s="256" t="s">
        <v>2040</v>
      </c>
      <c r="G396" s="254"/>
      <c r="H396" s="255" t="s">
        <v>19</v>
      </c>
      <c r="I396" s="257"/>
      <c r="J396" s="254"/>
      <c r="K396" s="254"/>
      <c r="L396" s="258"/>
      <c r="M396" s="259"/>
      <c r="N396" s="260"/>
      <c r="O396" s="260"/>
      <c r="P396" s="260"/>
      <c r="Q396" s="260"/>
      <c r="R396" s="260"/>
      <c r="S396" s="260"/>
      <c r="T396" s="261"/>
      <c r="AT396" s="262" t="s">
        <v>246</v>
      </c>
      <c r="AU396" s="262" t="s">
        <v>82</v>
      </c>
      <c r="AV396" s="15" t="s">
        <v>80</v>
      </c>
      <c r="AW396" s="15" t="s">
        <v>33</v>
      </c>
      <c r="AX396" s="15" t="s">
        <v>72</v>
      </c>
      <c r="AY396" s="262" t="s">
        <v>206</v>
      </c>
    </row>
    <row r="397" spans="1:65" s="14" customFormat="1" ht="11.25">
      <c r="B397" s="234"/>
      <c r="C397" s="235"/>
      <c r="D397" s="208" t="s">
        <v>246</v>
      </c>
      <c r="E397" s="236" t="s">
        <v>19</v>
      </c>
      <c r="F397" s="237" t="s">
        <v>406</v>
      </c>
      <c r="G397" s="235"/>
      <c r="H397" s="238">
        <v>104.788</v>
      </c>
      <c r="I397" s="239"/>
      <c r="J397" s="235"/>
      <c r="K397" s="235"/>
      <c r="L397" s="240"/>
      <c r="M397" s="241"/>
      <c r="N397" s="242"/>
      <c r="O397" s="242"/>
      <c r="P397" s="242"/>
      <c r="Q397" s="242"/>
      <c r="R397" s="242"/>
      <c r="S397" s="242"/>
      <c r="T397" s="243"/>
      <c r="AT397" s="244" t="s">
        <v>246</v>
      </c>
      <c r="AU397" s="244" t="s">
        <v>82</v>
      </c>
      <c r="AV397" s="14" t="s">
        <v>212</v>
      </c>
      <c r="AW397" s="14" t="s">
        <v>33</v>
      </c>
      <c r="AX397" s="14" t="s">
        <v>80</v>
      </c>
      <c r="AY397" s="244" t="s">
        <v>206</v>
      </c>
    </row>
    <row r="398" spans="1:65" s="2" customFormat="1" ht="21.75" customHeight="1">
      <c r="A398" s="35"/>
      <c r="B398" s="36"/>
      <c r="C398" s="193" t="s">
        <v>1506</v>
      </c>
      <c r="D398" s="193" t="s">
        <v>208</v>
      </c>
      <c r="E398" s="194" t="s">
        <v>2041</v>
      </c>
      <c r="F398" s="195" t="s">
        <v>2042</v>
      </c>
      <c r="G398" s="196" t="s">
        <v>325</v>
      </c>
      <c r="H398" s="197">
        <v>93.695999999999998</v>
      </c>
      <c r="I398" s="198"/>
      <c r="J398" s="199">
        <f>ROUND(I398*H398,2)</f>
        <v>0</v>
      </c>
      <c r="K398" s="195" t="s">
        <v>277</v>
      </c>
      <c r="L398" s="40"/>
      <c r="M398" s="200" t="s">
        <v>19</v>
      </c>
      <c r="N398" s="201" t="s">
        <v>43</v>
      </c>
      <c r="O398" s="65"/>
      <c r="P398" s="202">
        <f>O398*H398</f>
        <v>0</v>
      </c>
      <c r="Q398" s="202">
        <v>6.6879999999999995E-2</v>
      </c>
      <c r="R398" s="202">
        <f>Q398*H398</f>
        <v>6.2663884799999998</v>
      </c>
      <c r="S398" s="202">
        <v>0</v>
      </c>
      <c r="T398" s="203">
        <f>S398*H398</f>
        <v>0</v>
      </c>
      <c r="U398" s="35"/>
      <c r="V398" s="35"/>
      <c r="W398" s="35"/>
      <c r="X398" s="35"/>
      <c r="Y398" s="35"/>
      <c r="Z398" s="35"/>
      <c r="AA398" s="35"/>
      <c r="AB398" s="35"/>
      <c r="AC398" s="35"/>
      <c r="AD398" s="35"/>
      <c r="AE398" s="35"/>
      <c r="AR398" s="204" t="s">
        <v>212</v>
      </c>
      <c r="AT398" s="204" t="s">
        <v>208</v>
      </c>
      <c r="AU398" s="204" t="s">
        <v>82</v>
      </c>
      <c r="AY398" s="18" t="s">
        <v>206</v>
      </c>
      <c r="BE398" s="205">
        <f>IF(N398="základní",J398,0)</f>
        <v>0</v>
      </c>
      <c r="BF398" s="205">
        <f>IF(N398="snížená",J398,0)</f>
        <v>0</v>
      </c>
      <c r="BG398" s="205">
        <f>IF(N398="zákl. přenesená",J398,0)</f>
        <v>0</v>
      </c>
      <c r="BH398" s="205">
        <f>IF(N398="sníž. přenesená",J398,0)</f>
        <v>0</v>
      </c>
      <c r="BI398" s="205">
        <f>IF(N398="nulová",J398,0)</f>
        <v>0</v>
      </c>
      <c r="BJ398" s="18" t="s">
        <v>80</v>
      </c>
      <c r="BK398" s="205">
        <f>ROUND(I398*H398,2)</f>
        <v>0</v>
      </c>
      <c r="BL398" s="18" t="s">
        <v>212</v>
      </c>
      <c r="BM398" s="204" t="s">
        <v>2043</v>
      </c>
    </row>
    <row r="399" spans="1:65" s="13" customFormat="1" ht="11.25">
      <c r="B399" s="206"/>
      <c r="C399" s="207"/>
      <c r="D399" s="208" t="s">
        <v>246</v>
      </c>
      <c r="E399" s="209" t="s">
        <v>19</v>
      </c>
      <c r="F399" s="210" t="s">
        <v>2044</v>
      </c>
      <c r="G399" s="207"/>
      <c r="H399" s="211">
        <v>93.695999999999998</v>
      </c>
      <c r="I399" s="212"/>
      <c r="J399" s="207"/>
      <c r="K399" s="207"/>
      <c r="L399" s="213"/>
      <c r="M399" s="214"/>
      <c r="N399" s="215"/>
      <c r="O399" s="215"/>
      <c r="P399" s="215"/>
      <c r="Q399" s="215"/>
      <c r="R399" s="215"/>
      <c r="S399" s="215"/>
      <c r="T399" s="216"/>
      <c r="AT399" s="217" t="s">
        <v>246</v>
      </c>
      <c r="AU399" s="217" t="s">
        <v>82</v>
      </c>
      <c r="AV399" s="13" t="s">
        <v>82</v>
      </c>
      <c r="AW399" s="13" t="s">
        <v>33</v>
      </c>
      <c r="AX399" s="13" t="s">
        <v>80</v>
      </c>
      <c r="AY399" s="217" t="s">
        <v>206</v>
      </c>
    </row>
    <row r="400" spans="1:65" s="2" customFormat="1" ht="21.75" customHeight="1">
      <c r="A400" s="35"/>
      <c r="B400" s="36"/>
      <c r="C400" s="193" t="s">
        <v>2045</v>
      </c>
      <c r="D400" s="193" t="s">
        <v>208</v>
      </c>
      <c r="E400" s="194" t="s">
        <v>2046</v>
      </c>
      <c r="F400" s="195" t="s">
        <v>2047</v>
      </c>
      <c r="G400" s="196" t="s">
        <v>325</v>
      </c>
      <c r="H400" s="197">
        <v>40.323999999999998</v>
      </c>
      <c r="I400" s="198"/>
      <c r="J400" s="199">
        <f>ROUND(I400*H400,2)</f>
        <v>0</v>
      </c>
      <c r="K400" s="195" t="s">
        <v>277</v>
      </c>
      <c r="L400" s="40"/>
      <c r="M400" s="200" t="s">
        <v>19</v>
      </c>
      <c r="N400" s="201" t="s">
        <v>43</v>
      </c>
      <c r="O400" s="65"/>
      <c r="P400" s="202">
        <f>O400*H400</f>
        <v>0</v>
      </c>
      <c r="Q400" s="202">
        <v>7.571E-2</v>
      </c>
      <c r="R400" s="202">
        <f>Q400*H400</f>
        <v>3.0529300399999997</v>
      </c>
      <c r="S400" s="202">
        <v>0</v>
      </c>
      <c r="T400" s="203">
        <f>S400*H400</f>
        <v>0</v>
      </c>
      <c r="U400" s="35"/>
      <c r="V400" s="35"/>
      <c r="W400" s="35"/>
      <c r="X400" s="35"/>
      <c r="Y400" s="35"/>
      <c r="Z400" s="35"/>
      <c r="AA400" s="35"/>
      <c r="AB400" s="35"/>
      <c r="AC400" s="35"/>
      <c r="AD400" s="35"/>
      <c r="AE400" s="35"/>
      <c r="AR400" s="204" t="s">
        <v>212</v>
      </c>
      <c r="AT400" s="204" t="s">
        <v>208</v>
      </c>
      <c r="AU400" s="204" t="s">
        <v>82</v>
      </c>
      <c r="AY400" s="18" t="s">
        <v>206</v>
      </c>
      <c r="BE400" s="205">
        <f>IF(N400="základní",J400,0)</f>
        <v>0</v>
      </c>
      <c r="BF400" s="205">
        <f>IF(N400="snížená",J400,0)</f>
        <v>0</v>
      </c>
      <c r="BG400" s="205">
        <f>IF(N400="zákl. přenesená",J400,0)</f>
        <v>0</v>
      </c>
      <c r="BH400" s="205">
        <f>IF(N400="sníž. přenesená",J400,0)</f>
        <v>0</v>
      </c>
      <c r="BI400" s="205">
        <f>IF(N400="nulová",J400,0)</f>
        <v>0</v>
      </c>
      <c r="BJ400" s="18" t="s">
        <v>80</v>
      </c>
      <c r="BK400" s="205">
        <f>ROUND(I400*H400,2)</f>
        <v>0</v>
      </c>
      <c r="BL400" s="18" t="s">
        <v>212</v>
      </c>
      <c r="BM400" s="204" t="s">
        <v>2048</v>
      </c>
    </row>
    <row r="401" spans="1:65" s="13" customFormat="1" ht="11.25">
      <c r="B401" s="206"/>
      <c r="C401" s="207"/>
      <c r="D401" s="208" t="s">
        <v>246</v>
      </c>
      <c r="E401" s="209" t="s">
        <v>19</v>
      </c>
      <c r="F401" s="210" t="s">
        <v>2049</v>
      </c>
      <c r="G401" s="207"/>
      <c r="H401" s="211">
        <v>40.323999999999998</v>
      </c>
      <c r="I401" s="212"/>
      <c r="J401" s="207"/>
      <c r="K401" s="207"/>
      <c r="L401" s="213"/>
      <c r="M401" s="214"/>
      <c r="N401" s="215"/>
      <c r="O401" s="215"/>
      <c r="P401" s="215"/>
      <c r="Q401" s="215"/>
      <c r="R401" s="215"/>
      <c r="S401" s="215"/>
      <c r="T401" s="216"/>
      <c r="AT401" s="217" t="s">
        <v>246</v>
      </c>
      <c r="AU401" s="217" t="s">
        <v>82</v>
      </c>
      <c r="AV401" s="13" t="s">
        <v>82</v>
      </c>
      <c r="AW401" s="13" t="s">
        <v>33</v>
      </c>
      <c r="AX401" s="13" t="s">
        <v>80</v>
      </c>
      <c r="AY401" s="217" t="s">
        <v>206</v>
      </c>
    </row>
    <row r="402" spans="1:65" s="2" customFormat="1" ht="16.5" customHeight="1">
      <c r="A402" s="35"/>
      <c r="B402" s="36"/>
      <c r="C402" s="193" t="s">
        <v>1509</v>
      </c>
      <c r="D402" s="193" t="s">
        <v>208</v>
      </c>
      <c r="E402" s="194" t="s">
        <v>2050</v>
      </c>
      <c r="F402" s="195" t="s">
        <v>2051</v>
      </c>
      <c r="G402" s="196" t="s">
        <v>302</v>
      </c>
      <c r="H402" s="197">
        <v>55.8</v>
      </c>
      <c r="I402" s="198"/>
      <c r="J402" s="199">
        <f>ROUND(I402*H402,2)</f>
        <v>0</v>
      </c>
      <c r="K402" s="195" t="s">
        <v>277</v>
      </c>
      <c r="L402" s="40"/>
      <c r="M402" s="200" t="s">
        <v>19</v>
      </c>
      <c r="N402" s="201" t="s">
        <v>43</v>
      </c>
      <c r="O402" s="65"/>
      <c r="P402" s="202">
        <f>O402*H402</f>
        <v>0</v>
      </c>
      <c r="Q402" s="202">
        <v>2.4533100000000001</v>
      </c>
      <c r="R402" s="202">
        <f>Q402*H402</f>
        <v>136.89469800000001</v>
      </c>
      <c r="S402" s="202">
        <v>0</v>
      </c>
      <c r="T402" s="203">
        <f>S402*H402</f>
        <v>0</v>
      </c>
      <c r="U402" s="35"/>
      <c r="V402" s="35"/>
      <c r="W402" s="35"/>
      <c r="X402" s="35"/>
      <c r="Y402" s="35"/>
      <c r="Z402" s="35"/>
      <c r="AA402" s="35"/>
      <c r="AB402" s="35"/>
      <c r="AC402" s="35"/>
      <c r="AD402" s="35"/>
      <c r="AE402" s="35"/>
      <c r="AR402" s="204" t="s">
        <v>212</v>
      </c>
      <c r="AT402" s="204" t="s">
        <v>208</v>
      </c>
      <c r="AU402" s="204" t="s">
        <v>82</v>
      </c>
      <c r="AY402" s="18" t="s">
        <v>206</v>
      </c>
      <c r="BE402" s="205">
        <f>IF(N402="základní",J402,0)</f>
        <v>0</v>
      </c>
      <c r="BF402" s="205">
        <f>IF(N402="snížená",J402,0)</f>
        <v>0</v>
      </c>
      <c r="BG402" s="205">
        <f>IF(N402="zákl. přenesená",J402,0)</f>
        <v>0</v>
      </c>
      <c r="BH402" s="205">
        <f>IF(N402="sníž. přenesená",J402,0)</f>
        <v>0</v>
      </c>
      <c r="BI402" s="205">
        <f>IF(N402="nulová",J402,0)</f>
        <v>0</v>
      </c>
      <c r="BJ402" s="18" t="s">
        <v>80</v>
      </c>
      <c r="BK402" s="205">
        <f>ROUND(I402*H402,2)</f>
        <v>0</v>
      </c>
      <c r="BL402" s="18" t="s">
        <v>212</v>
      </c>
      <c r="BM402" s="204" t="s">
        <v>2052</v>
      </c>
    </row>
    <row r="403" spans="1:65" s="13" customFormat="1" ht="11.25">
      <c r="B403" s="206"/>
      <c r="C403" s="207"/>
      <c r="D403" s="208" t="s">
        <v>246</v>
      </c>
      <c r="E403" s="209" t="s">
        <v>19</v>
      </c>
      <c r="F403" s="210" t="s">
        <v>2053</v>
      </c>
      <c r="G403" s="207"/>
      <c r="H403" s="211">
        <v>55.8</v>
      </c>
      <c r="I403" s="212"/>
      <c r="J403" s="207"/>
      <c r="K403" s="207"/>
      <c r="L403" s="213"/>
      <c r="M403" s="214"/>
      <c r="N403" s="215"/>
      <c r="O403" s="215"/>
      <c r="P403" s="215"/>
      <c r="Q403" s="215"/>
      <c r="R403" s="215"/>
      <c r="S403" s="215"/>
      <c r="T403" s="216"/>
      <c r="AT403" s="217" t="s">
        <v>246</v>
      </c>
      <c r="AU403" s="217" t="s">
        <v>82</v>
      </c>
      <c r="AV403" s="13" t="s">
        <v>82</v>
      </c>
      <c r="AW403" s="13" t="s">
        <v>33</v>
      </c>
      <c r="AX403" s="13" t="s">
        <v>80</v>
      </c>
      <c r="AY403" s="217" t="s">
        <v>206</v>
      </c>
    </row>
    <row r="404" spans="1:65" s="2" customFormat="1" ht="16.5" customHeight="1">
      <c r="A404" s="35"/>
      <c r="B404" s="36"/>
      <c r="C404" s="193" t="s">
        <v>2054</v>
      </c>
      <c r="D404" s="193" t="s">
        <v>208</v>
      </c>
      <c r="E404" s="194" t="s">
        <v>2055</v>
      </c>
      <c r="F404" s="195" t="s">
        <v>2056</v>
      </c>
      <c r="G404" s="196" t="s">
        <v>325</v>
      </c>
      <c r="H404" s="197">
        <v>382.4</v>
      </c>
      <c r="I404" s="198"/>
      <c r="J404" s="199">
        <f>ROUND(I404*H404,2)</f>
        <v>0</v>
      </c>
      <c r="K404" s="195" t="s">
        <v>277</v>
      </c>
      <c r="L404" s="40"/>
      <c r="M404" s="200" t="s">
        <v>19</v>
      </c>
      <c r="N404" s="201" t="s">
        <v>43</v>
      </c>
      <c r="O404" s="65"/>
      <c r="P404" s="202">
        <f>O404*H404</f>
        <v>0</v>
      </c>
      <c r="Q404" s="202">
        <v>1.42E-3</v>
      </c>
      <c r="R404" s="202">
        <f>Q404*H404</f>
        <v>0.54300799999999994</v>
      </c>
      <c r="S404" s="202">
        <v>0</v>
      </c>
      <c r="T404" s="203">
        <f>S404*H404</f>
        <v>0</v>
      </c>
      <c r="U404" s="35"/>
      <c r="V404" s="35"/>
      <c r="W404" s="35"/>
      <c r="X404" s="35"/>
      <c r="Y404" s="35"/>
      <c r="Z404" s="35"/>
      <c r="AA404" s="35"/>
      <c r="AB404" s="35"/>
      <c r="AC404" s="35"/>
      <c r="AD404" s="35"/>
      <c r="AE404" s="35"/>
      <c r="AR404" s="204" t="s">
        <v>212</v>
      </c>
      <c r="AT404" s="204" t="s">
        <v>208</v>
      </c>
      <c r="AU404" s="204" t="s">
        <v>82</v>
      </c>
      <c r="AY404" s="18" t="s">
        <v>206</v>
      </c>
      <c r="BE404" s="205">
        <f>IF(N404="základní",J404,0)</f>
        <v>0</v>
      </c>
      <c r="BF404" s="205">
        <f>IF(N404="snížená",J404,0)</f>
        <v>0</v>
      </c>
      <c r="BG404" s="205">
        <f>IF(N404="zákl. přenesená",J404,0)</f>
        <v>0</v>
      </c>
      <c r="BH404" s="205">
        <f>IF(N404="sníž. přenesená",J404,0)</f>
        <v>0</v>
      </c>
      <c r="BI404" s="205">
        <f>IF(N404="nulová",J404,0)</f>
        <v>0</v>
      </c>
      <c r="BJ404" s="18" t="s">
        <v>80</v>
      </c>
      <c r="BK404" s="205">
        <f>ROUND(I404*H404,2)</f>
        <v>0</v>
      </c>
      <c r="BL404" s="18" t="s">
        <v>212</v>
      </c>
      <c r="BM404" s="204" t="s">
        <v>2057</v>
      </c>
    </row>
    <row r="405" spans="1:65" s="2" customFormat="1" ht="39">
      <c r="A405" s="35"/>
      <c r="B405" s="36"/>
      <c r="C405" s="37"/>
      <c r="D405" s="208" t="s">
        <v>279</v>
      </c>
      <c r="E405" s="37"/>
      <c r="F405" s="221" t="s">
        <v>2058</v>
      </c>
      <c r="G405" s="37"/>
      <c r="H405" s="37"/>
      <c r="I405" s="116"/>
      <c r="J405" s="37"/>
      <c r="K405" s="37"/>
      <c r="L405" s="40"/>
      <c r="M405" s="222"/>
      <c r="N405" s="223"/>
      <c r="O405" s="65"/>
      <c r="P405" s="65"/>
      <c r="Q405" s="65"/>
      <c r="R405" s="65"/>
      <c r="S405" s="65"/>
      <c r="T405" s="66"/>
      <c r="U405" s="35"/>
      <c r="V405" s="35"/>
      <c r="W405" s="35"/>
      <c r="X405" s="35"/>
      <c r="Y405" s="35"/>
      <c r="Z405" s="35"/>
      <c r="AA405" s="35"/>
      <c r="AB405" s="35"/>
      <c r="AC405" s="35"/>
      <c r="AD405" s="35"/>
      <c r="AE405" s="35"/>
      <c r="AT405" s="18" t="s">
        <v>279</v>
      </c>
      <c r="AU405" s="18" t="s">
        <v>82</v>
      </c>
    </row>
    <row r="406" spans="1:65" s="13" customFormat="1" ht="11.25">
      <c r="B406" s="206"/>
      <c r="C406" s="207"/>
      <c r="D406" s="208" t="s">
        <v>246</v>
      </c>
      <c r="E406" s="209" t="s">
        <v>19</v>
      </c>
      <c r="F406" s="210" t="s">
        <v>2059</v>
      </c>
      <c r="G406" s="207"/>
      <c r="H406" s="211">
        <v>382.4</v>
      </c>
      <c r="I406" s="212"/>
      <c r="J406" s="207"/>
      <c r="K406" s="207"/>
      <c r="L406" s="213"/>
      <c r="M406" s="214"/>
      <c r="N406" s="215"/>
      <c r="O406" s="215"/>
      <c r="P406" s="215"/>
      <c r="Q406" s="215"/>
      <c r="R406" s="215"/>
      <c r="S406" s="215"/>
      <c r="T406" s="216"/>
      <c r="AT406" s="217" t="s">
        <v>246</v>
      </c>
      <c r="AU406" s="217" t="s">
        <v>82</v>
      </c>
      <c r="AV406" s="13" t="s">
        <v>82</v>
      </c>
      <c r="AW406" s="13" t="s">
        <v>33</v>
      </c>
      <c r="AX406" s="13" t="s">
        <v>80</v>
      </c>
      <c r="AY406" s="217" t="s">
        <v>206</v>
      </c>
    </row>
    <row r="407" spans="1:65" s="2" customFormat="1" ht="16.5" customHeight="1">
      <c r="A407" s="35"/>
      <c r="B407" s="36"/>
      <c r="C407" s="193" t="s">
        <v>1514</v>
      </c>
      <c r="D407" s="193" t="s">
        <v>208</v>
      </c>
      <c r="E407" s="194" t="s">
        <v>2060</v>
      </c>
      <c r="F407" s="195" t="s">
        <v>2061</v>
      </c>
      <c r="G407" s="196" t="s">
        <v>325</v>
      </c>
      <c r="H407" s="197">
        <v>382.4</v>
      </c>
      <c r="I407" s="198"/>
      <c r="J407" s="199">
        <f>ROUND(I407*H407,2)</f>
        <v>0</v>
      </c>
      <c r="K407" s="195" t="s">
        <v>277</v>
      </c>
      <c r="L407" s="40"/>
      <c r="M407" s="200" t="s">
        <v>19</v>
      </c>
      <c r="N407" s="201" t="s">
        <v>43</v>
      </c>
      <c r="O407" s="65"/>
      <c r="P407" s="202">
        <f>O407*H407</f>
        <v>0</v>
      </c>
      <c r="Q407" s="202">
        <v>0</v>
      </c>
      <c r="R407" s="202">
        <f>Q407*H407</f>
        <v>0</v>
      </c>
      <c r="S407" s="202">
        <v>0</v>
      </c>
      <c r="T407" s="203">
        <f>S407*H407</f>
        <v>0</v>
      </c>
      <c r="U407" s="35"/>
      <c r="V407" s="35"/>
      <c r="W407" s="35"/>
      <c r="X407" s="35"/>
      <c r="Y407" s="35"/>
      <c r="Z407" s="35"/>
      <c r="AA407" s="35"/>
      <c r="AB407" s="35"/>
      <c r="AC407" s="35"/>
      <c r="AD407" s="35"/>
      <c r="AE407" s="35"/>
      <c r="AR407" s="204" t="s">
        <v>212</v>
      </c>
      <c r="AT407" s="204" t="s">
        <v>208</v>
      </c>
      <c r="AU407" s="204" t="s">
        <v>82</v>
      </c>
      <c r="AY407" s="18" t="s">
        <v>206</v>
      </c>
      <c r="BE407" s="205">
        <f>IF(N407="základní",J407,0)</f>
        <v>0</v>
      </c>
      <c r="BF407" s="205">
        <f>IF(N407="snížená",J407,0)</f>
        <v>0</v>
      </c>
      <c r="BG407" s="205">
        <f>IF(N407="zákl. přenesená",J407,0)</f>
        <v>0</v>
      </c>
      <c r="BH407" s="205">
        <f>IF(N407="sníž. přenesená",J407,0)</f>
        <v>0</v>
      </c>
      <c r="BI407" s="205">
        <f>IF(N407="nulová",J407,0)</f>
        <v>0</v>
      </c>
      <c r="BJ407" s="18" t="s">
        <v>80</v>
      </c>
      <c r="BK407" s="205">
        <f>ROUND(I407*H407,2)</f>
        <v>0</v>
      </c>
      <c r="BL407" s="18" t="s">
        <v>212</v>
      </c>
      <c r="BM407" s="204" t="s">
        <v>2062</v>
      </c>
    </row>
    <row r="408" spans="1:65" s="2" customFormat="1" ht="39">
      <c r="A408" s="35"/>
      <c r="B408" s="36"/>
      <c r="C408" s="37"/>
      <c r="D408" s="208" t="s">
        <v>279</v>
      </c>
      <c r="E408" s="37"/>
      <c r="F408" s="221" t="s">
        <v>2058</v>
      </c>
      <c r="G408" s="37"/>
      <c r="H408" s="37"/>
      <c r="I408" s="116"/>
      <c r="J408" s="37"/>
      <c r="K408" s="37"/>
      <c r="L408" s="40"/>
      <c r="M408" s="222"/>
      <c r="N408" s="223"/>
      <c r="O408" s="65"/>
      <c r="P408" s="65"/>
      <c r="Q408" s="65"/>
      <c r="R408" s="65"/>
      <c r="S408" s="65"/>
      <c r="T408" s="66"/>
      <c r="U408" s="35"/>
      <c r="V408" s="35"/>
      <c r="W408" s="35"/>
      <c r="X408" s="35"/>
      <c r="Y408" s="35"/>
      <c r="Z408" s="35"/>
      <c r="AA408" s="35"/>
      <c r="AB408" s="35"/>
      <c r="AC408" s="35"/>
      <c r="AD408" s="35"/>
      <c r="AE408" s="35"/>
      <c r="AT408" s="18" t="s">
        <v>279</v>
      </c>
      <c r="AU408" s="18" t="s">
        <v>82</v>
      </c>
    </row>
    <row r="409" spans="1:65" s="2" customFormat="1" ht="21.75" customHeight="1">
      <c r="A409" s="35"/>
      <c r="B409" s="36"/>
      <c r="C409" s="193" t="s">
        <v>2063</v>
      </c>
      <c r="D409" s="193" t="s">
        <v>208</v>
      </c>
      <c r="E409" s="194" t="s">
        <v>2064</v>
      </c>
      <c r="F409" s="195" t="s">
        <v>2065</v>
      </c>
      <c r="G409" s="196" t="s">
        <v>289</v>
      </c>
      <c r="H409" s="197">
        <v>6.1379999999999999</v>
      </c>
      <c r="I409" s="198"/>
      <c r="J409" s="199">
        <f>ROUND(I409*H409,2)</f>
        <v>0</v>
      </c>
      <c r="K409" s="195" t="s">
        <v>277</v>
      </c>
      <c r="L409" s="40"/>
      <c r="M409" s="200" t="s">
        <v>19</v>
      </c>
      <c r="N409" s="201" t="s">
        <v>43</v>
      </c>
      <c r="O409" s="65"/>
      <c r="P409" s="202">
        <f>O409*H409</f>
        <v>0</v>
      </c>
      <c r="Q409" s="202">
        <v>1.05037</v>
      </c>
      <c r="R409" s="202">
        <f>Q409*H409</f>
        <v>6.4471710599999996</v>
      </c>
      <c r="S409" s="202">
        <v>0</v>
      </c>
      <c r="T409" s="203">
        <f>S409*H409</f>
        <v>0</v>
      </c>
      <c r="U409" s="35"/>
      <c r="V409" s="35"/>
      <c r="W409" s="35"/>
      <c r="X409" s="35"/>
      <c r="Y409" s="35"/>
      <c r="Z409" s="35"/>
      <c r="AA409" s="35"/>
      <c r="AB409" s="35"/>
      <c r="AC409" s="35"/>
      <c r="AD409" s="35"/>
      <c r="AE409" s="35"/>
      <c r="AR409" s="204" t="s">
        <v>212</v>
      </c>
      <c r="AT409" s="204" t="s">
        <v>208</v>
      </c>
      <c r="AU409" s="204" t="s">
        <v>82</v>
      </c>
      <c r="AY409" s="18" t="s">
        <v>206</v>
      </c>
      <c r="BE409" s="205">
        <f>IF(N409="základní",J409,0)</f>
        <v>0</v>
      </c>
      <c r="BF409" s="205">
        <f>IF(N409="snížená",J409,0)</f>
        <v>0</v>
      </c>
      <c r="BG409" s="205">
        <f>IF(N409="zákl. přenesená",J409,0)</f>
        <v>0</v>
      </c>
      <c r="BH409" s="205">
        <f>IF(N409="sníž. přenesená",J409,0)</f>
        <v>0</v>
      </c>
      <c r="BI409" s="205">
        <f>IF(N409="nulová",J409,0)</f>
        <v>0</v>
      </c>
      <c r="BJ409" s="18" t="s">
        <v>80</v>
      </c>
      <c r="BK409" s="205">
        <f>ROUND(I409*H409,2)</f>
        <v>0</v>
      </c>
      <c r="BL409" s="18" t="s">
        <v>212</v>
      </c>
      <c r="BM409" s="204" t="s">
        <v>2066</v>
      </c>
    </row>
    <row r="410" spans="1:65" s="13" customFormat="1" ht="11.25">
      <c r="B410" s="206"/>
      <c r="C410" s="207"/>
      <c r="D410" s="208" t="s">
        <v>246</v>
      </c>
      <c r="E410" s="209" t="s">
        <v>19</v>
      </c>
      <c r="F410" s="210" t="s">
        <v>2067</v>
      </c>
      <c r="G410" s="207"/>
      <c r="H410" s="211">
        <v>6.1379999999999999</v>
      </c>
      <c r="I410" s="212"/>
      <c r="J410" s="207"/>
      <c r="K410" s="207"/>
      <c r="L410" s="213"/>
      <c r="M410" s="214"/>
      <c r="N410" s="215"/>
      <c r="O410" s="215"/>
      <c r="P410" s="215"/>
      <c r="Q410" s="215"/>
      <c r="R410" s="215"/>
      <c r="S410" s="215"/>
      <c r="T410" s="216"/>
      <c r="AT410" s="217" t="s">
        <v>246</v>
      </c>
      <c r="AU410" s="217" t="s">
        <v>82</v>
      </c>
      <c r="AV410" s="13" t="s">
        <v>82</v>
      </c>
      <c r="AW410" s="13" t="s">
        <v>33</v>
      </c>
      <c r="AX410" s="13" t="s">
        <v>80</v>
      </c>
      <c r="AY410" s="217" t="s">
        <v>206</v>
      </c>
    </row>
    <row r="411" spans="1:65" s="2" customFormat="1" ht="16.5" customHeight="1">
      <c r="A411" s="35"/>
      <c r="B411" s="36"/>
      <c r="C411" s="193" t="s">
        <v>1517</v>
      </c>
      <c r="D411" s="193" t="s">
        <v>208</v>
      </c>
      <c r="E411" s="194" t="s">
        <v>2068</v>
      </c>
      <c r="F411" s="195" t="s">
        <v>2069</v>
      </c>
      <c r="G411" s="196" t="s">
        <v>289</v>
      </c>
      <c r="H411" s="197">
        <v>2.2000000000000002</v>
      </c>
      <c r="I411" s="198"/>
      <c r="J411" s="199">
        <f>ROUND(I411*H411,2)</f>
        <v>0</v>
      </c>
      <c r="K411" s="195" t="s">
        <v>277</v>
      </c>
      <c r="L411" s="40"/>
      <c r="M411" s="200" t="s">
        <v>19</v>
      </c>
      <c r="N411" s="201" t="s">
        <v>43</v>
      </c>
      <c r="O411" s="65"/>
      <c r="P411" s="202">
        <f>O411*H411</f>
        <v>0</v>
      </c>
      <c r="Q411" s="202">
        <v>1.0380199999999999</v>
      </c>
      <c r="R411" s="202">
        <f>Q411*H411</f>
        <v>2.2836440000000002</v>
      </c>
      <c r="S411" s="202">
        <v>0</v>
      </c>
      <c r="T411" s="203">
        <f>S411*H411</f>
        <v>0</v>
      </c>
      <c r="U411" s="35"/>
      <c r="V411" s="35"/>
      <c r="W411" s="35"/>
      <c r="X411" s="35"/>
      <c r="Y411" s="35"/>
      <c r="Z411" s="35"/>
      <c r="AA411" s="35"/>
      <c r="AB411" s="35"/>
      <c r="AC411" s="35"/>
      <c r="AD411" s="35"/>
      <c r="AE411" s="35"/>
      <c r="AR411" s="204" t="s">
        <v>212</v>
      </c>
      <c r="AT411" s="204" t="s">
        <v>208</v>
      </c>
      <c r="AU411" s="204" t="s">
        <v>82</v>
      </c>
      <c r="AY411" s="18" t="s">
        <v>206</v>
      </c>
      <c r="BE411" s="205">
        <f>IF(N411="základní",J411,0)</f>
        <v>0</v>
      </c>
      <c r="BF411" s="205">
        <f>IF(N411="snížená",J411,0)</f>
        <v>0</v>
      </c>
      <c r="BG411" s="205">
        <f>IF(N411="zákl. přenesená",J411,0)</f>
        <v>0</v>
      </c>
      <c r="BH411" s="205">
        <f>IF(N411="sníž. přenesená",J411,0)</f>
        <v>0</v>
      </c>
      <c r="BI411" s="205">
        <f>IF(N411="nulová",J411,0)</f>
        <v>0</v>
      </c>
      <c r="BJ411" s="18" t="s">
        <v>80</v>
      </c>
      <c r="BK411" s="205">
        <f>ROUND(I411*H411,2)</f>
        <v>0</v>
      </c>
      <c r="BL411" s="18" t="s">
        <v>212</v>
      </c>
      <c r="BM411" s="204" t="s">
        <v>2070</v>
      </c>
    </row>
    <row r="412" spans="1:65" s="13" customFormat="1" ht="11.25">
      <c r="B412" s="206"/>
      <c r="C412" s="207"/>
      <c r="D412" s="208" t="s">
        <v>246</v>
      </c>
      <c r="E412" s="209" t="s">
        <v>19</v>
      </c>
      <c r="F412" s="210" t="s">
        <v>2071</v>
      </c>
      <c r="G412" s="207"/>
      <c r="H412" s="211">
        <v>2.2000000000000002</v>
      </c>
      <c r="I412" s="212"/>
      <c r="J412" s="207"/>
      <c r="K412" s="207"/>
      <c r="L412" s="213"/>
      <c r="M412" s="214"/>
      <c r="N412" s="215"/>
      <c r="O412" s="215"/>
      <c r="P412" s="215"/>
      <c r="Q412" s="215"/>
      <c r="R412" s="215"/>
      <c r="S412" s="215"/>
      <c r="T412" s="216"/>
      <c r="AT412" s="217" t="s">
        <v>246</v>
      </c>
      <c r="AU412" s="217" t="s">
        <v>82</v>
      </c>
      <c r="AV412" s="13" t="s">
        <v>82</v>
      </c>
      <c r="AW412" s="13" t="s">
        <v>33</v>
      </c>
      <c r="AX412" s="13" t="s">
        <v>80</v>
      </c>
      <c r="AY412" s="217" t="s">
        <v>206</v>
      </c>
    </row>
    <row r="413" spans="1:65" s="12" customFormat="1" ht="22.9" customHeight="1">
      <c r="B413" s="177"/>
      <c r="C413" s="178"/>
      <c r="D413" s="179" t="s">
        <v>71</v>
      </c>
      <c r="E413" s="191" t="s">
        <v>212</v>
      </c>
      <c r="F413" s="191" t="s">
        <v>1037</v>
      </c>
      <c r="G413" s="178"/>
      <c r="H413" s="178"/>
      <c r="I413" s="181"/>
      <c r="J413" s="192">
        <f>BK413</f>
        <v>0</v>
      </c>
      <c r="K413" s="178"/>
      <c r="L413" s="183"/>
      <c r="M413" s="184"/>
      <c r="N413" s="185"/>
      <c r="O413" s="185"/>
      <c r="P413" s="186">
        <f>SUM(P414:P487)</f>
        <v>0</v>
      </c>
      <c r="Q413" s="185"/>
      <c r="R413" s="186">
        <f>SUM(R414:R487)</f>
        <v>6527.4108200599994</v>
      </c>
      <c r="S413" s="185"/>
      <c r="T413" s="187">
        <f>SUM(T414:T487)</f>
        <v>0</v>
      </c>
      <c r="AR413" s="188" t="s">
        <v>80</v>
      </c>
      <c r="AT413" s="189" t="s">
        <v>71</v>
      </c>
      <c r="AU413" s="189" t="s">
        <v>80</v>
      </c>
      <c r="AY413" s="188" t="s">
        <v>206</v>
      </c>
      <c r="BK413" s="190">
        <f>SUM(BK414:BK487)</f>
        <v>0</v>
      </c>
    </row>
    <row r="414" spans="1:65" s="2" customFormat="1" ht="21.75" customHeight="1">
      <c r="A414" s="35"/>
      <c r="B414" s="36"/>
      <c r="C414" s="193" t="s">
        <v>850</v>
      </c>
      <c r="D414" s="193" t="s">
        <v>208</v>
      </c>
      <c r="E414" s="194" t="s">
        <v>2072</v>
      </c>
      <c r="F414" s="195" t="s">
        <v>2073</v>
      </c>
      <c r="G414" s="196" t="s">
        <v>302</v>
      </c>
      <c r="H414" s="197">
        <v>1225.2</v>
      </c>
      <c r="I414" s="198"/>
      <c r="J414" s="199">
        <f>ROUND(I414*H414,2)</f>
        <v>0</v>
      </c>
      <c r="K414" s="195" t="s">
        <v>277</v>
      </c>
      <c r="L414" s="40"/>
      <c r="M414" s="200" t="s">
        <v>19</v>
      </c>
      <c r="N414" s="201" t="s">
        <v>43</v>
      </c>
      <c r="O414" s="65"/>
      <c r="P414" s="202">
        <f>O414*H414</f>
        <v>0</v>
      </c>
      <c r="Q414" s="202">
        <v>2.45343</v>
      </c>
      <c r="R414" s="202">
        <f>Q414*H414</f>
        <v>3005.9424360000003</v>
      </c>
      <c r="S414" s="202">
        <v>0</v>
      </c>
      <c r="T414" s="203">
        <f>S414*H414</f>
        <v>0</v>
      </c>
      <c r="U414" s="35"/>
      <c r="V414" s="35"/>
      <c r="W414" s="35"/>
      <c r="X414" s="35"/>
      <c r="Y414" s="35"/>
      <c r="Z414" s="35"/>
      <c r="AA414" s="35"/>
      <c r="AB414" s="35"/>
      <c r="AC414" s="35"/>
      <c r="AD414" s="35"/>
      <c r="AE414" s="35"/>
      <c r="AR414" s="204" t="s">
        <v>212</v>
      </c>
      <c r="AT414" s="204" t="s">
        <v>208</v>
      </c>
      <c r="AU414" s="204" t="s">
        <v>82</v>
      </c>
      <c r="AY414" s="18" t="s">
        <v>206</v>
      </c>
      <c r="BE414" s="205">
        <f>IF(N414="základní",J414,0)</f>
        <v>0</v>
      </c>
      <c r="BF414" s="205">
        <f>IF(N414="snížená",J414,0)</f>
        <v>0</v>
      </c>
      <c r="BG414" s="205">
        <f>IF(N414="zákl. přenesená",J414,0)</f>
        <v>0</v>
      </c>
      <c r="BH414" s="205">
        <f>IF(N414="sníž. přenesená",J414,0)</f>
        <v>0</v>
      </c>
      <c r="BI414" s="205">
        <f>IF(N414="nulová",J414,0)</f>
        <v>0</v>
      </c>
      <c r="BJ414" s="18" t="s">
        <v>80</v>
      </c>
      <c r="BK414" s="205">
        <f>ROUND(I414*H414,2)</f>
        <v>0</v>
      </c>
      <c r="BL414" s="18" t="s">
        <v>212</v>
      </c>
      <c r="BM414" s="204" t="s">
        <v>2074</v>
      </c>
    </row>
    <row r="415" spans="1:65" s="2" customFormat="1" ht="39">
      <c r="A415" s="35"/>
      <c r="B415" s="36"/>
      <c r="C415" s="37"/>
      <c r="D415" s="208" t="s">
        <v>279</v>
      </c>
      <c r="E415" s="37"/>
      <c r="F415" s="221" t="s">
        <v>2075</v>
      </c>
      <c r="G415" s="37"/>
      <c r="H415" s="37"/>
      <c r="I415" s="116"/>
      <c r="J415" s="37"/>
      <c r="K415" s="37"/>
      <c r="L415" s="40"/>
      <c r="M415" s="222"/>
      <c r="N415" s="223"/>
      <c r="O415" s="65"/>
      <c r="P415" s="65"/>
      <c r="Q415" s="65"/>
      <c r="R415" s="65"/>
      <c r="S415" s="65"/>
      <c r="T415" s="66"/>
      <c r="U415" s="35"/>
      <c r="V415" s="35"/>
      <c r="W415" s="35"/>
      <c r="X415" s="35"/>
      <c r="Y415" s="35"/>
      <c r="Z415" s="35"/>
      <c r="AA415" s="35"/>
      <c r="AB415" s="35"/>
      <c r="AC415" s="35"/>
      <c r="AD415" s="35"/>
      <c r="AE415" s="35"/>
      <c r="AT415" s="18" t="s">
        <v>279</v>
      </c>
      <c r="AU415" s="18" t="s">
        <v>82</v>
      </c>
    </row>
    <row r="416" spans="1:65" s="13" customFormat="1" ht="11.25">
      <c r="B416" s="206"/>
      <c r="C416" s="207"/>
      <c r="D416" s="208" t="s">
        <v>246</v>
      </c>
      <c r="E416" s="209" t="s">
        <v>19</v>
      </c>
      <c r="F416" s="210" t="s">
        <v>2076</v>
      </c>
      <c r="G416" s="207"/>
      <c r="H416" s="211">
        <v>1225.2</v>
      </c>
      <c r="I416" s="212"/>
      <c r="J416" s="207"/>
      <c r="K416" s="207"/>
      <c r="L416" s="213"/>
      <c r="M416" s="214"/>
      <c r="N416" s="215"/>
      <c r="O416" s="215"/>
      <c r="P416" s="215"/>
      <c r="Q416" s="215"/>
      <c r="R416" s="215"/>
      <c r="S416" s="215"/>
      <c r="T416" s="216"/>
      <c r="AT416" s="217" t="s">
        <v>246</v>
      </c>
      <c r="AU416" s="217" t="s">
        <v>82</v>
      </c>
      <c r="AV416" s="13" t="s">
        <v>82</v>
      </c>
      <c r="AW416" s="13" t="s">
        <v>33</v>
      </c>
      <c r="AX416" s="13" t="s">
        <v>80</v>
      </c>
      <c r="AY416" s="217" t="s">
        <v>206</v>
      </c>
    </row>
    <row r="417" spans="1:65" s="2" customFormat="1" ht="21.75" customHeight="1">
      <c r="A417" s="35"/>
      <c r="B417" s="36"/>
      <c r="C417" s="193" t="s">
        <v>853</v>
      </c>
      <c r="D417" s="193" t="s">
        <v>208</v>
      </c>
      <c r="E417" s="194" t="s">
        <v>2077</v>
      </c>
      <c r="F417" s="195" t="s">
        <v>2078</v>
      </c>
      <c r="G417" s="196" t="s">
        <v>302</v>
      </c>
      <c r="H417" s="197">
        <v>558.29200000000003</v>
      </c>
      <c r="I417" s="198"/>
      <c r="J417" s="199">
        <f>ROUND(I417*H417,2)</f>
        <v>0</v>
      </c>
      <c r="K417" s="195" t="s">
        <v>277</v>
      </c>
      <c r="L417" s="40"/>
      <c r="M417" s="200" t="s">
        <v>19</v>
      </c>
      <c r="N417" s="201" t="s">
        <v>43</v>
      </c>
      <c r="O417" s="65"/>
      <c r="P417" s="202">
        <f>O417*H417</f>
        <v>0</v>
      </c>
      <c r="Q417" s="202">
        <v>2.45343</v>
      </c>
      <c r="R417" s="202">
        <f>Q417*H417</f>
        <v>1369.7303415600002</v>
      </c>
      <c r="S417" s="202">
        <v>0</v>
      </c>
      <c r="T417" s="203">
        <f>S417*H417</f>
        <v>0</v>
      </c>
      <c r="U417" s="35"/>
      <c r="V417" s="35"/>
      <c r="W417" s="35"/>
      <c r="X417" s="35"/>
      <c r="Y417" s="35"/>
      <c r="Z417" s="35"/>
      <c r="AA417" s="35"/>
      <c r="AB417" s="35"/>
      <c r="AC417" s="35"/>
      <c r="AD417" s="35"/>
      <c r="AE417" s="35"/>
      <c r="AR417" s="204" t="s">
        <v>212</v>
      </c>
      <c r="AT417" s="204" t="s">
        <v>208</v>
      </c>
      <c r="AU417" s="204" t="s">
        <v>82</v>
      </c>
      <c r="AY417" s="18" t="s">
        <v>206</v>
      </c>
      <c r="BE417" s="205">
        <f>IF(N417="základní",J417,0)</f>
        <v>0</v>
      </c>
      <c r="BF417" s="205">
        <f>IF(N417="snížená",J417,0)</f>
        <v>0</v>
      </c>
      <c r="BG417" s="205">
        <f>IF(N417="zákl. přenesená",J417,0)</f>
        <v>0</v>
      </c>
      <c r="BH417" s="205">
        <f>IF(N417="sníž. přenesená",J417,0)</f>
        <v>0</v>
      </c>
      <c r="BI417" s="205">
        <f>IF(N417="nulová",J417,0)</f>
        <v>0</v>
      </c>
      <c r="BJ417" s="18" t="s">
        <v>80</v>
      </c>
      <c r="BK417" s="205">
        <f>ROUND(I417*H417,2)</f>
        <v>0</v>
      </c>
      <c r="BL417" s="18" t="s">
        <v>212</v>
      </c>
      <c r="BM417" s="204" t="s">
        <v>2079</v>
      </c>
    </row>
    <row r="418" spans="1:65" s="2" customFormat="1" ht="39">
      <c r="A418" s="35"/>
      <c r="B418" s="36"/>
      <c r="C418" s="37"/>
      <c r="D418" s="208" t="s">
        <v>279</v>
      </c>
      <c r="E418" s="37"/>
      <c r="F418" s="221" t="s">
        <v>2075</v>
      </c>
      <c r="G418" s="37"/>
      <c r="H418" s="37"/>
      <c r="I418" s="116"/>
      <c r="J418" s="37"/>
      <c r="K418" s="37"/>
      <c r="L418" s="40"/>
      <c r="M418" s="222"/>
      <c r="N418" s="223"/>
      <c r="O418" s="65"/>
      <c r="P418" s="65"/>
      <c r="Q418" s="65"/>
      <c r="R418" s="65"/>
      <c r="S418" s="65"/>
      <c r="T418" s="66"/>
      <c r="U418" s="35"/>
      <c r="V418" s="35"/>
      <c r="W418" s="35"/>
      <c r="X418" s="35"/>
      <c r="Y418" s="35"/>
      <c r="Z418" s="35"/>
      <c r="AA418" s="35"/>
      <c r="AB418" s="35"/>
      <c r="AC418" s="35"/>
      <c r="AD418" s="35"/>
      <c r="AE418" s="35"/>
      <c r="AT418" s="18" t="s">
        <v>279</v>
      </c>
      <c r="AU418" s="18" t="s">
        <v>82</v>
      </c>
    </row>
    <row r="419" spans="1:65" s="13" customFormat="1" ht="11.25">
      <c r="B419" s="206"/>
      <c r="C419" s="207"/>
      <c r="D419" s="208" t="s">
        <v>246</v>
      </c>
      <c r="E419" s="209" t="s">
        <v>19</v>
      </c>
      <c r="F419" s="210" t="s">
        <v>2080</v>
      </c>
      <c r="G419" s="207"/>
      <c r="H419" s="211">
        <v>558.29200000000003</v>
      </c>
      <c r="I419" s="212"/>
      <c r="J419" s="207"/>
      <c r="K419" s="207"/>
      <c r="L419" s="213"/>
      <c r="M419" s="214"/>
      <c r="N419" s="215"/>
      <c r="O419" s="215"/>
      <c r="P419" s="215"/>
      <c r="Q419" s="215"/>
      <c r="R419" s="215"/>
      <c r="S419" s="215"/>
      <c r="T419" s="216"/>
      <c r="AT419" s="217" t="s">
        <v>246</v>
      </c>
      <c r="AU419" s="217" t="s">
        <v>82</v>
      </c>
      <c r="AV419" s="13" t="s">
        <v>82</v>
      </c>
      <c r="AW419" s="13" t="s">
        <v>33</v>
      </c>
      <c r="AX419" s="13" t="s">
        <v>80</v>
      </c>
      <c r="AY419" s="217" t="s">
        <v>206</v>
      </c>
    </row>
    <row r="420" spans="1:65" s="2" customFormat="1" ht="21.75" customHeight="1">
      <c r="A420" s="35"/>
      <c r="B420" s="36"/>
      <c r="C420" s="193" t="s">
        <v>856</v>
      </c>
      <c r="D420" s="193" t="s">
        <v>208</v>
      </c>
      <c r="E420" s="194" t="s">
        <v>2081</v>
      </c>
      <c r="F420" s="195" t="s">
        <v>2082</v>
      </c>
      <c r="G420" s="196" t="s">
        <v>302</v>
      </c>
      <c r="H420" s="197">
        <v>614.70000000000005</v>
      </c>
      <c r="I420" s="198"/>
      <c r="J420" s="199">
        <f>ROUND(I420*H420,2)</f>
        <v>0</v>
      </c>
      <c r="K420" s="195" t="s">
        <v>277</v>
      </c>
      <c r="L420" s="40"/>
      <c r="M420" s="200" t="s">
        <v>19</v>
      </c>
      <c r="N420" s="201" t="s">
        <v>43</v>
      </c>
      <c r="O420" s="65"/>
      <c r="P420" s="202">
        <f>O420*H420</f>
        <v>0</v>
      </c>
      <c r="Q420" s="202">
        <v>2.45343</v>
      </c>
      <c r="R420" s="202">
        <f>Q420*H420</f>
        <v>1508.123421</v>
      </c>
      <c r="S420" s="202">
        <v>0</v>
      </c>
      <c r="T420" s="203">
        <f>S420*H420</f>
        <v>0</v>
      </c>
      <c r="U420" s="35"/>
      <c r="V420" s="35"/>
      <c r="W420" s="35"/>
      <c r="X420" s="35"/>
      <c r="Y420" s="35"/>
      <c r="Z420" s="35"/>
      <c r="AA420" s="35"/>
      <c r="AB420" s="35"/>
      <c r="AC420" s="35"/>
      <c r="AD420" s="35"/>
      <c r="AE420" s="35"/>
      <c r="AR420" s="204" t="s">
        <v>212</v>
      </c>
      <c r="AT420" s="204" t="s">
        <v>208</v>
      </c>
      <c r="AU420" s="204" t="s">
        <v>82</v>
      </c>
      <c r="AY420" s="18" t="s">
        <v>206</v>
      </c>
      <c r="BE420" s="205">
        <f>IF(N420="základní",J420,0)</f>
        <v>0</v>
      </c>
      <c r="BF420" s="205">
        <f>IF(N420="snížená",J420,0)</f>
        <v>0</v>
      </c>
      <c r="BG420" s="205">
        <f>IF(N420="zákl. přenesená",J420,0)</f>
        <v>0</v>
      </c>
      <c r="BH420" s="205">
        <f>IF(N420="sníž. přenesená",J420,0)</f>
        <v>0</v>
      </c>
      <c r="BI420" s="205">
        <f>IF(N420="nulová",J420,0)</f>
        <v>0</v>
      </c>
      <c r="BJ420" s="18" t="s">
        <v>80</v>
      </c>
      <c r="BK420" s="205">
        <f>ROUND(I420*H420,2)</f>
        <v>0</v>
      </c>
      <c r="BL420" s="18" t="s">
        <v>212</v>
      </c>
      <c r="BM420" s="204" t="s">
        <v>2083</v>
      </c>
    </row>
    <row r="421" spans="1:65" s="2" customFormat="1" ht="39">
      <c r="A421" s="35"/>
      <c r="B421" s="36"/>
      <c r="C421" s="37"/>
      <c r="D421" s="208" t="s">
        <v>279</v>
      </c>
      <c r="E421" s="37"/>
      <c r="F421" s="221" t="s">
        <v>2075</v>
      </c>
      <c r="G421" s="37"/>
      <c r="H421" s="37"/>
      <c r="I421" s="116"/>
      <c r="J421" s="37"/>
      <c r="K421" s="37"/>
      <c r="L421" s="40"/>
      <c r="M421" s="222"/>
      <c r="N421" s="223"/>
      <c r="O421" s="65"/>
      <c r="P421" s="65"/>
      <c r="Q421" s="65"/>
      <c r="R421" s="65"/>
      <c r="S421" s="65"/>
      <c r="T421" s="66"/>
      <c r="U421" s="35"/>
      <c r="V421" s="35"/>
      <c r="W421" s="35"/>
      <c r="X421" s="35"/>
      <c r="Y421" s="35"/>
      <c r="Z421" s="35"/>
      <c r="AA421" s="35"/>
      <c r="AB421" s="35"/>
      <c r="AC421" s="35"/>
      <c r="AD421" s="35"/>
      <c r="AE421" s="35"/>
      <c r="AT421" s="18" t="s">
        <v>279</v>
      </c>
      <c r="AU421" s="18" t="s">
        <v>82</v>
      </c>
    </row>
    <row r="422" spans="1:65" s="2" customFormat="1" ht="16.5" customHeight="1">
      <c r="A422" s="35"/>
      <c r="B422" s="36"/>
      <c r="C422" s="193" t="s">
        <v>859</v>
      </c>
      <c r="D422" s="193" t="s">
        <v>208</v>
      </c>
      <c r="E422" s="194" t="s">
        <v>2084</v>
      </c>
      <c r="F422" s="195" t="s">
        <v>2085</v>
      </c>
      <c r="G422" s="196" t="s">
        <v>325</v>
      </c>
      <c r="H422" s="197">
        <v>426.6</v>
      </c>
      <c r="I422" s="198"/>
      <c r="J422" s="199">
        <f>ROUND(I422*H422,2)</f>
        <v>0</v>
      </c>
      <c r="K422" s="195" t="s">
        <v>277</v>
      </c>
      <c r="L422" s="40"/>
      <c r="M422" s="200" t="s">
        <v>19</v>
      </c>
      <c r="N422" s="201" t="s">
        <v>43</v>
      </c>
      <c r="O422" s="65"/>
      <c r="P422" s="202">
        <f>O422*H422</f>
        <v>0</v>
      </c>
      <c r="Q422" s="202">
        <v>5.3299999999999997E-3</v>
      </c>
      <c r="R422" s="202">
        <f>Q422*H422</f>
        <v>2.2737780000000001</v>
      </c>
      <c r="S422" s="202">
        <v>0</v>
      </c>
      <c r="T422" s="203">
        <f>S422*H422</f>
        <v>0</v>
      </c>
      <c r="U422" s="35"/>
      <c r="V422" s="35"/>
      <c r="W422" s="35"/>
      <c r="X422" s="35"/>
      <c r="Y422" s="35"/>
      <c r="Z422" s="35"/>
      <c r="AA422" s="35"/>
      <c r="AB422" s="35"/>
      <c r="AC422" s="35"/>
      <c r="AD422" s="35"/>
      <c r="AE422" s="35"/>
      <c r="AR422" s="204" t="s">
        <v>212</v>
      </c>
      <c r="AT422" s="204" t="s">
        <v>208</v>
      </c>
      <c r="AU422" s="204" t="s">
        <v>82</v>
      </c>
      <c r="AY422" s="18" t="s">
        <v>206</v>
      </c>
      <c r="BE422" s="205">
        <f>IF(N422="základní",J422,0)</f>
        <v>0</v>
      </c>
      <c r="BF422" s="205">
        <f>IF(N422="snížená",J422,0)</f>
        <v>0</v>
      </c>
      <c r="BG422" s="205">
        <f>IF(N422="zákl. přenesená",J422,0)</f>
        <v>0</v>
      </c>
      <c r="BH422" s="205">
        <f>IF(N422="sníž. přenesená",J422,0)</f>
        <v>0</v>
      </c>
      <c r="BI422" s="205">
        <f>IF(N422="nulová",J422,0)</f>
        <v>0</v>
      </c>
      <c r="BJ422" s="18" t="s">
        <v>80</v>
      </c>
      <c r="BK422" s="205">
        <f>ROUND(I422*H422,2)</f>
        <v>0</v>
      </c>
      <c r="BL422" s="18" t="s">
        <v>212</v>
      </c>
      <c r="BM422" s="204" t="s">
        <v>2086</v>
      </c>
    </row>
    <row r="423" spans="1:65" s="2" customFormat="1" ht="146.25">
      <c r="A423" s="35"/>
      <c r="B423" s="36"/>
      <c r="C423" s="37"/>
      <c r="D423" s="208" t="s">
        <v>279</v>
      </c>
      <c r="E423" s="37"/>
      <c r="F423" s="221" t="s">
        <v>2087</v>
      </c>
      <c r="G423" s="37"/>
      <c r="H423" s="37"/>
      <c r="I423" s="116"/>
      <c r="J423" s="37"/>
      <c r="K423" s="37"/>
      <c r="L423" s="40"/>
      <c r="M423" s="222"/>
      <c r="N423" s="223"/>
      <c r="O423" s="65"/>
      <c r="P423" s="65"/>
      <c r="Q423" s="65"/>
      <c r="R423" s="65"/>
      <c r="S423" s="65"/>
      <c r="T423" s="66"/>
      <c r="U423" s="35"/>
      <c r="V423" s="35"/>
      <c r="W423" s="35"/>
      <c r="X423" s="35"/>
      <c r="Y423" s="35"/>
      <c r="Z423" s="35"/>
      <c r="AA423" s="35"/>
      <c r="AB423" s="35"/>
      <c r="AC423" s="35"/>
      <c r="AD423" s="35"/>
      <c r="AE423" s="35"/>
      <c r="AT423" s="18" t="s">
        <v>279</v>
      </c>
      <c r="AU423" s="18" t="s">
        <v>82</v>
      </c>
    </row>
    <row r="424" spans="1:65" s="13" customFormat="1" ht="11.25">
      <c r="B424" s="206"/>
      <c r="C424" s="207"/>
      <c r="D424" s="208" t="s">
        <v>246</v>
      </c>
      <c r="E424" s="209" t="s">
        <v>19</v>
      </c>
      <c r="F424" s="210" t="s">
        <v>2088</v>
      </c>
      <c r="G424" s="207"/>
      <c r="H424" s="211">
        <v>426.6</v>
      </c>
      <c r="I424" s="212"/>
      <c r="J424" s="207"/>
      <c r="K424" s="207"/>
      <c r="L424" s="213"/>
      <c r="M424" s="214"/>
      <c r="N424" s="215"/>
      <c r="O424" s="215"/>
      <c r="P424" s="215"/>
      <c r="Q424" s="215"/>
      <c r="R424" s="215"/>
      <c r="S424" s="215"/>
      <c r="T424" s="216"/>
      <c r="AT424" s="217" t="s">
        <v>246</v>
      </c>
      <c r="AU424" s="217" t="s">
        <v>82</v>
      </c>
      <c r="AV424" s="13" t="s">
        <v>82</v>
      </c>
      <c r="AW424" s="13" t="s">
        <v>33</v>
      </c>
      <c r="AX424" s="13" t="s">
        <v>80</v>
      </c>
      <c r="AY424" s="217" t="s">
        <v>206</v>
      </c>
    </row>
    <row r="425" spans="1:65" s="2" customFormat="1" ht="21.75" customHeight="1">
      <c r="A425" s="35"/>
      <c r="B425" s="36"/>
      <c r="C425" s="193" t="s">
        <v>863</v>
      </c>
      <c r="D425" s="193" t="s">
        <v>208</v>
      </c>
      <c r="E425" s="194" t="s">
        <v>2089</v>
      </c>
      <c r="F425" s="195" t="s">
        <v>2090</v>
      </c>
      <c r="G425" s="196" t="s">
        <v>325</v>
      </c>
      <c r="H425" s="197">
        <v>426.6</v>
      </c>
      <c r="I425" s="198"/>
      <c r="J425" s="199">
        <f>ROUND(I425*H425,2)</f>
        <v>0</v>
      </c>
      <c r="K425" s="195" t="s">
        <v>277</v>
      </c>
      <c r="L425" s="40"/>
      <c r="M425" s="200" t="s">
        <v>19</v>
      </c>
      <c r="N425" s="201" t="s">
        <v>43</v>
      </c>
      <c r="O425" s="65"/>
      <c r="P425" s="202">
        <f>O425*H425</f>
        <v>0</v>
      </c>
      <c r="Q425" s="202">
        <v>0</v>
      </c>
      <c r="R425" s="202">
        <f>Q425*H425</f>
        <v>0</v>
      </c>
      <c r="S425" s="202">
        <v>0</v>
      </c>
      <c r="T425" s="203">
        <f>S425*H425</f>
        <v>0</v>
      </c>
      <c r="U425" s="35"/>
      <c r="V425" s="35"/>
      <c r="W425" s="35"/>
      <c r="X425" s="35"/>
      <c r="Y425" s="35"/>
      <c r="Z425" s="35"/>
      <c r="AA425" s="35"/>
      <c r="AB425" s="35"/>
      <c r="AC425" s="35"/>
      <c r="AD425" s="35"/>
      <c r="AE425" s="35"/>
      <c r="AR425" s="204" t="s">
        <v>212</v>
      </c>
      <c r="AT425" s="204" t="s">
        <v>208</v>
      </c>
      <c r="AU425" s="204" t="s">
        <v>82</v>
      </c>
      <c r="AY425" s="18" t="s">
        <v>206</v>
      </c>
      <c r="BE425" s="205">
        <f>IF(N425="základní",J425,0)</f>
        <v>0</v>
      </c>
      <c r="BF425" s="205">
        <f>IF(N425="snížená",J425,0)</f>
        <v>0</v>
      </c>
      <c r="BG425" s="205">
        <f>IF(N425="zákl. přenesená",J425,0)</f>
        <v>0</v>
      </c>
      <c r="BH425" s="205">
        <f>IF(N425="sníž. přenesená",J425,0)</f>
        <v>0</v>
      </c>
      <c r="BI425" s="205">
        <f>IF(N425="nulová",J425,0)</f>
        <v>0</v>
      </c>
      <c r="BJ425" s="18" t="s">
        <v>80</v>
      </c>
      <c r="BK425" s="205">
        <f>ROUND(I425*H425,2)</f>
        <v>0</v>
      </c>
      <c r="BL425" s="18" t="s">
        <v>212</v>
      </c>
      <c r="BM425" s="204" t="s">
        <v>2091</v>
      </c>
    </row>
    <row r="426" spans="1:65" s="2" customFormat="1" ht="146.25">
      <c r="A426" s="35"/>
      <c r="B426" s="36"/>
      <c r="C426" s="37"/>
      <c r="D426" s="208" t="s">
        <v>279</v>
      </c>
      <c r="E426" s="37"/>
      <c r="F426" s="221" t="s">
        <v>2087</v>
      </c>
      <c r="G426" s="37"/>
      <c r="H426" s="37"/>
      <c r="I426" s="116"/>
      <c r="J426" s="37"/>
      <c r="K426" s="37"/>
      <c r="L426" s="40"/>
      <c r="M426" s="222"/>
      <c r="N426" s="223"/>
      <c r="O426" s="65"/>
      <c r="P426" s="65"/>
      <c r="Q426" s="65"/>
      <c r="R426" s="65"/>
      <c r="S426" s="65"/>
      <c r="T426" s="66"/>
      <c r="U426" s="35"/>
      <c r="V426" s="35"/>
      <c r="W426" s="35"/>
      <c r="X426" s="35"/>
      <c r="Y426" s="35"/>
      <c r="Z426" s="35"/>
      <c r="AA426" s="35"/>
      <c r="AB426" s="35"/>
      <c r="AC426" s="35"/>
      <c r="AD426" s="35"/>
      <c r="AE426" s="35"/>
      <c r="AT426" s="18" t="s">
        <v>279</v>
      </c>
      <c r="AU426" s="18" t="s">
        <v>82</v>
      </c>
    </row>
    <row r="427" spans="1:65" s="2" customFormat="1" ht="16.5" customHeight="1">
      <c r="A427" s="35"/>
      <c r="B427" s="36"/>
      <c r="C427" s="193" t="s">
        <v>866</v>
      </c>
      <c r="D427" s="193" t="s">
        <v>208</v>
      </c>
      <c r="E427" s="194" t="s">
        <v>2092</v>
      </c>
      <c r="F427" s="195" t="s">
        <v>2093</v>
      </c>
      <c r="G427" s="196" t="s">
        <v>325</v>
      </c>
      <c r="H427" s="197">
        <v>237</v>
      </c>
      <c r="I427" s="198"/>
      <c r="J427" s="199">
        <f>ROUND(I427*H427,2)</f>
        <v>0</v>
      </c>
      <c r="K427" s="195" t="s">
        <v>277</v>
      </c>
      <c r="L427" s="40"/>
      <c r="M427" s="200" t="s">
        <v>19</v>
      </c>
      <c r="N427" s="201" t="s">
        <v>43</v>
      </c>
      <c r="O427" s="65"/>
      <c r="P427" s="202">
        <f>O427*H427</f>
        <v>0</v>
      </c>
      <c r="Q427" s="202">
        <v>5.5199999999999997E-3</v>
      </c>
      <c r="R427" s="202">
        <f>Q427*H427</f>
        <v>1.3082399999999998</v>
      </c>
      <c r="S427" s="202">
        <v>0</v>
      </c>
      <c r="T427" s="203">
        <f>S427*H427</f>
        <v>0</v>
      </c>
      <c r="U427" s="35"/>
      <c r="V427" s="35"/>
      <c r="W427" s="35"/>
      <c r="X427" s="35"/>
      <c r="Y427" s="35"/>
      <c r="Z427" s="35"/>
      <c r="AA427" s="35"/>
      <c r="AB427" s="35"/>
      <c r="AC427" s="35"/>
      <c r="AD427" s="35"/>
      <c r="AE427" s="35"/>
      <c r="AR427" s="204" t="s">
        <v>212</v>
      </c>
      <c r="AT427" s="204" t="s">
        <v>208</v>
      </c>
      <c r="AU427" s="204" t="s">
        <v>82</v>
      </c>
      <c r="AY427" s="18" t="s">
        <v>206</v>
      </c>
      <c r="BE427" s="205">
        <f>IF(N427="základní",J427,0)</f>
        <v>0</v>
      </c>
      <c r="BF427" s="205">
        <f>IF(N427="snížená",J427,0)</f>
        <v>0</v>
      </c>
      <c r="BG427" s="205">
        <f>IF(N427="zákl. přenesená",J427,0)</f>
        <v>0</v>
      </c>
      <c r="BH427" s="205">
        <f>IF(N427="sníž. přenesená",J427,0)</f>
        <v>0</v>
      </c>
      <c r="BI427" s="205">
        <f>IF(N427="nulová",J427,0)</f>
        <v>0</v>
      </c>
      <c r="BJ427" s="18" t="s">
        <v>80</v>
      </c>
      <c r="BK427" s="205">
        <f>ROUND(I427*H427,2)</f>
        <v>0</v>
      </c>
      <c r="BL427" s="18" t="s">
        <v>212</v>
      </c>
      <c r="BM427" s="204" t="s">
        <v>2094</v>
      </c>
    </row>
    <row r="428" spans="1:65" s="2" customFormat="1" ht="146.25">
      <c r="A428" s="35"/>
      <c r="B428" s="36"/>
      <c r="C428" s="37"/>
      <c r="D428" s="208" t="s">
        <v>279</v>
      </c>
      <c r="E428" s="37"/>
      <c r="F428" s="221" t="s">
        <v>2087</v>
      </c>
      <c r="G428" s="37"/>
      <c r="H428" s="37"/>
      <c r="I428" s="116"/>
      <c r="J428" s="37"/>
      <c r="K428" s="37"/>
      <c r="L428" s="40"/>
      <c r="M428" s="222"/>
      <c r="N428" s="223"/>
      <c r="O428" s="65"/>
      <c r="P428" s="65"/>
      <c r="Q428" s="65"/>
      <c r="R428" s="65"/>
      <c r="S428" s="65"/>
      <c r="T428" s="66"/>
      <c r="U428" s="35"/>
      <c r="V428" s="35"/>
      <c r="W428" s="35"/>
      <c r="X428" s="35"/>
      <c r="Y428" s="35"/>
      <c r="Z428" s="35"/>
      <c r="AA428" s="35"/>
      <c r="AB428" s="35"/>
      <c r="AC428" s="35"/>
      <c r="AD428" s="35"/>
      <c r="AE428" s="35"/>
      <c r="AT428" s="18" t="s">
        <v>279</v>
      </c>
      <c r="AU428" s="18" t="s">
        <v>82</v>
      </c>
    </row>
    <row r="429" spans="1:65" s="13" customFormat="1" ht="11.25">
      <c r="B429" s="206"/>
      <c r="C429" s="207"/>
      <c r="D429" s="208" t="s">
        <v>246</v>
      </c>
      <c r="E429" s="209" t="s">
        <v>19</v>
      </c>
      <c r="F429" s="210" t="s">
        <v>2095</v>
      </c>
      <c r="G429" s="207"/>
      <c r="H429" s="211">
        <v>237</v>
      </c>
      <c r="I429" s="212"/>
      <c r="J429" s="207"/>
      <c r="K429" s="207"/>
      <c r="L429" s="213"/>
      <c r="M429" s="214"/>
      <c r="N429" s="215"/>
      <c r="O429" s="215"/>
      <c r="P429" s="215"/>
      <c r="Q429" s="215"/>
      <c r="R429" s="215"/>
      <c r="S429" s="215"/>
      <c r="T429" s="216"/>
      <c r="AT429" s="217" t="s">
        <v>246</v>
      </c>
      <c r="AU429" s="217" t="s">
        <v>82</v>
      </c>
      <c r="AV429" s="13" t="s">
        <v>82</v>
      </c>
      <c r="AW429" s="13" t="s">
        <v>33</v>
      </c>
      <c r="AX429" s="13" t="s">
        <v>80</v>
      </c>
      <c r="AY429" s="217" t="s">
        <v>206</v>
      </c>
    </row>
    <row r="430" spans="1:65" s="2" customFormat="1" ht="21.75" customHeight="1">
      <c r="A430" s="35"/>
      <c r="B430" s="36"/>
      <c r="C430" s="193" t="s">
        <v>869</v>
      </c>
      <c r="D430" s="193" t="s">
        <v>208</v>
      </c>
      <c r="E430" s="194" t="s">
        <v>2096</v>
      </c>
      <c r="F430" s="195" t="s">
        <v>2097</v>
      </c>
      <c r="G430" s="196" t="s">
        <v>325</v>
      </c>
      <c r="H430" s="197">
        <v>237</v>
      </c>
      <c r="I430" s="198"/>
      <c r="J430" s="199">
        <f>ROUND(I430*H430,2)</f>
        <v>0</v>
      </c>
      <c r="K430" s="195" t="s">
        <v>277</v>
      </c>
      <c r="L430" s="40"/>
      <c r="M430" s="200" t="s">
        <v>19</v>
      </c>
      <c r="N430" s="201" t="s">
        <v>43</v>
      </c>
      <c r="O430" s="65"/>
      <c r="P430" s="202">
        <f>O430*H430</f>
        <v>0</v>
      </c>
      <c r="Q430" s="202">
        <v>0</v>
      </c>
      <c r="R430" s="202">
        <f>Q430*H430</f>
        <v>0</v>
      </c>
      <c r="S430" s="202">
        <v>0</v>
      </c>
      <c r="T430" s="203">
        <f>S430*H430</f>
        <v>0</v>
      </c>
      <c r="U430" s="35"/>
      <c r="V430" s="35"/>
      <c r="W430" s="35"/>
      <c r="X430" s="35"/>
      <c r="Y430" s="35"/>
      <c r="Z430" s="35"/>
      <c r="AA430" s="35"/>
      <c r="AB430" s="35"/>
      <c r="AC430" s="35"/>
      <c r="AD430" s="35"/>
      <c r="AE430" s="35"/>
      <c r="AR430" s="204" t="s">
        <v>212</v>
      </c>
      <c r="AT430" s="204" t="s">
        <v>208</v>
      </c>
      <c r="AU430" s="204" t="s">
        <v>82</v>
      </c>
      <c r="AY430" s="18" t="s">
        <v>206</v>
      </c>
      <c r="BE430" s="205">
        <f>IF(N430="základní",J430,0)</f>
        <v>0</v>
      </c>
      <c r="BF430" s="205">
        <f>IF(N430="snížená",J430,0)</f>
        <v>0</v>
      </c>
      <c r="BG430" s="205">
        <f>IF(N430="zákl. přenesená",J430,0)</f>
        <v>0</v>
      </c>
      <c r="BH430" s="205">
        <f>IF(N430="sníž. přenesená",J430,0)</f>
        <v>0</v>
      </c>
      <c r="BI430" s="205">
        <f>IF(N430="nulová",J430,0)</f>
        <v>0</v>
      </c>
      <c r="BJ430" s="18" t="s">
        <v>80</v>
      </c>
      <c r="BK430" s="205">
        <f>ROUND(I430*H430,2)</f>
        <v>0</v>
      </c>
      <c r="BL430" s="18" t="s">
        <v>212</v>
      </c>
      <c r="BM430" s="204" t="s">
        <v>2098</v>
      </c>
    </row>
    <row r="431" spans="1:65" s="2" customFormat="1" ht="146.25">
      <c r="A431" s="35"/>
      <c r="B431" s="36"/>
      <c r="C431" s="37"/>
      <c r="D431" s="208" t="s">
        <v>279</v>
      </c>
      <c r="E431" s="37"/>
      <c r="F431" s="221" t="s">
        <v>2087</v>
      </c>
      <c r="G431" s="37"/>
      <c r="H431" s="37"/>
      <c r="I431" s="116"/>
      <c r="J431" s="37"/>
      <c r="K431" s="37"/>
      <c r="L431" s="40"/>
      <c r="M431" s="222"/>
      <c r="N431" s="223"/>
      <c r="O431" s="65"/>
      <c r="P431" s="65"/>
      <c r="Q431" s="65"/>
      <c r="R431" s="65"/>
      <c r="S431" s="65"/>
      <c r="T431" s="66"/>
      <c r="U431" s="35"/>
      <c r="V431" s="35"/>
      <c r="W431" s="35"/>
      <c r="X431" s="35"/>
      <c r="Y431" s="35"/>
      <c r="Z431" s="35"/>
      <c r="AA431" s="35"/>
      <c r="AB431" s="35"/>
      <c r="AC431" s="35"/>
      <c r="AD431" s="35"/>
      <c r="AE431" s="35"/>
      <c r="AT431" s="18" t="s">
        <v>279</v>
      </c>
      <c r="AU431" s="18" t="s">
        <v>82</v>
      </c>
    </row>
    <row r="432" spans="1:65" s="2" customFormat="1" ht="21.75" customHeight="1">
      <c r="A432" s="35"/>
      <c r="B432" s="36"/>
      <c r="C432" s="193" t="s">
        <v>872</v>
      </c>
      <c r="D432" s="193" t="s">
        <v>208</v>
      </c>
      <c r="E432" s="194" t="s">
        <v>2099</v>
      </c>
      <c r="F432" s="195" t="s">
        <v>2100</v>
      </c>
      <c r="G432" s="196" t="s">
        <v>325</v>
      </c>
      <c r="H432" s="197">
        <v>4292.2</v>
      </c>
      <c r="I432" s="198"/>
      <c r="J432" s="199">
        <f>ROUND(I432*H432,2)</f>
        <v>0</v>
      </c>
      <c r="K432" s="195" t="s">
        <v>277</v>
      </c>
      <c r="L432" s="40"/>
      <c r="M432" s="200" t="s">
        <v>19</v>
      </c>
      <c r="N432" s="201" t="s">
        <v>43</v>
      </c>
      <c r="O432" s="65"/>
      <c r="P432" s="202">
        <f>O432*H432</f>
        <v>0</v>
      </c>
      <c r="Q432" s="202">
        <v>8.8000000000000003E-4</v>
      </c>
      <c r="R432" s="202">
        <f>Q432*H432</f>
        <v>3.777136</v>
      </c>
      <c r="S432" s="202">
        <v>0</v>
      </c>
      <c r="T432" s="203">
        <f>S432*H432</f>
        <v>0</v>
      </c>
      <c r="U432" s="35"/>
      <c r="V432" s="35"/>
      <c r="W432" s="35"/>
      <c r="X432" s="35"/>
      <c r="Y432" s="35"/>
      <c r="Z432" s="35"/>
      <c r="AA432" s="35"/>
      <c r="AB432" s="35"/>
      <c r="AC432" s="35"/>
      <c r="AD432" s="35"/>
      <c r="AE432" s="35"/>
      <c r="AR432" s="204" t="s">
        <v>212</v>
      </c>
      <c r="AT432" s="204" t="s">
        <v>208</v>
      </c>
      <c r="AU432" s="204" t="s">
        <v>82</v>
      </c>
      <c r="AY432" s="18" t="s">
        <v>206</v>
      </c>
      <c r="BE432" s="205">
        <f>IF(N432="základní",J432,0)</f>
        <v>0</v>
      </c>
      <c r="BF432" s="205">
        <f>IF(N432="snížená",J432,0)</f>
        <v>0</v>
      </c>
      <c r="BG432" s="205">
        <f>IF(N432="zákl. přenesená",J432,0)</f>
        <v>0</v>
      </c>
      <c r="BH432" s="205">
        <f>IF(N432="sníž. přenesená",J432,0)</f>
        <v>0</v>
      </c>
      <c r="BI432" s="205">
        <f>IF(N432="nulová",J432,0)</f>
        <v>0</v>
      </c>
      <c r="BJ432" s="18" t="s">
        <v>80</v>
      </c>
      <c r="BK432" s="205">
        <f>ROUND(I432*H432,2)</f>
        <v>0</v>
      </c>
      <c r="BL432" s="18" t="s">
        <v>212</v>
      </c>
      <c r="BM432" s="204" t="s">
        <v>2101</v>
      </c>
    </row>
    <row r="433" spans="1:65" s="2" customFormat="1" ht="29.25">
      <c r="A433" s="35"/>
      <c r="B433" s="36"/>
      <c r="C433" s="37"/>
      <c r="D433" s="208" t="s">
        <v>279</v>
      </c>
      <c r="E433" s="37"/>
      <c r="F433" s="221" t="s">
        <v>2102</v>
      </c>
      <c r="G433" s="37"/>
      <c r="H433" s="37"/>
      <c r="I433" s="116"/>
      <c r="J433" s="37"/>
      <c r="K433" s="37"/>
      <c r="L433" s="40"/>
      <c r="M433" s="222"/>
      <c r="N433" s="223"/>
      <c r="O433" s="65"/>
      <c r="P433" s="65"/>
      <c r="Q433" s="65"/>
      <c r="R433" s="65"/>
      <c r="S433" s="65"/>
      <c r="T433" s="66"/>
      <c r="U433" s="35"/>
      <c r="V433" s="35"/>
      <c r="W433" s="35"/>
      <c r="X433" s="35"/>
      <c r="Y433" s="35"/>
      <c r="Z433" s="35"/>
      <c r="AA433" s="35"/>
      <c r="AB433" s="35"/>
      <c r="AC433" s="35"/>
      <c r="AD433" s="35"/>
      <c r="AE433" s="35"/>
      <c r="AT433" s="18" t="s">
        <v>279</v>
      </c>
      <c r="AU433" s="18" t="s">
        <v>82</v>
      </c>
    </row>
    <row r="434" spans="1:65" s="13" customFormat="1" ht="11.25">
      <c r="B434" s="206"/>
      <c r="C434" s="207"/>
      <c r="D434" s="208" t="s">
        <v>246</v>
      </c>
      <c r="E434" s="209" t="s">
        <v>19</v>
      </c>
      <c r="F434" s="210" t="s">
        <v>2103</v>
      </c>
      <c r="G434" s="207"/>
      <c r="H434" s="211">
        <v>4292.2</v>
      </c>
      <c r="I434" s="212"/>
      <c r="J434" s="207"/>
      <c r="K434" s="207"/>
      <c r="L434" s="213"/>
      <c r="M434" s="214"/>
      <c r="N434" s="215"/>
      <c r="O434" s="215"/>
      <c r="P434" s="215"/>
      <c r="Q434" s="215"/>
      <c r="R434" s="215"/>
      <c r="S434" s="215"/>
      <c r="T434" s="216"/>
      <c r="AT434" s="217" t="s">
        <v>246</v>
      </c>
      <c r="AU434" s="217" t="s">
        <v>82</v>
      </c>
      <c r="AV434" s="13" t="s">
        <v>82</v>
      </c>
      <c r="AW434" s="13" t="s">
        <v>33</v>
      </c>
      <c r="AX434" s="13" t="s">
        <v>80</v>
      </c>
      <c r="AY434" s="217" t="s">
        <v>206</v>
      </c>
    </row>
    <row r="435" spans="1:65" s="2" customFormat="1" ht="21.75" customHeight="1">
      <c r="A435" s="35"/>
      <c r="B435" s="36"/>
      <c r="C435" s="193" t="s">
        <v>875</v>
      </c>
      <c r="D435" s="193" t="s">
        <v>208</v>
      </c>
      <c r="E435" s="194" t="s">
        <v>2104</v>
      </c>
      <c r="F435" s="195" t="s">
        <v>2105</v>
      </c>
      <c r="G435" s="196" t="s">
        <v>325</v>
      </c>
      <c r="H435" s="197">
        <v>4292.2</v>
      </c>
      <c r="I435" s="198"/>
      <c r="J435" s="199">
        <f>ROUND(I435*H435,2)</f>
        <v>0</v>
      </c>
      <c r="K435" s="195" t="s">
        <v>277</v>
      </c>
      <c r="L435" s="40"/>
      <c r="M435" s="200" t="s">
        <v>19</v>
      </c>
      <c r="N435" s="201" t="s">
        <v>43</v>
      </c>
      <c r="O435" s="65"/>
      <c r="P435" s="202">
        <f>O435*H435</f>
        <v>0</v>
      </c>
      <c r="Q435" s="202">
        <v>0</v>
      </c>
      <c r="R435" s="202">
        <f>Q435*H435</f>
        <v>0</v>
      </c>
      <c r="S435" s="202">
        <v>0</v>
      </c>
      <c r="T435" s="203">
        <f>S435*H435</f>
        <v>0</v>
      </c>
      <c r="U435" s="35"/>
      <c r="V435" s="35"/>
      <c r="W435" s="35"/>
      <c r="X435" s="35"/>
      <c r="Y435" s="35"/>
      <c r="Z435" s="35"/>
      <c r="AA435" s="35"/>
      <c r="AB435" s="35"/>
      <c r="AC435" s="35"/>
      <c r="AD435" s="35"/>
      <c r="AE435" s="35"/>
      <c r="AR435" s="204" t="s">
        <v>212</v>
      </c>
      <c r="AT435" s="204" t="s">
        <v>208</v>
      </c>
      <c r="AU435" s="204" t="s">
        <v>82</v>
      </c>
      <c r="AY435" s="18" t="s">
        <v>206</v>
      </c>
      <c r="BE435" s="205">
        <f>IF(N435="základní",J435,0)</f>
        <v>0</v>
      </c>
      <c r="BF435" s="205">
        <f>IF(N435="snížená",J435,0)</f>
        <v>0</v>
      </c>
      <c r="BG435" s="205">
        <f>IF(N435="zákl. přenesená",J435,0)</f>
        <v>0</v>
      </c>
      <c r="BH435" s="205">
        <f>IF(N435="sníž. přenesená",J435,0)</f>
        <v>0</v>
      </c>
      <c r="BI435" s="205">
        <f>IF(N435="nulová",J435,0)</f>
        <v>0</v>
      </c>
      <c r="BJ435" s="18" t="s">
        <v>80</v>
      </c>
      <c r="BK435" s="205">
        <f>ROUND(I435*H435,2)</f>
        <v>0</v>
      </c>
      <c r="BL435" s="18" t="s">
        <v>212</v>
      </c>
      <c r="BM435" s="204" t="s">
        <v>2106</v>
      </c>
    </row>
    <row r="436" spans="1:65" s="2" customFormat="1" ht="29.25">
      <c r="A436" s="35"/>
      <c r="B436" s="36"/>
      <c r="C436" s="37"/>
      <c r="D436" s="208" t="s">
        <v>279</v>
      </c>
      <c r="E436" s="37"/>
      <c r="F436" s="221" t="s">
        <v>2102</v>
      </c>
      <c r="G436" s="37"/>
      <c r="H436" s="37"/>
      <c r="I436" s="116"/>
      <c r="J436" s="37"/>
      <c r="K436" s="37"/>
      <c r="L436" s="40"/>
      <c r="M436" s="222"/>
      <c r="N436" s="223"/>
      <c r="O436" s="65"/>
      <c r="P436" s="65"/>
      <c r="Q436" s="65"/>
      <c r="R436" s="65"/>
      <c r="S436" s="65"/>
      <c r="T436" s="66"/>
      <c r="U436" s="35"/>
      <c r="V436" s="35"/>
      <c r="W436" s="35"/>
      <c r="X436" s="35"/>
      <c r="Y436" s="35"/>
      <c r="Z436" s="35"/>
      <c r="AA436" s="35"/>
      <c r="AB436" s="35"/>
      <c r="AC436" s="35"/>
      <c r="AD436" s="35"/>
      <c r="AE436" s="35"/>
      <c r="AT436" s="18" t="s">
        <v>279</v>
      </c>
      <c r="AU436" s="18" t="s">
        <v>82</v>
      </c>
    </row>
    <row r="437" spans="1:65" s="2" customFormat="1" ht="21.75" customHeight="1">
      <c r="A437" s="35"/>
      <c r="B437" s="36"/>
      <c r="C437" s="193" t="s">
        <v>878</v>
      </c>
      <c r="D437" s="193" t="s">
        <v>208</v>
      </c>
      <c r="E437" s="194" t="s">
        <v>2107</v>
      </c>
      <c r="F437" s="195" t="s">
        <v>2108</v>
      </c>
      <c r="G437" s="196" t="s">
        <v>325</v>
      </c>
      <c r="H437" s="197">
        <v>3065.1</v>
      </c>
      <c r="I437" s="198"/>
      <c r="J437" s="199">
        <f>ROUND(I437*H437,2)</f>
        <v>0</v>
      </c>
      <c r="K437" s="195" t="s">
        <v>277</v>
      </c>
      <c r="L437" s="40"/>
      <c r="M437" s="200" t="s">
        <v>19</v>
      </c>
      <c r="N437" s="201" t="s">
        <v>43</v>
      </c>
      <c r="O437" s="65"/>
      <c r="P437" s="202">
        <f>O437*H437</f>
        <v>0</v>
      </c>
      <c r="Q437" s="202">
        <v>1E-3</v>
      </c>
      <c r="R437" s="202">
        <f>Q437*H437</f>
        <v>3.0651000000000002</v>
      </c>
      <c r="S437" s="202">
        <v>0</v>
      </c>
      <c r="T437" s="203">
        <f>S437*H437</f>
        <v>0</v>
      </c>
      <c r="U437" s="35"/>
      <c r="V437" s="35"/>
      <c r="W437" s="35"/>
      <c r="X437" s="35"/>
      <c r="Y437" s="35"/>
      <c r="Z437" s="35"/>
      <c r="AA437" s="35"/>
      <c r="AB437" s="35"/>
      <c r="AC437" s="35"/>
      <c r="AD437" s="35"/>
      <c r="AE437" s="35"/>
      <c r="AR437" s="204" t="s">
        <v>212</v>
      </c>
      <c r="AT437" s="204" t="s">
        <v>208</v>
      </c>
      <c r="AU437" s="204" t="s">
        <v>82</v>
      </c>
      <c r="AY437" s="18" t="s">
        <v>206</v>
      </c>
      <c r="BE437" s="205">
        <f>IF(N437="základní",J437,0)</f>
        <v>0</v>
      </c>
      <c r="BF437" s="205">
        <f>IF(N437="snížená",J437,0)</f>
        <v>0</v>
      </c>
      <c r="BG437" s="205">
        <f>IF(N437="zákl. přenesená",J437,0)</f>
        <v>0</v>
      </c>
      <c r="BH437" s="205">
        <f>IF(N437="sníž. přenesená",J437,0)</f>
        <v>0</v>
      </c>
      <c r="BI437" s="205">
        <f>IF(N437="nulová",J437,0)</f>
        <v>0</v>
      </c>
      <c r="BJ437" s="18" t="s">
        <v>80</v>
      </c>
      <c r="BK437" s="205">
        <f>ROUND(I437*H437,2)</f>
        <v>0</v>
      </c>
      <c r="BL437" s="18" t="s">
        <v>212</v>
      </c>
      <c r="BM437" s="204" t="s">
        <v>2109</v>
      </c>
    </row>
    <row r="438" spans="1:65" s="2" customFormat="1" ht="29.25">
      <c r="A438" s="35"/>
      <c r="B438" s="36"/>
      <c r="C438" s="37"/>
      <c r="D438" s="208" t="s">
        <v>279</v>
      </c>
      <c r="E438" s="37"/>
      <c r="F438" s="221" t="s">
        <v>2102</v>
      </c>
      <c r="G438" s="37"/>
      <c r="H438" s="37"/>
      <c r="I438" s="116"/>
      <c r="J438" s="37"/>
      <c r="K438" s="37"/>
      <c r="L438" s="40"/>
      <c r="M438" s="222"/>
      <c r="N438" s="223"/>
      <c r="O438" s="65"/>
      <c r="P438" s="65"/>
      <c r="Q438" s="65"/>
      <c r="R438" s="65"/>
      <c r="S438" s="65"/>
      <c r="T438" s="66"/>
      <c r="U438" s="35"/>
      <c r="V438" s="35"/>
      <c r="W438" s="35"/>
      <c r="X438" s="35"/>
      <c r="Y438" s="35"/>
      <c r="Z438" s="35"/>
      <c r="AA438" s="35"/>
      <c r="AB438" s="35"/>
      <c r="AC438" s="35"/>
      <c r="AD438" s="35"/>
      <c r="AE438" s="35"/>
      <c r="AT438" s="18" t="s">
        <v>279</v>
      </c>
      <c r="AU438" s="18" t="s">
        <v>82</v>
      </c>
    </row>
    <row r="439" spans="1:65" s="13" customFormat="1" ht="11.25">
      <c r="B439" s="206"/>
      <c r="C439" s="207"/>
      <c r="D439" s="208" t="s">
        <v>246</v>
      </c>
      <c r="E439" s="209" t="s">
        <v>19</v>
      </c>
      <c r="F439" s="210" t="s">
        <v>2110</v>
      </c>
      <c r="G439" s="207"/>
      <c r="H439" s="211">
        <v>3065.1</v>
      </c>
      <c r="I439" s="212"/>
      <c r="J439" s="207"/>
      <c r="K439" s="207"/>
      <c r="L439" s="213"/>
      <c r="M439" s="214"/>
      <c r="N439" s="215"/>
      <c r="O439" s="215"/>
      <c r="P439" s="215"/>
      <c r="Q439" s="215"/>
      <c r="R439" s="215"/>
      <c r="S439" s="215"/>
      <c r="T439" s="216"/>
      <c r="AT439" s="217" t="s">
        <v>246</v>
      </c>
      <c r="AU439" s="217" t="s">
        <v>82</v>
      </c>
      <c r="AV439" s="13" t="s">
        <v>82</v>
      </c>
      <c r="AW439" s="13" t="s">
        <v>33</v>
      </c>
      <c r="AX439" s="13" t="s">
        <v>80</v>
      </c>
      <c r="AY439" s="217" t="s">
        <v>206</v>
      </c>
    </row>
    <row r="440" spans="1:65" s="2" customFormat="1" ht="21.75" customHeight="1">
      <c r="A440" s="35"/>
      <c r="B440" s="36"/>
      <c r="C440" s="193" t="s">
        <v>881</v>
      </c>
      <c r="D440" s="193" t="s">
        <v>208</v>
      </c>
      <c r="E440" s="194" t="s">
        <v>2111</v>
      </c>
      <c r="F440" s="195" t="s">
        <v>2112</v>
      </c>
      <c r="G440" s="196" t="s">
        <v>325</v>
      </c>
      <c r="H440" s="197">
        <v>3065.1</v>
      </c>
      <c r="I440" s="198"/>
      <c r="J440" s="199">
        <f>ROUND(I440*H440,2)</f>
        <v>0</v>
      </c>
      <c r="K440" s="195" t="s">
        <v>277</v>
      </c>
      <c r="L440" s="40"/>
      <c r="M440" s="200" t="s">
        <v>19</v>
      </c>
      <c r="N440" s="201" t="s">
        <v>43</v>
      </c>
      <c r="O440" s="65"/>
      <c r="P440" s="202">
        <f>O440*H440</f>
        <v>0</v>
      </c>
      <c r="Q440" s="202">
        <v>0</v>
      </c>
      <c r="R440" s="202">
        <f>Q440*H440</f>
        <v>0</v>
      </c>
      <c r="S440" s="202">
        <v>0</v>
      </c>
      <c r="T440" s="203">
        <f>S440*H440</f>
        <v>0</v>
      </c>
      <c r="U440" s="35"/>
      <c r="V440" s="35"/>
      <c r="W440" s="35"/>
      <c r="X440" s="35"/>
      <c r="Y440" s="35"/>
      <c r="Z440" s="35"/>
      <c r="AA440" s="35"/>
      <c r="AB440" s="35"/>
      <c r="AC440" s="35"/>
      <c r="AD440" s="35"/>
      <c r="AE440" s="35"/>
      <c r="AR440" s="204" t="s">
        <v>212</v>
      </c>
      <c r="AT440" s="204" t="s">
        <v>208</v>
      </c>
      <c r="AU440" s="204" t="s">
        <v>82</v>
      </c>
      <c r="AY440" s="18" t="s">
        <v>206</v>
      </c>
      <c r="BE440" s="205">
        <f>IF(N440="základní",J440,0)</f>
        <v>0</v>
      </c>
      <c r="BF440" s="205">
        <f>IF(N440="snížená",J440,0)</f>
        <v>0</v>
      </c>
      <c r="BG440" s="205">
        <f>IF(N440="zákl. přenesená",J440,0)</f>
        <v>0</v>
      </c>
      <c r="BH440" s="205">
        <f>IF(N440="sníž. přenesená",J440,0)</f>
        <v>0</v>
      </c>
      <c r="BI440" s="205">
        <f>IF(N440="nulová",J440,0)</f>
        <v>0</v>
      </c>
      <c r="BJ440" s="18" t="s">
        <v>80</v>
      </c>
      <c r="BK440" s="205">
        <f>ROUND(I440*H440,2)</f>
        <v>0</v>
      </c>
      <c r="BL440" s="18" t="s">
        <v>212</v>
      </c>
      <c r="BM440" s="204" t="s">
        <v>2113</v>
      </c>
    </row>
    <row r="441" spans="1:65" s="2" customFormat="1" ht="29.25">
      <c r="A441" s="35"/>
      <c r="B441" s="36"/>
      <c r="C441" s="37"/>
      <c r="D441" s="208" t="s">
        <v>279</v>
      </c>
      <c r="E441" s="37"/>
      <c r="F441" s="221" t="s">
        <v>2102</v>
      </c>
      <c r="G441" s="37"/>
      <c r="H441" s="37"/>
      <c r="I441" s="116"/>
      <c r="J441" s="37"/>
      <c r="K441" s="37"/>
      <c r="L441" s="40"/>
      <c r="M441" s="222"/>
      <c r="N441" s="223"/>
      <c r="O441" s="65"/>
      <c r="P441" s="65"/>
      <c r="Q441" s="65"/>
      <c r="R441" s="65"/>
      <c r="S441" s="65"/>
      <c r="T441" s="66"/>
      <c r="U441" s="35"/>
      <c r="V441" s="35"/>
      <c r="W441" s="35"/>
      <c r="X441" s="35"/>
      <c r="Y441" s="35"/>
      <c r="Z441" s="35"/>
      <c r="AA441" s="35"/>
      <c r="AB441" s="35"/>
      <c r="AC441" s="35"/>
      <c r="AD441" s="35"/>
      <c r="AE441" s="35"/>
      <c r="AT441" s="18" t="s">
        <v>279</v>
      </c>
      <c r="AU441" s="18" t="s">
        <v>82</v>
      </c>
    </row>
    <row r="442" spans="1:65" s="2" customFormat="1" ht="21.75" customHeight="1">
      <c r="A442" s="35"/>
      <c r="B442" s="36"/>
      <c r="C442" s="193" t="s">
        <v>884</v>
      </c>
      <c r="D442" s="193" t="s">
        <v>208</v>
      </c>
      <c r="E442" s="194" t="s">
        <v>2114</v>
      </c>
      <c r="F442" s="195" t="s">
        <v>2115</v>
      </c>
      <c r="G442" s="196" t="s">
        <v>325</v>
      </c>
      <c r="H442" s="197">
        <v>580</v>
      </c>
      <c r="I442" s="198"/>
      <c r="J442" s="199">
        <f>ROUND(I442*H442,2)</f>
        <v>0</v>
      </c>
      <c r="K442" s="195" t="s">
        <v>277</v>
      </c>
      <c r="L442" s="40"/>
      <c r="M442" s="200" t="s">
        <v>19</v>
      </c>
      <c r="N442" s="201" t="s">
        <v>43</v>
      </c>
      <c r="O442" s="65"/>
      <c r="P442" s="202">
        <f>O442*H442</f>
        <v>0</v>
      </c>
      <c r="Q442" s="202">
        <v>9.2000000000000003E-4</v>
      </c>
      <c r="R442" s="202">
        <f>Q442*H442</f>
        <v>0.53359999999999996</v>
      </c>
      <c r="S442" s="202">
        <v>0</v>
      </c>
      <c r="T442" s="203">
        <f>S442*H442</f>
        <v>0</v>
      </c>
      <c r="U442" s="35"/>
      <c r="V442" s="35"/>
      <c r="W442" s="35"/>
      <c r="X442" s="35"/>
      <c r="Y442" s="35"/>
      <c r="Z442" s="35"/>
      <c r="AA442" s="35"/>
      <c r="AB442" s="35"/>
      <c r="AC442" s="35"/>
      <c r="AD442" s="35"/>
      <c r="AE442" s="35"/>
      <c r="AR442" s="204" t="s">
        <v>212</v>
      </c>
      <c r="AT442" s="204" t="s">
        <v>208</v>
      </c>
      <c r="AU442" s="204" t="s">
        <v>82</v>
      </c>
      <c r="AY442" s="18" t="s">
        <v>206</v>
      </c>
      <c r="BE442" s="205">
        <f>IF(N442="základní",J442,0)</f>
        <v>0</v>
      </c>
      <c r="BF442" s="205">
        <f>IF(N442="snížená",J442,0)</f>
        <v>0</v>
      </c>
      <c r="BG442" s="205">
        <f>IF(N442="zákl. přenesená",J442,0)</f>
        <v>0</v>
      </c>
      <c r="BH442" s="205">
        <f>IF(N442="sníž. přenesená",J442,0)</f>
        <v>0</v>
      </c>
      <c r="BI442" s="205">
        <f>IF(N442="nulová",J442,0)</f>
        <v>0</v>
      </c>
      <c r="BJ442" s="18" t="s">
        <v>80</v>
      </c>
      <c r="BK442" s="205">
        <f>ROUND(I442*H442,2)</f>
        <v>0</v>
      </c>
      <c r="BL442" s="18" t="s">
        <v>212</v>
      </c>
      <c r="BM442" s="204" t="s">
        <v>2116</v>
      </c>
    </row>
    <row r="443" spans="1:65" s="2" customFormat="1" ht="29.25">
      <c r="A443" s="35"/>
      <c r="B443" s="36"/>
      <c r="C443" s="37"/>
      <c r="D443" s="208" t="s">
        <v>279</v>
      </c>
      <c r="E443" s="37"/>
      <c r="F443" s="221" t="s">
        <v>2102</v>
      </c>
      <c r="G443" s="37"/>
      <c r="H443" s="37"/>
      <c r="I443" s="116"/>
      <c r="J443" s="37"/>
      <c r="K443" s="37"/>
      <c r="L443" s="40"/>
      <c r="M443" s="222"/>
      <c r="N443" s="223"/>
      <c r="O443" s="65"/>
      <c r="P443" s="65"/>
      <c r="Q443" s="65"/>
      <c r="R443" s="65"/>
      <c r="S443" s="65"/>
      <c r="T443" s="66"/>
      <c r="U443" s="35"/>
      <c r="V443" s="35"/>
      <c r="W443" s="35"/>
      <c r="X443" s="35"/>
      <c r="Y443" s="35"/>
      <c r="Z443" s="35"/>
      <c r="AA443" s="35"/>
      <c r="AB443" s="35"/>
      <c r="AC443" s="35"/>
      <c r="AD443" s="35"/>
      <c r="AE443" s="35"/>
      <c r="AT443" s="18" t="s">
        <v>279</v>
      </c>
      <c r="AU443" s="18" t="s">
        <v>82</v>
      </c>
    </row>
    <row r="444" spans="1:65" s="2" customFormat="1" ht="21.75" customHeight="1">
      <c r="A444" s="35"/>
      <c r="B444" s="36"/>
      <c r="C444" s="193" t="s">
        <v>888</v>
      </c>
      <c r="D444" s="193" t="s">
        <v>208</v>
      </c>
      <c r="E444" s="194" t="s">
        <v>2117</v>
      </c>
      <c r="F444" s="195" t="s">
        <v>2118</v>
      </c>
      <c r="G444" s="196" t="s">
        <v>325</v>
      </c>
      <c r="H444" s="197">
        <v>580</v>
      </c>
      <c r="I444" s="198"/>
      <c r="J444" s="199">
        <f>ROUND(I444*H444,2)</f>
        <v>0</v>
      </c>
      <c r="K444" s="195" t="s">
        <v>277</v>
      </c>
      <c r="L444" s="40"/>
      <c r="M444" s="200" t="s">
        <v>19</v>
      </c>
      <c r="N444" s="201" t="s">
        <v>43</v>
      </c>
      <c r="O444" s="65"/>
      <c r="P444" s="202">
        <f>O444*H444</f>
        <v>0</v>
      </c>
      <c r="Q444" s="202">
        <v>0</v>
      </c>
      <c r="R444" s="202">
        <f>Q444*H444</f>
        <v>0</v>
      </c>
      <c r="S444" s="202">
        <v>0</v>
      </c>
      <c r="T444" s="203">
        <f>S444*H444</f>
        <v>0</v>
      </c>
      <c r="U444" s="35"/>
      <c r="V444" s="35"/>
      <c r="W444" s="35"/>
      <c r="X444" s="35"/>
      <c r="Y444" s="35"/>
      <c r="Z444" s="35"/>
      <c r="AA444" s="35"/>
      <c r="AB444" s="35"/>
      <c r="AC444" s="35"/>
      <c r="AD444" s="35"/>
      <c r="AE444" s="35"/>
      <c r="AR444" s="204" t="s">
        <v>212</v>
      </c>
      <c r="AT444" s="204" t="s">
        <v>208</v>
      </c>
      <c r="AU444" s="204" t="s">
        <v>82</v>
      </c>
      <c r="AY444" s="18" t="s">
        <v>206</v>
      </c>
      <c r="BE444" s="205">
        <f>IF(N444="základní",J444,0)</f>
        <v>0</v>
      </c>
      <c r="BF444" s="205">
        <f>IF(N444="snížená",J444,0)</f>
        <v>0</v>
      </c>
      <c r="BG444" s="205">
        <f>IF(N444="zákl. přenesená",J444,0)</f>
        <v>0</v>
      </c>
      <c r="BH444" s="205">
        <f>IF(N444="sníž. přenesená",J444,0)</f>
        <v>0</v>
      </c>
      <c r="BI444" s="205">
        <f>IF(N444="nulová",J444,0)</f>
        <v>0</v>
      </c>
      <c r="BJ444" s="18" t="s">
        <v>80</v>
      </c>
      <c r="BK444" s="205">
        <f>ROUND(I444*H444,2)</f>
        <v>0</v>
      </c>
      <c r="BL444" s="18" t="s">
        <v>212</v>
      </c>
      <c r="BM444" s="204" t="s">
        <v>2119</v>
      </c>
    </row>
    <row r="445" spans="1:65" s="2" customFormat="1" ht="29.25">
      <c r="A445" s="35"/>
      <c r="B445" s="36"/>
      <c r="C445" s="37"/>
      <c r="D445" s="208" t="s">
        <v>279</v>
      </c>
      <c r="E445" s="37"/>
      <c r="F445" s="221" t="s">
        <v>2102</v>
      </c>
      <c r="G445" s="37"/>
      <c r="H445" s="37"/>
      <c r="I445" s="116"/>
      <c r="J445" s="37"/>
      <c r="K445" s="37"/>
      <c r="L445" s="40"/>
      <c r="M445" s="222"/>
      <c r="N445" s="223"/>
      <c r="O445" s="65"/>
      <c r="P445" s="65"/>
      <c r="Q445" s="65"/>
      <c r="R445" s="65"/>
      <c r="S445" s="65"/>
      <c r="T445" s="66"/>
      <c r="U445" s="35"/>
      <c r="V445" s="35"/>
      <c r="W445" s="35"/>
      <c r="X445" s="35"/>
      <c r="Y445" s="35"/>
      <c r="Z445" s="35"/>
      <c r="AA445" s="35"/>
      <c r="AB445" s="35"/>
      <c r="AC445" s="35"/>
      <c r="AD445" s="35"/>
      <c r="AE445" s="35"/>
      <c r="AT445" s="18" t="s">
        <v>279</v>
      </c>
      <c r="AU445" s="18" t="s">
        <v>82</v>
      </c>
    </row>
    <row r="446" spans="1:65" s="2" customFormat="1" ht="16.5" customHeight="1">
      <c r="A446" s="35"/>
      <c r="B446" s="36"/>
      <c r="C446" s="193" t="s">
        <v>891</v>
      </c>
      <c r="D446" s="193" t="s">
        <v>208</v>
      </c>
      <c r="E446" s="194" t="s">
        <v>2120</v>
      </c>
      <c r="F446" s="195" t="s">
        <v>2121</v>
      </c>
      <c r="G446" s="196" t="s">
        <v>325</v>
      </c>
      <c r="H446" s="197">
        <v>1045.0999999999999</v>
      </c>
      <c r="I446" s="198"/>
      <c r="J446" s="199">
        <f>ROUND(I446*H446,2)</f>
        <v>0</v>
      </c>
      <c r="K446" s="195" t="s">
        <v>277</v>
      </c>
      <c r="L446" s="40"/>
      <c r="M446" s="200" t="s">
        <v>19</v>
      </c>
      <c r="N446" s="201" t="s">
        <v>43</v>
      </c>
      <c r="O446" s="65"/>
      <c r="P446" s="202">
        <f>O446*H446</f>
        <v>0</v>
      </c>
      <c r="Q446" s="202">
        <v>3.2000000000000002E-3</v>
      </c>
      <c r="R446" s="202">
        <f>Q446*H446</f>
        <v>3.3443199999999997</v>
      </c>
      <c r="S446" s="202">
        <v>0</v>
      </c>
      <c r="T446" s="203">
        <f>S446*H446</f>
        <v>0</v>
      </c>
      <c r="U446" s="35"/>
      <c r="V446" s="35"/>
      <c r="W446" s="35"/>
      <c r="X446" s="35"/>
      <c r="Y446" s="35"/>
      <c r="Z446" s="35"/>
      <c r="AA446" s="35"/>
      <c r="AB446" s="35"/>
      <c r="AC446" s="35"/>
      <c r="AD446" s="35"/>
      <c r="AE446" s="35"/>
      <c r="AR446" s="204" t="s">
        <v>212</v>
      </c>
      <c r="AT446" s="204" t="s">
        <v>208</v>
      </c>
      <c r="AU446" s="204" t="s">
        <v>82</v>
      </c>
      <c r="AY446" s="18" t="s">
        <v>206</v>
      </c>
      <c r="BE446" s="205">
        <f>IF(N446="základní",J446,0)</f>
        <v>0</v>
      </c>
      <c r="BF446" s="205">
        <f>IF(N446="snížená",J446,0)</f>
        <v>0</v>
      </c>
      <c r="BG446" s="205">
        <f>IF(N446="zákl. přenesená",J446,0)</f>
        <v>0</v>
      </c>
      <c r="BH446" s="205">
        <f>IF(N446="sníž. přenesená",J446,0)</f>
        <v>0</v>
      </c>
      <c r="BI446" s="205">
        <f>IF(N446="nulová",J446,0)</f>
        <v>0</v>
      </c>
      <c r="BJ446" s="18" t="s">
        <v>80</v>
      </c>
      <c r="BK446" s="205">
        <f>ROUND(I446*H446,2)</f>
        <v>0</v>
      </c>
      <c r="BL446" s="18" t="s">
        <v>212</v>
      </c>
      <c r="BM446" s="204" t="s">
        <v>2122</v>
      </c>
    </row>
    <row r="447" spans="1:65" s="2" customFormat="1" ht="146.25">
      <c r="A447" s="35"/>
      <c r="B447" s="36"/>
      <c r="C447" s="37"/>
      <c r="D447" s="208" t="s">
        <v>279</v>
      </c>
      <c r="E447" s="37"/>
      <c r="F447" s="221" t="s">
        <v>2087</v>
      </c>
      <c r="G447" s="37"/>
      <c r="H447" s="37"/>
      <c r="I447" s="116"/>
      <c r="J447" s="37"/>
      <c r="K447" s="37"/>
      <c r="L447" s="40"/>
      <c r="M447" s="222"/>
      <c r="N447" s="223"/>
      <c r="O447" s="65"/>
      <c r="P447" s="65"/>
      <c r="Q447" s="65"/>
      <c r="R447" s="65"/>
      <c r="S447" s="65"/>
      <c r="T447" s="66"/>
      <c r="U447" s="35"/>
      <c r="V447" s="35"/>
      <c r="W447" s="35"/>
      <c r="X447" s="35"/>
      <c r="Y447" s="35"/>
      <c r="Z447" s="35"/>
      <c r="AA447" s="35"/>
      <c r="AB447" s="35"/>
      <c r="AC447" s="35"/>
      <c r="AD447" s="35"/>
      <c r="AE447" s="35"/>
      <c r="AT447" s="18" t="s">
        <v>279</v>
      </c>
      <c r="AU447" s="18" t="s">
        <v>82</v>
      </c>
    </row>
    <row r="448" spans="1:65" s="13" customFormat="1" ht="11.25">
      <c r="B448" s="206"/>
      <c r="C448" s="207"/>
      <c r="D448" s="208" t="s">
        <v>246</v>
      </c>
      <c r="E448" s="209" t="s">
        <v>19</v>
      </c>
      <c r="F448" s="210" t="s">
        <v>2123</v>
      </c>
      <c r="G448" s="207"/>
      <c r="H448" s="211">
        <v>1045.0999999999999</v>
      </c>
      <c r="I448" s="212"/>
      <c r="J448" s="207"/>
      <c r="K448" s="207"/>
      <c r="L448" s="213"/>
      <c r="M448" s="214"/>
      <c r="N448" s="215"/>
      <c r="O448" s="215"/>
      <c r="P448" s="215"/>
      <c r="Q448" s="215"/>
      <c r="R448" s="215"/>
      <c r="S448" s="215"/>
      <c r="T448" s="216"/>
      <c r="AT448" s="217" t="s">
        <v>246</v>
      </c>
      <c r="AU448" s="217" t="s">
        <v>82</v>
      </c>
      <c r="AV448" s="13" t="s">
        <v>82</v>
      </c>
      <c r="AW448" s="13" t="s">
        <v>33</v>
      </c>
      <c r="AX448" s="13" t="s">
        <v>80</v>
      </c>
      <c r="AY448" s="217" t="s">
        <v>206</v>
      </c>
    </row>
    <row r="449" spans="1:65" s="2" customFormat="1" ht="33" customHeight="1">
      <c r="A449" s="35"/>
      <c r="B449" s="36"/>
      <c r="C449" s="193" t="s">
        <v>894</v>
      </c>
      <c r="D449" s="193" t="s">
        <v>208</v>
      </c>
      <c r="E449" s="194" t="s">
        <v>2124</v>
      </c>
      <c r="F449" s="195" t="s">
        <v>2125</v>
      </c>
      <c r="G449" s="196" t="s">
        <v>289</v>
      </c>
      <c r="H449" s="197">
        <v>296.13099999999997</v>
      </c>
      <c r="I449" s="198"/>
      <c r="J449" s="199">
        <f>ROUND(I449*H449,2)</f>
        <v>0</v>
      </c>
      <c r="K449" s="195" t="s">
        <v>277</v>
      </c>
      <c r="L449" s="40"/>
      <c r="M449" s="200" t="s">
        <v>19</v>
      </c>
      <c r="N449" s="201" t="s">
        <v>43</v>
      </c>
      <c r="O449" s="65"/>
      <c r="P449" s="202">
        <f>O449*H449</f>
        <v>0</v>
      </c>
      <c r="Q449" s="202">
        <v>1.0551600000000001</v>
      </c>
      <c r="R449" s="202">
        <f>Q449*H449</f>
        <v>312.46558596</v>
      </c>
      <c r="S449" s="202">
        <v>0</v>
      </c>
      <c r="T449" s="203">
        <f>S449*H449</f>
        <v>0</v>
      </c>
      <c r="U449" s="35"/>
      <c r="V449" s="35"/>
      <c r="W449" s="35"/>
      <c r="X449" s="35"/>
      <c r="Y449" s="35"/>
      <c r="Z449" s="35"/>
      <c r="AA449" s="35"/>
      <c r="AB449" s="35"/>
      <c r="AC449" s="35"/>
      <c r="AD449" s="35"/>
      <c r="AE449" s="35"/>
      <c r="AR449" s="204" t="s">
        <v>212</v>
      </c>
      <c r="AT449" s="204" t="s">
        <v>208</v>
      </c>
      <c r="AU449" s="204" t="s">
        <v>82</v>
      </c>
      <c r="AY449" s="18" t="s">
        <v>206</v>
      </c>
      <c r="BE449" s="205">
        <f>IF(N449="základní",J449,0)</f>
        <v>0</v>
      </c>
      <c r="BF449" s="205">
        <f>IF(N449="snížená",J449,0)</f>
        <v>0</v>
      </c>
      <c r="BG449" s="205">
        <f>IF(N449="zákl. přenesená",J449,0)</f>
        <v>0</v>
      </c>
      <c r="BH449" s="205">
        <f>IF(N449="sníž. přenesená",J449,0)</f>
        <v>0</v>
      </c>
      <c r="BI449" s="205">
        <f>IF(N449="nulová",J449,0)</f>
        <v>0</v>
      </c>
      <c r="BJ449" s="18" t="s">
        <v>80</v>
      </c>
      <c r="BK449" s="205">
        <f>ROUND(I449*H449,2)</f>
        <v>0</v>
      </c>
      <c r="BL449" s="18" t="s">
        <v>212</v>
      </c>
      <c r="BM449" s="204" t="s">
        <v>2126</v>
      </c>
    </row>
    <row r="450" spans="1:65" s="13" customFormat="1" ht="11.25">
      <c r="B450" s="206"/>
      <c r="C450" s="207"/>
      <c r="D450" s="208" t="s">
        <v>246</v>
      </c>
      <c r="E450" s="209" t="s">
        <v>19</v>
      </c>
      <c r="F450" s="210" t="s">
        <v>2127</v>
      </c>
      <c r="G450" s="207"/>
      <c r="H450" s="211">
        <v>237.696</v>
      </c>
      <c r="I450" s="212"/>
      <c r="J450" s="207"/>
      <c r="K450" s="207"/>
      <c r="L450" s="213"/>
      <c r="M450" s="214"/>
      <c r="N450" s="215"/>
      <c r="O450" s="215"/>
      <c r="P450" s="215"/>
      <c r="Q450" s="215"/>
      <c r="R450" s="215"/>
      <c r="S450" s="215"/>
      <c r="T450" s="216"/>
      <c r="AT450" s="217" t="s">
        <v>246</v>
      </c>
      <c r="AU450" s="217" t="s">
        <v>82</v>
      </c>
      <c r="AV450" s="13" t="s">
        <v>82</v>
      </c>
      <c r="AW450" s="13" t="s">
        <v>33</v>
      </c>
      <c r="AX450" s="13" t="s">
        <v>72</v>
      </c>
      <c r="AY450" s="217" t="s">
        <v>206</v>
      </c>
    </row>
    <row r="451" spans="1:65" s="13" customFormat="1" ht="11.25">
      <c r="B451" s="206"/>
      <c r="C451" s="207"/>
      <c r="D451" s="208" t="s">
        <v>246</v>
      </c>
      <c r="E451" s="209" t="s">
        <v>19</v>
      </c>
      <c r="F451" s="210" t="s">
        <v>2128</v>
      </c>
      <c r="G451" s="207"/>
      <c r="H451" s="211">
        <v>58.435000000000002</v>
      </c>
      <c r="I451" s="212"/>
      <c r="J451" s="207"/>
      <c r="K451" s="207"/>
      <c r="L451" s="213"/>
      <c r="M451" s="214"/>
      <c r="N451" s="215"/>
      <c r="O451" s="215"/>
      <c r="P451" s="215"/>
      <c r="Q451" s="215"/>
      <c r="R451" s="215"/>
      <c r="S451" s="215"/>
      <c r="T451" s="216"/>
      <c r="AT451" s="217" t="s">
        <v>246</v>
      </c>
      <c r="AU451" s="217" t="s">
        <v>82</v>
      </c>
      <c r="AV451" s="13" t="s">
        <v>82</v>
      </c>
      <c r="AW451" s="13" t="s">
        <v>33</v>
      </c>
      <c r="AX451" s="13" t="s">
        <v>72</v>
      </c>
      <c r="AY451" s="217" t="s">
        <v>206</v>
      </c>
    </row>
    <row r="452" spans="1:65" s="14" customFormat="1" ht="11.25">
      <c r="B452" s="234"/>
      <c r="C452" s="235"/>
      <c r="D452" s="208" t="s">
        <v>246</v>
      </c>
      <c r="E452" s="236" t="s">
        <v>19</v>
      </c>
      <c r="F452" s="237" t="s">
        <v>406</v>
      </c>
      <c r="G452" s="235"/>
      <c r="H452" s="238">
        <v>296.13099999999997</v>
      </c>
      <c r="I452" s="239"/>
      <c r="J452" s="235"/>
      <c r="K452" s="235"/>
      <c r="L452" s="240"/>
      <c r="M452" s="241"/>
      <c r="N452" s="242"/>
      <c r="O452" s="242"/>
      <c r="P452" s="242"/>
      <c r="Q452" s="242"/>
      <c r="R452" s="242"/>
      <c r="S452" s="242"/>
      <c r="T452" s="243"/>
      <c r="AT452" s="244" t="s">
        <v>246</v>
      </c>
      <c r="AU452" s="244" t="s">
        <v>82</v>
      </c>
      <c r="AV452" s="14" t="s">
        <v>212</v>
      </c>
      <c r="AW452" s="14" t="s">
        <v>33</v>
      </c>
      <c r="AX452" s="14" t="s">
        <v>80</v>
      </c>
      <c r="AY452" s="244" t="s">
        <v>206</v>
      </c>
    </row>
    <row r="453" spans="1:65" s="2" customFormat="1" ht="21.75" customHeight="1">
      <c r="A453" s="35"/>
      <c r="B453" s="36"/>
      <c r="C453" s="193" t="s">
        <v>899</v>
      </c>
      <c r="D453" s="193" t="s">
        <v>208</v>
      </c>
      <c r="E453" s="194" t="s">
        <v>2129</v>
      </c>
      <c r="F453" s="195" t="s">
        <v>2130</v>
      </c>
      <c r="G453" s="196" t="s">
        <v>211</v>
      </c>
      <c r="H453" s="197">
        <v>10</v>
      </c>
      <c r="I453" s="198"/>
      <c r="J453" s="199">
        <f>ROUND(I453*H453,2)</f>
        <v>0</v>
      </c>
      <c r="K453" s="195" t="s">
        <v>277</v>
      </c>
      <c r="L453" s="40"/>
      <c r="M453" s="200" t="s">
        <v>19</v>
      </c>
      <c r="N453" s="201" t="s">
        <v>43</v>
      </c>
      <c r="O453" s="65"/>
      <c r="P453" s="202">
        <f>O453*H453</f>
        <v>0</v>
      </c>
      <c r="Q453" s="202">
        <v>9.5420000000000005E-2</v>
      </c>
      <c r="R453" s="202">
        <f>Q453*H453</f>
        <v>0.95420000000000005</v>
      </c>
      <c r="S453" s="202">
        <v>0</v>
      </c>
      <c r="T453" s="203">
        <f>S453*H453</f>
        <v>0</v>
      </c>
      <c r="U453" s="35"/>
      <c r="V453" s="35"/>
      <c r="W453" s="35"/>
      <c r="X453" s="35"/>
      <c r="Y453" s="35"/>
      <c r="Z453" s="35"/>
      <c r="AA453" s="35"/>
      <c r="AB453" s="35"/>
      <c r="AC453" s="35"/>
      <c r="AD453" s="35"/>
      <c r="AE453" s="35"/>
      <c r="AR453" s="204" t="s">
        <v>212</v>
      </c>
      <c r="AT453" s="204" t="s">
        <v>208</v>
      </c>
      <c r="AU453" s="204" t="s">
        <v>82</v>
      </c>
      <c r="AY453" s="18" t="s">
        <v>206</v>
      </c>
      <c r="BE453" s="205">
        <f>IF(N453="základní",J453,0)</f>
        <v>0</v>
      </c>
      <c r="BF453" s="205">
        <f>IF(N453="snížená",J453,0)</f>
        <v>0</v>
      </c>
      <c r="BG453" s="205">
        <f>IF(N453="zákl. přenesená",J453,0)</f>
        <v>0</v>
      </c>
      <c r="BH453" s="205">
        <f>IF(N453="sníž. přenesená",J453,0)</f>
        <v>0</v>
      </c>
      <c r="BI453" s="205">
        <f>IF(N453="nulová",J453,0)</f>
        <v>0</v>
      </c>
      <c r="BJ453" s="18" t="s">
        <v>80</v>
      </c>
      <c r="BK453" s="205">
        <f>ROUND(I453*H453,2)</f>
        <v>0</v>
      </c>
      <c r="BL453" s="18" t="s">
        <v>212</v>
      </c>
      <c r="BM453" s="204" t="s">
        <v>2131</v>
      </c>
    </row>
    <row r="454" spans="1:65" s="2" customFormat="1" ht="16.5" customHeight="1">
      <c r="A454" s="35"/>
      <c r="B454" s="36"/>
      <c r="C454" s="224" t="s">
        <v>1240</v>
      </c>
      <c r="D454" s="224" t="s">
        <v>286</v>
      </c>
      <c r="E454" s="225" t="s">
        <v>2132</v>
      </c>
      <c r="F454" s="226" t="s">
        <v>2133</v>
      </c>
      <c r="G454" s="227" t="s">
        <v>211</v>
      </c>
      <c r="H454" s="228">
        <v>10</v>
      </c>
      <c r="I454" s="229"/>
      <c r="J454" s="230">
        <f>ROUND(I454*H454,2)</f>
        <v>0</v>
      </c>
      <c r="K454" s="226" t="s">
        <v>277</v>
      </c>
      <c r="L454" s="231"/>
      <c r="M454" s="232" t="s">
        <v>19</v>
      </c>
      <c r="N454" s="233" t="s">
        <v>43</v>
      </c>
      <c r="O454" s="65"/>
      <c r="P454" s="202">
        <f>O454*H454</f>
        <v>0</v>
      </c>
      <c r="Q454" s="202">
        <v>13.475</v>
      </c>
      <c r="R454" s="202">
        <f>Q454*H454</f>
        <v>134.75</v>
      </c>
      <c r="S454" s="202">
        <v>0</v>
      </c>
      <c r="T454" s="203">
        <f>S454*H454</f>
        <v>0</v>
      </c>
      <c r="U454" s="35"/>
      <c r="V454" s="35"/>
      <c r="W454" s="35"/>
      <c r="X454" s="35"/>
      <c r="Y454" s="35"/>
      <c r="Z454" s="35"/>
      <c r="AA454" s="35"/>
      <c r="AB454" s="35"/>
      <c r="AC454" s="35"/>
      <c r="AD454" s="35"/>
      <c r="AE454" s="35"/>
      <c r="AR454" s="204" t="s">
        <v>239</v>
      </c>
      <c r="AT454" s="204" t="s">
        <v>286</v>
      </c>
      <c r="AU454" s="204" t="s">
        <v>82</v>
      </c>
      <c r="AY454" s="18" t="s">
        <v>206</v>
      </c>
      <c r="BE454" s="205">
        <f>IF(N454="základní",J454,0)</f>
        <v>0</v>
      </c>
      <c r="BF454" s="205">
        <f>IF(N454="snížená",J454,0)</f>
        <v>0</v>
      </c>
      <c r="BG454" s="205">
        <f>IF(N454="zákl. přenesená",J454,0)</f>
        <v>0</v>
      </c>
      <c r="BH454" s="205">
        <f>IF(N454="sníž. přenesená",J454,0)</f>
        <v>0</v>
      </c>
      <c r="BI454" s="205">
        <f>IF(N454="nulová",J454,0)</f>
        <v>0</v>
      </c>
      <c r="BJ454" s="18" t="s">
        <v>80</v>
      </c>
      <c r="BK454" s="205">
        <f>ROUND(I454*H454,2)</f>
        <v>0</v>
      </c>
      <c r="BL454" s="18" t="s">
        <v>212</v>
      </c>
      <c r="BM454" s="204" t="s">
        <v>2134</v>
      </c>
    </row>
    <row r="455" spans="1:65" s="2" customFormat="1" ht="21.75" customHeight="1">
      <c r="A455" s="35"/>
      <c r="B455" s="36"/>
      <c r="C455" s="193" t="s">
        <v>1243</v>
      </c>
      <c r="D455" s="193" t="s">
        <v>208</v>
      </c>
      <c r="E455" s="194" t="s">
        <v>2135</v>
      </c>
      <c r="F455" s="195" t="s">
        <v>2136</v>
      </c>
      <c r="G455" s="196" t="s">
        <v>302</v>
      </c>
      <c r="H455" s="197">
        <v>4.5</v>
      </c>
      <c r="I455" s="198"/>
      <c r="J455" s="199">
        <f>ROUND(I455*H455,2)</f>
        <v>0</v>
      </c>
      <c r="K455" s="195" t="s">
        <v>277</v>
      </c>
      <c r="L455" s="40"/>
      <c r="M455" s="200" t="s">
        <v>19</v>
      </c>
      <c r="N455" s="201" t="s">
        <v>43</v>
      </c>
      <c r="O455" s="65"/>
      <c r="P455" s="202">
        <f>O455*H455</f>
        <v>0</v>
      </c>
      <c r="Q455" s="202">
        <v>2.45336</v>
      </c>
      <c r="R455" s="202">
        <f>Q455*H455</f>
        <v>11.04012</v>
      </c>
      <c r="S455" s="202">
        <v>0</v>
      </c>
      <c r="T455" s="203">
        <f>S455*H455</f>
        <v>0</v>
      </c>
      <c r="U455" s="35"/>
      <c r="V455" s="35"/>
      <c r="W455" s="35"/>
      <c r="X455" s="35"/>
      <c r="Y455" s="35"/>
      <c r="Z455" s="35"/>
      <c r="AA455" s="35"/>
      <c r="AB455" s="35"/>
      <c r="AC455" s="35"/>
      <c r="AD455" s="35"/>
      <c r="AE455" s="35"/>
      <c r="AR455" s="204" t="s">
        <v>212</v>
      </c>
      <c r="AT455" s="204" t="s">
        <v>208</v>
      </c>
      <c r="AU455" s="204" t="s">
        <v>82</v>
      </c>
      <c r="AY455" s="18" t="s">
        <v>206</v>
      </c>
      <c r="BE455" s="205">
        <f>IF(N455="základní",J455,0)</f>
        <v>0</v>
      </c>
      <c r="BF455" s="205">
        <f>IF(N455="snížená",J455,0)</f>
        <v>0</v>
      </c>
      <c r="BG455" s="205">
        <f>IF(N455="zákl. přenesená",J455,0)</f>
        <v>0</v>
      </c>
      <c r="BH455" s="205">
        <f>IF(N455="sníž. přenesená",J455,0)</f>
        <v>0</v>
      </c>
      <c r="BI455" s="205">
        <f>IF(N455="nulová",J455,0)</f>
        <v>0</v>
      </c>
      <c r="BJ455" s="18" t="s">
        <v>80</v>
      </c>
      <c r="BK455" s="205">
        <f>ROUND(I455*H455,2)</f>
        <v>0</v>
      </c>
      <c r="BL455" s="18" t="s">
        <v>212</v>
      </c>
      <c r="BM455" s="204" t="s">
        <v>2137</v>
      </c>
    </row>
    <row r="456" spans="1:65" s="2" customFormat="1" ht="39">
      <c r="A456" s="35"/>
      <c r="B456" s="36"/>
      <c r="C456" s="37"/>
      <c r="D456" s="208" t="s">
        <v>279</v>
      </c>
      <c r="E456" s="37"/>
      <c r="F456" s="221" t="s">
        <v>2138</v>
      </c>
      <c r="G456" s="37"/>
      <c r="H456" s="37"/>
      <c r="I456" s="116"/>
      <c r="J456" s="37"/>
      <c r="K456" s="37"/>
      <c r="L456" s="40"/>
      <c r="M456" s="222"/>
      <c r="N456" s="223"/>
      <c r="O456" s="65"/>
      <c r="P456" s="65"/>
      <c r="Q456" s="65"/>
      <c r="R456" s="65"/>
      <c r="S456" s="65"/>
      <c r="T456" s="66"/>
      <c r="U456" s="35"/>
      <c r="V456" s="35"/>
      <c r="W456" s="35"/>
      <c r="X456" s="35"/>
      <c r="Y456" s="35"/>
      <c r="Z456" s="35"/>
      <c r="AA456" s="35"/>
      <c r="AB456" s="35"/>
      <c r="AC456" s="35"/>
      <c r="AD456" s="35"/>
      <c r="AE456" s="35"/>
      <c r="AT456" s="18" t="s">
        <v>279</v>
      </c>
      <c r="AU456" s="18" t="s">
        <v>82</v>
      </c>
    </row>
    <row r="457" spans="1:65" s="13" customFormat="1" ht="11.25">
      <c r="B457" s="206"/>
      <c r="C457" s="207"/>
      <c r="D457" s="208" t="s">
        <v>246</v>
      </c>
      <c r="E457" s="209" t="s">
        <v>19</v>
      </c>
      <c r="F457" s="210" t="s">
        <v>2139</v>
      </c>
      <c r="G457" s="207"/>
      <c r="H457" s="211">
        <v>4.5</v>
      </c>
      <c r="I457" s="212"/>
      <c r="J457" s="207"/>
      <c r="K457" s="207"/>
      <c r="L457" s="213"/>
      <c r="M457" s="214"/>
      <c r="N457" s="215"/>
      <c r="O457" s="215"/>
      <c r="P457" s="215"/>
      <c r="Q457" s="215"/>
      <c r="R457" s="215"/>
      <c r="S457" s="215"/>
      <c r="T457" s="216"/>
      <c r="AT457" s="217" t="s">
        <v>246</v>
      </c>
      <c r="AU457" s="217" t="s">
        <v>82</v>
      </c>
      <c r="AV457" s="13" t="s">
        <v>82</v>
      </c>
      <c r="AW457" s="13" t="s">
        <v>33</v>
      </c>
      <c r="AX457" s="13" t="s">
        <v>80</v>
      </c>
      <c r="AY457" s="217" t="s">
        <v>206</v>
      </c>
    </row>
    <row r="458" spans="1:65" s="2" customFormat="1" ht="21.75" customHeight="1">
      <c r="A458" s="35"/>
      <c r="B458" s="36"/>
      <c r="C458" s="193" t="s">
        <v>1246</v>
      </c>
      <c r="D458" s="193" t="s">
        <v>208</v>
      </c>
      <c r="E458" s="194" t="s">
        <v>2140</v>
      </c>
      <c r="F458" s="195" t="s">
        <v>2141</v>
      </c>
      <c r="G458" s="196" t="s">
        <v>325</v>
      </c>
      <c r="H458" s="197">
        <v>43.3</v>
      </c>
      <c r="I458" s="198"/>
      <c r="J458" s="199">
        <f>ROUND(I458*H458,2)</f>
        <v>0</v>
      </c>
      <c r="K458" s="195" t="s">
        <v>277</v>
      </c>
      <c r="L458" s="40"/>
      <c r="M458" s="200" t="s">
        <v>19</v>
      </c>
      <c r="N458" s="201" t="s">
        <v>43</v>
      </c>
      <c r="O458" s="65"/>
      <c r="P458" s="202">
        <f>O458*H458</f>
        <v>0</v>
      </c>
      <c r="Q458" s="202">
        <v>4.6499999999999996E-3</v>
      </c>
      <c r="R458" s="202">
        <f>Q458*H458</f>
        <v>0.20134499999999997</v>
      </c>
      <c r="S458" s="202">
        <v>0</v>
      </c>
      <c r="T458" s="203">
        <f>S458*H458</f>
        <v>0</v>
      </c>
      <c r="U458" s="35"/>
      <c r="V458" s="35"/>
      <c r="W458" s="35"/>
      <c r="X458" s="35"/>
      <c r="Y458" s="35"/>
      <c r="Z458" s="35"/>
      <c r="AA458" s="35"/>
      <c r="AB458" s="35"/>
      <c r="AC458" s="35"/>
      <c r="AD458" s="35"/>
      <c r="AE458" s="35"/>
      <c r="AR458" s="204" t="s">
        <v>212</v>
      </c>
      <c r="AT458" s="204" t="s">
        <v>208</v>
      </c>
      <c r="AU458" s="204" t="s">
        <v>82</v>
      </c>
      <c r="AY458" s="18" t="s">
        <v>206</v>
      </c>
      <c r="BE458" s="205">
        <f>IF(N458="základní",J458,0)</f>
        <v>0</v>
      </c>
      <c r="BF458" s="205">
        <f>IF(N458="snížená",J458,0)</f>
        <v>0</v>
      </c>
      <c r="BG458" s="205">
        <f>IF(N458="zákl. přenesená",J458,0)</f>
        <v>0</v>
      </c>
      <c r="BH458" s="205">
        <f>IF(N458="sníž. přenesená",J458,0)</f>
        <v>0</v>
      </c>
      <c r="BI458" s="205">
        <f>IF(N458="nulová",J458,0)</f>
        <v>0</v>
      </c>
      <c r="BJ458" s="18" t="s">
        <v>80</v>
      </c>
      <c r="BK458" s="205">
        <f>ROUND(I458*H458,2)</f>
        <v>0</v>
      </c>
      <c r="BL458" s="18" t="s">
        <v>212</v>
      </c>
      <c r="BM458" s="204" t="s">
        <v>2142</v>
      </c>
    </row>
    <row r="459" spans="1:65" s="2" customFormat="1" ht="97.5">
      <c r="A459" s="35"/>
      <c r="B459" s="36"/>
      <c r="C459" s="37"/>
      <c r="D459" s="208" t="s">
        <v>279</v>
      </c>
      <c r="E459" s="37"/>
      <c r="F459" s="221" t="s">
        <v>2143</v>
      </c>
      <c r="G459" s="37"/>
      <c r="H459" s="37"/>
      <c r="I459" s="116"/>
      <c r="J459" s="37"/>
      <c r="K459" s="37"/>
      <c r="L459" s="40"/>
      <c r="M459" s="222"/>
      <c r="N459" s="223"/>
      <c r="O459" s="65"/>
      <c r="P459" s="65"/>
      <c r="Q459" s="65"/>
      <c r="R459" s="65"/>
      <c r="S459" s="65"/>
      <c r="T459" s="66"/>
      <c r="U459" s="35"/>
      <c r="V459" s="35"/>
      <c r="W459" s="35"/>
      <c r="X459" s="35"/>
      <c r="Y459" s="35"/>
      <c r="Z459" s="35"/>
      <c r="AA459" s="35"/>
      <c r="AB459" s="35"/>
      <c r="AC459" s="35"/>
      <c r="AD459" s="35"/>
      <c r="AE459" s="35"/>
      <c r="AT459" s="18" t="s">
        <v>279</v>
      </c>
      <c r="AU459" s="18" t="s">
        <v>82</v>
      </c>
    </row>
    <row r="460" spans="1:65" s="13" customFormat="1" ht="11.25">
      <c r="B460" s="206"/>
      <c r="C460" s="207"/>
      <c r="D460" s="208" t="s">
        <v>246</v>
      </c>
      <c r="E460" s="209" t="s">
        <v>19</v>
      </c>
      <c r="F460" s="210" t="s">
        <v>2144</v>
      </c>
      <c r="G460" s="207"/>
      <c r="H460" s="211">
        <v>43.3</v>
      </c>
      <c r="I460" s="212"/>
      <c r="J460" s="207"/>
      <c r="K460" s="207"/>
      <c r="L460" s="213"/>
      <c r="M460" s="214"/>
      <c r="N460" s="215"/>
      <c r="O460" s="215"/>
      <c r="P460" s="215"/>
      <c r="Q460" s="215"/>
      <c r="R460" s="215"/>
      <c r="S460" s="215"/>
      <c r="T460" s="216"/>
      <c r="AT460" s="217" t="s">
        <v>246</v>
      </c>
      <c r="AU460" s="217" t="s">
        <v>82</v>
      </c>
      <c r="AV460" s="13" t="s">
        <v>82</v>
      </c>
      <c r="AW460" s="13" t="s">
        <v>33</v>
      </c>
      <c r="AX460" s="13" t="s">
        <v>80</v>
      </c>
      <c r="AY460" s="217" t="s">
        <v>206</v>
      </c>
    </row>
    <row r="461" spans="1:65" s="2" customFormat="1" ht="21.75" customHeight="1">
      <c r="A461" s="35"/>
      <c r="B461" s="36"/>
      <c r="C461" s="193" t="s">
        <v>304</v>
      </c>
      <c r="D461" s="193" t="s">
        <v>208</v>
      </c>
      <c r="E461" s="194" t="s">
        <v>2145</v>
      </c>
      <c r="F461" s="195" t="s">
        <v>2146</v>
      </c>
      <c r="G461" s="196" t="s">
        <v>325</v>
      </c>
      <c r="H461" s="197">
        <v>43.3</v>
      </c>
      <c r="I461" s="198"/>
      <c r="J461" s="199">
        <f>ROUND(I461*H461,2)</f>
        <v>0</v>
      </c>
      <c r="K461" s="195" t="s">
        <v>277</v>
      </c>
      <c r="L461" s="40"/>
      <c r="M461" s="200" t="s">
        <v>19</v>
      </c>
      <c r="N461" s="201" t="s">
        <v>43</v>
      </c>
      <c r="O461" s="65"/>
      <c r="P461" s="202">
        <f>O461*H461</f>
        <v>0</v>
      </c>
      <c r="Q461" s="202">
        <v>0</v>
      </c>
      <c r="R461" s="202">
        <f>Q461*H461</f>
        <v>0</v>
      </c>
      <c r="S461" s="202">
        <v>0</v>
      </c>
      <c r="T461" s="203">
        <f>S461*H461</f>
        <v>0</v>
      </c>
      <c r="U461" s="35"/>
      <c r="V461" s="35"/>
      <c r="W461" s="35"/>
      <c r="X461" s="35"/>
      <c r="Y461" s="35"/>
      <c r="Z461" s="35"/>
      <c r="AA461" s="35"/>
      <c r="AB461" s="35"/>
      <c r="AC461" s="35"/>
      <c r="AD461" s="35"/>
      <c r="AE461" s="35"/>
      <c r="AR461" s="204" t="s">
        <v>212</v>
      </c>
      <c r="AT461" s="204" t="s">
        <v>208</v>
      </c>
      <c r="AU461" s="204" t="s">
        <v>82</v>
      </c>
      <c r="AY461" s="18" t="s">
        <v>206</v>
      </c>
      <c r="BE461" s="205">
        <f>IF(N461="základní",J461,0)</f>
        <v>0</v>
      </c>
      <c r="BF461" s="205">
        <f>IF(N461="snížená",J461,0)</f>
        <v>0</v>
      </c>
      <c r="BG461" s="205">
        <f>IF(N461="zákl. přenesená",J461,0)</f>
        <v>0</v>
      </c>
      <c r="BH461" s="205">
        <f>IF(N461="sníž. přenesená",J461,0)</f>
        <v>0</v>
      </c>
      <c r="BI461" s="205">
        <f>IF(N461="nulová",J461,0)</f>
        <v>0</v>
      </c>
      <c r="BJ461" s="18" t="s">
        <v>80</v>
      </c>
      <c r="BK461" s="205">
        <f>ROUND(I461*H461,2)</f>
        <v>0</v>
      </c>
      <c r="BL461" s="18" t="s">
        <v>212</v>
      </c>
      <c r="BM461" s="204" t="s">
        <v>2147</v>
      </c>
    </row>
    <row r="462" spans="1:65" s="2" customFormat="1" ht="97.5">
      <c r="A462" s="35"/>
      <c r="B462" s="36"/>
      <c r="C462" s="37"/>
      <c r="D462" s="208" t="s">
        <v>279</v>
      </c>
      <c r="E462" s="37"/>
      <c r="F462" s="221" t="s">
        <v>2143</v>
      </c>
      <c r="G462" s="37"/>
      <c r="H462" s="37"/>
      <c r="I462" s="116"/>
      <c r="J462" s="37"/>
      <c r="K462" s="37"/>
      <c r="L462" s="40"/>
      <c r="M462" s="222"/>
      <c r="N462" s="223"/>
      <c r="O462" s="65"/>
      <c r="P462" s="65"/>
      <c r="Q462" s="65"/>
      <c r="R462" s="65"/>
      <c r="S462" s="65"/>
      <c r="T462" s="66"/>
      <c r="U462" s="35"/>
      <c r="V462" s="35"/>
      <c r="W462" s="35"/>
      <c r="X462" s="35"/>
      <c r="Y462" s="35"/>
      <c r="Z462" s="35"/>
      <c r="AA462" s="35"/>
      <c r="AB462" s="35"/>
      <c r="AC462" s="35"/>
      <c r="AD462" s="35"/>
      <c r="AE462" s="35"/>
      <c r="AT462" s="18" t="s">
        <v>279</v>
      </c>
      <c r="AU462" s="18" t="s">
        <v>82</v>
      </c>
    </row>
    <row r="463" spans="1:65" s="2" customFormat="1" ht="33" customHeight="1">
      <c r="A463" s="35"/>
      <c r="B463" s="36"/>
      <c r="C463" s="193" t="s">
        <v>1251</v>
      </c>
      <c r="D463" s="193" t="s">
        <v>208</v>
      </c>
      <c r="E463" s="194" t="s">
        <v>2148</v>
      </c>
      <c r="F463" s="195" t="s">
        <v>2149</v>
      </c>
      <c r="G463" s="196" t="s">
        <v>289</v>
      </c>
      <c r="H463" s="197">
        <v>1.125</v>
      </c>
      <c r="I463" s="198"/>
      <c r="J463" s="199">
        <f>ROUND(I463*H463,2)</f>
        <v>0</v>
      </c>
      <c r="K463" s="195" t="s">
        <v>277</v>
      </c>
      <c r="L463" s="40"/>
      <c r="M463" s="200" t="s">
        <v>19</v>
      </c>
      <c r="N463" s="201" t="s">
        <v>43</v>
      </c>
      <c r="O463" s="65"/>
      <c r="P463" s="202">
        <f>O463*H463</f>
        <v>0</v>
      </c>
      <c r="Q463" s="202">
        <v>1.05464</v>
      </c>
      <c r="R463" s="202">
        <f>Q463*H463</f>
        <v>1.1864699999999999</v>
      </c>
      <c r="S463" s="202">
        <v>0</v>
      </c>
      <c r="T463" s="203">
        <f>S463*H463</f>
        <v>0</v>
      </c>
      <c r="U463" s="35"/>
      <c r="V463" s="35"/>
      <c r="W463" s="35"/>
      <c r="X463" s="35"/>
      <c r="Y463" s="35"/>
      <c r="Z463" s="35"/>
      <c r="AA463" s="35"/>
      <c r="AB463" s="35"/>
      <c r="AC463" s="35"/>
      <c r="AD463" s="35"/>
      <c r="AE463" s="35"/>
      <c r="AR463" s="204" t="s">
        <v>212</v>
      </c>
      <c r="AT463" s="204" t="s">
        <v>208</v>
      </c>
      <c r="AU463" s="204" t="s">
        <v>82</v>
      </c>
      <c r="AY463" s="18" t="s">
        <v>206</v>
      </c>
      <c r="BE463" s="205">
        <f>IF(N463="základní",J463,0)</f>
        <v>0</v>
      </c>
      <c r="BF463" s="205">
        <f>IF(N463="snížená",J463,0)</f>
        <v>0</v>
      </c>
      <c r="BG463" s="205">
        <f>IF(N463="zákl. přenesená",J463,0)</f>
        <v>0</v>
      </c>
      <c r="BH463" s="205">
        <f>IF(N463="sníž. přenesená",J463,0)</f>
        <v>0</v>
      </c>
      <c r="BI463" s="205">
        <f>IF(N463="nulová",J463,0)</f>
        <v>0</v>
      </c>
      <c r="BJ463" s="18" t="s">
        <v>80</v>
      </c>
      <c r="BK463" s="205">
        <f>ROUND(I463*H463,2)</f>
        <v>0</v>
      </c>
      <c r="BL463" s="18" t="s">
        <v>212</v>
      </c>
      <c r="BM463" s="204" t="s">
        <v>2150</v>
      </c>
    </row>
    <row r="464" spans="1:65" s="13" customFormat="1" ht="11.25">
      <c r="B464" s="206"/>
      <c r="C464" s="207"/>
      <c r="D464" s="208" t="s">
        <v>246</v>
      </c>
      <c r="E464" s="209" t="s">
        <v>19</v>
      </c>
      <c r="F464" s="210" t="s">
        <v>2151</v>
      </c>
      <c r="G464" s="207"/>
      <c r="H464" s="211">
        <v>1.125</v>
      </c>
      <c r="I464" s="212"/>
      <c r="J464" s="207"/>
      <c r="K464" s="207"/>
      <c r="L464" s="213"/>
      <c r="M464" s="214"/>
      <c r="N464" s="215"/>
      <c r="O464" s="215"/>
      <c r="P464" s="215"/>
      <c r="Q464" s="215"/>
      <c r="R464" s="215"/>
      <c r="S464" s="215"/>
      <c r="T464" s="216"/>
      <c r="AT464" s="217" t="s">
        <v>246</v>
      </c>
      <c r="AU464" s="217" t="s">
        <v>82</v>
      </c>
      <c r="AV464" s="13" t="s">
        <v>82</v>
      </c>
      <c r="AW464" s="13" t="s">
        <v>33</v>
      </c>
      <c r="AX464" s="13" t="s">
        <v>80</v>
      </c>
      <c r="AY464" s="217" t="s">
        <v>206</v>
      </c>
    </row>
    <row r="465" spans="1:65" s="2" customFormat="1" ht="21.75" customHeight="1">
      <c r="A465" s="35"/>
      <c r="B465" s="36"/>
      <c r="C465" s="193" t="s">
        <v>1254</v>
      </c>
      <c r="D465" s="193" t="s">
        <v>208</v>
      </c>
      <c r="E465" s="194" t="s">
        <v>2152</v>
      </c>
      <c r="F465" s="195" t="s">
        <v>2153</v>
      </c>
      <c r="G465" s="196" t="s">
        <v>325</v>
      </c>
      <c r="H465" s="197">
        <v>533</v>
      </c>
      <c r="I465" s="198"/>
      <c r="J465" s="199">
        <f>ROUND(I465*H465,2)</f>
        <v>0</v>
      </c>
      <c r="K465" s="195" t="s">
        <v>277</v>
      </c>
      <c r="L465" s="40"/>
      <c r="M465" s="200" t="s">
        <v>19</v>
      </c>
      <c r="N465" s="201" t="s">
        <v>43</v>
      </c>
      <c r="O465" s="65"/>
      <c r="P465" s="202">
        <f>O465*H465</f>
        <v>0</v>
      </c>
      <c r="Q465" s="202">
        <v>3.7799999999999999E-3</v>
      </c>
      <c r="R465" s="202">
        <f>Q465*H465</f>
        <v>2.0147399999999998</v>
      </c>
      <c r="S465" s="202">
        <v>0</v>
      </c>
      <c r="T465" s="203">
        <f>S465*H465</f>
        <v>0</v>
      </c>
      <c r="U465" s="35"/>
      <c r="V465" s="35"/>
      <c r="W465" s="35"/>
      <c r="X465" s="35"/>
      <c r="Y465" s="35"/>
      <c r="Z465" s="35"/>
      <c r="AA465" s="35"/>
      <c r="AB465" s="35"/>
      <c r="AC465" s="35"/>
      <c r="AD465" s="35"/>
      <c r="AE465" s="35"/>
      <c r="AR465" s="204" t="s">
        <v>212</v>
      </c>
      <c r="AT465" s="204" t="s">
        <v>208</v>
      </c>
      <c r="AU465" s="204" t="s">
        <v>82</v>
      </c>
      <c r="AY465" s="18" t="s">
        <v>206</v>
      </c>
      <c r="BE465" s="205">
        <f>IF(N465="základní",J465,0)</f>
        <v>0</v>
      </c>
      <c r="BF465" s="205">
        <f>IF(N465="snížená",J465,0)</f>
        <v>0</v>
      </c>
      <c r="BG465" s="205">
        <f>IF(N465="zákl. přenesená",J465,0)</f>
        <v>0</v>
      </c>
      <c r="BH465" s="205">
        <f>IF(N465="sníž. přenesená",J465,0)</f>
        <v>0</v>
      </c>
      <c r="BI465" s="205">
        <f>IF(N465="nulová",J465,0)</f>
        <v>0</v>
      </c>
      <c r="BJ465" s="18" t="s">
        <v>80</v>
      </c>
      <c r="BK465" s="205">
        <f>ROUND(I465*H465,2)</f>
        <v>0</v>
      </c>
      <c r="BL465" s="18" t="s">
        <v>212</v>
      </c>
      <c r="BM465" s="204" t="s">
        <v>2154</v>
      </c>
    </row>
    <row r="466" spans="1:65" s="2" customFormat="1" ht="409.5">
      <c r="A466" s="35"/>
      <c r="B466" s="36"/>
      <c r="C466" s="37"/>
      <c r="D466" s="208" t="s">
        <v>279</v>
      </c>
      <c r="E466" s="37"/>
      <c r="F466" s="263" t="s">
        <v>2155</v>
      </c>
      <c r="G466" s="37"/>
      <c r="H466" s="37"/>
      <c r="I466" s="116"/>
      <c r="J466" s="37"/>
      <c r="K466" s="37"/>
      <c r="L466" s="40"/>
      <c r="M466" s="222"/>
      <c r="N466" s="223"/>
      <c r="O466" s="65"/>
      <c r="P466" s="65"/>
      <c r="Q466" s="65"/>
      <c r="R466" s="65"/>
      <c r="S466" s="65"/>
      <c r="T466" s="66"/>
      <c r="U466" s="35"/>
      <c r="V466" s="35"/>
      <c r="W466" s="35"/>
      <c r="X466" s="35"/>
      <c r="Y466" s="35"/>
      <c r="Z466" s="35"/>
      <c r="AA466" s="35"/>
      <c r="AB466" s="35"/>
      <c r="AC466" s="35"/>
      <c r="AD466" s="35"/>
      <c r="AE466" s="35"/>
      <c r="AT466" s="18" t="s">
        <v>279</v>
      </c>
      <c r="AU466" s="18" t="s">
        <v>82</v>
      </c>
    </row>
    <row r="467" spans="1:65" s="2" customFormat="1" ht="16.5" customHeight="1">
      <c r="A467" s="35"/>
      <c r="B467" s="36"/>
      <c r="C467" s="224" t="s">
        <v>1257</v>
      </c>
      <c r="D467" s="224" t="s">
        <v>286</v>
      </c>
      <c r="E467" s="225" t="s">
        <v>2156</v>
      </c>
      <c r="F467" s="226" t="s">
        <v>2157</v>
      </c>
      <c r="G467" s="227" t="s">
        <v>325</v>
      </c>
      <c r="H467" s="228">
        <v>533</v>
      </c>
      <c r="I467" s="229"/>
      <c r="J467" s="230">
        <f>ROUND(I467*H467,2)</f>
        <v>0</v>
      </c>
      <c r="K467" s="226" t="s">
        <v>277</v>
      </c>
      <c r="L467" s="231"/>
      <c r="M467" s="232" t="s">
        <v>19</v>
      </c>
      <c r="N467" s="233" t="s">
        <v>43</v>
      </c>
      <c r="O467" s="65"/>
      <c r="P467" s="202">
        <f>O467*H467</f>
        <v>0</v>
      </c>
      <c r="Q467" s="202">
        <v>0.15</v>
      </c>
      <c r="R467" s="202">
        <f>Q467*H467</f>
        <v>79.95</v>
      </c>
      <c r="S467" s="202">
        <v>0</v>
      </c>
      <c r="T467" s="203">
        <f>S467*H467</f>
        <v>0</v>
      </c>
      <c r="U467" s="35"/>
      <c r="V467" s="35"/>
      <c r="W467" s="35"/>
      <c r="X467" s="35"/>
      <c r="Y467" s="35"/>
      <c r="Z467" s="35"/>
      <c r="AA467" s="35"/>
      <c r="AB467" s="35"/>
      <c r="AC467" s="35"/>
      <c r="AD467" s="35"/>
      <c r="AE467" s="35"/>
      <c r="AR467" s="204" t="s">
        <v>239</v>
      </c>
      <c r="AT467" s="204" t="s">
        <v>286</v>
      </c>
      <c r="AU467" s="204" t="s">
        <v>82</v>
      </c>
      <c r="AY467" s="18" t="s">
        <v>206</v>
      </c>
      <c r="BE467" s="205">
        <f>IF(N467="základní",J467,0)</f>
        <v>0</v>
      </c>
      <c r="BF467" s="205">
        <f>IF(N467="snížená",J467,0)</f>
        <v>0</v>
      </c>
      <c r="BG467" s="205">
        <f>IF(N467="zákl. přenesená",J467,0)</f>
        <v>0</v>
      </c>
      <c r="BH467" s="205">
        <f>IF(N467="sníž. přenesená",J467,0)</f>
        <v>0</v>
      </c>
      <c r="BI467" s="205">
        <f>IF(N467="nulová",J467,0)</f>
        <v>0</v>
      </c>
      <c r="BJ467" s="18" t="s">
        <v>80</v>
      </c>
      <c r="BK467" s="205">
        <f>ROUND(I467*H467,2)</f>
        <v>0</v>
      </c>
      <c r="BL467" s="18" t="s">
        <v>212</v>
      </c>
      <c r="BM467" s="204" t="s">
        <v>2158</v>
      </c>
    </row>
    <row r="468" spans="1:65" s="2" customFormat="1" ht="21.75" customHeight="1">
      <c r="A468" s="35"/>
      <c r="B468" s="36"/>
      <c r="C468" s="193" t="s">
        <v>1260</v>
      </c>
      <c r="D468" s="193" t="s">
        <v>208</v>
      </c>
      <c r="E468" s="194" t="s">
        <v>2159</v>
      </c>
      <c r="F468" s="195" t="s">
        <v>2160</v>
      </c>
      <c r="G468" s="196" t="s">
        <v>302</v>
      </c>
      <c r="H468" s="197">
        <v>8.1</v>
      </c>
      <c r="I468" s="198"/>
      <c r="J468" s="199">
        <f>ROUND(I468*H468,2)</f>
        <v>0</v>
      </c>
      <c r="K468" s="195" t="s">
        <v>277</v>
      </c>
      <c r="L468" s="40"/>
      <c r="M468" s="200" t="s">
        <v>19</v>
      </c>
      <c r="N468" s="201" t="s">
        <v>43</v>
      </c>
      <c r="O468" s="65"/>
      <c r="P468" s="202">
        <f>O468*H468</f>
        <v>0</v>
      </c>
      <c r="Q468" s="202">
        <v>2.4533700000000001</v>
      </c>
      <c r="R468" s="202">
        <f>Q468*H468</f>
        <v>19.872297</v>
      </c>
      <c r="S468" s="202">
        <v>0</v>
      </c>
      <c r="T468" s="203">
        <f>S468*H468</f>
        <v>0</v>
      </c>
      <c r="U468" s="35"/>
      <c r="V468" s="35"/>
      <c r="W468" s="35"/>
      <c r="X468" s="35"/>
      <c r="Y468" s="35"/>
      <c r="Z468" s="35"/>
      <c r="AA468" s="35"/>
      <c r="AB468" s="35"/>
      <c r="AC468" s="35"/>
      <c r="AD468" s="35"/>
      <c r="AE468" s="35"/>
      <c r="AR468" s="204" t="s">
        <v>212</v>
      </c>
      <c r="AT468" s="204" t="s">
        <v>208</v>
      </c>
      <c r="AU468" s="204" t="s">
        <v>82</v>
      </c>
      <c r="AY468" s="18" t="s">
        <v>206</v>
      </c>
      <c r="BE468" s="205">
        <f>IF(N468="základní",J468,0)</f>
        <v>0</v>
      </c>
      <c r="BF468" s="205">
        <f>IF(N468="snížená",J468,0)</f>
        <v>0</v>
      </c>
      <c r="BG468" s="205">
        <f>IF(N468="zákl. přenesená",J468,0)</f>
        <v>0</v>
      </c>
      <c r="BH468" s="205">
        <f>IF(N468="sníž. přenesená",J468,0)</f>
        <v>0</v>
      </c>
      <c r="BI468" s="205">
        <f>IF(N468="nulová",J468,0)</f>
        <v>0</v>
      </c>
      <c r="BJ468" s="18" t="s">
        <v>80</v>
      </c>
      <c r="BK468" s="205">
        <f>ROUND(I468*H468,2)</f>
        <v>0</v>
      </c>
      <c r="BL468" s="18" t="s">
        <v>212</v>
      </c>
      <c r="BM468" s="204" t="s">
        <v>2161</v>
      </c>
    </row>
    <row r="469" spans="1:65" s="13" customFormat="1" ht="11.25">
      <c r="B469" s="206"/>
      <c r="C469" s="207"/>
      <c r="D469" s="208" t="s">
        <v>246</v>
      </c>
      <c r="E469" s="209" t="s">
        <v>19</v>
      </c>
      <c r="F469" s="210" t="s">
        <v>2162</v>
      </c>
      <c r="G469" s="207"/>
      <c r="H469" s="211">
        <v>8.1</v>
      </c>
      <c r="I469" s="212"/>
      <c r="J469" s="207"/>
      <c r="K469" s="207"/>
      <c r="L469" s="213"/>
      <c r="M469" s="214"/>
      <c r="N469" s="215"/>
      <c r="O469" s="215"/>
      <c r="P469" s="215"/>
      <c r="Q469" s="215"/>
      <c r="R469" s="215"/>
      <c r="S469" s="215"/>
      <c r="T469" s="216"/>
      <c r="AT469" s="217" t="s">
        <v>246</v>
      </c>
      <c r="AU469" s="217" t="s">
        <v>82</v>
      </c>
      <c r="AV469" s="13" t="s">
        <v>82</v>
      </c>
      <c r="AW469" s="13" t="s">
        <v>33</v>
      </c>
      <c r="AX469" s="13" t="s">
        <v>80</v>
      </c>
      <c r="AY469" s="217" t="s">
        <v>206</v>
      </c>
    </row>
    <row r="470" spans="1:65" s="2" customFormat="1" ht="21.75" customHeight="1">
      <c r="A470" s="35"/>
      <c r="B470" s="36"/>
      <c r="C470" s="193" t="s">
        <v>1263</v>
      </c>
      <c r="D470" s="193" t="s">
        <v>208</v>
      </c>
      <c r="E470" s="194" t="s">
        <v>2163</v>
      </c>
      <c r="F470" s="195" t="s">
        <v>2164</v>
      </c>
      <c r="G470" s="196" t="s">
        <v>302</v>
      </c>
      <c r="H470" s="197">
        <v>1</v>
      </c>
      <c r="I470" s="198"/>
      <c r="J470" s="199">
        <f>ROUND(I470*H470,2)</f>
        <v>0</v>
      </c>
      <c r="K470" s="195" t="s">
        <v>277</v>
      </c>
      <c r="L470" s="40"/>
      <c r="M470" s="200" t="s">
        <v>19</v>
      </c>
      <c r="N470" s="201" t="s">
        <v>43</v>
      </c>
      <c r="O470" s="65"/>
      <c r="P470" s="202">
        <f>O470*H470</f>
        <v>0</v>
      </c>
      <c r="Q470" s="202">
        <v>2.4533700000000001</v>
      </c>
      <c r="R470" s="202">
        <f>Q470*H470</f>
        <v>2.4533700000000001</v>
      </c>
      <c r="S470" s="202">
        <v>0</v>
      </c>
      <c r="T470" s="203">
        <f>S470*H470</f>
        <v>0</v>
      </c>
      <c r="U470" s="35"/>
      <c r="V470" s="35"/>
      <c r="W470" s="35"/>
      <c r="X470" s="35"/>
      <c r="Y470" s="35"/>
      <c r="Z470" s="35"/>
      <c r="AA470" s="35"/>
      <c r="AB470" s="35"/>
      <c r="AC470" s="35"/>
      <c r="AD470" s="35"/>
      <c r="AE470" s="35"/>
      <c r="AR470" s="204" t="s">
        <v>212</v>
      </c>
      <c r="AT470" s="204" t="s">
        <v>208</v>
      </c>
      <c r="AU470" s="204" t="s">
        <v>82</v>
      </c>
      <c r="AY470" s="18" t="s">
        <v>206</v>
      </c>
      <c r="BE470" s="205">
        <f>IF(N470="základní",J470,0)</f>
        <v>0</v>
      </c>
      <c r="BF470" s="205">
        <f>IF(N470="snížená",J470,0)</f>
        <v>0</v>
      </c>
      <c r="BG470" s="205">
        <f>IF(N470="zákl. přenesená",J470,0)</f>
        <v>0</v>
      </c>
      <c r="BH470" s="205">
        <f>IF(N470="sníž. přenesená",J470,0)</f>
        <v>0</v>
      </c>
      <c r="BI470" s="205">
        <f>IF(N470="nulová",J470,0)</f>
        <v>0</v>
      </c>
      <c r="BJ470" s="18" t="s">
        <v>80</v>
      </c>
      <c r="BK470" s="205">
        <f>ROUND(I470*H470,2)</f>
        <v>0</v>
      </c>
      <c r="BL470" s="18" t="s">
        <v>212</v>
      </c>
      <c r="BM470" s="204" t="s">
        <v>2165</v>
      </c>
    </row>
    <row r="471" spans="1:65" s="2" customFormat="1" ht="21.75" customHeight="1">
      <c r="A471" s="35"/>
      <c r="B471" s="36"/>
      <c r="C471" s="193" t="s">
        <v>1266</v>
      </c>
      <c r="D471" s="193" t="s">
        <v>208</v>
      </c>
      <c r="E471" s="194" t="s">
        <v>2166</v>
      </c>
      <c r="F471" s="195" t="s">
        <v>2167</v>
      </c>
      <c r="G471" s="196" t="s">
        <v>289</v>
      </c>
      <c r="H471" s="197">
        <v>1.0920000000000001</v>
      </c>
      <c r="I471" s="198"/>
      <c r="J471" s="199">
        <f>ROUND(I471*H471,2)</f>
        <v>0</v>
      </c>
      <c r="K471" s="195" t="s">
        <v>277</v>
      </c>
      <c r="L471" s="40"/>
      <c r="M471" s="200" t="s">
        <v>19</v>
      </c>
      <c r="N471" s="201" t="s">
        <v>43</v>
      </c>
      <c r="O471" s="65"/>
      <c r="P471" s="202">
        <f>O471*H471</f>
        <v>0</v>
      </c>
      <c r="Q471" s="202">
        <v>1.04887</v>
      </c>
      <c r="R471" s="202">
        <f>Q471*H471</f>
        <v>1.1453660400000001</v>
      </c>
      <c r="S471" s="202">
        <v>0</v>
      </c>
      <c r="T471" s="203">
        <f>S471*H471</f>
        <v>0</v>
      </c>
      <c r="U471" s="35"/>
      <c r="V471" s="35"/>
      <c r="W471" s="35"/>
      <c r="X471" s="35"/>
      <c r="Y471" s="35"/>
      <c r="Z471" s="35"/>
      <c r="AA471" s="35"/>
      <c r="AB471" s="35"/>
      <c r="AC471" s="35"/>
      <c r="AD471" s="35"/>
      <c r="AE471" s="35"/>
      <c r="AR471" s="204" t="s">
        <v>212</v>
      </c>
      <c r="AT471" s="204" t="s">
        <v>208</v>
      </c>
      <c r="AU471" s="204" t="s">
        <v>82</v>
      </c>
      <c r="AY471" s="18" t="s">
        <v>206</v>
      </c>
      <c r="BE471" s="205">
        <f>IF(N471="základní",J471,0)</f>
        <v>0</v>
      </c>
      <c r="BF471" s="205">
        <f>IF(N471="snížená",J471,0)</f>
        <v>0</v>
      </c>
      <c r="BG471" s="205">
        <f>IF(N471="zákl. přenesená",J471,0)</f>
        <v>0</v>
      </c>
      <c r="BH471" s="205">
        <f>IF(N471="sníž. přenesená",J471,0)</f>
        <v>0</v>
      </c>
      <c r="BI471" s="205">
        <f>IF(N471="nulová",J471,0)</f>
        <v>0</v>
      </c>
      <c r="BJ471" s="18" t="s">
        <v>80</v>
      </c>
      <c r="BK471" s="205">
        <f>ROUND(I471*H471,2)</f>
        <v>0</v>
      </c>
      <c r="BL471" s="18" t="s">
        <v>212</v>
      </c>
      <c r="BM471" s="204" t="s">
        <v>2168</v>
      </c>
    </row>
    <row r="472" spans="1:65" s="13" customFormat="1" ht="11.25">
      <c r="B472" s="206"/>
      <c r="C472" s="207"/>
      <c r="D472" s="208" t="s">
        <v>246</v>
      </c>
      <c r="E472" s="209" t="s">
        <v>19</v>
      </c>
      <c r="F472" s="210" t="s">
        <v>2169</v>
      </c>
      <c r="G472" s="207"/>
      <c r="H472" s="211">
        <v>1.0920000000000001</v>
      </c>
      <c r="I472" s="212"/>
      <c r="J472" s="207"/>
      <c r="K472" s="207"/>
      <c r="L472" s="213"/>
      <c r="M472" s="214"/>
      <c r="N472" s="215"/>
      <c r="O472" s="215"/>
      <c r="P472" s="215"/>
      <c r="Q472" s="215"/>
      <c r="R472" s="215"/>
      <c r="S472" s="215"/>
      <c r="T472" s="216"/>
      <c r="AT472" s="217" t="s">
        <v>246</v>
      </c>
      <c r="AU472" s="217" t="s">
        <v>82</v>
      </c>
      <c r="AV472" s="13" t="s">
        <v>82</v>
      </c>
      <c r="AW472" s="13" t="s">
        <v>33</v>
      </c>
      <c r="AX472" s="13" t="s">
        <v>80</v>
      </c>
      <c r="AY472" s="217" t="s">
        <v>206</v>
      </c>
    </row>
    <row r="473" spans="1:65" s="2" customFormat="1" ht="21.75" customHeight="1">
      <c r="A473" s="35"/>
      <c r="B473" s="36"/>
      <c r="C473" s="193" t="s">
        <v>1269</v>
      </c>
      <c r="D473" s="193" t="s">
        <v>208</v>
      </c>
      <c r="E473" s="194" t="s">
        <v>2170</v>
      </c>
      <c r="F473" s="195" t="s">
        <v>2171</v>
      </c>
      <c r="G473" s="196" t="s">
        <v>325</v>
      </c>
      <c r="H473" s="197">
        <v>66</v>
      </c>
      <c r="I473" s="198"/>
      <c r="J473" s="199">
        <f>ROUND(I473*H473,2)</f>
        <v>0</v>
      </c>
      <c r="K473" s="195" t="s">
        <v>277</v>
      </c>
      <c r="L473" s="40"/>
      <c r="M473" s="200" t="s">
        <v>19</v>
      </c>
      <c r="N473" s="201" t="s">
        <v>43</v>
      </c>
      <c r="O473" s="65"/>
      <c r="P473" s="202">
        <f>O473*H473</f>
        <v>0</v>
      </c>
      <c r="Q473" s="202">
        <v>1.282E-2</v>
      </c>
      <c r="R473" s="202">
        <f>Q473*H473</f>
        <v>0.84611999999999998</v>
      </c>
      <c r="S473" s="202">
        <v>0</v>
      </c>
      <c r="T473" s="203">
        <f>S473*H473</f>
        <v>0</v>
      </c>
      <c r="U473" s="35"/>
      <c r="V473" s="35"/>
      <c r="W473" s="35"/>
      <c r="X473" s="35"/>
      <c r="Y473" s="35"/>
      <c r="Z473" s="35"/>
      <c r="AA473" s="35"/>
      <c r="AB473" s="35"/>
      <c r="AC473" s="35"/>
      <c r="AD473" s="35"/>
      <c r="AE473" s="35"/>
      <c r="AR473" s="204" t="s">
        <v>212</v>
      </c>
      <c r="AT473" s="204" t="s">
        <v>208</v>
      </c>
      <c r="AU473" s="204" t="s">
        <v>82</v>
      </c>
      <c r="AY473" s="18" t="s">
        <v>206</v>
      </c>
      <c r="BE473" s="205">
        <f>IF(N473="základní",J473,0)</f>
        <v>0</v>
      </c>
      <c r="BF473" s="205">
        <f>IF(N473="snížená",J473,0)</f>
        <v>0</v>
      </c>
      <c r="BG473" s="205">
        <f>IF(N473="zákl. přenesená",J473,0)</f>
        <v>0</v>
      </c>
      <c r="BH473" s="205">
        <f>IF(N473="sníž. přenesená",J473,0)</f>
        <v>0</v>
      </c>
      <c r="BI473" s="205">
        <f>IF(N473="nulová",J473,0)</f>
        <v>0</v>
      </c>
      <c r="BJ473" s="18" t="s">
        <v>80</v>
      </c>
      <c r="BK473" s="205">
        <f>ROUND(I473*H473,2)</f>
        <v>0</v>
      </c>
      <c r="BL473" s="18" t="s">
        <v>212</v>
      </c>
      <c r="BM473" s="204" t="s">
        <v>2172</v>
      </c>
    </row>
    <row r="474" spans="1:65" s="13" customFormat="1" ht="11.25">
      <c r="B474" s="206"/>
      <c r="C474" s="207"/>
      <c r="D474" s="208" t="s">
        <v>246</v>
      </c>
      <c r="E474" s="209" t="s">
        <v>19</v>
      </c>
      <c r="F474" s="210" t="s">
        <v>2173</v>
      </c>
      <c r="G474" s="207"/>
      <c r="H474" s="211">
        <v>66</v>
      </c>
      <c r="I474" s="212"/>
      <c r="J474" s="207"/>
      <c r="K474" s="207"/>
      <c r="L474" s="213"/>
      <c r="M474" s="214"/>
      <c r="N474" s="215"/>
      <c r="O474" s="215"/>
      <c r="P474" s="215"/>
      <c r="Q474" s="215"/>
      <c r="R474" s="215"/>
      <c r="S474" s="215"/>
      <c r="T474" s="216"/>
      <c r="AT474" s="217" t="s">
        <v>246</v>
      </c>
      <c r="AU474" s="217" t="s">
        <v>82</v>
      </c>
      <c r="AV474" s="13" t="s">
        <v>82</v>
      </c>
      <c r="AW474" s="13" t="s">
        <v>33</v>
      </c>
      <c r="AX474" s="13" t="s">
        <v>80</v>
      </c>
      <c r="AY474" s="217" t="s">
        <v>206</v>
      </c>
    </row>
    <row r="475" spans="1:65" s="2" customFormat="1" ht="21.75" customHeight="1">
      <c r="A475" s="35"/>
      <c r="B475" s="36"/>
      <c r="C475" s="193" t="s">
        <v>1272</v>
      </c>
      <c r="D475" s="193" t="s">
        <v>208</v>
      </c>
      <c r="E475" s="194" t="s">
        <v>2174</v>
      </c>
      <c r="F475" s="195" t="s">
        <v>2175</v>
      </c>
      <c r="G475" s="196" t="s">
        <v>325</v>
      </c>
      <c r="H475" s="197">
        <v>66</v>
      </c>
      <c r="I475" s="198"/>
      <c r="J475" s="199">
        <f>ROUND(I475*H475,2)</f>
        <v>0</v>
      </c>
      <c r="K475" s="195" t="s">
        <v>277</v>
      </c>
      <c r="L475" s="40"/>
      <c r="M475" s="200" t="s">
        <v>19</v>
      </c>
      <c r="N475" s="201" t="s">
        <v>43</v>
      </c>
      <c r="O475" s="65"/>
      <c r="P475" s="202">
        <f>O475*H475</f>
        <v>0</v>
      </c>
      <c r="Q475" s="202">
        <v>0</v>
      </c>
      <c r="R475" s="202">
        <f>Q475*H475</f>
        <v>0</v>
      </c>
      <c r="S475" s="202">
        <v>0</v>
      </c>
      <c r="T475" s="203">
        <f>S475*H475</f>
        <v>0</v>
      </c>
      <c r="U475" s="35"/>
      <c r="V475" s="35"/>
      <c r="W475" s="35"/>
      <c r="X475" s="35"/>
      <c r="Y475" s="35"/>
      <c r="Z475" s="35"/>
      <c r="AA475" s="35"/>
      <c r="AB475" s="35"/>
      <c r="AC475" s="35"/>
      <c r="AD475" s="35"/>
      <c r="AE475" s="35"/>
      <c r="AR475" s="204" t="s">
        <v>212</v>
      </c>
      <c r="AT475" s="204" t="s">
        <v>208</v>
      </c>
      <c r="AU475" s="204" t="s">
        <v>82</v>
      </c>
      <c r="AY475" s="18" t="s">
        <v>206</v>
      </c>
      <c r="BE475" s="205">
        <f>IF(N475="základní",J475,0)</f>
        <v>0</v>
      </c>
      <c r="BF475" s="205">
        <f>IF(N475="snížená",J475,0)</f>
        <v>0</v>
      </c>
      <c r="BG475" s="205">
        <f>IF(N475="zákl. přenesená",J475,0)</f>
        <v>0</v>
      </c>
      <c r="BH475" s="205">
        <f>IF(N475="sníž. přenesená",J475,0)</f>
        <v>0</v>
      </c>
      <c r="BI475" s="205">
        <f>IF(N475="nulová",J475,0)</f>
        <v>0</v>
      </c>
      <c r="BJ475" s="18" t="s">
        <v>80</v>
      </c>
      <c r="BK475" s="205">
        <f>ROUND(I475*H475,2)</f>
        <v>0</v>
      </c>
      <c r="BL475" s="18" t="s">
        <v>212</v>
      </c>
      <c r="BM475" s="204" t="s">
        <v>2176</v>
      </c>
    </row>
    <row r="476" spans="1:65" s="2" customFormat="1" ht="21.75" customHeight="1">
      <c r="A476" s="35"/>
      <c r="B476" s="36"/>
      <c r="C476" s="193" t="s">
        <v>1275</v>
      </c>
      <c r="D476" s="193" t="s">
        <v>208</v>
      </c>
      <c r="E476" s="194" t="s">
        <v>2177</v>
      </c>
      <c r="F476" s="195" t="s">
        <v>2178</v>
      </c>
      <c r="G476" s="196" t="s">
        <v>220</v>
      </c>
      <c r="H476" s="197">
        <v>31.59</v>
      </c>
      <c r="I476" s="198"/>
      <c r="J476" s="199">
        <f>ROUND(I476*H476,2)</f>
        <v>0</v>
      </c>
      <c r="K476" s="195" t="s">
        <v>277</v>
      </c>
      <c r="L476" s="40"/>
      <c r="M476" s="200" t="s">
        <v>19</v>
      </c>
      <c r="N476" s="201" t="s">
        <v>43</v>
      </c>
      <c r="O476" s="65"/>
      <c r="P476" s="202">
        <f>O476*H476</f>
        <v>0</v>
      </c>
      <c r="Q476" s="202">
        <v>3.465E-2</v>
      </c>
      <c r="R476" s="202">
        <f>Q476*H476</f>
        <v>1.0945935</v>
      </c>
      <c r="S476" s="202">
        <v>0</v>
      </c>
      <c r="T476" s="203">
        <f>S476*H476</f>
        <v>0</v>
      </c>
      <c r="U476" s="35"/>
      <c r="V476" s="35"/>
      <c r="W476" s="35"/>
      <c r="X476" s="35"/>
      <c r="Y476" s="35"/>
      <c r="Z476" s="35"/>
      <c r="AA476" s="35"/>
      <c r="AB476" s="35"/>
      <c r="AC476" s="35"/>
      <c r="AD476" s="35"/>
      <c r="AE476" s="35"/>
      <c r="AR476" s="204" t="s">
        <v>212</v>
      </c>
      <c r="AT476" s="204" t="s">
        <v>208</v>
      </c>
      <c r="AU476" s="204" t="s">
        <v>82</v>
      </c>
      <c r="AY476" s="18" t="s">
        <v>206</v>
      </c>
      <c r="BE476" s="205">
        <f>IF(N476="základní",J476,0)</f>
        <v>0</v>
      </c>
      <c r="BF476" s="205">
        <f>IF(N476="snížená",J476,0)</f>
        <v>0</v>
      </c>
      <c r="BG476" s="205">
        <f>IF(N476="zákl. přenesená",J476,0)</f>
        <v>0</v>
      </c>
      <c r="BH476" s="205">
        <f>IF(N476="sníž. přenesená",J476,0)</f>
        <v>0</v>
      </c>
      <c r="BI476" s="205">
        <f>IF(N476="nulová",J476,0)</f>
        <v>0</v>
      </c>
      <c r="BJ476" s="18" t="s">
        <v>80</v>
      </c>
      <c r="BK476" s="205">
        <f>ROUND(I476*H476,2)</f>
        <v>0</v>
      </c>
      <c r="BL476" s="18" t="s">
        <v>212</v>
      </c>
      <c r="BM476" s="204" t="s">
        <v>2179</v>
      </c>
    </row>
    <row r="477" spans="1:65" s="2" customFormat="1" ht="48.75">
      <c r="A477" s="35"/>
      <c r="B477" s="36"/>
      <c r="C477" s="37"/>
      <c r="D477" s="208" t="s">
        <v>279</v>
      </c>
      <c r="E477" s="37"/>
      <c r="F477" s="221" t="s">
        <v>2180</v>
      </c>
      <c r="G477" s="37"/>
      <c r="H477" s="37"/>
      <c r="I477" s="116"/>
      <c r="J477" s="37"/>
      <c r="K477" s="37"/>
      <c r="L477" s="40"/>
      <c r="M477" s="222"/>
      <c r="N477" s="223"/>
      <c r="O477" s="65"/>
      <c r="P477" s="65"/>
      <c r="Q477" s="65"/>
      <c r="R477" s="65"/>
      <c r="S477" s="65"/>
      <c r="T477" s="66"/>
      <c r="U477" s="35"/>
      <c r="V477" s="35"/>
      <c r="W477" s="35"/>
      <c r="X477" s="35"/>
      <c r="Y477" s="35"/>
      <c r="Z477" s="35"/>
      <c r="AA477" s="35"/>
      <c r="AB477" s="35"/>
      <c r="AC477" s="35"/>
      <c r="AD477" s="35"/>
      <c r="AE477" s="35"/>
      <c r="AT477" s="18" t="s">
        <v>279</v>
      </c>
      <c r="AU477" s="18" t="s">
        <v>82</v>
      </c>
    </row>
    <row r="478" spans="1:65" s="13" customFormat="1" ht="11.25">
      <c r="B478" s="206"/>
      <c r="C478" s="207"/>
      <c r="D478" s="208" t="s">
        <v>246</v>
      </c>
      <c r="E478" s="209" t="s">
        <v>19</v>
      </c>
      <c r="F478" s="210" t="s">
        <v>2181</v>
      </c>
      <c r="G478" s="207"/>
      <c r="H478" s="211">
        <v>31.59</v>
      </c>
      <c r="I478" s="212"/>
      <c r="J478" s="207"/>
      <c r="K478" s="207"/>
      <c r="L478" s="213"/>
      <c r="M478" s="214"/>
      <c r="N478" s="215"/>
      <c r="O478" s="215"/>
      <c r="P478" s="215"/>
      <c r="Q478" s="215"/>
      <c r="R478" s="215"/>
      <c r="S478" s="215"/>
      <c r="T478" s="216"/>
      <c r="AT478" s="217" t="s">
        <v>246</v>
      </c>
      <c r="AU478" s="217" t="s">
        <v>82</v>
      </c>
      <c r="AV478" s="13" t="s">
        <v>82</v>
      </c>
      <c r="AW478" s="13" t="s">
        <v>33</v>
      </c>
      <c r="AX478" s="13" t="s">
        <v>80</v>
      </c>
      <c r="AY478" s="217" t="s">
        <v>206</v>
      </c>
    </row>
    <row r="479" spans="1:65" s="2" customFormat="1" ht="16.5" customHeight="1">
      <c r="A479" s="35"/>
      <c r="B479" s="36"/>
      <c r="C479" s="224" t="s">
        <v>1278</v>
      </c>
      <c r="D479" s="224" t="s">
        <v>286</v>
      </c>
      <c r="E479" s="225" t="s">
        <v>2182</v>
      </c>
      <c r="F479" s="226" t="s">
        <v>2183</v>
      </c>
      <c r="G479" s="227" t="s">
        <v>211</v>
      </c>
      <c r="H479" s="228">
        <v>6</v>
      </c>
      <c r="I479" s="229"/>
      <c r="J479" s="230">
        <f t="shared" ref="J479:J487" si="0">ROUND(I479*H479,2)</f>
        <v>0</v>
      </c>
      <c r="K479" s="226" t="s">
        <v>277</v>
      </c>
      <c r="L479" s="231"/>
      <c r="M479" s="232" t="s">
        <v>19</v>
      </c>
      <c r="N479" s="233" t="s">
        <v>43</v>
      </c>
      <c r="O479" s="65"/>
      <c r="P479" s="202">
        <f t="shared" ref="P479:P487" si="1">O479*H479</f>
        <v>0</v>
      </c>
      <c r="Q479" s="202">
        <v>0.1</v>
      </c>
      <c r="R479" s="202">
        <f t="shared" ref="R479:R487" si="2">Q479*H479</f>
        <v>0.60000000000000009</v>
      </c>
      <c r="S479" s="202">
        <v>0</v>
      </c>
      <c r="T479" s="203">
        <f t="shared" ref="T479:T487" si="3">S479*H479</f>
        <v>0</v>
      </c>
      <c r="U479" s="35"/>
      <c r="V479" s="35"/>
      <c r="W479" s="35"/>
      <c r="X479" s="35"/>
      <c r="Y479" s="35"/>
      <c r="Z479" s="35"/>
      <c r="AA479" s="35"/>
      <c r="AB479" s="35"/>
      <c r="AC479" s="35"/>
      <c r="AD479" s="35"/>
      <c r="AE479" s="35"/>
      <c r="AR479" s="204" t="s">
        <v>239</v>
      </c>
      <c r="AT479" s="204" t="s">
        <v>286</v>
      </c>
      <c r="AU479" s="204" t="s">
        <v>82</v>
      </c>
      <c r="AY479" s="18" t="s">
        <v>206</v>
      </c>
      <c r="BE479" s="205">
        <f t="shared" ref="BE479:BE487" si="4">IF(N479="základní",J479,0)</f>
        <v>0</v>
      </c>
      <c r="BF479" s="205">
        <f t="shared" ref="BF479:BF487" si="5">IF(N479="snížená",J479,0)</f>
        <v>0</v>
      </c>
      <c r="BG479" s="205">
        <f t="shared" ref="BG479:BG487" si="6">IF(N479="zákl. přenesená",J479,0)</f>
        <v>0</v>
      </c>
      <c r="BH479" s="205">
        <f t="shared" ref="BH479:BH487" si="7">IF(N479="sníž. přenesená",J479,0)</f>
        <v>0</v>
      </c>
      <c r="BI479" s="205">
        <f t="shared" ref="BI479:BI487" si="8">IF(N479="nulová",J479,0)</f>
        <v>0</v>
      </c>
      <c r="BJ479" s="18" t="s">
        <v>80</v>
      </c>
      <c r="BK479" s="205">
        <f t="shared" ref="BK479:BK487" si="9">ROUND(I479*H479,2)</f>
        <v>0</v>
      </c>
      <c r="BL479" s="18" t="s">
        <v>212</v>
      </c>
      <c r="BM479" s="204" t="s">
        <v>2184</v>
      </c>
    </row>
    <row r="480" spans="1:65" s="2" customFormat="1" ht="16.5" customHeight="1">
      <c r="A480" s="35"/>
      <c r="B480" s="36"/>
      <c r="C480" s="224" t="s">
        <v>1281</v>
      </c>
      <c r="D480" s="224" t="s">
        <v>286</v>
      </c>
      <c r="E480" s="225" t="s">
        <v>2185</v>
      </c>
      <c r="F480" s="226" t="s">
        <v>2186</v>
      </c>
      <c r="G480" s="227" t="s">
        <v>211</v>
      </c>
      <c r="H480" s="228">
        <v>12</v>
      </c>
      <c r="I480" s="229"/>
      <c r="J480" s="230">
        <f t="shared" si="0"/>
        <v>0</v>
      </c>
      <c r="K480" s="226" t="s">
        <v>277</v>
      </c>
      <c r="L480" s="231"/>
      <c r="M480" s="232" t="s">
        <v>19</v>
      </c>
      <c r="N480" s="233" t="s">
        <v>43</v>
      </c>
      <c r="O480" s="65"/>
      <c r="P480" s="202">
        <f t="shared" si="1"/>
        <v>0</v>
      </c>
      <c r="Q480" s="202">
        <v>0.12</v>
      </c>
      <c r="R480" s="202">
        <f t="shared" si="2"/>
        <v>1.44</v>
      </c>
      <c r="S480" s="202">
        <v>0</v>
      </c>
      <c r="T480" s="203">
        <f t="shared" si="3"/>
        <v>0</v>
      </c>
      <c r="U480" s="35"/>
      <c r="V480" s="35"/>
      <c r="W480" s="35"/>
      <c r="X480" s="35"/>
      <c r="Y480" s="35"/>
      <c r="Z480" s="35"/>
      <c r="AA480" s="35"/>
      <c r="AB480" s="35"/>
      <c r="AC480" s="35"/>
      <c r="AD480" s="35"/>
      <c r="AE480" s="35"/>
      <c r="AR480" s="204" t="s">
        <v>239</v>
      </c>
      <c r="AT480" s="204" t="s">
        <v>286</v>
      </c>
      <c r="AU480" s="204" t="s">
        <v>82</v>
      </c>
      <c r="AY480" s="18" t="s">
        <v>206</v>
      </c>
      <c r="BE480" s="205">
        <f t="shared" si="4"/>
        <v>0</v>
      </c>
      <c r="BF480" s="205">
        <f t="shared" si="5"/>
        <v>0</v>
      </c>
      <c r="BG480" s="205">
        <f t="shared" si="6"/>
        <v>0</v>
      </c>
      <c r="BH480" s="205">
        <f t="shared" si="7"/>
        <v>0</v>
      </c>
      <c r="BI480" s="205">
        <f t="shared" si="8"/>
        <v>0</v>
      </c>
      <c r="BJ480" s="18" t="s">
        <v>80</v>
      </c>
      <c r="BK480" s="205">
        <f t="shared" si="9"/>
        <v>0</v>
      </c>
      <c r="BL480" s="18" t="s">
        <v>212</v>
      </c>
      <c r="BM480" s="204" t="s">
        <v>2187</v>
      </c>
    </row>
    <row r="481" spans="1:65" s="2" customFormat="1" ht="16.5" customHeight="1">
      <c r="A481" s="35"/>
      <c r="B481" s="36"/>
      <c r="C481" s="193" t="s">
        <v>1284</v>
      </c>
      <c r="D481" s="193" t="s">
        <v>208</v>
      </c>
      <c r="E481" s="194" t="s">
        <v>2188</v>
      </c>
      <c r="F481" s="195" t="s">
        <v>2189</v>
      </c>
      <c r="G481" s="196" t="s">
        <v>211</v>
      </c>
      <c r="H481" s="197">
        <v>14</v>
      </c>
      <c r="I481" s="198"/>
      <c r="J481" s="199">
        <f t="shared" si="0"/>
        <v>0</v>
      </c>
      <c r="K481" s="195" t="s">
        <v>277</v>
      </c>
      <c r="L481" s="40"/>
      <c r="M481" s="200" t="s">
        <v>19</v>
      </c>
      <c r="N481" s="201" t="s">
        <v>43</v>
      </c>
      <c r="O481" s="65"/>
      <c r="P481" s="202">
        <f t="shared" si="1"/>
        <v>0</v>
      </c>
      <c r="Q481" s="202">
        <v>8.516E-2</v>
      </c>
      <c r="R481" s="202">
        <f t="shared" si="2"/>
        <v>1.19224</v>
      </c>
      <c r="S481" s="202">
        <v>0</v>
      </c>
      <c r="T481" s="203">
        <f t="shared" si="3"/>
        <v>0</v>
      </c>
      <c r="U481" s="35"/>
      <c r="V481" s="35"/>
      <c r="W481" s="35"/>
      <c r="X481" s="35"/>
      <c r="Y481" s="35"/>
      <c r="Z481" s="35"/>
      <c r="AA481" s="35"/>
      <c r="AB481" s="35"/>
      <c r="AC481" s="35"/>
      <c r="AD481" s="35"/>
      <c r="AE481" s="35"/>
      <c r="AR481" s="204" t="s">
        <v>212</v>
      </c>
      <c r="AT481" s="204" t="s">
        <v>208</v>
      </c>
      <c r="AU481" s="204" t="s">
        <v>82</v>
      </c>
      <c r="AY481" s="18" t="s">
        <v>206</v>
      </c>
      <c r="BE481" s="205">
        <f t="shared" si="4"/>
        <v>0</v>
      </c>
      <c r="BF481" s="205">
        <f t="shared" si="5"/>
        <v>0</v>
      </c>
      <c r="BG481" s="205">
        <f t="shared" si="6"/>
        <v>0</v>
      </c>
      <c r="BH481" s="205">
        <f t="shared" si="7"/>
        <v>0</v>
      </c>
      <c r="BI481" s="205">
        <f t="shared" si="8"/>
        <v>0</v>
      </c>
      <c r="BJ481" s="18" t="s">
        <v>80</v>
      </c>
      <c r="BK481" s="205">
        <f t="shared" si="9"/>
        <v>0</v>
      </c>
      <c r="BL481" s="18" t="s">
        <v>212</v>
      </c>
      <c r="BM481" s="204" t="s">
        <v>2190</v>
      </c>
    </row>
    <row r="482" spans="1:65" s="2" customFormat="1" ht="16.5" customHeight="1">
      <c r="A482" s="35"/>
      <c r="B482" s="36"/>
      <c r="C482" s="224" t="s">
        <v>1289</v>
      </c>
      <c r="D482" s="224" t="s">
        <v>286</v>
      </c>
      <c r="E482" s="225" t="s">
        <v>2191</v>
      </c>
      <c r="F482" s="226" t="s">
        <v>2192</v>
      </c>
      <c r="G482" s="227" t="s">
        <v>211</v>
      </c>
      <c r="H482" s="228">
        <v>1</v>
      </c>
      <c r="I482" s="229"/>
      <c r="J482" s="230">
        <f t="shared" si="0"/>
        <v>0</v>
      </c>
      <c r="K482" s="226" t="s">
        <v>19</v>
      </c>
      <c r="L482" s="231"/>
      <c r="M482" s="232" t="s">
        <v>19</v>
      </c>
      <c r="N482" s="233" t="s">
        <v>43</v>
      </c>
      <c r="O482" s="65"/>
      <c r="P482" s="202">
        <f t="shared" si="1"/>
        <v>0</v>
      </c>
      <c r="Q482" s="202">
        <v>4.109</v>
      </c>
      <c r="R482" s="202">
        <f t="shared" si="2"/>
        <v>4.109</v>
      </c>
      <c r="S482" s="202">
        <v>0</v>
      </c>
      <c r="T482" s="203">
        <f t="shared" si="3"/>
        <v>0</v>
      </c>
      <c r="U482" s="35"/>
      <c r="V482" s="35"/>
      <c r="W482" s="35"/>
      <c r="X482" s="35"/>
      <c r="Y482" s="35"/>
      <c r="Z482" s="35"/>
      <c r="AA482" s="35"/>
      <c r="AB482" s="35"/>
      <c r="AC482" s="35"/>
      <c r="AD482" s="35"/>
      <c r="AE482" s="35"/>
      <c r="AR482" s="204" t="s">
        <v>239</v>
      </c>
      <c r="AT482" s="204" t="s">
        <v>286</v>
      </c>
      <c r="AU482" s="204" t="s">
        <v>82</v>
      </c>
      <c r="AY482" s="18" t="s">
        <v>206</v>
      </c>
      <c r="BE482" s="205">
        <f t="shared" si="4"/>
        <v>0</v>
      </c>
      <c r="BF482" s="205">
        <f t="shared" si="5"/>
        <v>0</v>
      </c>
      <c r="BG482" s="205">
        <f t="shared" si="6"/>
        <v>0</v>
      </c>
      <c r="BH482" s="205">
        <f t="shared" si="7"/>
        <v>0</v>
      </c>
      <c r="BI482" s="205">
        <f t="shared" si="8"/>
        <v>0</v>
      </c>
      <c r="BJ482" s="18" t="s">
        <v>80</v>
      </c>
      <c r="BK482" s="205">
        <f t="shared" si="9"/>
        <v>0</v>
      </c>
      <c r="BL482" s="18" t="s">
        <v>212</v>
      </c>
      <c r="BM482" s="204" t="s">
        <v>2193</v>
      </c>
    </row>
    <row r="483" spans="1:65" s="2" customFormat="1" ht="16.5" customHeight="1">
      <c r="A483" s="35"/>
      <c r="B483" s="36"/>
      <c r="C483" s="224" t="s">
        <v>2194</v>
      </c>
      <c r="D483" s="224" t="s">
        <v>286</v>
      </c>
      <c r="E483" s="225" t="s">
        <v>2195</v>
      </c>
      <c r="F483" s="226" t="s">
        <v>2196</v>
      </c>
      <c r="G483" s="227" t="s">
        <v>211</v>
      </c>
      <c r="H483" s="228">
        <v>1</v>
      </c>
      <c r="I483" s="229"/>
      <c r="J483" s="230">
        <f t="shared" si="0"/>
        <v>0</v>
      </c>
      <c r="K483" s="226" t="s">
        <v>19</v>
      </c>
      <c r="L483" s="231"/>
      <c r="M483" s="232" t="s">
        <v>19</v>
      </c>
      <c r="N483" s="233" t="s">
        <v>43</v>
      </c>
      <c r="O483" s="65"/>
      <c r="P483" s="202">
        <f t="shared" si="1"/>
        <v>0</v>
      </c>
      <c r="Q483" s="202">
        <v>4.2889999999999997</v>
      </c>
      <c r="R483" s="202">
        <f t="shared" si="2"/>
        <v>4.2889999999999997</v>
      </c>
      <c r="S483" s="202">
        <v>0</v>
      </c>
      <c r="T483" s="203">
        <f t="shared" si="3"/>
        <v>0</v>
      </c>
      <c r="U483" s="35"/>
      <c r="V483" s="35"/>
      <c r="W483" s="35"/>
      <c r="X483" s="35"/>
      <c r="Y483" s="35"/>
      <c r="Z483" s="35"/>
      <c r="AA483" s="35"/>
      <c r="AB483" s="35"/>
      <c r="AC483" s="35"/>
      <c r="AD483" s="35"/>
      <c r="AE483" s="35"/>
      <c r="AR483" s="204" t="s">
        <v>239</v>
      </c>
      <c r="AT483" s="204" t="s">
        <v>286</v>
      </c>
      <c r="AU483" s="204" t="s">
        <v>82</v>
      </c>
      <c r="AY483" s="18" t="s">
        <v>206</v>
      </c>
      <c r="BE483" s="205">
        <f t="shared" si="4"/>
        <v>0</v>
      </c>
      <c r="BF483" s="205">
        <f t="shared" si="5"/>
        <v>0</v>
      </c>
      <c r="BG483" s="205">
        <f t="shared" si="6"/>
        <v>0</v>
      </c>
      <c r="BH483" s="205">
        <f t="shared" si="7"/>
        <v>0</v>
      </c>
      <c r="BI483" s="205">
        <f t="shared" si="8"/>
        <v>0</v>
      </c>
      <c r="BJ483" s="18" t="s">
        <v>80</v>
      </c>
      <c r="BK483" s="205">
        <f t="shared" si="9"/>
        <v>0</v>
      </c>
      <c r="BL483" s="18" t="s">
        <v>212</v>
      </c>
      <c r="BM483" s="204" t="s">
        <v>2197</v>
      </c>
    </row>
    <row r="484" spans="1:65" s="2" customFormat="1" ht="16.5" customHeight="1">
      <c r="A484" s="35"/>
      <c r="B484" s="36"/>
      <c r="C484" s="224" t="s">
        <v>2198</v>
      </c>
      <c r="D484" s="224" t="s">
        <v>286</v>
      </c>
      <c r="E484" s="225" t="s">
        <v>2199</v>
      </c>
      <c r="F484" s="226" t="s">
        <v>2200</v>
      </c>
      <c r="G484" s="227" t="s">
        <v>211</v>
      </c>
      <c r="H484" s="228">
        <v>1</v>
      </c>
      <c r="I484" s="229"/>
      <c r="J484" s="230">
        <f t="shared" si="0"/>
        <v>0</v>
      </c>
      <c r="K484" s="226" t="s">
        <v>19</v>
      </c>
      <c r="L484" s="231"/>
      <c r="M484" s="232" t="s">
        <v>19</v>
      </c>
      <c r="N484" s="233" t="s">
        <v>43</v>
      </c>
      <c r="O484" s="65"/>
      <c r="P484" s="202">
        <f t="shared" si="1"/>
        <v>0</v>
      </c>
      <c r="Q484" s="202">
        <v>3.782</v>
      </c>
      <c r="R484" s="202">
        <f t="shared" si="2"/>
        <v>3.782</v>
      </c>
      <c r="S484" s="202">
        <v>0</v>
      </c>
      <c r="T484" s="203">
        <f t="shared" si="3"/>
        <v>0</v>
      </c>
      <c r="U484" s="35"/>
      <c r="V484" s="35"/>
      <c r="W484" s="35"/>
      <c r="X484" s="35"/>
      <c r="Y484" s="35"/>
      <c r="Z484" s="35"/>
      <c r="AA484" s="35"/>
      <c r="AB484" s="35"/>
      <c r="AC484" s="35"/>
      <c r="AD484" s="35"/>
      <c r="AE484" s="35"/>
      <c r="AR484" s="204" t="s">
        <v>239</v>
      </c>
      <c r="AT484" s="204" t="s">
        <v>286</v>
      </c>
      <c r="AU484" s="204" t="s">
        <v>82</v>
      </c>
      <c r="AY484" s="18" t="s">
        <v>206</v>
      </c>
      <c r="BE484" s="205">
        <f t="shared" si="4"/>
        <v>0</v>
      </c>
      <c r="BF484" s="205">
        <f t="shared" si="5"/>
        <v>0</v>
      </c>
      <c r="BG484" s="205">
        <f t="shared" si="6"/>
        <v>0</v>
      </c>
      <c r="BH484" s="205">
        <f t="shared" si="7"/>
        <v>0</v>
      </c>
      <c r="BI484" s="205">
        <f t="shared" si="8"/>
        <v>0</v>
      </c>
      <c r="BJ484" s="18" t="s">
        <v>80</v>
      </c>
      <c r="BK484" s="205">
        <f t="shared" si="9"/>
        <v>0</v>
      </c>
      <c r="BL484" s="18" t="s">
        <v>212</v>
      </c>
      <c r="BM484" s="204" t="s">
        <v>2201</v>
      </c>
    </row>
    <row r="485" spans="1:65" s="2" customFormat="1" ht="16.5" customHeight="1">
      <c r="A485" s="35"/>
      <c r="B485" s="36"/>
      <c r="C485" s="224" t="s">
        <v>2202</v>
      </c>
      <c r="D485" s="224" t="s">
        <v>286</v>
      </c>
      <c r="E485" s="225" t="s">
        <v>2203</v>
      </c>
      <c r="F485" s="226" t="s">
        <v>2204</v>
      </c>
      <c r="G485" s="227" t="s">
        <v>211</v>
      </c>
      <c r="H485" s="228">
        <v>6</v>
      </c>
      <c r="I485" s="229"/>
      <c r="J485" s="230">
        <f t="shared" si="0"/>
        <v>0</v>
      </c>
      <c r="K485" s="226" t="s">
        <v>19</v>
      </c>
      <c r="L485" s="231"/>
      <c r="M485" s="232" t="s">
        <v>19</v>
      </c>
      <c r="N485" s="233" t="s">
        <v>43</v>
      </c>
      <c r="O485" s="65"/>
      <c r="P485" s="202">
        <f t="shared" si="1"/>
        <v>0</v>
      </c>
      <c r="Q485" s="202">
        <v>4.3129999999999997</v>
      </c>
      <c r="R485" s="202">
        <f t="shared" si="2"/>
        <v>25.878</v>
      </c>
      <c r="S485" s="202">
        <v>0</v>
      </c>
      <c r="T485" s="203">
        <f t="shared" si="3"/>
        <v>0</v>
      </c>
      <c r="U485" s="35"/>
      <c r="V485" s="35"/>
      <c r="W485" s="35"/>
      <c r="X485" s="35"/>
      <c r="Y485" s="35"/>
      <c r="Z485" s="35"/>
      <c r="AA485" s="35"/>
      <c r="AB485" s="35"/>
      <c r="AC485" s="35"/>
      <c r="AD485" s="35"/>
      <c r="AE485" s="35"/>
      <c r="AR485" s="204" t="s">
        <v>239</v>
      </c>
      <c r="AT485" s="204" t="s">
        <v>286</v>
      </c>
      <c r="AU485" s="204" t="s">
        <v>82</v>
      </c>
      <c r="AY485" s="18" t="s">
        <v>206</v>
      </c>
      <c r="BE485" s="205">
        <f t="shared" si="4"/>
        <v>0</v>
      </c>
      <c r="BF485" s="205">
        <f t="shared" si="5"/>
        <v>0</v>
      </c>
      <c r="BG485" s="205">
        <f t="shared" si="6"/>
        <v>0</v>
      </c>
      <c r="BH485" s="205">
        <f t="shared" si="7"/>
        <v>0</v>
      </c>
      <c r="BI485" s="205">
        <f t="shared" si="8"/>
        <v>0</v>
      </c>
      <c r="BJ485" s="18" t="s">
        <v>80</v>
      </c>
      <c r="BK485" s="205">
        <f t="shared" si="9"/>
        <v>0</v>
      </c>
      <c r="BL485" s="18" t="s">
        <v>212</v>
      </c>
      <c r="BM485" s="204" t="s">
        <v>2205</v>
      </c>
    </row>
    <row r="486" spans="1:65" s="2" customFormat="1" ht="16.5" customHeight="1">
      <c r="A486" s="35"/>
      <c r="B486" s="36"/>
      <c r="C486" s="224" t="s">
        <v>2206</v>
      </c>
      <c r="D486" s="224" t="s">
        <v>286</v>
      </c>
      <c r="E486" s="225" t="s">
        <v>2207</v>
      </c>
      <c r="F486" s="226" t="s">
        <v>2208</v>
      </c>
      <c r="G486" s="227" t="s">
        <v>211</v>
      </c>
      <c r="H486" s="228">
        <v>3</v>
      </c>
      <c r="I486" s="229"/>
      <c r="J486" s="230">
        <f t="shared" si="0"/>
        <v>0</v>
      </c>
      <c r="K486" s="226" t="s">
        <v>19</v>
      </c>
      <c r="L486" s="231"/>
      <c r="M486" s="232" t="s">
        <v>19</v>
      </c>
      <c r="N486" s="233" t="s">
        <v>43</v>
      </c>
      <c r="O486" s="65"/>
      <c r="P486" s="202">
        <f t="shared" si="1"/>
        <v>0</v>
      </c>
      <c r="Q486" s="202">
        <v>4.01</v>
      </c>
      <c r="R486" s="202">
        <f t="shared" si="2"/>
        <v>12.03</v>
      </c>
      <c r="S486" s="202">
        <v>0</v>
      </c>
      <c r="T486" s="203">
        <f t="shared" si="3"/>
        <v>0</v>
      </c>
      <c r="U486" s="35"/>
      <c r="V486" s="35"/>
      <c r="W486" s="35"/>
      <c r="X486" s="35"/>
      <c r="Y486" s="35"/>
      <c r="Z486" s="35"/>
      <c r="AA486" s="35"/>
      <c r="AB486" s="35"/>
      <c r="AC486" s="35"/>
      <c r="AD486" s="35"/>
      <c r="AE486" s="35"/>
      <c r="AR486" s="204" t="s">
        <v>239</v>
      </c>
      <c r="AT486" s="204" t="s">
        <v>286</v>
      </c>
      <c r="AU486" s="204" t="s">
        <v>82</v>
      </c>
      <c r="AY486" s="18" t="s">
        <v>206</v>
      </c>
      <c r="BE486" s="205">
        <f t="shared" si="4"/>
        <v>0</v>
      </c>
      <c r="BF486" s="205">
        <f t="shared" si="5"/>
        <v>0</v>
      </c>
      <c r="BG486" s="205">
        <f t="shared" si="6"/>
        <v>0</v>
      </c>
      <c r="BH486" s="205">
        <f t="shared" si="7"/>
        <v>0</v>
      </c>
      <c r="BI486" s="205">
        <f t="shared" si="8"/>
        <v>0</v>
      </c>
      <c r="BJ486" s="18" t="s">
        <v>80</v>
      </c>
      <c r="BK486" s="205">
        <f t="shared" si="9"/>
        <v>0</v>
      </c>
      <c r="BL486" s="18" t="s">
        <v>212</v>
      </c>
      <c r="BM486" s="204" t="s">
        <v>2209</v>
      </c>
    </row>
    <row r="487" spans="1:65" s="2" customFormat="1" ht="16.5" customHeight="1">
      <c r="A487" s="35"/>
      <c r="B487" s="36"/>
      <c r="C487" s="224" t="s">
        <v>2210</v>
      </c>
      <c r="D487" s="224" t="s">
        <v>286</v>
      </c>
      <c r="E487" s="225" t="s">
        <v>2211</v>
      </c>
      <c r="F487" s="226" t="s">
        <v>2212</v>
      </c>
      <c r="G487" s="227" t="s">
        <v>211</v>
      </c>
      <c r="H487" s="228">
        <v>2</v>
      </c>
      <c r="I487" s="229"/>
      <c r="J487" s="230">
        <f t="shared" si="0"/>
        <v>0</v>
      </c>
      <c r="K487" s="226" t="s">
        <v>19</v>
      </c>
      <c r="L487" s="231"/>
      <c r="M487" s="232" t="s">
        <v>19</v>
      </c>
      <c r="N487" s="233" t="s">
        <v>43</v>
      </c>
      <c r="O487" s="65"/>
      <c r="P487" s="202">
        <f t="shared" si="1"/>
        <v>0</v>
      </c>
      <c r="Q487" s="202">
        <v>4.0090000000000003</v>
      </c>
      <c r="R487" s="202">
        <f t="shared" si="2"/>
        <v>8.0180000000000007</v>
      </c>
      <c r="S487" s="202">
        <v>0</v>
      </c>
      <c r="T487" s="203">
        <f t="shared" si="3"/>
        <v>0</v>
      </c>
      <c r="U487" s="35"/>
      <c r="V487" s="35"/>
      <c r="W487" s="35"/>
      <c r="X487" s="35"/>
      <c r="Y487" s="35"/>
      <c r="Z487" s="35"/>
      <c r="AA487" s="35"/>
      <c r="AB487" s="35"/>
      <c r="AC487" s="35"/>
      <c r="AD487" s="35"/>
      <c r="AE487" s="35"/>
      <c r="AR487" s="204" t="s">
        <v>239</v>
      </c>
      <c r="AT487" s="204" t="s">
        <v>286</v>
      </c>
      <c r="AU487" s="204" t="s">
        <v>82</v>
      </c>
      <c r="AY487" s="18" t="s">
        <v>206</v>
      </c>
      <c r="BE487" s="205">
        <f t="shared" si="4"/>
        <v>0</v>
      </c>
      <c r="BF487" s="205">
        <f t="shared" si="5"/>
        <v>0</v>
      </c>
      <c r="BG487" s="205">
        <f t="shared" si="6"/>
        <v>0</v>
      </c>
      <c r="BH487" s="205">
        <f t="shared" si="7"/>
        <v>0</v>
      </c>
      <c r="BI487" s="205">
        <f t="shared" si="8"/>
        <v>0</v>
      </c>
      <c r="BJ487" s="18" t="s">
        <v>80</v>
      </c>
      <c r="BK487" s="205">
        <f t="shared" si="9"/>
        <v>0</v>
      </c>
      <c r="BL487" s="18" t="s">
        <v>212</v>
      </c>
      <c r="BM487" s="204" t="s">
        <v>2213</v>
      </c>
    </row>
    <row r="488" spans="1:65" s="12" customFormat="1" ht="22.9" customHeight="1">
      <c r="B488" s="177"/>
      <c r="C488" s="178"/>
      <c r="D488" s="179" t="s">
        <v>71</v>
      </c>
      <c r="E488" s="191" t="s">
        <v>227</v>
      </c>
      <c r="F488" s="191" t="s">
        <v>482</v>
      </c>
      <c r="G488" s="178"/>
      <c r="H488" s="178"/>
      <c r="I488" s="181"/>
      <c r="J488" s="192">
        <f>BK488</f>
        <v>0</v>
      </c>
      <c r="K488" s="178"/>
      <c r="L488" s="183"/>
      <c r="M488" s="184"/>
      <c r="N488" s="185"/>
      <c r="O488" s="185"/>
      <c r="P488" s="186">
        <f>SUM(P489:P506)</f>
        <v>0</v>
      </c>
      <c r="Q488" s="185"/>
      <c r="R488" s="186">
        <f>SUM(R489:R506)</f>
        <v>60.352381649999998</v>
      </c>
      <c r="S488" s="185"/>
      <c r="T488" s="187">
        <f>SUM(T489:T506)</f>
        <v>0</v>
      </c>
      <c r="AR488" s="188" t="s">
        <v>80</v>
      </c>
      <c r="AT488" s="189" t="s">
        <v>71</v>
      </c>
      <c r="AU488" s="189" t="s">
        <v>80</v>
      </c>
      <c r="AY488" s="188" t="s">
        <v>206</v>
      </c>
      <c r="BK488" s="190">
        <f>SUM(BK489:BK506)</f>
        <v>0</v>
      </c>
    </row>
    <row r="489" spans="1:65" s="2" customFormat="1" ht="16.5" customHeight="1">
      <c r="A489" s="35"/>
      <c r="B489" s="36"/>
      <c r="C489" s="193" t="s">
        <v>2214</v>
      </c>
      <c r="D489" s="193" t="s">
        <v>208</v>
      </c>
      <c r="E489" s="194" t="s">
        <v>2215</v>
      </c>
      <c r="F489" s="195" t="s">
        <v>2216</v>
      </c>
      <c r="G489" s="196" t="s">
        <v>325</v>
      </c>
      <c r="H489" s="197">
        <v>73.233999999999995</v>
      </c>
      <c r="I489" s="198"/>
      <c r="J489" s="199">
        <f>ROUND(I489*H489,2)</f>
        <v>0</v>
      </c>
      <c r="K489" s="195" t="s">
        <v>277</v>
      </c>
      <c r="L489" s="40"/>
      <c r="M489" s="200" t="s">
        <v>19</v>
      </c>
      <c r="N489" s="201" t="s">
        <v>43</v>
      </c>
      <c r="O489" s="65"/>
      <c r="P489" s="202">
        <f>O489*H489</f>
        <v>0</v>
      </c>
      <c r="Q489" s="202">
        <v>0</v>
      </c>
      <c r="R489" s="202">
        <f>Q489*H489</f>
        <v>0</v>
      </c>
      <c r="S489" s="202">
        <v>0</v>
      </c>
      <c r="T489" s="203">
        <f>S489*H489</f>
        <v>0</v>
      </c>
      <c r="U489" s="35"/>
      <c r="V489" s="35"/>
      <c r="W489" s="35"/>
      <c r="X489" s="35"/>
      <c r="Y489" s="35"/>
      <c r="Z489" s="35"/>
      <c r="AA489" s="35"/>
      <c r="AB489" s="35"/>
      <c r="AC489" s="35"/>
      <c r="AD489" s="35"/>
      <c r="AE489" s="35"/>
      <c r="AR489" s="204" t="s">
        <v>212</v>
      </c>
      <c r="AT489" s="204" t="s">
        <v>208</v>
      </c>
      <c r="AU489" s="204" t="s">
        <v>82</v>
      </c>
      <c r="AY489" s="18" t="s">
        <v>206</v>
      </c>
      <c r="BE489" s="205">
        <f>IF(N489="základní",J489,0)</f>
        <v>0</v>
      </c>
      <c r="BF489" s="205">
        <f>IF(N489="snížená",J489,0)</f>
        <v>0</v>
      </c>
      <c r="BG489" s="205">
        <f>IF(N489="zákl. přenesená",J489,0)</f>
        <v>0</v>
      </c>
      <c r="BH489" s="205">
        <f>IF(N489="sníž. přenesená",J489,0)</f>
        <v>0</v>
      </c>
      <c r="BI489" s="205">
        <f>IF(N489="nulová",J489,0)</f>
        <v>0</v>
      </c>
      <c r="BJ489" s="18" t="s">
        <v>80</v>
      </c>
      <c r="BK489" s="205">
        <f>ROUND(I489*H489,2)</f>
        <v>0</v>
      </c>
      <c r="BL489" s="18" t="s">
        <v>212</v>
      </c>
      <c r="BM489" s="204" t="s">
        <v>2217</v>
      </c>
    </row>
    <row r="490" spans="1:65" s="13" customFormat="1" ht="11.25">
      <c r="B490" s="206"/>
      <c r="C490" s="207"/>
      <c r="D490" s="208" t="s">
        <v>246</v>
      </c>
      <c r="E490" s="209" t="s">
        <v>19</v>
      </c>
      <c r="F490" s="210" t="s">
        <v>2218</v>
      </c>
      <c r="G490" s="207"/>
      <c r="H490" s="211">
        <v>73.233999999999995</v>
      </c>
      <c r="I490" s="212"/>
      <c r="J490" s="207"/>
      <c r="K490" s="207"/>
      <c r="L490" s="213"/>
      <c r="M490" s="214"/>
      <c r="N490" s="215"/>
      <c r="O490" s="215"/>
      <c r="P490" s="215"/>
      <c r="Q490" s="215"/>
      <c r="R490" s="215"/>
      <c r="S490" s="215"/>
      <c r="T490" s="216"/>
      <c r="AT490" s="217" t="s">
        <v>246</v>
      </c>
      <c r="AU490" s="217" t="s">
        <v>82</v>
      </c>
      <c r="AV490" s="13" t="s">
        <v>82</v>
      </c>
      <c r="AW490" s="13" t="s">
        <v>33</v>
      </c>
      <c r="AX490" s="13" t="s">
        <v>80</v>
      </c>
      <c r="AY490" s="217" t="s">
        <v>206</v>
      </c>
    </row>
    <row r="491" spans="1:65" s="2" customFormat="1" ht="21.75" customHeight="1">
      <c r="A491" s="35"/>
      <c r="B491" s="36"/>
      <c r="C491" s="193" t="s">
        <v>2219</v>
      </c>
      <c r="D491" s="193" t="s">
        <v>208</v>
      </c>
      <c r="E491" s="194" t="s">
        <v>2220</v>
      </c>
      <c r="F491" s="195" t="s">
        <v>2221</v>
      </c>
      <c r="G491" s="196" t="s">
        <v>325</v>
      </c>
      <c r="H491" s="197">
        <v>28.234000000000002</v>
      </c>
      <c r="I491" s="198"/>
      <c r="J491" s="199">
        <f>ROUND(I491*H491,2)</f>
        <v>0</v>
      </c>
      <c r="K491" s="195" t="s">
        <v>277</v>
      </c>
      <c r="L491" s="40"/>
      <c r="M491" s="200" t="s">
        <v>19</v>
      </c>
      <c r="N491" s="201" t="s">
        <v>43</v>
      </c>
      <c r="O491" s="65"/>
      <c r="P491" s="202">
        <f>O491*H491</f>
        <v>0</v>
      </c>
      <c r="Q491" s="202">
        <v>0</v>
      </c>
      <c r="R491" s="202">
        <f>Q491*H491</f>
        <v>0</v>
      </c>
      <c r="S491" s="202">
        <v>0</v>
      </c>
      <c r="T491" s="203">
        <f>S491*H491</f>
        <v>0</v>
      </c>
      <c r="U491" s="35"/>
      <c r="V491" s="35"/>
      <c r="W491" s="35"/>
      <c r="X491" s="35"/>
      <c r="Y491" s="35"/>
      <c r="Z491" s="35"/>
      <c r="AA491" s="35"/>
      <c r="AB491" s="35"/>
      <c r="AC491" s="35"/>
      <c r="AD491" s="35"/>
      <c r="AE491" s="35"/>
      <c r="AR491" s="204" t="s">
        <v>212</v>
      </c>
      <c r="AT491" s="204" t="s">
        <v>208</v>
      </c>
      <c r="AU491" s="204" t="s">
        <v>82</v>
      </c>
      <c r="AY491" s="18" t="s">
        <v>206</v>
      </c>
      <c r="BE491" s="205">
        <f>IF(N491="základní",J491,0)</f>
        <v>0</v>
      </c>
      <c r="BF491" s="205">
        <f>IF(N491="snížená",J491,0)</f>
        <v>0</v>
      </c>
      <c r="BG491" s="205">
        <f>IF(N491="zákl. přenesená",J491,0)</f>
        <v>0</v>
      </c>
      <c r="BH491" s="205">
        <f>IF(N491="sníž. přenesená",J491,0)</f>
        <v>0</v>
      </c>
      <c r="BI491" s="205">
        <f>IF(N491="nulová",J491,0)</f>
        <v>0</v>
      </c>
      <c r="BJ491" s="18" t="s">
        <v>80</v>
      </c>
      <c r="BK491" s="205">
        <f>ROUND(I491*H491,2)</f>
        <v>0</v>
      </c>
      <c r="BL491" s="18" t="s">
        <v>212</v>
      </c>
      <c r="BM491" s="204" t="s">
        <v>2222</v>
      </c>
    </row>
    <row r="492" spans="1:65" s="13" customFormat="1" ht="11.25">
      <c r="B492" s="206"/>
      <c r="C492" s="207"/>
      <c r="D492" s="208" t="s">
        <v>246</v>
      </c>
      <c r="E492" s="209" t="s">
        <v>19</v>
      </c>
      <c r="F492" s="210" t="s">
        <v>2223</v>
      </c>
      <c r="G492" s="207"/>
      <c r="H492" s="211">
        <v>28.234000000000002</v>
      </c>
      <c r="I492" s="212"/>
      <c r="J492" s="207"/>
      <c r="K492" s="207"/>
      <c r="L492" s="213"/>
      <c r="M492" s="214"/>
      <c r="N492" s="215"/>
      <c r="O492" s="215"/>
      <c r="P492" s="215"/>
      <c r="Q492" s="215"/>
      <c r="R492" s="215"/>
      <c r="S492" s="215"/>
      <c r="T492" s="216"/>
      <c r="AT492" s="217" t="s">
        <v>246</v>
      </c>
      <c r="AU492" s="217" t="s">
        <v>82</v>
      </c>
      <c r="AV492" s="13" t="s">
        <v>82</v>
      </c>
      <c r="AW492" s="13" t="s">
        <v>33</v>
      </c>
      <c r="AX492" s="13" t="s">
        <v>80</v>
      </c>
      <c r="AY492" s="217" t="s">
        <v>206</v>
      </c>
    </row>
    <row r="493" spans="1:65" s="2" customFormat="1" ht="16.5" customHeight="1">
      <c r="A493" s="35"/>
      <c r="B493" s="36"/>
      <c r="C493" s="193" t="s">
        <v>2224</v>
      </c>
      <c r="D493" s="193" t="s">
        <v>208</v>
      </c>
      <c r="E493" s="194" t="s">
        <v>2225</v>
      </c>
      <c r="F493" s="195" t="s">
        <v>2226</v>
      </c>
      <c r="G493" s="196" t="s">
        <v>325</v>
      </c>
      <c r="H493" s="197">
        <v>145</v>
      </c>
      <c r="I493" s="198"/>
      <c r="J493" s="199">
        <f>ROUND(I493*H493,2)</f>
        <v>0</v>
      </c>
      <c r="K493" s="195" t="s">
        <v>277</v>
      </c>
      <c r="L493" s="40"/>
      <c r="M493" s="200" t="s">
        <v>19</v>
      </c>
      <c r="N493" s="201" t="s">
        <v>43</v>
      </c>
      <c r="O493" s="65"/>
      <c r="P493" s="202">
        <f>O493*H493</f>
        <v>0</v>
      </c>
      <c r="Q493" s="202">
        <v>0</v>
      </c>
      <c r="R493" s="202">
        <f>Q493*H493</f>
        <v>0</v>
      </c>
      <c r="S493" s="202">
        <v>0</v>
      </c>
      <c r="T493" s="203">
        <f>S493*H493</f>
        <v>0</v>
      </c>
      <c r="U493" s="35"/>
      <c r="V493" s="35"/>
      <c r="W493" s="35"/>
      <c r="X493" s="35"/>
      <c r="Y493" s="35"/>
      <c r="Z493" s="35"/>
      <c r="AA493" s="35"/>
      <c r="AB493" s="35"/>
      <c r="AC493" s="35"/>
      <c r="AD493" s="35"/>
      <c r="AE493" s="35"/>
      <c r="AR493" s="204" t="s">
        <v>212</v>
      </c>
      <c r="AT493" s="204" t="s">
        <v>208</v>
      </c>
      <c r="AU493" s="204" t="s">
        <v>82</v>
      </c>
      <c r="AY493" s="18" t="s">
        <v>206</v>
      </c>
      <c r="BE493" s="205">
        <f>IF(N493="základní",J493,0)</f>
        <v>0</v>
      </c>
      <c r="BF493" s="205">
        <f>IF(N493="snížená",J493,0)</f>
        <v>0</v>
      </c>
      <c r="BG493" s="205">
        <f>IF(N493="zákl. přenesená",J493,0)</f>
        <v>0</v>
      </c>
      <c r="BH493" s="205">
        <f>IF(N493="sníž. přenesená",J493,0)</f>
        <v>0</v>
      </c>
      <c r="BI493" s="205">
        <f>IF(N493="nulová",J493,0)</f>
        <v>0</v>
      </c>
      <c r="BJ493" s="18" t="s">
        <v>80</v>
      </c>
      <c r="BK493" s="205">
        <f>ROUND(I493*H493,2)</f>
        <v>0</v>
      </c>
      <c r="BL493" s="18" t="s">
        <v>212</v>
      </c>
      <c r="BM493" s="204" t="s">
        <v>2227</v>
      </c>
    </row>
    <row r="494" spans="1:65" s="13" customFormat="1" ht="11.25">
      <c r="B494" s="206"/>
      <c r="C494" s="207"/>
      <c r="D494" s="208" t="s">
        <v>246</v>
      </c>
      <c r="E494" s="209" t="s">
        <v>19</v>
      </c>
      <c r="F494" s="210" t="s">
        <v>2228</v>
      </c>
      <c r="G494" s="207"/>
      <c r="H494" s="211">
        <v>145</v>
      </c>
      <c r="I494" s="212"/>
      <c r="J494" s="207"/>
      <c r="K494" s="207"/>
      <c r="L494" s="213"/>
      <c r="M494" s="214"/>
      <c r="N494" s="215"/>
      <c r="O494" s="215"/>
      <c r="P494" s="215"/>
      <c r="Q494" s="215"/>
      <c r="R494" s="215"/>
      <c r="S494" s="215"/>
      <c r="T494" s="216"/>
      <c r="AT494" s="217" t="s">
        <v>246</v>
      </c>
      <c r="AU494" s="217" t="s">
        <v>82</v>
      </c>
      <c r="AV494" s="13" t="s">
        <v>82</v>
      </c>
      <c r="AW494" s="13" t="s">
        <v>33</v>
      </c>
      <c r="AX494" s="13" t="s">
        <v>80</v>
      </c>
      <c r="AY494" s="217" t="s">
        <v>206</v>
      </c>
    </row>
    <row r="495" spans="1:65" s="2" customFormat="1" ht="16.5" customHeight="1">
      <c r="A495" s="35"/>
      <c r="B495" s="36"/>
      <c r="C495" s="193" t="s">
        <v>2229</v>
      </c>
      <c r="D495" s="193" t="s">
        <v>208</v>
      </c>
      <c r="E495" s="194" t="s">
        <v>2230</v>
      </c>
      <c r="F495" s="195" t="s">
        <v>2231</v>
      </c>
      <c r="G495" s="196" t="s">
        <v>325</v>
      </c>
      <c r="H495" s="197">
        <v>30</v>
      </c>
      <c r="I495" s="198"/>
      <c r="J495" s="199">
        <f>ROUND(I495*H495,2)</f>
        <v>0</v>
      </c>
      <c r="K495" s="195" t="s">
        <v>277</v>
      </c>
      <c r="L495" s="40"/>
      <c r="M495" s="200" t="s">
        <v>19</v>
      </c>
      <c r="N495" s="201" t="s">
        <v>43</v>
      </c>
      <c r="O495" s="65"/>
      <c r="P495" s="202">
        <f>O495*H495</f>
        <v>0</v>
      </c>
      <c r="Q495" s="202">
        <v>0</v>
      </c>
      <c r="R495" s="202">
        <f>Q495*H495</f>
        <v>0</v>
      </c>
      <c r="S495" s="202">
        <v>0</v>
      </c>
      <c r="T495" s="203">
        <f>S495*H495</f>
        <v>0</v>
      </c>
      <c r="U495" s="35"/>
      <c r="V495" s="35"/>
      <c r="W495" s="35"/>
      <c r="X495" s="35"/>
      <c r="Y495" s="35"/>
      <c r="Z495" s="35"/>
      <c r="AA495" s="35"/>
      <c r="AB495" s="35"/>
      <c r="AC495" s="35"/>
      <c r="AD495" s="35"/>
      <c r="AE495" s="35"/>
      <c r="AR495" s="204" t="s">
        <v>212</v>
      </c>
      <c r="AT495" s="204" t="s">
        <v>208</v>
      </c>
      <c r="AU495" s="204" t="s">
        <v>82</v>
      </c>
      <c r="AY495" s="18" t="s">
        <v>206</v>
      </c>
      <c r="BE495" s="205">
        <f>IF(N495="základní",J495,0)</f>
        <v>0</v>
      </c>
      <c r="BF495" s="205">
        <f>IF(N495="snížená",J495,0)</f>
        <v>0</v>
      </c>
      <c r="BG495" s="205">
        <f>IF(N495="zákl. přenesená",J495,0)</f>
        <v>0</v>
      </c>
      <c r="BH495" s="205">
        <f>IF(N495="sníž. přenesená",J495,0)</f>
        <v>0</v>
      </c>
      <c r="BI495" s="205">
        <f>IF(N495="nulová",J495,0)</f>
        <v>0</v>
      </c>
      <c r="BJ495" s="18" t="s">
        <v>80</v>
      </c>
      <c r="BK495" s="205">
        <f>ROUND(I495*H495,2)</f>
        <v>0</v>
      </c>
      <c r="BL495" s="18" t="s">
        <v>212</v>
      </c>
      <c r="BM495" s="204" t="s">
        <v>2232</v>
      </c>
    </row>
    <row r="496" spans="1:65" s="13" customFormat="1" ht="11.25">
      <c r="B496" s="206"/>
      <c r="C496" s="207"/>
      <c r="D496" s="208" t="s">
        <v>246</v>
      </c>
      <c r="E496" s="209" t="s">
        <v>19</v>
      </c>
      <c r="F496" s="210" t="s">
        <v>2233</v>
      </c>
      <c r="G496" s="207"/>
      <c r="H496" s="211">
        <v>30</v>
      </c>
      <c r="I496" s="212"/>
      <c r="J496" s="207"/>
      <c r="K496" s="207"/>
      <c r="L496" s="213"/>
      <c r="M496" s="214"/>
      <c r="N496" s="215"/>
      <c r="O496" s="215"/>
      <c r="P496" s="215"/>
      <c r="Q496" s="215"/>
      <c r="R496" s="215"/>
      <c r="S496" s="215"/>
      <c r="T496" s="216"/>
      <c r="AT496" s="217" t="s">
        <v>246</v>
      </c>
      <c r="AU496" s="217" t="s">
        <v>82</v>
      </c>
      <c r="AV496" s="13" t="s">
        <v>82</v>
      </c>
      <c r="AW496" s="13" t="s">
        <v>33</v>
      </c>
      <c r="AX496" s="13" t="s">
        <v>80</v>
      </c>
      <c r="AY496" s="217" t="s">
        <v>206</v>
      </c>
    </row>
    <row r="497" spans="1:65" s="2" customFormat="1" ht="16.5" customHeight="1">
      <c r="A497" s="35"/>
      <c r="B497" s="36"/>
      <c r="C497" s="193" t="s">
        <v>2234</v>
      </c>
      <c r="D497" s="193" t="s">
        <v>208</v>
      </c>
      <c r="E497" s="194" t="s">
        <v>2235</v>
      </c>
      <c r="F497" s="195" t="s">
        <v>2236</v>
      </c>
      <c r="G497" s="196" t="s">
        <v>325</v>
      </c>
      <c r="H497" s="197">
        <v>115</v>
      </c>
      <c r="I497" s="198"/>
      <c r="J497" s="199">
        <f>ROUND(I497*H497,2)</f>
        <v>0</v>
      </c>
      <c r="K497" s="195" t="s">
        <v>277</v>
      </c>
      <c r="L497" s="40"/>
      <c r="M497" s="200" t="s">
        <v>19</v>
      </c>
      <c r="N497" s="201" t="s">
        <v>43</v>
      </c>
      <c r="O497" s="65"/>
      <c r="P497" s="202">
        <f>O497*H497</f>
        <v>0</v>
      </c>
      <c r="Q497" s="202">
        <v>0</v>
      </c>
      <c r="R497" s="202">
        <f>Q497*H497</f>
        <v>0</v>
      </c>
      <c r="S497" s="202">
        <v>0</v>
      </c>
      <c r="T497" s="203">
        <f>S497*H497</f>
        <v>0</v>
      </c>
      <c r="U497" s="35"/>
      <c r="V497" s="35"/>
      <c r="W497" s="35"/>
      <c r="X497" s="35"/>
      <c r="Y497" s="35"/>
      <c r="Z497" s="35"/>
      <c r="AA497" s="35"/>
      <c r="AB497" s="35"/>
      <c r="AC497" s="35"/>
      <c r="AD497" s="35"/>
      <c r="AE497" s="35"/>
      <c r="AR497" s="204" t="s">
        <v>212</v>
      </c>
      <c r="AT497" s="204" t="s">
        <v>208</v>
      </c>
      <c r="AU497" s="204" t="s">
        <v>82</v>
      </c>
      <c r="AY497" s="18" t="s">
        <v>206</v>
      </c>
      <c r="BE497" s="205">
        <f>IF(N497="základní",J497,0)</f>
        <v>0</v>
      </c>
      <c r="BF497" s="205">
        <f>IF(N497="snížená",J497,0)</f>
        <v>0</v>
      </c>
      <c r="BG497" s="205">
        <f>IF(N497="zákl. přenesená",J497,0)</f>
        <v>0</v>
      </c>
      <c r="BH497" s="205">
        <f>IF(N497="sníž. přenesená",J497,0)</f>
        <v>0</v>
      </c>
      <c r="BI497" s="205">
        <f>IF(N497="nulová",J497,0)</f>
        <v>0</v>
      </c>
      <c r="BJ497" s="18" t="s">
        <v>80</v>
      </c>
      <c r="BK497" s="205">
        <f>ROUND(I497*H497,2)</f>
        <v>0</v>
      </c>
      <c r="BL497" s="18" t="s">
        <v>212</v>
      </c>
      <c r="BM497" s="204" t="s">
        <v>2237</v>
      </c>
    </row>
    <row r="498" spans="1:65" s="13" customFormat="1" ht="11.25">
      <c r="B498" s="206"/>
      <c r="C498" s="207"/>
      <c r="D498" s="208" t="s">
        <v>246</v>
      </c>
      <c r="E498" s="209" t="s">
        <v>19</v>
      </c>
      <c r="F498" s="210" t="s">
        <v>2238</v>
      </c>
      <c r="G498" s="207"/>
      <c r="H498" s="211">
        <v>115</v>
      </c>
      <c r="I498" s="212"/>
      <c r="J498" s="207"/>
      <c r="K498" s="207"/>
      <c r="L498" s="213"/>
      <c r="M498" s="214"/>
      <c r="N498" s="215"/>
      <c r="O498" s="215"/>
      <c r="P498" s="215"/>
      <c r="Q498" s="215"/>
      <c r="R498" s="215"/>
      <c r="S498" s="215"/>
      <c r="T498" s="216"/>
      <c r="AT498" s="217" t="s">
        <v>246</v>
      </c>
      <c r="AU498" s="217" t="s">
        <v>82</v>
      </c>
      <c r="AV498" s="13" t="s">
        <v>82</v>
      </c>
      <c r="AW498" s="13" t="s">
        <v>33</v>
      </c>
      <c r="AX498" s="13" t="s">
        <v>80</v>
      </c>
      <c r="AY498" s="217" t="s">
        <v>206</v>
      </c>
    </row>
    <row r="499" spans="1:65" s="2" customFormat="1" ht="21.75" customHeight="1">
      <c r="A499" s="35"/>
      <c r="B499" s="36"/>
      <c r="C499" s="193" t="s">
        <v>2239</v>
      </c>
      <c r="D499" s="193" t="s">
        <v>208</v>
      </c>
      <c r="E499" s="194" t="s">
        <v>2240</v>
      </c>
      <c r="F499" s="195" t="s">
        <v>2241</v>
      </c>
      <c r="G499" s="196" t="s">
        <v>325</v>
      </c>
      <c r="H499" s="197">
        <v>145</v>
      </c>
      <c r="I499" s="198"/>
      <c r="J499" s="199">
        <f>ROUND(I499*H499,2)</f>
        <v>0</v>
      </c>
      <c r="K499" s="195" t="s">
        <v>277</v>
      </c>
      <c r="L499" s="40"/>
      <c r="M499" s="200" t="s">
        <v>19</v>
      </c>
      <c r="N499" s="201" t="s">
        <v>43</v>
      </c>
      <c r="O499" s="65"/>
      <c r="P499" s="202">
        <f>O499*H499</f>
        <v>0</v>
      </c>
      <c r="Q499" s="202">
        <v>5.151E-2</v>
      </c>
      <c r="R499" s="202">
        <f>Q499*H499</f>
        <v>7.4689500000000004</v>
      </c>
      <c r="S499" s="202">
        <v>0</v>
      </c>
      <c r="T499" s="203">
        <f>S499*H499</f>
        <v>0</v>
      </c>
      <c r="U499" s="35"/>
      <c r="V499" s="35"/>
      <c r="W499" s="35"/>
      <c r="X499" s="35"/>
      <c r="Y499" s="35"/>
      <c r="Z499" s="35"/>
      <c r="AA499" s="35"/>
      <c r="AB499" s="35"/>
      <c r="AC499" s="35"/>
      <c r="AD499" s="35"/>
      <c r="AE499" s="35"/>
      <c r="AR499" s="204" t="s">
        <v>212</v>
      </c>
      <c r="AT499" s="204" t="s">
        <v>208</v>
      </c>
      <c r="AU499" s="204" t="s">
        <v>82</v>
      </c>
      <c r="AY499" s="18" t="s">
        <v>206</v>
      </c>
      <c r="BE499" s="205">
        <f>IF(N499="základní",J499,0)</f>
        <v>0</v>
      </c>
      <c r="BF499" s="205">
        <f>IF(N499="snížená",J499,0)</f>
        <v>0</v>
      </c>
      <c r="BG499" s="205">
        <f>IF(N499="zákl. přenesená",J499,0)</f>
        <v>0</v>
      </c>
      <c r="BH499" s="205">
        <f>IF(N499="sníž. přenesená",J499,0)</f>
        <v>0</v>
      </c>
      <c r="BI499" s="205">
        <f>IF(N499="nulová",J499,0)</f>
        <v>0</v>
      </c>
      <c r="BJ499" s="18" t="s">
        <v>80</v>
      </c>
      <c r="BK499" s="205">
        <f>ROUND(I499*H499,2)</f>
        <v>0</v>
      </c>
      <c r="BL499" s="18" t="s">
        <v>212</v>
      </c>
      <c r="BM499" s="204" t="s">
        <v>2242</v>
      </c>
    </row>
    <row r="500" spans="1:65" s="2" customFormat="1" ht="87.75">
      <c r="A500" s="35"/>
      <c r="B500" s="36"/>
      <c r="C500" s="37"/>
      <c r="D500" s="208" t="s">
        <v>279</v>
      </c>
      <c r="E500" s="37"/>
      <c r="F500" s="221" t="s">
        <v>2243</v>
      </c>
      <c r="G500" s="37"/>
      <c r="H500" s="37"/>
      <c r="I500" s="116"/>
      <c r="J500" s="37"/>
      <c r="K500" s="37"/>
      <c r="L500" s="40"/>
      <c r="M500" s="222"/>
      <c r="N500" s="223"/>
      <c r="O500" s="65"/>
      <c r="P500" s="65"/>
      <c r="Q500" s="65"/>
      <c r="R500" s="65"/>
      <c r="S500" s="65"/>
      <c r="T500" s="66"/>
      <c r="U500" s="35"/>
      <c r="V500" s="35"/>
      <c r="W500" s="35"/>
      <c r="X500" s="35"/>
      <c r="Y500" s="35"/>
      <c r="Z500" s="35"/>
      <c r="AA500" s="35"/>
      <c r="AB500" s="35"/>
      <c r="AC500" s="35"/>
      <c r="AD500" s="35"/>
      <c r="AE500" s="35"/>
      <c r="AT500" s="18" t="s">
        <v>279</v>
      </c>
      <c r="AU500" s="18" t="s">
        <v>82</v>
      </c>
    </row>
    <row r="501" spans="1:65" s="13" customFormat="1" ht="11.25">
      <c r="B501" s="206"/>
      <c r="C501" s="207"/>
      <c r="D501" s="208" t="s">
        <v>246</v>
      </c>
      <c r="E501" s="209" t="s">
        <v>19</v>
      </c>
      <c r="F501" s="210" t="s">
        <v>2228</v>
      </c>
      <c r="G501" s="207"/>
      <c r="H501" s="211">
        <v>145</v>
      </c>
      <c r="I501" s="212"/>
      <c r="J501" s="207"/>
      <c r="K501" s="207"/>
      <c r="L501" s="213"/>
      <c r="M501" s="214"/>
      <c r="N501" s="215"/>
      <c r="O501" s="215"/>
      <c r="P501" s="215"/>
      <c r="Q501" s="215"/>
      <c r="R501" s="215"/>
      <c r="S501" s="215"/>
      <c r="T501" s="216"/>
      <c r="AT501" s="217" t="s">
        <v>246</v>
      </c>
      <c r="AU501" s="217" t="s">
        <v>82</v>
      </c>
      <c r="AV501" s="13" t="s">
        <v>82</v>
      </c>
      <c r="AW501" s="13" t="s">
        <v>33</v>
      </c>
      <c r="AX501" s="13" t="s">
        <v>80</v>
      </c>
      <c r="AY501" s="217" t="s">
        <v>206</v>
      </c>
    </row>
    <row r="502" spans="1:65" s="2" customFormat="1" ht="21.75" customHeight="1">
      <c r="A502" s="35"/>
      <c r="B502" s="36"/>
      <c r="C502" s="193" t="s">
        <v>2244</v>
      </c>
      <c r="D502" s="193" t="s">
        <v>208</v>
      </c>
      <c r="E502" s="194" t="s">
        <v>2245</v>
      </c>
      <c r="F502" s="195" t="s">
        <v>2246</v>
      </c>
      <c r="G502" s="196" t="s">
        <v>325</v>
      </c>
      <c r="H502" s="197">
        <v>576.13499999999999</v>
      </c>
      <c r="I502" s="198"/>
      <c r="J502" s="199">
        <f>ROUND(I502*H502,2)</f>
        <v>0</v>
      </c>
      <c r="K502" s="195" t="s">
        <v>277</v>
      </c>
      <c r="L502" s="40"/>
      <c r="M502" s="200" t="s">
        <v>19</v>
      </c>
      <c r="N502" s="201" t="s">
        <v>43</v>
      </c>
      <c r="O502" s="65"/>
      <c r="P502" s="202">
        <f>O502*H502</f>
        <v>0</v>
      </c>
      <c r="Q502" s="202">
        <v>2.6790000000000001E-2</v>
      </c>
      <c r="R502" s="202">
        <f>Q502*H502</f>
        <v>15.434656650000001</v>
      </c>
      <c r="S502" s="202">
        <v>0</v>
      </c>
      <c r="T502" s="203">
        <f>S502*H502</f>
        <v>0</v>
      </c>
      <c r="U502" s="35"/>
      <c r="V502" s="35"/>
      <c r="W502" s="35"/>
      <c r="X502" s="35"/>
      <c r="Y502" s="35"/>
      <c r="Z502" s="35"/>
      <c r="AA502" s="35"/>
      <c r="AB502" s="35"/>
      <c r="AC502" s="35"/>
      <c r="AD502" s="35"/>
      <c r="AE502" s="35"/>
      <c r="AR502" s="204" t="s">
        <v>212</v>
      </c>
      <c r="AT502" s="204" t="s">
        <v>208</v>
      </c>
      <c r="AU502" s="204" t="s">
        <v>82</v>
      </c>
      <c r="AY502" s="18" t="s">
        <v>206</v>
      </c>
      <c r="BE502" s="205">
        <f>IF(N502="základní",J502,0)</f>
        <v>0</v>
      </c>
      <c r="BF502" s="205">
        <f>IF(N502="snížená",J502,0)</f>
        <v>0</v>
      </c>
      <c r="BG502" s="205">
        <f>IF(N502="zákl. přenesená",J502,0)</f>
        <v>0</v>
      </c>
      <c r="BH502" s="205">
        <f>IF(N502="sníž. přenesená",J502,0)</f>
        <v>0</v>
      </c>
      <c r="BI502" s="205">
        <f>IF(N502="nulová",J502,0)</f>
        <v>0</v>
      </c>
      <c r="BJ502" s="18" t="s">
        <v>80</v>
      </c>
      <c r="BK502" s="205">
        <f>ROUND(I502*H502,2)</f>
        <v>0</v>
      </c>
      <c r="BL502" s="18" t="s">
        <v>212</v>
      </c>
      <c r="BM502" s="204" t="s">
        <v>2247</v>
      </c>
    </row>
    <row r="503" spans="1:65" s="2" customFormat="1" ht="107.25">
      <c r="A503" s="35"/>
      <c r="B503" s="36"/>
      <c r="C503" s="37"/>
      <c r="D503" s="208" t="s">
        <v>279</v>
      </c>
      <c r="E503" s="37"/>
      <c r="F503" s="221" t="s">
        <v>2248</v>
      </c>
      <c r="G503" s="37"/>
      <c r="H503" s="37"/>
      <c r="I503" s="116"/>
      <c r="J503" s="37"/>
      <c r="K503" s="37"/>
      <c r="L503" s="40"/>
      <c r="M503" s="222"/>
      <c r="N503" s="223"/>
      <c r="O503" s="65"/>
      <c r="P503" s="65"/>
      <c r="Q503" s="65"/>
      <c r="R503" s="65"/>
      <c r="S503" s="65"/>
      <c r="T503" s="66"/>
      <c r="U503" s="35"/>
      <c r="V503" s="35"/>
      <c r="W503" s="35"/>
      <c r="X503" s="35"/>
      <c r="Y503" s="35"/>
      <c r="Z503" s="35"/>
      <c r="AA503" s="35"/>
      <c r="AB503" s="35"/>
      <c r="AC503" s="35"/>
      <c r="AD503" s="35"/>
      <c r="AE503" s="35"/>
      <c r="AT503" s="18" t="s">
        <v>279</v>
      </c>
      <c r="AU503" s="18" t="s">
        <v>82</v>
      </c>
    </row>
    <row r="504" spans="1:65" s="13" customFormat="1" ht="11.25">
      <c r="B504" s="206"/>
      <c r="C504" s="207"/>
      <c r="D504" s="208" t="s">
        <v>246</v>
      </c>
      <c r="E504" s="209" t="s">
        <v>19</v>
      </c>
      <c r="F504" s="210" t="s">
        <v>2249</v>
      </c>
      <c r="G504" s="207"/>
      <c r="H504" s="211">
        <v>576.13499999999999</v>
      </c>
      <c r="I504" s="212"/>
      <c r="J504" s="207"/>
      <c r="K504" s="207"/>
      <c r="L504" s="213"/>
      <c r="M504" s="214"/>
      <c r="N504" s="215"/>
      <c r="O504" s="215"/>
      <c r="P504" s="215"/>
      <c r="Q504" s="215"/>
      <c r="R504" s="215"/>
      <c r="S504" s="215"/>
      <c r="T504" s="216"/>
      <c r="AT504" s="217" t="s">
        <v>246</v>
      </c>
      <c r="AU504" s="217" t="s">
        <v>82</v>
      </c>
      <c r="AV504" s="13" t="s">
        <v>82</v>
      </c>
      <c r="AW504" s="13" t="s">
        <v>33</v>
      </c>
      <c r="AX504" s="13" t="s">
        <v>80</v>
      </c>
      <c r="AY504" s="217" t="s">
        <v>206</v>
      </c>
    </row>
    <row r="505" spans="1:65" s="2" customFormat="1" ht="21.75" customHeight="1">
      <c r="A505" s="35"/>
      <c r="B505" s="36"/>
      <c r="C505" s="193" t="s">
        <v>2250</v>
      </c>
      <c r="D505" s="193" t="s">
        <v>208</v>
      </c>
      <c r="E505" s="194" t="s">
        <v>2251</v>
      </c>
      <c r="F505" s="195" t="s">
        <v>2252</v>
      </c>
      <c r="G505" s="196" t="s">
        <v>325</v>
      </c>
      <c r="H505" s="197">
        <v>576.13499999999999</v>
      </c>
      <c r="I505" s="198"/>
      <c r="J505" s="199">
        <f>ROUND(I505*H505,2)</f>
        <v>0</v>
      </c>
      <c r="K505" s="195" t="s">
        <v>277</v>
      </c>
      <c r="L505" s="40"/>
      <c r="M505" s="200" t="s">
        <v>19</v>
      </c>
      <c r="N505" s="201" t="s">
        <v>43</v>
      </c>
      <c r="O505" s="65"/>
      <c r="P505" s="202">
        <f>O505*H505</f>
        <v>0</v>
      </c>
      <c r="Q505" s="202">
        <v>6.5000000000000002E-2</v>
      </c>
      <c r="R505" s="202">
        <f>Q505*H505</f>
        <v>37.448774999999998</v>
      </c>
      <c r="S505" s="202">
        <v>0</v>
      </c>
      <c r="T505" s="203">
        <f>S505*H505</f>
        <v>0</v>
      </c>
      <c r="U505" s="35"/>
      <c r="V505" s="35"/>
      <c r="W505" s="35"/>
      <c r="X505" s="35"/>
      <c r="Y505" s="35"/>
      <c r="Z505" s="35"/>
      <c r="AA505" s="35"/>
      <c r="AB505" s="35"/>
      <c r="AC505" s="35"/>
      <c r="AD505" s="35"/>
      <c r="AE505" s="35"/>
      <c r="AR505" s="204" t="s">
        <v>212</v>
      </c>
      <c r="AT505" s="204" t="s">
        <v>208</v>
      </c>
      <c r="AU505" s="204" t="s">
        <v>82</v>
      </c>
      <c r="AY505" s="18" t="s">
        <v>206</v>
      </c>
      <c r="BE505" s="205">
        <f>IF(N505="základní",J505,0)</f>
        <v>0</v>
      </c>
      <c r="BF505" s="205">
        <f>IF(N505="snížená",J505,0)</f>
        <v>0</v>
      </c>
      <c r="BG505" s="205">
        <f>IF(N505="zákl. přenesená",J505,0)</f>
        <v>0</v>
      </c>
      <c r="BH505" s="205">
        <f>IF(N505="sníž. přenesená",J505,0)</f>
        <v>0</v>
      </c>
      <c r="BI505" s="205">
        <f>IF(N505="nulová",J505,0)</f>
        <v>0</v>
      </c>
      <c r="BJ505" s="18" t="s">
        <v>80</v>
      </c>
      <c r="BK505" s="205">
        <f>ROUND(I505*H505,2)</f>
        <v>0</v>
      </c>
      <c r="BL505" s="18" t="s">
        <v>212</v>
      </c>
      <c r="BM505" s="204" t="s">
        <v>2253</v>
      </c>
    </row>
    <row r="506" spans="1:65" s="2" customFormat="1" ht="107.25">
      <c r="A506" s="35"/>
      <c r="B506" s="36"/>
      <c r="C506" s="37"/>
      <c r="D506" s="208" t="s">
        <v>279</v>
      </c>
      <c r="E506" s="37"/>
      <c r="F506" s="221" t="s">
        <v>2248</v>
      </c>
      <c r="G506" s="37"/>
      <c r="H506" s="37"/>
      <c r="I506" s="116"/>
      <c r="J506" s="37"/>
      <c r="K506" s="37"/>
      <c r="L506" s="40"/>
      <c r="M506" s="222"/>
      <c r="N506" s="223"/>
      <c r="O506" s="65"/>
      <c r="P506" s="65"/>
      <c r="Q506" s="65"/>
      <c r="R506" s="65"/>
      <c r="S506" s="65"/>
      <c r="T506" s="66"/>
      <c r="U506" s="35"/>
      <c r="V506" s="35"/>
      <c r="W506" s="35"/>
      <c r="X506" s="35"/>
      <c r="Y506" s="35"/>
      <c r="Z506" s="35"/>
      <c r="AA506" s="35"/>
      <c r="AB506" s="35"/>
      <c r="AC506" s="35"/>
      <c r="AD506" s="35"/>
      <c r="AE506" s="35"/>
      <c r="AT506" s="18" t="s">
        <v>279</v>
      </c>
      <c r="AU506" s="18" t="s">
        <v>82</v>
      </c>
    </row>
    <row r="507" spans="1:65" s="12" customFormat="1" ht="22.9" customHeight="1">
      <c r="B507" s="177"/>
      <c r="C507" s="178"/>
      <c r="D507" s="179" t="s">
        <v>71</v>
      </c>
      <c r="E507" s="191" t="s">
        <v>231</v>
      </c>
      <c r="F507" s="191" t="s">
        <v>2254</v>
      </c>
      <c r="G507" s="178"/>
      <c r="H507" s="178"/>
      <c r="I507" s="181"/>
      <c r="J507" s="192">
        <f>BK507</f>
        <v>0</v>
      </c>
      <c r="K507" s="178"/>
      <c r="L507" s="183"/>
      <c r="M507" s="184"/>
      <c r="N507" s="185"/>
      <c r="O507" s="185"/>
      <c r="P507" s="186">
        <f>SUM(P508:P780)</f>
        <v>0</v>
      </c>
      <c r="Q507" s="185"/>
      <c r="R507" s="186">
        <f>SUM(R508:R780)</f>
        <v>1567.7904778900004</v>
      </c>
      <c r="S507" s="185"/>
      <c r="T507" s="187">
        <f>SUM(T508:T780)</f>
        <v>0</v>
      </c>
      <c r="AR507" s="188" t="s">
        <v>80</v>
      </c>
      <c r="AT507" s="189" t="s">
        <v>71</v>
      </c>
      <c r="AU507" s="189" t="s">
        <v>80</v>
      </c>
      <c r="AY507" s="188" t="s">
        <v>206</v>
      </c>
      <c r="BK507" s="190">
        <f>SUM(BK508:BK780)</f>
        <v>0</v>
      </c>
    </row>
    <row r="508" spans="1:65" s="2" customFormat="1" ht="21.75" customHeight="1">
      <c r="A508" s="35"/>
      <c r="B508" s="36"/>
      <c r="C508" s="193" t="s">
        <v>2255</v>
      </c>
      <c r="D508" s="193" t="s">
        <v>208</v>
      </c>
      <c r="E508" s="194" t="s">
        <v>2256</v>
      </c>
      <c r="F508" s="195" t="s">
        <v>2257</v>
      </c>
      <c r="G508" s="196" t="s">
        <v>325</v>
      </c>
      <c r="H508" s="197">
        <v>383.78</v>
      </c>
      <c r="I508" s="198"/>
      <c r="J508" s="199">
        <f>ROUND(I508*H508,2)</f>
        <v>0</v>
      </c>
      <c r="K508" s="195" t="s">
        <v>277</v>
      </c>
      <c r="L508" s="40"/>
      <c r="M508" s="200" t="s">
        <v>19</v>
      </c>
      <c r="N508" s="201" t="s">
        <v>43</v>
      </c>
      <c r="O508" s="65"/>
      <c r="P508" s="202">
        <f>O508*H508</f>
        <v>0</v>
      </c>
      <c r="Q508" s="202">
        <v>4.3800000000000002E-3</v>
      </c>
      <c r="R508" s="202">
        <f>Q508*H508</f>
        <v>1.6809563999999999</v>
      </c>
      <c r="S508" s="202">
        <v>0</v>
      </c>
      <c r="T508" s="203">
        <f>S508*H508</f>
        <v>0</v>
      </c>
      <c r="U508" s="35"/>
      <c r="V508" s="35"/>
      <c r="W508" s="35"/>
      <c r="X508" s="35"/>
      <c r="Y508" s="35"/>
      <c r="Z508" s="35"/>
      <c r="AA508" s="35"/>
      <c r="AB508" s="35"/>
      <c r="AC508" s="35"/>
      <c r="AD508" s="35"/>
      <c r="AE508" s="35"/>
      <c r="AR508" s="204" t="s">
        <v>212</v>
      </c>
      <c r="AT508" s="204" t="s">
        <v>208</v>
      </c>
      <c r="AU508" s="204" t="s">
        <v>82</v>
      </c>
      <c r="AY508" s="18" t="s">
        <v>206</v>
      </c>
      <c r="BE508" s="205">
        <f>IF(N508="základní",J508,0)</f>
        <v>0</v>
      </c>
      <c r="BF508" s="205">
        <f>IF(N508="snížená",J508,0)</f>
        <v>0</v>
      </c>
      <c r="BG508" s="205">
        <f>IF(N508="zákl. přenesená",J508,0)</f>
        <v>0</v>
      </c>
      <c r="BH508" s="205">
        <f>IF(N508="sníž. přenesená",J508,0)</f>
        <v>0</v>
      </c>
      <c r="BI508" s="205">
        <f>IF(N508="nulová",J508,0)</f>
        <v>0</v>
      </c>
      <c r="BJ508" s="18" t="s">
        <v>80</v>
      </c>
      <c r="BK508" s="205">
        <f>ROUND(I508*H508,2)</f>
        <v>0</v>
      </c>
      <c r="BL508" s="18" t="s">
        <v>212</v>
      </c>
      <c r="BM508" s="204" t="s">
        <v>2258</v>
      </c>
    </row>
    <row r="509" spans="1:65" s="2" customFormat="1" ht="29.25">
      <c r="A509" s="35"/>
      <c r="B509" s="36"/>
      <c r="C509" s="37"/>
      <c r="D509" s="208" t="s">
        <v>279</v>
      </c>
      <c r="E509" s="37"/>
      <c r="F509" s="221" t="s">
        <v>2259</v>
      </c>
      <c r="G509" s="37"/>
      <c r="H509" s="37"/>
      <c r="I509" s="116"/>
      <c r="J509" s="37"/>
      <c r="K509" s="37"/>
      <c r="L509" s="40"/>
      <c r="M509" s="222"/>
      <c r="N509" s="223"/>
      <c r="O509" s="65"/>
      <c r="P509" s="65"/>
      <c r="Q509" s="65"/>
      <c r="R509" s="65"/>
      <c r="S509" s="65"/>
      <c r="T509" s="66"/>
      <c r="U509" s="35"/>
      <c r="V509" s="35"/>
      <c r="W509" s="35"/>
      <c r="X509" s="35"/>
      <c r="Y509" s="35"/>
      <c r="Z509" s="35"/>
      <c r="AA509" s="35"/>
      <c r="AB509" s="35"/>
      <c r="AC509" s="35"/>
      <c r="AD509" s="35"/>
      <c r="AE509" s="35"/>
      <c r="AT509" s="18" t="s">
        <v>279</v>
      </c>
      <c r="AU509" s="18" t="s">
        <v>82</v>
      </c>
    </row>
    <row r="510" spans="1:65" s="13" customFormat="1" ht="22.5">
      <c r="B510" s="206"/>
      <c r="C510" s="207"/>
      <c r="D510" s="208" t="s">
        <v>246</v>
      </c>
      <c r="E510" s="209" t="s">
        <v>19</v>
      </c>
      <c r="F510" s="210" t="s">
        <v>2260</v>
      </c>
      <c r="G510" s="207"/>
      <c r="H510" s="211">
        <v>275.88</v>
      </c>
      <c r="I510" s="212"/>
      <c r="J510" s="207"/>
      <c r="K510" s="207"/>
      <c r="L510" s="213"/>
      <c r="M510" s="214"/>
      <c r="N510" s="215"/>
      <c r="O510" s="215"/>
      <c r="P510" s="215"/>
      <c r="Q510" s="215"/>
      <c r="R510" s="215"/>
      <c r="S510" s="215"/>
      <c r="T510" s="216"/>
      <c r="AT510" s="217" t="s">
        <v>246</v>
      </c>
      <c r="AU510" s="217" t="s">
        <v>82</v>
      </c>
      <c r="AV510" s="13" t="s">
        <v>82</v>
      </c>
      <c r="AW510" s="13" t="s">
        <v>33</v>
      </c>
      <c r="AX510" s="13" t="s">
        <v>72</v>
      </c>
      <c r="AY510" s="217" t="s">
        <v>206</v>
      </c>
    </row>
    <row r="511" spans="1:65" s="13" customFormat="1" ht="11.25">
      <c r="B511" s="206"/>
      <c r="C511" s="207"/>
      <c r="D511" s="208" t="s">
        <v>246</v>
      </c>
      <c r="E511" s="209" t="s">
        <v>19</v>
      </c>
      <c r="F511" s="210" t="s">
        <v>2261</v>
      </c>
      <c r="G511" s="207"/>
      <c r="H511" s="211">
        <v>107.9</v>
      </c>
      <c r="I511" s="212"/>
      <c r="J511" s="207"/>
      <c r="K511" s="207"/>
      <c r="L511" s="213"/>
      <c r="M511" s="214"/>
      <c r="N511" s="215"/>
      <c r="O511" s="215"/>
      <c r="P511" s="215"/>
      <c r="Q511" s="215"/>
      <c r="R511" s="215"/>
      <c r="S511" s="215"/>
      <c r="T511" s="216"/>
      <c r="AT511" s="217" t="s">
        <v>246</v>
      </c>
      <c r="AU511" s="217" t="s">
        <v>82</v>
      </c>
      <c r="AV511" s="13" t="s">
        <v>82</v>
      </c>
      <c r="AW511" s="13" t="s">
        <v>33</v>
      </c>
      <c r="AX511" s="13" t="s">
        <v>72</v>
      </c>
      <c r="AY511" s="217" t="s">
        <v>206</v>
      </c>
    </row>
    <row r="512" spans="1:65" s="14" customFormat="1" ht="11.25">
      <c r="B512" s="234"/>
      <c r="C512" s="235"/>
      <c r="D512" s="208" t="s">
        <v>246</v>
      </c>
      <c r="E512" s="236" t="s">
        <v>19</v>
      </c>
      <c r="F512" s="237" t="s">
        <v>406</v>
      </c>
      <c r="G512" s="235"/>
      <c r="H512" s="238">
        <v>383.78</v>
      </c>
      <c r="I512" s="239"/>
      <c r="J512" s="235"/>
      <c r="K512" s="235"/>
      <c r="L512" s="240"/>
      <c r="M512" s="241"/>
      <c r="N512" s="242"/>
      <c r="O512" s="242"/>
      <c r="P512" s="242"/>
      <c r="Q512" s="242"/>
      <c r="R512" s="242"/>
      <c r="S512" s="242"/>
      <c r="T512" s="243"/>
      <c r="AT512" s="244" t="s">
        <v>246</v>
      </c>
      <c r="AU512" s="244" t="s">
        <v>82</v>
      </c>
      <c r="AV512" s="14" t="s">
        <v>212</v>
      </c>
      <c r="AW512" s="14" t="s">
        <v>33</v>
      </c>
      <c r="AX512" s="14" t="s">
        <v>80</v>
      </c>
      <c r="AY512" s="244" t="s">
        <v>206</v>
      </c>
    </row>
    <row r="513" spans="1:65" s="2" customFormat="1" ht="21.75" customHeight="1">
      <c r="A513" s="35"/>
      <c r="B513" s="36"/>
      <c r="C513" s="193" t="s">
        <v>2262</v>
      </c>
      <c r="D513" s="193" t="s">
        <v>208</v>
      </c>
      <c r="E513" s="194" t="s">
        <v>2263</v>
      </c>
      <c r="F513" s="195" t="s">
        <v>2264</v>
      </c>
      <c r="G513" s="196" t="s">
        <v>325</v>
      </c>
      <c r="H513" s="197">
        <v>383.78</v>
      </c>
      <c r="I513" s="198"/>
      <c r="J513" s="199">
        <f>ROUND(I513*H513,2)</f>
        <v>0</v>
      </c>
      <c r="K513" s="195" t="s">
        <v>277</v>
      </c>
      <c r="L513" s="40"/>
      <c r="M513" s="200" t="s">
        <v>19</v>
      </c>
      <c r="N513" s="201" t="s">
        <v>43</v>
      </c>
      <c r="O513" s="65"/>
      <c r="P513" s="202">
        <f>O513*H513</f>
        <v>0</v>
      </c>
      <c r="Q513" s="202">
        <v>1.103E-2</v>
      </c>
      <c r="R513" s="202">
        <f>Q513*H513</f>
        <v>4.2330933999999996</v>
      </c>
      <c r="S513" s="202">
        <v>0</v>
      </c>
      <c r="T513" s="203">
        <f>S513*H513</f>
        <v>0</v>
      </c>
      <c r="U513" s="35"/>
      <c r="V513" s="35"/>
      <c r="W513" s="35"/>
      <c r="X513" s="35"/>
      <c r="Y513" s="35"/>
      <c r="Z513" s="35"/>
      <c r="AA513" s="35"/>
      <c r="AB513" s="35"/>
      <c r="AC513" s="35"/>
      <c r="AD513" s="35"/>
      <c r="AE513" s="35"/>
      <c r="AR513" s="204" t="s">
        <v>212</v>
      </c>
      <c r="AT513" s="204" t="s">
        <v>208</v>
      </c>
      <c r="AU513" s="204" t="s">
        <v>82</v>
      </c>
      <c r="AY513" s="18" t="s">
        <v>206</v>
      </c>
      <c r="BE513" s="205">
        <f>IF(N513="základní",J513,0)</f>
        <v>0</v>
      </c>
      <c r="BF513" s="205">
        <f>IF(N513="snížená",J513,0)</f>
        <v>0</v>
      </c>
      <c r="BG513" s="205">
        <f>IF(N513="zákl. přenesená",J513,0)</f>
        <v>0</v>
      </c>
      <c r="BH513" s="205">
        <f>IF(N513="sníž. přenesená",J513,0)</f>
        <v>0</v>
      </c>
      <c r="BI513" s="205">
        <f>IF(N513="nulová",J513,0)</f>
        <v>0</v>
      </c>
      <c r="BJ513" s="18" t="s">
        <v>80</v>
      </c>
      <c r="BK513" s="205">
        <f>ROUND(I513*H513,2)</f>
        <v>0</v>
      </c>
      <c r="BL513" s="18" t="s">
        <v>212</v>
      </c>
      <c r="BM513" s="204" t="s">
        <v>2265</v>
      </c>
    </row>
    <row r="514" spans="1:65" s="2" customFormat="1" ht="48.75">
      <c r="A514" s="35"/>
      <c r="B514" s="36"/>
      <c r="C514" s="37"/>
      <c r="D514" s="208" t="s">
        <v>279</v>
      </c>
      <c r="E514" s="37"/>
      <c r="F514" s="221" t="s">
        <v>2266</v>
      </c>
      <c r="G514" s="37"/>
      <c r="H514" s="37"/>
      <c r="I514" s="116"/>
      <c r="J514" s="37"/>
      <c r="K514" s="37"/>
      <c r="L514" s="40"/>
      <c r="M514" s="222"/>
      <c r="N514" s="223"/>
      <c r="O514" s="65"/>
      <c r="P514" s="65"/>
      <c r="Q514" s="65"/>
      <c r="R514" s="65"/>
      <c r="S514" s="65"/>
      <c r="T514" s="66"/>
      <c r="U514" s="35"/>
      <c r="V514" s="35"/>
      <c r="W514" s="35"/>
      <c r="X514" s="35"/>
      <c r="Y514" s="35"/>
      <c r="Z514" s="35"/>
      <c r="AA514" s="35"/>
      <c r="AB514" s="35"/>
      <c r="AC514" s="35"/>
      <c r="AD514" s="35"/>
      <c r="AE514" s="35"/>
      <c r="AT514" s="18" t="s">
        <v>279</v>
      </c>
      <c r="AU514" s="18" t="s">
        <v>82</v>
      </c>
    </row>
    <row r="515" spans="1:65" s="13" customFormat="1" ht="22.5">
      <c r="B515" s="206"/>
      <c r="C515" s="207"/>
      <c r="D515" s="208" t="s">
        <v>246</v>
      </c>
      <c r="E515" s="209" t="s">
        <v>19</v>
      </c>
      <c r="F515" s="210" t="s">
        <v>2260</v>
      </c>
      <c r="G515" s="207"/>
      <c r="H515" s="211">
        <v>275.88</v>
      </c>
      <c r="I515" s="212"/>
      <c r="J515" s="207"/>
      <c r="K515" s="207"/>
      <c r="L515" s="213"/>
      <c r="M515" s="214"/>
      <c r="N515" s="215"/>
      <c r="O515" s="215"/>
      <c r="P515" s="215"/>
      <c r="Q515" s="215"/>
      <c r="R515" s="215"/>
      <c r="S515" s="215"/>
      <c r="T515" s="216"/>
      <c r="AT515" s="217" t="s">
        <v>246</v>
      </c>
      <c r="AU515" s="217" t="s">
        <v>82</v>
      </c>
      <c r="AV515" s="13" t="s">
        <v>82</v>
      </c>
      <c r="AW515" s="13" t="s">
        <v>33</v>
      </c>
      <c r="AX515" s="13" t="s">
        <v>72</v>
      </c>
      <c r="AY515" s="217" t="s">
        <v>206</v>
      </c>
    </row>
    <row r="516" spans="1:65" s="13" customFormat="1" ht="11.25">
      <c r="B516" s="206"/>
      <c r="C516" s="207"/>
      <c r="D516" s="208" t="s">
        <v>246</v>
      </c>
      <c r="E516" s="209" t="s">
        <v>19</v>
      </c>
      <c r="F516" s="210" t="s">
        <v>2261</v>
      </c>
      <c r="G516" s="207"/>
      <c r="H516" s="211">
        <v>107.9</v>
      </c>
      <c r="I516" s="212"/>
      <c r="J516" s="207"/>
      <c r="K516" s="207"/>
      <c r="L516" s="213"/>
      <c r="M516" s="214"/>
      <c r="N516" s="215"/>
      <c r="O516" s="215"/>
      <c r="P516" s="215"/>
      <c r="Q516" s="215"/>
      <c r="R516" s="215"/>
      <c r="S516" s="215"/>
      <c r="T516" s="216"/>
      <c r="AT516" s="217" t="s">
        <v>246</v>
      </c>
      <c r="AU516" s="217" t="s">
        <v>82</v>
      </c>
      <c r="AV516" s="13" t="s">
        <v>82</v>
      </c>
      <c r="AW516" s="13" t="s">
        <v>33</v>
      </c>
      <c r="AX516" s="13" t="s">
        <v>72</v>
      </c>
      <c r="AY516" s="217" t="s">
        <v>206</v>
      </c>
    </row>
    <row r="517" spans="1:65" s="14" customFormat="1" ht="11.25">
      <c r="B517" s="234"/>
      <c r="C517" s="235"/>
      <c r="D517" s="208" t="s">
        <v>246</v>
      </c>
      <c r="E517" s="236" t="s">
        <v>19</v>
      </c>
      <c r="F517" s="237" t="s">
        <v>406</v>
      </c>
      <c r="G517" s="235"/>
      <c r="H517" s="238">
        <v>383.78</v>
      </c>
      <c r="I517" s="239"/>
      <c r="J517" s="235"/>
      <c r="K517" s="235"/>
      <c r="L517" s="240"/>
      <c r="M517" s="241"/>
      <c r="N517" s="242"/>
      <c r="O517" s="242"/>
      <c r="P517" s="242"/>
      <c r="Q517" s="242"/>
      <c r="R517" s="242"/>
      <c r="S517" s="242"/>
      <c r="T517" s="243"/>
      <c r="AT517" s="244" t="s">
        <v>246</v>
      </c>
      <c r="AU517" s="244" t="s">
        <v>82</v>
      </c>
      <c r="AV517" s="14" t="s">
        <v>212</v>
      </c>
      <c r="AW517" s="14" t="s">
        <v>33</v>
      </c>
      <c r="AX517" s="14" t="s">
        <v>80</v>
      </c>
      <c r="AY517" s="244" t="s">
        <v>206</v>
      </c>
    </row>
    <row r="518" spans="1:65" s="2" customFormat="1" ht="21.75" customHeight="1">
      <c r="A518" s="35"/>
      <c r="B518" s="36"/>
      <c r="C518" s="193" t="s">
        <v>2267</v>
      </c>
      <c r="D518" s="193" t="s">
        <v>208</v>
      </c>
      <c r="E518" s="194" t="s">
        <v>2268</v>
      </c>
      <c r="F518" s="195" t="s">
        <v>2269</v>
      </c>
      <c r="G518" s="196" t="s">
        <v>325</v>
      </c>
      <c r="H518" s="197">
        <v>515.42999999999995</v>
      </c>
      <c r="I518" s="198"/>
      <c r="J518" s="199">
        <f>ROUND(I518*H518,2)</f>
        <v>0</v>
      </c>
      <c r="K518" s="195" t="s">
        <v>277</v>
      </c>
      <c r="L518" s="40"/>
      <c r="M518" s="200" t="s">
        <v>19</v>
      </c>
      <c r="N518" s="201" t="s">
        <v>43</v>
      </c>
      <c r="O518" s="65"/>
      <c r="P518" s="202">
        <f>O518*H518</f>
        <v>0</v>
      </c>
      <c r="Q518" s="202">
        <v>1.103E-2</v>
      </c>
      <c r="R518" s="202">
        <f>Q518*H518</f>
        <v>5.6851928999999997</v>
      </c>
      <c r="S518" s="202">
        <v>0</v>
      </c>
      <c r="T518" s="203">
        <f>S518*H518</f>
        <v>0</v>
      </c>
      <c r="U518" s="35"/>
      <c r="V518" s="35"/>
      <c r="W518" s="35"/>
      <c r="X518" s="35"/>
      <c r="Y518" s="35"/>
      <c r="Z518" s="35"/>
      <c r="AA518" s="35"/>
      <c r="AB518" s="35"/>
      <c r="AC518" s="35"/>
      <c r="AD518" s="35"/>
      <c r="AE518" s="35"/>
      <c r="AR518" s="204" t="s">
        <v>212</v>
      </c>
      <c r="AT518" s="204" t="s">
        <v>208</v>
      </c>
      <c r="AU518" s="204" t="s">
        <v>82</v>
      </c>
      <c r="AY518" s="18" t="s">
        <v>206</v>
      </c>
      <c r="BE518" s="205">
        <f>IF(N518="základní",J518,0)</f>
        <v>0</v>
      </c>
      <c r="BF518" s="205">
        <f>IF(N518="snížená",J518,0)</f>
        <v>0</v>
      </c>
      <c r="BG518" s="205">
        <f>IF(N518="zákl. přenesená",J518,0)</f>
        <v>0</v>
      </c>
      <c r="BH518" s="205">
        <f>IF(N518="sníž. přenesená",J518,0)</f>
        <v>0</v>
      </c>
      <c r="BI518" s="205">
        <f>IF(N518="nulová",J518,0)</f>
        <v>0</v>
      </c>
      <c r="BJ518" s="18" t="s">
        <v>80</v>
      </c>
      <c r="BK518" s="205">
        <f>ROUND(I518*H518,2)</f>
        <v>0</v>
      </c>
      <c r="BL518" s="18" t="s">
        <v>212</v>
      </c>
      <c r="BM518" s="204" t="s">
        <v>2270</v>
      </c>
    </row>
    <row r="519" spans="1:65" s="2" customFormat="1" ht="48.75">
      <c r="A519" s="35"/>
      <c r="B519" s="36"/>
      <c r="C519" s="37"/>
      <c r="D519" s="208" t="s">
        <v>279</v>
      </c>
      <c r="E519" s="37"/>
      <c r="F519" s="221" t="s">
        <v>2266</v>
      </c>
      <c r="G519" s="37"/>
      <c r="H519" s="37"/>
      <c r="I519" s="116"/>
      <c r="J519" s="37"/>
      <c r="K519" s="37"/>
      <c r="L519" s="40"/>
      <c r="M519" s="222"/>
      <c r="N519" s="223"/>
      <c r="O519" s="65"/>
      <c r="P519" s="65"/>
      <c r="Q519" s="65"/>
      <c r="R519" s="65"/>
      <c r="S519" s="65"/>
      <c r="T519" s="66"/>
      <c r="U519" s="35"/>
      <c r="V519" s="35"/>
      <c r="W519" s="35"/>
      <c r="X519" s="35"/>
      <c r="Y519" s="35"/>
      <c r="Z519" s="35"/>
      <c r="AA519" s="35"/>
      <c r="AB519" s="35"/>
      <c r="AC519" s="35"/>
      <c r="AD519" s="35"/>
      <c r="AE519" s="35"/>
      <c r="AT519" s="18" t="s">
        <v>279</v>
      </c>
      <c r="AU519" s="18" t="s">
        <v>82</v>
      </c>
    </row>
    <row r="520" spans="1:65" s="13" customFormat="1" ht="11.25">
      <c r="B520" s="206"/>
      <c r="C520" s="207"/>
      <c r="D520" s="208" t="s">
        <v>246</v>
      </c>
      <c r="E520" s="209" t="s">
        <v>19</v>
      </c>
      <c r="F520" s="210" t="s">
        <v>2271</v>
      </c>
      <c r="G520" s="207"/>
      <c r="H520" s="211">
        <v>515.42999999999995</v>
      </c>
      <c r="I520" s="212"/>
      <c r="J520" s="207"/>
      <c r="K520" s="207"/>
      <c r="L520" s="213"/>
      <c r="M520" s="214"/>
      <c r="N520" s="215"/>
      <c r="O520" s="215"/>
      <c r="P520" s="215"/>
      <c r="Q520" s="215"/>
      <c r="R520" s="215"/>
      <c r="S520" s="215"/>
      <c r="T520" s="216"/>
      <c r="AT520" s="217" t="s">
        <v>246</v>
      </c>
      <c r="AU520" s="217" t="s">
        <v>82</v>
      </c>
      <c r="AV520" s="13" t="s">
        <v>82</v>
      </c>
      <c r="AW520" s="13" t="s">
        <v>33</v>
      </c>
      <c r="AX520" s="13" t="s">
        <v>80</v>
      </c>
      <c r="AY520" s="217" t="s">
        <v>206</v>
      </c>
    </row>
    <row r="521" spans="1:65" s="2" customFormat="1" ht="21.75" customHeight="1">
      <c r="A521" s="35"/>
      <c r="B521" s="36"/>
      <c r="C521" s="193" t="s">
        <v>2272</v>
      </c>
      <c r="D521" s="193" t="s">
        <v>208</v>
      </c>
      <c r="E521" s="194" t="s">
        <v>2273</v>
      </c>
      <c r="F521" s="195" t="s">
        <v>2274</v>
      </c>
      <c r="G521" s="196" t="s">
        <v>325</v>
      </c>
      <c r="H521" s="197">
        <v>383.78</v>
      </c>
      <c r="I521" s="198"/>
      <c r="J521" s="199">
        <f>ROUND(I521*H521,2)</f>
        <v>0</v>
      </c>
      <c r="K521" s="195" t="s">
        <v>277</v>
      </c>
      <c r="L521" s="40"/>
      <c r="M521" s="200" t="s">
        <v>19</v>
      </c>
      <c r="N521" s="201" t="s">
        <v>43</v>
      </c>
      <c r="O521" s="65"/>
      <c r="P521" s="202">
        <f>O521*H521</f>
        <v>0</v>
      </c>
      <c r="Q521" s="202">
        <v>5.5199999999999997E-3</v>
      </c>
      <c r="R521" s="202">
        <f>Q521*H521</f>
        <v>2.1184655999999999</v>
      </c>
      <c r="S521" s="202">
        <v>0</v>
      </c>
      <c r="T521" s="203">
        <f>S521*H521</f>
        <v>0</v>
      </c>
      <c r="U521" s="35"/>
      <c r="V521" s="35"/>
      <c r="W521" s="35"/>
      <c r="X521" s="35"/>
      <c r="Y521" s="35"/>
      <c r="Z521" s="35"/>
      <c r="AA521" s="35"/>
      <c r="AB521" s="35"/>
      <c r="AC521" s="35"/>
      <c r="AD521" s="35"/>
      <c r="AE521" s="35"/>
      <c r="AR521" s="204" t="s">
        <v>212</v>
      </c>
      <c r="AT521" s="204" t="s">
        <v>208</v>
      </c>
      <c r="AU521" s="204" t="s">
        <v>82</v>
      </c>
      <c r="AY521" s="18" t="s">
        <v>206</v>
      </c>
      <c r="BE521" s="205">
        <f>IF(N521="základní",J521,0)</f>
        <v>0</v>
      </c>
      <c r="BF521" s="205">
        <f>IF(N521="snížená",J521,0)</f>
        <v>0</v>
      </c>
      <c r="BG521" s="205">
        <f>IF(N521="zákl. přenesená",J521,0)</f>
        <v>0</v>
      </c>
      <c r="BH521" s="205">
        <f>IF(N521="sníž. přenesená",J521,0)</f>
        <v>0</v>
      </c>
      <c r="BI521" s="205">
        <f>IF(N521="nulová",J521,0)</f>
        <v>0</v>
      </c>
      <c r="BJ521" s="18" t="s">
        <v>80</v>
      </c>
      <c r="BK521" s="205">
        <f>ROUND(I521*H521,2)</f>
        <v>0</v>
      </c>
      <c r="BL521" s="18" t="s">
        <v>212</v>
      </c>
      <c r="BM521" s="204" t="s">
        <v>2275</v>
      </c>
    </row>
    <row r="522" spans="1:65" s="2" customFormat="1" ht="48.75">
      <c r="A522" s="35"/>
      <c r="B522" s="36"/>
      <c r="C522" s="37"/>
      <c r="D522" s="208" t="s">
        <v>279</v>
      </c>
      <c r="E522" s="37"/>
      <c r="F522" s="221" t="s">
        <v>2266</v>
      </c>
      <c r="G522" s="37"/>
      <c r="H522" s="37"/>
      <c r="I522" s="116"/>
      <c r="J522" s="37"/>
      <c r="K522" s="37"/>
      <c r="L522" s="40"/>
      <c r="M522" s="222"/>
      <c r="N522" s="223"/>
      <c r="O522" s="65"/>
      <c r="P522" s="65"/>
      <c r="Q522" s="65"/>
      <c r="R522" s="65"/>
      <c r="S522" s="65"/>
      <c r="T522" s="66"/>
      <c r="U522" s="35"/>
      <c r="V522" s="35"/>
      <c r="W522" s="35"/>
      <c r="X522" s="35"/>
      <c r="Y522" s="35"/>
      <c r="Z522" s="35"/>
      <c r="AA522" s="35"/>
      <c r="AB522" s="35"/>
      <c r="AC522" s="35"/>
      <c r="AD522" s="35"/>
      <c r="AE522" s="35"/>
      <c r="AT522" s="18" t="s">
        <v>279</v>
      </c>
      <c r="AU522" s="18" t="s">
        <v>82</v>
      </c>
    </row>
    <row r="523" spans="1:65" s="13" customFormat="1" ht="22.5">
      <c r="B523" s="206"/>
      <c r="C523" s="207"/>
      <c r="D523" s="208" t="s">
        <v>246</v>
      </c>
      <c r="E523" s="209" t="s">
        <v>19</v>
      </c>
      <c r="F523" s="210" t="s">
        <v>2260</v>
      </c>
      <c r="G523" s="207"/>
      <c r="H523" s="211">
        <v>275.88</v>
      </c>
      <c r="I523" s="212"/>
      <c r="J523" s="207"/>
      <c r="K523" s="207"/>
      <c r="L523" s="213"/>
      <c r="M523" s="214"/>
      <c r="N523" s="215"/>
      <c r="O523" s="215"/>
      <c r="P523" s="215"/>
      <c r="Q523" s="215"/>
      <c r="R523" s="215"/>
      <c r="S523" s="215"/>
      <c r="T523" s="216"/>
      <c r="AT523" s="217" t="s">
        <v>246</v>
      </c>
      <c r="AU523" s="217" t="s">
        <v>82</v>
      </c>
      <c r="AV523" s="13" t="s">
        <v>82</v>
      </c>
      <c r="AW523" s="13" t="s">
        <v>33</v>
      </c>
      <c r="AX523" s="13" t="s">
        <v>72</v>
      </c>
      <c r="AY523" s="217" t="s">
        <v>206</v>
      </c>
    </row>
    <row r="524" spans="1:65" s="13" customFormat="1" ht="11.25">
      <c r="B524" s="206"/>
      <c r="C524" s="207"/>
      <c r="D524" s="208" t="s">
        <v>246</v>
      </c>
      <c r="E524" s="209" t="s">
        <v>19</v>
      </c>
      <c r="F524" s="210" t="s">
        <v>2261</v>
      </c>
      <c r="G524" s="207"/>
      <c r="H524" s="211">
        <v>107.9</v>
      </c>
      <c r="I524" s="212"/>
      <c r="J524" s="207"/>
      <c r="K524" s="207"/>
      <c r="L524" s="213"/>
      <c r="M524" s="214"/>
      <c r="N524" s="215"/>
      <c r="O524" s="215"/>
      <c r="P524" s="215"/>
      <c r="Q524" s="215"/>
      <c r="R524" s="215"/>
      <c r="S524" s="215"/>
      <c r="T524" s="216"/>
      <c r="AT524" s="217" t="s">
        <v>246</v>
      </c>
      <c r="AU524" s="217" t="s">
        <v>82</v>
      </c>
      <c r="AV524" s="13" t="s">
        <v>82</v>
      </c>
      <c r="AW524" s="13" t="s">
        <v>33</v>
      </c>
      <c r="AX524" s="13" t="s">
        <v>72</v>
      </c>
      <c r="AY524" s="217" t="s">
        <v>206</v>
      </c>
    </row>
    <row r="525" spans="1:65" s="14" customFormat="1" ht="11.25">
      <c r="B525" s="234"/>
      <c r="C525" s="235"/>
      <c r="D525" s="208" t="s">
        <v>246</v>
      </c>
      <c r="E525" s="236" t="s">
        <v>19</v>
      </c>
      <c r="F525" s="237" t="s">
        <v>406</v>
      </c>
      <c r="G525" s="235"/>
      <c r="H525" s="238">
        <v>383.78</v>
      </c>
      <c r="I525" s="239"/>
      <c r="J525" s="235"/>
      <c r="K525" s="235"/>
      <c r="L525" s="240"/>
      <c r="M525" s="241"/>
      <c r="N525" s="242"/>
      <c r="O525" s="242"/>
      <c r="P525" s="242"/>
      <c r="Q525" s="242"/>
      <c r="R525" s="242"/>
      <c r="S525" s="242"/>
      <c r="T525" s="243"/>
      <c r="AT525" s="244" t="s">
        <v>246</v>
      </c>
      <c r="AU525" s="244" t="s">
        <v>82</v>
      </c>
      <c r="AV525" s="14" t="s">
        <v>212</v>
      </c>
      <c r="AW525" s="14" t="s">
        <v>33</v>
      </c>
      <c r="AX525" s="14" t="s">
        <v>80</v>
      </c>
      <c r="AY525" s="244" t="s">
        <v>206</v>
      </c>
    </row>
    <row r="526" spans="1:65" s="2" customFormat="1" ht="21.75" customHeight="1">
      <c r="A526" s="35"/>
      <c r="B526" s="36"/>
      <c r="C526" s="193" t="s">
        <v>2276</v>
      </c>
      <c r="D526" s="193" t="s">
        <v>208</v>
      </c>
      <c r="E526" s="194" t="s">
        <v>2277</v>
      </c>
      <c r="F526" s="195" t="s">
        <v>2278</v>
      </c>
      <c r="G526" s="196" t="s">
        <v>325</v>
      </c>
      <c r="H526" s="197">
        <v>515.42999999999995</v>
      </c>
      <c r="I526" s="198"/>
      <c r="J526" s="199">
        <f>ROUND(I526*H526,2)</f>
        <v>0</v>
      </c>
      <c r="K526" s="195" t="s">
        <v>277</v>
      </c>
      <c r="L526" s="40"/>
      <c r="M526" s="200" t="s">
        <v>19</v>
      </c>
      <c r="N526" s="201" t="s">
        <v>43</v>
      </c>
      <c r="O526" s="65"/>
      <c r="P526" s="202">
        <f>O526*H526</f>
        <v>0</v>
      </c>
      <c r="Q526" s="202">
        <v>5.5199999999999997E-3</v>
      </c>
      <c r="R526" s="202">
        <f>Q526*H526</f>
        <v>2.8451735999999994</v>
      </c>
      <c r="S526" s="202">
        <v>0</v>
      </c>
      <c r="T526" s="203">
        <f>S526*H526</f>
        <v>0</v>
      </c>
      <c r="U526" s="35"/>
      <c r="V526" s="35"/>
      <c r="W526" s="35"/>
      <c r="X526" s="35"/>
      <c r="Y526" s="35"/>
      <c r="Z526" s="35"/>
      <c r="AA526" s="35"/>
      <c r="AB526" s="35"/>
      <c r="AC526" s="35"/>
      <c r="AD526" s="35"/>
      <c r="AE526" s="35"/>
      <c r="AR526" s="204" t="s">
        <v>212</v>
      </c>
      <c r="AT526" s="204" t="s">
        <v>208</v>
      </c>
      <c r="AU526" s="204" t="s">
        <v>82</v>
      </c>
      <c r="AY526" s="18" t="s">
        <v>206</v>
      </c>
      <c r="BE526" s="205">
        <f>IF(N526="základní",J526,0)</f>
        <v>0</v>
      </c>
      <c r="BF526" s="205">
        <f>IF(N526="snížená",J526,0)</f>
        <v>0</v>
      </c>
      <c r="BG526" s="205">
        <f>IF(N526="zákl. přenesená",J526,0)</f>
        <v>0</v>
      </c>
      <c r="BH526" s="205">
        <f>IF(N526="sníž. přenesená",J526,0)</f>
        <v>0</v>
      </c>
      <c r="BI526" s="205">
        <f>IF(N526="nulová",J526,0)</f>
        <v>0</v>
      </c>
      <c r="BJ526" s="18" t="s">
        <v>80</v>
      </c>
      <c r="BK526" s="205">
        <f>ROUND(I526*H526,2)</f>
        <v>0</v>
      </c>
      <c r="BL526" s="18" t="s">
        <v>212</v>
      </c>
      <c r="BM526" s="204" t="s">
        <v>2279</v>
      </c>
    </row>
    <row r="527" spans="1:65" s="2" customFormat="1" ht="48.75">
      <c r="A527" s="35"/>
      <c r="B527" s="36"/>
      <c r="C527" s="37"/>
      <c r="D527" s="208" t="s">
        <v>279</v>
      </c>
      <c r="E527" s="37"/>
      <c r="F527" s="221" t="s">
        <v>2266</v>
      </c>
      <c r="G527" s="37"/>
      <c r="H527" s="37"/>
      <c r="I527" s="116"/>
      <c r="J527" s="37"/>
      <c r="K527" s="37"/>
      <c r="L527" s="40"/>
      <c r="M527" s="222"/>
      <c r="N527" s="223"/>
      <c r="O527" s="65"/>
      <c r="P527" s="65"/>
      <c r="Q527" s="65"/>
      <c r="R527" s="65"/>
      <c r="S527" s="65"/>
      <c r="T527" s="66"/>
      <c r="U527" s="35"/>
      <c r="V527" s="35"/>
      <c r="W527" s="35"/>
      <c r="X527" s="35"/>
      <c r="Y527" s="35"/>
      <c r="Z527" s="35"/>
      <c r="AA527" s="35"/>
      <c r="AB527" s="35"/>
      <c r="AC527" s="35"/>
      <c r="AD527" s="35"/>
      <c r="AE527" s="35"/>
      <c r="AT527" s="18" t="s">
        <v>279</v>
      </c>
      <c r="AU527" s="18" t="s">
        <v>82</v>
      </c>
    </row>
    <row r="528" spans="1:65" s="2" customFormat="1" ht="21.75" customHeight="1">
      <c r="A528" s="35"/>
      <c r="B528" s="36"/>
      <c r="C528" s="193" t="s">
        <v>2280</v>
      </c>
      <c r="D528" s="193" t="s">
        <v>208</v>
      </c>
      <c r="E528" s="194" t="s">
        <v>2281</v>
      </c>
      <c r="F528" s="195" t="s">
        <v>2282</v>
      </c>
      <c r="G528" s="196" t="s">
        <v>325</v>
      </c>
      <c r="H528" s="197">
        <v>12841.43</v>
      </c>
      <c r="I528" s="198"/>
      <c r="J528" s="199">
        <f>ROUND(I528*H528,2)</f>
        <v>0</v>
      </c>
      <c r="K528" s="195" t="s">
        <v>277</v>
      </c>
      <c r="L528" s="40"/>
      <c r="M528" s="200" t="s">
        <v>19</v>
      </c>
      <c r="N528" s="201" t="s">
        <v>43</v>
      </c>
      <c r="O528" s="65"/>
      <c r="P528" s="202">
        <f>O528*H528</f>
        <v>0</v>
      </c>
      <c r="Q528" s="202">
        <v>4.3800000000000002E-3</v>
      </c>
      <c r="R528" s="202">
        <f>Q528*H528</f>
        <v>56.245463400000006</v>
      </c>
      <c r="S528" s="202">
        <v>0</v>
      </c>
      <c r="T528" s="203">
        <f>S528*H528</f>
        <v>0</v>
      </c>
      <c r="U528" s="35"/>
      <c r="V528" s="35"/>
      <c r="W528" s="35"/>
      <c r="X528" s="35"/>
      <c r="Y528" s="35"/>
      <c r="Z528" s="35"/>
      <c r="AA528" s="35"/>
      <c r="AB528" s="35"/>
      <c r="AC528" s="35"/>
      <c r="AD528" s="35"/>
      <c r="AE528" s="35"/>
      <c r="AR528" s="204" t="s">
        <v>212</v>
      </c>
      <c r="AT528" s="204" t="s">
        <v>208</v>
      </c>
      <c r="AU528" s="204" t="s">
        <v>82</v>
      </c>
      <c r="AY528" s="18" t="s">
        <v>206</v>
      </c>
      <c r="BE528" s="205">
        <f>IF(N528="základní",J528,0)</f>
        <v>0</v>
      </c>
      <c r="BF528" s="205">
        <f>IF(N528="snížená",J528,0)</f>
        <v>0</v>
      </c>
      <c r="BG528" s="205">
        <f>IF(N528="zákl. přenesená",J528,0)</f>
        <v>0</v>
      </c>
      <c r="BH528" s="205">
        <f>IF(N528="sníž. přenesená",J528,0)</f>
        <v>0</v>
      </c>
      <c r="BI528" s="205">
        <f>IF(N528="nulová",J528,0)</f>
        <v>0</v>
      </c>
      <c r="BJ528" s="18" t="s">
        <v>80</v>
      </c>
      <c r="BK528" s="205">
        <f>ROUND(I528*H528,2)</f>
        <v>0</v>
      </c>
      <c r="BL528" s="18" t="s">
        <v>212</v>
      </c>
      <c r="BM528" s="204" t="s">
        <v>2283</v>
      </c>
    </row>
    <row r="529" spans="1:65" s="2" customFormat="1" ht="29.25">
      <c r="A529" s="35"/>
      <c r="B529" s="36"/>
      <c r="C529" s="37"/>
      <c r="D529" s="208" t="s">
        <v>279</v>
      </c>
      <c r="E529" s="37"/>
      <c r="F529" s="221" t="s">
        <v>2259</v>
      </c>
      <c r="G529" s="37"/>
      <c r="H529" s="37"/>
      <c r="I529" s="116"/>
      <c r="J529" s="37"/>
      <c r="K529" s="37"/>
      <c r="L529" s="40"/>
      <c r="M529" s="222"/>
      <c r="N529" s="223"/>
      <c r="O529" s="65"/>
      <c r="P529" s="65"/>
      <c r="Q529" s="65"/>
      <c r="R529" s="65"/>
      <c r="S529" s="65"/>
      <c r="T529" s="66"/>
      <c r="U529" s="35"/>
      <c r="V529" s="35"/>
      <c r="W529" s="35"/>
      <c r="X529" s="35"/>
      <c r="Y529" s="35"/>
      <c r="Z529" s="35"/>
      <c r="AA529" s="35"/>
      <c r="AB529" s="35"/>
      <c r="AC529" s="35"/>
      <c r="AD529" s="35"/>
      <c r="AE529" s="35"/>
      <c r="AT529" s="18" t="s">
        <v>279</v>
      </c>
      <c r="AU529" s="18" t="s">
        <v>82</v>
      </c>
    </row>
    <row r="530" spans="1:65" s="13" customFormat="1" ht="11.25">
      <c r="B530" s="206"/>
      <c r="C530" s="207"/>
      <c r="D530" s="208" t="s">
        <v>246</v>
      </c>
      <c r="E530" s="209" t="s">
        <v>19</v>
      </c>
      <c r="F530" s="210" t="s">
        <v>2271</v>
      </c>
      <c r="G530" s="207"/>
      <c r="H530" s="211">
        <v>515.42999999999995</v>
      </c>
      <c r="I530" s="212"/>
      <c r="J530" s="207"/>
      <c r="K530" s="207"/>
      <c r="L530" s="213"/>
      <c r="M530" s="214"/>
      <c r="N530" s="215"/>
      <c r="O530" s="215"/>
      <c r="P530" s="215"/>
      <c r="Q530" s="215"/>
      <c r="R530" s="215"/>
      <c r="S530" s="215"/>
      <c r="T530" s="216"/>
      <c r="AT530" s="217" t="s">
        <v>246</v>
      </c>
      <c r="AU530" s="217" t="s">
        <v>82</v>
      </c>
      <c r="AV530" s="13" t="s">
        <v>82</v>
      </c>
      <c r="AW530" s="13" t="s">
        <v>33</v>
      </c>
      <c r="AX530" s="13" t="s">
        <v>72</v>
      </c>
      <c r="AY530" s="217" t="s">
        <v>206</v>
      </c>
    </row>
    <row r="531" spans="1:65" s="13" customFormat="1" ht="11.25">
      <c r="B531" s="206"/>
      <c r="C531" s="207"/>
      <c r="D531" s="208" t="s">
        <v>246</v>
      </c>
      <c r="E531" s="209" t="s">
        <v>19</v>
      </c>
      <c r="F531" s="210" t="s">
        <v>2284</v>
      </c>
      <c r="G531" s="207"/>
      <c r="H531" s="211">
        <v>9048.4699999999993</v>
      </c>
      <c r="I531" s="212"/>
      <c r="J531" s="207"/>
      <c r="K531" s="207"/>
      <c r="L531" s="213"/>
      <c r="M531" s="214"/>
      <c r="N531" s="215"/>
      <c r="O531" s="215"/>
      <c r="P531" s="215"/>
      <c r="Q531" s="215"/>
      <c r="R531" s="215"/>
      <c r="S531" s="215"/>
      <c r="T531" s="216"/>
      <c r="AT531" s="217" t="s">
        <v>246</v>
      </c>
      <c r="AU531" s="217" t="s">
        <v>82</v>
      </c>
      <c r="AV531" s="13" t="s">
        <v>82</v>
      </c>
      <c r="AW531" s="13" t="s">
        <v>33</v>
      </c>
      <c r="AX531" s="13" t="s">
        <v>72</v>
      </c>
      <c r="AY531" s="217" t="s">
        <v>206</v>
      </c>
    </row>
    <row r="532" spans="1:65" s="13" customFormat="1" ht="11.25">
      <c r="B532" s="206"/>
      <c r="C532" s="207"/>
      <c r="D532" s="208" t="s">
        <v>246</v>
      </c>
      <c r="E532" s="209" t="s">
        <v>19</v>
      </c>
      <c r="F532" s="210" t="s">
        <v>2285</v>
      </c>
      <c r="G532" s="207"/>
      <c r="H532" s="211">
        <v>1171.4100000000001</v>
      </c>
      <c r="I532" s="212"/>
      <c r="J532" s="207"/>
      <c r="K532" s="207"/>
      <c r="L532" s="213"/>
      <c r="M532" s="214"/>
      <c r="N532" s="215"/>
      <c r="O532" s="215"/>
      <c r="P532" s="215"/>
      <c r="Q532" s="215"/>
      <c r="R532" s="215"/>
      <c r="S532" s="215"/>
      <c r="T532" s="216"/>
      <c r="AT532" s="217" t="s">
        <v>246</v>
      </c>
      <c r="AU532" s="217" t="s">
        <v>82</v>
      </c>
      <c r="AV532" s="13" t="s">
        <v>82</v>
      </c>
      <c r="AW532" s="13" t="s">
        <v>33</v>
      </c>
      <c r="AX532" s="13" t="s">
        <v>72</v>
      </c>
      <c r="AY532" s="217" t="s">
        <v>206</v>
      </c>
    </row>
    <row r="533" spans="1:65" s="13" customFormat="1" ht="11.25">
      <c r="B533" s="206"/>
      <c r="C533" s="207"/>
      <c r="D533" s="208" t="s">
        <v>246</v>
      </c>
      <c r="E533" s="209" t="s">
        <v>19</v>
      </c>
      <c r="F533" s="210" t="s">
        <v>2286</v>
      </c>
      <c r="G533" s="207"/>
      <c r="H533" s="211">
        <v>252.62</v>
      </c>
      <c r="I533" s="212"/>
      <c r="J533" s="207"/>
      <c r="K533" s="207"/>
      <c r="L533" s="213"/>
      <c r="M533" s="214"/>
      <c r="N533" s="215"/>
      <c r="O533" s="215"/>
      <c r="P533" s="215"/>
      <c r="Q533" s="215"/>
      <c r="R533" s="215"/>
      <c r="S533" s="215"/>
      <c r="T533" s="216"/>
      <c r="AT533" s="217" t="s">
        <v>246</v>
      </c>
      <c r="AU533" s="217" t="s">
        <v>82</v>
      </c>
      <c r="AV533" s="13" t="s">
        <v>82</v>
      </c>
      <c r="AW533" s="13" t="s">
        <v>33</v>
      </c>
      <c r="AX533" s="13" t="s">
        <v>72</v>
      </c>
      <c r="AY533" s="217" t="s">
        <v>206</v>
      </c>
    </row>
    <row r="534" spans="1:65" s="13" customFormat="1" ht="11.25">
      <c r="B534" s="206"/>
      <c r="C534" s="207"/>
      <c r="D534" s="208" t="s">
        <v>246</v>
      </c>
      <c r="E534" s="209" t="s">
        <v>19</v>
      </c>
      <c r="F534" s="210" t="s">
        <v>2287</v>
      </c>
      <c r="G534" s="207"/>
      <c r="H534" s="211">
        <v>1344.52</v>
      </c>
      <c r="I534" s="212"/>
      <c r="J534" s="207"/>
      <c r="K534" s="207"/>
      <c r="L534" s="213"/>
      <c r="M534" s="214"/>
      <c r="N534" s="215"/>
      <c r="O534" s="215"/>
      <c r="P534" s="215"/>
      <c r="Q534" s="215"/>
      <c r="R534" s="215"/>
      <c r="S534" s="215"/>
      <c r="T534" s="216"/>
      <c r="AT534" s="217" t="s">
        <v>246</v>
      </c>
      <c r="AU534" s="217" t="s">
        <v>82</v>
      </c>
      <c r="AV534" s="13" t="s">
        <v>82</v>
      </c>
      <c r="AW534" s="13" t="s">
        <v>33</v>
      </c>
      <c r="AX534" s="13" t="s">
        <v>72</v>
      </c>
      <c r="AY534" s="217" t="s">
        <v>206</v>
      </c>
    </row>
    <row r="535" spans="1:65" s="13" customFormat="1" ht="11.25">
      <c r="B535" s="206"/>
      <c r="C535" s="207"/>
      <c r="D535" s="208" t="s">
        <v>246</v>
      </c>
      <c r="E535" s="209" t="s">
        <v>19</v>
      </c>
      <c r="F535" s="210" t="s">
        <v>2288</v>
      </c>
      <c r="G535" s="207"/>
      <c r="H535" s="211">
        <v>24.33</v>
      </c>
      <c r="I535" s="212"/>
      <c r="J535" s="207"/>
      <c r="K535" s="207"/>
      <c r="L535" s="213"/>
      <c r="M535" s="214"/>
      <c r="N535" s="215"/>
      <c r="O535" s="215"/>
      <c r="P535" s="215"/>
      <c r="Q535" s="215"/>
      <c r="R535" s="215"/>
      <c r="S535" s="215"/>
      <c r="T535" s="216"/>
      <c r="AT535" s="217" t="s">
        <v>246</v>
      </c>
      <c r="AU535" s="217" t="s">
        <v>82</v>
      </c>
      <c r="AV535" s="13" t="s">
        <v>82</v>
      </c>
      <c r="AW535" s="13" t="s">
        <v>33</v>
      </c>
      <c r="AX535" s="13" t="s">
        <v>72</v>
      </c>
      <c r="AY535" s="217" t="s">
        <v>206</v>
      </c>
    </row>
    <row r="536" spans="1:65" s="13" customFormat="1" ht="11.25">
      <c r="B536" s="206"/>
      <c r="C536" s="207"/>
      <c r="D536" s="208" t="s">
        <v>246</v>
      </c>
      <c r="E536" s="209" t="s">
        <v>19</v>
      </c>
      <c r="F536" s="210" t="s">
        <v>2289</v>
      </c>
      <c r="G536" s="207"/>
      <c r="H536" s="211">
        <v>325.72000000000003</v>
      </c>
      <c r="I536" s="212"/>
      <c r="J536" s="207"/>
      <c r="K536" s="207"/>
      <c r="L536" s="213"/>
      <c r="M536" s="214"/>
      <c r="N536" s="215"/>
      <c r="O536" s="215"/>
      <c r="P536" s="215"/>
      <c r="Q536" s="215"/>
      <c r="R536" s="215"/>
      <c r="S536" s="215"/>
      <c r="T536" s="216"/>
      <c r="AT536" s="217" t="s">
        <v>246</v>
      </c>
      <c r="AU536" s="217" t="s">
        <v>82</v>
      </c>
      <c r="AV536" s="13" t="s">
        <v>82</v>
      </c>
      <c r="AW536" s="13" t="s">
        <v>33</v>
      </c>
      <c r="AX536" s="13" t="s">
        <v>72</v>
      </c>
      <c r="AY536" s="217" t="s">
        <v>206</v>
      </c>
    </row>
    <row r="537" spans="1:65" s="13" customFormat="1" ht="11.25">
      <c r="B537" s="206"/>
      <c r="C537" s="207"/>
      <c r="D537" s="208" t="s">
        <v>246</v>
      </c>
      <c r="E537" s="209" t="s">
        <v>19</v>
      </c>
      <c r="F537" s="210" t="s">
        <v>2290</v>
      </c>
      <c r="G537" s="207"/>
      <c r="H537" s="211">
        <v>52.47</v>
      </c>
      <c r="I537" s="212"/>
      <c r="J537" s="207"/>
      <c r="K537" s="207"/>
      <c r="L537" s="213"/>
      <c r="M537" s="214"/>
      <c r="N537" s="215"/>
      <c r="O537" s="215"/>
      <c r="P537" s="215"/>
      <c r="Q537" s="215"/>
      <c r="R537" s="215"/>
      <c r="S537" s="215"/>
      <c r="T537" s="216"/>
      <c r="AT537" s="217" t="s">
        <v>246</v>
      </c>
      <c r="AU537" s="217" t="s">
        <v>82</v>
      </c>
      <c r="AV537" s="13" t="s">
        <v>82</v>
      </c>
      <c r="AW537" s="13" t="s">
        <v>33</v>
      </c>
      <c r="AX537" s="13" t="s">
        <v>72</v>
      </c>
      <c r="AY537" s="217" t="s">
        <v>206</v>
      </c>
    </row>
    <row r="538" spans="1:65" s="13" customFormat="1" ht="11.25">
      <c r="B538" s="206"/>
      <c r="C538" s="207"/>
      <c r="D538" s="208" t="s">
        <v>246</v>
      </c>
      <c r="E538" s="209" t="s">
        <v>19</v>
      </c>
      <c r="F538" s="210" t="s">
        <v>2291</v>
      </c>
      <c r="G538" s="207"/>
      <c r="H538" s="211">
        <v>106.46</v>
      </c>
      <c r="I538" s="212"/>
      <c r="J538" s="207"/>
      <c r="K538" s="207"/>
      <c r="L538" s="213"/>
      <c r="M538" s="214"/>
      <c r="N538" s="215"/>
      <c r="O538" s="215"/>
      <c r="P538" s="215"/>
      <c r="Q538" s="215"/>
      <c r="R538" s="215"/>
      <c r="S538" s="215"/>
      <c r="T538" s="216"/>
      <c r="AT538" s="217" t="s">
        <v>246</v>
      </c>
      <c r="AU538" s="217" t="s">
        <v>82</v>
      </c>
      <c r="AV538" s="13" t="s">
        <v>82</v>
      </c>
      <c r="AW538" s="13" t="s">
        <v>33</v>
      </c>
      <c r="AX538" s="13" t="s">
        <v>72</v>
      </c>
      <c r="AY538" s="217" t="s">
        <v>206</v>
      </c>
    </row>
    <row r="539" spans="1:65" s="14" customFormat="1" ht="11.25">
      <c r="B539" s="234"/>
      <c r="C539" s="235"/>
      <c r="D539" s="208" t="s">
        <v>246</v>
      </c>
      <c r="E539" s="236" t="s">
        <v>19</v>
      </c>
      <c r="F539" s="237" t="s">
        <v>406</v>
      </c>
      <c r="G539" s="235"/>
      <c r="H539" s="238">
        <v>12841.43</v>
      </c>
      <c r="I539" s="239"/>
      <c r="J539" s="235"/>
      <c r="K539" s="235"/>
      <c r="L539" s="240"/>
      <c r="M539" s="241"/>
      <c r="N539" s="242"/>
      <c r="O539" s="242"/>
      <c r="P539" s="242"/>
      <c r="Q539" s="242"/>
      <c r="R539" s="242"/>
      <c r="S539" s="242"/>
      <c r="T539" s="243"/>
      <c r="AT539" s="244" t="s">
        <v>246</v>
      </c>
      <c r="AU539" s="244" t="s">
        <v>82</v>
      </c>
      <c r="AV539" s="14" t="s">
        <v>212</v>
      </c>
      <c r="AW539" s="14" t="s">
        <v>33</v>
      </c>
      <c r="AX539" s="14" t="s">
        <v>80</v>
      </c>
      <c r="AY539" s="244" t="s">
        <v>206</v>
      </c>
    </row>
    <row r="540" spans="1:65" s="2" customFormat="1" ht="21.75" customHeight="1">
      <c r="A540" s="35"/>
      <c r="B540" s="36"/>
      <c r="C540" s="193" t="s">
        <v>2292</v>
      </c>
      <c r="D540" s="193" t="s">
        <v>208</v>
      </c>
      <c r="E540" s="194" t="s">
        <v>2293</v>
      </c>
      <c r="F540" s="195" t="s">
        <v>2294</v>
      </c>
      <c r="G540" s="196" t="s">
        <v>325</v>
      </c>
      <c r="H540" s="197">
        <v>1344.52</v>
      </c>
      <c r="I540" s="198"/>
      <c r="J540" s="199">
        <f>ROUND(I540*H540,2)</f>
        <v>0</v>
      </c>
      <c r="K540" s="195" t="s">
        <v>277</v>
      </c>
      <c r="L540" s="40"/>
      <c r="M540" s="200" t="s">
        <v>19</v>
      </c>
      <c r="N540" s="201" t="s">
        <v>43</v>
      </c>
      <c r="O540" s="65"/>
      <c r="P540" s="202">
        <f>O540*H540</f>
        <v>0</v>
      </c>
      <c r="Q540" s="202">
        <v>3.9100000000000003E-3</v>
      </c>
      <c r="R540" s="202">
        <f>Q540*H540</f>
        <v>5.2570732000000007</v>
      </c>
      <c r="S540" s="202">
        <v>0</v>
      </c>
      <c r="T540" s="203">
        <f>S540*H540</f>
        <v>0</v>
      </c>
      <c r="U540" s="35"/>
      <c r="V540" s="35"/>
      <c r="W540" s="35"/>
      <c r="X540" s="35"/>
      <c r="Y540" s="35"/>
      <c r="Z540" s="35"/>
      <c r="AA540" s="35"/>
      <c r="AB540" s="35"/>
      <c r="AC540" s="35"/>
      <c r="AD540" s="35"/>
      <c r="AE540" s="35"/>
      <c r="AR540" s="204" t="s">
        <v>212</v>
      </c>
      <c r="AT540" s="204" t="s">
        <v>208</v>
      </c>
      <c r="AU540" s="204" t="s">
        <v>82</v>
      </c>
      <c r="AY540" s="18" t="s">
        <v>206</v>
      </c>
      <c r="BE540" s="205">
        <f>IF(N540="základní",J540,0)</f>
        <v>0</v>
      </c>
      <c r="BF540" s="205">
        <f>IF(N540="snížená",J540,0)</f>
        <v>0</v>
      </c>
      <c r="BG540" s="205">
        <f>IF(N540="zákl. přenesená",J540,0)</f>
        <v>0</v>
      </c>
      <c r="BH540" s="205">
        <f>IF(N540="sníž. přenesená",J540,0)</f>
        <v>0</v>
      </c>
      <c r="BI540" s="205">
        <f>IF(N540="nulová",J540,0)</f>
        <v>0</v>
      </c>
      <c r="BJ540" s="18" t="s">
        <v>80</v>
      </c>
      <c r="BK540" s="205">
        <f>ROUND(I540*H540,2)</f>
        <v>0</v>
      </c>
      <c r="BL540" s="18" t="s">
        <v>212</v>
      </c>
      <c r="BM540" s="204" t="s">
        <v>2295</v>
      </c>
    </row>
    <row r="541" spans="1:65" s="2" customFormat="1" ht="58.5">
      <c r="A541" s="35"/>
      <c r="B541" s="36"/>
      <c r="C541" s="37"/>
      <c r="D541" s="208" t="s">
        <v>279</v>
      </c>
      <c r="E541" s="37"/>
      <c r="F541" s="221" t="s">
        <v>2296</v>
      </c>
      <c r="G541" s="37"/>
      <c r="H541" s="37"/>
      <c r="I541" s="116"/>
      <c r="J541" s="37"/>
      <c r="K541" s="37"/>
      <c r="L541" s="40"/>
      <c r="M541" s="222"/>
      <c r="N541" s="223"/>
      <c r="O541" s="65"/>
      <c r="P541" s="65"/>
      <c r="Q541" s="65"/>
      <c r="R541" s="65"/>
      <c r="S541" s="65"/>
      <c r="T541" s="66"/>
      <c r="U541" s="35"/>
      <c r="V541" s="35"/>
      <c r="W541" s="35"/>
      <c r="X541" s="35"/>
      <c r="Y541" s="35"/>
      <c r="Z541" s="35"/>
      <c r="AA541" s="35"/>
      <c r="AB541" s="35"/>
      <c r="AC541" s="35"/>
      <c r="AD541" s="35"/>
      <c r="AE541" s="35"/>
      <c r="AT541" s="18" t="s">
        <v>279</v>
      </c>
      <c r="AU541" s="18" t="s">
        <v>82</v>
      </c>
    </row>
    <row r="542" spans="1:65" s="13" customFormat="1" ht="11.25">
      <c r="B542" s="206"/>
      <c r="C542" s="207"/>
      <c r="D542" s="208" t="s">
        <v>246</v>
      </c>
      <c r="E542" s="209" t="s">
        <v>19</v>
      </c>
      <c r="F542" s="210" t="s">
        <v>2287</v>
      </c>
      <c r="G542" s="207"/>
      <c r="H542" s="211">
        <v>1344.52</v>
      </c>
      <c r="I542" s="212"/>
      <c r="J542" s="207"/>
      <c r="K542" s="207"/>
      <c r="L542" s="213"/>
      <c r="M542" s="214"/>
      <c r="N542" s="215"/>
      <c r="O542" s="215"/>
      <c r="P542" s="215"/>
      <c r="Q542" s="215"/>
      <c r="R542" s="215"/>
      <c r="S542" s="215"/>
      <c r="T542" s="216"/>
      <c r="AT542" s="217" t="s">
        <v>246</v>
      </c>
      <c r="AU542" s="217" t="s">
        <v>82</v>
      </c>
      <c r="AV542" s="13" t="s">
        <v>82</v>
      </c>
      <c r="AW542" s="13" t="s">
        <v>33</v>
      </c>
      <c r="AX542" s="13" t="s">
        <v>80</v>
      </c>
      <c r="AY542" s="217" t="s">
        <v>206</v>
      </c>
    </row>
    <row r="543" spans="1:65" s="2" customFormat="1" ht="16.5" customHeight="1">
      <c r="A543" s="35"/>
      <c r="B543" s="36"/>
      <c r="C543" s="193" t="s">
        <v>2297</v>
      </c>
      <c r="D543" s="193" t="s">
        <v>208</v>
      </c>
      <c r="E543" s="194" t="s">
        <v>2298</v>
      </c>
      <c r="F543" s="195" t="s">
        <v>2299</v>
      </c>
      <c r="G543" s="196" t="s">
        <v>325</v>
      </c>
      <c r="H543" s="197">
        <v>5972.96</v>
      </c>
      <c r="I543" s="198"/>
      <c r="J543" s="199">
        <f>ROUND(I543*H543,2)</f>
        <v>0</v>
      </c>
      <c r="K543" s="195" t="s">
        <v>277</v>
      </c>
      <c r="L543" s="40"/>
      <c r="M543" s="200" t="s">
        <v>19</v>
      </c>
      <c r="N543" s="201" t="s">
        <v>43</v>
      </c>
      <c r="O543" s="65"/>
      <c r="P543" s="202">
        <f>O543*H543</f>
        <v>0</v>
      </c>
      <c r="Q543" s="202">
        <v>1.2999999999999999E-3</v>
      </c>
      <c r="R543" s="202">
        <f>Q543*H543</f>
        <v>7.7648479999999998</v>
      </c>
      <c r="S543" s="202">
        <v>0</v>
      </c>
      <c r="T543" s="203">
        <f>S543*H543</f>
        <v>0</v>
      </c>
      <c r="U543" s="35"/>
      <c r="V543" s="35"/>
      <c r="W543" s="35"/>
      <c r="X543" s="35"/>
      <c r="Y543" s="35"/>
      <c r="Z543" s="35"/>
      <c r="AA543" s="35"/>
      <c r="AB543" s="35"/>
      <c r="AC543" s="35"/>
      <c r="AD543" s="35"/>
      <c r="AE543" s="35"/>
      <c r="AR543" s="204" t="s">
        <v>212</v>
      </c>
      <c r="AT543" s="204" t="s">
        <v>208</v>
      </c>
      <c r="AU543" s="204" t="s">
        <v>82</v>
      </c>
      <c r="AY543" s="18" t="s">
        <v>206</v>
      </c>
      <c r="BE543" s="205">
        <f>IF(N543="základní",J543,0)</f>
        <v>0</v>
      </c>
      <c r="BF543" s="205">
        <f>IF(N543="snížená",J543,0)</f>
        <v>0</v>
      </c>
      <c r="BG543" s="205">
        <f>IF(N543="zákl. přenesená",J543,0)</f>
        <v>0</v>
      </c>
      <c r="BH543" s="205">
        <f>IF(N543="sníž. přenesená",J543,0)</f>
        <v>0</v>
      </c>
      <c r="BI543" s="205">
        <f>IF(N543="nulová",J543,0)</f>
        <v>0</v>
      </c>
      <c r="BJ543" s="18" t="s">
        <v>80</v>
      </c>
      <c r="BK543" s="205">
        <f>ROUND(I543*H543,2)</f>
        <v>0</v>
      </c>
      <c r="BL543" s="18" t="s">
        <v>212</v>
      </c>
      <c r="BM543" s="204" t="s">
        <v>2300</v>
      </c>
    </row>
    <row r="544" spans="1:65" s="2" customFormat="1" ht="58.5">
      <c r="A544" s="35"/>
      <c r="B544" s="36"/>
      <c r="C544" s="37"/>
      <c r="D544" s="208" t="s">
        <v>279</v>
      </c>
      <c r="E544" s="37"/>
      <c r="F544" s="221" t="s">
        <v>2296</v>
      </c>
      <c r="G544" s="37"/>
      <c r="H544" s="37"/>
      <c r="I544" s="116"/>
      <c r="J544" s="37"/>
      <c r="K544" s="37"/>
      <c r="L544" s="40"/>
      <c r="M544" s="222"/>
      <c r="N544" s="223"/>
      <c r="O544" s="65"/>
      <c r="P544" s="65"/>
      <c r="Q544" s="65"/>
      <c r="R544" s="65"/>
      <c r="S544" s="65"/>
      <c r="T544" s="66"/>
      <c r="U544" s="35"/>
      <c r="V544" s="35"/>
      <c r="W544" s="35"/>
      <c r="X544" s="35"/>
      <c r="Y544" s="35"/>
      <c r="Z544" s="35"/>
      <c r="AA544" s="35"/>
      <c r="AB544" s="35"/>
      <c r="AC544" s="35"/>
      <c r="AD544" s="35"/>
      <c r="AE544" s="35"/>
      <c r="AT544" s="18" t="s">
        <v>279</v>
      </c>
      <c r="AU544" s="18" t="s">
        <v>82</v>
      </c>
    </row>
    <row r="545" spans="1:65" s="13" customFormat="1" ht="11.25">
      <c r="B545" s="206"/>
      <c r="C545" s="207"/>
      <c r="D545" s="208" t="s">
        <v>246</v>
      </c>
      <c r="E545" s="209" t="s">
        <v>19</v>
      </c>
      <c r="F545" s="210" t="s">
        <v>2301</v>
      </c>
      <c r="G545" s="207"/>
      <c r="H545" s="211">
        <v>5972.96</v>
      </c>
      <c r="I545" s="212"/>
      <c r="J545" s="207"/>
      <c r="K545" s="207"/>
      <c r="L545" s="213"/>
      <c r="M545" s="214"/>
      <c r="N545" s="215"/>
      <c r="O545" s="215"/>
      <c r="P545" s="215"/>
      <c r="Q545" s="215"/>
      <c r="R545" s="215"/>
      <c r="S545" s="215"/>
      <c r="T545" s="216"/>
      <c r="AT545" s="217" t="s">
        <v>246</v>
      </c>
      <c r="AU545" s="217" t="s">
        <v>82</v>
      </c>
      <c r="AV545" s="13" t="s">
        <v>82</v>
      </c>
      <c r="AW545" s="13" t="s">
        <v>33</v>
      </c>
      <c r="AX545" s="13" t="s">
        <v>80</v>
      </c>
      <c r="AY545" s="217" t="s">
        <v>206</v>
      </c>
    </row>
    <row r="546" spans="1:65" s="2" customFormat="1" ht="21.75" customHeight="1">
      <c r="A546" s="35"/>
      <c r="B546" s="36"/>
      <c r="C546" s="193" t="s">
        <v>2302</v>
      </c>
      <c r="D546" s="193" t="s">
        <v>208</v>
      </c>
      <c r="E546" s="194" t="s">
        <v>2303</v>
      </c>
      <c r="F546" s="195" t="s">
        <v>2304</v>
      </c>
      <c r="G546" s="196" t="s">
        <v>325</v>
      </c>
      <c r="H546" s="197">
        <v>2975.18</v>
      </c>
      <c r="I546" s="198"/>
      <c r="J546" s="199">
        <f>ROUND(I546*H546,2)</f>
        <v>0</v>
      </c>
      <c r="K546" s="195" t="s">
        <v>277</v>
      </c>
      <c r="L546" s="40"/>
      <c r="M546" s="200" t="s">
        <v>19</v>
      </c>
      <c r="N546" s="201" t="s">
        <v>43</v>
      </c>
      <c r="O546" s="65"/>
      <c r="P546" s="202">
        <f>O546*H546</f>
        <v>0</v>
      </c>
      <c r="Q546" s="202">
        <v>1.3599999999999999E-2</v>
      </c>
      <c r="R546" s="202">
        <f>Q546*H546</f>
        <v>40.462447999999995</v>
      </c>
      <c r="S546" s="202">
        <v>0</v>
      </c>
      <c r="T546" s="203">
        <f>S546*H546</f>
        <v>0</v>
      </c>
      <c r="U546" s="35"/>
      <c r="V546" s="35"/>
      <c r="W546" s="35"/>
      <c r="X546" s="35"/>
      <c r="Y546" s="35"/>
      <c r="Z546" s="35"/>
      <c r="AA546" s="35"/>
      <c r="AB546" s="35"/>
      <c r="AC546" s="35"/>
      <c r="AD546" s="35"/>
      <c r="AE546" s="35"/>
      <c r="AR546" s="204" t="s">
        <v>212</v>
      </c>
      <c r="AT546" s="204" t="s">
        <v>208</v>
      </c>
      <c r="AU546" s="204" t="s">
        <v>82</v>
      </c>
      <c r="AY546" s="18" t="s">
        <v>206</v>
      </c>
      <c r="BE546" s="205">
        <f>IF(N546="základní",J546,0)</f>
        <v>0</v>
      </c>
      <c r="BF546" s="205">
        <f>IF(N546="snížená",J546,0)</f>
        <v>0</v>
      </c>
      <c r="BG546" s="205">
        <f>IF(N546="zákl. přenesená",J546,0)</f>
        <v>0</v>
      </c>
      <c r="BH546" s="205">
        <f>IF(N546="sníž. přenesená",J546,0)</f>
        <v>0</v>
      </c>
      <c r="BI546" s="205">
        <f>IF(N546="nulová",J546,0)</f>
        <v>0</v>
      </c>
      <c r="BJ546" s="18" t="s">
        <v>80</v>
      </c>
      <c r="BK546" s="205">
        <f>ROUND(I546*H546,2)</f>
        <v>0</v>
      </c>
      <c r="BL546" s="18" t="s">
        <v>212</v>
      </c>
      <c r="BM546" s="204" t="s">
        <v>2305</v>
      </c>
    </row>
    <row r="547" spans="1:65" s="2" customFormat="1" ht="48.75">
      <c r="A547" s="35"/>
      <c r="B547" s="36"/>
      <c r="C547" s="37"/>
      <c r="D547" s="208" t="s">
        <v>279</v>
      </c>
      <c r="E547" s="37"/>
      <c r="F547" s="221" t="s">
        <v>2306</v>
      </c>
      <c r="G547" s="37"/>
      <c r="H547" s="37"/>
      <c r="I547" s="116"/>
      <c r="J547" s="37"/>
      <c r="K547" s="37"/>
      <c r="L547" s="40"/>
      <c r="M547" s="222"/>
      <c r="N547" s="223"/>
      <c r="O547" s="65"/>
      <c r="P547" s="65"/>
      <c r="Q547" s="65"/>
      <c r="R547" s="65"/>
      <c r="S547" s="65"/>
      <c r="T547" s="66"/>
      <c r="U547" s="35"/>
      <c r="V547" s="35"/>
      <c r="W547" s="35"/>
      <c r="X547" s="35"/>
      <c r="Y547" s="35"/>
      <c r="Z547" s="35"/>
      <c r="AA547" s="35"/>
      <c r="AB547" s="35"/>
      <c r="AC547" s="35"/>
      <c r="AD547" s="35"/>
      <c r="AE547" s="35"/>
      <c r="AT547" s="18" t="s">
        <v>279</v>
      </c>
      <c r="AU547" s="18" t="s">
        <v>82</v>
      </c>
    </row>
    <row r="548" spans="1:65" s="13" customFormat="1" ht="11.25">
      <c r="B548" s="206"/>
      <c r="C548" s="207"/>
      <c r="D548" s="208" t="s">
        <v>246</v>
      </c>
      <c r="E548" s="209" t="s">
        <v>19</v>
      </c>
      <c r="F548" s="210" t="s">
        <v>2285</v>
      </c>
      <c r="G548" s="207"/>
      <c r="H548" s="211">
        <v>1171.4100000000001</v>
      </c>
      <c r="I548" s="212"/>
      <c r="J548" s="207"/>
      <c r="K548" s="207"/>
      <c r="L548" s="213"/>
      <c r="M548" s="214"/>
      <c r="N548" s="215"/>
      <c r="O548" s="215"/>
      <c r="P548" s="215"/>
      <c r="Q548" s="215"/>
      <c r="R548" s="215"/>
      <c r="S548" s="215"/>
      <c r="T548" s="216"/>
      <c r="AT548" s="217" t="s">
        <v>246</v>
      </c>
      <c r="AU548" s="217" t="s">
        <v>82</v>
      </c>
      <c r="AV548" s="13" t="s">
        <v>82</v>
      </c>
      <c r="AW548" s="13" t="s">
        <v>33</v>
      </c>
      <c r="AX548" s="13" t="s">
        <v>72</v>
      </c>
      <c r="AY548" s="217" t="s">
        <v>206</v>
      </c>
    </row>
    <row r="549" spans="1:65" s="13" customFormat="1" ht="11.25">
      <c r="B549" s="206"/>
      <c r="C549" s="207"/>
      <c r="D549" s="208" t="s">
        <v>246</v>
      </c>
      <c r="E549" s="209" t="s">
        <v>19</v>
      </c>
      <c r="F549" s="210" t="s">
        <v>2286</v>
      </c>
      <c r="G549" s="207"/>
      <c r="H549" s="211">
        <v>252.62</v>
      </c>
      <c r="I549" s="212"/>
      <c r="J549" s="207"/>
      <c r="K549" s="207"/>
      <c r="L549" s="213"/>
      <c r="M549" s="214"/>
      <c r="N549" s="215"/>
      <c r="O549" s="215"/>
      <c r="P549" s="215"/>
      <c r="Q549" s="215"/>
      <c r="R549" s="215"/>
      <c r="S549" s="215"/>
      <c r="T549" s="216"/>
      <c r="AT549" s="217" t="s">
        <v>246</v>
      </c>
      <c r="AU549" s="217" t="s">
        <v>82</v>
      </c>
      <c r="AV549" s="13" t="s">
        <v>82</v>
      </c>
      <c r="AW549" s="13" t="s">
        <v>33</v>
      </c>
      <c r="AX549" s="13" t="s">
        <v>72</v>
      </c>
      <c r="AY549" s="217" t="s">
        <v>206</v>
      </c>
    </row>
    <row r="550" spans="1:65" s="13" customFormat="1" ht="11.25">
      <c r="B550" s="206"/>
      <c r="C550" s="207"/>
      <c r="D550" s="208" t="s">
        <v>246</v>
      </c>
      <c r="E550" s="209" t="s">
        <v>19</v>
      </c>
      <c r="F550" s="210" t="s">
        <v>2307</v>
      </c>
      <c r="G550" s="207"/>
      <c r="H550" s="211">
        <v>1094.6400000000001</v>
      </c>
      <c r="I550" s="212"/>
      <c r="J550" s="207"/>
      <c r="K550" s="207"/>
      <c r="L550" s="213"/>
      <c r="M550" s="214"/>
      <c r="N550" s="215"/>
      <c r="O550" s="215"/>
      <c r="P550" s="215"/>
      <c r="Q550" s="215"/>
      <c r="R550" s="215"/>
      <c r="S550" s="215"/>
      <c r="T550" s="216"/>
      <c r="AT550" s="217" t="s">
        <v>246</v>
      </c>
      <c r="AU550" s="217" t="s">
        <v>82</v>
      </c>
      <c r="AV550" s="13" t="s">
        <v>82</v>
      </c>
      <c r="AW550" s="13" t="s">
        <v>33</v>
      </c>
      <c r="AX550" s="13" t="s">
        <v>72</v>
      </c>
      <c r="AY550" s="217" t="s">
        <v>206</v>
      </c>
    </row>
    <row r="551" spans="1:65" s="13" customFormat="1" ht="11.25">
      <c r="B551" s="206"/>
      <c r="C551" s="207"/>
      <c r="D551" s="208" t="s">
        <v>246</v>
      </c>
      <c r="E551" s="209" t="s">
        <v>19</v>
      </c>
      <c r="F551" s="210" t="s">
        <v>2288</v>
      </c>
      <c r="G551" s="207"/>
      <c r="H551" s="211">
        <v>24.33</v>
      </c>
      <c r="I551" s="212"/>
      <c r="J551" s="207"/>
      <c r="K551" s="207"/>
      <c r="L551" s="213"/>
      <c r="M551" s="214"/>
      <c r="N551" s="215"/>
      <c r="O551" s="215"/>
      <c r="P551" s="215"/>
      <c r="Q551" s="215"/>
      <c r="R551" s="215"/>
      <c r="S551" s="215"/>
      <c r="T551" s="216"/>
      <c r="AT551" s="217" t="s">
        <v>246</v>
      </c>
      <c r="AU551" s="217" t="s">
        <v>82</v>
      </c>
      <c r="AV551" s="13" t="s">
        <v>82</v>
      </c>
      <c r="AW551" s="13" t="s">
        <v>33</v>
      </c>
      <c r="AX551" s="13" t="s">
        <v>72</v>
      </c>
      <c r="AY551" s="217" t="s">
        <v>206</v>
      </c>
    </row>
    <row r="552" spans="1:65" s="13" customFormat="1" ht="11.25">
      <c r="B552" s="206"/>
      <c r="C552" s="207"/>
      <c r="D552" s="208" t="s">
        <v>246</v>
      </c>
      <c r="E552" s="209" t="s">
        <v>19</v>
      </c>
      <c r="F552" s="210" t="s">
        <v>2289</v>
      </c>
      <c r="G552" s="207"/>
      <c r="H552" s="211">
        <v>325.72000000000003</v>
      </c>
      <c r="I552" s="212"/>
      <c r="J552" s="207"/>
      <c r="K552" s="207"/>
      <c r="L552" s="213"/>
      <c r="M552" s="214"/>
      <c r="N552" s="215"/>
      <c r="O552" s="215"/>
      <c r="P552" s="215"/>
      <c r="Q552" s="215"/>
      <c r="R552" s="215"/>
      <c r="S552" s="215"/>
      <c r="T552" s="216"/>
      <c r="AT552" s="217" t="s">
        <v>246</v>
      </c>
      <c r="AU552" s="217" t="s">
        <v>82</v>
      </c>
      <c r="AV552" s="13" t="s">
        <v>82</v>
      </c>
      <c r="AW552" s="13" t="s">
        <v>33</v>
      </c>
      <c r="AX552" s="13" t="s">
        <v>72</v>
      </c>
      <c r="AY552" s="217" t="s">
        <v>206</v>
      </c>
    </row>
    <row r="553" spans="1:65" s="13" customFormat="1" ht="11.25">
      <c r="B553" s="206"/>
      <c r="C553" s="207"/>
      <c r="D553" s="208" t="s">
        <v>246</v>
      </c>
      <c r="E553" s="209" t="s">
        <v>19</v>
      </c>
      <c r="F553" s="210" t="s">
        <v>2291</v>
      </c>
      <c r="G553" s="207"/>
      <c r="H553" s="211">
        <v>106.46</v>
      </c>
      <c r="I553" s="212"/>
      <c r="J553" s="207"/>
      <c r="K553" s="207"/>
      <c r="L553" s="213"/>
      <c r="M553" s="214"/>
      <c r="N553" s="215"/>
      <c r="O553" s="215"/>
      <c r="P553" s="215"/>
      <c r="Q553" s="215"/>
      <c r="R553" s="215"/>
      <c r="S553" s="215"/>
      <c r="T553" s="216"/>
      <c r="AT553" s="217" t="s">
        <v>246</v>
      </c>
      <c r="AU553" s="217" t="s">
        <v>82</v>
      </c>
      <c r="AV553" s="13" t="s">
        <v>82</v>
      </c>
      <c r="AW553" s="13" t="s">
        <v>33</v>
      </c>
      <c r="AX553" s="13" t="s">
        <v>72</v>
      </c>
      <c r="AY553" s="217" t="s">
        <v>206</v>
      </c>
    </row>
    <row r="554" spans="1:65" s="14" customFormat="1" ht="11.25">
      <c r="B554" s="234"/>
      <c r="C554" s="235"/>
      <c r="D554" s="208" t="s">
        <v>246</v>
      </c>
      <c r="E554" s="236" t="s">
        <v>19</v>
      </c>
      <c r="F554" s="237" t="s">
        <v>406</v>
      </c>
      <c r="G554" s="235"/>
      <c r="H554" s="238">
        <v>2975.18</v>
      </c>
      <c r="I554" s="239"/>
      <c r="J554" s="235"/>
      <c r="K554" s="235"/>
      <c r="L554" s="240"/>
      <c r="M554" s="241"/>
      <c r="N554" s="242"/>
      <c r="O554" s="242"/>
      <c r="P554" s="242"/>
      <c r="Q554" s="242"/>
      <c r="R554" s="242"/>
      <c r="S554" s="242"/>
      <c r="T554" s="243"/>
      <c r="AT554" s="244" t="s">
        <v>246</v>
      </c>
      <c r="AU554" s="244" t="s">
        <v>82</v>
      </c>
      <c r="AV554" s="14" t="s">
        <v>212</v>
      </c>
      <c r="AW554" s="14" t="s">
        <v>33</v>
      </c>
      <c r="AX554" s="14" t="s">
        <v>80</v>
      </c>
      <c r="AY554" s="244" t="s">
        <v>206</v>
      </c>
    </row>
    <row r="555" spans="1:65" s="2" customFormat="1" ht="21.75" customHeight="1">
      <c r="A555" s="35"/>
      <c r="B555" s="36"/>
      <c r="C555" s="193" t="s">
        <v>2308</v>
      </c>
      <c r="D555" s="193" t="s">
        <v>208</v>
      </c>
      <c r="E555" s="194" t="s">
        <v>2309</v>
      </c>
      <c r="F555" s="195" t="s">
        <v>2310</v>
      </c>
      <c r="G555" s="196" t="s">
        <v>325</v>
      </c>
      <c r="H555" s="197">
        <v>9100.94</v>
      </c>
      <c r="I555" s="198"/>
      <c r="J555" s="199">
        <f>ROUND(I555*H555,2)</f>
        <v>0</v>
      </c>
      <c r="K555" s="195" t="s">
        <v>277</v>
      </c>
      <c r="L555" s="40"/>
      <c r="M555" s="200" t="s">
        <v>19</v>
      </c>
      <c r="N555" s="201" t="s">
        <v>43</v>
      </c>
      <c r="O555" s="65"/>
      <c r="P555" s="202">
        <f>O555*H555</f>
        <v>0</v>
      </c>
      <c r="Q555" s="202">
        <v>1.103E-2</v>
      </c>
      <c r="R555" s="202">
        <f>Q555*H555</f>
        <v>100.38336820000001</v>
      </c>
      <c r="S555" s="202">
        <v>0</v>
      </c>
      <c r="T555" s="203">
        <f>S555*H555</f>
        <v>0</v>
      </c>
      <c r="U555" s="35"/>
      <c r="V555" s="35"/>
      <c r="W555" s="35"/>
      <c r="X555" s="35"/>
      <c r="Y555" s="35"/>
      <c r="Z555" s="35"/>
      <c r="AA555" s="35"/>
      <c r="AB555" s="35"/>
      <c r="AC555" s="35"/>
      <c r="AD555" s="35"/>
      <c r="AE555" s="35"/>
      <c r="AR555" s="204" t="s">
        <v>212</v>
      </c>
      <c r="AT555" s="204" t="s">
        <v>208</v>
      </c>
      <c r="AU555" s="204" t="s">
        <v>82</v>
      </c>
      <c r="AY555" s="18" t="s">
        <v>206</v>
      </c>
      <c r="BE555" s="205">
        <f>IF(N555="základní",J555,0)</f>
        <v>0</v>
      </c>
      <c r="BF555" s="205">
        <f>IF(N555="snížená",J555,0)</f>
        <v>0</v>
      </c>
      <c r="BG555" s="205">
        <f>IF(N555="zákl. přenesená",J555,0)</f>
        <v>0</v>
      </c>
      <c r="BH555" s="205">
        <f>IF(N555="sníž. přenesená",J555,0)</f>
        <v>0</v>
      </c>
      <c r="BI555" s="205">
        <f>IF(N555="nulová",J555,0)</f>
        <v>0</v>
      </c>
      <c r="BJ555" s="18" t="s">
        <v>80</v>
      </c>
      <c r="BK555" s="205">
        <f>ROUND(I555*H555,2)</f>
        <v>0</v>
      </c>
      <c r="BL555" s="18" t="s">
        <v>212</v>
      </c>
      <c r="BM555" s="204" t="s">
        <v>2311</v>
      </c>
    </row>
    <row r="556" spans="1:65" s="2" customFormat="1" ht="48.75">
      <c r="A556" s="35"/>
      <c r="B556" s="36"/>
      <c r="C556" s="37"/>
      <c r="D556" s="208" t="s">
        <v>279</v>
      </c>
      <c r="E556" s="37"/>
      <c r="F556" s="221" t="s">
        <v>2266</v>
      </c>
      <c r="G556" s="37"/>
      <c r="H556" s="37"/>
      <c r="I556" s="116"/>
      <c r="J556" s="37"/>
      <c r="K556" s="37"/>
      <c r="L556" s="40"/>
      <c r="M556" s="222"/>
      <c r="N556" s="223"/>
      <c r="O556" s="65"/>
      <c r="P556" s="65"/>
      <c r="Q556" s="65"/>
      <c r="R556" s="65"/>
      <c r="S556" s="65"/>
      <c r="T556" s="66"/>
      <c r="U556" s="35"/>
      <c r="V556" s="35"/>
      <c r="W556" s="35"/>
      <c r="X556" s="35"/>
      <c r="Y556" s="35"/>
      <c r="Z556" s="35"/>
      <c r="AA556" s="35"/>
      <c r="AB556" s="35"/>
      <c r="AC556" s="35"/>
      <c r="AD556" s="35"/>
      <c r="AE556" s="35"/>
      <c r="AT556" s="18" t="s">
        <v>279</v>
      </c>
      <c r="AU556" s="18" t="s">
        <v>82</v>
      </c>
    </row>
    <row r="557" spans="1:65" s="13" customFormat="1" ht="11.25">
      <c r="B557" s="206"/>
      <c r="C557" s="207"/>
      <c r="D557" s="208" t="s">
        <v>246</v>
      </c>
      <c r="E557" s="209" t="s">
        <v>19</v>
      </c>
      <c r="F557" s="210" t="s">
        <v>2284</v>
      </c>
      <c r="G557" s="207"/>
      <c r="H557" s="211">
        <v>9048.4699999999993</v>
      </c>
      <c r="I557" s="212"/>
      <c r="J557" s="207"/>
      <c r="K557" s="207"/>
      <c r="L557" s="213"/>
      <c r="M557" s="214"/>
      <c r="N557" s="215"/>
      <c r="O557" s="215"/>
      <c r="P557" s="215"/>
      <c r="Q557" s="215"/>
      <c r="R557" s="215"/>
      <c r="S557" s="215"/>
      <c r="T557" s="216"/>
      <c r="AT557" s="217" t="s">
        <v>246</v>
      </c>
      <c r="AU557" s="217" t="s">
        <v>82</v>
      </c>
      <c r="AV557" s="13" t="s">
        <v>82</v>
      </c>
      <c r="AW557" s="13" t="s">
        <v>33</v>
      </c>
      <c r="AX557" s="13" t="s">
        <v>72</v>
      </c>
      <c r="AY557" s="217" t="s">
        <v>206</v>
      </c>
    </row>
    <row r="558" spans="1:65" s="13" customFormat="1" ht="11.25">
      <c r="B558" s="206"/>
      <c r="C558" s="207"/>
      <c r="D558" s="208" t="s">
        <v>246</v>
      </c>
      <c r="E558" s="209" t="s">
        <v>19</v>
      </c>
      <c r="F558" s="210" t="s">
        <v>2290</v>
      </c>
      <c r="G558" s="207"/>
      <c r="H558" s="211">
        <v>52.47</v>
      </c>
      <c r="I558" s="212"/>
      <c r="J558" s="207"/>
      <c r="K558" s="207"/>
      <c r="L558" s="213"/>
      <c r="M558" s="214"/>
      <c r="N558" s="215"/>
      <c r="O558" s="215"/>
      <c r="P558" s="215"/>
      <c r="Q558" s="215"/>
      <c r="R558" s="215"/>
      <c r="S558" s="215"/>
      <c r="T558" s="216"/>
      <c r="AT558" s="217" t="s">
        <v>246</v>
      </c>
      <c r="AU558" s="217" t="s">
        <v>82</v>
      </c>
      <c r="AV558" s="13" t="s">
        <v>82</v>
      </c>
      <c r="AW558" s="13" t="s">
        <v>33</v>
      </c>
      <c r="AX558" s="13" t="s">
        <v>72</v>
      </c>
      <c r="AY558" s="217" t="s">
        <v>206</v>
      </c>
    </row>
    <row r="559" spans="1:65" s="14" customFormat="1" ht="11.25">
      <c r="B559" s="234"/>
      <c r="C559" s="235"/>
      <c r="D559" s="208" t="s">
        <v>246</v>
      </c>
      <c r="E559" s="236" t="s">
        <v>19</v>
      </c>
      <c r="F559" s="237" t="s">
        <v>406</v>
      </c>
      <c r="G559" s="235"/>
      <c r="H559" s="238">
        <v>9100.94</v>
      </c>
      <c r="I559" s="239"/>
      <c r="J559" s="235"/>
      <c r="K559" s="235"/>
      <c r="L559" s="240"/>
      <c r="M559" s="241"/>
      <c r="N559" s="242"/>
      <c r="O559" s="242"/>
      <c r="P559" s="242"/>
      <c r="Q559" s="242"/>
      <c r="R559" s="242"/>
      <c r="S559" s="242"/>
      <c r="T559" s="243"/>
      <c r="AT559" s="244" t="s">
        <v>246</v>
      </c>
      <c r="AU559" s="244" t="s">
        <v>82</v>
      </c>
      <c r="AV559" s="14" t="s">
        <v>212</v>
      </c>
      <c r="AW559" s="14" t="s">
        <v>33</v>
      </c>
      <c r="AX559" s="14" t="s">
        <v>80</v>
      </c>
      <c r="AY559" s="244" t="s">
        <v>206</v>
      </c>
    </row>
    <row r="560" spans="1:65" s="2" customFormat="1" ht="21.75" customHeight="1">
      <c r="A560" s="35"/>
      <c r="B560" s="36"/>
      <c r="C560" s="193" t="s">
        <v>2312</v>
      </c>
      <c r="D560" s="193" t="s">
        <v>208</v>
      </c>
      <c r="E560" s="194" t="s">
        <v>2313</v>
      </c>
      <c r="F560" s="195" t="s">
        <v>2314</v>
      </c>
      <c r="G560" s="196" t="s">
        <v>325</v>
      </c>
      <c r="H560" s="197">
        <v>9100.94</v>
      </c>
      <c r="I560" s="198"/>
      <c r="J560" s="199">
        <f>ROUND(I560*H560,2)</f>
        <v>0</v>
      </c>
      <c r="K560" s="195" t="s">
        <v>277</v>
      </c>
      <c r="L560" s="40"/>
      <c r="M560" s="200" t="s">
        <v>19</v>
      </c>
      <c r="N560" s="201" t="s">
        <v>43</v>
      </c>
      <c r="O560" s="65"/>
      <c r="P560" s="202">
        <f>O560*H560</f>
        <v>0</v>
      </c>
      <c r="Q560" s="202">
        <v>5.5199999999999997E-3</v>
      </c>
      <c r="R560" s="202">
        <f>Q560*H560</f>
        <v>50.237188799999998</v>
      </c>
      <c r="S560" s="202">
        <v>0</v>
      </c>
      <c r="T560" s="203">
        <f>S560*H560</f>
        <v>0</v>
      </c>
      <c r="U560" s="35"/>
      <c r="V560" s="35"/>
      <c r="W560" s="35"/>
      <c r="X560" s="35"/>
      <c r="Y560" s="35"/>
      <c r="Z560" s="35"/>
      <c r="AA560" s="35"/>
      <c r="AB560" s="35"/>
      <c r="AC560" s="35"/>
      <c r="AD560" s="35"/>
      <c r="AE560" s="35"/>
      <c r="AR560" s="204" t="s">
        <v>212</v>
      </c>
      <c r="AT560" s="204" t="s">
        <v>208</v>
      </c>
      <c r="AU560" s="204" t="s">
        <v>82</v>
      </c>
      <c r="AY560" s="18" t="s">
        <v>206</v>
      </c>
      <c r="BE560" s="205">
        <f>IF(N560="základní",J560,0)</f>
        <v>0</v>
      </c>
      <c r="BF560" s="205">
        <f>IF(N560="snížená",J560,0)</f>
        <v>0</v>
      </c>
      <c r="BG560" s="205">
        <f>IF(N560="zákl. přenesená",J560,0)</f>
        <v>0</v>
      </c>
      <c r="BH560" s="205">
        <f>IF(N560="sníž. přenesená",J560,0)</f>
        <v>0</v>
      </c>
      <c r="BI560" s="205">
        <f>IF(N560="nulová",J560,0)</f>
        <v>0</v>
      </c>
      <c r="BJ560" s="18" t="s">
        <v>80</v>
      </c>
      <c r="BK560" s="205">
        <f>ROUND(I560*H560,2)</f>
        <v>0</v>
      </c>
      <c r="BL560" s="18" t="s">
        <v>212</v>
      </c>
      <c r="BM560" s="204" t="s">
        <v>2315</v>
      </c>
    </row>
    <row r="561" spans="1:65" s="2" customFormat="1" ht="48.75">
      <c r="A561" s="35"/>
      <c r="B561" s="36"/>
      <c r="C561" s="37"/>
      <c r="D561" s="208" t="s">
        <v>279</v>
      </c>
      <c r="E561" s="37"/>
      <c r="F561" s="221" t="s">
        <v>2266</v>
      </c>
      <c r="G561" s="37"/>
      <c r="H561" s="37"/>
      <c r="I561" s="116"/>
      <c r="J561" s="37"/>
      <c r="K561" s="37"/>
      <c r="L561" s="40"/>
      <c r="M561" s="222"/>
      <c r="N561" s="223"/>
      <c r="O561" s="65"/>
      <c r="P561" s="65"/>
      <c r="Q561" s="65"/>
      <c r="R561" s="65"/>
      <c r="S561" s="65"/>
      <c r="T561" s="66"/>
      <c r="U561" s="35"/>
      <c r="V561" s="35"/>
      <c r="W561" s="35"/>
      <c r="X561" s="35"/>
      <c r="Y561" s="35"/>
      <c r="Z561" s="35"/>
      <c r="AA561" s="35"/>
      <c r="AB561" s="35"/>
      <c r="AC561" s="35"/>
      <c r="AD561" s="35"/>
      <c r="AE561" s="35"/>
      <c r="AT561" s="18" t="s">
        <v>279</v>
      </c>
      <c r="AU561" s="18" t="s">
        <v>82</v>
      </c>
    </row>
    <row r="562" spans="1:65" s="13" customFormat="1" ht="11.25">
      <c r="B562" s="206"/>
      <c r="C562" s="207"/>
      <c r="D562" s="208" t="s">
        <v>246</v>
      </c>
      <c r="E562" s="209" t="s">
        <v>19</v>
      </c>
      <c r="F562" s="210" t="s">
        <v>2284</v>
      </c>
      <c r="G562" s="207"/>
      <c r="H562" s="211">
        <v>9048.4699999999993</v>
      </c>
      <c r="I562" s="212"/>
      <c r="J562" s="207"/>
      <c r="K562" s="207"/>
      <c r="L562" s="213"/>
      <c r="M562" s="214"/>
      <c r="N562" s="215"/>
      <c r="O562" s="215"/>
      <c r="P562" s="215"/>
      <c r="Q562" s="215"/>
      <c r="R562" s="215"/>
      <c r="S562" s="215"/>
      <c r="T562" s="216"/>
      <c r="AT562" s="217" t="s">
        <v>246</v>
      </c>
      <c r="AU562" s="217" t="s">
        <v>82</v>
      </c>
      <c r="AV562" s="13" t="s">
        <v>82</v>
      </c>
      <c r="AW562" s="13" t="s">
        <v>33</v>
      </c>
      <c r="AX562" s="13" t="s">
        <v>72</v>
      </c>
      <c r="AY562" s="217" t="s">
        <v>206</v>
      </c>
    </row>
    <row r="563" spans="1:65" s="13" customFormat="1" ht="11.25">
      <c r="B563" s="206"/>
      <c r="C563" s="207"/>
      <c r="D563" s="208" t="s">
        <v>246</v>
      </c>
      <c r="E563" s="209" t="s">
        <v>19</v>
      </c>
      <c r="F563" s="210" t="s">
        <v>2290</v>
      </c>
      <c r="G563" s="207"/>
      <c r="H563" s="211">
        <v>52.47</v>
      </c>
      <c r="I563" s="212"/>
      <c r="J563" s="207"/>
      <c r="K563" s="207"/>
      <c r="L563" s="213"/>
      <c r="M563" s="214"/>
      <c r="N563" s="215"/>
      <c r="O563" s="215"/>
      <c r="P563" s="215"/>
      <c r="Q563" s="215"/>
      <c r="R563" s="215"/>
      <c r="S563" s="215"/>
      <c r="T563" s="216"/>
      <c r="AT563" s="217" t="s">
        <v>246</v>
      </c>
      <c r="AU563" s="217" t="s">
        <v>82</v>
      </c>
      <c r="AV563" s="13" t="s">
        <v>82</v>
      </c>
      <c r="AW563" s="13" t="s">
        <v>33</v>
      </c>
      <c r="AX563" s="13" t="s">
        <v>72</v>
      </c>
      <c r="AY563" s="217" t="s">
        <v>206</v>
      </c>
    </row>
    <row r="564" spans="1:65" s="14" customFormat="1" ht="11.25">
      <c r="B564" s="234"/>
      <c r="C564" s="235"/>
      <c r="D564" s="208" t="s">
        <v>246</v>
      </c>
      <c r="E564" s="236" t="s">
        <v>19</v>
      </c>
      <c r="F564" s="237" t="s">
        <v>406</v>
      </c>
      <c r="G564" s="235"/>
      <c r="H564" s="238">
        <v>9100.94</v>
      </c>
      <c r="I564" s="239"/>
      <c r="J564" s="235"/>
      <c r="K564" s="235"/>
      <c r="L564" s="240"/>
      <c r="M564" s="241"/>
      <c r="N564" s="242"/>
      <c r="O564" s="242"/>
      <c r="P564" s="242"/>
      <c r="Q564" s="242"/>
      <c r="R564" s="242"/>
      <c r="S564" s="242"/>
      <c r="T564" s="243"/>
      <c r="AT564" s="244" t="s">
        <v>246</v>
      </c>
      <c r="AU564" s="244" t="s">
        <v>82</v>
      </c>
      <c r="AV564" s="14" t="s">
        <v>212</v>
      </c>
      <c r="AW564" s="14" t="s">
        <v>33</v>
      </c>
      <c r="AX564" s="14" t="s">
        <v>80</v>
      </c>
      <c r="AY564" s="244" t="s">
        <v>206</v>
      </c>
    </row>
    <row r="565" spans="1:65" s="2" customFormat="1" ht="21.75" customHeight="1">
      <c r="A565" s="35"/>
      <c r="B565" s="36"/>
      <c r="C565" s="193" t="s">
        <v>2316</v>
      </c>
      <c r="D565" s="193" t="s">
        <v>208</v>
      </c>
      <c r="E565" s="194" t="s">
        <v>2317</v>
      </c>
      <c r="F565" s="195" t="s">
        <v>2318</v>
      </c>
      <c r="G565" s="196" t="s">
        <v>325</v>
      </c>
      <c r="H565" s="197">
        <v>228.96</v>
      </c>
      <c r="I565" s="198"/>
      <c r="J565" s="199">
        <f>ROUND(I565*H565,2)</f>
        <v>0</v>
      </c>
      <c r="K565" s="195" t="s">
        <v>277</v>
      </c>
      <c r="L565" s="40"/>
      <c r="M565" s="200" t="s">
        <v>19</v>
      </c>
      <c r="N565" s="201" t="s">
        <v>43</v>
      </c>
      <c r="O565" s="65"/>
      <c r="P565" s="202">
        <f>O565*H565</f>
        <v>0</v>
      </c>
      <c r="Q565" s="202">
        <v>4.4099999999999999E-3</v>
      </c>
      <c r="R565" s="202">
        <f>Q565*H565</f>
        <v>1.0097136</v>
      </c>
      <c r="S565" s="202">
        <v>0</v>
      </c>
      <c r="T565" s="203">
        <f>S565*H565</f>
        <v>0</v>
      </c>
      <c r="U565" s="35"/>
      <c r="V565" s="35"/>
      <c r="W565" s="35"/>
      <c r="X565" s="35"/>
      <c r="Y565" s="35"/>
      <c r="Z565" s="35"/>
      <c r="AA565" s="35"/>
      <c r="AB565" s="35"/>
      <c r="AC565" s="35"/>
      <c r="AD565" s="35"/>
      <c r="AE565" s="35"/>
      <c r="AR565" s="204" t="s">
        <v>212</v>
      </c>
      <c r="AT565" s="204" t="s">
        <v>208</v>
      </c>
      <c r="AU565" s="204" t="s">
        <v>82</v>
      </c>
      <c r="AY565" s="18" t="s">
        <v>206</v>
      </c>
      <c r="BE565" s="205">
        <f>IF(N565="základní",J565,0)</f>
        <v>0</v>
      </c>
      <c r="BF565" s="205">
        <f>IF(N565="snížená",J565,0)</f>
        <v>0</v>
      </c>
      <c r="BG565" s="205">
        <f>IF(N565="zákl. přenesená",J565,0)</f>
        <v>0</v>
      </c>
      <c r="BH565" s="205">
        <f>IF(N565="sníž. přenesená",J565,0)</f>
        <v>0</v>
      </c>
      <c r="BI565" s="205">
        <f>IF(N565="nulová",J565,0)</f>
        <v>0</v>
      </c>
      <c r="BJ565" s="18" t="s">
        <v>80</v>
      </c>
      <c r="BK565" s="205">
        <f>ROUND(I565*H565,2)</f>
        <v>0</v>
      </c>
      <c r="BL565" s="18" t="s">
        <v>212</v>
      </c>
      <c r="BM565" s="204" t="s">
        <v>2319</v>
      </c>
    </row>
    <row r="566" spans="1:65" s="2" customFormat="1" ht="29.25">
      <c r="A566" s="35"/>
      <c r="B566" s="36"/>
      <c r="C566" s="37"/>
      <c r="D566" s="208" t="s">
        <v>279</v>
      </c>
      <c r="E566" s="37"/>
      <c r="F566" s="221" t="s">
        <v>2259</v>
      </c>
      <c r="G566" s="37"/>
      <c r="H566" s="37"/>
      <c r="I566" s="116"/>
      <c r="J566" s="37"/>
      <c r="K566" s="37"/>
      <c r="L566" s="40"/>
      <c r="M566" s="222"/>
      <c r="N566" s="223"/>
      <c r="O566" s="65"/>
      <c r="P566" s="65"/>
      <c r="Q566" s="65"/>
      <c r="R566" s="65"/>
      <c r="S566" s="65"/>
      <c r="T566" s="66"/>
      <c r="U566" s="35"/>
      <c r="V566" s="35"/>
      <c r="W566" s="35"/>
      <c r="X566" s="35"/>
      <c r="Y566" s="35"/>
      <c r="Z566" s="35"/>
      <c r="AA566" s="35"/>
      <c r="AB566" s="35"/>
      <c r="AC566" s="35"/>
      <c r="AD566" s="35"/>
      <c r="AE566" s="35"/>
      <c r="AT566" s="18" t="s">
        <v>279</v>
      </c>
      <c r="AU566" s="18" t="s">
        <v>82</v>
      </c>
    </row>
    <row r="567" spans="1:65" s="13" customFormat="1" ht="11.25">
      <c r="B567" s="206"/>
      <c r="C567" s="207"/>
      <c r="D567" s="208" t="s">
        <v>246</v>
      </c>
      <c r="E567" s="209" t="s">
        <v>19</v>
      </c>
      <c r="F567" s="210" t="s">
        <v>2320</v>
      </c>
      <c r="G567" s="207"/>
      <c r="H567" s="211">
        <v>228.96</v>
      </c>
      <c r="I567" s="212"/>
      <c r="J567" s="207"/>
      <c r="K567" s="207"/>
      <c r="L567" s="213"/>
      <c r="M567" s="214"/>
      <c r="N567" s="215"/>
      <c r="O567" s="215"/>
      <c r="P567" s="215"/>
      <c r="Q567" s="215"/>
      <c r="R567" s="215"/>
      <c r="S567" s="215"/>
      <c r="T567" s="216"/>
      <c r="AT567" s="217" t="s">
        <v>246</v>
      </c>
      <c r="AU567" s="217" t="s">
        <v>82</v>
      </c>
      <c r="AV567" s="13" t="s">
        <v>82</v>
      </c>
      <c r="AW567" s="13" t="s">
        <v>33</v>
      </c>
      <c r="AX567" s="13" t="s">
        <v>80</v>
      </c>
      <c r="AY567" s="217" t="s">
        <v>206</v>
      </c>
    </row>
    <row r="568" spans="1:65" s="2" customFormat="1" ht="21.75" customHeight="1">
      <c r="A568" s="35"/>
      <c r="B568" s="36"/>
      <c r="C568" s="193" t="s">
        <v>2321</v>
      </c>
      <c r="D568" s="193" t="s">
        <v>208</v>
      </c>
      <c r="E568" s="194" t="s">
        <v>2322</v>
      </c>
      <c r="F568" s="195" t="s">
        <v>2323</v>
      </c>
      <c r="G568" s="196" t="s">
        <v>325</v>
      </c>
      <c r="H568" s="197">
        <v>228.96</v>
      </c>
      <c r="I568" s="198"/>
      <c r="J568" s="199">
        <f>ROUND(I568*H568,2)</f>
        <v>0</v>
      </c>
      <c r="K568" s="195" t="s">
        <v>277</v>
      </c>
      <c r="L568" s="40"/>
      <c r="M568" s="200" t="s">
        <v>19</v>
      </c>
      <c r="N568" s="201" t="s">
        <v>43</v>
      </c>
      <c r="O568" s="65"/>
      <c r="P568" s="202">
        <f>O568*H568</f>
        <v>0</v>
      </c>
      <c r="Q568" s="202">
        <v>1.103E-2</v>
      </c>
      <c r="R568" s="202">
        <f>Q568*H568</f>
        <v>2.5254288000000003</v>
      </c>
      <c r="S568" s="202">
        <v>0</v>
      </c>
      <c r="T568" s="203">
        <f>S568*H568</f>
        <v>0</v>
      </c>
      <c r="U568" s="35"/>
      <c r="V568" s="35"/>
      <c r="W568" s="35"/>
      <c r="X568" s="35"/>
      <c r="Y568" s="35"/>
      <c r="Z568" s="35"/>
      <c r="AA568" s="35"/>
      <c r="AB568" s="35"/>
      <c r="AC568" s="35"/>
      <c r="AD568" s="35"/>
      <c r="AE568" s="35"/>
      <c r="AR568" s="204" t="s">
        <v>212</v>
      </c>
      <c r="AT568" s="204" t="s">
        <v>208</v>
      </c>
      <c r="AU568" s="204" t="s">
        <v>82</v>
      </c>
      <c r="AY568" s="18" t="s">
        <v>206</v>
      </c>
      <c r="BE568" s="205">
        <f>IF(N568="základní",J568,0)</f>
        <v>0</v>
      </c>
      <c r="BF568" s="205">
        <f>IF(N568="snížená",J568,0)</f>
        <v>0</v>
      </c>
      <c r="BG568" s="205">
        <f>IF(N568="zákl. přenesená",J568,0)</f>
        <v>0</v>
      </c>
      <c r="BH568" s="205">
        <f>IF(N568="sníž. přenesená",J568,0)</f>
        <v>0</v>
      </c>
      <c r="BI568" s="205">
        <f>IF(N568="nulová",J568,0)</f>
        <v>0</v>
      </c>
      <c r="BJ568" s="18" t="s">
        <v>80</v>
      </c>
      <c r="BK568" s="205">
        <f>ROUND(I568*H568,2)</f>
        <v>0</v>
      </c>
      <c r="BL568" s="18" t="s">
        <v>212</v>
      </c>
      <c r="BM568" s="204" t="s">
        <v>2324</v>
      </c>
    </row>
    <row r="569" spans="1:65" s="2" customFormat="1" ht="48.75">
      <c r="A569" s="35"/>
      <c r="B569" s="36"/>
      <c r="C569" s="37"/>
      <c r="D569" s="208" t="s">
        <v>279</v>
      </c>
      <c r="E569" s="37"/>
      <c r="F569" s="221" t="s">
        <v>2266</v>
      </c>
      <c r="G569" s="37"/>
      <c r="H569" s="37"/>
      <c r="I569" s="116"/>
      <c r="J569" s="37"/>
      <c r="K569" s="37"/>
      <c r="L569" s="40"/>
      <c r="M569" s="222"/>
      <c r="N569" s="223"/>
      <c r="O569" s="65"/>
      <c r="P569" s="65"/>
      <c r="Q569" s="65"/>
      <c r="R569" s="65"/>
      <c r="S569" s="65"/>
      <c r="T569" s="66"/>
      <c r="U569" s="35"/>
      <c r="V569" s="35"/>
      <c r="W569" s="35"/>
      <c r="X569" s="35"/>
      <c r="Y569" s="35"/>
      <c r="Z569" s="35"/>
      <c r="AA569" s="35"/>
      <c r="AB569" s="35"/>
      <c r="AC569" s="35"/>
      <c r="AD569" s="35"/>
      <c r="AE569" s="35"/>
      <c r="AT569" s="18" t="s">
        <v>279</v>
      </c>
      <c r="AU569" s="18" t="s">
        <v>82</v>
      </c>
    </row>
    <row r="570" spans="1:65" s="13" customFormat="1" ht="11.25">
      <c r="B570" s="206"/>
      <c r="C570" s="207"/>
      <c r="D570" s="208" t="s">
        <v>246</v>
      </c>
      <c r="E570" s="209" t="s">
        <v>19</v>
      </c>
      <c r="F570" s="210" t="s">
        <v>2320</v>
      </c>
      <c r="G570" s="207"/>
      <c r="H570" s="211">
        <v>228.96</v>
      </c>
      <c r="I570" s="212"/>
      <c r="J570" s="207"/>
      <c r="K570" s="207"/>
      <c r="L570" s="213"/>
      <c r="M570" s="214"/>
      <c r="N570" s="215"/>
      <c r="O570" s="215"/>
      <c r="P570" s="215"/>
      <c r="Q570" s="215"/>
      <c r="R570" s="215"/>
      <c r="S570" s="215"/>
      <c r="T570" s="216"/>
      <c r="AT570" s="217" t="s">
        <v>246</v>
      </c>
      <c r="AU570" s="217" t="s">
        <v>82</v>
      </c>
      <c r="AV570" s="13" t="s">
        <v>82</v>
      </c>
      <c r="AW570" s="13" t="s">
        <v>33</v>
      </c>
      <c r="AX570" s="13" t="s">
        <v>80</v>
      </c>
      <c r="AY570" s="217" t="s">
        <v>206</v>
      </c>
    </row>
    <row r="571" spans="1:65" s="2" customFormat="1" ht="21.75" customHeight="1">
      <c r="A571" s="35"/>
      <c r="B571" s="36"/>
      <c r="C571" s="193" t="s">
        <v>2325</v>
      </c>
      <c r="D571" s="193" t="s">
        <v>208</v>
      </c>
      <c r="E571" s="194" t="s">
        <v>2326</v>
      </c>
      <c r="F571" s="195" t="s">
        <v>2327</v>
      </c>
      <c r="G571" s="196" t="s">
        <v>325</v>
      </c>
      <c r="H571" s="197">
        <v>228.96</v>
      </c>
      <c r="I571" s="198"/>
      <c r="J571" s="199">
        <f>ROUND(I571*H571,2)</f>
        <v>0</v>
      </c>
      <c r="K571" s="195" t="s">
        <v>277</v>
      </c>
      <c r="L571" s="40"/>
      <c r="M571" s="200" t="s">
        <v>19</v>
      </c>
      <c r="N571" s="201" t="s">
        <v>43</v>
      </c>
      <c r="O571" s="65"/>
      <c r="P571" s="202">
        <f>O571*H571</f>
        <v>0</v>
      </c>
      <c r="Q571" s="202">
        <v>5.5199999999999997E-3</v>
      </c>
      <c r="R571" s="202">
        <f>Q571*H571</f>
        <v>1.2638592</v>
      </c>
      <c r="S571" s="202">
        <v>0</v>
      </c>
      <c r="T571" s="203">
        <f>S571*H571</f>
        <v>0</v>
      </c>
      <c r="U571" s="35"/>
      <c r="V571" s="35"/>
      <c r="W571" s="35"/>
      <c r="X571" s="35"/>
      <c r="Y571" s="35"/>
      <c r="Z571" s="35"/>
      <c r="AA571" s="35"/>
      <c r="AB571" s="35"/>
      <c r="AC571" s="35"/>
      <c r="AD571" s="35"/>
      <c r="AE571" s="35"/>
      <c r="AR571" s="204" t="s">
        <v>212</v>
      </c>
      <c r="AT571" s="204" t="s">
        <v>208</v>
      </c>
      <c r="AU571" s="204" t="s">
        <v>82</v>
      </c>
      <c r="AY571" s="18" t="s">
        <v>206</v>
      </c>
      <c r="BE571" s="205">
        <f>IF(N571="základní",J571,0)</f>
        <v>0</v>
      </c>
      <c r="BF571" s="205">
        <f>IF(N571="snížená",J571,0)</f>
        <v>0</v>
      </c>
      <c r="BG571" s="205">
        <f>IF(N571="zákl. přenesená",J571,0)</f>
        <v>0</v>
      </c>
      <c r="BH571" s="205">
        <f>IF(N571="sníž. přenesená",J571,0)</f>
        <v>0</v>
      </c>
      <c r="BI571" s="205">
        <f>IF(N571="nulová",J571,0)</f>
        <v>0</v>
      </c>
      <c r="BJ571" s="18" t="s">
        <v>80</v>
      </c>
      <c r="BK571" s="205">
        <f>ROUND(I571*H571,2)</f>
        <v>0</v>
      </c>
      <c r="BL571" s="18" t="s">
        <v>212</v>
      </c>
      <c r="BM571" s="204" t="s">
        <v>2328</v>
      </c>
    </row>
    <row r="572" spans="1:65" s="2" customFormat="1" ht="48.75">
      <c r="A572" s="35"/>
      <c r="B572" s="36"/>
      <c r="C572" s="37"/>
      <c r="D572" s="208" t="s">
        <v>279</v>
      </c>
      <c r="E572" s="37"/>
      <c r="F572" s="221" t="s">
        <v>2266</v>
      </c>
      <c r="G572" s="37"/>
      <c r="H572" s="37"/>
      <c r="I572" s="116"/>
      <c r="J572" s="37"/>
      <c r="K572" s="37"/>
      <c r="L572" s="40"/>
      <c r="M572" s="222"/>
      <c r="N572" s="223"/>
      <c r="O572" s="65"/>
      <c r="P572" s="65"/>
      <c r="Q572" s="65"/>
      <c r="R572" s="65"/>
      <c r="S572" s="65"/>
      <c r="T572" s="66"/>
      <c r="U572" s="35"/>
      <c r="V572" s="35"/>
      <c r="W572" s="35"/>
      <c r="X572" s="35"/>
      <c r="Y572" s="35"/>
      <c r="Z572" s="35"/>
      <c r="AA572" s="35"/>
      <c r="AB572" s="35"/>
      <c r="AC572" s="35"/>
      <c r="AD572" s="35"/>
      <c r="AE572" s="35"/>
      <c r="AT572" s="18" t="s">
        <v>279</v>
      </c>
      <c r="AU572" s="18" t="s">
        <v>82</v>
      </c>
    </row>
    <row r="573" spans="1:65" s="2" customFormat="1" ht="21.75" customHeight="1">
      <c r="A573" s="35"/>
      <c r="B573" s="36"/>
      <c r="C573" s="193" t="s">
        <v>2329</v>
      </c>
      <c r="D573" s="193" t="s">
        <v>208</v>
      </c>
      <c r="E573" s="194" t="s">
        <v>2330</v>
      </c>
      <c r="F573" s="195" t="s">
        <v>2331</v>
      </c>
      <c r="G573" s="196" t="s">
        <v>325</v>
      </c>
      <c r="H573" s="197">
        <v>25.132999999999999</v>
      </c>
      <c r="I573" s="198"/>
      <c r="J573" s="199">
        <f>ROUND(I573*H573,2)</f>
        <v>0</v>
      </c>
      <c r="K573" s="195" t="s">
        <v>277</v>
      </c>
      <c r="L573" s="40"/>
      <c r="M573" s="200" t="s">
        <v>19</v>
      </c>
      <c r="N573" s="201" t="s">
        <v>43</v>
      </c>
      <c r="O573" s="65"/>
      <c r="P573" s="202">
        <f>O573*H573</f>
        <v>0</v>
      </c>
      <c r="Q573" s="202">
        <v>9.6500000000000006E-3</v>
      </c>
      <c r="R573" s="202">
        <f>Q573*H573</f>
        <v>0.24253345000000001</v>
      </c>
      <c r="S573" s="202">
        <v>0</v>
      </c>
      <c r="T573" s="203">
        <f>S573*H573</f>
        <v>0</v>
      </c>
      <c r="U573" s="35"/>
      <c r="V573" s="35"/>
      <c r="W573" s="35"/>
      <c r="X573" s="35"/>
      <c r="Y573" s="35"/>
      <c r="Z573" s="35"/>
      <c r="AA573" s="35"/>
      <c r="AB573" s="35"/>
      <c r="AC573" s="35"/>
      <c r="AD573" s="35"/>
      <c r="AE573" s="35"/>
      <c r="AR573" s="204" t="s">
        <v>212</v>
      </c>
      <c r="AT573" s="204" t="s">
        <v>208</v>
      </c>
      <c r="AU573" s="204" t="s">
        <v>82</v>
      </c>
      <c r="AY573" s="18" t="s">
        <v>206</v>
      </c>
      <c r="BE573" s="205">
        <f>IF(N573="základní",J573,0)</f>
        <v>0</v>
      </c>
      <c r="BF573" s="205">
        <f>IF(N573="snížená",J573,0)</f>
        <v>0</v>
      </c>
      <c r="BG573" s="205">
        <f>IF(N573="zákl. přenesená",J573,0)</f>
        <v>0</v>
      </c>
      <c r="BH573" s="205">
        <f>IF(N573="sníž. přenesená",J573,0)</f>
        <v>0</v>
      </c>
      <c r="BI573" s="205">
        <f>IF(N573="nulová",J573,0)</f>
        <v>0</v>
      </c>
      <c r="BJ573" s="18" t="s">
        <v>80</v>
      </c>
      <c r="BK573" s="205">
        <f>ROUND(I573*H573,2)</f>
        <v>0</v>
      </c>
      <c r="BL573" s="18" t="s">
        <v>212</v>
      </c>
      <c r="BM573" s="204" t="s">
        <v>2332</v>
      </c>
    </row>
    <row r="574" spans="1:65" s="2" customFormat="1" ht="175.5">
      <c r="A574" s="35"/>
      <c r="B574" s="36"/>
      <c r="C574" s="37"/>
      <c r="D574" s="208" t="s">
        <v>279</v>
      </c>
      <c r="E574" s="37"/>
      <c r="F574" s="221" t="s">
        <v>2333</v>
      </c>
      <c r="G574" s="37"/>
      <c r="H574" s="37"/>
      <c r="I574" s="116"/>
      <c r="J574" s="37"/>
      <c r="K574" s="37"/>
      <c r="L574" s="40"/>
      <c r="M574" s="222"/>
      <c r="N574" s="223"/>
      <c r="O574" s="65"/>
      <c r="P574" s="65"/>
      <c r="Q574" s="65"/>
      <c r="R574" s="65"/>
      <c r="S574" s="65"/>
      <c r="T574" s="66"/>
      <c r="U574" s="35"/>
      <c r="V574" s="35"/>
      <c r="W574" s="35"/>
      <c r="X574" s="35"/>
      <c r="Y574" s="35"/>
      <c r="Z574" s="35"/>
      <c r="AA574" s="35"/>
      <c r="AB574" s="35"/>
      <c r="AC574" s="35"/>
      <c r="AD574" s="35"/>
      <c r="AE574" s="35"/>
      <c r="AT574" s="18" t="s">
        <v>279</v>
      </c>
      <c r="AU574" s="18" t="s">
        <v>82</v>
      </c>
    </row>
    <row r="575" spans="1:65" s="13" customFormat="1" ht="11.25">
      <c r="B575" s="206"/>
      <c r="C575" s="207"/>
      <c r="D575" s="208" t="s">
        <v>246</v>
      </c>
      <c r="E575" s="209" t="s">
        <v>19</v>
      </c>
      <c r="F575" s="210" t="s">
        <v>2334</v>
      </c>
      <c r="G575" s="207"/>
      <c r="H575" s="211">
        <v>25.132999999999999</v>
      </c>
      <c r="I575" s="212"/>
      <c r="J575" s="207"/>
      <c r="K575" s="207"/>
      <c r="L575" s="213"/>
      <c r="M575" s="214"/>
      <c r="N575" s="215"/>
      <c r="O575" s="215"/>
      <c r="P575" s="215"/>
      <c r="Q575" s="215"/>
      <c r="R575" s="215"/>
      <c r="S575" s="215"/>
      <c r="T575" s="216"/>
      <c r="AT575" s="217" t="s">
        <v>246</v>
      </c>
      <c r="AU575" s="217" t="s">
        <v>82</v>
      </c>
      <c r="AV575" s="13" t="s">
        <v>82</v>
      </c>
      <c r="AW575" s="13" t="s">
        <v>33</v>
      </c>
      <c r="AX575" s="13" t="s">
        <v>80</v>
      </c>
      <c r="AY575" s="217" t="s">
        <v>206</v>
      </c>
    </row>
    <row r="576" spans="1:65" s="2" customFormat="1" ht="21.75" customHeight="1">
      <c r="A576" s="35"/>
      <c r="B576" s="36"/>
      <c r="C576" s="193" t="s">
        <v>2335</v>
      </c>
      <c r="D576" s="193" t="s">
        <v>208</v>
      </c>
      <c r="E576" s="194" t="s">
        <v>2336</v>
      </c>
      <c r="F576" s="195" t="s">
        <v>2337</v>
      </c>
      <c r="G576" s="196" t="s">
        <v>325</v>
      </c>
      <c r="H576" s="197">
        <v>1105.82</v>
      </c>
      <c r="I576" s="198"/>
      <c r="J576" s="199">
        <f>ROUND(I576*H576,2)</f>
        <v>0</v>
      </c>
      <c r="K576" s="195" t="s">
        <v>277</v>
      </c>
      <c r="L576" s="40"/>
      <c r="M576" s="200" t="s">
        <v>19</v>
      </c>
      <c r="N576" s="201" t="s">
        <v>43</v>
      </c>
      <c r="O576" s="65"/>
      <c r="P576" s="202">
        <f>O576*H576</f>
        <v>0</v>
      </c>
      <c r="Q576" s="202">
        <v>1.1599999999999999E-2</v>
      </c>
      <c r="R576" s="202">
        <f>Q576*H576</f>
        <v>12.827511999999999</v>
      </c>
      <c r="S576" s="202">
        <v>0</v>
      </c>
      <c r="T576" s="203">
        <f>S576*H576</f>
        <v>0</v>
      </c>
      <c r="U576" s="35"/>
      <c r="V576" s="35"/>
      <c r="W576" s="35"/>
      <c r="X576" s="35"/>
      <c r="Y576" s="35"/>
      <c r="Z576" s="35"/>
      <c r="AA576" s="35"/>
      <c r="AB576" s="35"/>
      <c r="AC576" s="35"/>
      <c r="AD576" s="35"/>
      <c r="AE576" s="35"/>
      <c r="AR576" s="204" t="s">
        <v>212</v>
      </c>
      <c r="AT576" s="204" t="s">
        <v>208</v>
      </c>
      <c r="AU576" s="204" t="s">
        <v>82</v>
      </c>
      <c r="AY576" s="18" t="s">
        <v>206</v>
      </c>
      <c r="BE576" s="205">
        <f>IF(N576="základní",J576,0)</f>
        <v>0</v>
      </c>
      <c r="BF576" s="205">
        <f>IF(N576="snížená",J576,0)</f>
        <v>0</v>
      </c>
      <c r="BG576" s="205">
        <f>IF(N576="zákl. přenesená",J576,0)</f>
        <v>0</v>
      </c>
      <c r="BH576" s="205">
        <f>IF(N576="sníž. přenesená",J576,0)</f>
        <v>0</v>
      </c>
      <c r="BI576" s="205">
        <f>IF(N576="nulová",J576,0)</f>
        <v>0</v>
      </c>
      <c r="BJ576" s="18" t="s">
        <v>80</v>
      </c>
      <c r="BK576" s="205">
        <f>ROUND(I576*H576,2)</f>
        <v>0</v>
      </c>
      <c r="BL576" s="18" t="s">
        <v>212</v>
      </c>
      <c r="BM576" s="204" t="s">
        <v>2338</v>
      </c>
    </row>
    <row r="577" spans="1:65" s="2" customFormat="1" ht="175.5">
      <c r="A577" s="35"/>
      <c r="B577" s="36"/>
      <c r="C577" s="37"/>
      <c r="D577" s="208" t="s">
        <v>279</v>
      </c>
      <c r="E577" s="37"/>
      <c r="F577" s="221" t="s">
        <v>2333</v>
      </c>
      <c r="G577" s="37"/>
      <c r="H577" s="37"/>
      <c r="I577" s="116"/>
      <c r="J577" s="37"/>
      <c r="K577" s="37"/>
      <c r="L577" s="40"/>
      <c r="M577" s="222"/>
      <c r="N577" s="223"/>
      <c r="O577" s="65"/>
      <c r="P577" s="65"/>
      <c r="Q577" s="65"/>
      <c r="R577" s="65"/>
      <c r="S577" s="65"/>
      <c r="T577" s="66"/>
      <c r="U577" s="35"/>
      <c r="V577" s="35"/>
      <c r="W577" s="35"/>
      <c r="X577" s="35"/>
      <c r="Y577" s="35"/>
      <c r="Z577" s="35"/>
      <c r="AA577" s="35"/>
      <c r="AB577" s="35"/>
      <c r="AC577" s="35"/>
      <c r="AD577" s="35"/>
      <c r="AE577" s="35"/>
      <c r="AT577" s="18" t="s">
        <v>279</v>
      </c>
      <c r="AU577" s="18" t="s">
        <v>82</v>
      </c>
    </row>
    <row r="578" spans="1:65" s="13" customFormat="1" ht="11.25">
      <c r="B578" s="206"/>
      <c r="C578" s="207"/>
      <c r="D578" s="208" t="s">
        <v>246</v>
      </c>
      <c r="E578" s="209" t="s">
        <v>19</v>
      </c>
      <c r="F578" s="210" t="s">
        <v>2339</v>
      </c>
      <c r="G578" s="207"/>
      <c r="H578" s="211">
        <v>1105.82</v>
      </c>
      <c r="I578" s="212"/>
      <c r="J578" s="207"/>
      <c r="K578" s="207"/>
      <c r="L578" s="213"/>
      <c r="M578" s="214"/>
      <c r="N578" s="215"/>
      <c r="O578" s="215"/>
      <c r="P578" s="215"/>
      <c r="Q578" s="215"/>
      <c r="R578" s="215"/>
      <c r="S578" s="215"/>
      <c r="T578" s="216"/>
      <c r="AT578" s="217" t="s">
        <v>246</v>
      </c>
      <c r="AU578" s="217" t="s">
        <v>82</v>
      </c>
      <c r="AV578" s="13" t="s">
        <v>82</v>
      </c>
      <c r="AW578" s="13" t="s">
        <v>33</v>
      </c>
      <c r="AX578" s="13" t="s">
        <v>80</v>
      </c>
      <c r="AY578" s="217" t="s">
        <v>206</v>
      </c>
    </row>
    <row r="579" spans="1:65" s="2" customFormat="1" ht="16.5" customHeight="1">
      <c r="A579" s="35"/>
      <c r="B579" s="36"/>
      <c r="C579" s="224" t="s">
        <v>2340</v>
      </c>
      <c r="D579" s="224" t="s">
        <v>286</v>
      </c>
      <c r="E579" s="225" t="s">
        <v>2341</v>
      </c>
      <c r="F579" s="226" t="s">
        <v>2342</v>
      </c>
      <c r="G579" s="227" t="s">
        <v>325</v>
      </c>
      <c r="H579" s="228">
        <v>1127.9359999999999</v>
      </c>
      <c r="I579" s="229"/>
      <c r="J579" s="230">
        <f>ROUND(I579*H579,2)</f>
        <v>0</v>
      </c>
      <c r="K579" s="226" t="s">
        <v>277</v>
      </c>
      <c r="L579" s="231"/>
      <c r="M579" s="232" t="s">
        <v>19</v>
      </c>
      <c r="N579" s="233" t="s">
        <v>43</v>
      </c>
      <c r="O579" s="65"/>
      <c r="P579" s="202">
        <f>O579*H579</f>
        <v>0</v>
      </c>
      <c r="Q579" s="202">
        <v>0.01</v>
      </c>
      <c r="R579" s="202">
        <f>Q579*H579</f>
        <v>11.279359999999999</v>
      </c>
      <c r="S579" s="202">
        <v>0</v>
      </c>
      <c r="T579" s="203">
        <f>S579*H579</f>
        <v>0</v>
      </c>
      <c r="U579" s="35"/>
      <c r="V579" s="35"/>
      <c r="W579" s="35"/>
      <c r="X579" s="35"/>
      <c r="Y579" s="35"/>
      <c r="Z579" s="35"/>
      <c r="AA579" s="35"/>
      <c r="AB579" s="35"/>
      <c r="AC579" s="35"/>
      <c r="AD579" s="35"/>
      <c r="AE579" s="35"/>
      <c r="AR579" s="204" t="s">
        <v>422</v>
      </c>
      <c r="AT579" s="204" t="s">
        <v>286</v>
      </c>
      <c r="AU579" s="204" t="s">
        <v>82</v>
      </c>
      <c r="AY579" s="18" t="s">
        <v>206</v>
      </c>
      <c r="BE579" s="205">
        <f>IF(N579="základní",J579,0)</f>
        <v>0</v>
      </c>
      <c r="BF579" s="205">
        <f>IF(N579="snížená",J579,0)</f>
        <v>0</v>
      </c>
      <c r="BG579" s="205">
        <f>IF(N579="zákl. přenesená",J579,0)</f>
        <v>0</v>
      </c>
      <c r="BH579" s="205">
        <f>IF(N579="sníž. přenesená",J579,0)</f>
        <v>0</v>
      </c>
      <c r="BI579" s="205">
        <f>IF(N579="nulová",J579,0)</f>
        <v>0</v>
      </c>
      <c r="BJ579" s="18" t="s">
        <v>80</v>
      </c>
      <c r="BK579" s="205">
        <f>ROUND(I579*H579,2)</f>
        <v>0</v>
      </c>
      <c r="BL579" s="18" t="s">
        <v>343</v>
      </c>
      <c r="BM579" s="204" t="s">
        <v>2343</v>
      </c>
    </row>
    <row r="580" spans="1:65" s="13" customFormat="1" ht="11.25">
      <c r="B580" s="206"/>
      <c r="C580" s="207"/>
      <c r="D580" s="208" t="s">
        <v>246</v>
      </c>
      <c r="E580" s="207"/>
      <c r="F580" s="210" t="s">
        <v>2344</v>
      </c>
      <c r="G580" s="207"/>
      <c r="H580" s="211">
        <v>1127.9359999999999</v>
      </c>
      <c r="I580" s="212"/>
      <c r="J580" s="207"/>
      <c r="K580" s="207"/>
      <c r="L580" s="213"/>
      <c r="M580" s="214"/>
      <c r="N580" s="215"/>
      <c r="O580" s="215"/>
      <c r="P580" s="215"/>
      <c r="Q580" s="215"/>
      <c r="R580" s="215"/>
      <c r="S580" s="215"/>
      <c r="T580" s="216"/>
      <c r="AT580" s="217" t="s">
        <v>246</v>
      </c>
      <c r="AU580" s="217" t="s">
        <v>82</v>
      </c>
      <c r="AV580" s="13" t="s">
        <v>82</v>
      </c>
      <c r="AW580" s="13" t="s">
        <v>4</v>
      </c>
      <c r="AX580" s="13" t="s">
        <v>80</v>
      </c>
      <c r="AY580" s="217" t="s">
        <v>206</v>
      </c>
    </row>
    <row r="581" spans="1:65" s="2" customFormat="1" ht="21.75" customHeight="1">
      <c r="A581" s="35"/>
      <c r="B581" s="36"/>
      <c r="C581" s="193" t="s">
        <v>2345</v>
      </c>
      <c r="D581" s="193" t="s">
        <v>208</v>
      </c>
      <c r="E581" s="194" t="s">
        <v>2346</v>
      </c>
      <c r="F581" s="195" t="s">
        <v>2347</v>
      </c>
      <c r="G581" s="196" t="s">
        <v>325</v>
      </c>
      <c r="H581" s="197">
        <v>3189.63</v>
      </c>
      <c r="I581" s="198"/>
      <c r="J581" s="199">
        <f>ROUND(I581*H581,2)</f>
        <v>0</v>
      </c>
      <c r="K581" s="195" t="s">
        <v>277</v>
      </c>
      <c r="L581" s="40"/>
      <c r="M581" s="200" t="s">
        <v>19</v>
      </c>
      <c r="N581" s="201" t="s">
        <v>43</v>
      </c>
      <c r="O581" s="65"/>
      <c r="P581" s="202">
        <f>O581*H581</f>
        <v>0</v>
      </c>
      <c r="Q581" s="202">
        <v>4.3800000000000002E-3</v>
      </c>
      <c r="R581" s="202">
        <f>Q581*H581</f>
        <v>13.970579400000002</v>
      </c>
      <c r="S581" s="202">
        <v>0</v>
      </c>
      <c r="T581" s="203">
        <f>S581*H581</f>
        <v>0</v>
      </c>
      <c r="U581" s="35"/>
      <c r="V581" s="35"/>
      <c r="W581" s="35"/>
      <c r="X581" s="35"/>
      <c r="Y581" s="35"/>
      <c r="Z581" s="35"/>
      <c r="AA581" s="35"/>
      <c r="AB581" s="35"/>
      <c r="AC581" s="35"/>
      <c r="AD581" s="35"/>
      <c r="AE581" s="35"/>
      <c r="AR581" s="204" t="s">
        <v>212</v>
      </c>
      <c r="AT581" s="204" t="s">
        <v>208</v>
      </c>
      <c r="AU581" s="204" t="s">
        <v>82</v>
      </c>
      <c r="AY581" s="18" t="s">
        <v>206</v>
      </c>
      <c r="BE581" s="205">
        <f>IF(N581="základní",J581,0)</f>
        <v>0</v>
      </c>
      <c r="BF581" s="205">
        <f>IF(N581="snížená",J581,0)</f>
        <v>0</v>
      </c>
      <c r="BG581" s="205">
        <f>IF(N581="zákl. přenesená",J581,0)</f>
        <v>0</v>
      </c>
      <c r="BH581" s="205">
        <f>IF(N581="sníž. přenesená",J581,0)</f>
        <v>0</v>
      </c>
      <c r="BI581" s="205">
        <f>IF(N581="nulová",J581,0)</f>
        <v>0</v>
      </c>
      <c r="BJ581" s="18" t="s">
        <v>80</v>
      </c>
      <c r="BK581" s="205">
        <f>ROUND(I581*H581,2)</f>
        <v>0</v>
      </c>
      <c r="BL581" s="18" t="s">
        <v>212</v>
      </c>
      <c r="BM581" s="204" t="s">
        <v>2348</v>
      </c>
    </row>
    <row r="582" spans="1:65" s="2" customFormat="1" ht="29.25">
      <c r="A582" s="35"/>
      <c r="B582" s="36"/>
      <c r="C582" s="37"/>
      <c r="D582" s="208" t="s">
        <v>279</v>
      </c>
      <c r="E582" s="37"/>
      <c r="F582" s="221" t="s">
        <v>2259</v>
      </c>
      <c r="G582" s="37"/>
      <c r="H582" s="37"/>
      <c r="I582" s="116"/>
      <c r="J582" s="37"/>
      <c r="K582" s="37"/>
      <c r="L582" s="40"/>
      <c r="M582" s="222"/>
      <c r="N582" s="223"/>
      <c r="O582" s="65"/>
      <c r="P582" s="65"/>
      <c r="Q582" s="65"/>
      <c r="R582" s="65"/>
      <c r="S582" s="65"/>
      <c r="T582" s="66"/>
      <c r="U582" s="35"/>
      <c r="V582" s="35"/>
      <c r="W582" s="35"/>
      <c r="X582" s="35"/>
      <c r="Y582" s="35"/>
      <c r="Z582" s="35"/>
      <c r="AA582" s="35"/>
      <c r="AB582" s="35"/>
      <c r="AC582" s="35"/>
      <c r="AD582" s="35"/>
      <c r="AE582" s="35"/>
      <c r="AT582" s="18" t="s">
        <v>279</v>
      </c>
      <c r="AU582" s="18" t="s">
        <v>82</v>
      </c>
    </row>
    <row r="583" spans="1:65" s="13" customFormat="1" ht="11.25">
      <c r="B583" s="206"/>
      <c r="C583" s="207"/>
      <c r="D583" s="208" t="s">
        <v>246</v>
      </c>
      <c r="E583" s="209" t="s">
        <v>19</v>
      </c>
      <c r="F583" s="210" t="s">
        <v>2349</v>
      </c>
      <c r="G583" s="207"/>
      <c r="H583" s="211">
        <v>253.142</v>
      </c>
      <c r="I583" s="212"/>
      <c r="J583" s="207"/>
      <c r="K583" s="207"/>
      <c r="L583" s="213"/>
      <c r="M583" s="214"/>
      <c r="N583" s="215"/>
      <c r="O583" s="215"/>
      <c r="P583" s="215"/>
      <c r="Q583" s="215"/>
      <c r="R583" s="215"/>
      <c r="S583" s="215"/>
      <c r="T583" s="216"/>
      <c r="AT583" s="217" t="s">
        <v>246</v>
      </c>
      <c r="AU583" s="217" t="s">
        <v>82</v>
      </c>
      <c r="AV583" s="13" t="s">
        <v>82</v>
      </c>
      <c r="AW583" s="13" t="s">
        <v>33</v>
      </c>
      <c r="AX583" s="13" t="s">
        <v>72</v>
      </c>
      <c r="AY583" s="217" t="s">
        <v>206</v>
      </c>
    </row>
    <row r="584" spans="1:65" s="13" customFormat="1" ht="11.25">
      <c r="B584" s="206"/>
      <c r="C584" s="207"/>
      <c r="D584" s="208" t="s">
        <v>246</v>
      </c>
      <c r="E584" s="209" t="s">
        <v>19</v>
      </c>
      <c r="F584" s="210" t="s">
        <v>2350</v>
      </c>
      <c r="G584" s="207"/>
      <c r="H584" s="211">
        <v>35.956000000000003</v>
      </c>
      <c r="I584" s="212"/>
      <c r="J584" s="207"/>
      <c r="K584" s="207"/>
      <c r="L584" s="213"/>
      <c r="M584" s="214"/>
      <c r="N584" s="215"/>
      <c r="O584" s="215"/>
      <c r="P584" s="215"/>
      <c r="Q584" s="215"/>
      <c r="R584" s="215"/>
      <c r="S584" s="215"/>
      <c r="T584" s="216"/>
      <c r="AT584" s="217" t="s">
        <v>246</v>
      </c>
      <c r="AU584" s="217" t="s">
        <v>82</v>
      </c>
      <c r="AV584" s="13" t="s">
        <v>82</v>
      </c>
      <c r="AW584" s="13" t="s">
        <v>33</v>
      </c>
      <c r="AX584" s="13" t="s">
        <v>72</v>
      </c>
      <c r="AY584" s="217" t="s">
        <v>206</v>
      </c>
    </row>
    <row r="585" spans="1:65" s="13" customFormat="1" ht="11.25">
      <c r="B585" s="206"/>
      <c r="C585" s="207"/>
      <c r="D585" s="208" t="s">
        <v>246</v>
      </c>
      <c r="E585" s="209" t="s">
        <v>19</v>
      </c>
      <c r="F585" s="210" t="s">
        <v>2351</v>
      </c>
      <c r="G585" s="207"/>
      <c r="H585" s="211">
        <v>670.03499999999997</v>
      </c>
      <c r="I585" s="212"/>
      <c r="J585" s="207"/>
      <c r="K585" s="207"/>
      <c r="L585" s="213"/>
      <c r="M585" s="214"/>
      <c r="N585" s="215"/>
      <c r="O585" s="215"/>
      <c r="P585" s="215"/>
      <c r="Q585" s="215"/>
      <c r="R585" s="215"/>
      <c r="S585" s="215"/>
      <c r="T585" s="216"/>
      <c r="AT585" s="217" t="s">
        <v>246</v>
      </c>
      <c r="AU585" s="217" t="s">
        <v>82</v>
      </c>
      <c r="AV585" s="13" t="s">
        <v>82</v>
      </c>
      <c r="AW585" s="13" t="s">
        <v>33</v>
      </c>
      <c r="AX585" s="13" t="s">
        <v>72</v>
      </c>
      <c r="AY585" s="217" t="s">
        <v>206</v>
      </c>
    </row>
    <row r="586" spans="1:65" s="13" customFormat="1" ht="11.25">
      <c r="B586" s="206"/>
      <c r="C586" s="207"/>
      <c r="D586" s="208" t="s">
        <v>246</v>
      </c>
      <c r="E586" s="209" t="s">
        <v>19</v>
      </c>
      <c r="F586" s="210" t="s">
        <v>2352</v>
      </c>
      <c r="G586" s="207"/>
      <c r="H586" s="211">
        <v>-296.95100000000002</v>
      </c>
      <c r="I586" s="212"/>
      <c r="J586" s="207"/>
      <c r="K586" s="207"/>
      <c r="L586" s="213"/>
      <c r="M586" s="214"/>
      <c r="N586" s="215"/>
      <c r="O586" s="215"/>
      <c r="P586" s="215"/>
      <c r="Q586" s="215"/>
      <c r="R586" s="215"/>
      <c r="S586" s="215"/>
      <c r="T586" s="216"/>
      <c r="AT586" s="217" t="s">
        <v>246</v>
      </c>
      <c r="AU586" s="217" t="s">
        <v>82</v>
      </c>
      <c r="AV586" s="13" t="s">
        <v>82</v>
      </c>
      <c r="AW586" s="13" t="s">
        <v>33</v>
      </c>
      <c r="AX586" s="13" t="s">
        <v>72</v>
      </c>
      <c r="AY586" s="217" t="s">
        <v>206</v>
      </c>
    </row>
    <row r="587" spans="1:65" s="13" customFormat="1" ht="11.25">
      <c r="B587" s="206"/>
      <c r="C587" s="207"/>
      <c r="D587" s="208" t="s">
        <v>246</v>
      </c>
      <c r="E587" s="209" t="s">
        <v>19</v>
      </c>
      <c r="F587" s="210" t="s">
        <v>2353</v>
      </c>
      <c r="G587" s="207"/>
      <c r="H587" s="211">
        <v>2059.893</v>
      </c>
      <c r="I587" s="212"/>
      <c r="J587" s="207"/>
      <c r="K587" s="207"/>
      <c r="L587" s="213"/>
      <c r="M587" s="214"/>
      <c r="N587" s="215"/>
      <c r="O587" s="215"/>
      <c r="P587" s="215"/>
      <c r="Q587" s="215"/>
      <c r="R587" s="215"/>
      <c r="S587" s="215"/>
      <c r="T587" s="216"/>
      <c r="AT587" s="217" t="s">
        <v>246</v>
      </c>
      <c r="AU587" s="217" t="s">
        <v>82</v>
      </c>
      <c r="AV587" s="13" t="s">
        <v>82</v>
      </c>
      <c r="AW587" s="13" t="s">
        <v>33</v>
      </c>
      <c r="AX587" s="13" t="s">
        <v>72</v>
      </c>
      <c r="AY587" s="217" t="s">
        <v>206</v>
      </c>
    </row>
    <row r="588" spans="1:65" s="13" customFormat="1" ht="22.5">
      <c r="B588" s="206"/>
      <c r="C588" s="207"/>
      <c r="D588" s="208" t="s">
        <v>246</v>
      </c>
      <c r="E588" s="209" t="s">
        <v>19</v>
      </c>
      <c r="F588" s="210" t="s">
        <v>2354</v>
      </c>
      <c r="G588" s="207"/>
      <c r="H588" s="211">
        <v>-731.29600000000005</v>
      </c>
      <c r="I588" s="212"/>
      <c r="J588" s="207"/>
      <c r="K588" s="207"/>
      <c r="L588" s="213"/>
      <c r="M588" s="214"/>
      <c r="N588" s="215"/>
      <c r="O588" s="215"/>
      <c r="P588" s="215"/>
      <c r="Q588" s="215"/>
      <c r="R588" s="215"/>
      <c r="S588" s="215"/>
      <c r="T588" s="216"/>
      <c r="AT588" s="217" t="s">
        <v>246</v>
      </c>
      <c r="AU588" s="217" t="s">
        <v>82</v>
      </c>
      <c r="AV588" s="13" t="s">
        <v>82</v>
      </c>
      <c r="AW588" s="13" t="s">
        <v>33</v>
      </c>
      <c r="AX588" s="13" t="s">
        <v>72</v>
      </c>
      <c r="AY588" s="217" t="s">
        <v>206</v>
      </c>
    </row>
    <row r="589" spans="1:65" s="13" customFormat="1" ht="11.25">
      <c r="B589" s="206"/>
      <c r="C589" s="207"/>
      <c r="D589" s="208" t="s">
        <v>246</v>
      </c>
      <c r="E589" s="209" t="s">
        <v>19</v>
      </c>
      <c r="F589" s="210" t="s">
        <v>2355</v>
      </c>
      <c r="G589" s="207"/>
      <c r="H589" s="211">
        <v>1445.539</v>
      </c>
      <c r="I589" s="212"/>
      <c r="J589" s="207"/>
      <c r="K589" s="207"/>
      <c r="L589" s="213"/>
      <c r="M589" s="214"/>
      <c r="N589" s="215"/>
      <c r="O589" s="215"/>
      <c r="P589" s="215"/>
      <c r="Q589" s="215"/>
      <c r="R589" s="215"/>
      <c r="S589" s="215"/>
      <c r="T589" s="216"/>
      <c r="AT589" s="217" t="s">
        <v>246</v>
      </c>
      <c r="AU589" s="217" t="s">
        <v>82</v>
      </c>
      <c r="AV589" s="13" t="s">
        <v>82</v>
      </c>
      <c r="AW589" s="13" t="s">
        <v>33</v>
      </c>
      <c r="AX589" s="13" t="s">
        <v>72</v>
      </c>
      <c r="AY589" s="217" t="s">
        <v>206</v>
      </c>
    </row>
    <row r="590" spans="1:65" s="13" customFormat="1" ht="22.5">
      <c r="B590" s="206"/>
      <c r="C590" s="207"/>
      <c r="D590" s="208" t="s">
        <v>246</v>
      </c>
      <c r="E590" s="209" t="s">
        <v>19</v>
      </c>
      <c r="F590" s="210" t="s">
        <v>2356</v>
      </c>
      <c r="G590" s="207"/>
      <c r="H590" s="211">
        <v>-551.84699999999998</v>
      </c>
      <c r="I590" s="212"/>
      <c r="J590" s="207"/>
      <c r="K590" s="207"/>
      <c r="L590" s="213"/>
      <c r="M590" s="214"/>
      <c r="N590" s="215"/>
      <c r="O590" s="215"/>
      <c r="P590" s="215"/>
      <c r="Q590" s="215"/>
      <c r="R590" s="215"/>
      <c r="S590" s="215"/>
      <c r="T590" s="216"/>
      <c r="AT590" s="217" t="s">
        <v>246</v>
      </c>
      <c r="AU590" s="217" t="s">
        <v>82</v>
      </c>
      <c r="AV590" s="13" t="s">
        <v>82</v>
      </c>
      <c r="AW590" s="13" t="s">
        <v>33</v>
      </c>
      <c r="AX590" s="13" t="s">
        <v>72</v>
      </c>
      <c r="AY590" s="217" t="s">
        <v>206</v>
      </c>
    </row>
    <row r="591" spans="1:65" s="13" customFormat="1" ht="11.25">
      <c r="B591" s="206"/>
      <c r="C591" s="207"/>
      <c r="D591" s="208" t="s">
        <v>246</v>
      </c>
      <c r="E591" s="209" t="s">
        <v>19</v>
      </c>
      <c r="F591" s="210" t="s">
        <v>2357</v>
      </c>
      <c r="G591" s="207"/>
      <c r="H591" s="211">
        <v>-131.018</v>
      </c>
      <c r="I591" s="212"/>
      <c r="J591" s="207"/>
      <c r="K591" s="207"/>
      <c r="L591" s="213"/>
      <c r="M591" s="214"/>
      <c r="N591" s="215"/>
      <c r="O591" s="215"/>
      <c r="P591" s="215"/>
      <c r="Q591" s="215"/>
      <c r="R591" s="215"/>
      <c r="S591" s="215"/>
      <c r="T591" s="216"/>
      <c r="AT591" s="217" t="s">
        <v>246</v>
      </c>
      <c r="AU591" s="217" t="s">
        <v>82</v>
      </c>
      <c r="AV591" s="13" t="s">
        <v>82</v>
      </c>
      <c r="AW591" s="13" t="s">
        <v>33</v>
      </c>
      <c r="AX591" s="13" t="s">
        <v>72</v>
      </c>
      <c r="AY591" s="217" t="s">
        <v>206</v>
      </c>
    </row>
    <row r="592" spans="1:65" s="13" customFormat="1" ht="22.5">
      <c r="B592" s="206"/>
      <c r="C592" s="207"/>
      <c r="D592" s="208" t="s">
        <v>246</v>
      </c>
      <c r="E592" s="209" t="s">
        <v>19</v>
      </c>
      <c r="F592" s="210" t="s">
        <v>2358</v>
      </c>
      <c r="G592" s="207"/>
      <c r="H592" s="211">
        <v>96.546000000000006</v>
      </c>
      <c r="I592" s="212"/>
      <c r="J592" s="207"/>
      <c r="K592" s="207"/>
      <c r="L592" s="213"/>
      <c r="M592" s="214"/>
      <c r="N592" s="215"/>
      <c r="O592" s="215"/>
      <c r="P592" s="215"/>
      <c r="Q592" s="215"/>
      <c r="R592" s="215"/>
      <c r="S592" s="215"/>
      <c r="T592" s="216"/>
      <c r="AT592" s="217" t="s">
        <v>246</v>
      </c>
      <c r="AU592" s="217" t="s">
        <v>82</v>
      </c>
      <c r="AV592" s="13" t="s">
        <v>82</v>
      </c>
      <c r="AW592" s="13" t="s">
        <v>33</v>
      </c>
      <c r="AX592" s="13" t="s">
        <v>72</v>
      </c>
      <c r="AY592" s="217" t="s">
        <v>206</v>
      </c>
    </row>
    <row r="593" spans="1:65" s="13" customFormat="1" ht="22.5">
      <c r="B593" s="206"/>
      <c r="C593" s="207"/>
      <c r="D593" s="208" t="s">
        <v>246</v>
      </c>
      <c r="E593" s="209" t="s">
        <v>19</v>
      </c>
      <c r="F593" s="210" t="s">
        <v>2359</v>
      </c>
      <c r="G593" s="207"/>
      <c r="H593" s="211">
        <v>199.61</v>
      </c>
      <c r="I593" s="212"/>
      <c r="J593" s="207"/>
      <c r="K593" s="207"/>
      <c r="L593" s="213"/>
      <c r="M593" s="214"/>
      <c r="N593" s="215"/>
      <c r="O593" s="215"/>
      <c r="P593" s="215"/>
      <c r="Q593" s="215"/>
      <c r="R593" s="215"/>
      <c r="S593" s="215"/>
      <c r="T593" s="216"/>
      <c r="AT593" s="217" t="s">
        <v>246</v>
      </c>
      <c r="AU593" s="217" t="s">
        <v>82</v>
      </c>
      <c r="AV593" s="13" t="s">
        <v>82</v>
      </c>
      <c r="AW593" s="13" t="s">
        <v>33</v>
      </c>
      <c r="AX593" s="13" t="s">
        <v>72</v>
      </c>
      <c r="AY593" s="217" t="s">
        <v>206</v>
      </c>
    </row>
    <row r="594" spans="1:65" s="13" customFormat="1" ht="11.25">
      <c r="B594" s="206"/>
      <c r="C594" s="207"/>
      <c r="D594" s="208" t="s">
        <v>246</v>
      </c>
      <c r="E594" s="209" t="s">
        <v>19</v>
      </c>
      <c r="F594" s="210" t="s">
        <v>2360</v>
      </c>
      <c r="G594" s="207"/>
      <c r="H594" s="211">
        <v>140.02099999999999</v>
      </c>
      <c r="I594" s="212"/>
      <c r="J594" s="207"/>
      <c r="K594" s="207"/>
      <c r="L594" s="213"/>
      <c r="M594" s="214"/>
      <c r="N594" s="215"/>
      <c r="O594" s="215"/>
      <c r="P594" s="215"/>
      <c r="Q594" s="215"/>
      <c r="R594" s="215"/>
      <c r="S594" s="215"/>
      <c r="T594" s="216"/>
      <c r="AT594" s="217" t="s">
        <v>246</v>
      </c>
      <c r="AU594" s="217" t="s">
        <v>82</v>
      </c>
      <c r="AV594" s="13" t="s">
        <v>82</v>
      </c>
      <c r="AW594" s="13" t="s">
        <v>33</v>
      </c>
      <c r="AX594" s="13" t="s">
        <v>72</v>
      </c>
      <c r="AY594" s="217" t="s">
        <v>206</v>
      </c>
    </row>
    <row r="595" spans="1:65" s="14" customFormat="1" ht="11.25">
      <c r="B595" s="234"/>
      <c r="C595" s="235"/>
      <c r="D595" s="208" t="s">
        <v>246</v>
      </c>
      <c r="E595" s="236" t="s">
        <v>19</v>
      </c>
      <c r="F595" s="237" t="s">
        <v>406</v>
      </c>
      <c r="G595" s="235"/>
      <c r="H595" s="238">
        <v>3189.63</v>
      </c>
      <c r="I595" s="239"/>
      <c r="J595" s="235"/>
      <c r="K595" s="235"/>
      <c r="L595" s="240"/>
      <c r="M595" s="241"/>
      <c r="N595" s="242"/>
      <c r="O595" s="242"/>
      <c r="P595" s="242"/>
      <c r="Q595" s="242"/>
      <c r="R595" s="242"/>
      <c r="S595" s="242"/>
      <c r="T595" s="243"/>
      <c r="AT595" s="244" t="s">
        <v>246</v>
      </c>
      <c r="AU595" s="244" t="s">
        <v>82</v>
      </c>
      <c r="AV595" s="14" t="s">
        <v>212</v>
      </c>
      <c r="AW595" s="14" t="s">
        <v>33</v>
      </c>
      <c r="AX595" s="14" t="s">
        <v>80</v>
      </c>
      <c r="AY595" s="244" t="s">
        <v>206</v>
      </c>
    </row>
    <row r="596" spans="1:65" s="2" customFormat="1" ht="21.75" customHeight="1">
      <c r="A596" s="35"/>
      <c r="B596" s="36"/>
      <c r="C596" s="193" t="s">
        <v>2361</v>
      </c>
      <c r="D596" s="193" t="s">
        <v>208</v>
      </c>
      <c r="E596" s="194" t="s">
        <v>2362</v>
      </c>
      <c r="F596" s="195" t="s">
        <v>2363</v>
      </c>
      <c r="G596" s="196" t="s">
        <v>325</v>
      </c>
      <c r="H596" s="197">
        <v>335.09800000000001</v>
      </c>
      <c r="I596" s="198"/>
      <c r="J596" s="199">
        <f>ROUND(I596*H596,2)</f>
        <v>0</v>
      </c>
      <c r="K596" s="195" t="s">
        <v>277</v>
      </c>
      <c r="L596" s="40"/>
      <c r="M596" s="200" t="s">
        <v>19</v>
      </c>
      <c r="N596" s="201" t="s">
        <v>43</v>
      </c>
      <c r="O596" s="65"/>
      <c r="P596" s="202">
        <f>O596*H596</f>
        <v>0</v>
      </c>
      <c r="Q596" s="202">
        <v>9.5999999999999992E-3</v>
      </c>
      <c r="R596" s="202">
        <f>Q596*H596</f>
        <v>3.2169407999999997</v>
      </c>
      <c r="S596" s="202">
        <v>0</v>
      </c>
      <c r="T596" s="203">
        <f>S596*H596</f>
        <v>0</v>
      </c>
      <c r="U596" s="35"/>
      <c r="V596" s="35"/>
      <c r="W596" s="35"/>
      <c r="X596" s="35"/>
      <c r="Y596" s="35"/>
      <c r="Z596" s="35"/>
      <c r="AA596" s="35"/>
      <c r="AB596" s="35"/>
      <c r="AC596" s="35"/>
      <c r="AD596" s="35"/>
      <c r="AE596" s="35"/>
      <c r="AR596" s="204" t="s">
        <v>212</v>
      </c>
      <c r="AT596" s="204" t="s">
        <v>208</v>
      </c>
      <c r="AU596" s="204" t="s">
        <v>82</v>
      </c>
      <c r="AY596" s="18" t="s">
        <v>206</v>
      </c>
      <c r="BE596" s="205">
        <f>IF(N596="základní",J596,0)</f>
        <v>0</v>
      </c>
      <c r="BF596" s="205">
        <f>IF(N596="snížená",J596,0)</f>
        <v>0</v>
      </c>
      <c r="BG596" s="205">
        <f>IF(N596="zákl. přenesená",J596,0)</f>
        <v>0</v>
      </c>
      <c r="BH596" s="205">
        <f>IF(N596="sníž. přenesená",J596,0)</f>
        <v>0</v>
      </c>
      <c r="BI596" s="205">
        <f>IF(N596="nulová",J596,0)</f>
        <v>0</v>
      </c>
      <c r="BJ596" s="18" t="s">
        <v>80</v>
      </c>
      <c r="BK596" s="205">
        <f>ROUND(I596*H596,2)</f>
        <v>0</v>
      </c>
      <c r="BL596" s="18" t="s">
        <v>212</v>
      </c>
      <c r="BM596" s="204" t="s">
        <v>2364</v>
      </c>
    </row>
    <row r="597" spans="1:65" s="2" customFormat="1" ht="175.5">
      <c r="A597" s="35"/>
      <c r="B597" s="36"/>
      <c r="C597" s="37"/>
      <c r="D597" s="208" t="s">
        <v>279</v>
      </c>
      <c r="E597" s="37"/>
      <c r="F597" s="221" t="s">
        <v>2333</v>
      </c>
      <c r="G597" s="37"/>
      <c r="H597" s="37"/>
      <c r="I597" s="116"/>
      <c r="J597" s="37"/>
      <c r="K597" s="37"/>
      <c r="L597" s="40"/>
      <c r="M597" s="222"/>
      <c r="N597" s="223"/>
      <c r="O597" s="65"/>
      <c r="P597" s="65"/>
      <c r="Q597" s="65"/>
      <c r="R597" s="65"/>
      <c r="S597" s="65"/>
      <c r="T597" s="66"/>
      <c r="U597" s="35"/>
      <c r="V597" s="35"/>
      <c r="W597" s="35"/>
      <c r="X597" s="35"/>
      <c r="Y597" s="35"/>
      <c r="Z597" s="35"/>
      <c r="AA597" s="35"/>
      <c r="AB597" s="35"/>
      <c r="AC597" s="35"/>
      <c r="AD597" s="35"/>
      <c r="AE597" s="35"/>
      <c r="AT597" s="18" t="s">
        <v>279</v>
      </c>
      <c r="AU597" s="18" t="s">
        <v>82</v>
      </c>
    </row>
    <row r="598" spans="1:65" s="13" customFormat="1" ht="11.25">
      <c r="B598" s="206"/>
      <c r="C598" s="207"/>
      <c r="D598" s="208" t="s">
        <v>246</v>
      </c>
      <c r="E598" s="209" t="s">
        <v>19</v>
      </c>
      <c r="F598" s="210" t="s">
        <v>2365</v>
      </c>
      <c r="G598" s="207"/>
      <c r="H598" s="211">
        <v>335.09800000000001</v>
      </c>
      <c r="I598" s="212"/>
      <c r="J598" s="207"/>
      <c r="K598" s="207"/>
      <c r="L598" s="213"/>
      <c r="M598" s="214"/>
      <c r="N598" s="215"/>
      <c r="O598" s="215"/>
      <c r="P598" s="215"/>
      <c r="Q598" s="215"/>
      <c r="R598" s="215"/>
      <c r="S598" s="215"/>
      <c r="T598" s="216"/>
      <c r="AT598" s="217" t="s">
        <v>246</v>
      </c>
      <c r="AU598" s="217" t="s">
        <v>82</v>
      </c>
      <c r="AV598" s="13" t="s">
        <v>82</v>
      </c>
      <c r="AW598" s="13" t="s">
        <v>33</v>
      </c>
      <c r="AX598" s="13" t="s">
        <v>80</v>
      </c>
      <c r="AY598" s="217" t="s">
        <v>206</v>
      </c>
    </row>
    <row r="599" spans="1:65" s="2" customFormat="1" ht="16.5" customHeight="1">
      <c r="A599" s="35"/>
      <c r="B599" s="36"/>
      <c r="C599" s="224" t="s">
        <v>2366</v>
      </c>
      <c r="D599" s="224" t="s">
        <v>286</v>
      </c>
      <c r="E599" s="225" t="s">
        <v>2367</v>
      </c>
      <c r="F599" s="226" t="s">
        <v>2368</v>
      </c>
      <c r="G599" s="227" t="s">
        <v>325</v>
      </c>
      <c r="H599" s="228">
        <v>254.87799999999999</v>
      </c>
      <c r="I599" s="229"/>
      <c r="J599" s="230">
        <f>ROUND(I599*H599,2)</f>
        <v>0</v>
      </c>
      <c r="K599" s="226" t="s">
        <v>277</v>
      </c>
      <c r="L599" s="231"/>
      <c r="M599" s="232" t="s">
        <v>19</v>
      </c>
      <c r="N599" s="233" t="s">
        <v>43</v>
      </c>
      <c r="O599" s="65"/>
      <c r="P599" s="202">
        <f>O599*H599</f>
        <v>0</v>
      </c>
      <c r="Q599" s="202">
        <v>1.6500000000000001E-2</v>
      </c>
      <c r="R599" s="202">
        <f>Q599*H599</f>
        <v>4.2054869999999998</v>
      </c>
      <c r="S599" s="202">
        <v>0</v>
      </c>
      <c r="T599" s="203">
        <f>S599*H599</f>
        <v>0</v>
      </c>
      <c r="U599" s="35"/>
      <c r="V599" s="35"/>
      <c r="W599" s="35"/>
      <c r="X599" s="35"/>
      <c r="Y599" s="35"/>
      <c r="Z599" s="35"/>
      <c r="AA599" s="35"/>
      <c r="AB599" s="35"/>
      <c r="AC599" s="35"/>
      <c r="AD599" s="35"/>
      <c r="AE599" s="35"/>
      <c r="AR599" s="204" t="s">
        <v>239</v>
      </c>
      <c r="AT599" s="204" t="s">
        <v>286</v>
      </c>
      <c r="AU599" s="204" t="s">
        <v>82</v>
      </c>
      <c r="AY599" s="18" t="s">
        <v>206</v>
      </c>
      <c r="BE599" s="205">
        <f>IF(N599="základní",J599,0)</f>
        <v>0</v>
      </c>
      <c r="BF599" s="205">
        <f>IF(N599="snížená",J599,0)</f>
        <v>0</v>
      </c>
      <c r="BG599" s="205">
        <f>IF(N599="zákl. přenesená",J599,0)</f>
        <v>0</v>
      </c>
      <c r="BH599" s="205">
        <f>IF(N599="sníž. přenesená",J599,0)</f>
        <v>0</v>
      </c>
      <c r="BI599" s="205">
        <f>IF(N599="nulová",J599,0)</f>
        <v>0</v>
      </c>
      <c r="BJ599" s="18" t="s">
        <v>80</v>
      </c>
      <c r="BK599" s="205">
        <f>ROUND(I599*H599,2)</f>
        <v>0</v>
      </c>
      <c r="BL599" s="18" t="s">
        <v>212</v>
      </c>
      <c r="BM599" s="204" t="s">
        <v>2369</v>
      </c>
    </row>
    <row r="600" spans="1:65" s="13" customFormat="1" ht="11.25">
      <c r="B600" s="206"/>
      <c r="C600" s="207"/>
      <c r="D600" s="208" t="s">
        <v>246</v>
      </c>
      <c r="E600" s="209" t="s">
        <v>19</v>
      </c>
      <c r="F600" s="210" t="s">
        <v>2370</v>
      </c>
      <c r="G600" s="207"/>
      <c r="H600" s="211">
        <v>249.88</v>
      </c>
      <c r="I600" s="212"/>
      <c r="J600" s="207"/>
      <c r="K600" s="207"/>
      <c r="L600" s="213"/>
      <c r="M600" s="214"/>
      <c r="N600" s="215"/>
      <c r="O600" s="215"/>
      <c r="P600" s="215"/>
      <c r="Q600" s="215"/>
      <c r="R600" s="215"/>
      <c r="S600" s="215"/>
      <c r="T600" s="216"/>
      <c r="AT600" s="217" t="s">
        <v>246</v>
      </c>
      <c r="AU600" s="217" t="s">
        <v>82</v>
      </c>
      <c r="AV600" s="13" t="s">
        <v>82</v>
      </c>
      <c r="AW600" s="13" t="s">
        <v>33</v>
      </c>
      <c r="AX600" s="13" t="s">
        <v>80</v>
      </c>
      <c r="AY600" s="217" t="s">
        <v>206</v>
      </c>
    </row>
    <row r="601" spans="1:65" s="13" customFormat="1" ht="11.25">
      <c r="B601" s="206"/>
      <c r="C601" s="207"/>
      <c r="D601" s="208" t="s">
        <v>246</v>
      </c>
      <c r="E601" s="207"/>
      <c r="F601" s="210" t="s">
        <v>2371</v>
      </c>
      <c r="G601" s="207"/>
      <c r="H601" s="211">
        <v>254.87799999999999</v>
      </c>
      <c r="I601" s="212"/>
      <c r="J601" s="207"/>
      <c r="K601" s="207"/>
      <c r="L601" s="213"/>
      <c r="M601" s="214"/>
      <c r="N601" s="215"/>
      <c r="O601" s="215"/>
      <c r="P601" s="215"/>
      <c r="Q601" s="215"/>
      <c r="R601" s="215"/>
      <c r="S601" s="215"/>
      <c r="T601" s="216"/>
      <c r="AT601" s="217" t="s">
        <v>246</v>
      </c>
      <c r="AU601" s="217" t="s">
        <v>82</v>
      </c>
      <c r="AV601" s="13" t="s">
        <v>82</v>
      </c>
      <c r="AW601" s="13" t="s">
        <v>4</v>
      </c>
      <c r="AX601" s="13" t="s">
        <v>80</v>
      </c>
      <c r="AY601" s="217" t="s">
        <v>206</v>
      </c>
    </row>
    <row r="602" spans="1:65" s="2" customFormat="1" ht="16.5" customHeight="1">
      <c r="A602" s="35"/>
      <c r="B602" s="36"/>
      <c r="C602" s="224" t="s">
        <v>2372</v>
      </c>
      <c r="D602" s="224" t="s">
        <v>286</v>
      </c>
      <c r="E602" s="225" t="s">
        <v>2373</v>
      </c>
      <c r="F602" s="226" t="s">
        <v>2374</v>
      </c>
      <c r="G602" s="227" t="s">
        <v>325</v>
      </c>
      <c r="H602" s="228">
        <v>86.921999999999997</v>
      </c>
      <c r="I602" s="229"/>
      <c r="J602" s="230">
        <f>ROUND(I602*H602,2)</f>
        <v>0</v>
      </c>
      <c r="K602" s="226" t="s">
        <v>277</v>
      </c>
      <c r="L602" s="231"/>
      <c r="M602" s="232" t="s">
        <v>19</v>
      </c>
      <c r="N602" s="233" t="s">
        <v>43</v>
      </c>
      <c r="O602" s="65"/>
      <c r="P602" s="202">
        <f>O602*H602</f>
        <v>0</v>
      </c>
      <c r="Q602" s="202">
        <v>1.7999999999999999E-2</v>
      </c>
      <c r="R602" s="202">
        <f>Q602*H602</f>
        <v>1.5645959999999999</v>
      </c>
      <c r="S602" s="202">
        <v>0</v>
      </c>
      <c r="T602" s="203">
        <f>S602*H602</f>
        <v>0</v>
      </c>
      <c r="U602" s="35"/>
      <c r="V602" s="35"/>
      <c r="W602" s="35"/>
      <c r="X602" s="35"/>
      <c r="Y602" s="35"/>
      <c r="Z602" s="35"/>
      <c r="AA602" s="35"/>
      <c r="AB602" s="35"/>
      <c r="AC602" s="35"/>
      <c r="AD602" s="35"/>
      <c r="AE602" s="35"/>
      <c r="AR602" s="204" t="s">
        <v>239</v>
      </c>
      <c r="AT602" s="204" t="s">
        <v>286</v>
      </c>
      <c r="AU602" s="204" t="s">
        <v>82</v>
      </c>
      <c r="AY602" s="18" t="s">
        <v>206</v>
      </c>
      <c r="BE602" s="205">
        <f>IF(N602="základní",J602,0)</f>
        <v>0</v>
      </c>
      <c r="BF602" s="205">
        <f>IF(N602="snížená",J602,0)</f>
        <v>0</v>
      </c>
      <c r="BG602" s="205">
        <f>IF(N602="zákl. přenesená",J602,0)</f>
        <v>0</v>
      </c>
      <c r="BH602" s="205">
        <f>IF(N602="sníž. přenesená",J602,0)</f>
        <v>0</v>
      </c>
      <c r="BI602" s="205">
        <f>IF(N602="nulová",J602,0)</f>
        <v>0</v>
      </c>
      <c r="BJ602" s="18" t="s">
        <v>80</v>
      </c>
      <c r="BK602" s="205">
        <f>ROUND(I602*H602,2)</f>
        <v>0</v>
      </c>
      <c r="BL602" s="18" t="s">
        <v>212</v>
      </c>
      <c r="BM602" s="204" t="s">
        <v>2375</v>
      </c>
    </row>
    <row r="603" spans="1:65" s="13" customFormat="1" ht="11.25">
      <c r="B603" s="206"/>
      <c r="C603" s="207"/>
      <c r="D603" s="208" t="s">
        <v>246</v>
      </c>
      <c r="E603" s="209" t="s">
        <v>19</v>
      </c>
      <c r="F603" s="210" t="s">
        <v>2376</v>
      </c>
      <c r="G603" s="207"/>
      <c r="H603" s="211">
        <v>85.218000000000004</v>
      </c>
      <c r="I603" s="212"/>
      <c r="J603" s="207"/>
      <c r="K603" s="207"/>
      <c r="L603" s="213"/>
      <c r="M603" s="214"/>
      <c r="N603" s="215"/>
      <c r="O603" s="215"/>
      <c r="P603" s="215"/>
      <c r="Q603" s="215"/>
      <c r="R603" s="215"/>
      <c r="S603" s="215"/>
      <c r="T603" s="216"/>
      <c r="AT603" s="217" t="s">
        <v>246</v>
      </c>
      <c r="AU603" s="217" t="s">
        <v>82</v>
      </c>
      <c r="AV603" s="13" t="s">
        <v>82</v>
      </c>
      <c r="AW603" s="13" t="s">
        <v>33</v>
      </c>
      <c r="AX603" s="13" t="s">
        <v>80</v>
      </c>
      <c r="AY603" s="217" t="s">
        <v>206</v>
      </c>
    </row>
    <row r="604" spans="1:65" s="13" customFormat="1" ht="11.25">
      <c r="B604" s="206"/>
      <c r="C604" s="207"/>
      <c r="D604" s="208" t="s">
        <v>246</v>
      </c>
      <c r="E604" s="207"/>
      <c r="F604" s="210" t="s">
        <v>2377</v>
      </c>
      <c r="G604" s="207"/>
      <c r="H604" s="211">
        <v>86.921999999999997</v>
      </c>
      <c r="I604" s="212"/>
      <c r="J604" s="207"/>
      <c r="K604" s="207"/>
      <c r="L604" s="213"/>
      <c r="M604" s="214"/>
      <c r="N604" s="215"/>
      <c r="O604" s="215"/>
      <c r="P604" s="215"/>
      <c r="Q604" s="215"/>
      <c r="R604" s="215"/>
      <c r="S604" s="215"/>
      <c r="T604" s="216"/>
      <c r="AT604" s="217" t="s">
        <v>246</v>
      </c>
      <c r="AU604" s="217" t="s">
        <v>82</v>
      </c>
      <c r="AV604" s="13" t="s">
        <v>82</v>
      </c>
      <c r="AW604" s="13" t="s">
        <v>4</v>
      </c>
      <c r="AX604" s="13" t="s">
        <v>80</v>
      </c>
      <c r="AY604" s="217" t="s">
        <v>206</v>
      </c>
    </row>
    <row r="605" spans="1:65" s="2" customFormat="1" ht="21.75" customHeight="1">
      <c r="A605" s="35"/>
      <c r="B605" s="36"/>
      <c r="C605" s="193" t="s">
        <v>2378</v>
      </c>
      <c r="D605" s="193" t="s">
        <v>208</v>
      </c>
      <c r="E605" s="194" t="s">
        <v>2379</v>
      </c>
      <c r="F605" s="195" t="s">
        <v>2380</v>
      </c>
      <c r="G605" s="196" t="s">
        <v>325</v>
      </c>
      <c r="H605" s="197">
        <v>2595.373</v>
      </c>
      <c r="I605" s="198"/>
      <c r="J605" s="199">
        <f>ROUND(I605*H605,2)</f>
        <v>0</v>
      </c>
      <c r="K605" s="195" t="s">
        <v>277</v>
      </c>
      <c r="L605" s="40"/>
      <c r="M605" s="200" t="s">
        <v>19</v>
      </c>
      <c r="N605" s="201" t="s">
        <v>43</v>
      </c>
      <c r="O605" s="65"/>
      <c r="P605" s="202">
        <f>O605*H605</f>
        <v>0</v>
      </c>
      <c r="Q605" s="202">
        <v>9.4999999999999998E-3</v>
      </c>
      <c r="R605" s="202">
        <f>Q605*H605</f>
        <v>24.656043499999999</v>
      </c>
      <c r="S605" s="202">
        <v>0</v>
      </c>
      <c r="T605" s="203">
        <f>S605*H605</f>
        <v>0</v>
      </c>
      <c r="U605" s="35"/>
      <c r="V605" s="35"/>
      <c r="W605" s="35"/>
      <c r="X605" s="35"/>
      <c r="Y605" s="35"/>
      <c r="Z605" s="35"/>
      <c r="AA605" s="35"/>
      <c r="AB605" s="35"/>
      <c r="AC605" s="35"/>
      <c r="AD605" s="35"/>
      <c r="AE605" s="35"/>
      <c r="AR605" s="204" t="s">
        <v>212</v>
      </c>
      <c r="AT605" s="204" t="s">
        <v>208</v>
      </c>
      <c r="AU605" s="204" t="s">
        <v>82</v>
      </c>
      <c r="AY605" s="18" t="s">
        <v>206</v>
      </c>
      <c r="BE605" s="205">
        <f>IF(N605="základní",J605,0)</f>
        <v>0</v>
      </c>
      <c r="BF605" s="205">
        <f>IF(N605="snížená",J605,0)</f>
        <v>0</v>
      </c>
      <c r="BG605" s="205">
        <f>IF(N605="zákl. přenesená",J605,0)</f>
        <v>0</v>
      </c>
      <c r="BH605" s="205">
        <f>IF(N605="sníž. přenesená",J605,0)</f>
        <v>0</v>
      </c>
      <c r="BI605" s="205">
        <f>IF(N605="nulová",J605,0)</f>
        <v>0</v>
      </c>
      <c r="BJ605" s="18" t="s">
        <v>80</v>
      </c>
      <c r="BK605" s="205">
        <f>ROUND(I605*H605,2)</f>
        <v>0</v>
      </c>
      <c r="BL605" s="18" t="s">
        <v>212</v>
      </c>
      <c r="BM605" s="204" t="s">
        <v>2381</v>
      </c>
    </row>
    <row r="606" spans="1:65" s="2" customFormat="1" ht="175.5">
      <c r="A606" s="35"/>
      <c r="B606" s="36"/>
      <c r="C606" s="37"/>
      <c r="D606" s="208" t="s">
        <v>279</v>
      </c>
      <c r="E606" s="37"/>
      <c r="F606" s="221" t="s">
        <v>2333</v>
      </c>
      <c r="G606" s="37"/>
      <c r="H606" s="37"/>
      <c r="I606" s="116"/>
      <c r="J606" s="37"/>
      <c r="K606" s="37"/>
      <c r="L606" s="40"/>
      <c r="M606" s="222"/>
      <c r="N606" s="223"/>
      <c r="O606" s="65"/>
      <c r="P606" s="65"/>
      <c r="Q606" s="65"/>
      <c r="R606" s="65"/>
      <c r="S606" s="65"/>
      <c r="T606" s="66"/>
      <c r="U606" s="35"/>
      <c r="V606" s="35"/>
      <c r="W606" s="35"/>
      <c r="X606" s="35"/>
      <c r="Y606" s="35"/>
      <c r="Z606" s="35"/>
      <c r="AA606" s="35"/>
      <c r="AB606" s="35"/>
      <c r="AC606" s="35"/>
      <c r="AD606" s="35"/>
      <c r="AE606" s="35"/>
      <c r="AT606" s="18" t="s">
        <v>279</v>
      </c>
      <c r="AU606" s="18" t="s">
        <v>82</v>
      </c>
    </row>
    <row r="607" spans="1:65" s="13" customFormat="1" ht="11.25">
      <c r="B607" s="206"/>
      <c r="C607" s="207"/>
      <c r="D607" s="208" t="s">
        <v>246</v>
      </c>
      <c r="E607" s="209" t="s">
        <v>19</v>
      </c>
      <c r="F607" s="210" t="s">
        <v>2351</v>
      </c>
      <c r="G607" s="207"/>
      <c r="H607" s="211">
        <v>670.03499999999997</v>
      </c>
      <c r="I607" s="212"/>
      <c r="J607" s="207"/>
      <c r="K607" s="207"/>
      <c r="L607" s="213"/>
      <c r="M607" s="214"/>
      <c r="N607" s="215"/>
      <c r="O607" s="215"/>
      <c r="P607" s="215"/>
      <c r="Q607" s="215"/>
      <c r="R607" s="215"/>
      <c r="S607" s="215"/>
      <c r="T607" s="216"/>
      <c r="AT607" s="217" t="s">
        <v>246</v>
      </c>
      <c r="AU607" s="217" t="s">
        <v>82</v>
      </c>
      <c r="AV607" s="13" t="s">
        <v>82</v>
      </c>
      <c r="AW607" s="13" t="s">
        <v>33</v>
      </c>
      <c r="AX607" s="13" t="s">
        <v>72</v>
      </c>
      <c r="AY607" s="217" t="s">
        <v>206</v>
      </c>
    </row>
    <row r="608" spans="1:65" s="13" customFormat="1" ht="11.25">
      <c r="B608" s="206"/>
      <c r="C608" s="207"/>
      <c r="D608" s="208" t="s">
        <v>246</v>
      </c>
      <c r="E608" s="209" t="s">
        <v>19</v>
      </c>
      <c r="F608" s="210" t="s">
        <v>2352</v>
      </c>
      <c r="G608" s="207"/>
      <c r="H608" s="211">
        <v>-296.95100000000002</v>
      </c>
      <c r="I608" s="212"/>
      <c r="J608" s="207"/>
      <c r="K608" s="207"/>
      <c r="L608" s="213"/>
      <c r="M608" s="214"/>
      <c r="N608" s="215"/>
      <c r="O608" s="215"/>
      <c r="P608" s="215"/>
      <c r="Q608" s="215"/>
      <c r="R608" s="215"/>
      <c r="S608" s="215"/>
      <c r="T608" s="216"/>
      <c r="AT608" s="217" t="s">
        <v>246</v>
      </c>
      <c r="AU608" s="217" t="s">
        <v>82</v>
      </c>
      <c r="AV608" s="13" t="s">
        <v>82</v>
      </c>
      <c r="AW608" s="13" t="s">
        <v>33</v>
      </c>
      <c r="AX608" s="13" t="s">
        <v>72</v>
      </c>
      <c r="AY608" s="217" t="s">
        <v>206</v>
      </c>
    </row>
    <row r="609" spans="1:65" s="13" customFormat="1" ht="11.25">
      <c r="B609" s="206"/>
      <c r="C609" s="207"/>
      <c r="D609" s="208" t="s">
        <v>246</v>
      </c>
      <c r="E609" s="209" t="s">
        <v>19</v>
      </c>
      <c r="F609" s="210" t="s">
        <v>2353</v>
      </c>
      <c r="G609" s="207"/>
      <c r="H609" s="211">
        <v>2059.893</v>
      </c>
      <c r="I609" s="212"/>
      <c r="J609" s="207"/>
      <c r="K609" s="207"/>
      <c r="L609" s="213"/>
      <c r="M609" s="214"/>
      <c r="N609" s="215"/>
      <c r="O609" s="215"/>
      <c r="P609" s="215"/>
      <c r="Q609" s="215"/>
      <c r="R609" s="215"/>
      <c r="S609" s="215"/>
      <c r="T609" s="216"/>
      <c r="AT609" s="217" t="s">
        <v>246</v>
      </c>
      <c r="AU609" s="217" t="s">
        <v>82</v>
      </c>
      <c r="AV609" s="13" t="s">
        <v>82</v>
      </c>
      <c r="AW609" s="13" t="s">
        <v>33</v>
      </c>
      <c r="AX609" s="13" t="s">
        <v>72</v>
      </c>
      <c r="AY609" s="217" t="s">
        <v>206</v>
      </c>
    </row>
    <row r="610" spans="1:65" s="13" customFormat="1" ht="22.5">
      <c r="B610" s="206"/>
      <c r="C610" s="207"/>
      <c r="D610" s="208" t="s">
        <v>246</v>
      </c>
      <c r="E610" s="209" t="s">
        <v>19</v>
      </c>
      <c r="F610" s="210" t="s">
        <v>2354</v>
      </c>
      <c r="G610" s="207"/>
      <c r="H610" s="211">
        <v>-731.29600000000005</v>
      </c>
      <c r="I610" s="212"/>
      <c r="J610" s="207"/>
      <c r="K610" s="207"/>
      <c r="L610" s="213"/>
      <c r="M610" s="214"/>
      <c r="N610" s="215"/>
      <c r="O610" s="215"/>
      <c r="P610" s="215"/>
      <c r="Q610" s="215"/>
      <c r="R610" s="215"/>
      <c r="S610" s="215"/>
      <c r="T610" s="216"/>
      <c r="AT610" s="217" t="s">
        <v>246</v>
      </c>
      <c r="AU610" s="217" t="s">
        <v>82</v>
      </c>
      <c r="AV610" s="13" t="s">
        <v>82</v>
      </c>
      <c r="AW610" s="13" t="s">
        <v>33</v>
      </c>
      <c r="AX610" s="13" t="s">
        <v>72</v>
      </c>
      <c r="AY610" s="217" t="s">
        <v>206</v>
      </c>
    </row>
    <row r="611" spans="1:65" s="13" customFormat="1" ht="11.25">
      <c r="B611" s="206"/>
      <c r="C611" s="207"/>
      <c r="D611" s="208" t="s">
        <v>246</v>
      </c>
      <c r="E611" s="209" t="s">
        <v>19</v>
      </c>
      <c r="F611" s="210" t="s">
        <v>2355</v>
      </c>
      <c r="G611" s="207"/>
      <c r="H611" s="211">
        <v>1445.539</v>
      </c>
      <c r="I611" s="212"/>
      <c r="J611" s="207"/>
      <c r="K611" s="207"/>
      <c r="L611" s="213"/>
      <c r="M611" s="214"/>
      <c r="N611" s="215"/>
      <c r="O611" s="215"/>
      <c r="P611" s="215"/>
      <c r="Q611" s="215"/>
      <c r="R611" s="215"/>
      <c r="S611" s="215"/>
      <c r="T611" s="216"/>
      <c r="AT611" s="217" t="s">
        <v>246</v>
      </c>
      <c r="AU611" s="217" t="s">
        <v>82</v>
      </c>
      <c r="AV611" s="13" t="s">
        <v>82</v>
      </c>
      <c r="AW611" s="13" t="s">
        <v>33</v>
      </c>
      <c r="AX611" s="13" t="s">
        <v>72</v>
      </c>
      <c r="AY611" s="217" t="s">
        <v>206</v>
      </c>
    </row>
    <row r="612" spans="1:65" s="13" customFormat="1" ht="22.5">
      <c r="B612" s="206"/>
      <c r="C612" s="207"/>
      <c r="D612" s="208" t="s">
        <v>246</v>
      </c>
      <c r="E612" s="209" t="s">
        <v>19</v>
      </c>
      <c r="F612" s="210" t="s">
        <v>2356</v>
      </c>
      <c r="G612" s="207"/>
      <c r="H612" s="211">
        <v>-551.84699999999998</v>
      </c>
      <c r="I612" s="212"/>
      <c r="J612" s="207"/>
      <c r="K612" s="207"/>
      <c r="L612" s="213"/>
      <c r="M612" s="214"/>
      <c r="N612" s="215"/>
      <c r="O612" s="215"/>
      <c r="P612" s="215"/>
      <c r="Q612" s="215"/>
      <c r="R612" s="215"/>
      <c r="S612" s="215"/>
      <c r="T612" s="216"/>
      <c r="AT612" s="217" t="s">
        <v>246</v>
      </c>
      <c r="AU612" s="217" t="s">
        <v>82</v>
      </c>
      <c r="AV612" s="13" t="s">
        <v>82</v>
      </c>
      <c r="AW612" s="13" t="s">
        <v>33</v>
      </c>
      <c r="AX612" s="13" t="s">
        <v>72</v>
      </c>
      <c r="AY612" s="217" t="s">
        <v>206</v>
      </c>
    </row>
    <row r="613" spans="1:65" s="14" customFormat="1" ht="11.25">
      <c r="B613" s="234"/>
      <c r="C613" s="235"/>
      <c r="D613" s="208" t="s">
        <v>246</v>
      </c>
      <c r="E613" s="236" t="s">
        <v>19</v>
      </c>
      <c r="F613" s="237" t="s">
        <v>406</v>
      </c>
      <c r="G613" s="235"/>
      <c r="H613" s="238">
        <v>2595.373</v>
      </c>
      <c r="I613" s="239"/>
      <c r="J613" s="235"/>
      <c r="K613" s="235"/>
      <c r="L613" s="240"/>
      <c r="M613" s="241"/>
      <c r="N613" s="242"/>
      <c r="O613" s="242"/>
      <c r="P613" s="242"/>
      <c r="Q613" s="242"/>
      <c r="R613" s="242"/>
      <c r="S613" s="242"/>
      <c r="T613" s="243"/>
      <c r="AT613" s="244" t="s">
        <v>246</v>
      </c>
      <c r="AU613" s="244" t="s">
        <v>82</v>
      </c>
      <c r="AV613" s="14" t="s">
        <v>212</v>
      </c>
      <c r="AW613" s="14" t="s">
        <v>33</v>
      </c>
      <c r="AX613" s="14" t="s">
        <v>80</v>
      </c>
      <c r="AY613" s="244" t="s">
        <v>206</v>
      </c>
    </row>
    <row r="614" spans="1:65" s="2" customFormat="1" ht="16.5" customHeight="1">
      <c r="A614" s="35"/>
      <c r="B614" s="36"/>
      <c r="C614" s="224" t="s">
        <v>2382</v>
      </c>
      <c r="D614" s="224" t="s">
        <v>286</v>
      </c>
      <c r="E614" s="225" t="s">
        <v>2383</v>
      </c>
      <c r="F614" s="226" t="s">
        <v>2384</v>
      </c>
      <c r="G614" s="227" t="s">
        <v>325</v>
      </c>
      <c r="H614" s="228">
        <v>1839.5319999999999</v>
      </c>
      <c r="I614" s="229"/>
      <c r="J614" s="230">
        <f>ROUND(I614*H614,2)</f>
        <v>0</v>
      </c>
      <c r="K614" s="226" t="s">
        <v>277</v>
      </c>
      <c r="L614" s="231"/>
      <c r="M614" s="232" t="s">
        <v>19</v>
      </c>
      <c r="N614" s="233" t="s">
        <v>43</v>
      </c>
      <c r="O614" s="65"/>
      <c r="P614" s="202">
        <f>O614*H614</f>
        <v>0</v>
      </c>
      <c r="Q614" s="202">
        <v>2.2499999999999999E-2</v>
      </c>
      <c r="R614" s="202">
        <f>Q614*H614</f>
        <v>41.389469999999996</v>
      </c>
      <c r="S614" s="202">
        <v>0</v>
      </c>
      <c r="T614" s="203">
        <f>S614*H614</f>
        <v>0</v>
      </c>
      <c r="U614" s="35"/>
      <c r="V614" s="35"/>
      <c r="W614" s="35"/>
      <c r="X614" s="35"/>
      <c r="Y614" s="35"/>
      <c r="Z614" s="35"/>
      <c r="AA614" s="35"/>
      <c r="AB614" s="35"/>
      <c r="AC614" s="35"/>
      <c r="AD614" s="35"/>
      <c r="AE614" s="35"/>
      <c r="AR614" s="204" t="s">
        <v>239</v>
      </c>
      <c r="AT614" s="204" t="s">
        <v>286</v>
      </c>
      <c r="AU614" s="204" t="s">
        <v>82</v>
      </c>
      <c r="AY614" s="18" t="s">
        <v>206</v>
      </c>
      <c r="BE614" s="205">
        <f>IF(N614="základní",J614,0)</f>
        <v>0</v>
      </c>
      <c r="BF614" s="205">
        <f>IF(N614="snížená",J614,0)</f>
        <v>0</v>
      </c>
      <c r="BG614" s="205">
        <f>IF(N614="zákl. přenesená",J614,0)</f>
        <v>0</v>
      </c>
      <c r="BH614" s="205">
        <f>IF(N614="sníž. přenesená",J614,0)</f>
        <v>0</v>
      </c>
      <c r="BI614" s="205">
        <f>IF(N614="nulová",J614,0)</f>
        <v>0</v>
      </c>
      <c r="BJ614" s="18" t="s">
        <v>80</v>
      </c>
      <c r="BK614" s="205">
        <f>ROUND(I614*H614,2)</f>
        <v>0</v>
      </c>
      <c r="BL614" s="18" t="s">
        <v>212</v>
      </c>
      <c r="BM614" s="204" t="s">
        <v>2385</v>
      </c>
    </row>
    <row r="615" spans="1:65" s="13" customFormat="1" ht="11.25">
      <c r="B615" s="206"/>
      <c r="C615" s="207"/>
      <c r="D615" s="208" t="s">
        <v>246</v>
      </c>
      <c r="E615" s="209" t="s">
        <v>19</v>
      </c>
      <c r="F615" s="210" t="s">
        <v>2386</v>
      </c>
      <c r="G615" s="207"/>
      <c r="H615" s="211">
        <v>768.98</v>
      </c>
      <c r="I615" s="212"/>
      <c r="J615" s="207"/>
      <c r="K615" s="207"/>
      <c r="L615" s="213"/>
      <c r="M615" s="214"/>
      <c r="N615" s="215"/>
      <c r="O615" s="215"/>
      <c r="P615" s="215"/>
      <c r="Q615" s="215"/>
      <c r="R615" s="215"/>
      <c r="S615" s="215"/>
      <c r="T615" s="216"/>
      <c r="AT615" s="217" t="s">
        <v>246</v>
      </c>
      <c r="AU615" s="217" t="s">
        <v>82</v>
      </c>
      <c r="AV615" s="13" t="s">
        <v>82</v>
      </c>
      <c r="AW615" s="13" t="s">
        <v>33</v>
      </c>
      <c r="AX615" s="13" t="s">
        <v>72</v>
      </c>
      <c r="AY615" s="217" t="s">
        <v>206</v>
      </c>
    </row>
    <row r="616" spans="1:65" s="13" customFormat="1" ht="11.25">
      <c r="B616" s="206"/>
      <c r="C616" s="207"/>
      <c r="D616" s="208" t="s">
        <v>246</v>
      </c>
      <c r="E616" s="209" t="s">
        <v>19</v>
      </c>
      <c r="F616" s="210" t="s">
        <v>2387</v>
      </c>
      <c r="G616" s="207"/>
      <c r="H616" s="211">
        <v>-312.86399999999998</v>
      </c>
      <c r="I616" s="212"/>
      <c r="J616" s="207"/>
      <c r="K616" s="207"/>
      <c r="L616" s="213"/>
      <c r="M616" s="214"/>
      <c r="N616" s="215"/>
      <c r="O616" s="215"/>
      <c r="P616" s="215"/>
      <c r="Q616" s="215"/>
      <c r="R616" s="215"/>
      <c r="S616" s="215"/>
      <c r="T616" s="216"/>
      <c r="AT616" s="217" t="s">
        <v>246</v>
      </c>
      <c r="AU616" s="217" t="s">
        <v>82</v>
      </c>
      <c r="AV616" s="13" t="s">
        <v>82</v>
      </c>
      <c r="AW616" s="13" t="s">
        <v>33</v>
      </c>
      <c r="AX616" s="13" t="s">
        <v>72</v>
      </c>
      <c r="AY616" s="217" t="s">
        <v>206</v>
      </c>
    </row>
    <row r="617" spans="1:65" s="13" customFormat="1" ht="11.25">
      <c r="B617" s="206"/>
      <c r="C617" s="207"/>
      <c r="D617" s="208" t="s">
        <v>246</v>
      </c>
      <c r="E617" s="209" t="s">
        <v>19</v>
      </c>
      <c r="F617" s="210" t="s">
        <v>2388</v>
      </c>
      <c r="G617" s="207"/>
      <c r="H617" s="211">
        <v>2078.643</v>
      </c>
      <c r="I617" s="212"/>
      <c r="J617" s="207"/>
      <c r="K617" s="207"/>
      <c r="L617" s="213"/>
      <c r="M617" s="214"/>
      <c r="N617" s="215"/>
      <c r="O617" s="215"/>
      <c r="P617" s="215"/>
      <c r="Q617" s="215"/>
      <c r="R617" s="215"/>
      <c r="S617" s="215"/>
      <c r="T617" s="216"/>
      <c r="AT617" s="217" t="s">
        <v>246</v>
      </c>
      <c r="AU617" s="217" t="s">
        <v>82</v>
      </c>
      <c r="AV617" s="13" t="s">
        <v>82</v>
      </c>
      <c r="AW617" s="13" t="s">
        <v>33</v>
      </c>
      <c r="AX617" s="13" t="s">
        <v>72</v>
      </c>
      <c r="AY617" s="217" t="s">
        <v>206</v>
      </c>
    </row>
    <row r="618" spans="1:65" s="13" customFormat="1" ht="22.5">
      <c r="B618" s="206"/>
      <c r="C618" s="207"/>
      <c r="D618" s="208" t="s">
        <v>246</v>
      </c>
      <c r="E618" s="209" t="s">
        <v>19</v>
      </c>
      <c r="F618" s="210" t="s">
        <v>2354</v>
      </c>
      <c r="G618" s="207"/>
      <c r="H618" s="211">
        <v>-731.29600000000005</v>
      </c>
      <c r="I618" s="212"/>
      <c r="J618" s="207"/>
      <c r="K618" s="207"/>
      <c r="L618" s="213"/>
      <c r="M618" s="214"/>
      <c r="N618" s="215"/>
      <c r="O618" s="215"/>
      <c r="P618" s="215"/>
      <c r="Q618" s="215"/>
      <c r="R618" s="215"/>
      <c r="S618" s="215"/>
      <c r="T618" s="216"/>
      <c r="AT618" s="217" t="s">
        <v>246</v>
      </c>
      <c r="AU618" s="217" t="s">
        <v>82</v>
      </c>
      <c r="AV618" s="13" t="s">
        <v>82</v>
      </c>
      <c r="AW618" s="13" t="s">
        <v>33</v>
      </c>
      <c r="AX618" s="13" t="s">
        <v>72</v>
      </c>
      <c r="AY618" s="217" t="s">
        <v>206</v>
      </c>
    </row>
    <row r="619" spans="1:65" s="14" customFormat="1" ht="11.25">
      <c r="B619" s="234"/>
      <c r="C619" s="235"/>
      <c r="D619" s="208" t="s">
        <v>246</v>
      </c>
      <c r="E619" s="236" t="s">
        <v>19</v>
      </c>
      <c r="F619" s="237" t="s">
        <v>406</v>
      </c>
      <c r="G619" s="235"/>
      <c r="H619" s="238">
        <v>1803.463</v>
      </c>
      <c r="I619" s="239"/>
      <c r="J619" s="235"/>
      <c r="K619" s="235"/>
      <c r="L619" s="240"/>
      <c r="M619" s="241"/>
      <c r="N619" s="242"/>
      <c r="O619" s="242"/>
      <c r="P619" s="242"/>
      <c r="Q619" s="242"/>
      <c r="R619" s="242"/>
      <c r="S619" s="242"/>
      <c r="T619" s="243"/>
      <c r="AT619" s="244" t="s">
        <v>246</v>
      </c>
      <c r="AU619" s="244" t="s">
        <v>82</v>
      </c>
      <c r="AV619" s="14" t="s">
        <v>212</v>
      </c>
      <c r="AW619" s="14" t="s">
        <v>33</v>
      </c>
      <c r="AX619" s="14" t="s">
        <v>80</v>
      </c>
      <c r="AY619" s="244" t="s">
        <v>206</v>
      </c>
    </row>
    <row r="620" spans="1:65" s="13" customFormat="1" ht="11.25">
      <c r="B620" s="206"/>
      <c r="C620" s="207"/>
      <c r="D620" s="208" t="s">
        <v>246</v>
      </c>
      <c r="E620" s="207"/>
      <c r="F620" s="210" t="s">
        <v>2389</v>
      </c>
      <c r="G620" s="207"/>
      <c r="H620" s="211">
        <v>1839.5319999999999</v>
      </c>
      <c r="I620" s="212"/>
      <c r="J620" s="207"/>
      <c r="K620" s="207"/>
      <c r="L620" s="213"/>
      <c r="M620" s="214"/>
      <c r="N620" s="215"/>
      <c r="O620" s="215"/>
      <c r="P620" s="215"/>
      <c r="Q620" s="215"/>
      <c r="R620" s="215"/>
      <c r="S620" s="215"/>
      <c r="T620" s="216"/>
      <c r="AT620" s="217" t="s">
        <v>246</v>
      </c>
      <c r="AU620" s="217" t="s">
        <v>82</v>
      </c>
      <c r="AV620" s="13" t="s">
        <v>82</v>
      </c>
      <c r="AW620" s="13" t="s">
        <v>4</v>
      </c>
      <c r="AX620" s="13" t="s">
        <v>80</v>
      </c>
      <c r="AY620" s="217" t="s">
        <v>206</v>
      </c>
    </row>
    <row r="621" spans="1:65" s="2" customFormat="1" ht="16.5" customHeight="1">
      <c r="A621" s="35"/>
      <c r="B621" s="36"/>
      <c r="C621" s="224" t="s">
        <v>2390</v>
      </c>
      <c r="D621" s="224" t="s">
        <v>286</v>
      </c>
      <c r="E621" s="225" t="s">
        <v>2391</v>
      </c>
      <c r="F621" s="226" t="s">
        <v>2392</v>
      </c>
      <c r="G621" s="227" t="s">
        <v>325</v>
      </c>
      <c r="H621" s="228">
        <v>113.854</v>
      </c>
      <c r="I621" s="229"/>
      <c r="J621" s="230">
        <f>ROUND(I621*H621,2)</f>
        <v>0</v>
      </c>
      <c r="K621" s="226" t="s">
        <v>277</v>
      </c>
      <c r="L621" s="231"/>
      <c r="M621" s="232" t="s">
        <v>19</v>
      </c>
      <c r="N621" s="233" t="s">
        <v>43</v>
      </c>
      <c r="O621" s="65"/>
      <c r="P621" s="202">
        <f>O621*H621</f>
        <v>0</v>
      </c>
      <c r="Q621" s="202">
        <v>1.95E-2</v>
      </c>
      <c r="R621" s="202">
        <f>Q621*H621</f>
        <v>2.2201529999999998</v>
      </c>
      <c r="S621" s="202">
        <v>0</v>
      </c>
      <c r="T621" s="203">
        <f>S621*H621</f>
        <v>0</v>
      </c>
      <c r="U621" s="35"/>
      <c r="V621" s="35"/>
      <c r="W621" s="35"/>
      <c r="X621" s="35"/>
      <c r="Y621" s="35"/>
      <c r="Z621" s="35"/>
      <c r="AA621" s="35"/>
      <c r="AB621" s="35"/>
      <c r="AC621" s="35"/>
      <c r="AD621" s="35"/>
      <c r="AE621" s="35"/>
      <c r="AR621" s="204" t="s">
        <v>239</v>
      </c>
      <c r="AT621" s="204" t="s">
        <v>286</v>
      </c>
      <c r="AU621" s="204" t="s">
        <v>82</v>
      </c>
      <c r="AY621" s="18" t="s">
        <v>206</v>
      </c>
      <c r="BE621" s="205">
        <f>IF(N621="základní",J621,0)</f>
        <v>0</v>
      </c>
      <c r="BF621" s="205">
        <f>IF(N621="snížená",J621,0)</f>
        <v>0</v>
      </c>
      <c r="BG621" s="205">
        <f>IF(N621="zákl. přenesená",J621,0)</f>
        <v>0</v>
      </c>
      <c r="BH621" s="205">
        <f>IF(N621="sníž. přenesená",J621,0)</f>
        <v>0</v>
      </c>
      <c r="BI621" s="205">
        <f>IF(N621="nulová",J621,0)</f>
        <v>0</v>
      </c>
      <c r="BJ621" s="18" t="s">
        <v>80</v>
      </c>
      <c r="BK621" s="205">
        <f>ROUND(I621*H621,2)</f>
        <v>0</v>
      </c>
      <c r="BL621" s="18" t="s">
        <v>212</v>
      </c>
      <c r="BM621" s="204" t="s">
        <v>2393</v>
      </c>
    </row>
    <row r="622" spans="1:65" s="13" customFormat="1" ht="11.25">
      <c r="B622" s="206"/>
      <c r="C622" s="207"/>
      <c r="D622" s="208" t="s">
        <v>246</v>
      </c>
      <c r="E622" s="209" t="s">
        <v>19</v>
      </c>
      <c r="F622" s="210" t="s">
        <v>2394</v>
      </c>
      <c r="G622" s="207"/>
      <c r="H622" s="211">
        <v>111.622</v>
      </c>
      <c r="I622" s="212"/>
      <c r="J622" s="207"/>
      <c r="K622" s="207"/>
      <c r="L622" s="213"/>
      <c r="M622" s="214"/>
      <c r="N622" s="215"/>
      <c r="O622" s="215"/>
      <c r="P622" s="215"/>
      <c r="Q622" s="215"/>
      <c r="R622" s="215"/>
      <c r="S622" s="215"/>
      <c r="T622" s="216"/>
      <c r="AT622" s="217" t="s">
        <v>246</v>
      </c>
      <c r="AU622" s="217" t="s">
        <v>82</v>
      </c>
      <c r="AV622" s="13" t="s">
        <v>82</v>
      </c>
      <c r="AW622" s="13" t="s">
        <v>33</v>
      </c>
      <c r="AX622" s="13" t="s">
        <v>80</v>
      </c>
      <c r="AY622" s="217" t="s">
        <v>206</v>
      </c>
    </row>
    <row r="623" spans="1:65" s="13" customFormat="1" ht="11.25">
      <c r="B623" s="206"/>
      <c r="C623" s="207"/>
      <c r="D623" s="208" t="s">
        <v>246</v>
      </c>
      <c r="E623" s="207"/>
      <c r="F623" s="210" t="s">
        <v>2395</v>
      </c>
      <c r="G623" s="207"/>
      <c r="H623" s="211">
        <v>113.854</v>
      </c>
      <c r="I623" s="212"/>
      <c r="J623" s="207"/>
      <c r="K623" s="207"/>
      <c r="L623" s="213"/>
      <c r="M623" s="214"/>
      <c r="N623" s="215"/>
      <c r="O623" s="215"/>
      <c r="P623" s="215"/>
      <c r="Q623" s="215"/>
      <c r="R623" s="215"/>
      <c r="S623" s="215"/>
      <c r="T623" s="216"/>
      <c r="AT623" s="217" t="s">
        <v>246</v>
      </c>
      <c r="AU623" s="217" t="s">
        <v>82</v>
      </c>
      <c r="AV623" s="13" t="s">
        <v>82</v>
      </c>
      <c r="AW623" s="13" t="s">
        <v>4</v>
      </c>
      <c r="AX623" s="13" t="s">
        <v>80</v>
      </c>
      <c r="AY623" s="217" t="s">
        <v>206</v>
      </c>
    </row>
    <row r="624" spans="1:65" s="2" customFormat="1" ht="16.5" customHeight="1">
      <c r="A624" s="35"/>
      <c r="B624" s="36"/>
      <c r="C624" s="224" t="s">
        <v>2396</v>
      </c>
      <c r="D624" s="224" t="s">
        <v>286</v>
      </c>
      <c r="E624" s="225" t="s">
        <v>2397</v>
      </c>
      <c r="F624" s="226" t="s">
        <v>2398</v>
      </c>
      <c r="G624" s="227" t="s">
        <v>325</v>
      </c>
      <c r="H624" s="228">
        <v>719.529</v>
      </c>
      <c r="I624" s="229"/>
      <c r="J624" s="230">
        <f>ROUND(I624*H624,2)</f>
        <v>0</v>
      </c>
      <c r="K624" s="226" t="s">
        <v>277</v>
      </c>
      <c r="L624" s="231"/>
      <c r="M624" s="232" t="s">
        <v>19</v>
      </c>
      <c r="N624" s="233" t="s">
        <v>43</v>
      </c>
      <c r="O624" s="65"/>
      <c r="P624" s="202">
        <f>O624*H624</f>
        <v>0</v>
      </c>
      <c r="Q624" s="202">
        <v>2.5000000000000001E-2</v>
      </c>
      <c r="R624" s="202">
        <f>Q624*H624</f>
        <v>17.988225</v>
      </c>
      <c r="S624" s="202">
        <v>0</v>
      </c>
      <c r="T624" s="203">
        <f>S624*H624</f>
        <v>0</v>
      </c>
      <c r="U624" s="35"/>
      <c r="V624" s="35"/>
      <c r="W624" s="35"/>
      <c r="X624" s="35"/>
      <c r="Y624" s="35"/>
      <c r="Z624" s="35"/>
      <c r="AA624" s="35"/>
      <c r="AB624" s="35"/>
      <c r="AC624" s="35"/>
      <c r="AD624" s="35"/>
      <c r="AE624" s="35"/>
      <c r="AR624" s="204" t="s">
        <v>239</v>
      </c>
      <c r="AT624" s="204" t="s">
        <v>286</v>
      </c>
      <c r="AU624" s="204" t="s">
        <v>82</v>
      </c>
      <c r="AY624" s="18" t="s">
        <v>206</v>
      </c>
      <c r="BE624" s="205">
        <f>IF(N624="základní",J624,0)</f>
        <v>0</v>
      </c>
      <c r="BF624" s="205">
        <f>IF(N624="snížená",J624,0)</f>
        <v>0</v>
      </c>
      <c r="BG624" s="205">
        <f>IF(N624="zákl. přenesená",J624,0)</f>
        <v>0</v>
      </c>
      <c r="BH624" s="205">
        <f>IF(N624="sníž. přenesená",J624,0)</f>
        <v>0</v>
      </c>
      <c r="BI624" s="205">
        <f>IF(N624="nulová",J624,0)</f>
        <v>0</v>
      </c>
      <c r="BJ624" s="18" t="s">
        <v>80</v>
      </c>
      <c r="BK624" s="205">
        <f>ROUND(I624*H624,2)</f>
        <v>0</v>
      </c>
      <c r="BL624" s="18" t="s">
        <v>212</v>
      </c>
      <c r="BM624" s="204" t="s">
        <v>2399</v>
      </c>
    </row>
    <row r="625" spans="1:65" s="13" customFormat="1" ht="11.25">
      <c r="B625" s="206"/>
      <c r="C625" s="207"/>
      <c r="D625" s="208" t="s">
        <v>246</v>
      </c>
      <c r="E625" s="209" t="s">
        <v>19</v>
      </c>
      <c r="F625" s="210" t="s">
        <v>2400</v>
      </c>
      <c r="G625" s="207"/>
      <c r="H625" s="211">
        <v>1352.9770000000001</v>
      </c>
      <c r="I625" s="212"/>
      <c r="J625" s="207"/>
      <c r="K625" s="207"/>
      <c r="L625" s="213"/>
      <c r="M625" s="214"/>
      <c r="N625" s="215"/>
      <c r="O625" s="215"/>
      <c r="P625" s="215"/>
      <c r="Q625" s="215"/>
      <c r="R625" s="215"/>
      <c r="S625" s="215"/>
      <c r="T625" s="216"/>
      <c r="AT625" s="217" t="s">
        <v>246</v>
      </c>
      <c r="AU625" s="217" t="s">
        <v>82</v>
      </c>
      <c r="AV625" s="13" t="s">
        <v>82</v>
      </c>
      <c r="AW625" s="13" t="s">
        <v>33</v>
      </c>
      <c r="AX625" s="13" t="s">
        <v>72</v>
      </c>
      <c r="AY625" s="217" t="s">
        <v>206</v>
      </c>
    </row>
    <row r="626" spans="1:65" s="13" customFormat="1" ht="11.25">
      <c r="B626" s="206"/>
      <c r="C626" s="207"/>
      <c r="D626" s="208" t="s">
        <v>246</v>
      </c>
      <c r="E626" s="209" t="s">
        <v>19</v>
      </c>
      <c r="F626" s="210" t="s">
        <v>2401</v>
      </c>
      <c r="G626" s="207"/>
      <c r="H626" s="211">
        <v>-535.93399999999997</v>
      </c>
      <c r="I626" s="212"/>
      <c r="J626" s="207"/>
      <c r="K626" s="207"/>
      <c r="L626" s="213"/>
      <c r="M626" s="214"/>
      <c r="N626" s="215"/>
      <c r="O626" s="215"/>
      <c r="P626" s="215"/>
      <c r="Q626" s="215"/>
      <c r="R626" s="215"/>
      <c r="S626" s="215"/>
      <c r="T626" s="216"/>
      <c r="AT626" s="217" t="s">
        <v>246</v>
      </c>
      <c r="AU626" s="217" t="s">
        <v>82</v>
      </c>
      <c r="AV626" s="13" t="s">
        <v>82</v>
      </c>
      <c r="AW626" s="13" t="s">
        <v>33</v>
      </c>
      <c r="AX626" s="13" t="s">
        <v>72</v>
      </c>
      <c r="AY626" s="217" t="s">
        <v>206</v>
      </c>
    </row>
    <row r="627" spans="1:65" s="13" customFormat="1" ht="11.25">
      <c r="B627" s="206"/>
      <c r="C627" s="207"/>
      <c r="D627" s="208" t="s">
        <v>246</v>
      </c>
      <c r="E627" s="209" t="s">
        <v>19</v>
      </c>
      <c r="F627" s="210" t="s">
        <v>2402</v>
      </c>
      <c r="G627" s="207"/>
      <c r="H627" s="211">
        <v>-111.622</v>
      </c>
      <c r="I627" s="212"/>
      <c r="J627" s="207"/>
      <c r="K627" s="207"/>
      <c r="L627" s="213"/>
      <c r="M627" s="214"/>
      <c r="N627" s="215"/>
      <c r="O627" s="215"/>
      <c r="P627" s="215"/>
      <c r="Q627" s="215"/>
      <c r="R627" s="215"/>
      <c r="S627" s="215"/>
      <c r="T627" s="216"/>
      <c r="AT627" s="217" t="s">
        <v>246</v>
      </c>
      <c r="AU627" s="217" t="s">
        <v>82</v>
      </c>
      <c r="AV627" s="13" t="s">
        <v>82</v>
      </c>
      <c r="AW627" s="13" t="s">
        <v>33</v>
      </c>
      <c r="AX627" s="13" t="s">
        <v>72</v>
      </c>
      <c r="AY627" s="217" t="s">
        <v>206</v>
      </c>
    </row>
    <row r="628" spans="1:65" s="14" customFormat="1" ht="11.25">
      <c r="B628" s="234"/>
      <c r="C628" s="235"/>
      <c r="D628" s="208" t="s">
        <v>246</v>
      </c>
      <c r="E628" s="236" t="s">
        <v>19</v>
      </c>
      <c r="F628" s="237" t="s">
        <v>406</v>
      </c>
      <c r="G628" s="235"/>
      <c r="H628" s="238">
        <v>705.42100000000005</v>
      </c>
      <c r="I628" s="239"/>
      <c r="J628" s="235"/>
      <c r="K628" s="235"/>
      <c r="L628" s="240"/>
      <c r="M628" s="241"/>
      <c r="N628" s="242"/>
      <c r="O628" s="242"/>
      <c r="P628" s="242"/>
      <c r="Q628" s="242"/>
      <c r="R628" s="242"/>
      <c r="S628" s="242"/>
      <c r="T628" s="243"/>
      <c r="AT628" s="244" t="s">
        <v>246</v>
      </c>
      <c r="AU628" s="244" t="s">
        <v>82</v>
      </c>
      <c r="AV628" s="14" t="s">
        <v>212</v>
      </c>
      <c r="AW628" s="14" t="s">
        <v>33</v>
      </c>
      <c r="AX628" s="14" t="s">
        <v>80</v>
      </c>
      <c r="AY628" s="244" t="s">
        <v>206</v>
      </c>
    </row>
    <row r="629" spans="1:65" s="13" customFormat="1" ht="11.25">
      <c r="B629" s="206"/>
      <c r="C629" s="207"/>
      <c r="D629" s="208" t="s">
        <v>246</v>
      </c>
      <c r="E629" s="207"/>
      <c r="F629" s="210" t="s">
        <v>2403</v>
      </c>
      <c r="G629" s="207"/>
      <c r="H629" s="211">
        <v>719.529</v>
      </c>
      <c r="I629" s="212"/>
      <c r="J629" s="207"/>
      <c r="K629" s="207"/>
      <c r="L629" s="213"/>
      <c r="M629" s="214"/>
      <c r="N629" s="215"/>
      <c r="O629" s="215"/>
      <c r="P629" s="215"/>
      <c r="Q629" s="215"/>
      <c r="R629" s="215"/>
      <c r="S629" s="215"/>
      <c r="T629" s="216"/>
      <c r="AT629" s="217" t="s">
        <v>246</v>
      </c>
      <c r="AU629" s="217" t="s">
        <v>82</v>
      </c>
      <c r="AV629" s="13" t="s">
        <v>82</v>
      </c>
      <c r="AW629" s="13" t="s">
        <v>4</v>
      </c>
      <c r="AX629" s="13" t="s">
        <v>80</v>
      </c>
      <c r="AY629" s="217" t="s">
        <v>206</v>
      </c>
    </row>
    <row r="630" spans="1:65" s="2" customFormat="1" ht="16.5" customHeight="1">
      <c r="A630" s="35"/>
      <c r="B630" s="36"/>
      <c r="C630" s="193" t="s">
        <v>2404</v>
      </c>
      <c r="D630" s="193" t="s">
        <v>208</v>
      </c>
      <c r="E630" s="194" t="s">
        <v>2405</v>
      </c>
      <c r="F630" s="195" t="s">
        <v>2406</v>
      </c>
      <c r="G630" s="196" t="s">
        <v>220</v>
      </c>
      <c r="H630" s="197">
        <v>443.29</v>
      </c>
      <c r="I630" s="198"/>
      <c r="J630" s="199">
        <f>ROUND(I630*H630,2)</f>
        <v>0</v>
      </c>
      <c r="K630" s="195" t="s">
        <v>277</v>
      </c>
      <c r="L630" s="40"/>
      <c r="M630" s="200" t="s">
        <v>19</v>
      </c>
      <c r="N630" s="201" t="s">
        <v>43</v>
      </c>
      <c r="O630" s="65"/>
      <c r="P630" s="202">
        <f>O630*H630</f>
        <v>0</v>
      </c>
      <c r="Q630" s="202">
        <v>3.0000000000000001E-5</v>
      </c>
      <c r="R630" s="202">
        <f>Q630*H630</f>
        <v>1.32987E-2</v>
      </c>
      <c r="S630" s="202">
        <v>0</v>
      </c>
      <c r="T630" s="203">
        <f>S630*H630</f>
        <v>0</v>
      </c>
      <c r="U630" s="35"/>
      <c r="V630" s="35"/>
      <c r="W630" s="35"/>
      <c r="X630" s="35"/>
      <c r="Y630" s="35"/>
      <c r="Z630" s="35"/>
      <c r="AA630" s="35"/>
      <c r="AB630" s="35"/>
      <c r="AC630" s="35"/>
      <c r="AD630" s="35"/>
      <c r="AE630" s="35"/>
      <c r="AR630" s="204" t="s">
        <v>212</v>
      </c>
      <c r="AT630" s="204" t="s">
        <v>208</v>
      </c>
      <c r="AU630" s="204" t="s">
        <v>82</v>
      </c>
      <c r="AY630" s="18" t="s">
        <v>206</v>
      </c>
      <c r="BE630" s="205">
        <f>IF(N630="základní",J630,0)</f>
        <v>0</v>
      </c>
      <c r="BF630" s="205">
        <f>IF(N630="snížená",J630,0)</f>
        <v>0</v>
      </c>
      <c r="BG630" s="205">
        <f>IF(N630="zákl. přenesená",J630,0)</f>
        <v>0</v>
      </c>
      <c r="BH630" s="205">
        <f>IF(N630="sníž. přenesená",J630,0)</f>
        <v>0</v>
      </c>
      <c r="BI630" s="205">
        <f>IF(N630="nulová",J630,0)</f>
        <v>0</v>
      </c>
      <c r="BJ630" s="18" t="s">
        <v>80</v>
      </c>
      <c r="BK630" s="205">
        <f>ROUND(I630*H630,2)</f>
        <v>0</v>
      </c>
      <c r="BL630" s="18" t="s">
        <v>212</v>
      </c>
      <c r="BM630" s="204" t="s">
        <v>2407</v>
      </c>
    </row>
    <row r="631" spans="1:65" s="2" customFormat="1" ht="39">
      <c r="A631" s="35"/>
      <c r="B631" s="36"/>
      <c r="C631" s="37"/>
      <c r="D631" s="208" t="s">
        <v>279</v>
      </c>
      <c r="E631" s="37"/>
      <c r="F631" s="221" t="s">
        <v>2408</v>
      </c>
      <c r="G631" s="37"/>
      <c r="H631" s="37"/>
      <c r="I631" s="116"/>
      <c r="J631" s="37"/>
      <c r="K631" s="37"/>
      <c r="L631" s="40"/>
      <c r="M631" s="222"/>
      <c r="N631" s="223"/>
      <c r="O631" s="65"/>
      <c r="P631" s="65"/>
      <c r="Q631" s="65"/>
      <c r="R631" s="65"/>
      <c r="S631" s="65"/>
      <c r="T631" s="66"/>
      <c r="U631" s="35"/>
      <c r="V631" s="35"/>
      <c r="W631" s="35"/>
      <c r="X631" s="35"/>
      <c r="Y631" s="35"/>
      <c r="Z631" s="35"/>
      <c r="AA631" s="35"/>
      <c r="AB631" s="35"/>
      <c r="AC631" s="35"/>
      <c r="AD631" s="35"/>
      <c r="AE631" s="35"/>
      <c r="AT631" s="18" t="s">
        <v>279</v>
      </c>
      <c r="AU631" s="18" t="s">
        <v>82</v>
      </c>
    </row>
    <row r="632" spans="1:65" s="13" customFormat="1" ht="11.25">
      <c r="B632" s="206"/>
      <c r="C632" s="207"/>
      <c r="D632" s="208" t="s">
        <v>246</v>
      </c>
      <c r="E632" s="209" t="s">
        <v>19</v>
      </c>
      <c r="F632" s="210" t="s">
        <v>2409</v>
      </c>
      <c r="G632" s="207"/>
      <c r="H632" s="211">
        <v>443.29</v>
      </c>
      <c r="I632" s="212"/>
      <c r="J632" s="207"/>
      <c r="K632" s="207"/>
      <c r="L632" s="213"/>
      <c r="M632" s="214"/>
      <c r="N632" s="215"/>
      <c r="O632" s="215"/>
      <c r="P632" s="215"/>
      <c r="Q632" s="215"/>
      <c r="R632" s="215"/>
      <c r="S632" s="215"/>
      <c r="T632" s="216"/>
      <c r="AT632" s="217" t="s">
        <v>246</v>
      </c>
      <c r="AU632" s="217" t="s">
        <v>82</v>
      </c>
      <c r="AV632" s="13" t="s">
        <v>82</v>
      </c>
      <c r="AW632" s="13" t="s">
        <v>33</v>
      </c>
      <c r="AX632" s="13" t="s">
        <v>80</v>
      </c>
      <c r="AY632" s="217" t="s">
        <v>206</v>
      </c>
    </row>
    <row r="633" spans="1:65" s="2" customFormat="1" ht="16.5" customHeight="1">
      <c r="A633" s="35"/>
      <c r="B633" s="36"/>
      <c r="C633" s="224" t="s">
        <v>2410</v>
      </c>
      <c r="D633" s="224" t="s">
        <v>286</v>
      </c>
      <c r="E633" s="225" t="s">
        <v>2411</v>
      </c>
      <c r="F633" s="226" t="s">
        <v>2412</v>
      </c>
      <c r="G633" s="227" t="s">
        <v>220</v>
      </c>
      <c r="H633" s="228">
        <v>29.169</v>
      </c>
      <c r="I633" s="229"/>
      <c r="J633" s="230">
        <f>ROUND(I633*H633,2)</f>
        <v>0</v>
      </c>
      <c r="K633" s="226" t="s">
        <v>277</v>
      </c>
      <c r="L633" s="231"/>
      <c r="M633" s="232" t="s">
        <v>19</v>
      </c>
      <c r="N633" s="233" t="s">
        <v>43</v>
      </c>
      <c r="O633" s="65"/>
      <c r="P633" s="202">
        <f>O633*H633</f>
        <v>0</v>
      </c>
      <c r="Q633" s="202">
        <v>5.5999999999999995E-4</v>
      </c>
      <c r="R633" s="202">
        <f>Q633*H633</f>
        <v>1.6334639999999997E-2</v>
      </c>
      <c r="S633" s="202">
        <v>0</v>
      </c>
      <c r="T633" s="203">
        <f>S633*H633</f>
        <v>0</v>
      </c>
      <c r="U633" s="35"/>
      <c r="V633" s="35"/>
      <c r="W633" s="35"/>
      <c r="X633" s="35"/>
      <c r="Y633" s="35"/>
      <c r="Z633" s="35"/>
      <c r="AA633" s="35"/>
      <c r="AB633" s="35"/>
      <c r="AC633" s="35"/>
      <c r="AD633" s="35"/>
      <c r="AE633" s="35"/>
      <c r="AR633" s="204" t="s">
        <v>239</v>
      </c>
      <c r="AT633" s="204" t="s">
        <v>286</v>
      </c>
      <c r="AU633" s="204" t="s">
        <v>82</v>
      </c>
      <c r="AY633" s="18" t="s">
        <v>206</v>
      </c>
      <c r="BE633" s="205">
        <f>IF(N633="základní",J633,0)</f>
        <v>0</v>
      </c>
      <c r="BF633" s="205">
        <f>IF(N633="snížená",J633,0)</f>
        <v>0</v>
      </c>
      <c r="BG633" s="205">
        <f>IF(N633="zákl. přenesená",J633,0)</f>
        <v>0</v>
      </c>
      <c r="BH633" s="205">
        <f>IF(N633="sníž. přenesená",J633,0)</f>
        <v>0</v>
      </c>
      <c r="BI633" s="205">
        <f>IF(N633="nulová",J633,0)</f>
        <v>0</v>
      </c>
      <c r="BJ633" s="18" t="s">
        <v>80</v>
      </c>
      <c r="BK633" s="205">
        <f>ROUND(I633*H633,2)</f>
        <v>0</v>
      </c>
      <c r="BL633" s="18" t="s">
        <v>212</v>
      </c>
      <c r="BM633" s="204" t="s">
        <v>2413</v>
      </c>
    </row>
    <row r="634" spans="1:65" s="13" customFormat="1" ht="11.25">
      <c r="B634" s="206"/>
      <c r="C634" s="207"/>
      <c r="D634" s="208" t="s">
        <v>246</v>
      </c>
      <c r="E634" s="207"/>
      <c r="F634" s="210" t="s">
        <v>2414</v>
      </c>
      <c r="G634" s="207"/>
      <c r="H634" s="211">
        <v>29.169</v>
      </c>
      <c r="I634" s="212"/>
      <c r="J634" s="207"/>
      <c r="K634" s="207"/>
      <c r="L634" s="213"/>
      <c r="M634" s="214"/>
      <c r="N634" s="215"/>
      <c r="O634" s="215"/>
      <c r="P634" s="215"/>
      <c r="Q634" s="215"/>
      <c r="R634" s="215"/>
      <c r="S634" s="215"/>
      <c r="T634" s="216"/>
      <c r="AT634" s="217" t="s">
        <v>246</v>
      </c>
      <c r="AU634" s="217" t="s">
        <v>82</v>
      </c>
      <c r="AV634" s="13" t="s">
        <v>82</v>
      </c>
      <c r="AW634" s="13" t="s">
        <v>4</v>
      </c>
      <c r="AX634" s="13" t="s">
        <v>80</v>
      </c>
      <c r="AY634" s="217" t="s">
        <v>206</v>
      </c>
    </row>
    <row r="635" spans="1:65" s="2" customFormat="1" ht="16.5" customHeight="1">
      <c r="A635" s="35"/>
      <c r="B635" s="36"/>
      <c r="C635" s="224" t="s">
        <v>2415</v>
      </c>
      <c r="D635" s="224" t="s">
        <v>286</v>
      </c>
      <c r="E635" s="225" t="s">
        <v>2416</v>
      </c>
      <c r="F635" s="226" t="s">
        <v>2417</v>
      </c>
      <c r="G635" s="227" t="s">
        <v>220</v>
      </c>
      <c r="H635" s="228">
        <v>313.541</v>
      </c>
      <c r="I635" s="229"/>
      <c r="J635" s="230">
        <f>ROUND(I635*H635,2)</f>
        <v>0</v>
      </c>
      <c r="K635" s="226" t="s">
        <v>277</v>
      </c>
      <c r="L635" s="231"/>
      <c r="M635" s="232" t="s">
        <v>19</v>
      </c>
      <c r="N635" s="233" t="s">
        <v>43</v>
      </c>
      <c r="O635" s="65"/>
      <c r="P635" s="202">
        <f>O635*H635</f>
        <v>0</v>
      </c>
      <c r="Q635" s="202">
        <v>7.6000000000000004E-4</v>
      </c>
      <c r="R635" s="202">
        <f>Q635*H635</f>
        <v>0.23829116</v>
      </c>
      <c r="S635" s="202">
        <v>0</v>
      </c>
      <c r="T635" s="203">
        <f>S635*H635</f>
        <v>0</v>
      </c>
      <c r="U635" s="35"/>
      <c r="V635" s="35"/>
      <c r="W635" s="35"/>
      <c r="X635" s="35"/>
      <c r="Y635" s="35"/>
      <c r="Z635" s="35"/>
      <c r="AA635" s="35"/>
      <c r="AB635" s="35"/>
      <c r="AC635" s="35"/>
      <c r="AD635" s="35"/>
      <c r="AE635" s="35"/>
      <c r="AR635" s="204" t="s">
        <v>239</v>
      </c>
      <c r="AT635" s="204" t="s">
        <v>286</v>
      </c>
      <c r="AU635" s="204" t="s">
        <v>82</v>
      </c>
      <c r="AY635" s="18" t="s">
        <v>206</v>
      </c>
      <c r="BE635" s="205">
        <f>IF(N635="základní",J635,0)</f>
        <v>0</v>
      </c>
      <c r="BF635" s="205">
        <f>IF(N635="snížená",J635,0)</f>
        <v>0</v>
      </c>
      <c r="BG635" s="205">
        <f>IF(N635="zákl. přenesená",J635,0)</f>
        <v>0</v>
      </c>
      <c r="BH635" s="205">
        <f>IF(N635="sníž. přenesená",J635,0)</f>
        <v>0</v>
      </c>
      <c r="BI635" s="205">
        <f>IF(N635="nulová",J635,0)</f>
        <v>0</v>
      </c>
      <c r="BJ635" s="18" t="s">
        <v>80</v>
      </c>
      <c r="BK635" s="205">
        <f>ROUND(I635*H635,2)</f>
        <v>0</v>
      </c>
      <c r="BL635" s="18" t="s">
        <v>212</v>
      </c>
      <c r="BM635" s="204" t="s">
        <v>2418</v>
      </c>
    </row>
    <row r="636" spans="1:65" s="13" customFormat="1" ht="11.25">
      <c r="B636" s="206"/>
      <c r="C636" s="207"/>
      <c r="D636" s="208" t="s">
        <v>246</v>
      </c>
      <c r="E636" s="209" t="s">
        <v>19</v>
      </c>
      <c r="F636" s="210" t="s">
        <v>2419</v>
      </c>
      <c r="G636" s="207"/>
      <c r="H636" s="211">
        <v>298.61</v>
      </c>
      <c r="I636" s="212"/>
      <c r="J636" s="207"/>
      <c r="K636" s="207"/>
      <c r="L636" s="213"/>
      <c r="M636" s="214"/>
      <c r="N636" s="215"/>
      <c r="O636" s="215"/>
      <c r="P636" s="215"/>
      <c r="Q636" s="215"/>
      <c r="R636" s="215"/>
      <c r="S636" s="215"/>
      <c r="T636" s="216"/>
      <c r="AT636" s="217" t="s">
        <v>246</v>
      </c>
      <c r="AU636" s="217" t="s">
        <v>82</v>
      </c>
      <c r="AV636" s="13" t="s">
        <v>82</v>
      </c>
      <c r="AW636" s="13" t="s">
        <v>33</v>
      </c>
      <c r="AX636" s="13" t="s">
        <v>80</v>
      </c>
      <c r="AY636" s="217" t="s">
        <v>206</v>
      </c>
    </row>
    <row r="637" spans="1:65" s="13" customFormat="1" ht="11.25">
      <c r="B637" s="206"/>
      <c r="C637" s="207"/>
      <c r="D637" s="208" t="s">
        <v>246</v>
      </c>
      <c r="E637" s="207"/>
      <c r="F637" s="210" t="s">
        <v>2420</v>
      </c>
      <c r="G637" s="207"/>
      <c r="H637" s="211">
        <v>313.541</v>
      </c>
      <c r="I637" s="212"/>
      <c r="J637" s="207"/>
      <c r="K637" s="207"/>
      <c r="L637" s="213"/>
      <c r="M637" s="214"/>
      <c r="N637" s="215"/>
      <c r="O637" s="215"/>
      <c r="P637" s="215"/>
      <c r="Q637" s="215"/>
      <c r="R637" s="215"/>
      <c r="S637" s="215"/>
      <c r="T637" s="216"/>
      <c r="AT637" s="217" t="s">
        <v>246</v>
      </c>
      <c r="AU637" s="217" t="s">
        <v>82</v>
      </c>
      <c r="AV637" s="13" t="s">
        <v>82</v>
      </c>
      <c r="AW637" s="13" t="s">
        <v>4</v>
      </c>
      <c r="AX637" s="13" t="s">
        <v>80</v>
      </c>
      <c r="AY637" s="217" t="s">
        <v>206</v>
      </c>
    </row>
    <row r="638" spans="1:65" s="2" customFormat="1" ht="16.5" customHeight="1">
      <c r="A638" s="35"/>
      <c r="B638" s="36"/>
      <c r="C638" s="224" t="s">
        <v>2421</v>
      </c>
      <c r="D638" s="224" t="s">
        <v>286</v>
      </c>
      <c r="E638" s="225" t="s">
        <v>2422</v>
      </c>
      <c r="F638" s="226" t="s">
        <v>2423</v>
      </c>
      <c r="G638" s="227" t="s">
        <v>220</v>
      </c>
      <c r="H638" s="228">
        <v>122.745</v>
      </c>
      <c r="I638" s="229"/>
      <c r="J638" s="230">
        <f>ROUND(I638*H638,2)</f>
        <v>0</v>
      </c>
      <c r="K638" s="226" t="s">
        <v>277</v>
      </c>
      <c r="L638" s="231"/>
      <c r="M638" s="232" t="s">
        <v>19</v>
      </c>
      <c r="N638" s="233" t="s">
        <v>43</v>
      </c>
      <c r="O638" s="65"/>
      <c r="P638" s="202">
        <f>O638*H638</f>
        <v>0</v>
      </c>
      <c r="Q638" s="202">
        <v>8.0000000000000004E-4</v>
      </c>
      <c r="R638" s="202">
        <f>Q638*H638</f>
        <v>9.8196000000000006E-2</v>
      </c>
      <c r="S638" s="202">
        <v>0</v>
      </c>
      <c r="T638" s="203">
        <f>S638*H638</f>
        <v>0</v>
      </c>
      <c r="U638" s="35"/>
      <c r="V638" s="35"/>
      <c r="W638" s="35"/>
      <c r="X638" s="35"/>
      <c r="Y638" s="35"/>
      <c r="Z638" s="35"/>
      <c r="AA638" s="35"/>
      <c r="AB638" s="35"/>
      <c r="AC638" s="35"/>
      <c r="AD638" s="35"/>
      <c r="AE638" s="35"/>
      <c r="AR638" s="204" t="s">
        <v>239</v>
      </c>
      <c r="AT638" s="204" t="s">
        <v>286</v>
      </c>
      <c r="AU638" s="204" t="s">
        <v>82</v>
      </c>
      <c r="AY638" s="18" t="s">
        <v>206</v>
      </c>
      <c r="BE638" s="205">
        <f>IF(N638="základní",J638,0)</f>
        <v>0</v>
      </c>
      <c r="BF638" s="205">
        <f>IF(N638="snížená",J638,0)</f>
        <v>0</v>
      </c>
      <c r="BG638" s="205">
        <f>IF(N638="zákl. přenesená",J638,0)</f>
        <v>0</v>
      </c>
      <c r="BH638" s="205">
        <f>IF(N638="sníž. přenesená",J638,0)</f>
        <v>0</v>
      </c>
      <c r="BI638" s="205">
        <f>IF(N638="nulová",J638,0)</f>
        <v>0</v>
      </c>
      <c r="BJ638" s="18" t="s">
        <v>80</v>
      </c>
      <c r="BK638" s="205">
        <f>ROUND(I638*H638,2)</f>
        <v>0</v>
      </c>
      <c r="BL638" s="18" t="s">
        <v>212</v>
      </c>
      <c r="BM638" s="204" t="s">
        <v>2424</v>
      </c>
    </row>
    <row r="639" spans="1:65" s="13" customFormat="1" ht="11.25">
      <c r="B639" s="206"/>
      <c r="C639" s="207"/>
      <c r="D639" s="208" t="s">
        <v>246</v>
      </c>
      <c r="E639" s="209" t="s">
        <v>19</v>
      </c>
      <c r="F639" s="210" t="s">
        <v>2425</v>
      </c>
      <c r="G639" s="207"/>
      <c r="H639" s="211">
        <v>116.9</v>
      </c>
      <c r="I639" s="212"/>
      <c r="J639" s="207"/>
      <c r="K639" s="207"/>
      <c r="L639" s="213"/>
      <c r="M639" s="214"/>
      <c r="N639" s="215"/>
      <c r="O639" s="215"/>
      <c r="P639" s="215"/>
      <c r="Q639" s="215"/>
      <c r="R639" s="215"/>
      <c r="S639" s="215"/>
      <c r="T639" s="216"/>
      <c r="AT639" s="217" t="s">
        <v>246</v>
      </c>
      <c r="AU639" s="217" t="s">
        <v>82</v>
      </c>
      <c r="AV639" s="13" t="s">
        <v>82</v>
      </c>
      <c r="AW639" s="13" t="s">
        <v>33</v>
      </c>
      <c r="AX639" s="13" t="s">
        <v>80</v>
      </c>
      <c r="AY639" s="217" t="s">
        <v>206</v>
      </c>
    </row>
    <row r="640" spans="1:65" s="13" customFormat="1" ht="11.25">
      <c r="B640" s="206"/>
      <c r="C640" s="207"/>
      <c r="D640" s="208" t="s">
        <v>246</v>
      </c>
      <c r="E640" s="207"/>
      <c r="F640" s="210" t="s">
        <v>2426</v>
      </c>
      <c r="G640" s="207"/>
      <c r="H640" s="211">
        <v>122.745</v>
      </c>
      <c r="I640" s="212"/>
      <c r="J640" s="207"/>
      <c r="K640" s="207"/>
      <c r="L640" s="213"/>
      <c r="M640" s="214"/>
      <c r="N640" s="215"/>
      <c r="O640" s="215"/>
      <c r="P640" s="215"/>
      <c r="Q640" s="215"/>
      <c r="R640" s="215"/>
      <c r="S640" s="215"/>
      <c r="T640" s="216"/>
      <c r="AT640" s="217" t="s">
        <v>246</v>
      </c>
      <c r="AU640" s="217" t="s">
        <v>82</v>
      </c>
      <c r="AV640" s="13" t="s">
        <v>82</v>
      </c>
      <c r="AW640" s="13" t="s">
        <v>4</v>
      </c>
      <c r="AX640" s="13" t="s">
        <v>80</v>
      </c>
      <c r="AY640" s="217" t="s">
        <v>206</v>
      </c>
    </row>
    <row r="641" spans="1:65" s="2" customFormat="1" ht="21.75" customHeight="1">
      <c r="A641" s="35"/>
      <c r="B641" s="36"/>
      <c r="C641" s="193" t="s">
        <v>2427</v>
      </c>
      <c r="D641" s="193" t="s">
        <v>208</v>
      </c>
      <c r="E641" s="194" t="s">
        <v>2428</v>
      </c>
      <c r="F641" s="195" t="s">
        <v>2429</v>
      </c>
      <c r="G641" s="196" t="s">
        <v>325</v>
      </c>
      <c r="H641" s="197">
        <v>3189.63</v>
      </c>
      <c r="I641" s="198"/>
      <c r="J641" s="199">
        <f>ROUND(I641*H641,2)</f>
        <v>0</v>
      </c>
      <c r="K641" s="195" t="s">
        <v>277</v>
      </c>
      <c r="L641" s="40"/>
      <c r="M641" s="200" t="s">
        <v>19</v>
      </c>
      <c r="N641" s="201" t="s">
        <v>43</v>
      </c>
      <c r="O641" s="65"/>
      <c r="P641" s="202">
        <f>O641*H641</f>
        <v>0</v>
      </c>
      <c r="Q641" s="202">
        <v>3.48E-3</v>
      </c>
      <c r="R641" s="202">
        <f>Q641*H641</f>
        <v>11.099912400000001</v>
      </c>
      <c r="S641" s="202">
        <v>0</v>
      </c>
      <c r="T641" s="203">
        <f>S641*H641</f>
        <v>0</v>
      </c>
      <c r="U641" s="35"/>
      <c r="V641" s="35"/>
      <c r="W641" s="35"/>
      <c r="X641" s="35"/>
      <c r="Y641" s="35"/>
      <c r="Z641" s="35"/>
      <c r="AA641" s="35"/>
      <c r="AB641" s="35"/>
      <c r="AC641" s="35"/>
      <c r="AD641" s="35"/>
      <c r="AE641" s="35"/>
      <c r="AR641" s="204" t="s">
        <v>212</v>
      </c>
      <c r="AT641" s="204" t="s">
        <v>208</v>
      </c>
      <c r="AU641" s="204" t="s">
        <v>82</v>
      </c>
      <c r="AY641" s="18" t="s">
        <v>206</v>
      </c>
      <c r="BE641" s="205">
        <f>IF(N641="základní",J641,0)</f>
        <v>0</v>
      </c>
      <c r="BF641" s="205">
        <f>IF(N641="snížená",J641,0)</f>
        <v>0</v>
      </c>
      <c r="BG641" s="205">
        <f>IF(N641="zákl. přenesená",J641,0)</f>
        <v>0</v>
      </c>
      <c r="BH641" s="205">
        <f>IF(N641="sníž. přenesená",J641,0)</f>
        <v>0</v>
      </c>
      <c r="BI641" s="205">
        <f>IF(N641="nulová",J641,0)</f>
        <v>0</v>
      </c>
      <c r="BJ641" s="18" t="s">
        <v>80</v>
      </c>
      <c r="BK641" s="205">
        <f>ROUND(I641*H641,2)</f>
        <v>0</v>
      </c>
      <c r="BL641" s="18" t="s">
        <v>212</v>
      </c>
      <c r="BM641" s="204" t="s">
        <v>2430</v>
      </c>
    </row>
    <row r="642" spans="1:65" s="13" customFormat="1" ht="11.25">
      <c r="B642" s="206"/>
      <c r="C642" s="207"/>
      <c r="D642" s="208" t="s">
        <v>246</v>
      </c>
      <c r="E642" s="209" t="s">
        <v>19</v>
      </c>
      <c r="F642" s="210" t="s">
        <v>2349</v>
      </c>
      <c r="G642" s="207"/>
      <c r="H642" s="211">
        <v>253.142</v>
      </c>
      <c r="I642" s="212"/>
      <c r="J642" s="207"/>
      <c r="K642" s="207"/>
      <c r="L642" s="213"/>
      <c r="M642" s="214"/>
      <c r="N642" s="215"/>
      <c r="O642" s="215"/>
      <c r="P642" s="215"/>
      <c r="Q642" s="215"/>
      <c r="R642" s="215"/>
      <c r="S642" s="215"/>
      <c r="T642" s="216"/>
      <c r="AT642" s="217" t="s">
        <v>246</v>
      </c>
      <c r="AU642" s="217" t="s">
        <v>82</v>
      </c>
      <c r="AV642" s="13" t="s">
        <v>82</v>
      </c>
      <c r="AW642" s="13" t="s">
        <v>33</v>
      </c>
      <c r="AX642" s="13" t="s">
        <v>72</v>
      </c>
      <c r="AY642" s="217" t="s">
        <v>206</v>
      </c>
    </row>
    <row r="643" spans="1:65" s="13" customFormat="1" ht="11.25">
      <c r="B643" s="206"/>
      <c r="C643" s="207"/>
      <c r="D643" s="208" t="s">
        <v>246</v>
      </c>
      <c r="E643" s="209" t="s">
        <v>19</v>
      </c>
      <c r="F643" s="210" t="s">
        <v>2350</v>
      </c>
      <c r="G643" s="207"/>
      <c r="H643" s="211">
        <v>35.956000000000003</v>
      </c>
      <c r="I643" s="212"/>
      <c r="J643" s="207"/>
      <c r="K643" s="207"/>
      <c r="L643" s="213"/>
      <c r="M643" s="214"/>
      <c r="N643" s="215"/>
      <c r="O643" s="215"/>
      <c r="P643" s="215"/>
      <c r="Q643" s="215"/>
      <c r="R643" s="215"/>
      <c r="S643" s="215"/>
      <c r="T643" s="216"/>
      <c r="AT643" s="217" t="s">
        <v>246</v>
      </c>
      <c r="AU643" s="217" t="s">
        <v>82</v>
      </c>
      <c r="AV643" s="13" t="s">
        <v>82</v>
      </c>
      <c r="AW643" s="13" t="s">
        <v>33</v>
      </c>
      <c r="AX643" s="13" t="s">
        <v>72</v>
      </c>
      <c r="AY643" s="217" t="s">
        <v>206</v>
      </c>
    </row>
    <row r="644" spans="1:65" s="13" customFormat="1" ht="11.25">
      <c r="B644" s="206"/>
      <c r="C644" s="207"/>
      <c r="D644" s="208" t="s">
        <v>246</v>
      </c>
      <c r="E644" s="209" t="s">
        <v>19</v>
      </c>
      <c r="F644" s="210" t="s">
        <v>2351</v>
      </c>
      <c r="G644" s="207"/>
      <c r="H644" s="211">
        <v>670.03499999999997</v>
      </c>
      <c r="I644" s="212"/>
      <c r="J644" s="207"/>
      <c r="K644" s="207"/>
      <c r="L644" s="213"/>
      <c r="M644" s="214"/>
      <c r="N644" s="215"/>
      <c r="O644" s="215"/>
      <c r="P644" s="215"/>
      <c r="Q644" s="215"/>
      <c r="R644" s="215"/>
      <c r="S644" s="215"/>
      <c r="T644" s="216"/>
      <c r="AT644" s="217" t="s">
        <v>246</v>
      </c>
      <c r="AU644" s="217" t="s">
        <v>82</v>
      </c>
      <c r="AV644" s="13" t="s">
        <v>82</v>
      </c>
      <c r="AW644" s="13" t="s">
        <v>33</v>
      </c>
      <c r="AX644" s="13" t="s">
        <v>72</v>
      </c>
      <c r="AY644" s="217" t="s">
        <v>206</v>
      </c>
    </row>
    <row r="645" spans="1:65" s="13" customFormat="1" ht="11.25">
      <c r="B645" s="206"/>
      <c r="C645" s="207"/>
      <c r="D645" s="208" t="s">
        <v>246</v>
      </c>
      <c r="E645" s="209" t="s">
        <v>19</v>
      </c>
      <c r="F645" s="210" t="s">
        <v>2352</v>
      </c>
      <c r="G645" s="207"/>
      <c r="H645" s="211">
        <v>-296.95100000000002</v>
      </c>
      <c r="I645" s="212"/>
      <c r="J645" s="207"/>
      <c r="K645" s="207"/>
      <c r="L645" s="213"/>
      <c r="M645" s="214"/>
      <c r="N645" s="215"/>
      <c r="O645" s="215"/>
      <c r="P645" s="215"/>
      <c r="Q645" s="215"/>
      <c r="R645" s="215"/>
      <c r="S645" s="215"/>
      <c r="T645" s="216"/>
      <c r="AT645" s="217" t="s">
        <v>246</v>
      </c>
      <c r="AU645" s="217" t="s">
        <v>82</v>
      </c>
      <c r="AV645" s="13" t="s">
        <v>82</v>
      </c>
      <c r="AW645" s="13" t="s">
        <v>33</v>
      </c>
      <c r="AX645" s="13" t="s">
        <v>72</v>
      </c>
      <c r="AY645" s="217" t="s">
        <v>206</v>
      </c>
    </row>
    <row r="646" spans="1:65" s="13" customFormat="1" ht="11.25">
      <c r="B646" s="206"/>
      <c r="C646" s="207"/>
      <c r="D646" s="208" t="s">
        <v>246</v>
      </c>
      <c r="E646" s="209" t="s">
        <v>19</v>
      </c>
      <c r="F646" s="210" t="s">
        <v>2353</v>
      </c>
      <c r="G646" s="207"/>
      <c r="H646" s="211">
        <v>2059.893</v>
      </c>
      <c r="I646" s="212"/>
      <c r="J646" s="207"/>
      <c r="K646" s="207"/>
      <c r="L646" s="213"/>
      <c r="M646" s="214"/>
      <c r="N646" s="215"/>
      <c r="O646" s="215"/>
      <c r="P646" s="215"/>
      <c r="Q646" s="215"/>
      <c r="R646" s="215"/>
      <c r="S646" s="215"/>
      <c r="T646" s="216"/>
      <c r="AT646" s="217" t="s">
        <v>246</v>
      </c>
      <c r="AU646" s="217" t="s">
        <v>82</v>
      </c>
      <c r="AV646" s="13" t="s">
        <v>82</v>
      </c>
      <c r="AW646" s="13" t="s">
        <v>33</v>
      </c>
      <c r="AX646" s="13" t="s">
        <v>72</v>
      </c>
      <c r="AY646" s="217" t="s">
        <v>206</v>
      </c>
    </row>
    <row r="647" spans="1:65" s="13" customFormat="1" ht="22.5">
      <c r="B647" s="206"/>
      <c r="C647" s="207"/>
      <c r="D647" s="208" t="s">
        <v>246</v>
      </c>
      <c r="E647" s="209" t="s">
        <v>19</v>
      </c>
      <c r="F647" s="210" t="s">
        <v>2354</v>
      </c>
      <c r="G647" s="207"/>
      <c r="H647" s="211">
        <v>-731.29600000000005</v>
      </c>
      <c r="I647" s="212"/>
      <c r="J647" s="207"/>
      <c r="K647" s="207"/>
      <c r="L647" s="213"/>
      <c r="M647" s="214"/>
      <c r="N647" s="215"/>
      <c r="O647" s="215"/>
      <c r="P647" s="215"/>
      <c r="Q647" s="215"/>
      <c r="R647" s="215"/>
      <c r="S647" s="215"/>
      <c r="T647" s="216"/>
      <c r="AT647" s="217" t="s">
        <v>246</v>
      </c>
      <c r="AU647" s="217" t="s">
        <v>82</v>
      </c>
      <c r="AV647" s="13" t="s">
        <v>82</v>
      </c>
      <c r="AW647" s="13" t="s">
        <v>33</v>
      </c>
      <c r="AX647" s="13" t="s">
        <v>72</v>
      </c>
      <c r="AY647" s="217" t="s">
        <v>206</v>
      </c>
    </row>
    <row r="648" spans="1:65" s="13" customFormat="1" ht="11.25">
      <c r="B648" s="206"/>
      <c r="C648" s="207"/>
      <c r="D648" s="208" t="s">
        <v>246</v>
      </c>
      <c r="E648" s="209" t="s">
        <v>19</v>
      </c>
      <c r="F648" s="210" t="s">
        <v>2355</v>
      </c>
      <c r="G648" s="207"/>
      <c r="H648" s="211">
        <v>1445.539</v>
      </c>
      <c r="I648" s="212"/>
      <c r="J648" s="207"/>
      <c r="K648" s="207"/>
      <c r="L648" s="213"/>
      <c r="M648" s="214"/>
      <c r="N648" s="215"/>
      <c r="O648" s="215"/>
      <c r="P648" s="215"/>
      <c r="Q648" s="215"/>
      <c r="R648" s="215"/>
      <c r="S648" s="215"/>
      <c r="T648" s="216"/>
      <c r="AT648" s="217" t="s">
        <v>246</v>
      </c>
      <c r="AU648" s="217" t="s">
        <v>82</v>
      </c>
      <c r="AV648" s="13" t="s">
        <v>82</v>
      </c>
      <c r="AW648" s="13" t="s">
        <v>33</v>
      </c>
      <c r="AX648" s="13" t="s">
        <v>72</v>
      </c>
      <c r="AY648" s="217" t="s">
        <v>206</v>
      </c>
    </row>
    <row r="649" spans="1:65" s="13" customFormat="1" ht="22.5">
      <c r="B649" s="206"/>
      <c r="C649" s="207"/>
      <c r="D649" s="208" t="s">
        <v>246</v>
      </c>
      <c r="E649" s="209" t="s">
        <v>19</v>
      </c>
      <c r="F649" s="210" t="s">
        <v>2356</v>
      </c>
      <c r="G649" s="207"/>
      <c r="H649" s="211">
        <v>-551.84699999999998</v>
      </c>
      <c r="I649" s="212"/>
      <c r="J649" s="207"/>
      <c r="K649" s="207"/>
      <c r="L649" s="213"/>
      <c r="M649" s="214"/>
      <c r="N649" s="215"/>
      <c r="O649" s="215"/>
      <c r="P649" s="215"/>
      <c r="Q649" s="215"/>
      <c r="R649" s="215"/>
      <c r="S649" s="215"/>
      <c r="T649" s="216"/>
      <c r="AT649" s="217" t="s">
        <v>246</v>
      </c>
      <c r="AU649" s="217" t="s">
        <v>82</v>
      </c>
      <c r="AV649" s="13" t="s">
        <v>82</v>
      </c>
      <c r="AW649" s="13" t="s">
        <v>33</v>
      </c>
      <c r="AX649" s="13" t="s">
        <v>72</v>
      </c>
      <c r="AY649" s="217" t="s">
        <v>206</v>
      </c>
    </row>
    <row r="650" spans="1:65" s="13" customFormat="1" ht="11.25">
      <c r="B650" s="206"/>
      <c r="C650" s="207"/>
      <c r="D650" s="208" t="s">
        <v>246</v>
      </c>
      <c r="E650" s="209" t="s">
        <v>19</v>
      </c>
      <c r="F650" s="210" t="s">
        <v>2357</v>
      </c>
      <c r="G650" s="207"/>
      <c r="H650" s="211">
        <v>-131.018</v>
      </c>
      <c r="I650" s="212"/>
      <c r="J650" s="207"/>
      <c r="K650" s="207"/>
      <c r="L650" s="213"/>
      <c r="M650" s="214"/>
      <c r="N650" s="215"/>
      <c r="O650" s="215"/>
      <c r="P650" s="215"/>
      <c r="Q650" s="215"/>
      <c r="R650" s="215"/>
      <c r="S650" s="215"/>
      <c r="T650" s="216"/>
      <c r="AT650" s="217" t="s">
        <v>246</v>
      </c>
      <c r="AU650" s="217" t="s">
        <v>82</v>
      </c>
      <c r="AV650" s="13" t="s">
        <v>82</v>
      </c>
      <c r="AW650" s="13" t="s">
        <v>33</v>
      </c>
      <c r="AX650" s="13" t="s">
        <v>72</v>
      </c>
      <c r="AY650" s="217" t="s">
        <v>206</v>
      </c>
    </row>
    <row r="651" spans="1:65" s="13" customFormat="1" ht="22.5">
      <c r="B651" s="206"/>
      <c r="C651" s="207"/>
      <c r="D651" s="208" t="s">
        <v>246</v>
      </c>
      <c r="E651" s="209" t="s">
        <v>19</v>
      </c>
      <c r="F651" s="210" t="s">
        <v>2358</v>
      </c>
      <c r="G651" s="207"/>
      <c r="H651" s="211">
        <v>96.546000000000006</v>
      </c>
      <c r="I651" s="212"/>
      <c r="J651" s="207"/>
      <c r="K651" s="207"/>
      <c r="L651" s="213"/>
      <c r="M651" s="214"/>
      <c r="N651" s="215"/>
      <c r="O651" s="215"/>
      <c r="P651" s="215"/>
      <c r="Q651" s="215"/>
      <c r="R651" s="215"/>
      <c r="S651" s="215"/>
      <c r="T651" s="216"/>
      <c r="AT651" s="217" t="s">
        <v>246</v>
      </c>
      <c r="AU651" s="217" t="s">
        <v>82</v>
      </c>
      <c r="AV651" s="13" t="s">
        <v>82</v>
      </c>
      <c r="AW651" s="13" t="s">
        <v>33</v>
      </c>
      <c r="AX651" s="13" t="s">
        <v>72</v>
      </c>
      <c r="AY651" s="217" t="s">
        <v>206</v>
      </c>
    </row>
    <row r="652" spans="1:65" s="13" customFormat="1" ht="22.5">
      <c r="B652" s="206"/>
      <c r="C652" s="207"/>
      <c r="D652" s="208" t="s">
        <v>246</v>
      </c>
      <c r="E652" s="209" t="s">
        <v>19</v>
      </c>
      <c r="F652" s="210" t="s">
        <v>2359</v>
      </c>
      <c r="G652" s="207"/>
      <c r="H652" s="211">
        <v>199.61</v>
      </c>
      <c r="I652" s="212"/>
      <c r="J652" s="207"/>
      <c r="K652" s="207"/>
      <c r="L652" s="213"/>
      <c r="M652" s="214"/>
      <c r="N652" s="215"/>
      <c r="O652" s="215"/>
      <c r="P652" s="215"/>
      <c r="Q652" s="215"/>
      <c r="R652" s="215"/>
      <c r="S652" s="215"/>
      <c r="T652" s="216"/>
      <c r="AT652" s="217" t="s">
        <v>246</v>
      </c>
      <c r="AU652" s="217" t="s">
        <v>82</v>
      </c>
      <c r="AV652" s="13" t="s">
        <v>82</v>
      </c>
      <c r="AW652" s="13" t="s">
        <v>33</v>
      </c>
      <c r="AX652" s="13" t="s">
        <v>72</v>
      </c>
      <c r="AY652" s="217" t="s">
        <v>206</v>
      </c>
    </row>
    <row r="653" spans="1:65" s="13" customFormat="1" ht="11.25">
      <c r="B653" s="206"/>
      <c r="C653" s="207"/>
      <c r="D653" s="208" t="s">
        <v>246</v>
      </c>
      <c r="E653" s="209" t="s">
        <v>19</v>
      </c>
      <c r="F653" s="210" t="s">
        <v>2360</v>
      </c>
      <c r="G653" s="207"/>
      <c r="H653" s="211">
        <v>140.02099999999999</v>
      </c>
      <c r="I653" s="212"/>
      <c r="J653" s="207"/>
      <c r="K653" s="207"/>
      <c r="L653" s="213"/>
      <c r="M653" s="214"/>
      <c r="N653" s="215"/>
      <c r="O653" s="215"/>
      <c r="P653" s="215"/>
      <c r="Q653" s="215"/>
      <c r="R653" s="215"/>
      <c r="S653" s="215"/>
      <c r="T653" s="216"/>
      <c r="AT653" s="217" t="s">
        <v>246</v>
      </c>
      <c r="AU653" s="217" t="s">
        <v>82</v>
      </c>
      <c r="AV653" s="13" t="s">
        <v>82</v>
      </c>
      <c r="AW653" s="13" t="s">
        <v>33</v>
      </c>
      <c r="AX653" s="13" t="s">
        <v>72</v>
      </c>
      <c r="AY653" s="217" t="s">
        <v>206</v>
      </c>
    </row>
    <row r="654" spans="1:65" s="14" customFormat="1" ht="11.25">
      <c r="B654" s="234"/>
      <c r="C654" s="235"/>
      <c r="D654" s="208" t="s">
        <v>246</v>
      </c>
      <c r="E654" s="236" t="s">
        <v>19</v>
      </c>
      <c r="F654" s="237" t="s">
        <v>406</v>
      </c>
      <c r="G654" s="235"/>
      <c r="H654" s="238">
        <v>3189.63</v>
      </c>
      <c r="I654" s="239"/>
      <c r="J654" s="235"/>
      <c r="K654" s="235"/>
      <c r="L654" s="240"/>
      <c r="M654" s="241"/>
      <c r="N654" s="242"/>
      <c r="O654" s="242"/>
      <c r="P654" s="242"/>
      <c r="Q654" s="242"/>
      <c r="R654" s="242"/>
      <c r="S654" s="242"/>
      <c r="T654" s="243"/>
      <c r="AT654" s="244" t="s">
        <v>246</v>
      </c>
      <c r="AU654" s="244" t="s">
        <v>82</v>
      </c>
      <c r="AV654" s="14" t="s">
        <v>212</v>
      </c>
      <c r="AW654" s="14" t="s">
        <v>33</v>
      </c>
      <c r="AX654" s="14" t="s">
        <v>80</v>
      </c>
      <c r="AY654" s="244" t="s">
        <v>206</v>
      </c>
    </row>
    <row r="655" spans="1:65" s="2" customFormat="1" ht="16.5" customHeight="1">
      <c r="A655" s="35"/>
      <c r="B655" s="36"/>
      <c r="C655" s="193" t="s">
        <v>2431</v>
      </c>
      <c r="D655" s="193" t="s">
        <v>208</v>
      </c>
      <c r="E655" s="194" t="s">
        <v>2432</v>
      </c>
      <c r="F655" s="195" t="s">
        <v>2433</v>
      </c>
      <c r="G655" s="196" t="s">
        <v>302</v>
      </c>
      <c r="H655" s="197">
        <v>57.347000000000001</v>
      </c>
      <c r="I655" s="198"/>
      <c r="J655" s="199">
        <f>ROUND(I655*H655,2)</f>
        <v>0</v>
      </c>
      <c r="K655" s="195" t="s">
        <v>277</v>
      </c>
      <c r="L655" s="40"/>
      <c r="M655" s="200" t="s">
        <v>19</v>
      </c>
      <c r="N655" s="201" t="s">
        <v>43</v>
      </c>
      <c r="O655" s="65"/>
      <c r="P655" s="202">
        <f>O655*H655</f>
        <v>0</v>
      </c>
      <c r="Q655" s="202">
        <v>2.2563399999999998</v>
      </c>
      <c r="R655" s="202">
        <f>Q655*H655</f>
        <v>129.39432997999998</v>
      </c>
      <c r="S655" s="202">
        <v>0</v>
      </c>
      <c r="T655" s="203">
        <f>S655*H655</f>
        <v>0</v>
      </c>
      <c r="U655" s="35"/>
      <c r="V655" s="35"/>
      <c r="W655" s="35"/>
      <c r="X655" s="35"/>
      <c r="Y655" s="35"/>
      <c r="Z655" s="35"/>
      <c r="AA655" s="35"/>
      <c r="AB655" s="35"/>
      <c r="AC655" s="35"/>
      <c r="AD655" s="35"/>
      <c r="AE655" s="35"/>
      <c r="AR655" s="204" t="s">
        <v>212</v>
      </c>
      <c r="AT655" s="204" t="s">
        <v>208</v>
      </c>
      <c r="AU655" s="204" t="s">
        <v>82</v>
      </c>
      <c r="AY655" s="18" t="s">
        <v>206</v>
      </c>
      <c r="BE655" s="205">
        <f>IF(N655="základní",J655,0)</f>
        <v>0</v>
      </c>
      <c r="BF655" s="205">
        <f>IF(N655="snížená",J655,0)</f>
        <v>0</v>
      </c>
      <c r="BG655" s="205">
        <f>IF(N655="zákl. přenesená",J655,0)</f>
        <v>0</v>
      </c>
      <c r="BH655" s="205">
        <f>IF(N655="sníž. přenesená",J655,0)</f>
        <v>0</v>
      </c>
      <c r="BI655" s="205">
        <f>IF(N655="nulová",J655,0)</f>
        <v>0</v>
      </c>
      <c r="BJ655" s="18" t="s">
        <v>80</v>
      </c>
      <c r="BK655" s="205">
        <f>ROUND(I655*H655,2)</f>
        <v>0</v>
      </c>
      <c r="BL655" s="18" t="s">
        <v>212</v>
      </c>
      <c r="BM655" s="204" t="s">
        <v>2434</v>
      </c>
    </row>
    <row r="656" spans="1:65" s="2" customFormat="1" ht="146.25">
      <c r="A656" s="35"/>
      <c r="B656" s="36"/>
      <c r="C656" s="37"/>
      <c r="D656" s="208" t="s">
        <v>279</v>
      </c>
      <c r="E656" s="37"/>
      <c r="F656" s="221" t="s">
        <v>2435</v>
      </c>
      <c r="G656" s="37"/>
      <c r="H656" s="37"/>
      <c r="I656" s="116"/>
      <c r="J656" s="37"/>
      <c r="K656" s="37"/>
      <c r="L656" s="40"/>
      <c r="M656" s="222"/>
      <c r="N656" s="223"/>
      <c r="O656" s="65"/>
      <c r="P656" s="65"/>
      <c r="Q656" s="65"/>
      <c r="R656" s="65"/>
      <c r="S656" s="65"/>
      <c r="T656" s="66"/>
      <c r="U656" s="35"/>
      <c r="V656" s="35"/>
      <c r="W656" s="35"/>
      <c r="X656" s="35"/>
      <c r="Y656" s="35"/>
      <c r="Z656" s="35"/>
      <c r="AA656" s="35"/>
      <c r="AB656" s="35"/>
      <c r="AC656" s="35"/>
      <c r="AD656" s="35"/>
      <c r="AE656" s="35"/>
      <c r="AT656" s="18" t="s">
        <v>279</v>
      </c>
      <c r="AU656" s="18" t="s">
        <v>82</v>
      </c>
    </row>
    <row r="657" spans="1:65" s="13" customFormat="1" ht="11.25">
      <c r="B657" s="206"/>
      <c r="C657" s="207"/>
      <c r="D657" s="208" t="s">
        <v>246</v>
      </c>
      <c r="E657" s="209" t="s">
        <v>19</v>
      </c>
      <c r="F657" s="210" t="s">
        <v>2436</v>
      </c>
      <c r="G657" s="207"/>
      <c r="H657" s="211">
        <v>43.173000000000002</v>
      </c>
      <c r="I657" s="212"/>
      <c r="J657" s="207"/>
      <c r="K657" s="207"/>
      <c r="L657" s="213"/>
      <c r="M657" s="214"/>
      <c r="N657" s="215"/>
      <c r="O657" s="215"/>
      <c r="P657" s="215"/>
      <c r="Q657" s="215"/>
      <c r="R657" s="215"/>
      <c r="S657" s="215"/>
      <c r="T657" s="216"/>
      <c r="AT657" s="217" t="s">
        <v>246</v>
      </c>
      <c r="AU657" s="217" t="s">
        <v>82</v>
      </c>
      <c r="AV657" s="13" t="s">
        <v>82</v>
      </c>
      <c r="AW657" s="13" t="s">
        <v>33</v>
      </c>
      <c r="AX657" s="13" t="s">
        <v>72</v>
      </c>
      <c r="AY657" s="217" t="s">
        <v>206</v>
      </c>
    </row>
    <row r="658" spans="1:65" s="13" customFormat="1" ht="11.25">
      <c r="B658" s="206"/>
      <c r="C658" s="207"/>
      <c r="D658" s="208" t="s">
        <v>246</v>
      </c>
      <c r="E658" s="209" t="s">
        <v>19</v>
      </c>
      <c r="F658" s="210" t="s">
        <v>2437</v>
      </c>
      <c r="G658" s="207"/>
      <c r="H658" s="211">
        <v>0.74199999999999999</v>
      </c>
      <c r="I658" s="212"/>
      <c r="J658" s="207"/>
      <c r="K658" s="207"/>
      <c r="L658" s="213"/>
      <c r="M658" s="214"/>
      <c r="N658" s="215"/>
      <c r="O658" s="215"/>
      <c r="P658" s="215"/>
      <c r="Q658" s="215"/>
      <c r="R658" s="215"/>
      <c r="S658" s="215"/>
      <c r="T658" s="216"/>
      <c r="AT658" s="217" t="s">
        <v>246</v>
      </c>
      <c r="AU658" s="217" t="s">
        <v>82</v>
      </c>
      <c r="AV658" s="13" t="s">
        <v>82</v>
      </c>
      <c r="AW658" s="13" t="s">
        <v>33</v>
      </c>
      <c r="AX658" s="13" t="s">
        <v>72</v>
      </c>
      <c r="AY658" s="217" t="s">
        <v>206</v>
      </c>
    </row>
    <row r="659" spans="1:65" s="13" customFormat="1" ht="11.25">
      <c r="B659" s="206"/>
      <c r="C659" s="207"/>
      <c r="D659" s="208" t="s">
        <v>246</v>
      </c>
      <c r="E659" s="209" t="s">
        <v>19</v>
      </c>
      <c r="F659" s="210" t="s">
        <v>2438</v>
      </c>
      <c r="G659" s="207"/>
      <c r="H659" s="211">
        <v>13.432</v>
      </c>
      <c r="I659" s="212"/>
      <c r="J659" s="207"/>
      <c r="K659" s="207"/>
      <c r="L659" s="213"/>
      <c r="M659" s="214"/>
      <c r="N659" s="215"/>
      <c r="O659" s="215"/>
      <c r="P659" s="215"/>
      <c r="Q659" s="215"/>
      <c r="R659" s="215"/>
      <c r="S659" s="215"/>
      <c r="T659" s="216"/>
      <c r="AT659" s="217" t="s">
        <v>246</v>
      </c>
      <c r="AU659" s="217" t="s">
        <v>82</v>
      </c>
      <c r="AV659" s="13" t="s">
        <v>82</v>
      </c>
      <c r="AW659" s="13" t="s">
        <v>33</v>
      </c>
      <c r="AX659" s="13" t="s">
        <v>72</v>
      </c>
      <c r="AY659" s="217" t="s">
        <v>206</v>
      </c>
    </row>
    <row r="660" spans="1:65" s="14" customFormat="1" ht="11.25">
      <c r="B660" s="234"/>
      <c r="C660" s="235"/>
      <c r="D660" s="208" t="s">
        <v>246</v>
      </c>
      <c r="E660" s="236" t="s">
        <v>19</v>
      </c>
      <c r="F660" s="237" t="s">
        <v>406</v>
      </c>
      <c r="G660" s="235"/>
      <c r="H660" s="238">
        <v>57.347000000000001</v>
      </c>
      <c r="I660" s="239"/>
      <c r="J660" s="235"/>
      <c r="K660" s="235"/>
      <c r="L660" s="240"/>
      <c r="M660" s="241"/>
      <c r="N660" s="242"/>
      <c r="O660" s="242"/>
      <c r="P660" s="242"/>
      <c r="Q660" s="242"/>
      <c r="R660" s="242"/>
      <c r="S660" s="242"/>
      <c r="T660" s="243"/>
      <c r="AT660" s="244" t="s">
        <v>246</v>
      </c>
      <c r="AU660" s="244" t="s">
        <v>82</v>
      </c>
      <c r="AV660" s="14" t="s">
        <v>212</v>
      </c>
      <c r="AW660" s="14" t="s">
        <v>33</v>
      </c>
      <c r="AX660" s="14" t="s">
        <v>80</v>
      </c>
      <c r="AY660" s="244" t="s">
        <v>206</v>
      </c>
    </row>
    <row r="661" spans="1:65" s="2" customFormat="1" ht="16.5" customHeight="1">
      <c r="A661" s="35"/>
      <c r="B661" s="36"/>
      <c r="C661" s="193" t="s">
        <v>2439</v>
      </c>
      <c r="D661" s="193" t="s">
        <v>208</v>
      </c>
      <c r="E661" s="194" t="s">
        <v>2440</v>
      </c>
      <c r="F661" s="195" t="s">
        <v>2441</v>
      </c>
      <c r="G661" s="196" t="s">
        <v>289</v>
      </c>
      <c r="H661" s="197">
        <v>8.5999999999999993E-2</v>
      </c>
      <c r="I661" s="198"/>
      <c r="J661" s="199">
        <f>ROUND(I661*H661,2)</f>
        <v>0</v>
      </c>
      <c r="K661" s="195" t="s">
        <v>277</v>
      </c>
      <c r="L661" s="40"/>
      <c r="M661" s="200" t="s">
        <v>19</v>
      </c>
      <c r="N661" s="201" t="s">
        <v>43</v>
      </c>
      <c r="O661" s="65"/>
      <c r="P661" s="202">
        <f>O661*H661</f>
        <v>0</v>
      </c>
      <c r="Q661" s="202">
        <v>1.06277</v>
      </c>
      <c r="R661" s="202">
        <f>Q661*H661</f>
        <v>9.1398219999999988E-2</v>
      </c>
      <c r="S661" s="202">
        <v>0</v>
      </c>
      <c r="T661" s="203">
        <f>S661*H661</f>
        <v>0</v>
      </c>
      <c r="U661" s="35"/>
      <c r="V661" s="35"/>
      <c r="W661" s="35"/>
      <c r="X661" s="35"/>
      <c r="Y661" s="35"/>
      <c r="Z661" s="35"/>
      <c r="AA661" s="35"/>
      <c r="AB661" s="35"/>
      <c r="AC661" s="35"/>
      <c r="AD661" s="35"/>
      <c r="AE661" s="35"/>
      <c r="AR661" s="204" t="s">
        <v>212</v>
      </c>
      <c r="AT661" s="204" t="s">
        <v>208</v>
      </c>
      <c r="AU661" s="204" t="s">
        <v>82</v>
      </c>
      <c r="AY661" s="18" t="s">
        <v>206</v>
      </c>
      <c r="BE661" s="205">
        <f>IF(N661="základní",J661,0)</f>
        <v>0</v>
      </c>
      <c r="BF661" s="205">
        <f>IF(N661="snížená",J661,0)</f>
        <v>0</v>
      </c>
      <c r="BG661" s="205">
        <f>IF(N661="zákl. přenesená",J661,0)</f>
        <v>0</v>
      </c>
      <c r="BH661" s="205">
        <f>IF(N661="sníž. přenesená",J661,0)</f>
        <v>0</v>
      </c>
      <c r="BI661" s="205">
        <f>IF(N661="nulová",J661,0)</f>
        <v>0</v>
      </c>
      <c r="BJ661" s="18" t="s">
        <v>80</v>
      </c>
      <c r="BK661" s="205">
        <f>ROUND(I661*H661,2)</f>
        <v>0</v>
      </c>
      <c r="BL661" s="18" t="s">
        <v>212</v>
      </c>
      <c r="BM661" s="204" t="s">
        <v>2442</v>
      </c>
    </row>
    <row r="662" spans="1:65" s="2" customFormat="1" ht="29.25">
      <c r="A662" s="35"/>
      <c r="B662" s="36"/>
      <c r="C662" s="37"/>
      <c r="D662" s="208" t="s">
        <v>279</v>
      </c>
      <c r="E662" s="37"/>
      <c r="F662" s="221" t="s">
        <v>2443</v>
      </c>
      <c r="G662" s="37"/>
      <c r="H662" s="37"/>
      <c r="I662" s="116"/>
      <c r="J662" s="37"/>
      <c r="K662" s="37"/>
      <c r="L662" s="40"/>
      <c r="M662" s="222"/>
      <c r="N662" s="223"/>
      <c r="O662" s="65"/>
      <c r="P662" s="65"/>
      <c r="Q662" s="65"/>
      <c r="R662" s="65"/>
      <c r="S662" s="65"/>
      <c r="T662" s="66"/>
      <c r="U662" s="35"/>
      <c r="V662" s="35"/>
      <c r="W662" s="35"/>
      <c r="X662" s="35"/>
      <c r="Y662" s="35"/>
      <c r="Z662" s="35"/>
      <c r="AA662" s="35"/>
      <c r="AB662" s="35"/>
      <c r="AC662" s="35"/>
      <c r="AD662" s="35"/>
      <c r="AE662" s="35"/>
      <c r="AT662" s="18" t="s">
        <v>279</v>
      </c>
      <c r="AU662" s="18" t="s">
        <v>82</v>
      </c>
    </row>
    <row r="663" spans="1:65" s="13" customFormat="1" ht="11.25">
      <c r="B663" s="206"/>
      <c r="C663" s="207"/>
      <c r="D663" s="208" t="s">
        <v>246</v>
      </c>
      <c r="E663" s="209" t="s">
        <v>19</v>
      </c>
      <c r="F663" s="210" t="s">
        <v>2444</v>
      </c>
      <c r="G663" s="207"/>
      <c r="H663" s="211">
        <v>8.5999999999999993E-2</v>
      </c>
      <c r="I663" s="212"/>
      <c r="J663" s="207"/>
      <c r="K663" s="207"/>
      <c r="L663" s="213"/>
      <c r="M663" s="214"/>
      <c r="N663" s="215"/>
      <c r="O663" s="215"/>
      <c r="P663" s="215"/>
      <c r="Q663" s="215"/>
      <c r="R663" s="215"/>
      <c r="S663" s="215"/>
      <c r="T663" s="216"/>
      <c r="AT663" s="217" t="s">
        <v>246</v>
      </c>
      <c r="AU663" s="217" t="s">
        <v>82</v>
      </c>
      <c r="AV663" s="13" t="s">
        <v>82</v>
      </c>
      <c r="AW663" s="13" t="s">
        <v>33</v>
      </c>
      <c r="AX663" s="13" t="s">
        <v>80</v>
      </c>
      <c r="AY663" s="217" t="s">
        <v>206</v>
      </c>
    </row>
    <row r="664" spans="1:65" s="2" customFormat="1" ht="16.5" customHeight="1">
      <c r="A664" s="35"/>
      <c r="B664" s="36"/>
      <c r="C664" s="193" t="s">
        <v>2445</v>
      </c>
      <c r="D664" s="193" t="s">
        <v>208</v>
      </c>
      <c r="E664" s="194" t="s">
        <v>2446</v>
      </c>
      <c r="F664" s="195" t="s">
        <v>2447</v>
      </c>
      <c r="G664" s="196" t="s">
        <v>325</v>
      </c>
      <c r="H664" s="197">
        <v>912.56299999999999</v>
      </c>
      <c r="I664" s="198"/>
      <c r="J664" s="199">
        <f>ROUND(I664*H664,2)</f>
        <v>0</v>
      </c>
      <c r="K664" s="195" t="s">
        <v>277</v>
      </c>
      <c r="L664" s="40"/>
      <c r="M664" s="200" t="s">
        <v>19</v>
      </c>
      <c r="N664" s="201" t="s">
        <v>43</v>
      </c>
      <c r="O664" s="65"/>
      <c r="P664" s="202">
        <f>O664*H664</f>
        <v>0</v>
      </c>
      <c r="Q664" s="202">
        <v>9.9000000000000005E-2</v>
      </c>
      <c r="R664" s="202">
        <f>Q664*H664</f>
        <v>90.343737000000004</v>
      </c>
      <c r="S664" s="202">
        <v>0</v>
      </c>
      <c r="T664" s="203">
        <f>S664*H664</f>
        <v>0</v>
      </c>
      <c r="U664" s="35"/>
      <c r="V664" s="35"/>
      <c r="W664" s="35"/>
      <c r="X664" s="35"/>
      <c r="Y664" s="35"/>
      <c r="Z664" s="35"/>
      <c r="AA664" s="35"/>
      <c r="AB664" s="35"/>
      <c r="AC664" s="35"/>
      <c r="AD664" s="35"/>
      <c r="AE664" s="35"/>
      <c r="AR664" s="204" t="s">
        <v>212</v>
      </c>
      <c r="AT664" s="204" t="s">
        <v>208</v>
      </c>
      <c r="AU664" s="204" t="s">
        <v>82</v>
      </c>
      <c r="AY664" s="18" t="s">
        <v>206</v>
      </c>
      <c r="BE664" s="205">
        <f>IF(N664="základní",J664,0)</f>
        <v>0</v>
      </c>
      <c r="BF664" s="205">
        <f>IF(N664="snížená",J664,0)</f>
        <v>0</v>
      </c>
      <c r="BG664" s="205">
        <f>IF(N664="zákl. přenesená",J664,0)</f>
        <v>0</v>
      </c>
      <c r="BH664" s="205">
        <f>IF(N664="sníž. přenesená",J664,0)</f>
        <v>0</v>
      </c>
      <c r="BI664" s="205">
        <f>IF(N664="nulová",J664,0)</f>
        <v>0</v>
      </c>
      <c r="BJ664" s="18" t="s">
        <v>80</v>
      </c>
      <c r="BK664" s="205">
        <f>ROUND(I664*H664,2)</f>
        <v>0</v>
      </c>
      <c r="BL664" s="18" t="s">
        <v>212</v>
      </c>
      <c r="BM664" s="204" t="s">
        <v>2448</v>
      </c>
    </row>
    <row r="665" spans="1:65" s="13" customFormat="1" ht="22.5">
      <c r="B665" s="206"/>
      <c r="C665" s="207"/>
      <c r="D665" s="208" t="s">
        <v>246</v>
      </c>
      <c r="E665" s="209" t="s">
        <v>19</v>
      </c>
      <c r="F665" s="210" t="s">
        <v>2449</v>
      </c>
      <c r="G665" s="207"/>
      <c r="H665" s="211">
        <v>311.61</v>
      </c>
      <c r="I665" s="212"/>
      <c r="J665" s="207"/>
      <c r="K665" s="207"/>
      <c r="L665" s="213"/>
      <c r="M665" s="214"/>
      <c r="N665" s="215"/>
      <c r="O665" s="215"/>
      <c r="P665" s="215"/>
      <c r="Q665" s="215"/>
      <c r="R665" s="215"/>
      <c r="S665" s="215"/>
      <c r="T665" s="216"/>
      <c r="AT665" s="217" t="s">
        <v>246</v>
      </c>
      <c r="AU665" s="217" t="s">
        <v>82</v>
      </c>
      <c r="AV665" s="13" t="s">
        <v>82</v>
      </c>
      <c r="AW665" s="13" t="s">
        <v>33</v>
      </c>
      <c r="AX665" s="13" t="s">
        <v>72</v>
      </c>
      <c r="AY665" s="217" t="s">
        <v>206</v>
      </c>
    </row>
    <row r="666" spans="1:65" s="13" customFormat="1" ht="11.25">
      <c r="B666" s="206"/>
      <c r="C666" s="207"/>
      <c r="D666" s="208" t="s">
        <v>246</v>
      </c>
      <c r="E666" s="209" t="s">
        <v>19</v>
      </c>
      <c r="F666" s="210" t="s">
        <v>2450</v>
      </c>
      <c r="G666" s="207"/>
      <c r="H666" s="211">
        <v>71.203000000000003</v>
      </c>
      <c r="I666" s="212"/>
      <c r="J666" s="207"/>
      <c r="K666" s="207"/>
      <c r="L666" s="213"/>
      <c r="M666" s="214"/>
      <c r="N666" s="215"/>
      <c r="O666" s="215"/>
      <c r="P666" s="215"/>
      <c r="Q666" s="215"/>
      <c r="R666" s="215"/>
      <c r="S666" s="215"/>
      <c r="T666" s="216"/>
      <c r="AT666" s="217" t="s">
        <v>246</v>
      </c>
      <c r="AU666" s="217" t="s">
        <v>82</v>
      </c>
      <c r="AV666" s="13" t="s">
        <v>82</v>
      </c>
      <c r="AW666" s="13" t="s">
        <v>33</v>
      </c>
      <c r="AX666" s="13" t="s">
        <v>72</v>
      </c>
      <c r="AY666" s="217" t="s">
        <v>206</v>
      </c>
    </row>
    <row r="667" spans="1:65" s="13" customFormat="1" ht="22.5">
      <c r="B667" s="206"/>
      <c r="C667" s="207"/>
      <c r="D667" s="208" t="s">
        <v>246</v>
      </c>
      <c r="E667" s="209" t="s">
        <v>19</v>
      </c>
      <c r="F667" s="210" t="s">
        <v>2451</v>
      </c>
      <c r="G667" s="207"/>
      <c r="H667" s="211">
        <v>317.83999999999997</v>
      </c>
      <c r="I667" s="212"/>
      <c r="J667" s="207"/>
      <c r="K667" s="207"/>
      <c r="L667" s="213"/>
      <c r="M667" s="214"/>
      <c r="N667" s="215"/>
      <c r="O667" s="215"/>
      <c r="P667" s="215"/>
      <c r="Q667" s="215"/>
      <c r="R667" s="215"/>
      <c r="S667" s="215"/>
      <c r="T667" s="216"/>
      <c r="AT667" s="217" t="s">
        <v>246</v>
      </c>
      <c r="AU667" s="217" t="s">
        <v>82</v>
      </c>
      <c r="AV667" s="13" t="s">
        <v>82</v>
      </c>
      <c r="AW667" s="13" t="s">
        <v>33</v>
      </c>
      <c r="AX667" s="13" t="s">
        <v>72</v>
      </c>
      <c r="AY667" s="217" t="s">
        <v>206</v>
      </c>
    </row>
    <row r="668" spans="1:65" s="13" customFormat="1" ht="11.25">
      <c r="B668" s="206"/>
      <c r="C668" s="207"/>
      <c r="D668" s="208" t="s">
        <v>246</v>
      </c>
      <c r="E668" s="209" t="s">
        <v>19</v>
      </c>
      <c r="F668" s="210" t="s">
        <v>2452</v>
      </c>
      <c r="G668" s="207"/>
      <c r="H668" s="211">
        <v>68.709999999999994</v>
      </c>
      <c r="I668" s="212"/>
      <c r="J668" s="207"/>
      <c r="K668" s="207"/>
      <c r="L668" s="213"/>
      <c r="M668" s="214"/>
      <c r="N668" s="215"/>
      <c r="O668" s="215"/>
      <c r="P668" s="215"/>
      <c r="Q668" s="215"/>
      <c r="R668" s="215"/>
      <c r="S668" s="215"/>
      <c r="T668" s="216"/>
      <c r="AT668" s="217" t="s">
        <v>246</v>
      </c>
      <c r="AU668" s="217" t="s">
        <v>82</v>
      </c>
      <c r="AV668" s="13" t="s">
        <v>82</v>
      </c>
      <c r="AW668" s="13" t="s">
        <v>33</v>
      </c>
      <c r="AX668" s="13" t="s">
        <v>72</v>
      </c>
      <c r="AY668" s="217" t="s">
        <v>206</v>
      </c>
    </row>
    <row r="669" spans="1:65" s="13" customFormat="1" ht="11.25">
      <c r="B669" s="206"/>
      <c r="C669" s="207"/>
      <c r="D669" s="208" t="s">
        <v>246</v>
      </c>
      <c r="E669" s="209" t="s">
        <v>19</v>
      </c>
      <c r="F669" s="210" t="s">
        <v>2453</v>
      </c>
      <c r="G669" s="207"/>
      <c r="H669" s="211">
        <v>94.14</v>
      </c>
      <c r="I669" s="212"/>
      <c r="J669" s="207"/>
      <c r="K669" s="207"/>
      <c r="L669" s="213"/>
      <c r="M669" s="214"/>
      <c r="N669" s="215"/>
      <c r="O669" s="215"/>
      <c r="P669" s="215"/>
      <c r="Q669" s="215"/>
      <c r="R669" s="215"/>
      <c r="S669" s="215"/>
      <c r="T669" s="216"/>
      <c r="AT669" s="217" t="s">
        <v>246</v>
      </c>
      <c r="AU669" s="217" t="s">
        <v>82</v>
      </c>
      <c r="AV669" s="13" t="s">
        <v>82</v>
      </c>
      <c r="AW669" s="13" t="s">
        <v>33</v>
      </c>
      <c r="AX669" s="13" t="s">
        <v>72</v>
      </c>
      <c r="AY669" s="217" t="s">
        <v>206</v>
      </c>
    </row>
    <row r="670" spans="1:65" s="13" customFormat="1" ht="11.25">
      <c r="B670" s="206"/>
      <c r="C670" s="207"/>
      <c r="D670" s="208" t="s">
        <v>246</v>
      </c>
      <c r="E670" s="209" t="s">
        <v>19</v>
      </c>
      <c r="F670" s="210" t="s">
        <v>2454</v>
      </c>
      <c r="G670" s="207"/>
      <c r="H670" s="211">
        <v>49.06</v>
      </c>
      <c r="I670" s="212"/>
      <c r="J670" s="207"/>
      <c r="K670" s="207"/>
      <c r="L670" s="213"/>
      <c r="M670" s="214"/>
      <c r="N670" s="215"/>
      <c r="O670" s="215"/>
      <c r="P670" s="215"/>
      <c r="Q670" s="215"/>
      <c r="R670" s="215"/>
      <c r="S670" s="215"/>
      <c r="T670" s="216"/>
      <c r="AT670" s="217" t="s">
        <v>246</v>
      </c>
      <c r="AU670" s="217" t="s">
        <v>82</v>
      </c>
      <c r="AV670" s="13" t="s">
        <v>82</v>
      </c>
      <c r="AW670" s="13" t="s">
        <v>33</v>
      </c>
      <c r="AX670" s="13" t="s">
        <v>72</v>
      </c>
      <c r="AY670" s="217" t="s">
        <v>206</v>
      </c>
    </row>
    <row r="671" spans="1:65" s="14" customFormat="1" ht="11.25">
      <c r="B671" s="234"/>
      <c r="C671" s="235"/>
      <c r="D671" s="208" t="s">
        <v>246</v>
      </c>
      <c r="E671" s="236" t="s">
        <v>19</v>
      </c>
      <c r="F671" s="237" t="s">
        <v>406</v>
      </c>
      <c r="G671" s="235"/>
      <c r="H671" s="238">
        <v>912.56299999999999</v>
      </c>
      <c r="I671" s="239"/>
      <c r="J671" s="235"/>
      <c r="K671" s="235"/>
      <c r="L671" s="240"/>
      <c r="M671" s="241"/>
      <c r="N671" s="242"/>
      <c r="O671" s="242"/>
      <c r="P671" s="242"/>
      <c r="Q671" s="242"/>
      <c r="R671" s="242"/>
      <c r="S671" s="242"/>
      <c r="T671" s="243"/>
      <c r="AT671" s="244" t="s">
        <v>246</v>
      </c>
      <c r="AU671" s="244" t="s">
        <v>82</v>
      </c>
      <c r="AV671" s="14" t="s">
        <v>212</v>
      </c>
      <c r="AW671" s="14" t="s">
        <v>33</v>
      </c>
      <c r="AX671" s="14" t="s">
        <v>80</v>
      </c>
      <c r="AY671" s="244" t="s">
        <v>206</v>
      </c>
    </row>
    <row r="672" spans="1:65" s="2" customFormat="1" ht="16.5" customHeight="1">
      <c r="A672" s="35"/>
      <c r="B672" s="36"/>
      <c r="C672" s="193" t="s">
        <v>2455</v>
      </c>
      <c r="D672" s="193" t="s">
        <v>208</v>
      </c>
      <c r="E672" s="194" t="s">
        <v>2456</v>
      </c>
      <c r="F672" s="195" t="s">
        <v>2457</v>
      </c>
      <c r="G672" s="196" t="s">
        <v>325</v>
      </c>
      <c r="H672" s="197">
        <v>6374.701</v>
      </c>
      <c r="I672" s="198"/>
      <c r="J672" s="199">
        <f>ROUND(I672*H672,2)</f>
        <v>0</v>
      </c>
      <c r="K672" s="195" t="s">
        <v>277</v>
      </c>
      <c r="L672" s="40"/>
      <c r="M672" s="200" t="s">
        <v>19</v>
      </c>
      <c r="N672" s="201" t="s">
        <v>43</v>
      </c>
      <c r="O672" s="65"/>
      <c r="P672" s="202">
        <f>O672*H672</f>
        <v>0</v>
      </c>
      <c r="Q672" s="202">
        <v>0.11</v>
      </c>
      <c r="R672" s="202">
        <f>Q672*H672</f>
        <v>701.21711000000005</v>
      </c>
      <c r="S672" s="202">
        <v>0</v>
      </c>
      <c r="T672" s="203">
        <f>S672*H672</f>
        <v>0</v>
      </c>
      <c r="U672" s="35"/>
      <c r="V672" s="35"/>
      <c r="W672" s="35"/>
      <c r="X672" s="35"/>
      <c r="Y672" s="35"/>
      <c r="Z672" s="35"/>
      <c r="AA672" s="35"/>
      <c r="AB672" s="35"/>
      <c r="AC672" s="35"/>
      <c r="AD672" s="35"/>
      <c r="AE672" s="35"/>
      <c r="AR672" s="204" t="s">
        <v>212</v>
      </c>
      <c r="AT672" s="204" t="s">
        <v>208</v>
      </c>
      <c r="AU672" s="204" t="s">
        <v>82</v>
      </c>
      <c r="AY672" s="18" t="s">
        <v>206</v>
      </c>
      <c r="BE672" s="205">
        <f>IF(N672="základní",J672,0)</f>
        <v>0</v>
      </c>
      <c r="BF672" s="205">
        <f>IF(N672="snížená",J672,0)</f>
        <v>0</v>
      </c>
      <c r="BG672" s="205">
        <f>IF(N672="zákl. přenesená",J672,0)</f>
        <v>0</v>
      </c>
      <c r="BH672" s="205">
        <f>IF(N672="sníž. přenesená",J672,0)</f>
        <v>0</v>
      </c>
      <c r="BI672" s="205">
        <f>IF(N672="nulová",J672,0)</f>
        <v>0</v>
      </c>
      <c r="BJ672" s="18" t="s">
        <v>80</v>
      </c>
      <c r="BK672" s="205">
        <f>ROUND(I672*H672,2)</f>
        <v>0</v>
      </c>
      <c r="BL672" s="18" t="s">
        <v>212</v>
      </c>
      <c r="BM672" s="204" t="s">
        <v>2458</v>
      </c>
    </row>
    <row r="673" spans="1:65" s="13" customFormat="1" ht="11.25">
      <c r="B673" s="206"/>
      <c r="C673" s="207"/>
      <c r="D673" s="208" t="s">
        <v>246</v>
      </c>
      <c r="E673" s="209" t="s">
        <v>19</v>
      </c>
      <c r="F673" s="210" t="s">
        <v>2459</v>
      </c>
      <c r="G673" s="207"/>
      <c r="H673" s="211">
        <v>42.741</v>
      </c>
      <c r="I673" s="212"/>
      <c r="J673" s="207"/>
      <c r="K673" s="207"/>
      <c r="L673" s="213"/>
      <c r="M673" s="214"/>
      <c r="N673" s="215"/>
      <c r="O673" s="215"/>
      <c r="P673" s="215"/>
      <c r="Q673" s="215"/>
      <c r="R673" s="215"/>
      <c r="S673" s="215"/>
      <c r="T673" s="216"/>
      <c r="AT673" s="217" t="s">
        <v>246</v>
      </c>
      <c r="AU673" s="217" t="s">
        <v>82</v>
      </c>
      <c r="AV673" s="13" t="s">
        <v>82</v>
      </c>
      <c r="AW673" s="13" t="s">
        <v>33</v>
      </c>
      <c r="AX673" s="13" t="s">
        <v>72</v>
      </c>
      <c r="AY673" s="217" t="s">
        <v>206</v>
      </c>
    </row>
    <row r="674" spans="1:65" s="13" customFormat="1" ht="11.25">
      <c r="B674" s="206"/>
      <c r="C674" s="207"/>
      <c r="D674" s="208" t="s">
        <v>246</v>
      </c>
      <c r="E674" s="209" t="s">
        <v>19</v>
      </c>
      <c r="F674" s="210" t="s">
        <v>2460</v>
      </c>
      <c r="G674" s="207"/>
      <c r="H674" s="211">
        <v>557.80999999999995</v>
      </c>
      <c r="I674" s="212"/>
      <c r="J674" s="207"/>
      <c r="K674" s="207"/>
      <c r="L674" s="213"/>
      <c r="M674" s="214"/>
      <c r="N674" s="215"/>
      <c r="O674" s="215"/>
      <c r="P674" s="215"/>
      <c r="Q674" s="215"/>
      <c r="R674" s="215"/>
      <c r="S674" s="215"/>
      <c r="T674" s="216"/>
      <c r="AT674" s="217" t="s">
        <v>246</v>
      </c>
      <c r="AU674" s="217" t="s">
        <v>82</v>
      </c>
      <c r="AV674" s="13" t="s">
        <v>82</v>
      </c>
      <c r="AW674" s="13" t="s">
        <v>33</v>
      </c>
      <c r="AX674" s="13" t="s">
        <v>72</v>
      </c>
      <c r="AY674" s="217" t="s">
        <v>206</v>
      </c>
    </row>
    <row r="675" spans="1:65" s="13" customFormat="1" ht="11.25">
      <c r="B675" s="206"/>
      <c r="C675" s="207"/>
      <c r="D675" s="208" t="s">
        <v>246</v>
      </c>
      <c r="E675" s="209" t="s">
        <v>19</v>
      </c>
      <c r="F675" s="210" t="s">
        <v>2461</v>
      </c>
      <c r="G675" s="207"/>
      <c r="H675" s="211">
        <v>78.27</v>
      </c>
      <c r="I675" s="212"/>
      <c r="J675" s="207"/>
      <c r="K675" s="207"/>
      <c r="L675" s="213"/>
      <c r="M675" s="214"/>
      <c r="N675" s="215"/>
      <c r="O675" s="215"/>
      <c r="P675" s="215"/>
      <c r="Q675" s="215"/>
      <c r="R675" s="215"/>
      <c r="S675" s="215"/>
      <c r="T675" s="216"/>
      <c r="AT675" s="217" t="s">
        <v>246</v>
      </c>
      <c r="AU675" s="217" t="s">
        <v>82</v>
      </c>
      <c r="AV675" s="13" t="s">
        <v>82</v>
      </c>
      <c r="AW675" s="13" t="s">
        <v>33</v>
      </c>
      <c r="AX675" s="13" t="s">
        <v>72</v>
      </c>
      <c r="AY675" s="217" t="s">
        <v>206</v>
      </c>
    </row>
    <row r="676" spans="1:65" s="13" customFormat="1" ht="11.25">
      <c r="B676" s="206"/>
      <c r="C676" s="207"/>
      <c r="D676" s="208" t="s">
        <v>246</v>
      </c>
      <c r="E676" s="209" t="s">
        <v>19</v>
      </c>
      <c r="F676" s="210" t="s">
        <v>2462</v>
      </c>
      <c r="G676" s="207"/>
      <c r="H676" s="211">
        <v>741.74</v>
      </c>
      <c r="I676" s="212"/>
      <c r="J676" s="207"/>
      <c r="K676" s="207"/>
      <c r="L676" s="213"/>
      <c r="M676" s="214"/>
      <c r="N676" s="215"/>
      <c r="O676" s="215"/>
      <c r="P676" s="215"/>
      <c r="Q676" s="215"/>
      <c r="R676" s="215"/>
      <c r="S676" s="215"/>
      <c r="T676" s="216"/>
      <c r="AT676" s="217" t="s">
        <v>246</v>
      </c>
      <c r="AU676" s="217" t="s">
        <v>82</v>
      </c>
      <c r="AV676" s="13" t="s">
        <v>82</v>
      </c>
      <c r="AW676" s="13" t="s">
        <v>33</v>
      </c>
      <c r="AX676" s="13" t="s">
        <v>72</v>
      </c>
      <c r="AY676" s="217" t="s">
        <v>206</v>
      </c>
    </row>
    <row r="677" spans="1:65" s="13" customFormat="1" ht="11.25">
      <c r="B677" s="206"/>
      <c r="C677" s="207"/>
      <c r="D677" s="208" t="s">
        <v>246</v>
      </c>
      <c r="E677" s="209" t="s">
        <v>19</v>
      </c>
      <c r="F677" s="210" t="s">
        <v>2463</v>
      </c>
      <c r="G677" s="207"/>
      <c r="H677" s="211">
        <v>118.77</v>
      </c>
      <c r="I677" s="212"/>
      <c r="J677" s="207"/>
      <c r="K677" s="207"/>
      <c r="L677" s="213"/>
      <c r="M677" s="214"/>
      <c r="N677" s="215"/>
      <c r="O677" s="215"/>
      <c r="P677" s="215"/>
      <c r="Q677" s="215"/>
      <c r="R677" s="215"/>
      <c r="S677" s="215"/>
      <c r="T677" s="216"/>
      <c r="AT677" s="217" t="s">
        <v>246</v>
      </c>
      <c r="AU677" s="217" t="s">
        <v>82</v>
      </c>
      <c r="AV677" s="13" t="s">
        <v>82</v>
      </c>
      <c r="AW677" s="13" t="s">
        <v>33</v>
      </c>
      <c r="AX677" s="13" t="s">
        <v>72</v>
      </c>
      <c r="AY677" s="217" t="s">
        <v>206</v>
      </c>
    </row>
    <row r="678" spans="1:65" s="13" customFormat="1" ht="22.5">
      <c r="B678" s="206"/>
      <c r="C678" s="207"/>
      <c r="D678" s="208" t="s">
        <v>246</v>
      </c>
      <c r="E678" s="209" t="s">
        <v>19</v>
      </c>
      <c r="F678" s="210" t="s">
        <v>2464</v>
      </c>
      <c r="G678" s="207"/>
      <c r="H678" s="211">
        <v>1578.89</v>
      </c>
      <c r="I678" s="212"/>
      <c r="J678" s="207"/>
      <c r="K678" s="207"/>
      <c r="L678" s="213"/>
      <c r="M678" s="214"/>
      <c r="N678" s="215"/>
      <c r="O678" s="215"/>
      <c r="P678" s="215"/>
      <c r="Q678" s="215"/>
      <c r="R678" s="215"/>
      <c r="S678" s="215"/>
      <c r="T678" s="216"/>
      <c r="AT678" s="217" t="s">
        <v>246</v>
      </c>
      <c r="AU678" s="217" t="s">
        <v>82</v>
      </c>
      <c r="AV678" s="13" t="s">
        <v>82</v>
      </c>
      <c r="AW678" s="13" t="s">
        <v>33</v>
      </c>
      <c r="AX678" s="13" t="s">
        <v>72</v>
      </c>
      <c r="AY678" s="217" t="s">
        <v>206</v>
      </c>
    </row>
    <row r="679" spans="1:65" s="13" customFormat="1" ht="22.5">
      <c r="B679" s="206"/>
      <c r="C679" s="207"/>
      <c r="D679" s="208" t="s">
        <v>246</v>
      </c>
      <c r="E679" s="209" t="s">
        <v>19</v>
      </c>
      <c r="F679" s="210" t="s">
        <v>2465</v>
      </c>
      <c r="G679" s="207"/>
      <c r="H679" s="211">
        <v>1278.7850000000001</v>
      </c>
      <c r="I679" s="212"/>
      <c r="J679" s="207"/>
      <c r="K679" s="207"/>
      <c r="L679" s="213"/>
      <c r="M679" s="214"/>
      <c r="N679" s="215"/>
      <c r="O679" s="215"/>
      <c r="P679" s="215"/>
      <c r="Q679" s="215"/>
      <c r="R679" s="215"/>
      <c r="S679" s="215"/>
      <c r="T679" s="216"/>
      <c r="AT679" s="217" t="s">
        <v>246</v>
      </c>
      <c r="AU679" s="217" t="s">
        <v>82</v>
      </c>
      <c r="AV679" s="13" t="s">
        <v>82</v>
      </c>
      <c r="AW679" s="13" t="s">
        <v>33</v>
      </c>
      <c r="AX679" s="13" t="s">
        <v>72</v>
      </c>
      <c r="AY679" s="217" t="s">
        <v>206</v>
      </c>
    </row>
    <row r="680" spans="1:65" s="13" customFormat="1" ht="22.5">
      <c r="B680" s="206"/>
      <c r="C680" s="207"/>
      <c r="D680" s="208" t="s">
        <v>246</v>
      </c>
      <c r="E680" s="209" t="s">
        <v>19</v>
      </c>
      <c r="F680" s="210" t="s">
        <v>2466</v>
      </c>
      <c r="G680" s="207"/>
      <c r="H680" s="211">
        <v>1216.405</v>
      </c>
      <c r="I680" s="212"/>
      <c r="J680" s="207"/>
      <c r="K680" s="207"/>
      <c r="L680" s="213"/>
      <c r="M680" s="214"/>
      <c r="N680" s="215"/>
      <c r="O680" s="215"/>
      <c r="P680" s="215"/>
      <c r="Q680" s="215"/>
      <c r="R680" s="215"/>
      <c r="S680" s="215"/>
      <c r="T680" s="216"/>
      <c r="AT680" s="217" t="s">
        <v>246</v>
      </c>
      <c r="AU680" s="217" t="s">
        <v>82</v>
      </c>
      <c r="AV680" s="13" t="s">
        <v>82</v>
      </c>
      <c r="AW680" s="13" t="s">
        <v>33</v>
      </c>
      <c r="AX680" s="13" t="s">
        <v>72</v>
      </c>
      <c r="AY680" s="217" t="s">
        <v>206</v>
      </c>
    </row>
    <row r="681" spans="1:65" s="13" customFormat="1" ht="11.25">
      <c r="B681" s="206"/>
      <c r="C681" s="207"/>
      <c r="D681" s="208" t="s">
        <v>246</v>
      </c>
      <c r="E681" s="209" t="s">
        <v>19</v>
      </c>
      <c r="F681" s="210" t="s">
        <v>2467</v>
      </c>
      <c r="G681" s="207"/>
      <c r="H681" s="211">
        <v>338.1</v>
      </c>
      <c r="I681" s="212"/>
      <c r="J681" s="207"/>
      <c r="K681" s="207"/>
      <c r="L681" s="213"/>
      <c r="M681" s="214"/>
      <c r="N681" s="215"/>
      <c r="O681" s="215"/>
      <c r="P681" s="215"/>
      <c r="Q681" s="215"/>
      <c r="R681" s="215"/>
      <c r="S681" s="215"/>
      <c r="T681" s="216"/>
      <c r="AT681" s="217" t="s">
        <v>246</v>
      </c>
      <c r="AU681" s="217" t="s">
        <v>82</v>
      </c>
      <c r="AV681" s="13" t="s">
        <v>82</v>
      </c>
      <c r="AW681" s="13" t="s">
        <v>33</v>
      </c>
      <c r="AX681" s="13" t="s">
        <v>72</v>
      </c>
      <c r="AY681" s="217" t="s">
        <v>206</v>
      </c>
    </row>
    <row r="682" spans="1:65" s="13" customFormat="1" ht="11.25">
      <c r="B682" s="206"/>
      <c r="C682" s="207"/>
      <c r="D682" s="208" t="s">
        <v>246</v>
      </c>
      <c r="E682" s="209" t="s">
        <v>19</v>
      </c>
      <c r="F682" s="210" t="s">
        <v>2468</v>
      </c>
      <c r="G682" s="207"/>
      <c r="H682" s="211">
        <v>120.79</v>
      </c>
      <c r="I682" s="212"/>
      <c r="J682" s="207"/>
      <c r="K682" s="207"/>
      <c r="L682" s="213"/>
      <c r="M682" s="214"/>
      <c r="N682" s="215"/>
      <c r="O682" s="215"/>
      <c r="P682" s="215"/>
      <c r="Q682" s="215"/>
      <c r="R682" s="215"/>
      <c r="S682" s="215"/>
      <c r="T682" s="216"/>
      <c r="AT682" s="217" t="s">
        <v>246</v>
      </c>
      <c r="AU682" s="217" t="s">
        <v>82</v>
      </c>
      <c r="AV682" s="13" t="s">
        <v>82</v>
      </c>
      <c r="AW682" s="13" t="s">
        <v>33</v>
      </c>
      <c r="AX682" s="13" t="s">
        <v>72</v>
      </c>
      <c r="AY682" s="217" t="s">
        <v>206</v>
      </c>
    </row>
    <row r="683" spans="1:65" s="13" customFormat="1" ht="11.25">
      <c r="B683" s="206"/>
      <c r="C683" s="207"/>
      <c r="D683" s="208" t="s">
        <v>246</v>
      </c>
      <c r="E683" s="209" t="s">
        <v>19</v>
      </c>
      <c r="F683" s="210" t="s">
        <v>2469</v>
      </c>
      <c r="G683" s="207"/>
      <c r="H683" s="211">
        <v>302.39999999999998</v>
      </c>
      <c r="I683" s="212"/>
      <c r="J683" s="207"/>
      <c r="K683" s="207"/>
      <c r="L683" s="213"/>
      <c r="M683" s="214"/>
      <c r="N683" s="215"/>
      <c r="O683" s="215"/>
      <c r="P683" s="215"/>
      <c r="Q683" s="215"/>
      <c r="R683" s="215"/>
      <c r="S683" s="215"/>
      <c r="T683" s="216"/>
      <c r="AT683" s="217" t="s">
        <v>246</v>
      </c>
      <c r="AU683" s="217" t="s">
        <v>82</v>
      </c>
      <c r="AV683" s="13" t="s">
        <v>82</v>
      </c>
      <c r="AW683" s="13" t="s">
        <v>33</v>
      </c>
      <c r="AX683" s="13" t="s">
        <v>72</v>
      </c>
      <c r="AY683" s="217" t="s">
        <v>206</v>
      </c>
    </row>
    <row r="684" spans="1:65" s="14" customFormat="1" ht="11.25">
      <c r="B684" s="234"/>
      <c r="C684" s="235"/>
      <c r="D684" s="208" t="s">
        <v>246</v>
      </c>
      <c r="E684" s="236" t="s">
        <v>19</v>
      </c>
      <c r="F684" s="237" t="s">
        <v>406</v>
      </c>
      <c r="G684" s="235"/>
      <c r="H684" s="238">
        <v>6374.701</v>
      </c>
      <c r="I684" s="239"/>
      <c r="J684" s="235"/>
      <c r="K684" s="235"/>
      <c r="L684" s="240"/>
      <c r="M684" s="241"/>
      <c r="N684" s="242"/>
      <c r="O684" s="242"/>
      <c r="P684" s="242"/>
      <c r="Q684" s="242"/>
      <c r="R684" s="242"/>
      <c r="S684" s="242"/>
      <c r="T684" s="243"/>
      <c r="AT684" s="244" t="s">
        <v>246</v>
      </c>
      <c r="AU684" s="244" t="s">
        <v>82</v>
      </c>
      <c r="AV684" s="14" t="s">
        <v>212</v>
      </c>
      <c r="AW684" s="14" t="s">
        <v>33</v>
      </c>
      <c r="AX684" s="14" t="s">
        <v>80</v>
      </c>
      <c r="AY684" s="244" t="s">
        <v>206</v>
      </c>
    </row>
    <row r="685" spans="1:65" s="2" customFormat="1" ht="21.75" customHeight="1">
      <c r="A685" s="35"/>
      <c r="B685" s="36"/>
      <c r="C685" s="193" t="s">
        <v>2470</v>
      </c>
      <c r="D685" s="193" t="s">
        <v>208</v>
      </c>
      <c r="E685" s="194" t="s">
        <v>2471</v>
      </c>
      <c r="F685" s="195" t="s">
        <v>2472</v>
      </c>
      <c r="G685" s="196" t="s">
        <v>325</v>
      </c>
      <c r="H685" s="197">
        <v>9499.1299999999992</v>
      </c>
      <c r="I685" s="198"/>
      <c r="J685" s="199">
        <f>ROUND(I685*H685,2)</f>
        <v>0</v>
      </c>
      <c r="K685" s="195" t="s">
        <v>277</v>
      </c>
      <c r="L685" s="40"/>
      <c r="M685" s="200" t="s">
        <v>19</v>
      </c>
      <c r="N685" s="201" t="s">
        <v>43</v>
      </c>
      <c r="O685" s="65"/>
      <c r="P685" s="202">
        <f>O685*H685</f>
        <v>0</v>
      </c>
      <c r="Q685" s="202">
        <v>1.0999999999999999E-2</v>
      </c>
      <c r="R685" s="202">
        <f>Q685*H685</f>
        <v>104.49042999999999</v>
      </c>
      <c r="S685" s="202">
        <v>0</v>
      </c>
      <c r="T685" s="203">
        <f>S685*H685</f>
        <v>0</v>
      </c>
      <c r="U685" s="35"/>
      <c r="V685" s="35"/>
      <c r="W685" s="35"/>
      <c r="X685" s="35"/>
      <c r="Y685" s="35"/>
      <c r="Z685" s="35"/>
      <c r="AA685" s="35"/>
      <c r="AB685" s="35"/>
      <c r="AC685" s="35"/>
      <c r="AD685" s="35"/>
      <c r="AE685" s="35"/>
      <c r="AR685" s="204" t="s">
        <v>212</v>
      </c>
      <c r="AT685" s="204" t="s">
        <v>208</v>
      </c>
      <c r="AU685" s="204" t="s">
        <v>82</v>
      </c>
      <c r="AY685" s="18" t="s">
        <v>206</v>
      </c>
      <c r="BE685" s="205">
        <f>IF(N685="základní",J685,0)</f>
        <v>0</v>
      </c>
      <c r="BF685" s="205">
        <f>IF(N685="snížená",J685,0)</f>
        <v>0</v>
      </c>
      <c r="BG685" s="205">
        <f>IF(N685="zákl. přenesená",J685,0)</f>
        <v>0</v>
      </c>
      <c r="BH685" s="205">
        <f>IF(N685="sníž. přenesená",J685,0)</f>
        <v>0</v>
      </c>
      <c r="BI685" s="205">
        <f>IF(N685="nulová",J685,0)</f>
        <v>0</v>
      </c>
      <c r="BJ685" s="18" t="s">
        <v>80</v>
      </c>
      <c r="BK685" s="205">
        <f>ROUND(I685*H685,2)</f>
        <v>0</v>
      </c>
      <c r="BL685" s="18" t="s">
        <v>212</v>
      </c>
      <c r="BM685" s="204" t="s">
        <v>2473</v>
      </c>
    </row>
    <row r="686" spans="1:65" s="13" customFormat="1" ht="11.25">
      <c r="B686" s="206"/>
      <c r="C686" s="207"/>
      <c r="D686" s="208" t="s">
        <v>246</v>
      </c>
      <c r="E686" s="209" t="s">
        <v>19</v>
      </c>
      <c r="F686" s="210" t="s">
        <v>2460</v>
      </c>
      <c r="G686" s="207"/>
      <c r="H686" s="211">
        <v>557.80999999999995</v>
      </c>
      <c r="I686" s="212"/>
      <c r="J686" s="207"/>
      <c r="K686" s="207"/>
      <c r="L686" s="213"/>
      <c r="M686" s="214"/>
      <c r="N686" s="215"/>
      <c r="O686" s="215"/>
      <c r="P686" s="215"/>
      <c r="Q686" s="215"/>
      <c r="R686" s="215"/>
      <c r="S686" s="215"/>
      <c r="T686" s="216"/>
      <c r="AT686" s="217" t="s">
        <v>246</v>
      </c>
      <c r="AU686" s="217" t="s">
        <v>82</v>
      </c>
      <c r="AV686" s="13" t="s">
        <v>82</v>
      </c>
      <c r="AW686" s="13" t="s">
        <v>33</v>
      </c>
      <c r="AX686" s="13" t="s">
        <v>72</v>
      </c>
      <c r="AY686" s="217" t="s">
        <v>206</v>
      </c>
    </row>
    <row r="687" spans="1:65" s="13" customFormat="1" ht="11.25">
      <c r="B687" s="206"/>
      <c r="C687" s="207"/>
      <c r="D687" s="208" t="s">
        <v>246</v>
      </c>
      <c r="E687" s="209" t="s">
        <v>19</v>
      </c>
      <c r="F687" s="210" t="s">
        <v>2461</v>
      </c>
      <c r="G687" s="207"/>
      <c r="H687" s="211">
        <v>78.27</v>
      </c>
      <c r="I687" s="212"/>
      <c r="J687" s="207"/>
      <c r="K687" s="207"/>
      <c r="L687" s="213"/>
      <c r="M687" s="214"/>
      <c r="N687" s="215"/>
      <c r="O687" s="215"/>
      <c r="P687" s="215"/>
      <c r="Q687" s="215"/>
      <c r="R687" s="215"/>
      <c r="S687" s="215"/>
      <c r="T687" s="216"/>
      <c r="AT687" s="217" t="s">
        <v>246</v>
      </c>
      <c r="AU687" s="217" t="s">
        <v>82</v>
      </c>
      <c r="AV687" s="13" t="s">
        <v>82</v>
      </c>
      <c r="AW687" s="13" t="s">
        <v>33</v>
      </c>
      <c r="AX687" s="13" t="s">
        <v>72</v>
      </c>
      <c r="AY687" s="217" t="s">
        <v>206</v>
      </c>
    </row>
    <row r="688" spans="1:65" s="13" customFormat="1" ht="11.25">
      <c r="B688" s="206"/>
      <c r="C688" s="207"/>
      <c r="D688" s="208" t="s">
        <v>246</v>
      </c>
      <c r="E688" s="209" t="s">
        <v>19</v>
      </c>
      <c r="F688" s="210" t="s">
        <v>2474</v>
      </c>
      <c r="G688" s="207"/>
      <c r="H688" s="211">
        <v>3798.08</v>
      </c>
      <c r="I688" s="212"/>
      <c r="J688" s="207"/>
      <c r="K688" s="207"/>
      <c r="L688" s="213"/>
      <c r="M688" s="214"/>
      <c r="N688" s="215"/>
      <c r="O688" s="215"/>
      <c r="P688" s="215"/>
      <c r="Q688" s="215"/>
      <c r="R688" s="215"/>
      <c r="S688" s="215"/>
      <c r="T688" s="216"/>
      <c r="AT688" s="217" t="s">
        <v>246</v>
      </c>
      <c r="AU688" s="217" t="s">
        <v>82</v>
      </c>
      <c r="AV688" s="13" t="s">
        <v>82</v>
      </c>
      <c r="AW688" s="13" t="s">
        <v>33</v>
      </c>
      <c r="AX688" s="13" t="s">
        <v>72</v>
      </c>
      <c r="AY688" s="217" t="s">
        <v>206</v>
      </c>
    </row>
    <row r="689" spans="1:65" s="13" customFormat="1" ht="11.25">
      <c r="B689" s="206"/>
      <c r="C689" s="207"/>
      <c r="D689" s="208" t="s">
        <v>246</v>
      </c>
      <c r="E689" s="209" t="s">
        <v>19</v>
      </c>
      <c r="F689" s="210" t="s">
        <v>2475</v>
      </c>
      <c r="G689" s="207"/>
      <c r="H689" s="211">
        <v>237.54</v>
      </c>
      <c r="I689" s="212"/>
      <c r="J689" s="207"/>
      <c r="K689" s="207"/>
      <c r="L689" s="213"/>
      <c r="M689" s="214"/>
      <c r="N689" s="215"/>
      <c r="O689" s="215"/>
      <c r="P689" s="215"/>
      <c r="Q689" s="215"/>
      <c r="R689" s="215"/>
      <c r="S689" s="215"/>
      <c r="T689" s="216"/>
      <c r="AT689" s="217" t="s">
        <v>246</v>
      </c>
      <c r="AU689" s="217" t="s">
        <v>82</v>
      </c>
      <c r="AV689" s="13" t="s">
        <v>82</v>
      </c>
      <c r="AW689" s="13" t="s">
        <v>33</v>
      </c>
      <c r="AX689" s="13" t="s">
        <v>72</v>
      </c>
      <c r="AY689" s="217" t="s">
        <v>206</v>
      </c>
    </row>
    <row r="690" spans="1:65" s="13" customFormat="1" ht="22.5">
      <c r="B690" s="206"/>
      <c r="C690" s="207"/>
      <c r="D690" s="208" t="s">
        <v>246</v>
      </c>
      <c r="E690" s="209" t="s">
        <v>19</v>
      </c>
      <c r="F690" s="210" t="s">
        <v>2464</v>
      </c>
      <c r="G690" s="207"/>
      <c r="H690" s="211">
        <v>1578.89</v>
      </c>
      <c r="I690" s="212"/>
      <c r="J690" s="207"/>
      <c r="K690" s="207"/>
      <c r="L690" s="213"/>
      <c r="M690" s="214"/>
      <c r="N690" s="215"/>
      <c r="O690" s="215"/>
      <c r="P690" s="215"/>
      <c r="Q690" s="215"/>
      <c r="R690" s="215"/>
      <c r="S690" s="215"/>
      <c r="T690" s="216"/>
      <c r="AT690" s="217" t="s">
        <v>246</v>
      </c>
      <c r="AU690" s="217" t="s">
        <v>82</v>
      </c>
      <c r="AV690" s="13" t="s">
        <v>82</v>
      </c>
      <c r="AW690" s="13" t="s">
        <v>33</v>
      </c>
      <c r="AX690" s="13" t="s">
        <v>72</v>
      </c>
      <c r="AY690" s="217" t="s">
        <v>206</v>
      </c>
    </row>
    <row r="691" spans="1:65" s="13" customFormat="1" ht="22.5">
      <c r="B691" s="206"/>
      <c r="C691" s="207"/>
      <c r="D691" s="208" t="s">
        <v>246</v>
      </c>
      <c r="E691" s="209" t="s">
        <v>19</v>
      </c>
      <c r="F691" s="210" t="s">
        <v>2465</v>
      </c>
      <c r="G691" s="207"/>
      <c r="H691" s="211">
        <v>1278.7850000000001</v>
      </c>
      <c r="I691" s="212"/>
      <c r="J691" s="207"/>
      <c r="K691" s="207"/>
      <c r="L691" s="213"/>
      <c r="M691" s="214"/>
      <c r="N691" s="215"/>
      <c r="O691" s="215"/>
      <c r="P691" s="215"/>
      <c r="Q691" s="215"/>
      <c r="R691" s="215"/>
      <c r="S691" s="215"/>
      <c r="T691" s="216"/>
      <c r="AT691" s="217" t="s">
        <v>246</v>
      </c>
      <c r="AU691" s="217" t="s">
        <v>82</v>
      </c>
      <c r="AV691" s="13" t="s">
        <v>82</v>
      </c>
      <c r="AW691" s="13" t="s">
        <v>33</v>
      </c>
      <c r="AX691" s="13" t="s">
        <v>72</v>
      </c>
      <c r="AY691" s="217" t="s">
        <v>206</v>
      </c>
    </row>
    <row r="692" spans="1:65" s="13" customFormat="1" ht="22.5">
      <c r="B692" s="206"/>
      <c r="C692" s="207"/>
      <c r="D692" s="208" t="s">
        <v>246</v>
      </c>
      <c r="E692" s="209" t="s">
        <v>19</v>
      </c>
      <c r="F692" s="210" t="s">
        <v>2466</v>
      </c>
      <c r="G692" s="207"/>
      <c r="H692" s="211">
        <v>1216.405</v>
      </c>
      <c r="I692" s="212"/>
      <c r="J692" s="207"/>
      <c r="K692" s="207"/>
      <c r="L692" s="213"/>
      <c r="M692" s="214"/>
      <c r="N692" s="215"/>
      <c r="O692" s="215"/>
      <c r="P692" s="215"/>
      <c r="Q692" s="215"/>
      <c r="R692" s="215"/>
      <c r="S692" s="215"/>
      <c r="T692" s="216"/>
      <c r="AT692" s="217" t="s">
        <v>246</v>
      </c>
      <c r="AU692" s="217" t="s">
        <v>82</v>
      </c>
      <c r="AV692" s="13" t="s">
        <v>82</v>
      </c>
      <c r="AW692" s="13" t="s">
        <v>33</v>
      </c>
      <c r="AX692" s="13" t="s">
        <v>72</v>
      </c>
      <c r="AY692" s="217" t="s">
        <v>206</v>
      </c>
    </row>
    <row r="693" spans="1:65" s="13" customFormat="1" ht="11.25">
      <c r="B693" s="206"/>
      <c r="C693" s="207"/>
      <c r="D693" s="208" t="s">
        <v>246</v>
      </c>
      <c r="E693" s="209" t="s">
        <v>19</v>
      </c>
      <c r="F693" s="210" t="s">
        <v>2467</v>
      </c>
      <c r="G693" s="207"/>
      <c r="H693" s="211">
        <v>338.1</v>
      </c>
      <c r="I693" s="212"/>
      <c r="J693" s="207"/>
      <c r="K693" s="207"/>
      <c r="L693" s="213"/>
      <c r="M693" s="214"/>
      <c r="N693" s="215"/>
      <c r="O693" s="215"/>
      <c r="P693" s="215"/>
      <c r="Q693" s="215"/>
      <c r="R693" s="215"/>
      <c r="S693" s="215"/>
      <c r="T693" s="216"/>
      <c r="AT693" s="217" t="s">
        <v>246</v>
      </c>
      <c r="AU693" s="217" t="s">
        <v>82</v>
      </c>
      <c r="AV693" s="13" t="s">
        <v>82</v>
      </c>
      <c r="AW693" s="13" t="s">
        <v>33</v>
      </c>
      <c r="AX693" s="13" t="s">
        <v>72</v>
      </c>
      <c r="AY693" s="217" t="s">
        <v>206</v>
      </c>
    </row>
    <row r="694" spans="1:65" s="13" customFormat="1" ht="11.25">
      <c r="B694" s="206"/>
      <c r="C694" s="207"/>
      <c r="D694" s="208" t="s">
        <v>246</v>
      </c>
      <c r="E694" s="209" t="s">
        <v>19</v>
      </c>
      <c r="F694" s="210" t="s">
        <v>2468</v>
      </c>
      <c r="G694" s="207"/>
      <c r="H694" s="211">
        <v>120.79</v>
      </c>
      <c r="I694" s="212"/>
      <c r="J694" s="207"/>
      <c r="K694" s="207"/>
      <c r="L694" s="213"/>
      <c r="M694" s="214"/>
      <c r="N694" s="215"/>
      <c r="O694" s="215"/>
      <c r="P694" s="215"/>
      <c r="Q694" s="215"/>
      <c r="R694" s="215"/>
      <c r="S694" s="215"/>
      <c r="T694" s="216"/>
      <c r="AT694" s="217" t="s">
        <v>246</v>
      </c>
      <c r="AU694" s="217" t="s">
        <v>82</v>
      </c>
      <c r="AV694" s="13" t="s">
        <v>82</v>
      </c>
      <c r="AW694" s="13" t="s">
        <v>33</v>
      </c>
      <c r="AX694" s="13" t="s">
        <v>72</v>
      </c>
      <c r="AY694" s="217" t="s">
        <v>206</v>
      </c>
    </row>
    <row r="695" spans="1:65" s="13" customFormat="1" ht="11.25">
      <c r="B695" s="206"/>
      <c r="C695" s="207"/>
      <c r="D695" s="208" t="s">
        <v>246</v>
      </c>
      <c r="E695" s="209" t="s">
        <v>19</v>
      </c>
      <c r="F695" s="210" t="s">
        <v>2476</v>
      </c>
      <c r="G695" s="207"/>
      <c r="H695" s="211">
        <v>294.45999999999998</v>
      </c>
      <c r="I695" s="212"/>
      <c r="J695" s="207"/>
      <c r="K695" s="207"/>
      <c r="L695" s="213"/>
      <c r="M695" s="214"/>
      <c r="N695" s="215"/>
      <c r="O695" s="215"/>
      <c r="P695" s="215"/>
      <c r="Q695" s="215"/>
      <c r="R695" s="215"/>
      <c r="S695" s="215"/>
      <c r="T695" s="216"/>
      <c r="AT695" s="217" t="s">
        <v>246</v>
      </c>
      <c r="AU695" s="217" t="s">
        <v>82</v>
      </c>
      <c r="AV695" s="13" t="s">
        <v>82</v>
      </c>
      <c r="AW695" s="13" t="s">
        <v>33</v>
      </c>
      <c r="AX695" s="13" t="s">
        <v>72</v>
      </c>
      <c r="AY695" s="217" t="s">
        <v>206</v>
      </c>
    </row>
    <row r="696" spans="1:65" s="14" customFormat="1" ht="11.25">
      <c r="B696" s="234"/>
      <c r="C696" s="235"/>
      <c r="D696" s="208" t="s">
        <v>246</v>
      </c>
      <c r="E696" s="236" t="s">
        <v>19</v>
      </c>
      <c r="F696" s="237" t="s">
        <v>406</v>
      </c>
      <c r="G696" s="235"/>
      <c r="H696" s="238">
        <v>9499.1299999999992</v>
      </c>
      <c r="I696" s="239"/>
      <c r="J696" s="235"/>
      <c r="K696" s="235"/>
      <c r="L696" s="240"/>
      <c r="M696" s="241"/>
      <c r="N696" s="242"/>
      <c r="O696" s="242"/>
      <c r="P696" s="242"/>
      <c r="Q696" s="242"/>
      <c r="R696" s="242"/>
      <c r="S696" s="242"/>
      <c r="T696" s="243"/>
      <c r="AT696" s="244" t="s">
        <v>246</v>
      </c>
      <c r="AU696" s="244" t="s">
        <v>82</v>
      </c>
      <c r="AV696" s="14" t="s">
        <v>212</v>
      </c>
      <c r="AW696" s="14" t="s">
        <v>33</v>
      </c>
      <c r="AX696" s="14" t="s">
        <v>80</v>
      </c>
      <c r="AY696" s="244" t="s">
        <v>206</v>
      </c>
    </row>
    <row r="697" spans="1:65" s="2" customFormat="1" ht="16.5" customHeight="1">
      <c r="A697" s="35"/>
      <c r="B697" s="36"/>
      <c r="C697" s="193" t="s">
        <v>2477</v>
      </c>
      <c r="D697" s="193" t="s">
        <v>208</v>
      </c>
      <c r="E697" s="194" t="s">
        <v>2478</v>
      </c>
      <c r="F697" s="195" t="s">
        <v>2479</v>
      </c>
      <c r="G697" s="196" t="s">
        <v>325</v>
      </c>
      <c r="H697" s="197">
        <v>7287.2640000000001</v>
      </c>
      <c r="I697" s="198"/>
      <c r="J697" s="199">
        <f>ROUND(I697*H697,2)</f>
        <v>0</v>
      </c>
      <c r="K697" s="195" t="s">
        <v>277</v>
      </c>
      <c r="L697" s="40"/>
      <c r="M697" s="200" t="s">
        <v>19</v>
      </c>
      <c r="N697" s="201" t="s">
        <v>43</v>
      </c>
      <c r="O697" s="65"/>
      <c r="P697" s="202">
        <f>O697*H697</f>
        <v>0</v>
      </c>
      <c r="Q697" s="202">
        <v>1.2999999999999999E-4</v>
      </c>
      <c r="R697" s="202">
        <f>Q697*H697</f>
        <v>0.94734431999999991</v>
      </c>
      <c r="S697" s="202">
        <v>0</v>
      </c>
      <c r="T697" s="203">
        <f>S697*H697</f>
        <v>0</v>
      </c>
      <c r="U697" s="35"/>
      <c r="V697" s="35"/>
      <c r="W697" s="35"/>
      <c r="X697" s="35"/>
      <c r="Y697" s="35"/>
      <c r="Z697" s="35"/>
      <c r="AA697" s="35"/>
      <c r="AB697" s="35"/>
      <c r="AC697" s="35"/>
      <c r="AD697" s="35"/>
      <c r="AE697" s="35"/>
      <c r="AR697" s="204" t="s">
        <v>212</v>
      </c>
      <c r="AT697" s="204" t="s">
        <v>208</v>
      </c>
      <c r="AU697" s="204" t="s">
        <v>82</v>
      </c>
      <c r="AY697" s="18" t="s">
        <v>206</v>
      </c>
      <c r="BE697" s="205">
        <f>IF(N697="základní",J697,0)</f>
        <v>0</v>
      </c>
      <c r="BF697" s="205">
        <f>IF(N697="snížená",J697,0)</f>
        <v>0</v>
      </c>
      <c r="BG697" s="205">
        <f>IF(N697="zákl. přenesená",J697,0)</f>
        <v>0</v>
      </c>
      <c r="BH697" s="205">
        <f>IF(N697="sníž. přenesená",J697,0)</f>
        <v>0</v>
      </c>
      <c r="BI697" s="205">
        <f>IF(N697="nulová",J697,0)</f>
        <v>0</v>
      </c>
      <c r="BJ697" s="18" t="s">
        <v>80</v>
      </c>
      <c r="BK697" s="205">
        <f>ROUND(I697*H697,2)</f>
        <v>0</v>
      </c>
      <c r="BL697" s="18" t="s">
        <v>212</v>
      </c>
      <c r="BM697" s="204" t="s">
        <v>2480</v>
      </c>
    </row>
    <row r="698" spans="1:65" s="13" customFormat="1" ht="11.25">
      <c r="B698" s="206"/>
      <c r="C698" s="207"/>
      <c r="D698" s="208" t="s">
        <v>246</v>
      </c>
      <c r="E698" s="209" t="s">
        <v>19</v>
      </c>
      <c r="F698" s="210" t="s">
        <v>2459</v>
      </c>
      <c r="G698" s="207"/>
      <c r="H698" s="211">
        <v>42.741</v>
      </c>
      <c r="I698" s="212"/>
      <c r="J698" s="207"/>
      <c r="K698" s="207"/>
      <c r="L698" s="213"/>
      <c r="M698" s="214"/>
      <c r="N698" s="215"/>
      <c r="O698" s="215"/>
      <c r="P698" s="215"/>
      <c r="Q698" s="215"/>
      <c r="R698" s="215"/>
      <c r="S698" s="215"/>
      <c r="T698" s="216"/>
      <c r="AT698" s="217" t="s">
        <v>246</v>
      </c>
      <c r="AU698" s="217" t="s">
        <v>82</v>
      </c>
      <c r="AV698" s="13" t="s">
        <v>82</v>
      </c>
      <c r="AW698" s="13" t="s">
        <v>33</v>
      </c>
      <c r="AX698" s="13" t="s">
        <v>72</v>
      </c>
      <c r="AY698" s="217" t="s">
        <v>206</v>
      </c>
    </row>
    <row r="699" spans="1:65" s="13" customFormat="1" ht="11.25">
      <c r="B699" s="206"/>
      <c r="C699" s="207"/>
      <c r="D699" s="208" t="s">
        <v>246</v>
      </c>
      <c r="E699" s="209" t="s">
        <v>19</v>
      </c>
      <c r="F699" s="210" t="s">
        <v>2460</v>
      </c>
      <c r="G699" s="207"/>
      <c r="H699" s="211">
        <v>557.80999999999995</v>
      </c>
      <c r="I699" s="212"/>
      <c r="J699" s="207"/>
      <c r="K699" s="207"/>
      <c r="L699" s="213"/>
      <c r="M699" s="214"/>
      <c r="N699" s="215"/>
      <c r="O699" s="215"/>
      <c r="P699" s="215"/>
      <c r="Q699" s="215"/>
      <c r="R699" s="215"/>
      <c r="S699" s="215"/>
      <c r="T699" s="216"/>
      <c r="AT699" s="217" t="s">
        <v>246</v>
      </c>
      <c r="AU699" s="217" t="s">
        <v>82</v>
      </c>
      <c r="AV699" s="13" t="s">
        <v>82</v>
      </c>
      <c r="AW699" s="13" t="s">
        <v>33</v>
      </c>
      <c r="AX699" s="13" t="s">
        <v>72</v>
      </c>
      <c r="AY699" s="217" t="s">
        <v>206</v>
      </c>
    </row>
    <row r="700" spans="1:65" s="13" customFormat="1" ht="11.25">
      <c r="B700" s="206"/>
      <c r="C700" s="207"/>
      <c r="D700" s="208" t="s">
        <v>246</v>
      </c>
      <c r="E700" s="209" t="s">
        <v>19</v>
      </c>
      <c r="F700" s="210" t="s">
        <v>2461</v>
      </c>
      <c r="G700" s="207"/>
      <c r="H700" s="211">
        <v>78.27</v>
      </c>
      <c r="I700" s="212"/>
      <c r="J700" s="207"/>
      <c r="K700" s="207"/>
      <c r="L700" s="213"/>
      <c r="M700" s="214"/>
      <c r="N700" s="215"/>
      <c r="O700" s="215"/>
      <c r="P700" s="215"/>
      <c r="Q700" s="215"/>
      <c r="R700" s="215"/>
      <c r="S700" s="215"/>
      <c r="T700" s="216"/>
      <c r="AT700" s="217" t="s">
        <v>246</v>
      </c>
      <c r="AU700" s="217" t="s">
        <v>82</v>
      </c>
      <c r="AV700" s="13" t="s">
        <v>82</v>
      </c>
      <c r="AW700" s="13" t="s">
        <v>33</v>
      </c>
      <c r="AX700" s="13" t="s">
        <v>72</v>
      </c>
      <c r="AY700" s="217" t="s">
        <v>206</v>
      </c>
    </row>
    <row r="701" spans="1:65" s="13" customFormat="1" ht="11.25">
      <c r="B701" s="206"/>
      <c r="C701" s="207"/>
      <c r="D701" s="208" t="s">
        <v>246</v>
      </c>
      <c r="E701" s="209" t="s">
        <v>19</v>
      </c>
      <c r="F701" s="210" t="s">
        <v>2462</v>
      </c>
      <c r="G701" s="207"/>
      <c r="H701" s="211">
        <v>741.74</v>
      </c>
      <c r="I701" s="212"/>
      <c r="J701" s="207"/>
      <c r="K701" s="207"/>
      <c r="L701" s="213"/>
      <c r="M701" s="214"/>
      <c r="N701" s="215"/>
      <c r="O701" s="215"/>
      <c r="P701" s="215"/>
      <c r="Q701" s="215"/>
      <c r="R701" s="215"/>
      <c r="S701" s="215"/>
      <c r="T701" s="216"/>
      <c r="AT701" s="217" t="s">
        <v>246</v>
      </c>
      <c r="AU701" s="217" t="s">
        <v>82</v>
      </c>
      <c r="AV701" s="13" t="s">
        <v>82</v>
      </c>
      <c r="AW701" s="13" t="s">
        <v>33</v>
      </c>
      <c r="AX701" s="13" t="s">
        <v>72</v>
      </c>
      <c r="AY701" s="217" t="s">
        <v>206</v>
      </c>
    </row>
    <row r="702" spans="1:65" s="13" customFormat="1" ht="22.5">
      <c r="B702" s="206"/>
      <c r="C702" s="207"/>
      <c r="D702" s="208" t="s">
        <v>246</v>
      </c>
      <c r="E702" s="209" t="s">
        <v>19</v>
      </c>
      <c r="F702" s="210" t="s">
        <v>2449</v>
      </c>
      <c r="G702" s="207"/>
      <c r="H702" s="211">
        <v>311.61</v>
      </c>
      <c r="I702" s="212"/>
      <c r="J702" s="207"/>
      <c r="K702" s="207"/>
      <c r="L702" s="213"/>
      <c r="M702" s="214"/>
      <c r="N702" s="215"/>
      <c r="O702" s="215"/>
      <c r="P702" s="215"/>
      <c r="Q702" s="215"/>
      <c r="R702" s="215"/>
      <c r="S702" s="215"/>
      <c r="T702" s="216"/>
      <c r="AT702" s="217" t="s">
        <v>246</v>
      </c>
      <c r="AU702" s="217" t="s">
        <v>82</v>
      </c>
      <c r="AV702" s="13" t="s">
        <v>82</v>
      </c>
      <c r="AW702" s="13" t="s">
        <v>33</v>
      </c>
      <c r="AX702" s="13" t="s">
        <v>72</v>
      </c>
      <c r="AY702" s="217" t="s">
        <v>206</v>
      </c>
    </row>
    <row r="703" spans="1:65" s="13" customFormat="1" ht="11.25">
      <c r="B703" s="206"/>
      <c r="C703" s="207"/>
      <c r="D703" s="208" t="s">
        <v>246</v>
      </c>
      <c r="E703" s="209" t="s">
        <v>19</v>
      </c>
      <c r="F703" s="210" t="s">
        <v>2463</v>
      </c>
      <c r="G703" s="207"/>
      <c r="H703" s="211">
        <v>118.77</v>
      </c>
      <c r="I703" s="212"/>
      <c r="J703" s="207"/>
      <c r="K703" s="207"/>
      <c r="L703" s="213"/>
      <c r="M703" s="214"/>
      <c r="N703" s="215"/>
      <c r="O703" s="215"/>
      <c r="P703" s="215"/>
      <c r="Q703" s="215"/>
      <c r="R703" s="215"/>
      <c r="S703" s="215"/>
      <c r="T703" s="216"/>
      <c r="AT703" s="217" t="s">
        <v>246</v>
      </c>
      <c r="AU703" s="217" t="s">
        <v>82</v>
      </c>
      <c r="AV703" s="13" t="s">
        <v>82</v>
      </c>
      <c r="AW703" s="13" t="s">
        <v>33</v>
      </c>
      <c r="AX703" s="13" t="s">
        <v>72</v>
      </c>
      <c r="AY703" s="217" t="s">
        <v>206</v>
      </c>
    </row>
    <row r="704" spans="1:65" s="13" customFormat="1" ht="11.25">
      <c r="B704" s="206"/>
      <c r="C704" s="207"/>
      <c r="D704" s="208" t="s">
        <v>246</v>
      </c>
      <c r="E704" s="209" t="s">
        <v>19</v>
      </c>
      <c r="F704" s="210" t="s">
        <v>2481</v>
      </c>
      <c r="G704" s="207"/>
      <c r="H704" s="211">
        <v>71.203000000000003</v>
      </c>
      <c r="I704" s="212"/>
      <c r="J704" s="207"/>
      <c r="K704" s="207"/>
      <c r="L704" s="213"/>
      <c r="M704" s="214"/>
      <c r="N704" s="215"/>
      <c r="O704" s="215"/>
      <c r="P704" s="215"/>
      <c r="Q704" s="215"/>
      <c r="R704" s="215"/>
      <c r="S704" s="215"/>
      <c r="T704" s="216"/>
      <c r="AT704" s="217" t="s">
        <v>246</v>
      </c>
      <c r="AU704" s="217" t="s">
        <v>82</v>
      </c>
      <c r="AV704" s="13" t="s">
        <v>82</v>
      </c>
      <c r="AW704" s="13" t="s">
        <v>33</v>
      </c>
      <c r="AX704" s="13" t="s">
        <v>72</v>
      </c>
      <c r="AY704" s="217" t="s">
        <v>206</v>
      </c>
    </row>
    <row r="705" spans="1:65" s="13" customFormat="1" ht="22.5">
      <c r="B705" s="206"/>
      <c r="C705" s="207"/>
      <c r="D705" s="208" t="s">
        <v>246</v>
      </c>
      <c r="E705" s="209" t="s">
        <v>19</v>
      </c>
      <c r="F705" s="210" t="s">
        <v>2464</v>
      </c>
      <c r="G705" s="207"/>
      <c r="H705" s="211">
        <v>1578.89</v>
      </c>
      <c r="I705" s="212"/>
      <c r="J705" s="207"/>
      <c r="K705" s="207"/>
      <c r="L705" s="213"/>
      <c r="M705" s="214"/>
      <c r="N705" s="215"/>
      <c r="O705" s="215"/>
      <c r="P705" s="215"/>
      <c r="Q705" s="215"/>
      <c r="R705" s="215"/>
      <c r="S705" s="215"/>
      <c r="T705" s="216"/>
      <c r="AT705" s="217" t="s">
        <v>246</v>
      </c>
      <c r="AU705" s="217" t="s">
        <v>82</v>
      </c>
      <c r="AV705" s="13" t="s">
        <v>82</v>
      </c>
      <c r="AW705" s="13" t="s">
        <v>33</v>
      </c>
      <c r="AX705" s="13" t="s">
        <v>72</v>
      </c>
      <c r="AY705" s="217" t="s">
        <v>206</v>
      </c>
    </row>
    <row r="706" spans="1:65" s="13" customFormat="1" ht="22.5">
      <c r="B706" s="206"/>
      <c r="C706" s="207"/>
      <c r="D706" s="208" t="s">
        <v>246</v>
      </c>
      <c r="E706" s="209" t="s">
        <v>19</v>
      </c>
      <c r="F706" s="210" t="s">
        <v>2465</v>
      </c>
      <c r="G706" s="207"/>
      <c r="H706" s="211">
        <v>1278.7850000000001</v>
      </c>
      <c r="I706" s="212"/>
      <c r="J706" s="207"/>
      <c r="K706" s="207"/>
      <c r="L706" s="213"/>
      <c r="M706" s="214"/>
      <c r="N706" s="215"/>
      <c r="O706" s="215"/>
      <c r="P706" s="215"/>
      <c r="Q706" s="215"/>
      <c r="R706" s="215"/>
      <c r="S706" s="215"/>
      <c r="T706" s="216"/>
      <c r="AT706" s="217" t="s">
        <v>246</v>
      </c>
      <c r="AU706" s="217" t="s">
        <v>82</v>
      </c>
      <c r="AV706" s="13" t="s">
        <v>82</v>
      </c>
      <c r="AW706" s="13" t="s">
        <v>33</v>
      </c>
      <c r="AX706" s="13" t="s">
        <v>72</v>
      </c>
      <c r="AY706" s="217" t="s">
        <v>206</v>
      </c>
    </row>
    <row r="707" spans="1:65" s="13" customFormat="1" ht="22.5">
      <c r="B707" s="206"/>
      <c r="C707" s="207"/>
      <c r="D707" s="208" t="s">
        <v>246</v>
      </c>
      <c r="E707" s="209" t="s">
        <v>19</v>
      </c>
      <c r="F707" s="210" t="s">
        <v>2466</v>
      </c>
      <c r="G707" s="207"/>
      <c r="H707" s="211">
        <v>1216.405</v>
      </c>
      <c r="I707" s="212"/>
      <c r="J707" s="207"/>
      <c r="K707" s="207"/>
      <c r="L707" s="213"/>
      <c r="M707" s="214"/>
      <c r="N707" s="215"/>
      <c r="O707" s="215"/>
      <c r="P707" s="215"/>
      <c r="Q707" s="215"/>
      <c r="R707" s="215"/>
      <c r="S707" s="215"/>
      <c r="T707" s="216"/>
      <c r="AT707" s="217" t="s">
        <v>246</v>
      </c>
      <c r="AU707" s="217" t="s">
        <v>82</v>
      </c>
      <c r="AV707" s="13" t="s">
        <v>82</v>
      </c>
      <c r="AW707" s="13" t="s">
        <v>33</v>
      </c>
      <c r="AX707" s="13" t="s">
        <v>72</v>
      </c>
      <c r="AY707" s="217" t="s">
        <v>206</v>
      </c>
    </row>
    <row r="708" spans="1:65" s="13" customFormat="1" ht="11.25">
      <c r="B708" s="206"/>
      <c r="C708" s="207"/>
      <c r="D708" s="208" t="s">
        <v>246</v>
      </c>
      <c r="E708" s="209" t="s">
        <v>19</v>
      </c>
      <c r="F708" s="210" t="s">
        <v>2467</v>
      </c>
      <c r="G708" s="207"/>
      <c r="H708" s="211">
        <v>338.1</v>
      </c>
      <c r="I708" s="212"/>
      <c r="J708" s="207"/>
      <c r="K708" s="207"/>
      <c r="L708" s="213"/>
      <c r="M708" s="214"/>
      <c r="N708" s="215"/>
      <c r="O708" s="215"/>
      <c r="P708" s="215"/>
      <c r="Q708" s="215"/>
      <c r="R708" s="215"/>
      <c r="S708" s="215"/>
      <c r="T708" s="216"/>
      <c r="AT708" s="217" t="s">
        <v>246</v>
      </c>
      <c r="AU708" s="217" t="s">
        <v>82</v>
      </c>
      <c r="AV708" s="13" t="s">
        <v>82</v>
      </c>
      <c r="AW708" s="13" t="s">
        <v>33</v>
      </c>
      <c r="AX708" s="13" t="s">
        <v>72</v>
      </c>
      <c r="AY708" s="217" t="s">
        <v>206</v>
      </c>
    </row>
    <row r="709" spans="1:65" s="13" customFormat="1" ht="22.5">
      <c r="B709" s="206"/>
      <c r="C709" s="207"/>
      <c r="D709" s="208" t="s">
        <v>246</v>
      </c>
      <c r="E709" s="209" t="s">
        <v>19</v>
      </c>
      <c r="F709" s="210" t="s">
        <v>2451</v>
      </c>
      <c r="G709" s="207"/>
      <c r="H709" s="211">
        <v>317.83999999999997</v>
      </c>
      <c r="I709" s="212"/>
      <c r="J709" s="207"/>
      <c r="K709" s="207"/>
      <c r="L709" s="213"/>
      <c r="M709" s="214"/>
      <c r="N709" s="215"/>
      <c r="O709" s="215"/>
      <c r="P709" s="215"/>
      <c r="Q709" s="215"/>
      <c r="R709" s="215"/>
      <c r="S709" s="215"/>
      <c r="T709" s="216"/>
      <c r="AT709" s="217" t="s">
        <v>246</v>
      </c>
      <c r="AU709" s="217" t="s">
        <v>82</v>
      </c>
      <c r="AV709" s="13" t="s">
        <v>82</v>
      </c>
      <c r="AW709" s="13" t="s">
        <v>33</v>
      </c>
      <c r="AX709" s="13" t="s">
        <v>72</v>
      </c>
      <c r="AY709" s="217" t="s">
        <v>206</v>
      </c>
    </row>
    <row r="710" spans="1:65" s="13" customFormat="1" ht="11.25">
      <c r="B710" s="206"/>
      <c r="C710" s="207"/>
      <c r="D710" s="208" t="s">
        <v>246</v>
      </c>
      <c r="E710" s="209" t="s">
        <v>19</v>
      </c>
      <c r="F710" s="210" t="s">
        <v>2452</v>
      </c>
      <c r="G710" s="207"/>
      <c r="H710" s="211">
        <v>68.709999999999994</v>
      </c>
      <c r="I710" s="212"/>
      <c r="J710" s="207"/>
      <c r="K710" s="207"/>
      <c r="L710" s="213"/>
      <c r="M710" s="214"/>
      <c r="N710" s="215"/>
      <c r="O710" s="215"/>
      <c r="P710" s="215"/>
      <c r="Q710" s="215"/>
      <c r="R710" s="215"/>
      <c r="S710" s="215"/>
      <c r="T710" s="216"/>
      <c r="AT710" s="217" t="s">
        <v>246</v>
      </c>
      <c r="AU710" s="217" t="s">
        <v>82</v>
      </c>
      <c r="AV710" s="13" t="s">
        <v>82</v>
      </c>
      <c r="AW710" s="13" t="s">
        <v>33</v>
      </c>
      <c r="AX710" s="13" t="s">
        <v>72</v>
      </c>
      <c r="AY710" s="217" t="s">
        <v>206</v>
      </c>
    </row>
    <row r="711" spans="1:65" s="13" customFormat="1" ht="11.25">
      <c r="B711" s="206"/>
      <c r="C711" s="207"/>
      <c r="D711" s="208" t="s">
        <v>246</v>
      </c>
      <c r="E711" s="209" t="s">
        <v>19</v>
      </c>
      <c r="F711" s="210" t="s">
        <v>2453</v>
      </c>
      <c r="G711" s="207"/>
      <c r="H711" s="211">
        <v>94.14</v>
      </c>
      <c r="I711" s="212"/>
      <c r="J711" s="207"/>
      <c r="K711" s="207"/>
      <c r="L711" s="213"/>
      <c r="M711" s="214"/>
      <c r="N711" s="215"/>
      <c r="O711" s="215"/>
      <c r="P711" s="215"/>
      <c r="Q711" s="215"/>
      <c r="R711" s="215"/>
      <c r="S711" s="215"/>
      <c r="T711" s="216"/>
      <c r="AT711" s="217" t="s">
        <v>246</v>
      </c>
      <c r="AU711" s="217" t="s">
        <v>82</v>
      </c>
      <c r="AV711" s="13" t="s">
        <v>82</v>
      </c>
      <c r="AW711" s="13" t="s">
        <v>33</v>
      </c>
      <c r="AX711" s="13" t="s">
        <v>72</v>
      </c>
      <c r="AY711" s="217" t="s">
        <v>206</v>
      </c>
    </row>
    <row r="712" spans="1:65" s="13" customFormat="1" ht="11.25">
      <c r="B712" s="206"/>
      <c r="C712" s="207"/>
      <c r="D712" s="208" t="s">
        <v>246</v>
      </c>
      <c r="E712" s="209" t="s">
        <v>19</v>
      </c>
      <c r="F712" s="210" t="s">
        <v>2482</v>
      </c>
      <c r="G712" s="207"/>
      <c r="H712" s="211">
        <v>379.71</v>
      </c>
      <c r="I712" s="212"/>
      <c r="J712" s="207"/>
      <c r="K712" s="207"/>
      <c r="L712" s="213"/>
      <c r="M712" s="214"/>
      <c r="N712" s="215"/>
      <c r="O712" s="215"/>
      <c r="P712" s="215"/>
      <c r="Q712" s="215"/>
      <c r="R712" s="215"/>
      <c r="S712" s="215"/>
      <c r="T712" s="216"/>
      <c r="AT712" s="217" t="s">
        <v>246</v>
      </c>
      <c r="AU712" s="217" t="s">
        <v>82</v>
      </c>
      <c r="AV712" s="13" t="s">
        <v>82</v>
      </c>
      <c r="AW712" s="13" t="s">
        <v>33</v>
      </c>
      <c r="AX712" s="13" t="s">
        <v>72</v>
      </c>
      <c r="AY712" s="217" t="s">
        <v>206</v>
      </c>
    </row>
    <row r="713" spans="1:65" s="13" customFormat="1" ht="11.25">
      <c r="B713" s="206"/>
      <c r="C713" s="207"/>
      <c r="D713" s="208" t="s">
        <v>246</v>
      </c>
      <c r="E713" s="209" t="s">
        <v>19</v>
      </c>
      <c r="F713" s="210" t="s">
        <v>2483</v>
      </c>
      <c r="G713" s="207"/>
      <c r="H713" s="211">
        <v>92.54</v>
      </c>
      <c r="I713" s="212"/>
      <c r="J713" s="207"/>
      <c r="K713" s="207"/>
      <c r="L713" s="213"/>
      <c r="M713" s="214"/>
      <c r="N713" s="215"/>
      <c r="O713" s="215"/>
      <c r="P713" s="215"/>
      <c r="Q713" s="215"/>
      <c r="R713" s="215"/>
      <c r="S713" s="215"/>
      <c r="T713" s="216"/>
      <c r="AT713" s="217" t="s">
        <v>246</v>
      </c>
      <c r="AU713" s="217" t="s">
        <v>82</v>
      </c>
      <c r="AV713" s="13" t="s">
        <v>82</v>
      </c>
      <c r="AW713" s="13" t="s">
        <v>33</v>
      </c>
      <c r="AX713" s="13" t="s">
        <v>72</v>
      </c>
      <c r="AY713" s="217" t="s">
        <v>206</v>
      </c>
    </row>
    <row r="714" spans="1:65" s="14" customFormat="1" ht="11.25">
      <c r="B714" s="234"/>
      <c r="C714" s="235"/>
      <c r="D714" s="208" t="s">
        <v>246</v>
      </c>
      <c r="E714" s="236" t="s">
        <v>19</v>
      </c>
      <c r="F714" s="237" t="s">
        <v>406</v>
      </c>
      <c r="G714" s="235"/>
      <c r="H714" s="238">
        <v>7287.2640000000001</v>
      </c>
      <c r="I714" s="239"/>
      <c r="J714" s="235"/>
      <c r="K714" s="235"/>
      <c r="L714" s="240"/>
      <c r="M714" s="241"/>
      <c r="N714" s="242"/>
      <c r="O714" s="242"/>
      <c r="P714" s="242"/>
      <c r="Q714" s="242"/>
      <c r="R714" s="242"/>
      <c r="S714" s="242"/>
      <c r="T714" s="243"/>
      <c r="AT714" s="244" t="s">
        <v>246</v>
      </c>
      <c r="AU714" s="244" t="s">
        <v>82</v>
      </c>
      <c r="AV714" s="14" t="s">
        <v>212</v>
      </c>
      <c r="AW714" s="14" t="s">
        <v>33</v>
      </c>
      <c r="AX714" s="14" t="s">
        <v>80</v>
      </c>
      <c r="AY714" s="244" t="s">
        <v>206</v>
      </c>
    </row>
    <row r="715" spans="1:65" s="2" customFormat="1" ht="21.75" customHeight="1">
      <c r="A715" s="35"/>
      <c r="B715" s="36"/>
      <c r="C715" s="193" t="s">
        <v>2484</v>
      </c>
      <c r="D715" s="193" t="s">
        <v>208</v>
      </c>
      <c r="E715" s="194" t="s">
        <v>2485</v>
      </c>
      <c r="F715" s="195" t="s">
        <v>2486</v>
      </c>
      <c r="G715" s="196" t="s">
        <v>220</v>
      </c>
      <c r="H715" s="197">
        <v>4405.2510000000002</v>
      </c>
      <c r="I715" s="198"/>
      <c r="J715" s="199">
        <f>ROUND(I715*H715,2)</f>
        <v>0</v>
      </c>
      <c r="K715" s="195" t="s">
        <v>277</v>
      </c>
      <c r="L715" s="40"/>
      <c r="M715" s="200" t="s">
        <v>19</v>
      </c>
      <c r="N715" s="201" t="s">
        <v>43</v>
      </c>
      <c r="O715" s="65"/>
      <c r="P715" s="202">
        <f>O715*H715</f>
        <v>0</v>
      </c>
      <c r="Q715" s="202">
        <v>2.0000000000000002E-5</v>
      </c>
      <c r="R715" s="202">
        <f>Q715*H715</f>
        <v>8.8105020000000006E-2</v>
      </c>
      <c r="S715" s="202">
        <v>0</v>
      </c>
      <c r="T715" s="203">
        <f>S715*H715</f>
        <v>0</v>
      </c>
      <c r="U715" s="35"/>
      <c r="V715" s="35"/>
      <c r="W715" s="35"/>
      <c r="X715" s="35"/>
      <c r="Y715" s="35"/>
      <c r="Z715" s="35"/>
      <c r="AA715" s="35"/>
      <c r="AB715" s="35"/>
      <c r="AC715" s="35"/>
      <c r="AD715" s="35"/>
      <c r="AE715" s="35"/>
      <c r="AR715" s="204" t="s">
        <v>212</v>
      </c>
      <c r="AT715" s="204" t="s">
        <v>208</v>
      </c>
      <c r="AU715" s="204" t="s">
        <v>82</v>
      </c>
      <c r="AY715" s="18" t="s">
        <v>206</v>
      </c>
      <c r="BE715" s="205">
        <f>IF(N715="základní",J715,0)</f>
        <v>0</v>
      </c>
      <c r="BF715" s="205">
        <f>IF(N715="snížená",J715,0)</f>
        <v>0</v>
      </c>
      <c r="BG715" s="205">
        <f>IF(N715="zákl. přenesená",J715,0)</f>
        <v>0</v>
      </c>
      <c r="BH715" s="205">
        <f>IF(N715="sníž. přenesená",J715,0)</f>
        <v>0</v>
      </c>
      <c r="BI715" s="205">
        <f>IF(N715="nulová",J715,0)</f>
        <v>0</v>
      </c>
      <c r="BJ715" s="18" t="s">
        <v>80</v>
      </c>
      <c r="BK715" s="205">
        <f>ROUND(I715*H715,2)</f>
        <v>0</v>
      </c>
      <c r="BL715" s="18" t="s">
        <v>212</v>
      </c>
      <c r="BM715" s="204" t="s">
        <v>2487</v>
      </c>
    </row>
    <row r="716" spans="1:65" s="13" customFormat="1" ht="11.25">
      <c r="B716" s="206"/>
      <c r="C716" s="207"/>
      <c r="D716" s="208" t="s">
        <v>246</v>
      </c>
      <c r="E716" s="209" t="s">
        <v>19</v>
      </c>
      <c r="F716" s="210" t="s">
        <v>2488</v>
      </c>
      <c r="G716" s="207"/>
      <c r="H716" s="211">
        <v>20.58</v>
      </c>
      <c r="I716" s="212"/>
      <c r="J716" s="207"/>
      <c r="K716" s="207"/>
      <c r="L716" s="213"/>
      <c r="M716" s="214"/>
      <c r="N716" s="215"/>
      <c r="O716" s="215"/>
      <c r="P716" s="215"/>
      <c r="Q716" s="215"/>
      <c r="R716" s="215"/>
      <c r="S716" s="215"/>
      <c r="T716" s="216"/>
      <c r="AT716" s="217" t="s">
        <v>246</v>
      </c>
      <c r="AU716" s="217" t="s">
        <v>82</v>
      </c>
      <c r="AV716" s="13" t="s">
        <v>82</v>
      </c>
      <c r="AW716" s="13" t="s">
        <v>33</v>
      </c>
      <c r="AX716" s="13" t="s">
        <v>72</v>
      </c>
      <c r="AY716" s="217" t="s">
        <v>206</v>
      </c>
    </row>
    <row r="717" spans="1:65" s="13" customFormat="1" ht="22.5">
      <c r="B717" s="206"/>
      <c r="C717" s="207"/>
      <c r="D717" s="208" t="s">
        <v>246</v>
      </c>
      <c r="E717" s="209" t="s">
        <v>19</v>
      </c>
      <c r="F717" s="210" t="s">
        <v>2489</v>
      </c>
      <c r="G717" s="207"/>
      <c r="H717" s="211">
        <v>322.27</v>
      </c>
      <c r="I717" s="212"/>
      <c r="J717" s="207"/>
      <c r="K717" s="207"/>
      <c r="L717" s="213"/>
      <c r="M717" s="214"/>
      <c r="N717" s="215"/>
      <c r="O717" s="215"/>
      <c r="P717" s="215"/>
      <c r="Q717" s="215"/>
      <c r="R717" s="215"/>
      <c r="S717" s="215"/>
      <c r="T717" s="216"/>
      <c r="AT717" s="217" t="s">
        <v>246</v>
      </c>
      <c r="AU717" s="217" t="s">
        <v>82</v>
      </c>
      <c r="AV717" s="13" t="s">
        <v>82</v>
      </c>
      <c r="AW717" s="13" t="s">
        <v>33</v>
      </c>
      <c r="AX717" s="13" t="s">
        <v>72</v>
      </c>
      <c r="AY717" s="217" t="s">
        <v>206</v>
      </c>
    </row>
    <row r="718" spans="1:65" s="13" customFormat="1" ht="11.25">
      <c r="B718" s="206"/>
      <c r="C718" s="207"/>
      <c r="D718" s="208" t="s">
        <v>246</v>
      </c>
      <c r="E718" s="209" t="s">
        <v>19</v>
      </c>
      <c r="F718" s="210" t="s">
        <v>2490</v>
      </c>
      <c r="G718" s="207"/>
      <c r="H718" s="211">
        <v>84.87</v>
      </c>
      <c r="I718" s="212"/>
      <c r="J718" s="207"/>
      <c r="K718" s="207"/>
      <c r="L718" s="213"/>
      <c r="M718" s="214"/>
      <c r="N718" s="215"/>
      <c r="O718" s="215"/>
      <c r="P718" s="215"/>
      <c r="Q718" s="215"/>
      <c r="R718" s="215"/>
      <c r="S718" s="215"/>
      <c r="T718" s="216"/>
      <c r="AT718" s="217" t="s">
        <v>246</v>
      </c>
      <c r="AU718" s="217" t="s">
        <v>82</v>
      </c>
      <c r="AV718" s="13" t="s">
        <v>82</v>
      </c>
      <c r="AW718" s="13" t="s">
        <v>33</v>
      </c>
      <c r="AX718" s="13" t="s">
        <v>72</v>
      </c>
      <c r="AY718" s="217" t="s">
        <v>206</v>
      </c>
    </row>
    <row r="719" spans="1:65" s="13" customFormat="1" ht="22.5">
      <c r="B719" s="206"/>
      <c r="C719" s="207"/>
      <c r="D719" s="208" t="s">
        <v>246</v>
      </c>
      <c r="E719" s="209" t="s">
        <v>19</v>
      </c>
      <c r="F719" s="210" t="s">
        <v>2491</v>
      </c>
      <c r="G719" s="207"/>
      <c r="H719" s="211">
        <v>338.70499999999998</v>
      </c>
      <c r="I719" s="212"/>
      <c r="J719" s="207"/>
      <c r="K719" s="207"/>
      <c r="L719" s="213"/>
      <c r="M719" s="214"/>
      <c r="N719" s="215"/>
      <c r="O719" s="215"/>
      <c r="P719" s="215"/>
      <c r="Q719" s="215"/>
      <c r="R719" s="215"/>
      <c r="S719" s="215"/>
      <c r="T719" s="216"/>
      <c r="AT719" s="217" t="s">
        <v>246</v>
      </c>
      <c r="AU719" s="217" t="s">
        <v>82</v>
      </c>
      <c r="AV719" s="13" t="s">
        <v>82</v>
      </c>
      <c r="AW719" s="13" t="s">
        <v>33</v>
      </c>
      <c r="AX719" s="13" t="s">
        <v>72</v>
      </c>
      <c r="AY719" s="217" t="s">
        <v>206</v>
      </c>
    </row>
    <row r="720" spans="1:65" s="13" customFormat="1" ht="11.25">
      <c r="B720" s="206"/>
      <c r="C720" s="207"/>
      <c r="D720" s="208" t="s">
        <v>246</v>
      </c>
      <c r="E720" s="209" t="s">
        <v>19</v>
      </c>
      <c r="F720" s="210" t="s">
        <v>2492</v>
      </c>
      <c r="G720" s="207"/>
      <c r="H720" s="211">
        <v>133.66</v>
      </c>
      <c r="I720" s="212"/>
      <c r="J720" s="207"/>
      <c r="K720" s="207"/>
      <c r="L720" s="213"/>
      <c r="M720" s="214"/>
      <c r="N720" s="215"/>
      <c r="O720" s="215"/>
      <c r="P720" s="215"/>
      <c r="Q720" s="215"/>
      <c r="R720" s="215"/>
      <c r="S720" s="215"/>
      <c r="T720" s="216"/>
      <c r="AT720" s="217" t="s">
        <v>246</v>
      </c>
      <c r="AU720" s="217" t="s">
        <v>82</v>
      </c>
      <c r="AV720" s="13" t="s">
        <v>82</v>
      </c>
      <c r="AW720" s="13" t="s">
        <v>33</v>
      </c>
      <c r="AX720" s="13" t="s">
        <v>72</v>
      </c>
      <c r="AY720" s="217" t="s">
        <v>206</v>
      </c>
    </row>
    <row r="721" spans="1:65" s="13" customFormat="1" ht="11.25">
      <c r="B721" s="206"/>
      <c r="C721" s="207"/>
      <c r="D721" s="208" t="s">
        <v>246</v>
      </c>
      <c r="E721" s="209" t="s">
        <v>19</v>
      </c>
      <c r="F721" s="210" t="s">
        <v>2493</v>
      </c>
      <c r="G721" s="207"/>
      <c r="H721" s="211">
        <v>64.849999999999994</v>
      </c>
      <c r="I721" s="212"/>
      <c r="J721" s="207"/>
      <c r="K721" s="207"/>
      <c r="L721" s="213"/>
      <c r="M721" s="214"/>
      <c r="N721" s="215"/>
      <c r="O721" s="215"/>
      <c r="P721" s="215"/>
      <c r="Q721" s="215"/>
      <c r="R721" s="215"/>
      <c r="S721" s="215"/>
      <c r="T721" s="216"/>
      <c r="AT721" s="217" t="s">
        <v>246</v>
      </c>
      <c r="AU721" s="217" t="s">
        <v>82</v>
      </c>
      <c r="AV721" s="13" t="s">
        <v>82</v>
      </c>
      <c r="AW721" s="13" t="s">
        <v>33</v>
      </c>
      <c r="AX721" s="13" t="s">
        <v>72</v>
      </c>
      <c r="AY721" s="217" t="s">
        <v>206</v>
      </c>
    </row>
    <row r="722" spans="1:65" s="13" customFormat="1" ht="22.5">
      <c r="B722" s="206"/>
      <c r="C722" s="207"/>
      <c r="D722" s="208" t="s">
        <v>246</v>
      </c>
      <c r="E722" s="209" t="s">
        <v>19</v>
      </c>
      <c r="F722" s="210" t="s">
        <v>2494</v>
      </c>
      <c r="G722" s="207"/>
      <c r="H722" s="211">
        <v>1013.45</v>
      </c>
      <c r="I722" s="212"/>
      <c r="J722" s="207"/>
      <c r="K722" s="207"/>
      <c r="L722" s="213"/>
      <c r="M722" s="214"/>
      <c r="N722" s="215"/>
      <c r="O722" s="215"/>
      <c r="P722" s="215"/>
      <c r="Q722" s="215"/>
      <c r="R722" s="215"/>
      <c r="S722" s="215"/>
      <c r="T722" s="216"/>
      <c r="AT722" s="217" t="s">
        <v>246</v>
      </c>
      <c r="AU722" s="217" t="s">
        <v>82</v>
      </c>
      <c r="AV722" s="13" t="s">
        <v>82</v>
      </c>
      <c r="AW722" s="13" t="s">
        <v>33</v>
      </c>
      <c r="AX722" s="13" t="s">
        <v>72</v>
      </c>
      <c r="AY722" s="217" t="s">
        <v>206</v>
      </c>
    </row>
    <row r="723" spans="1:65" s="13" customFormat="1" ht="22.5">
      <c r="B723" s="206"/>
      <c r="C723" s="207"/>
      <c r="D723" s="208" t="s">
        <v>246</v>
      </c>
      <c r="E723" s="209" t="s">
        <v>19</v>
      </c>
      <c r="F723" s="210" t="s">
        <v>2495</v>
      </c>
      <c r="G723" s="207"/>
      <c r="H723" s="211">
        <v>841.94</v>
      </c>
      <c r="I723" s="212"/>
      <c r="J723" s="207"/>
      <c r="K723" s="207"/>
      <c r="L723" s="213"/>
      <c r="M723" s="214"/>
      <c r="N723" s="215"/>
      <c r="O723" s="215"/>
      <c r="P723" s="215"/>
      <c r="Q723" s="215"/>
      <c r="R723" s="215"/>
      <c r="S723" s="215"/>
      <c r="T723" s="216"/>
      <c r="AT723" s="217" t="s">
        <v>246</v>
      </c>
      <c r="AU723" s="217" t="s">
        <v>82</v>
      </c>
      <c r="AV723" s="13" t="s">
        <v>82</v>
      </c>
      <c r="AW723" s="13" t="s">
        <v>33</v>
      </c>
      <c r="AX723" s="13" t="s">
        <v>72</v>
      </c>
      <c r="AY723" s="217" t="s">
        <v>206</v>
      </c>
    </row>
    <row r="724" spans="1:65" s="13" customFormat="1" ht="11.25">
      <c r="B724" s="206"/>
      <c r="C724" s="207"/>
      <c r="D724" s="208" t="s">
        <v>246</v>
      </c>
      <c r="E724" s="209" t="s">
        <v>19</v>
      </c>
      <c r="F724" s="210" t="s">
        <v>2496</v>
      </c>
      <c r="G724" s="207"/>
      <c r="H724" s="211">
        <v>574.89</v>
      </c>
      <c r="I724" s="212"/>
      <c r="J724" s="207"/>
      <c r="K724" s="207"/>
      <c r="L724" s="213"/>
      <c r="M724" s="214"/>
      <c r="N724" s="215"/>
      <c r="O724" s="215"/>
      <c r="P724" s="215"/>
      <c r="Q724" s="215"/>
      <c r="R724" s="215"/>
      <c r="S724" s="215"/>
      <c r="T724" s="216"/>
      <c r="AT724" s="217" t="s">
        <v>246</v>
      </c>
      <c r="AU724" s="217" t="s">
        <v>82</v>
      </c>
      <c r="AV724" s="13" t="s">
        <v>82</v>
      </c>
      <c r="AW724" s="13" t="s">
        <v>33</v>
      </c>
      <c r="AX724" s="13" t="s">
        <v>72</v>
      </c>
      <c r="AY724" s="217" t="s">
        <v>206</v>
      </c>
    </row>
    <row r="725" spans="1:65" s="13" customFormat="1" ht="22.5">
      <c r="B725" s="206"/>
      <c r="C725" s="207"/>
      <c r="D725" s="208" t="s">
        <v>246</v>
      </c>
      <c r="E725" s="209" t="s">
        <v>19</v>
      </c>
      <c r="F725" s="210" t="s">
        <v>2497</v>
      </c>
      <c r="G725" s="207"/>
      <c r="H725" s="211">
        <v>464.31</v>
      </c>
      <c r="I725" s="212"/>
      <c r="J725" s="207"/>
      <c r="K725" s="207"/>
      <c r="L725" s="213"/>
      <c r="M725" s="214"/>
      <c r="N725" s="215"/>
      <c r="O725" s="215"/>
      <c r="P725" s="215"/>
      <c r="Q725" s="215"/>
      <c r="R725" s="215"/>
      <c r="S725" s="215"/>
      <c r="T725" s="216"/>
      <c r="AT725" s="217" t="s">
        <v>246</v>
      </c>
      <c r="AU725" s="217" t="s">
        <v>82</v>
      </c>
      <c r="AV725" s="13" t="s">
        <v>82</v>
      </c>
      <c r="AW725" s="13" t="s">
        <v>33</v>
      </c>
      <c r="AX725" s="13" t="s">
        <v>72</v>
      </c>
      <c r="AY725" s="217" t="s">
        <v>206</v>
      </c>
    </row>
    <row r="726" spans="1:65" s="13" customFormat="1" ht="11.25">
      <c r="B726" s="206"/>
      <c r="C726" s="207"/>
      <c r="D726" s="208" t="s">
        <v>246</v>
      </c>
      <c r="E726" s="209" t="s">
        <v>19</v>
      </c>
      <c r="F726" s="210" t="s">
        <v>2498</v>
      </c>
      <c r="G726" s="207"/>
      <c r="H726" s="211">
        <v>155.51</v>
      </c>
      <c r="I726" s="212"/>
      <c r="J726" s="207"/>
      <c r="K726" s="207"/>
      <c r="L726" s="213"/>
      <c r="M726" s="214"/>
      <c r="N726" s="215"/>
      <c r="O726" s="215"/>
      <c r="P726" s="215"/>
      <c r="Q726" s="215"/>
      <c r="R726" s="215"/>
      <c r="S726" s="215"/>
      <c r="T726" s="216"/>
      <c r="AT726" s="217" t="s">
        <v>246</v>
      </c>
      <c r="AU726" s="217" t="s">
        <v>82</v>
      </c>
      <c r="AV726" s="13" t="s">
        <v>82</v>
      </c>
      <c r="AW726" s="13" t="s">
        <v>33</v>
      </c>
      <c r="AX726" s="13" t="s">
        <v>72</v>
      </c>
      <c r="AY726" s="217" t="s">
        <v>206</v>
      </c>
    </row>
    <row r="727" spans="1:65" s="13" customFormat="1" ht="22.5">
      <c r="B727" s="206"/>
      <c r="C727" s="207"/>
      <c r="D727" s="208" t="s">
        <v>246</v>
      </c>
      <c r="E727" s="209" t="s">
        <v>19</v>
      </c>
      <c r="F727" s="210" t="s">
        <v>2499</v>
      </c>
      <c r="G727" s="207"/>
      <c r="H727" s="211">
        <v>375.16</v>
      </c>
      <c r="I727" s="212"/>
      <c r="J727" s="207"/>
      <c r="K727" s="207"/>
      <c r="L727" s="213"/>
      <c r="M727" s="214"/>
      <c r="N727" s="215"/>
      <c r="O727" s="215"/>
      <c r="P727" s="215"/>
      <c r="Q727" s="215"/>
      <c r="R727" s="215"/>
      <c r="S727" s="215"/>
      <c r="T727" s="216"/>
      <c r="AT727" s="217" t="s">
        <v>246</v>
      </c>
      <c r="AU727" s="217" t="s">
        <v>82</v>
      </c>
      <c r="AV727" s="13" t="s">
        <v>82</v>
      </c>
      <c r="AW727" s="13" t="s">
        <v>33</v>
      </c>
      <c r="AX727" s="13" t="s">
        <v>72</v>
      </c>
      <c r="AY727" s="217" t="s">
        <v>206</v>
      </c>
    </row>
    <row r="728" spans="1:65" s="13" customFormat="1" ht="11.25">
      <c r="B728" s="206"/>
      <c r="C728" s="207"/>
      <c r="D728" s="208" t="s">
        <v>246</v>
      </c>
      <c r="E728" s="209" t="s">
        <v>19</v>
      </c>
      <c r="F728" s="210" t="s">
        <v>2500</v>
      </c>
      <c r="G728" s="207"/>
      <c r="H728" s="211">
        <v>15.055999999999999</v>
      </c>
      <c r="I728" s="212"/>
      <c r="J728" s="207"/>
      <c r="K728" s="207"/>
      <c r="L728" s="213"/>
      <c r="M728" s="214"/>
      <c r="N728" s="215"/>
      <c r="O728" s="215"/>
      <c r="P728" s="215"/>
      <c r="Q728" s="215"/>
      <c r="R728" s="215"/>
      <c r="S728" s="215"/>
      <c r="T728" s="216"/>
      <c r="AT728" s="217" t="s">
        <v>246</v>
      </c>
      <c r="AU728" s="217" t="s">
        <v>82</v>
      </c>
      <c r="AV728" s="13" t="s">
        <v>82</v>
      </c>
      <c r="AW728" s="13" t="s">
        <v>33</v>
      </c>
      <c r="AX728" s="13" t="s">
        <v>72</v>
      </c>
      <c r="AY728" s="217" t="s">
        <v>206</v>
      </c>
    </row>
    <row r="729" spans="1:65" s="14" customFormat="1" ht="11.25">
      <c r="B729" s="234"/>
      <c r="C729" s="235"/>
      <c r="D729" s="208" t="s">
        <v>246</v>
      </c>
      <c r="E729" s="236" t="s">
        <v>19</v>
      </c>
      <c r="F729" s="237" t="s">
        <v>406</v>
      </c>
      <c r="G729" s="235"/>
      <c r="H729" s="238">
        <v>4405.2510000000002</v>
      </c>
      <c r="I729" s="239"/>
      <c r="J729" s="235"/>
      <c r="K729" s="235"/>
      <c r="L729" s="240"/>
      <c r="M729" s="241"/>
      <c r="N729" s="242"/>
      <c r="O729" s="242"/>
      <c r="P729" s="242"/>
      <c r="Q729" s="242"/>
      <c r="R729" s="242"/>
      <c r="S729" s="242"/>
      <c r="T729" s="243"/>
      <c r="AT729" s="244" t="s">
        <v>246</v>
      </c>
      <c r="AU729" s="244" t="s">
        <v>82</v>
      </c>
      <c r="AV729" s="14" t="s">
        <v>212</v>
      </c>
      <c r="AW729" s="14" t="s">
        <v>33</v>
      </c>
      <c r="AX729" s="14" t="s">
        <v>80</v>
      </c>
      <c r="AY729" s="244" t="s">
        <v>206</v>
      </c>
    </row>
    <row r="730" spans="1:65" s="2" customFormat="1" ht="21.75" customHeight="1">
      <c r="A730" s="35"/>
      <c r="B730" s="36"/>
      <c r="C730" s="193" t="s">
        <v>2501</v>
      </c>
      <c r="D730" s="193" t="s">
        <v>208</v>
      </c>
      <c r="E730" s="194" t="s">
        <v>2502</v>
      </c>
      <c r="F730" s="195" t="s">
        <v>2503</v>
      </c>
      <c r="G730" s="196" t="s">
        <v>325</v>
      </c>
      <c r="H730" s="197">
        <v>7</v>
      </c>
      <c r="I730" s="198"/>
      <c r="J730" s="199">
        <f>ROUND(I730*H730,2)</f>
        <v>0</v>
      </c>
      <c r="K730" s="195" t="s">
        <v>277</v>
      </c>
      <c r="L730" s="40"/>
      <c r="M730" s="200" t="s">
        <v>19</v>
      </c>
      <c r="N730" s="201" t="s">
        <v>43</v>
      </c>
      <c r="O730" s="65"/>
      <c r="P730" s="202">
        <f>O730*H730</f>
        <v>0</v>
      </c>
      <c r="Q730" s="202">
        <v>1.6000000000000001E-3</v>
      </c>
      <c r="R730" s="202">
        <f>Q730*H730</f>
        <v>1.12E-2</v>
      </c>
      <c r="S730" s="202">
        <v>0</v>
      </c>
      <c r="T730" s="203">
        <f>S730*H730</f>
        <v>0</v>
      </c>
      <c r="U730" s="35"/>
      <c r="V730" s="35"/>
      <c r="W730" s="35"/>
      <c r="X730" s="35"/>
      <c r="Y730" s="35"/>
      <c r="Z730" s="35"/>
      <c r="AA730" s="35"/>
      <c r="AB730" s="35"/>
      <c r="AC730" s="35"/>
      <c r="AD730" s="35"/>
      <c r="AE730" s="35"/>
      <c r="AR730" s="204" t="s">
        <v>212</v>
      </c>
      <c r="AT730" s="204" t="s">
        <v>208</v>
      </c>
      <c r="AU730" s="204" t="s">
        <v>82</v>
      </c>
      <c r="AY730" s="18" t="s">
        <v>206</v>
      </c>
      <c r="BE730" s="205">
        <f>IF(N730="základní",J730,0)</f>
        <v>0</v>
      </c>
      <c r="BF730" s="205">
        <f>IF(N730="snížená",J730,0)</f>
        <v>0</v>
      </c>
      <c r="BG730" s="205">
        <f>IF(N730="zákl. přenesená",J730,0)</f>
        <v>0</v>
      </c>
      <c r="BH730" s="205">
        <f>IF(N730="sníž. přenesená",J730,0)</f>
        <v>0</v>
      </c>
      <c r="BI730" s="205">
        <f>IF(N730="nulová",J730,0)</f>
        <v>0</v>
      </c>
      <c r="BJ730" s="18" t="s">
        <v>80</v>
      </c>
      <c r="BK730" s="205">
        <f>ROUND(I730*H730,2)</f>
        <v>0</v>
      </c>
      <c r="BL730" s="18" t="s">
        <v>212</v>
      </c>
      <c r="BM730" s="204" t="s">
        <v>2504</v>
      </c>
    </row>
    <row r="731" spans="1:65" s="2" customFormat="1" ht="48.75">
      <c r="A731" s="35"/>
      <c r="B731" s="36"/>
      <c r="C731" s="37"/>
      <c r="D731" s="208" t="s">
        <v>279</v>
      </c>
      <c r="E731" s="37"/>
      <c r="F731" s="221" t="s">
        <v>2505</v>
      </c>
      <c r="G731" s="37"/>
      <c r="H731" s="37"/>
      <c r="I731" s="116"/>
      <c r="J731" s="37"/>
      <c r="K731" s="37"/>
      <c r="L731" s="40"/>
      <c r="M731" s="222"/>
      <c r="N731" s="223"/>
      <c r="O731" s="65"/>
      <c r="P731" s="65"/>
      <c r="Q731" s="65"/>
      <c r="R731" s="65"/>
      <c r="S731" s="65"/>
      <c r="T731" s="66"/>
      <c r="U731" s="35"/>
      <c r="V731" s="35"/>
      <c r="W731" s="35"/>
      <c r="X731" s="35"/>
      <c r="Y731" s="35"/>
      <c r="Z731" s="35"/>
      <c r="AA731" s="35"/>
      <c r="AB731" s="35"/>
      <c r="AC731" s="35"/>
      <c r="AD731" s="35"/>
      <c r="AE731" s="35"/>
      <c r="AT731" s="18" t="s">
        <v>279</v>
      </c>
      <c r="AU731" s="18" t="s">
        <v>82</v>
      </c>
    </row>
    <row r="732" spans="1:65" s="13" customFormat="1" ht="11.25">
      <c r="B732" s="206"/>
      <c r="C732" s="207"/>
      <c r="D732" s="208" t="s">
        <v>246</v>
      </c>
      <c r="E732" s="209" t="s">
        <v>19</v>
      </c>
      <c r="F732" s="210" t="s">
        <v>2506</v>
      </c>
      <c r="G732" s="207"/>
      <c r="H732" s="211">
        <v>7</v>
      </c>
      <c r="I732" s="212"/>
      <c r="J732" s="207"/>
      <c r="K732" s="207"/>
      <c r="L732" s="213"/>
      <c r="M732" s="214"/>
      <c r="N732" s="215"/>
      <c r="O732" s="215"/>
      <c r="P732" s="215"/>
      <c r="Q732" s="215"/>
      <c r="R732" s="215"/>
      <c r="S732" s="215"/>
      <c r="T732" s="216"/>
      <c r="AT732" s="217" t="s">
        <v>246</v>
      </c>
      <c r="AU732" s="217" t="s">
        <v>82</v>
      </c>
      <c r="AV732" s="13" t="s">
        <v>82</v>
      </c>
      <c r="AW732" s="13" t="s">
        <v>33</v>
      </c>
      <c r="AX732" s="13" t="s">
        <v>80</v>
      </c>
      <c r="AY732" s="217" t="s">
        <v>206</v>
      </c>
    </row>
    <row r="733" spans="1:65" s="2" customFormat="1" ht="16.5" customHeight="1">
      <c r="A733" s="35"/>
      <c r="B733" s="36"/>
      <c r="C733" s="224" t="s">
        <v>2507</v>
      </c>
      <c r="D733" s="224" t="s">
        <v>286</v>
      </c>
      <c r="E733" s="225" t="s">
        <v>2508</v>
      </c>
      <c r="F733" s="226" t="s">
        <v>2509</v>
      </c>
      <c r="G733" s="227" t="s">
        <v>325</v>
      </c>
      <c r="H733" s="228">
        <v>7.14</v>
      </c>
      <c r="I733" s="229"/>
      <c r="J733" s="230">
        <f>ROUND(I733*H733,2)</f>
        <v>0</v>
      </c>
      <c r="K733" s="226" t="s">
        <v>277</v>
      </c>
      <c r="L733" s="231"/>
      <c r="M733" s="232" t="s">
        <v>19</v>
      </c>
      <c r="N733" s="233" t="s">
        <v>43</v>
      </c>
      <c r="O733" s="65"/>
      <c r="P733" s="202">
        <f>O733*H733</f>
        <v>0</v>
      </c>
      <c r="Q733" s="202">
        <v>0.13200000000000001</v>
      </c>
      <c r="R733" s="202">
        <f>Q733*H733</f>
        <v>0.94247999999999998</v>
      </c>
      <c r="S733" s="202">
        <v>0</v>
      </c>
      <c r="T733" s="203">
        <f>S733*H733</f>
        <v>0</v>
      </c>
      <c r="U733" s="35"/>
      <c r="V733" s="35"/>
      <c r="W733" s="35"/>
      <c r="X733" s="35"/>
      <c r="Y733" s="35"/>
      <c r="Z733" s="35"/>
      <c r="AA733" s="35"/>
      <c r="AB733" s="35"/>
      <c r="AC733" s="35"/>
      <c r="AD733" s="35"/>
      <c r="AE733" s="35"/>
      <c r="AR733" s="204" t="s">
        <v>239</v>
      </c>
      <c r="AT733" s="204" t="s">
        <v>286</v>
      </c>
      <c r="AU733" s="204" t="s">
        <v>82</v>
      </c>
      <c r="AY733" s="18" t="s">
        <v>206</v>
      </c>
      <c r="BE733" s="205">
        <f>IF(N733="základní",J733,0)</f>
        <v>0</v>
      </c>
      <c r="BF733" s="205">
        <f>IF(N733="snížená",J733,0)</f>
        <v>0</v>
      </c>
      <c r="BG733" s="205">
        <f>IF(N733="zákl. přenesená",J733,0)</f>
        <v>0</v>
      </c>
      <c r="BH733" s="205">
        <f>IF(N733="sníž. přenesená",J733,0)</f>
        <v>0</v>
      </c>
      <c r="BI733" s="205">
        <f>IF(N733="nulová",J733,0)</f>
        <v>0</v>
      </c>
      <c r="BJ733" s="18" t="s">
        <v>80</v>
      </c>
      <c r="BK733" s="205">
        <f>ROUND(I733*H733,2)</f>
        <v>0</v>
      </c>
      <c r="BL733" s="18" t="s">
        <v>212</v>
      </c>
      <c r="BM733" s="204" t="s">
        <v>2510</v>
      </c>
    </row>
    <row r="734" spans="1:65" s="13" customFormat="1" ht="11.25">
      <c r="B734" s="206"/>
      <c r="C734" s="207"/>
      <c r="D734" s="208" t="s">
        <v>246</v>
      </c>
      <c r="E734" s="207"/>
      <c r="F734" s="210" t="s">
        <v>2511</v>
      </c>
      <c r="G734" s="207"/>
      <c r="H734" s="211">
        <v>7.14</v>
      </c>
      <c r="I734" s="212"/>
      <c r="J734" s="207"/>
      <c r="K734" s="207"/>
      <c r="L734" s="213"/>
      <c r="M734" s="214"/>
      <c r="N734" s="215"/>
      <c r="O734" s="215"/>
      <c r="P734" s="215"/>
      <c r="Q734" s="215"/>
      <c r="R734" s="215"/>
      <c r="S734" s="215"/>
      <c r="T734" s="216"/>
      <c r="AT734" s="217" t="s">
        <v>246</v>
      </c>
      <c r="AU734" s="217" t="s">
        <v>82</v>
      </c>
      <c r="AV734" s="13" t="s">
        <v>82</v>
      </c>
      <c r="AW734" s="13" t="s">
        <v>4</v>
      </c>
      <c r="AX734" s="13" t="s">
        <v>80</v>
      </c>
      <c r="AY734" s="217" t="s">
        <v>206</v>
      </c>
    </row>
    <row r="735" spans="1:65" s="2" customFormat="1" ht="21.75" customHeight="1">
      <c r="A735" s="35"/>
      <c r="B735" s="36"/>
      <c r="C735" s="193" t="s">
        <v>2512</v>
      </c>
      <c r="D735" s="193" t="s">
        <v>208</v>
      </c>
      <c r="E735" s="194" t="s">
        <v>2513</v>
      </c>
      <c r="F735" s="195" t="s">
        <v>2514</v>
      </c>
      <c r="G735" s="196" t="s">
        <v>325</v>
      </c>
      <c r="H735" s="197">
        <v>525.42100000000005</v>
      </c>
      <c r="I735" s="198"/>
      <c r="J735" s="199">
        <f>ROUND(I735*H735,2)</f>
        <v>0</v>
      </c>
      <c r="K735" s="195" t="s">
        <v>277</v>
      </c>
      <c r="L735" s="40"/>
      <c r="M735" s="200" t="s">
        <v>19</v>
      </c>
      <c r="N735" s="201" t="s">
        <v>43</v>
      </c>
      <c r="O735" s="65"/>
      <c r="P735" s="202">
        <f>O735*H735</f>
        <v>0</v>
      </c>
      <c r="Q735" s="202">
        <v>1.1999999999999999E-3</v>
      </c>
      <c r="R735" s="202">
        <f>Q735*H735</f>
        <v>0.63050519999999999</v>
      </c>
      <c r="S735" s="202">
        <v>0</v>
      </c>
      <c r="T735" s="203">
        <f>S735*H735</f>
        <v>0</v>
      </c>
      <c r="U735" s="35"/>
      <c r="V735" s="35"/>
      <c r="W735" s="35"/>
      <c r="X735" s="35"/>
      <c r="Y735" s="35"/>
      <c r="Z735" s="35"/>
      <c r="AA735" s="35"/>
      <c r="AB735" s="35"/>
      <c r="AC735" s="35"/>
      <c r="AD735" s="35"/>
      <c r="AE735" s="35"/>
      <c r="AR735" s="204" t="s">
        <v>212</v>
      </c>
      <c r="AT735" s="204" t="s">
        <v>208</v>
      </c>
      <c r="AU735" s="204" t="s">
        <v>82</v>
      </c>
      <c r="AY735" s="18" t="s">
        <v>206</v>
      </c>
      <c r="BE735" s="205">
        <f>IF(N735="základní",J735,0)</f>
        <v>0</v>
      </c>
      <c r="BF735" s="205">
        <f>IF(N735="snížená",J735,0)</f>
        <v>0</v>
      </c>
      <c r="BG735" s="205">
        <f>IF(N735="zákl. přenesená",J735,0)</f>
        <v>0</v>
      </c>
      <c r="BH735" s="205">
        <f>IF(N735="sníž. přenesená",J735,0)</f>
        <v>0</v>
      </c>
      <c r="BI735" s="205">
        <f>IF(N735="nulová",J735,0)</f>
        <v>0</v>
      </c>
      <c r="BJ735" s="18" t="s">
        <v>80</v>
      </c>
      <c r="BK735" s="205">
        <f>ROUND(I735*H735,2)</f>
        <v>0</v>
      </c>
      <c r="BL735" s="18" t="s">
        <v>212</v>
      </c>
      <c r="BM735" s="204" t="s">
        <v>2515</v>
      </c>
    </row>
    <row r="736" spans="1:65" s="2" customFormat="1" ht="48.75">
      <c r="A736" s="35"/>
      <c r="B736" s="36"/>
      <c r="C736" s="37"/>
      <c r="D736" s="208" t="s">
        <v>279</v>
      </c>
      <c r="E736" s="37"/>
      <c r="F736" s="221" t="s">
        <v>2505</v>
      </c>
      <c r="G736" s="37"/>
      <c r="H736" s="37"/>
      <c r="I736" s="116"/>
      <c r="J736" s="37"/>
      <c r="K736" s="37"/>
      <c r="L736" s="40"/>
      <c r="M736" s="222"/>
      <c r="N736" s="223"/>
      <c r="O736" s="65"/>
      <c r="P736" s="65"/>
      <c r="Q736" s="65"/>
      <c r="R736" s="65"/>
      <c r="S736" s="65"/>
      <c r="T736" s="66"/>
      <c r="U736" s="35"/>
      <c r="V736" s="35"/>
      <c r="W736" s="35"/>
      <c r="X736" s="35"/>
      <c r="Y736" s="35"/>
      <c r="Z736" s="35"/>
      <c r="AA736" s="35"/>
      <c r="AB736" s="35"/>
      <c r="AC736" s="35"/>
      <c r="AD736" s="35"/>
      <c r="AE736" s="35"/>
      <c r="AT736" s="18" t="s">
        <v>279</v>
      </c>
      <c r="AU736" s="18" t="s">
        <v>82</v>
      </c>
    </row>
    <row r="737" spans="1:65" s="13" customFormat="1" ht="11.25">
      <c r="B737" s="206"/>
      <c r="C737" s="207"/>
      <c r="D737" s="208" t="s">
        <v>246</v>
      </c>
      <c r="E737" s="209" t="s">
        <v>19</v>
      </c>
      <c r="F737" s="210" t="s">
        <v>2516</v>
      </c>
      <c r="G737" s="207"/>
      <c r="H737" s="211">
        <v>525.42100000000005</v>
      </c>
      <c r="I737" s="212"/>
      <c r="J737" s="207"/>
      <c r="K737" s="207"/>
      <c r="L737" s="213"/>
      <c r="M737" s="214"/>
      <c r="N737" s="215"/>
      <c r="O737" s="215"/>
      <c r="P737" s="215"/>
      <c r="Q737" s="215"/>
      <c r="R737" s="215"/>
      <c r="S737" s="215"/>
      <c r="T737" s="216"/>
      <c r="AT737" s="217" t="s">
        <v>246</v>
      </c>
      <c r="AU737" s="217" t="s">
        <v>82</v>
      </c>
      <c r="AV737" s="13" t="s">
        <v>82</v>
      </c>
      <c r="AW737" s="13" t="s">
        <v>33</v>
      </c>
      <c r="AX737" s="13" t="s">
        <v>80</v>
      </c>
      <c r="AY737" s="217" t="s">
        <v>206</v>
      </c>
    </row>
    <row r="738" spans="1:65" s="2" customFormat="1" ht="16.5" customHeight="1">
      <c r="A738" s="35"/>
      <c r="B738" s="36"/>
      <c r="C738" s="224" t="s">
        <v>2517</v>
      </c>
      <c r="D738" s="224" t="s">
        <v>286</v>
      </c>
      <c r="E738" s="225" t="s">
        <v>2518</v>
      </c>
      <c r="F738" s="226" t="s">
        <v>2519</v>
      </c>
      <c r="G738" s="227" t="s">
        <v>325</v>
      </c>
      <c r="H738" s="228">
        <v>535.92899999999997</v>
      </c>
      <c r="I738" s="229"/>
      <c r="J738" s="230">
        <f>ROUND(I738*H738,2)</f>
        <v>0</v>
      </c>
      <c r="K738" s="226" t="s">
        <v>19</v>
      </c>
      <c r="L738" s="231"/>
      <c r="M738" s="232" t="s">
        <v>19</v>
      </c>
      <c r="N738" s="233" t="s">
        <v>43</v>
      </c>
      <c r="O738" s="65"/>
      <c r="P738" s="202">
        <f>O738*H738</f>
        <v>0</v>
      </c>
      <c r="Q738" s="202">
        <v>0.11799999999999999</v>
      </c>
      <c r="R738" s="202">
        <f>Q738*H738</f>
        <v>63.23962199999999</v>
      </c>
      <c r="S738" s="202">
        <v>0</v>
      </c>
      <c r="T738" s="203">
        <f>S738*H738</f>
        <v>0</v>
      </c>
      <c r="U738" s="35"/>
      <c r="V738" s="35"/>
      <c r="W738" s="35"/>
      <c r="X738" s="35"/>
      <c r="Y738" s="35"/>
      <c r="Z738" s="35"/>
      <c r="AA738" s="35"/>
      <c r="AB738" s="35"/>
      <c r="AC738" s="35"/>
      <c r="AD738" s="35"/>
      <c r="AE738" s="35"/>
      <c r="AR738" s="204" t="s">
        <v>239</v>
      </c>
      <c r="AT738" s="204" t="s">
        <v>286</v>
      </c>
      <c r="AU738" s="204" t="s">
        <v>82</v>
      </c>
      <c r="AY738" s="18" t="s">
        <v>206</v>
      </c>
      <c r="BE738" s="205">
        <f>IF(N738="základní",J738,0)</f>
        <v>0</v>
      </c>
      <c r="BF738" s="205">
        <f>IF(N738="snížená",J738,0)</f>
        <v>0</v>
      </c>
      <c r="BG738" s="205">
        <f>IF(N738="zákl. přenesená",J738,0)</f>
        <v>0</v>
      </c>
      <c r="BH738" s="205">
        <f>IF(N738="sníž. přenesená",J738,0)</f>
        <v>0</v>
      </c>
      <c r="BI738" s="205">
        <f>IF(N738="nulová",J738,0)</f>
        <v>0</v>
      </c>
      <c r="BJ738" s="18" t="s">
        <v>80</v>
      </c>
      <c r="BK738" s="205">
        <f>ROUND(I738*H738,2)</f>
        <v>0</v>
      </c>
      <c r="BL738" s="18" t="s">
        <v>212</v>
      </c>
      <c r="BM738" s="204" t="s">
        <v>2520</v>
      </c>
    </row>
    <row r="739" spans="1:65" s="13" customFormat="1" ht="11.25">
      <c r="B739" s="206"/>
      <c r="C739" s="207"/>
      <c r="D739" s="208" t="s">
        <v>246</v>
      </c>
      <c r="E739" s="209" t="s">
        <v>19</v>
      </c>
      <c r="F739" s="210" t="s">
        <v>2516</v>
      </c>
      <c r="G739" s="207"/>
      <c r="H739" s="211">
        <v>525.42100000000005</v>
      </c>
      <c r="I739" s="212"/>
      <c r="J739" s="207"/>
      <c r="K739" s="207"/>
      <c r="L739" s="213"/>
      <c r="M739" s="214"/>
      <c r="N739" s="215"/>
      <c r="O739" s="215"/>
      <c r="P739" s="215"/>
      <c r="Q739" s="215"/>
      <c r="R739" s="215"/>
      <c r="S739" s="215"/>
      <c r="T739" s="216"/>
      <c r="AT739" s="217" t="s">
        <v>246</v>
      </c>
      <c r="AU739" s="217" t="s">
        <v>82</v>
      </c>
      <c r="AV739" s="13" t="s">
        <v>82</v>
      </c>
      <c r="AW739" s="13" t="s">
        <v>33</v>
      </c>
      <c r="AX739" s="13" t="s">
        <v>80</v>
      </c>
      <c r="AY739" s="217" t="s">
        <v>206</v>
      </c>
    </row>
    <row r="740" spans="1:65" s="13" customFormat="1" ht="11.25">
      <c r="B740" s="206"/>
      <c r="C740" s="207"/>
      <c r="D740" s="208" t="s">
        <v>246</v>
      </c>
      <c r="E740" s="207"/>
      <c r="F740" s="210" t="s">
        <v>2521</v>
      </c>
      <c r="G740" s="207"/>
      <c r="H740" s="211">
        <v>535.92899999999997</v>
      </c>
      <c r="I740" s="212"/>
      <c r="J740" s="207"/>
      <c r="K740" s="207"/>
      <c r="L740" s="213"/>
      <c r="M740" s="214"/>
      <c r="N740" s="215"/>
      <c r="O740" s="215"/>
      <c r="P740" s="215"/>
      <c r="Q740" s="215"/>
      <c r="R740" s="215"/>
      <c r="S740" s="215"/>
      <c r="T740" s="216"/>
      <c r="AT740" s="217" t="s">
        <v>246</v>
      </c>
      <c r="AU740" s="217" t="s">
        <v>82</v>
      </c>
      <c r="AV740" s="13" t="s">
        <v>82</v>
      </c>
      <c r="AW740" s="13" t="s">
        <v>4</v>
      </c>
      <c r="AX740" s="13" t="s">
        <v>80</v>
      </c>
      <c r="AY740" s="217" t="s">
        <v>206</v>
      </c>
    </row>
    <row r="741" spans="1:65" s="2" customFormat="1" ht="21.75" customHeight="1">
      <c r="A741" s="35"/>
      <c r="B741" s="36"/>
      <c r="C741" s="193" t="s">
        <v>2522</v>
      </c>
      <c r="D741" s="193" t="s">
        <v>208</v>
      </c>
      <c r="E741" s="194" t="s">
        <v>2523</v>
      </c>
      <c r="F741" s="195" t="s">
        <v>2524</v>
      </c>
      <c r="G741" s="196" t="s">
        <v>211</v>
      </c>
      <c r="H741" s="197">
        <v>111</v>
      </c>
      <c r="I741" s="198"/>
      <c r="J741" s="199">
        <f>ROUND(I741*H741,2)</f>
        <v>0</v>
      </c>
      <c r="K741" s="195" t="s">
        <v>277</v>
      </c>
      <c r="L741" s="40"/>
      <c r="M741" s="200" t="s">
        <v>19</v>
      </c>
      <c r="N741" s="201" t="s">
        <v>43</v>
      </c>
      <c r="O741" s="65"/>
      <c r="P741" s="202">
        <f>O741*H741</f>
        <v>0</v>
      </c>
      <c r="Q741" s="202">
        <v>1.7770000000000001E-2</v>
      </c>
      <c r="R741" s="202">
        <f>Q741*H741</f>
        <v>1.9724700000000002</v>
      </c>
      <c r="S741" s="202">
        <v>0</v>
      </c>
      <c r="T741" s="203">
        <f>S741*H741</f>
        <v>0</v>
      </c>
      <c r="U741" s="35"/>
      <c r="V741" s="35"/>
      <c r="W741" s="35"/>
      <c r="X741" s="35"/>
      <c r="Y741" s="35"/>
      <c r="Z741" s="35"/>
      <c r="AA741" s="35"/>
      <c r="AB741" s="35"/>
      <c r="AC741" s="35"/>
      <c r="AD741" s="35"/>
      <c r="AE741" s="35"/>
      <c r="AR741" s="204" t="s">
        <v>212</v>
      </c>
      <c r="AT741" s="204" t="s">
        <v>208</v>
      </c>
      <c r="AU741" s="204" t="s">
        <v>82</v>
      </c>
      <c r="AY741" s="18" t="s">
        <v>206</v>
      </c>
      <c r="BE741" s="205">
        <f>IF(N741="základní",J741,0)</f>
        <v>0</v>
      </c>
      <c r="BF741" s="205">
        <f>IF(N741="snížená",J741,0)</f>
        <v>0</v>
      </c>
      <c r="BG741" s="205">
        <f>IF(N741="zákl. přenesená",J741,0)</f>
        <v>0</v>
      </c>
      <c r="BH741" s="205">
        <f>IF(N741="sníž. přenesená",J741,0)</f>
        <v>0</v>
      </c>
      <c r="BI741" s="205">
        <f>IF(N741="nulová",J741,0)</f>
        <v>0</v>
      </c>
      <c r="BJ741" s="18" t="s">
        <v>80</v>
      </c>
      <c r="BK741" s="205">
        <f>ROUND(I741*H741,2)</f>
        <v>0</v>
      </c>
      <c r="BL741" s="18" t="s">
        <v>212</v>
      </c>
      <c r="BM741" s="204" t="s">
        <v>2525</v>
      </c>
    </row>
    <row r="742" spans="1:65" s="2" customFormat="1" ht="126.75">
      <c r="A742" s="35"/>
      <c r="B742" s="36"/>
      <c r="C742" s="37"/>
      <c r="D742" s="208" t="s">
        <v>279</v>
      </c>
      <c r="E742" s="37"/>
      <c r="F742" s="221" t="s">
        <v>2526</v>
      </c>
      <c r="G742" s="37"/>
      <c r="H742" s="37"/>
      <c r="I742" s="116"/>
      <c r="J742" s="37"/>
      <c r="K742" s="37"/>
      <c r="L742" s="40"/>
      <c r="M742" s="222"/>
      <c r="N742" s="223"/>
      <c r="O742" s="65"/>
      <c r="P742" s="65"/>
      <c r="Q742" s="65"/>
      <c r="R742" s="65"/>
      <c r="S742" s="65"/>
      <c r="T742" s="66"/>
      <c r="U742" s="35"/>
      <c r="V742" s="35"/>
      <c r="W742" s="35"/>
      <c r="X742" s="35"/>
      <c r="Y742" s="35"/>
      <c r="Z742" s="35"/>
      <c r="AA742" s="35"/>
      <c r="AB742" s="35"/>
      <c r="AC742" s="35"/>
      <c r="AD742" s="35"/>
      <c r="AE742" s="35"/>
      <c r="AT742" s="18" t="s">
        <v>279</v>
      </c>
      <c r="AU742" s="18" t="s">
        <v>82</v>
      </c>
    </row>
    <row r="743" spans="1:65" s="13" customFormat="1" ht="11.25">
      <c r="B743" s="206"/>
      <c r="C743" s="207"/>
      <c r="D743" s="208" t="s">
        <v>246</v>
      </c>
      <c r="E743" s="209" t="s">
        <v>19</v>
      </c>
      <c r="F743" s="210" t="s">
        <v>2527</v>
      </c>
      <c r="G743" s="207"/>
      <c r="H743" s="211">
        <v>111</v>
      </c>
      <c r="I743" s="212"/>
      <c r="J743" s="207"/>
      <c r="K743" s="207"/>
      <c r="L743" s="213"/>
      <c r="M743" s="214"/>
      <c r="N743" s="215"/>
      <c r="O743" s="215"/>
      <c r="P743" s="215"/>
      <c r="Q743" s="215"/>
      <c r="R743" s="215"/>
      <c r="S743" s="215"/>
      <c r="T743" s="216"/>
      <c r="AT743" s="217" t="s">
        <v>246</v>
      </c>
      <c r="AU743" s="217" t="s">
        <v>82</v>
      </c>
      <c r="AV743" s="13" t="s">
        <v>82</v>
      </c>
      <c r="AW743" s="13" t="s">
        <v>33</v>
      </c>
      <c r="AX743" s="13" t="s">
        <v>80</v>
      </c>
      <c r="AY743" s="217" t="s">
        <v>206</v>
      </c>
    </row>
    <row r="744" spans="1:65" s="2" customFormat="1" ht="16.5" customHeight="1">
      <c r="A744" s="35"/>
      <c r="B744" s="36"/>
      <c r="C744" s="224" t="s">
        <v>2528</v>
      </c>
      <c r="D744" s="224" t="s">
        <v>286</v>
      </c>
      <c r="E744" s="225" t="s">
        <v>2529</v>
      </c>
      <c r="F744" s="226" t="s">
        <v>2530</v>
      </c>
      <c r="G744" s="227" t="s">
        <v>211</v>
      </c>
      <c r="H744" s="228">
        <v>40</v>
      </c>
      <c r="I744" s="229"/>
      <c r="J744" s="230">
        <f>ROUND(I744*H744,2)</f>
        <v>0</v>
      </c>
      <c r="K744" s="226" t="s">
        <v>19</v>
      </c>
      <c r="L744" s="231"/>
      <c r="M744" s="232" t="s">
        <v>19</v>
      </c>
      <c r="N744" s="233" t="s">
        <v>43</v>
      </c>
      <c r="O744" s="65"/>
      <c r="P744" s="202">
        <f>O744*H744</f>
        <v>0</v>
      </c>
      <c r="Q744" s="202">
        <v>2.198E-2</v>
      </c>
      <c r="R744" s="202">
        <f>Q744*H744</f>
        <v>0.87919999999999998</v>
      </c>
      <c r="S744" s="202">
        <v>0</v>
      </c>
      <c r="T744" s="203">
        <f>S744*H744</f>
        <v>0</v>
      </c>
      <c r="U744" s="35"/>
      <c r="V744" s="35"/>
      <c r="W744" s="35"/>
      <c r="X744" s="35"/>
      <c r="Y744" s="35"/>
      <c r="Z744" s="35"/>
      <c r="AA744" s="35"/>
      <c r="AB744" s="35"/>
      <c r="AC744" s="35"/>
      <c r="AD744" s="35"/>
      <c r="AE744" s="35"/>
      <c r="AR744" s="204" t="s">
        <v>239</v>
      </c>
      <c r="AT744" s="204" t="s">
        <v>286</v>
      </c>
      <c r="AU744" s="204" t="s">
        <v>82</v>
      </c>
      <c r="AY744" s="18" t="s">
        <v>206</v>
      </c>
      <c r="BE744" s="205">
        <f>IF(N744="základní",J744,0)</f>
        <v>0</v>
      </c>
      <c r="BF744" s="205">
        <f>IF(N744="snížená",J744,0)</f>
        <v>0</v>
      </c>
      <c r="BG744" s="205">
        <f>IF(N744="zákl. přenesená",J744,0)</f>
        <v>0</v>
      </c>
      <c r="BH744" s="205">
        <f>IF(N744="sníž. přenesená",J744,0)</f>
        <v>0</v>
      </c>
      <c r="BI744" s="205">
        <f>IF(N744="nulová",J744,0)</f>
        <v>0</v>
      </c>
      <c r="BJ744" s="18" t="s">
        <v>80</v>
      </c>
      <c r="BK744" s="205">
        <f>ROUND(I744*H744,2)</f>
        <v>0</v>
      </c>
      <c r="BL744" s="18" t="s">
        <v>212</v>
      </c>
      <c r="BM744" s="204" t="s">
        <v>2531</v>
      </c>
    </row>
    <row r="745" spans="1:65" s="13" customFormat="1" ht="11.25">
      <c r="B745" s="206"/>
      <c r="C745" s="207"/>
      <c r="D745" s="208" t="s">
        <v>246</v>
      </c>
      <c r="E745" s="209" t="s">
        <v>19</v>
      </c>
      <c r="F745" s="210" t="s">
        <v>594</v>
      </c>
      <c r="G745" s="207"/>
      <c r="H745" s="211">
        <v>40</v>
      </c>
      <c r="I745" s="212"/>
      <c r="J745" s="207"/>
      <c r="K745" s="207"/>
      <c r="L745" s="213"/>
      <c r="M745" s="214"/>
      <c r="N745" s="215"/>
      <c r="O745" s="215"/>
      <c r="P745" s="215"/>
      <c r="Q745" s="215"/>
      <c r="R745" s="215"/>
      <c r="S745" s="215"/>
      <c r="T745" s="216"/>
      <c r="AT745" s="217" t="s">
        <v>246</v>
      </c>
      <c r="AU745" s="217" t="s">
        <v>82</v>
      </c>
      <c r="AV745" s="13" t="s">
        <v>82</v>
      </c>
      <c r="AW745" s="13" t="s">
        <v>33</v>
      </c>
      <c r="AX745" s="13" t="s">
        <v>80</v>
      </c>
      <c r="AY745" s="217" t="s">
        <v>206</v>
      </c>
    </row>
    <row r="746" spans="1:65" s="2" customFormat="1" ht="16.5" customHeight="1">
      <c r="A746" s="35"/>
      <c r="B746" s="36"/>
      <c r="C746" s="224" t="s">
        <v>2532</v>
      </c>
      <c r="D746" s="224" t="s">
        <v>286</v>
      </c>
      <c r="E746" s="225" t="s">
        <v>2533</v>
      </c>
      <c r="F746" s="226" t="s">
        <v>2534</v>
      </c>
      <c r="G746" s="227" t="s">
        <v>211</v>
      </c>
      <c r="H746" s="228">
        <v>28</v>
      </c>
      <c r="I746" s="229"/>
      <c r="J746" s="230">
        <f>ROUND(I746*H746,2)</f>
        <v>0</v>
      </c>
      <c r="K746" s="226" t="s">
        <v>19</v>
      </c>
      <c r="L746" s="231"/>
      <c r="M746" s="232" t="s">
        <v>19</v>
      </c>
      <c r="N746" s="233" t="s">
        <v>43</v>
      </c>
      <c r="O746" s="65"/>
      <c r="P746" s="202">
        <f>O746*H746</f>
        <v>0</v>
      </c>
      <c r="Q746" s="202">
        <v>2.265E-2</v>
      </c>
      <c r="R746" s="202">
        <f>Q746*H746</f>
        <v>0.63419999999999999</v>
      </c>
      <c r="S746" s="202">
        <v>0</v>
      </c>
      <c r="T746" s="203">
        <f>S746*H746</f>
        <v>0</v>
      </c>
      <c r="U746" s="35"/>
      <c r="V746" s="35"/>
      <c r="W746" s="35"/>
      <c r="X746" s="35"/>
      <c r="Y746" s="35"/>
      <c r="Z746" s="35"/>
      <c r="AA746" s="35"/>
      <c r="AB746" s="35"/>
      <c r="AC746" s="35"/>
      <c r="AD746" s="35"/>
      <c r="AE746" s="35"/>
      <c r="AR746" s="204" t="s">
        <v>239</v>
      </c>
      <c r="AT746" s="204" t="s">
        <v>286</v>
      </c>
      <c r="AU746" s="204" t="s">
        <v>82</v>
      </c>
      <c r="AY746" s="18" t="s">
        <v>206</v>
      </c>
      <c r="BE746" s="205">
        <f>IF(N746="základní",J746,0)</f>
        <v>0</v>
      </c>
      <c r="BF746" s="205">
        <f>IF(N746="snížená",J746,0)</f>
        <v>0</v>
      </c>
      <c r="BG746" s="205">
        <f>IF(N746="zákl. přenesená",J746,0)</f>
        <v>0</v>
      </c>
      <c r="BH746" s="205">
        <f>IF(N746="sníž. přenesená",J746,0)</f>
        <v>0</v>
      </c>
      <c r="BI746" s="205">
        <f>IF(N746="nulová",J746,0)</f>
        <v>0</v>
      </c>
      <c r="BJ746" s="18" t="s">
        <v>80</v>
      </c>
      <c r="BK746" s="205">
        <f>ROUND(I746*H746,2)</f>
        <v>0</v>
      </c>
      <c r="BL746" s="18" t="s">
        <v>212</v>
      </c>
      <c r="BM746" s="204" t="s">
        <v>2535</v>
      </c>
    </row>
    <row r="747" spans="1:65" s="13" customFormat="1" ht="11.25">
      <c r="B747" s="206"/>
      <c r="C747" s="207"/>
      <c r="D747" s="208" t="s">
        <v>246</v>
      </c>
      <c r="E747" s="209" t="s">
        <v>19</v>
      </c>
      <c r="F747" s="210" t="s">
        <v>400</v>
      </c>
      <c r="G747" s="207"/>
      <c r="H747" s="211">
        <v>28</v>
      </c>
      <c r="I747" s="212"/>
      <c r="J747" s="207"/>
      <c r="K747" s="207"/>
      <c r="L747" s="213"/>
      <c r="M747" s="214"/>
      <c r="N747" s="215"/>
      <c r="O747" s="215"/>
      <c r="P747" s="215"/>
      <c r="Q747" s="215"/>
      <c r="R747" s="215"/>
      <c r="S747" s="215"/>
      <c r="T747" s="216"/>
      <c r="AT747" s="217" t="s">
        <v>246</v>
      </c>
      <c r="AU747" s="217" t="s">
        <v>82</v>
      </c>
      <c r="AV747" s="13" t="s">
        <v>82</v>
      </c>
      <c r="AW747" s="13" t="s">
        <v>33</v>
      </c>
      <c r="AX747" s="13" t="s">
        <v>80</v>
      </c>
      <c r="AY747" s="217" t="s">
        <v>206</v>
      </c>
    </row>
    <row r="748" spans="1:65" s="2" customFormat="1" ht="16.5" customHeight="1">
      <c r="A748" s="35"/>
      <c r="B748" s="36"/>
      <c r="C748" s="224" t="s">
        <v>2536</v>
      </c>
      <c r="D748" s="224" t="s">
        <v>286</v>
      </c>
      <c r="E748" s="225" t="s">
        <v>2537</v>
      </c>
      <c r="F748" s="226" t="s">
        <v>2538</v>
      </c>
      <c r="G748" s="227" t="s">
        <v>211</v>
      </c>
      <c r="H748" s="228">
        <v>22</v>
      </c>
      <c r="I748" s="229"/>
      <c r="J748" s="230">
        <f>ROUND(I748*H748,2)</f>
        <v>0</v>
      </c>
      <c r="K748" s="226" t="s">
        <v>19</v>
      </c>
      <c r="L748" s="231"/>
      <c r="M748" s="232" t="s">
        <v>19</v>
      </c>
      <c r="N748" s="233" t="s">
        <v>43</v>
      </c>
      <c r="O748" s="65"/>
      <c r="P748" s="202">
        <f>O748*H748</f>
        <v>0</v>
      </c>
      <c r="Q748" s="202">
        <v>2.265E-2</v>
      </c>
      <c r="R748" s="202">
        <f>Q748*H748</f>
        <v>0.49830000000000002</v>
      </c>
      <c r="S748" s="202">
        <v>0</v>
      </c>
      <c r="T748" s="203">
        <f>S748*H748</f>
        <v>0</v>
      </c>
      <c r="U748" s="35"/>
      <c r="V748" s="35"/>
      <c r="W748" s="35"/>
      <c r="X748" s="35"/>
      <c r="Y748" s="35"/>
      <c r="Z748" s="35"/>
      <c r="AA748" s="35"/>
      <c r="AB748" s="35"/>
      <c r="AC748" s="35"/>
      <c r="AD748" s="35"/>
      <c r="AE748" s="35"/>
      <c r="AR748" s="204" t="s">
        <v>239</v>
      </c>
      <c r="AT748" s="204" t="s">
        <v>286</v>
      </c>
      <c r="AU748" s="204" t="s">
        <v>82</v>
      </c>
      <c r="AY748" s="18" t="s">
        <v>206</v>
      </c>
      <c r="BE748" s="205">
        <f>IF(N748="základní",J748,0)</f>
        <v>0</v>
      </c>
      <c r="BF748" s="205">
        <f>IF(N748="snížená",J748,0)</f>
        <v>0</v>
      </c>
      <c r="BG748" s="205">
        <f>IF(N748="zákl. přenesená",J748,0)</f>
        <v>0</v>
      </c>
      <c r="BH748" s="205">
        <f>IF(N748="sníž. přenesená",J748,0)</f>
        <v>0</v>
      </c>
      <c r="BI748" s="205">
        <f>IF(N748="nulová",J748,0)</f>
        <v>0</v>
      </c>
      <c r="BJ748" s="18" t="s">
        <v>80</v>
      </c>
      <c r="BK748" s="205">
        <f>ROUND(I748*H748,2)</f>
        <v>0</v>
      </c>
      <c r="BL748" s="18" t="s">
        <v>212</v>
      </c>
      <c r="BM748" s="204" t="s">
        <v>2539</v>
      </c>
    </row>
    <row r="749" spans="1:65" s="13" customFormat="1" ht="11.25">
      <c r="B749" s="206"/>
      <c r="C749" s="207"/>
      <c r="D749" s="208" t="s">
        <v>246</v>
      </c>
      <c r="E749" s="209" t="s">
        <v>19</v>
      </c>
      <c r="F749" s="210" t="s">
        <v>371</v>
      </c>
      <c r="G749" s="207"/>
      <c r="H749" s="211">
        <v>22</v>
      </c>
      <c r="I749" s="212"/>
      <c r="J749" s="207"/>
      <c r="K749" s="207"/>
      <c r="L749" s="213"/>
      <c r="M749" s="214"/>
      <c r="N749" s="215"/>
      <c r="O749" s="215"/>
      <c r="P749" s="215"/>
      <c r="Q749" s="215"/>
      <c r="R749" s="215"/>
      <c r="S749" s="215"/>
      <c r="T749" s="216"/>
      <c r="AT749" s="217" t="s">
        <v>246</v>
      </c>
      <c r="AU749" s="217" t="s">
        <v>82</v>
      </c>
      <c r="AV749" s="13" t="s">
        <v>82</v>
      </c>
      <c r="AW749" s="13" t="s">
        <v>33</v>
      </c>
      <c r="AX749" s="13" t="s">
        <v>80</v>
      </c>
      <c r="AY749" s="217" t="s">
        <v>206</v>
      </c>
    </row>
    <row r="750" spans="1:65" s="2" customFormat="1" ht="16.5" customHeight="1">
      <c r="A750" s="35"/>
      <c r="B750" s="36"/>
      <c r="C750" s="224" t="s">
        <v>2540</v>
      </c>
      <c r="D750" s="224" t="s">
        <v>286</v>
      </c>
      <c r="E750" s="225" t="s">
        <v>2541</v>
      </c>
      <c r="F750" s="226" t="s">
        <v>2542</v>
      </c>
      <c r="G750" s="227" t="s">
        <v>211</v>
      </c>
      <c r="H750" s="228">
        <v>4</v>
      </c>
      <c r="I750" s="229"/>
      <c r="J750" s="230">
        <f>ROUND(I750*H750,2)</f>
        <v>0</v>
      </c>
      <c r="K750" s="226" t="s">
        <v>19</v>
      </c>
      <c r="L750" s="231"/>
      <c r="M750" s="232" t="s">
        <v>19</v>
      </c>
      <c r="N750" s="233" t="s">
        <v>43</v>
      </c>
      <c r="O750" s="65"/>
      <c r="P750" s="202">
        <f>O750*H750</f>
        <v>0</v>
      </c>
      <c r="Q750" s="202">
        <v>2.265E-2</v>
      </c>
      <c r="R750" s="202">
        <f>Q750*H750</f>
        <v>9.06E-2</v>
      </c>
      <c r="S750" s="202">
        <v>0</v>
      </c>
      <c r="T750" s="203">
        <f>S750*H750</f>
        <v>0</v>
      </c>
      <c r="U750" s="35"/>
      <c r="V750" s="35"/>
      <c r="W750" s="35"/>
      <c r="X750" s="35"/>
      <c r="Y750" s="35"/>
      <c r="Z750" s="35"/>
      <c r="AA750" s="35"/>
      <c r="AB750" s="35"/>
      <c r="AC750" s="35"/>
      <c r="AD750" s="35"/>
      <c r="AE750" s="35"/>
      <c r="AR750" s="204" t="s">
        <v>239</v>
      </c>
      <c r="AT750" s="204" t="s">
        <v>286</v>
      </c>
      <c r="AU750" s="204" t="s">
        <v>82</v>
      </c>
      <c r="AY750" s="18" t="s">
        <v>206</v>
      </c>
      <c r="BE750" s="205">
        <f>IF(N750="základní",J750,0)</f>
        <v>0</v>
      </c>
      <c r="BF750" s="205">
        <f>IF(N750="snížená",J750,0)</f>
        <v>0</v>
      </c>
      <c r="BG750" s="205">
        <f>IF(N750="zákl. přenesená",J750,0)</f>
        <v>0</v>
      </c>
      <c r="BH750" s="205">
        <f>IF(N750="sníž. přenesená",J750,0)</f>
        <v>0</v>
      </c>
      <c r="BI750" s="205">
        <f>IF(N750="nulová",J750,0)</f>
        <v>0</v>
      </c>
      <c r="BJ750" s="18" t="s">
        <v>80</v>
      </c>
      <c r="BK750" s="205">
        <f>ROUND(I750*H750,2)</f>
        <v>0</v>
      </c>
      <c r="BL750" s="18" t="s">
        <v>212</v>
      </c>
      <c r="BM750" s="204" t="s">
        <v>2543</v>
      </c>
    </row>
    <row r="751" spans="1:65" s="13" customFormat="1" ht="11.25">
      <c r="B751" s="206"/>
      <c r="C751" s="207"/>
      <c r="D751" s="208" t="s">
        <v>246</v>
      </c>
      <c r="E751" s="209" t="s">
        <v>19</v>
      </c>
      <c r="F751" s="210" t="s">
        <v>212</v>
      </c>
      <c r="G751" s="207"/>
      <c r="H751" s="211">
        <v>4</v>
      </c>
      <c r="I751" s="212"/>
      <c r="J751" s="207"/>
      <c r="K751" s="207"/>
      <c r="L751" s="213"/>
      <c r="M751" s="214"/>
      <c r="N751" s="215"/>
      <c r="O751" s="215"/>
      <c r="P751" s="215"/>
      <c r="Q751" s="215"/>
      <c r="R751" s="215"/>
      <c r="S751" s="215"/>
      <c r="T751" s="216"/>
      <c r="AT751" s="217" t="s">
        <v>246</v>
      </c>
      <c r="AU751" s="217" t="s">
        <v>82</v>
      </c>
      <c r="AV751" s="13" t="s">
        <v>82</v>
      </c>
      <c r="AW751" s="13" t="s">
        <v>33</v>
      </c>
      <c r="AX751" s="13" t="s">
        <v>80</v>
      </c>
      <c r="AY751" s="217" t="s">
        <v>206</v>
      </c>
    </row>
    <row r="752" spans="1:65" s="2" customFormat="1" ht="16.5" customHeight="1">
      <c r="A752" s="35"/>
      <c r="B752" s="36"/>
      <c r="C752" s="224" t="s">
        <v>2544</v>
      </c>
      <c r="D752" s="224" t="s">
        <v>286</v>
      </c>
      <c r="E752" s="225" t="s">
        <v>2545</v>
      </c>
      <c r="F752" s="226" t="s">
        <v>2546</v>
      </c>
      <c r="G752" s="227" t="s">
        <v>211</v>
      </c>
      <c r="H752" s="228">
        <v>5</v>
      </c>
      <c r="I752" s="229"/>
      <c r="J752" s="230">
        <f>ROUND(I752*H752,2)</f>
        <v>0</v>
      </c>
      <c r="K752" s="226" t="s">
        <v>19</v>
      </c>
      <c r="L752" s="231"/>
      <c r="M752" s="232" t="s">
        <v>19</v>
      </c>
      <c r="N752" s="233" t="s">
        <v>43</v>
      </c>
      <c r="O752" s="65"/>
      <c r="P752" s="202">
        <f>O752*H752</f>
        <v>0</v>
      </c>
      <c r="Q752" s="202">
        <v>2.3279999999999999E-2</v>
      </c>
      <c r="R752" s="202">
        <f>Q752*H752</f>
        <v>0.11639999999999999</v>
      </c>
      <c r="S752" s="202">
        <v>0</v>
      </c>
      <c r="T752" s="203">
        <f>S752*H752</f>
        <v>0</v>
      </c>
      <c r="U752" s="35"/>
      <c r="V752" s="35"/>
      <c r="W752" s="35"/>
      <c r="X752" s="35"/>
      <c r="Y752" s="35"/>
      <c r="Z752" s="35"/>
      <c r="AA752" s="35"/>
      <c r="AB752" s="35"/>
      <c r="AC752" s="35"/>
      <c r="AD752" s="35"/>
      <c r="AE752" s="35"/>
      <c r="AR752" s="204" t="s">
        <v>239</v>
      </c>
      <c r="AT752" s="204" t="s">
        <v>286</v>
      </c>
      <c r="AU752" s="204" t="s">
        <v>82</v>
      </c>
      <c r="AY752" s="18" t="s">
        <v>206</v>
      </c>
      <c r="BE752" s="205">
        <f>IF(N752="základní",J752,0)</f>
        <v>0</v>
      </c>
      <c r="BF752" s="205">
        <f>IF(N752="snížená",J752,0)</f>
        <v>0</v>
      </c>
      <c r="BG752" s="205">
        <f>IF(N752="zákl. přenesená",J752,0)</f>
        <v>0</v>
      </c>
      <c r="BH752" s="205">
        <f>IF(N752="sníž. přenesená",J752,0)</f>
        <v>0</v>
      </c>
      <c r="BI752" s="205">
        <f>IF(N752="nulová",J752,0)</f>
        <v>0</v>
      </c>
      <c r="BJ752" s="18" t="s">
        <v>80</v>
      </c>
      <c r="BK752" s="205">
        <f>ROUND(I752*H752,2)</f>
        <v>0</v>
      </c>
      <c r="BL752" s="18" t="s">
        <v>212</v>
      </c>
      <c r="BM752" s="204" t="s">
        <v>2547</v>
      </c>
    </row>
    <row r="753" spans="1:65" s="13" customFormat="1" ht="11.25">
      <c r="B753" s="206"/>
      <c r="C753" s="207"/>
      <c r="D753" s="208" t="s">
        <v>246</v>
      </c>
      <c r="E753" s="209" t="s">
        <v>19</v>
      </c>
      <c r="F753" s="210" t="s">
        <v>227</v>
      </c>
      <c r="G753" s="207"/>
      <c r="H753" s="211">
        <v>5</v>
      </c>
      <c r="I753" s="212"/>
      <c r="J753" s="207"/>
      <c r="K753" s="207"/>
      <c r="L753" s="213"/>
      <c r="M753" s="214"/>
      <c r="N753" s="215"/>
      <c r="O753" s="215"/>
      <c r="P753" s="215"/>
      <c r="Q753" s="215"/>
      <c r="R753" s="215"/>
      <c r="S753" s="215"/>
      <c r="T753" s="216"/>
      <c r="AT753" s="217" t="s">
        <v>246</v>
      </c>
      <c r="AU753" s="217" t="s">
        <v>82</v>
      </c>
      <c r="AV753" s="13" t="s">
        <v>82</v>
      </c>
      <c r="AW753" s="13" t="s">
        <v>33</v>
      </c>
      <c r="AX753" s="13" t="s">
        <v>80</v>
      </c>
      <c r="AY753" s="217" t="s">
        <v>206</v>
      </c>
    </row>
    <row r="754" spans="1:65" s="2" customFormat="1" ht="16.5" customHeight="1">
      <c r="A754" s="35"/>
      <c r="B754" s="36"/>
      <c r="C754" s="224" t="s">
        <v>2548</v>
      </c>
      <c r="D754" s="224" t="s">
        <v>286</v>
      </c>
      <c r="E754" s="225" t="s">
        <v>2549</v>
      </c>
      <c r="F754" s="226" t="s">
        <v>2550</v>
      </c>
      <c r="G754" s="227" t="s">
        <v>211</v>
      </c>
      <c r="H754" s="228">
        <v>9</v>
      </c>
      <c r="I754" s="229"/>
      <c r="J754" s="230">
        <f>ROUND(I754*H754,2)</f>
        <v>0</v>
      </c>
      <c r="K754" s="226" t="s">
        <v>19</v>
      </c>
      <c r="L754" s="231"/>
      <c r="M754" s="232" t="s">
        <v>19</v>
      </c>
      <c r="N754" s="233" t="s">
        <v>43</v>
      </c>
      <c r="O754" s="65"/>
      <c r="P754" s="202">
        <f>O754*H754</f>
        <v>0</v>
      </c>
      <c r="Q754" s="202">
        <v>2.3279999999999999E-2</v>
      </c>
      <c r="R754" s="202">
        <f>Q754*H754</f>
        <v>0.20951999999999998</v>
      </c>
      <c r="S754" s="202">
        <v>0</v>
      </c>
      <c r="T754" s="203">
        <f>S754*H754</f>
        <v>0</v>
      </c>
      <c r="U754" s="35"/>
      <c r="V754" s="35"/>
      <c r="W754" s="35"/>
      <c r="X754" s="35"/>
      <c r="Y754" s="35"/>
      <c r="Z754" s="35"/>
      <c r="AA754" s="35"/>
      <c r="AB754" s="35"/>
      <c r="AC754" s="35"/>
      <c r="AD754" s="35"/>
      <c r="AE754" s="35"/>
      <c r="AR754" s="204" t="s">
        <v>239</v>
      </c>
      <c r="AT754" s="204" t="s">
        <v>286</v>
      </c>
      <c r="AU754" s="204" t="s">
        <v>82</v>
      </c>
      <c r="AY754" s="18" t="s">
        <v>206</v>
      </c>
      <c r="BE754" s="205">
        <f>IF(N754="základní",J754,0)</f>
        <v>0</v>
      </c>
      <c r="BF754" s="205">
        <f>IF(N754="snížená",J754,0)</f>
        <v>0</v>
      </c>
      <c r="BG754" s="205">
        <f>IF(N754="zákl. přenesená",J754,0)</f>
        <v>0</v>
      </c>
      <c r="BH754" s="205">
        <f>IF(N754="sníž. přenesená",J754,0)</f>
        <v>0</v>
      </c>
      <c r="BI754" s="205">
        <f>IF(N754="nulová",J754,0)</f>
        <v>0</v>
      </c>
      <c r="BJ754" s="18" t="s">
        <v>80</v>
      </c>
      <c r="BK754" s="205">
        <f>ROUND(I754*H754,2)</f>
        <v>0</v>
      </c>
      <c r="BL754" s="18" t="s">
        <v>212</v>
      </c>
      <c r="BM754" s="204" t="s">
        <v>2551</v>
      </c>
    </row>
    <row r="755" spans="1:65" s="13" customFormat="1" ht="11.25">
      <c r="B755" s="206"/>
      <c r="C755" s="207"/>
      <c r="D755" s="208" t="s">
        <v>246</v>
      </c>
      <c r="E755" s="209" t="s">
        <v>19</v>
      </c>
      <c r="F755" s="210" t="s">
        <v>225</v>
      </c>
      <c r="G755" s="207"/>
      <c r="H755" s="211">
        <v>9</v>
      </c>
      <c r="I755" s="212"/>
      <c r="J755" s="207"/>
      <c r="K755" s="207"/>
      <c r="L755" s="213"/>
      <c r="M755" s="214"/>
      <c r="N755" s="215"/>
      <c r="O755" s="215"/>
      <c r="P755" s="215"/>
      <c r="Q755" s="215"/>
      <c r="R755" s="215"/>
      <c r="S755" s="215"/>
      <c r="T755" s="216"/>
      <c r="AT755" s="217" t="s">
        <v>246</v>
      </c>
      <c r="AU755" s="217" t="s">
        <v>82</v>
      </c>
      <c r="AV755" s="13" t="s">
        <v>82</v>
      </c>
      <c r="AW755" s="13" t="s">
        <v>33</v>
      </c>
      <c r="AX755" s="13" t="s">
        <v>80</v>
      </c>
      <c r="AY755" s="217" t="s">
        <v>206</v>
      </c>
    </row>
    <row r="756" spans="1:65" s="2" customFormat="1" ht="16.5" customHeight="1">
      <c r="A756" s="35"/>
      <c r="B756" s="36"/>
      <c r="C756" s="224" t="s">
        <v>2552</v>
      </c>
      <c r="D756" s="224" t="s">
        <v>286</v>
      </c>
      <c r="E756" s="225" t="s">
        <v>2553</v>
      </c>
      <c r="F756" s="226" t="s">
        <v>2554</v>
      </c>
      <c r="G756" s="227" t="s">
        <v>211</v>
      </c>
      <c r="H756" s="228">
        <v>2</v>
      </c>
      <c r="I756" s="229"/>
      <c r="J756" s="230">
        <f>ROUND(I756*H756,2)</f>
        <v>0</v>
      </c>
      <c r="K756" s="226" t="s">
        <v>19</v>
      </c>
      <c r="L756" s="231"/>
      <c r="M756" s="232" t="s">
        <v>19</v>
      </c>
      <c r="N756" s="233" t="s">
        <v>43</v>
      </c>
      <c r="O756" s="65"/>
      <c r="P756" s="202">
        <f>O756*H756</f>
        <v>0</v>
      </c>
      <c r="Q756" s="202">
        <v>2.3279999999999999E-2</v>
      </c>
      <c r="R756" s="202">
        <f>Q756*H756</f>
        <v>4.6559999999999997E-2</v>
      </c>
      <c r="S756" s="202">
        <v>0</v>
      </c>
      <c r="T756" s="203">
        <f>S756*H756</f>
        <v>0</v>
      </c>
      <c r="U756" s="35"/>
      <c r="V756" s="35"/>
      <c r="W756" s="35"/>
      <c r="X756" s="35"/>
      <c r="Y756" s="35"/>
      <c r="Z756" s="35"/>
      <c r="AA756" s="35"/>
      <c r="AB756" s="35"/>
      <c r="AC756" s="35"/>
      <c r="AD756" s="35"/>
      <c r="AE756" s="35"/>
      <c r="AR756" s="204" t="s">
        <v>239</v>
      </c>
      <c r="AT756" s="204" t="s">
        <v>286</v>
      </c>
      <c r="AU756" s="204" t="s">
        <v>82</v>
      </c>
      <c r="AY756" s="18" t="s">
        <v>206</v>
      </c>
      <c r="BE756" s="205">
        <f>IF(N756="základní",J756,0)</f>
        <v>0</v>
      </c>
      <c r="BF756" s="205">
        <f>IF(N756="snížená",J756,0)</f>
        <v>0</v>
      </c>
      <c r="BG756" s="205">
        <f>IF(N756="zákl. přenesená",J756,0)</f>
        <v>0</v>
      </c>
      <c r="BH756" s="205">
        <f>IF(N756="sníž. přenesená",J756,0)</f>
        <v>0</v>
      </c>
      <c r="BI756" s="205">
        <f>IF(N756="nulová",J756,0)</f>
        <v>0</v>
      </c>
      <c r="BJ756" s="18" t="s">
        <v>80</v>
      </c>
      <c r="BK756" s="205">
        <f>ROUND(I756*H756,2)</f>
        <v>0</v>
      </c>
      <c r="BL756" s="18" t="s">
        <v>212</v>
      </c>
      <c r="BM756" s="204" t="s">
        <v>2555</v>
      </c>
    </row>
    <row r="757" spans="1:65" s="13" customFormat="1" ht="11.25">
      <c r="B757" s="206"/>
      <c r="C757" s="207"/>
      <c r="D757" s="208" t="s">
        <v>246</v>
      </c>
      <c r="E757" s="209" t="s">
        <v>19</v>
      </c>
      <c r="F757" s="210" t="s">
        <v>82</v>
      </c>
      <c r="G757" s="207"/>
      <c r="H757" s="211">
        <v>2</v>
      </c>
      <c r="I757" s="212"/>
      <c r="J757" s="207"/>
      <c r="K757" s="207"/>
      <c r="L757" s="213"/>
      <c r="M757" s="214"/>
      <c r="N757" s="215"/>
      <c r="O757" s="215"/>
      <c r="P757" s="215"/>
      <c r="Q757" s="215"/>
      <c r="R757" s="215"/>
      <c r="S757" s="215"/>
      <c r="T757" s="216"/>
      <c r="AT757" s="217" t="s">
        <v>246</v>
      </c>
      <c r="AU757" s="217" t="s">
        <v>82</v>
      </c>
      <c r="AV757" s="13" t="s">
        <v>82</v>
      </c>
      <c r="AW757" s="13" t="s">
        <v>33</v>
      </c>
      <c r="AX757" s="13" t="s">
        <v>80</v>
      </c>
      <c r="AY757" s="217" t="s">
        <v>206</v>
      </c>
    </row>
    <row r="758" spans="1:65" s="2" customFormat="1" ht="16.5" customHeight="1">
      <c r="A758" s="35"/>
      <c r="B758" s="36"/>
      <c r="C758" s="224" t="s">
        <v>2556</v>
      </c>
      <c r="D758" s="224" t="s">
        <v>286</v>
      </c>
      <c r="E758" s="225" t="s">
        <v>2557</v>
      </c>
      <c r="F758" s="226" t="s">
        <v>2558</v>
      </c>
      <c r="G758" s="227" t="s">
        <v>211</v>
      </c>
      <c r="H758" s="228">
        <v>1</v>
      </c>
      <c r="I758" s="229"/>
      <c r="J758" s="230">
        <f>ROUND(I758*H758,2)</f>
        <v>0</v>
      </c>
      <c r="K758" s="226" t="s">
        <v>277</v>
      </c>
      <c r="L758" s="231"/>
      <c r="M758" s="232" t="s">
        <v>19</v>
      </c>
      <c r="N758" s="233" t="s">
        <v>43</v>
      </c>
      <c r="O758" s="65"/>
      <c r="P758" s="202">
        <f>O758*H758</f>
        <v>0</v>
      </c>
      <c r="Q758" s="202">
        <v>2.46E-2</v>
      </c>
      <c r="R758" s="202">
        <f>Q758*H758</f>
        <v>2.46E-2</v>
      </c>
      <c r="S758" s="202">
        <v>0</v>
      </c>
      <c r="T758" s="203">
        <f>S758*H758</f>
        <v>0</v>
      </c>
      <c r="U758" s="35"/>
      <c r="V758" s="35"/>
      <c r="W758" s="35"/>
      <c r="X758" s="35"/>
      <c r="Y758" s="35"/>
      <c r="Z758" s="35"/>
      <c r="AA758" s="35"/>
      <c r="AB758" s="35"/>
      <c r="AC758" s="35"/>
      <c r="AD758" s="35"/>
      <c r="AE758" s="35"/>
      <c r="AR758" s="204" t="s">
        <v>239</v>
      </c>
      <c r="AT758" s="204" t="s">
        <v>286</v>
      </c>
      <c r="AU758" s="204" t="s">
        <v>82</v>
      </c>
      <c r="AY758" s="18" t="s">
        <v>206</v>
      </c>
      <c r="BE758" s="205">
        <f>IF(N758="základní",J758,0)</f>
        <v>0</v>
      </c>
      <c r="BF758" s="205">
        <f>IF(N758="snížená",J758,0)</f>
        <v>0</v>
      </c>
      <c r="BG758" s="205">
        <f>IF(N758="zákl. přenesená",J758,0)</f>
        <v>0</v>
      </c>
      <c r="BH758" s="205">
        <f>IF(N758="sníž. přenesená",J758,0)</f>
        <v>0</v>
      </c>
      <c r="BI758" s="205">
        <f>IF(N758="nulová",J758,0)</f>
        <v>0</v>
      </c>
      <c r="BJ758" s="18" t="s">
        <v>80</v>
      </c>
      <c r="BK758" s="205">
        <f>ROUND(I758*H758,2)</f>
        <v>0</v>
      </c>
      <c r="BL758" s="18" t="s">
        <v>212</v>
      </c>
      <c r="BM758" s="204" t="s">
        <v>2559</v>
      </c>
    </row>
    <row r="759" spans="1:65" s="2" customFormat="1" ht="21.75" customHeight="1">
      <c r="A759" s="35"/>
      <c r="B759" s="36"/>
      <c r="C759" s="193" t="s">
        <v>2560</v>
      </c>
      <c r="D759" s="193" t="s">
        <v>208</v>
      </c>
      <c r="E759" s="194" t="s">
        <v>2561</v>
      </c>
      <c r="F759" s="195" t="s">
        <v>2562</v>
      </c>
      <c r="G759" s="196" t="s">
        <v>211</v>
      </c>
      <c r="H759" s="197">
        <v>91</v>
      </c>
      <c r="I759" s="198"/>
      <c r="J759" s="199">
        <f>ROUND(I759*H759,2)</f>
        <v>0</v>
      </c>
      <c r="K759" s="195" t="s">
        <v>277</v>
      </c>
      <c r="L759" s="40"/>
      <c r="M759" s="200" t="s">
        <v>19</v>
      </c>
      <c r="N759" s="201" t="s">
        <v>43</v>
      </c>
      <c r="O759" s="65"/>
      <c r="P759" s="202">
        <f>O759*H759</f>
        <v>0</v>
      </c>
      <c r="Q759" s="202">
        <v>0.44169999999999998</v>
      </c>
      <c r="R759" s="202">
        <f>Q759*H759</f>
        <v>40.194699999999997</v>
      </c>
      <c r="S759" s="202">
        <v>0</v>
      </c>
      <c r="T759" s="203">
        <f>S759*H759</f>
        <v>0</v>
      </c>
      <c r="U759" s="35"/>
      <c r="V759" s="35"/>
      <c r="W759" s="35"/>
      <c r="X759" s="35"/>
      <c r="Y759" s="35"/>
      <c r="Z759" s="35"/>
      <c r="AA759" s="35"/>
      <c r="AB759" s="35"/>
      <c r="AC759" s="35"/>
      <c r="AD759" s="35"/>
      <c r="AE759" s="35"/>
      <c r="AR759" s="204" t="s">
        <v>212</v>
      </c>
      <c r="AT759" s="204" t="s">
        <v>208</v>
      </c>
      <c r="AU759" s="204" t="s">
        <v>82</v>
      </c>
      <c r="AY759" s="18" t="s">
        <v>206</v>
      </c>
      <c r="BE759" s="205">
        <f>IF(N759="základní",J759,0)</f>
        <v>0</v>
      </c>
      <c r="BF759" s="205">
        <f>IF(N759="snížená",J759,0)</f>
        <v>0</v>
      </c>
      <c r="BG759" s="205">
        <f>IF(N759="zákl. přenesená",J759,0)</f>
        <v>0</v>
      </c>
      <c r="BH759" s="205">
        <f>IF(N759="sníž. přenesená",J759,0)</f>
        <v>0</v>
      </c>
      <c r="BI759" s="205">
        <f>IF(N759="nulová",J759,0)</f>
        <v>0</v>
      </c>
      <c r="BJ759" s="18" t="s">
        <v>80</v>
      </c>
      <c r="BK759" s="205">
        <f>ROUND(I759*H759,2)</f>
        <v>0</v>
      </c>
      <c r="BL759" s="18" t="s">
        <v>212</v>
      </c>
      <c r="BM759" s="204" t="s">
        <v>2563</v>
      </c>
    </row>
    <row r="760" spans="1:65" s="2" customFormat="1" ht="87.75">
      <c r="A760" s="35"/>
      <c r="B760" s="36"/>
      <c r="C760" s="37"/>
      <c r="D760" s="208" t="s">
        <v>279</v>
      </c>
      <c r="E760" s="37"/>
      <c r="F760" s="221" t="s">
        <v>2564</v>
      </c>
      <c r="G760" s="37"/>
      <c r="H760" s="37"/>
      <c r="I760" s="116"/>
      <c r="J760" s="37"/>
      <c r="K760" s="37"/>
      <c r="L760" s="40"/>
      <c r="M760" s="222"/>
      <c r="N760" s="223"/>
      <c r="O760" s="65"/>
      <c r="P760" s="65"/>
      <c r="Q760" s="65"/>
      <c r="R760" s="65"/>
      <c r="S760" s="65"/>
      <c r="T760" s="66"/>
      <c r="U760" s="35"/>
      <c r="V760" s="35"/>
      <c r="W760" s="35"/>
      <c r="X760" s="35"/>
      <c r="Y760" s="35"/>
      <c r="Z760" s="35"/>
      <c r="AA760" s="35"/>
      <c r="AB760" s="35"/>
      <c r="AC760" s="35"/>
      <c r="AD760" s="35"/>
      <c r="AE760" s="35"/>
      <c r="AT760" s="18" t="s">
        <v>279</v>
      </c>
      <c r="AU760" s="18" t="s">
        <v>82</v>
      </c>
    </row>
    <row r="761" spans="1:65" s="13" customFormat="1" ht="11.25">
      <c r="B761" s="206"/>
      <c r="C761" s="207"/>
      <c r="D761" s="208" t="s">
        <v>246</v>
      </c>
      <c r="E761" s="209" t="s">
        <v>19</v>
      </c>
      <c r="F761" s="210" t="s">
        <v>2565</v>
      </c>
      <c r="G761" s="207"/>
      <c r="H761" s="211">
        <v>91</v>
      </c>
      <c r="I761" s="212"/>
      <c r="J761" s="207"/>
      <c r="K761" s="207"/>
      <c r="L761" s="213"/>
      <c r="M761" s="214"/>
      <c r="N761" s="215"/>
      <c r="O761" s="215"/>
      <c r="P761" s="215"/>
      <c r="Q761" s="215"/>
      <c r="R761" s="215"/>
      <c r="S761" s="215"/>
      <c r="T761" s="216"/>
      <c r="AT761" s="217" t="s">
        <v>246</v>
      </c>
      <c r="AU761" s="217" t="s">
        <v>82</v>
      </c>
      <c r="AV761" s="13" t="s">
        <v>82</v>
      </c>
      <c r="AW761" s="13" t="s">
        <v>33</v>
      </c>
      <c r="AX761" s="13" t="s">
        <v>80</v>
      </c>
      <c r="AY761" s="217" t="s">
        <v>206</v>
      </c>
    </row>
    <row r="762" spans="1:65" s="2" customFormat="1" ht="16.5" customHeight="1">
      <c r="A762" s="35"/>
      <c r="B762" s="36"/>
      <c r="C762" s="224" t="s">
        <v>2566</v>
      </c>
      <c r="D762" s="224" t="s">
        <v>286</v>
      </c>
      <c r="E762" s="225" t="s">
        <v>2567</v>
      </c>
      <c r="F762" s="226" t="s">
        <v>2568</v>
      </c>
      <c r="G762" s="227" t="s">
        <v>211</v>
      </c>
      <c r="H762" s="228">
        <v>4</v>
      </c>
      <c r="I762" s="229"/>
      <c r="J762" s="230">
        <f>ROUND(I762*H762,2)</f>
        <v>0</v>
      </c>
      <c r="K762" s="226" t="s">
        <v>19</v>
      </c>
      <c r="L762" s="231"/>
      <c r="M762" s="232" t="s">
        <v>19</v>
      </c>
      <c r="N762" s="233" t="s">
        <v>43</v>
      </c>
      <c r="O762" s="65"/>
      <c r="P762" s="202">
        <f>O762*H762</f>
        <v>0</v>
      </c>
      <c r="Q762" s="202">
        <v>2.198E-2</v>
      </c>
      <c r="R762" s="202">
        <f>Q762*H762</f>
        <v>8.7919999999999998E-2</v>
      </c>
      <c r="S762" s="202">
        <v>0</v>
      </c>
      <c r="T762" s="203">
        <f>S762*H762</f>
        <v>0</v>
      </c>
      <c r="U762" s="35"/>
      <c r="V762" s="35"/>
      <c r="W762" s="35"/>
      <c r="X762" s="35"/>
      <c r="Y762" s="35"/>
      <c r="Z762" s="35"/>
      <c r="AA762" s="35"/>
      <c r="AB762" s="35"/>
      <c r="AC762" s="35"/>
      <c r="AD762" s="35"/>
      <c r="AE762" s="35"/>
      <c r="AR762" s="204" t="s">
        <v>239</v>
      </c>
      <c r="AT762" s="204" t="s">
        <v>286</v>
      </c>
      <c r="AU762" s="204" t="s">
        <v>82</v>
      </c>
      <c r="AY762" s="18" t="s">
        <v>206</v>
      </c>
      <c r="BE762" s="205">
        <f>IF(N762="základní",J762,0)</f>
        <v>0</v>
      </c>
      <c r="BF762" s="205">
        <f>IF(N762="snížená",J762,0)</f>
        <v>0</v>
      </c>
      <c r="BG762" s="205">
        <f>IF(N762="zákl. přenesená",J762,0)</f>
        <v>0</v>
      </c>
      <c r="BH762" s="205">
        <f>IF(N762="sníž. přenesená",J762,0)</f>
        <v>0</v>
      </c>
      <c r="BI762" s="205">
        <f>IF(N762="nulová",J762,0)</f>
        <v>0</v>
      </c>
      <c r="BJ762" s="18" t="s">
        <v>80</v>
      </c>
      <c r="BK762" s="205">
        <f>ROUND(I762*H762,2)</f>
        <v>0</v>
      </c>
      <c r="BL762" s="18" t="s">
        <v>212</v>
      </c>
      <c r="BM762" s="204" t="s">
        <v>2569</v>
      </c>
    </row>
    <row r="763" spans="1:65" s="13" customFormat="1" ht="11.25">
      <c r="B763" s="206"/>
      <c r="C763" s="207"/>
      <c r="D763" s="208" t="s">
        <v>246</v>
      </c>
      <c r="E763" s="209" t="s">
        <v>19</v>
      </c>
      <c r="F763" s="210" t="s">
        <v>212</v>
      </c>
      <c r="G763" s="207"/>
      <c r="H763" s="211">
        <v>4</v>
      </c>
      <c r="I763" s="212"/>
      <c r="J763" s="207"/>
      <c r="K763" s="207"/>
      <c r="L763" s="213"/>
      <c r="M763" s="214"/>
      <c r="N763" s="215"/>
      <c r="O763" s="215"/>
      <c r="P763" s="215"/>
      <c r="Q763" s="215"/>
      <c r="R763" s="215"/>
      <c r="S763" s="215"/>
      <c r="T763" s="216"/>
      <c r="AT763" s="217" t="s">
        <v>246</v>
      </c>
      <c r="AU763" s="217" t="s">
        <v>82</v>
      </c>
      <c r="AV763" s="13" t="s">
        <v>82</v>
      </c>
      <c r="AW763" s="13" t="s">
        <v>33</v>
      </c>
      <c r="AX763" s="13" t="s">
        <v>80</v>
      </c>
      <c r="AY763" s="217" t="s">
        <v>206</v>
      </c>
    </row>
    <row r="764" spans="1:65" s="2" customFormat="1" ht="16.5" customHeight="1">
      <c r="A764" s="35"/>
      <c r="B764" s="36"/>
      <c r="C764" s="224" t="s">
        <v>2570</v>
      </c>
      <c r="D764" s="224" t="s">
        <v>286</v>
      </c>
      <c r="E764" s="225" t="s">
        <v>2571</v>
      </c>
      <c r="F764" s="226" t="s">
        <v>2572</v>
      </c>
      <c r="G764" s="227" t="s">
        <v>211</v>
      </c>
      <c r="H764" s="228">
        <v>4</v>
      </c>
      <c r="I764" s="229"/>
      <c r="J764" s="230">
        <f>ROUND(I764*H764,2)</f>
        <v>0</v>
      </c>
      <c r="K764" s="226" t="s">
        <v>19</v>
      </c>
      <c r="L764" s="231"/>
      <c r="M764" s="232" t="s">
        <v>19</v>
      </c>
      <c r="N764" s="233" t="s">
        <v>43</v>
      </c>
      <c r="O764" s="65"/>
      <c r="P764" s="202">
        <f>O764*H764</f>
        <v>0</v>
      </c>
      <c r="Q764" s="202">
        <v>2.265E-2</v>
      </c>
      <c r="R764" s="202">
        <f>Q764*H764</f>
        <v>9.06E-2</v>
      </c>
      <c r="S764" s="202">
        <v>0</v>
      </c>
      <c r="T764" s="203">
        <f>S764*H764</f>
        <v>0</v>
      </c>
      <c r="U764" s="35"/>
      <c r="V764" s="35"/>
      <c r="W764" s="35"/>
      <c r="X764" s="35"/>
      <c r="Y764" s="35"/>
      <c r="Z764" s="35"/>
      <c r="AA764" s="35"/>
      <c r="AB764" s="35"/>
      <c r="AC764" s="35"/>
      <c r="AD764" s="35"/>
      <c r="AE764" s="35"/>
      <c r="AR764" s="204" t="s">
        <v>239</v>
      </c>
      <c r="AT764" s="204" t="s">
        <v>286</v>
      </c>
      <c r="AU764" s="204" t="s">
        <v>82</v>
      </c>
      <c r="AY764" s="18" t="s">
        <v>206</v>
      </c>
      <c r="BE764" s="205">
        <f>IF(N764="základní",J764,0)</f>
        <v>0</v>
      </c>
      <c r="BF764" s="205">
        <f>IF(N764="snížená",J764,0)</f>
        <v>0</v>
      </c>
      <c r="BG764" s="205">
        <f>IF(N764="zákl. přenesená",J764,0)</f>
        <v>0</v>
      </c>
      <c r="BH764" s="205">
        <f>IF(N764="sníž. přenesená",J764,0)</f>
        <v>0</v>
      </c>
      <c r="BI764" s="205">
        <f>IF(N764="nulová",J764,0)</f>
        <v>0</v>
      </c>
      <c r="BJ764" s="18" t="s">
        <v>80</v>
      </c>
      <c r="BK764" s="205">
        <f>ROUND(I764*H764,2)</f>
        <v>0</v>
      </c>
      <c r="BL764" s="18" t="s">
        <v>212</v>
      </c>
      <c r="BM764" s="204" t="s">
        <v>2573</v>
      </c>
    </row>
    <row r="765" spans="1:65" s="13" customFormat="1" ht="11.25">
      <c r="B765" s="206"/>
      <c r="C765" s="207"/>
      <c r="D765" s="208" t="s">
        <v>246</v>
      </c>
      <c r="E765" s="209" t="s">
        <v>19</v>
      </c>
      <c r="F765" s="210" t="s">
        <v>212</v>
      </c>
      <c r="G765" s="207"/>
      <c r="H765" s="211">
        <v>4</v>
      </c>
      <c r="I765" s="212"/>
      <c r="J765" s="207"/>
      <c r="K765" s="207"/>
      <c r="L765" s="213"/>
      <c r="M765" s="214"/>
      <c r="N765" s="215"/>
      <c r="O765" s="215"/>
      <c r="P765" s="215"/>
      <c r="Q765" s="215"/>
      <c r="R765" s="215"/>
      <c r="S765" s="215"/>
      <c r="T765" s="216"/>
      <c r="AT765" s="217" t="s">
        <v>246</v>
      </c>
      <c r="AU765" s="217" t="s">
        <v>82</v>
      </c>
      <c r="AV765" s="13" t="s">
        <v>82</v>
      </c>
      <c r="AW765" s="13" t="s">
        <v>33</v>
      </c>
      <c r="AX765" s="13" t="s">
        <v>80</v>
      </c>
      <c r="AY765" s="217" t="s">
        <v>206</v>
      </c>
    </row>
    <row r="766" spans="1:65" s="2" customFormat="1" ht="16.5" customHeight="1">
      <c r="A766" s="35"/>
      <c r="B766" s="36"/>
      <c r="C766" s="224" t="s">
        <v>2574</v>
      </c>
      <c r="D766" s="224" t="s">
        <v>286</v>
      </c>
      <c r="E766" s="225" t="s">
        <v>2575</v>
      </c>
      <c r="F766" s="226" t="s">
        <v>2576</v>
      </c>
      <c r="G766" s="227" t="s">
        <v>211</v>
      </c>
      <c r="H766" s="228">
        <v>11</v>
      </c>
      <c r="I766" s="229"/>
      <c r="J766" s="230">
        <f>ROUND(I766*H766,2)</f>
        <v>0</v>
      </c>
      <c r="K766" s="226" t="s">
        <v>19</v>
      </c>
      <c r="L766" s="231"/>
      <c r="M766" s="232" t="s">
        <v>19</v>
      </c>
      <c r="N766" s="233" t="s">
        <v>43</v>
      </c>
      <c r="O766" s="65"/>
      <c r="P766" s="202">
        <f>O766*H766</f>
        <v>0</v>
      </c>
      <c r="Q766" s="202">
        <v>2.265E-2</v>
      </c>
      <c r="R766" s="202">
        <f>Q766*H766</f>
        <v>0.24915000000000001</v>
      </c>
      <c r="S766" s="202">
        <v>0</v>
      </c>
      <c r="T766" s="203">
        <f>S766*H766</f>
        <v>0</v>
      </c>
      <c r="U766" s="35"/>
      <c r="V766" s="35"/>
      <c r="W766" s="35"/>
      <c r="X766" s="35"/>
      <c r="Y766" s="35"/>
      <c r="Z766" s="35"/>
      <c r="AA766" s="35"/>
      <c r="AB766" s="35"/>
      <c r="AC766" s="35"/>
      <c r="AD766" s="35"/>
      <c r="AE766" s="35"/>
      <c r="AR766" s="204" t="s">
        <v>239</v>
      </c>
      <c r="AT766" s="204" t="s">
        <v>286</v>
      </c>
      <c r="AU766" s="204" t="s">
        <v>82</v>
      </c>
      <c r="AY766" s="18" t="s">
        <v>206</v>
      </c>
      <c r="BE766" s="205">
        <f>IF(N766="základní",J766,0)</f>
        <v>0</v>
      </c>
      <c r="BF766" s="205">
        <f>IF(N766="snížená",J766,0)</f>
        <v>0</v>
      </c>
      <c r="BG766" s="205">
        <f>IF(N766="zákl. přenesená",J766,0)</f>
        <v>0</v>
      </c>
      <c r="BH766" s="205">
        <f>IF(N766="sníž. přenesená",J766,0)</f>
        <v>0</v>
      </c>
      <c r="BI766" s="205">
        <f>IF(N766="nulová",J766,0)</f>
        <v>0</v>
      </c>
      <c r="BJ766" s="18" t="s">
        <v>80</v>
      </c>
      <c r="BK766" s="205">
        <f>ROUND(I766*H766,2)</f>
        <v>0</v>
      </c>
      <c r="BL766" s="18" t="s">
        <v>212</v>
      </c>
      <c r="BM766" s="204" t="s">
        <v>2577</v>
      </c>
    </row>
    <row r="767" spans="1:65" s="13" customFormat="1" ht="11.25">
      <c r="B767" s="206"/>
      <c r="C767" s="207"/>
      <c r="D767" s="208" t="s">
        <v>246</v>
      </c>
      <c r="E767" s="209" t="s">
        <v>19</v>
      </c>
      <c r="F767" s="210" t="s">
        <v>253</v>
      </c>
      <c r="G767" s="207"/>
      <c r="H767" s="211">
        <v>11</v>
      </c>
      <c r="I767" s="212"/>
      <c r="J767" s="207"/>
      <c r="K767" s="207"/>
      <c r="L767" s="213"/>
      <c r="M767" s="214"/>
      <c r="N767" s="215"/>
      <c r="O767" s="215"/>
      <c r="P767" s="215"/>
      <c r="Q767" s="215"/>
      <c r="R767" s="215"/>
      <c r="S767" s="215"/>
      <c r="T767" s="216"/>
      <c r="AT767" s="217" t="s">
        <v>246</v>
      </c>
      <c r="AU767" s="217" t="s">
        <v>82</v>
      </c>
      <c r="AV767" s="13" t="s">
        <v>82</v>
      </c>
      <c r="AW767" s="13" t="s">
        <v>33</v>
      </c>
      <c r="AX767" s="13" t="s">
        <v>80</v>
      </c>
      <c r="AY767" s="217" t="s">
        <v>206</v>
      </c>
    </row>
    <row r="768" spans="1:65" s="2" customFormat="1" ht="16.5" customHeight="1">
      <c r="A768" s="35"/>
      <c r="B768" s="36"/>
      <c r="C768" s="224" t="s">
        <v>2578</v>
      </c>
      <c r="D768" s="224" t="s">
        <v>286</v>
      </c>
      <c r="E768" s="225" t="s">
        <v>2579</v>
      </c>
      <c r="F768" s="226" t="s">
        <v>2580</v>
      </c>
      <c r="G768" s="227" t="s">
        <v>211</v>
      </c>
      <c r="H768" s="228">
        <v>4</v>
      </c>
      <c r="I768" s="229"/>
      <c r="J768" s="230">
        <f>ROUND(I768*H768,2)</f>
        <v>0</v>
      </c>
      <c r="K768" s="226" t="s">
        <v>19</v>
      </c>
      <c r="L768" s="231"/>
      <c r="M768" s="232" t="s">
        <v>19</v>
      </c>
      <c r="N768" s="233" t="s">
        <v>43</v>
      </c>
      <c r="O768" s="65"/>
      <c r="P768" s="202">
        <f>O768*H768</f>
        <v>0</v>
      </c>
      <c r="Q768" s="202">
        <v>2.265E-2</v>
      </c>
      <c r="R768" s="202">
        <f>Q768*H768</f>
        <v>9.06E-2</v>
      </c>
      <c r="S768" s="202">
        <v>0</v>
      </c>
      <c r="T768" s="203">
        <f>S768*H768</f>
        <v>0</v>
      </c>
      <c r="U768" s="35"/>
      <c r="V768" s="35"/>
      <c r="W768" s="35"/>
      <c r="X768" s="35"/>
      <c r="Y768" s="35"/>
      <c r="Z768" s="35"/>
      <c r="AA768" s="35"/>
      <c r="AB768" s="35"/>
      <c r="AC768" s="35"/>
      <c r="AD768" s="35"/>
      <c r="AE768" s="35"/>
      <c r="AR768" s="204" t="s">
        <v>239</v>
      </c>
      <c r="AT768" s="204" t="s">
        <v>286</v>
      </c>
      <c r="AU768" s="204" t="s">
        <v>82</v>
      </c>
      <c r="AY768" s="18" t="s">
        <v>206</v>
      </c>
      <c r="BE768" s="205">
        <f>IF(N768="základní",J768,0)</f>
        <v>0</v>
      </c>
      <c r="BF768" s="205">
        <f>IF(N768="snížená",J768,0)</f>
        <v>0</v>
      </c>
      <c r="BG768" s="205">
        <f>IF(N768="zákl. přenesená",J768,0)</f>
        <v>0</v>
      </c>
      <c r="BH768" s="205">
        <f>IF(N768="sníž. přenesená",J768,0)</f>
        <v>0</v>
      </c>
      <c r="BI768" s="205">
        <f>IF(N768="nulová",J768,0)</f>
        <v>0</v>
      </c>
      <c r="BJ768" s="18" t="s">
        <v>80</v>
      </c>
      <c r="BK768" s="205">
        <f>ROUND(I768*H768,2)</f>
        <v>0</v>
      </c>
      <c r="BL768" s="18" t="s">
        <v>212</v>
      </c>
      <c r="BM768" s="204" t="s">
        <v>2581</v>
      </c>
    </row>
    <row r="769" spans="1:65" s="13" customFormat="1" ht="11.25">
      <c r="B769" s="206"/>
      <c r="C769" s="207"/>
      <c r="D769" s="208" t="s">
        <v>246</v>
      </c>
      <c r="E769" s="209" t="s">
        <v>19</v>
      </c>
      <c r="F769" s="210" t="s">
        <v>212</v>
      </c>
      <c r="G769" s="207"/>
      <c r="H769" s="211">
        <v>4</v>
      </c>
      <c r="I769" s="212"/>
      <c r="J769" s="207"/>
      <c r="K769" s="207"/>
      <c r="L769" s="213"/>
      <c r="M769" s="214"/>
      <c r="N769" s="215"/>
      <c r="O769" s="215"/>
      <c r="P769" s="215"/>
      <c r="Q769" s="215"/>
      <c r="R769" s="215"/>
      <c r="S769" s="215"/>
      <c r="T769" s="216"/>
      <c r="AT769" s="217" t="s">
        <v>246</v>
      </c>
      <c r="AU769" s="217" t="s">
        <v>82</v>
      </c>
      <c r="AV769" s="13" t="s">
        <v>82</v>
      </c>
      <c r="AW769" s="13" t="s">
        <v>33</v>
      </c>
      <c r="AX769" s="13" t="s">
        <v>80</v>
      </c>
      <c r="AY769" s="217" t="s">
        <v>206</v>
      </c>
    </row>
    <row r="770" spans="1:65" s="2" customFormat="1" ht="16.5" customHeight="1">
      <c r="A770" s="35"/>
      <c r="B770" s="36"/>
      <c r="C770" s="224" t="s">
        <v>2582</v>
      </c>
      <c r="D770" s="224" t="s">
        <v>286</v>
      </c>
      <c r="E770" s="225" t="s">
        <v>2583</v>
      </c>
      <c r="F770" s="226" t="s">
        <v>2584</v>
      </c>
      <c r="G770" s="227" t="s">
        <v>211</v>
      </c>
      <c r="H770" s="228">
        <v>5</v>
      </c>
      <c r="I770" s="229"/>
      <c r="J770" s="230">
        <f>ROUND(I770*H770,2)</f>
        <v>0</v>
      </c>
      <c r="K770" s="226" t="s">
        <v>19</v>
      </c>
      <c r="L770" s="231"/>
      <c r="M770" s="232" t="s">
        <v>19</v>
      </c>
      <c r="N770" s="233" t="s">
        <v>43</v>
      </c>
      <c r="O770" s="65"/>
      <c r="P770" s="202">
        <f>O770*H770</f>
        <v>0</v>
      </c>
      <c r="Q770" s="202">
        <v>2.3279999999999999E-2</v>
      </c>
      <c r="R770" s="202">
        <f>Q770*H770</f>
        <v>0.11639999999999999</v>
      </c>
      <c r="S770" s="202">
        <v>0</v>
      </c>
      <c r="T770" s="203">
        <f>S770*H770</f>
        <v>0</v>
      </c>
      <c r="U770" s="35"/>
      <c r="V770" s="35"/>
      <c r="W770" s="35"/>
      <c r="X770" s="35"/>
      <c r="Y770" s="35"/>
      <c r="Z770" s="35"/>
      <c r="AA770" s="35"/>
      <c r="AB770" s="35"/>
      <c r="AC770" s="35"/>
      <c r="AD770" s="35"/>
      <c r="AE770" s="35"/>
      <c r="AR770" s="204" t="s">
        <v>239</v>
      </c>
      <c r="AT770" s="204" t="s">
        <v>286</v>
      </c>
      <c r="AU770" s="204" t="s">
        <v>82</v>
      </c>
      <c r="AY770" s="18" t="s">
        <v>206</v>
      </c>
      <c r="BE770" s="205">
        <f>IF(N770="základní",J770,0)</f>
        <v>0</v>
      </c>
      <c r="BF770" s="205">
        <f>IF(N770="snížená",J770,0)</f>
        <v>0</v>
      </c>
      <c r="BG770" s="205">
        <f>IF(N770="zákl. přenesená",J770,0)</f>
        <v>0</v>
      </c>
      <c r="BH770" s="205">
        <f>IF(N770="sníž. přenesená",J770,0)</f>
        <v>0</v>
      </c>
      <c r="BI770" s="205">
        <f>IF(N770="nulová",J770,0)</f>
        <v>0</v>
      </c>
      <c r="BJ770" s="18" t="s">
        <v>80</v>
      </c>
      <c r="BK770" s="205">
        <f>ROUND(I770*H770,2)</f>
        <v>0</v>
      </c>
      <c r="BL770" s="18" t="s">
        <v>212</v>
      </c>
      <c r="BM770" s="204" t="s">
        <v>2585</v>
      </c>
    </row>
    <row r="771" spans="1:65" s="13" customFormat="1" ht="11.25">
      <c r="B771" s="206"/>
      <c r="C771" s="207"/>
      <c r="D771" s="208" t="s">
        <v>246</v>
      </c>
      <c r="E771" s="209" t="s">
        <v>19</v>
      </c>
      <c r="F771" s="210" t="s">
        <v>227</v>
      </c>
      <c r="G771" s="207"/>
      <c r="H771" s="211">
        <v>5</v>
      </c>
      <c r="I771" s="212"/>
      <c r="J771" s="207"/>
      <c r="K771" s="207"/>
      <c r="L771" s="213"/>
      <c r="M771" s="214"/>
      <c r="N771" s="215"/>
      <c r="O771" s="215"/>
      <c r="P771" s="215"/>
      <c r="Q771" s="215"/>
      <c r="R771" s="215"/>
      <c r="S771" s="215"/>
      <c r="T771" s="216"/>
      <c r="AT771" s="217" t="s">
        <v>246</v>
      </c>
      <c r="AU771" s="217" t="s">
        <v>82</v>
      </c>
      <c r="AV771" s="13" t="s">
        <v>82</v>
      </c>
      <c r="AW771" s="13" t="s">
        <v>33</v>
      </c>
      <c r="AX771" s="13" t="s">
        <v>80</v>
      </c>
      <c r="AY771" s="217" t="s">
        <v>206</v>
      </c>
    </row>
    <row r="772" spans="1:65" s="2" customFormat="1" ht="16.5" customHeight="1">
      <c r="A772" s="35"/>
      <c r="B772" s="36"/>
      <c r="C772" s="224" t="s">
        <v>2586</v>
      </c>
      <c r="D772" s="224" t="s">
        <v>286</v>
      </c>
      <c r="E772" s="225" t="s">
        <v>2587</v>
      </c>
      <c r="F772" s="226" t="s">
        <v>2588</v>
      </c>
      <c r="G772" s="227" t="s">
        <v>211</v>
      </c>
      <c r="H772" s="228">
        <v>28</v>
      </c>
      <c r="I772" s="229"/>
      <c r="J772" s="230">
        <f>ROUND(I772*H772,2)</f>
        <v>0</v>
      </c>
      <c r="K772" s="226" t="s">
        <v>19</v>
      </c>
      <c r="L772" s="231"/>
      <c r="M772" s="232" t="s">
        <v>19</v>
      </c>
      <c r="N772" s="233" t="s">
        <v>43</v>
      </c>
      <c r="O772" s="65"/>
      <c r="P772" s="202">
        <f>O772*H772</f>
        <v>0</v>
      </c>
      <c r="Q772" s="202">
        <v>2.3279999999999999E-2</v>
      </c>
      <c r="R772" s="202">
        <f>Q772*H772</f>
        <v>0.65183999999999997</v>
      </c>
      <c r="S772" s="202">
        <v>0</v>
      </c>
      <c r="T772" s="203">
        <f>S772*H772</f>
        <v>0</v>
      </c>
      <c r="U772" s="35"/>
      <c r="V772" s="35"/>
      <c r="W772" s="35"/>
      <c r="X772" s="35"/>
      <c r="Y772" s="35"/>
      <c r="Z772" s="35"/>
      <c r="AA772" s="35"/>
      <c r="AB772" s="35"/>
      <c r="AC772" s="35"/>
      <c r="AD772" s="35"/>
      <c r="AE772" s="35"/>
      <c r="AR772" s="204" t="s">
        <v>239</v>
      </c>
      <c r="AT772" s="204" t="s">
        <v>286</v>
      </c>
      <c r="AU772" s="204" t="s">
        <v>82</v>
      </c>
      <c r="AY772" s="18" t="s">
        <v>206</v>
      </c>
      <c r="BE772" s="205">
        <f>IF(N772="základní",J772,0)</f>
        <v>0</v>
      </c>
      <c r="BF772" s="205">
        <f>IF(N772="snížená",J772,0)</f>
        <v>0</v>
      </c>
      <c r="BG772" s="205">
        <f>IF(N772="zákl. přenesená",J772,0)</f>
        <v>0</v>
      </c>
      <c r="BH772" s="205">
        <f>IF(N772="sníž. přenesená",J772,0)</f>
        <v>0</v>
      </c>
      <c r="BI772" s="205">
        <f>IF(N772="nulová",J772,0)</f>
        <v>0</v>
      </c>
      <c r="BJ772" s="18" t="s">
        <v>80</v>
      </c>
      <c r="BK772" s="205">
        <f>ROUND(I772*H772,2)</f>
        <v>0</v>
      </c>
      <c r="BL772" s="18" t="s">
        <v>212</v>
      </c>
      <c r="BM772" s="204" t="s">
        <v>2589</v>
      </c>
    </row>
    <row r="773" spans="1:65" s="13" customFormat="1" ht="11.25">
      <c r="B773" s="206"/>
      <c r="C773" s="207"/>
      <c r="D773" s="208" t="s">
        <v>246</v>
      </c>
      <c r="E773" s="209" t="s">
        <v>19</v>
      </c>
      <c r="F773" s="210" t="s">
        <v>400</v>
      </c>
      <c r="G773" s="207"/>
      <c r="H773" s="211">
        <v>28</v>
      </c>
      <c r="I773" s="212"/>
      <c r="J773" s="207"/>
      <c r="K773" s="207"/>
      <c r="L773" s="213"/>
      <c r="M773" s="214"/>
      <c r="N773" s="215"/>
      <c r="O773" s="215"/>
      <c r="P773" s="215"/>
      <c r="Q773" s="215"/>
      <c r="R773" s="215"/>
      <c r="S773" s="215"/>
      <c r="T773" s="216"/>
      <c r="AT773" s="217" t="s">
        <v>246</v>
      </c>
      <c r="AU773" s="217" t="s">
        <v>82</v>
      </c>
      <c r="AV773" s="13" t="s">
        <v>82</v>
      </c>
      <c r="AW773" s="13" t="s">
        <v>33</v>
      </c>
      <c r="AX773" s="13" t="s">
        <v>80</v>
      </c>
      <c r="AY773" s="217" t="s">
        <v>206</v>
      </c>
    </row>
    <row r="774" spans="1:65" s="2" customFormat="1" ht="16.5" customHeight="1">
      <c r="A774" s="35"/>
      <c r="B774" s="36"/>
      <c r="C774" s="224" t="s">
        <v>2590</v>
      </c>
      <c r="D774" s="224" t="s">
        <v>286</v>
      </c>
      <c r="E774" s="225" t="s">
        <v>2591</v>
      </c>
      <c r="F774" s="226" t="s">
        <v>2592</v>
      </c>
      <c r="G774" s="227" t="s">
        <v>211</v>
      </c>
      <c r="H774" s="228">
        <v>35</v>
      </c>
      <c r="I774" s="229"/>
      <c r="J774" s="230">
        <f>ROUND(I774*H774,2)</f>
        <v>0</v>
      </c>
      <c r="K774" s="226" t="s">
        <v>19</v>
      </c>
      <c r="L774" s="231"/>
      <c r="M774" s="232" t="s">
        <v>19</v>
      </c>
      <c r="N774" s="233" t="s">
        <v>43</v>
      </c>
      <c r="O774" s="65"/>
      <c r="P774" s="202">
        <f>O774*H774</f>
        <v>0</v>
      </c>
      <c r="Q774" s="202">
        <v>2.3279999999999999E-2</v>
      </c>
      <c r="R774" s="202">
        <f>Q774*H774</f>
        <v>0.81479999999999997</v>
      </c>
      <c r="S774" s="202">
        <v>0</v>
      </c>
      <c r="T774" s="203">
        <f>S774*H774</f>
        <v>0</v>
      </c>
      <c r="U774" s="35"/>
      <c r="V774" s="35"/>
      <c r="W774" s="35"/>
      <c r="X774" s="35"/>
      <c r="Y774" s="35"/>
      <c r="Z774" s="35"/>
      <c r="AA774" s="35"/>
      <c r="AB774" s="35"/>
      <c r="AC774" s="35"/>
      <c r="AD774" s="35"/>
      <c r="AE774" s="35"/>
      <c r="AR774" s="204" t="s">
        <v>239</v>
      </c>
      <c r="AT774" s="204" t="s">
        <v>286</v>
      </c>
      <c r="AU774" s="204" t="s">
        <v>82</v>
      </c>
      <c r="AY774" s="18" t="s">
        <v>206</v>
      </c>
      <c r="BE774" s="205">
        <f>IF(N774="základní",J774,0)</f>
        <v>0</v>
      </c>
      <c r="BF774" s="205">
        <f>IF(N774="snížená",J774,0)</f>
        <v>0</v>
      </c>
      <c r="BG774" s="205">
        <f>IF(N774="zákl. přenesená",J774,0)</f>
        <v>0</v>
      </c>
      <c r="BH774" s="205">
        <f>IF(N774="sníž. přenesená",J774,0)</f>
        <v>0</v>
      </c>
      <c r="BI774" s="205">
        <f>IF(N774="nulová",J774,0)</f>
        <v>0</v>
      </c>
      <c r="BJ774" s="18" t="s">
        <v>80</v>
      </c>
      <c r="BK774" s="205">
        <f>ROUND(I774*H774,2)</f>
        <v>0</v>
      </c>
      <c r="BL774" s="18" t="s">
        <v>212</v>
      </c>
      <c r="BM774" s="204" t="s">
        <v>2593</v>
      </c>
    </row>
    <row r="775" spans="1:65" s="13" customFormat="1" ht="11.25">
      <c r="B775" s="206"/>
      <c r="C775" s="207"/>
      <c r="D775" s="208" t="s">
        <v>246</v>
      </c>
      <c r="E775" s="209" t="s">
        <v>19</v>
      </c>
      <c r="F775" s="210" t="s">
        <v>439</v>
      </c>
      <c r="G775" s="207"/>
      <c r="H775" s="211">
        <v>35</v>
      </c>
      <c r="I775" s="212"/>
      <c r="J775" s="207"/>
      <c r="K775" s="207"/>
      <c r="L775" s="213"/>
      <c r="M775" s="214"/>
      <c r="N775" s="215"/>
      <c r="O775" s="215"/>
      <c r="P775" s="215"/>
      <c r="Q775" s="215"/>
      <c r="R775" s="215"/>
      <c r="S775" s="215"/>
      <c r="T775" s="216"/>
      <c r="AT775" s="217" t="s">
        <v>246</v>
      </c>
      <c r="AU775" s="217" t="s">
        <v>82</v>
      </c>
      <c r="AV775" s="13" t="s">
        <v>82</v>
      </c>
      <c r="AW775" s="13" t="s">
        <v>33</v>
      </c>
      <c r="AX775" s="13" t="s">
        <v>80</v>
      </c>
      <c r="AY775" s="217" t="s">
        <v>206</v>
      </c>
    </row>
    <row r="776" spans="1:65" s="2" customFormat="1" ht="21.75" customHeight="1">
      <c r="A776" s="35"/>
      <c r="B776" s="36"/>
      <c r="C776" s="193" t="s">
        <v>2594</v>
      </c>
      <c r="D776" s="193" t="s">
        <v>208</v>
      </c>
      <c r="E776" s="194" t="s">
        <v>2595</v>
      </c>
      <c r="F776" s="195" t="s">
        <v>2596</v>
      </c>
      <c r="G776" s="196" t="s">
        <v>211</v>
      </c>
      <c r="H776" s="197">
        <v>5</v>
      </c>
      <c r="I776" s="198"/>
      <c r="J776" s="199">
        <f>ROUND(I776*H776,2)</f>
        <v>0</v>
      </c>
      <c r="K776" s="195" t="s">
        <v>277</v>
      </c>
      <c r="L776" s="40"/>
      <c r="M776" s="200" t="s">
        <v>19</v>
      </c>
      <c r="N776" s="201" t="s">
        <v>43</v>
      </c>
      <c r="O776" s="65"/>
      <c r="P776" s="202">
        <f>O776*H776</f>
        <v>0</v>
      </c>
      <c r="Q776" s="202">
        <v>0.54769000000000001</v>
      </c>
      <c r="R776" s="202">
        <f>Q776*H776</f>
        <v>2.7384500000000003</v>
      </c>
      <c r="S776" s="202">
        <v>0</v>
      </c>
      <c r="T776" s="203">
        <f>S776*H776</f>
        <v>0</v>
      </c>
      <c r="U776" s="35"/>
      <c r="V776" s="35"/>
      <c r="W776" s="35"/>
      <c r="X776" s="35"/>
      <c r="Y776" s="35"/>
      <c r="Z776" s="35"/>
      <c r="AA776" s="35"/>
      <c r="AB776" s="35"/>
      <c r="AC776" s="35"/>
      <c r="AD776" s="35"/>
      <c r="AE776" s="35"/>
      <c r="AR776" s="204" t="s">
        <v>212</v>
      </c>
      <c r="AT776" s="204" t="s">
        <v>208</v>
      </c>
      <c r="AU776" s="204" t="s">
        <v>82</v>
      </c>
      <c r="AY776" s="18" t="s">
        <v>206</v>
      </c>
      <c r="BE776" s="205">
        <f>IF(N776="základní",J776,0)</f>
        <v>0</v>
      </c>
      <c r="BF776" s="205">
        <f>IF(N776="snížená",J776,0)</f>
        <v>0</v>
      </c>
      <c r="BG776" s="205">
        <f>IF(N776="zákl. přenesená",J776,0)</f>
        <v>0</v>
      </c>
      <c r="BH776" s="205">
        <f>IF(N776="sníž. přenesená",J776,0)</f>
        <v>0</v>
      </c>
      <c r="BI776" s="205">
        <f>IF(N776="nulová",J776,0)</f>
        <v>0</v>
      </c>
      <c r="BJ776" s="18" t="s">
        <v>80</v>
      </c>
      <c r="BK776" s="205">
        <f>ROUND(I776*H776,2)</f>
        <v>0</v>
      </c>
      <c r="BL776" s="18" t="s">
        <v>212</v>
      </c>
      <c r="BM776" s="204" t="s">
        <v>2597</v>
      </c>
    </row>
    <row r="777" spans="1:65" s="2" customFormat="1" ht="87.75">
      <c r="A777" s="35"/>
      <c r="B777" s="36"/>
      <c r="C777" s="37"/>
      <c r="D777" s="208" t="s">
        <v>279</v>
      </c>
      <c r="E777" s="37"/>
      <c r="F777" s="221" t="s">
        <v>2564</v>
      </c>
      <c r="G777" s="37"/>
      <c r="H777" s="37"/>
      <c r="I777" s="116"/>
      <c r="J777" s="37"/>
      <c r="K777" s="37"/>
      <c r="L777" s="40"/>
      <c r="M777" s="222"/>
      <c r="N777" s="223"/>
      <c r="O777" s="65"/>
      <c r="P777" s="65"/>
      <c r="Q777" s="65"/>
      <c r="R777" s="65"/>
      <c r="S777" s="65"/>
      <c r="T777" s="66"/>
      <c r="U777" s="35"/>
      <c r="V777" s="35"/>
      <c r="W777" s="35"/>
      <c r="X777" s="35"/>
      <c r="Y777" s="35"/>
      <c r="Z777" s="35"/>
      <c r="AA777" s="35"/>
      <c r="AB777" s="35"/>
      <c r="AC777" s="35"/>
      <c r="AD777" s="35"/>
      <c r="AE777" s="35"/>
      <c r="AT777" s="18" t="s">
        <v>279</v>
      </c>
      <c r="AU777" s="18" t="s">
        <v>82</v>
      </c>
    </row>
    <row r="778" spans="1:65" s="13" customFormat="1" ht="11.25">
      <c r="B778" s="206"/>
      <c r="C778" s="207"/>
      <c r="D778" s="208" t="s">
        <v>246</v>
      </c>
      <c r="E778" s="209" t="s">
        <v>19</v>
      </c>
      <c r="F778" s="210" t="s">
        <v>2598</v>
      </c>
      <c r="G778" s="207"/>
      <c r="H778" s="211">
        <v>5</v>
      </c>
      <c r="I778" s="212"/>
      <c r="J778" s="207"/>
      <c r="K778" s="207"/>
      <c r="L778" s="213"/>
      <c r="M778" s="214"/>
      <c r="N778" s="215"/>
      <c r="O778" s="215"/>
      <c r="P778" s="215"/>
      <c r="Q778" s="215"/>
      <c r="R778" s="215"/>
      <c r="S778" s="215"/>
      <c r="T778" s="216"/>
      <c r="AT778" s="217" t="s">
        <v>246</v>
      </c>
      <c r="AU778" s="217" t="s">
        <v>82</v>
      </c>
      <c r="AV778" s="13" t="s">
        <v>82</v>
      </c>
      <c r="AW778" s="13" t="s">
        <v>33</v>
      </c>
      <c r="AX778" s="13" t="s">
        <v>80</v>
      </c>
      <c r="AY778" s="217" t="s">
        <v>206</v>
      </c>
    </row>
    <row r="779" spans="1:65" s="2" customFormat="1" ht="16.5" customHeight="1">
      <c r="A779" s="35"/>
      <c r="B779" s="36"/>
      <c r="C779" s="224" t="s">
        <v>2599</v>
      </c>
      <c r="D779" s="224" t="s">
        <v>286</v>
      </c>
      <c r="E779" s="225" t="s">
        <v>2600</v>
      </c>
      <c r="F779" s="226" t="s">
        <v>2601</v>
      </c>
      <c r="G779" s="227" t="s">
        <v>211</v>
      </c>
      <c r="H779" s="228">
        <v>1</v>
      </c>
      <c r="I779" s="229"/>
      <c r="J779" s="230">
        <f>ROUND(I779*H779,2)</f>
        <v>0</v>
      </c>
      <c r="K779" s="226" t="s">
        <v>19</v>
      </c>
      <c r="L779" s="231"/>
      <c r="M779" s="232" t="s">
        <v>19</v>
      </c>
      <c r="N779" s="233" t="s">
        <v>43</v>
      </c>
      <c r="O779" s="65"/>
      <c r="P779" s="202">
        <f>O779*H779</f>
        <v>0</v>
      </c>
      <c r="Q779" s="202">
        <v>2.9739999999999999E-2</v>
      </c>
      <c r="R779" s="202">
        <f>Q779*H779</f>
        <v>2.9739999999999999E-2</v>
      </c>
      <c r="S779" s="202">
        <v>0</v>
      </c>
      <c r="T779" s="203">
        <f>S779*H779</f>
        <v>0</v>
      </c>
      <c r="U779" s="35"/>
      <c r="V779" s="35"/>
      <c r="W779" s="35"/>
      <c r="X779" s="35"/>
      <c r="Y779" s="35"/>
      <c r="Z779" s="35"/>
      <c r="AA779" s="35"/>
      <c r="AB779" s="35"/>
      <c r="AC779" s="35"/>
      <c r="AD779" s="35"/>
      <c r="AE779" s="35"/>
      <c r="AR779" s="204" t="s">
        <v>239</v>
      </c>
      <c r="AT779" s="204" t="s">
        <v>286</v>
      </c>
      <c r="AU779" s="204" t="s">
        <v>82</v>
      </c>
      <c r="AY779" s="18" t="s">
        <v>206</v>
      </c>
      <c r="BE779" s="205">
        <f>IF(N779="základní",J779,0)</f>
        <v>0</v>
      </c>
      <c r="BF779" s="205">
        <f>IF(N779="snížená",J779,0)</f>
        <v>0</v>
      </c>
      <c r="BG779" s="205">
        <f>IF(N779="zákl. přenesená",J779,0)</f>
        <v>0</v>
      </c>
      <c r="BH779" s="205">
        <f>IF(N779="sníž. přenesená",J779,0)</f>
        <v>0</v>
      </c>
      <c r="BI779" s="205">
        <f>IF(N779="nulová",J779,0)</f>
        <v>0</v>
      </c>
      <c r="BJ779" s="18" t="s">
        <v>80</v>
      </c>
      <c r="BK779" s="205">
        <f>ROUND(I779*H779,2)</f>
        <v>0</v>
      </c>
      <c r="BL779" s="18" t="s">
        <v>212</v>
      </c>
      <c r="BM779" s="204" t="s">
        <v>2602</v>
      </c>
    </row>
    <row r="780" spans="1:65" s="2" customFormat="1" ht="16.5" customHeight="1">
      <c r="A780" s="35"/>
      <c r="B780" s="36"/>
      <c r="C780" s="224" t="s">
        <v>2603</v>
      </c>
      <c r="D780" s="224" t="s">
        <v>286</v>
      </c>
      <c r="E780" s="225" t="s">
        <v>2604</v>
      </c>
      <c r="F780" s="226" t="s">
        <v>2605</v>
      </c>
      <c r="G780" s="227" t="s">
        <v>211</v>
      </c>
      <c r="H780" s="228">
        <v>4</v>
      </c>
      <c r="I780" s="229"/>
      <c r="J780" s="230">
        <f>ROUND(I780*H780,2)</f>
        <v>0</v>
      </c>
      <c r="K780" s="226" t="s">
        <v>19</v>
      </c>
      <c r="L780" s="231"/>
      <c r="M780" s="232" t="s">
        <v>19</v>
      </c>
      <c r="N780" s="233" t="s">
        <v>43</v>
      </c>
      <c r="O780" s="65"/>
      <c r="P780" s="202">
        <f>O780*H780</f>
        <v>0</v>
      </c>
      <c r="Q780" s="202">
        <v>2.9739999999999999E-2</v>
      </c>
      <c r="R780" s="202">
        <f>Q780*H780</f>
        <v>0.11896</v>
      </c>
      <c r="S780" s="202">
        <v>0</v>
      </c>
      <c r="T780" s="203">
        <f>S780*H780</f>
        <v>0</v>
      </c>
      <c r="U780" s="35"/>
      <c r="V780" s="35"/>
      <c r="W780" s="35"/>
      <c r="X780" s="35"/>
      <c r="Y780" s="35"/>
      <c r="Z780" s="35"/>
      <c r="AA780" s="35"/>
      <c r="AB780" s="35"/>
      <c r="AC780" s="35"/>
      <c r="AD780" s="35"/>
      <c r="AE780" s="35"/>
      <c r="AR780" s="204" t="s">
        <v>239</v>
      </c>
      <c r="AT780" s="204" t="s">
        <v>286</v>
      </c>
      <c r="AU780" s="204" t="s">
        <v>82</v>
      </c>
      <c r="AY780" s="18" t="s">
        <v>206</v>
      </c>
      <c r="BE780" s="205">
        <f>IF(N780="základní",J780,0)</f>
        <v>0</v>
      </c>
      <c r="BF780" s="205">
        <f>IF(N780="snížená",J780,0)</f>
        <v>0</v>
      </c>
      <c r="BG780" s="205">
        <f>IF(N780="zákl. přenesená",J780,0)</f>
        <v>0</v>
      </c>
      <c r="BH780" s="205">
        <f>IF(N780="sníž. přenesená",J780,0)</f>
        <v>0</v>
      </c>
      <c r="BI780" s="205">
        <f>IF(N780="nulová",J780,0)</f>
        <v>0</v>
      </c>
      <c r="BJ780" s="18" t="s">
        <v>80</v>
      </c>
      <c r="BK780" s="205">
        <f>ROUND(I780*H780,2)</f>
        <v>0</v>
      </c>
      <c r="BL780" s="18" t="s">
        <v>212</v>
      </c>
      <c r="BM780" s="204" t="s">
        <v>2606</v>
      </c>
    </row>
    <row r="781" spans="1:65" s="12" customFormat="1" ht="22.9" customHeight="1">
      <c r="B781" s="177"/>
      <c r="C781" s="178"/>
      <c r="D781" s="179" t="s">
        <v>71</v>
      </c>
      <c r="E781" s="191" t="s">
        <v>239</v>
      </c>
      <c r="F781" s="191" t="s">
        <v>736</v>
      </c>
      <c r="G781" s="178"/>
      <c r="H781" s="178"/>
      <c r="I781" s="181"/>
      <c r="J781" s="192">
        <f>BK781</f>
        <v>0</v>
      </c>
      <c r="K781" s="178"/>
      <c r="L781" s="183"/>
      <c r="M781" s="184"/>
      <c r="N781" s="185"/>
      <c r="O781" s="185"/>
      <c r="P781" s="186">
        <f>SUM(P782:P784)</f>
        <v>0</v>
      </c>
      <c r="Q781" s="185"/>
      <c r="R781" s="186">
        <f>SUM(R782:R784)</f>
        <v>5.5760000000000004E-2</v>
      </c>
      <c r="S781" s="185"/>
      <c r="T781" s="187">
        <f>SUM(T782:T784)</f>
        <v>0</v>
      </c>
      <c r="AR781" s="188" t="s">
        <v>80</v>
      </c>
      <c r="AT781" s="189" t="s">
        <v>71</v>
      </c>
      <c r="AU781" s="189" t="s">
        <v>80</v>
      </c>
      <c r="AY781" s="188" t="s">
        <v>206</v>
      </c>
      <c r="BK781" s="190">
        <f>SUM(BK782:BK784)</f>
        <v>0</v>
      </c>
    </row>
    <row r="782" spans="1:65" s="2" customFormat="1" ht="16.5" customHeight="1">
      <c r="A782" s="35"/>
      <c r="B782" s="36"/>
      <c r="C782" s="193" t="s">
        <v>2607</v>
      </c>
      <c r="D782" s="193" t="s">
        <v>208</v>
      </c>
      <c r="E782" s="194" t="s">
        <v>2608</v>
      </c>
      <c r="F782" s="195" t="s">
        <v>2609</v>
      </c>
      <c r="G782" s="196" t="s">
        <v>211</v>
      </c>
      <c r="H782" s="197">
        <v>41</v>
      </c>
      <c r="I782" s="198"/>
      <c r="J782" s="199">
        <f>ROUND(I782*H782,2)</f>
        <v>0</v>
      </c>
      <c r="K782" s="195" t="s">
        <v>277</v>
      </c>
      <c r="L782" s="40"/>
      <c r="M782" s="200" t="s">
        <v>19</v>
      </c>
      <c r="N782" s="201" t="s">
        <v>43</v>
      </c>
      <c r="O782" s="65"/>
      <c r="P782" s="202">
        <f>O782*H782</f>
        <v>0</v>
      </c>
      <c r="Q782" s="202">
        <v>1.3600000000000001E-3</v>
      </c>
      <c r="R782" s="202">
        <f>Q782*H782</f>
        <v>5.5760000000000004E-2</v>
      </c>
      <c r="S782" s="202">
        <v>0</v>
      </c>
      <c r="T782" s="203">
        <f>S782*H782</f>
        <v>0</v>
      </c>
      <c r="U782" s="35"/>
      <c r="V782" s="35"/>
      <c r="W782" s="35"/>
      <c r="X782" s="35"/>
      <c r="Y782" s="35"/>
      <c r="Z782" s="35"/>
      <c r="AA782" s="35"/>
      <c r="AB782" s="35"/>
      <c r="AC782" s="35"/>
      <c r="AD782" s="35"/>
      <c r="AE782" s="35"/>
      <c r="AR782" s="204" t="s">
        <v>212</v>
      </c>
      <c r="AT782" s="204" t="s">
        <v>208</v>
      </c>
      <c r="AU782" s="204" t="s">
        <v>82</v>
      </c>
      <c r="AY782" s="18" t="s">
        <v>206</v>
      </c>
      <c r="BE782" s="205">
        <f>IF(N782="základní",J782,0)</f>
        <v>0</v>
      </c>
      <c r="BF782" s="205">
        <f>IF(N782="snížená",J782,0)</f>
        <v>0</v>
      </c>
      <c r="BG782" s="205">
        <f>IF(N782="zákl. přenesená",J782,0)</f>
        <v>0</v>
      </c>
      <c r="BH782" s="205">
        <f>IF(N782="sníž. přenesená",J782,0)</f>
        <v>0</v>
      </c>
      <c r="BI782" s="205">
        <f>IF(N782="nulová",J782,0)</f>
        <v>0</v>
      </c>
      <c r="BJ782" s="18" t="s">
        <v>80</v>
      </c>
      <c r="BK782" s="205">
        <f>ROUND(I782*H782,2)</f>
        <v>0</v>
      </c>
      <c r="BL782" s="18" t="s">
        <v>212</v>
      </c>
      <c r="BM782" s="204" t="s">
        <v>2610</v>
      </c>
    </row>
    <row r="783" spans="1:65" s="2" customFormat="1" ht="29.25">
      <c r="A783" s="35"/>
      <c r="B783" s="36"/>
      <c r="C783" s="37"/>
      <c r="D783" s="208" t="s">
        <v>279</v>
      </c>
      <c r="E783" s="37"/>
      <c r="F783" s="221" t="s">
        <v>2611</v>
      </c>
      <c r="G783" s="37"/>
      <c r="H783" s="37"/>
      <c r="I783" s="116"/>
      <c r="J783" s="37"/>
      <c r="K783" s="37"/>
      <c r="L783" s="40"/>
      <c r="M783" s="222"/>
      <c r="N783" s="223"/>
      <c r="O783" s="65"/>
      <c r="P783" s="65"/>
      <c r="Q783" s="65"/>
      <c r="R783" s="65"/>
      <c r="S783" s="65"/>
      <c r="T783" s="66"/>
      <c r="U783" s="35"/>
      <c r="V783" s="35"/>
      <c r="W783" s="35"/>
      <c r="X783" s="35"/>
      <c r="Y783" s="35"/>
      <c r="Z783" s="35"/>
      <c r="AA783" s="35"/>
      <c r="AB783" s="35"/>
      <c r="AC783" s="35"/>
      <c r="AD783" s="35"/>
      <c r="AE783" s="35"/>
      <c r="AT783" s="18" t="s">
        <v>279</v>
      </c>
      <c r="AU783" s="18" t="s">
        <v>82</v>
      </c>
    </row>
    <row r="784" spans="1:65" s="13" customFormat="1" ht="11.25">
      <c r="B784" s="206"/>
      <c r="C784" s="207"/>
      <c r="D784" s="208" t="s">
        <v>246</v>
      </c>
      <c r="E784" s="209" t="s">
        <v>19</v>
      </c>
      <c r="F784" s="210" t="s">
        <v>2612</v>
      </c>
      <c r="G784" s="207"/>
      <c r="H784" s="211">
        <v>41</v>
      </c>
      <c r="I784" s="212"/>
      <c r="J784" s="207"/>
      <c r="K784" s="207"/>
      <c r="L784" s="213"/>
      <c r="M784" s="214"/>
      <c r="N784" s="215"/>
      <c r="O784" s="215"/>
      <c r="P784" s="215"/>
      <c r="Q784" s="215"/>
      <c r="R784" s="215"/>
      <c r="S784" s="215"/>
      <c r="T784" s="216"/>
      <c r="AT784" s="217" t="s">
        <v>246</v>
      </c>
      <c r="AU784" s="217" t="s">
        <v>82</v>
      </c>
      <c r="AV784" s="13" t="s">
        <v>82</v>
      </c>
      <c r="AW784" s="13" t="s">
        <v>33</v>
      </c>
      <c r="AX784" s="13" t="s">
        <v>80</v>
      </c>
      <c r="AY784" s="217" t="s">
        <v>206</v>
      </c>
    </row>
    <row r="785" spans="1:65" s="12" customFormat="1" ht="22.9" customHeight="1">
      <c r="B785" s="177"/>
      <c r="C785" s="178"/>
      <c r="D785" s="179" t="s">
        <v>71</v>
      </c>
      <c r="E785" s="191" t="s">
        <v>225</v>
      </c>
      <c r="F785" s="191" t="s">
        <v>226</v>
      </c>
      <c r="G785" s="178"/>
      <c r="H785" s="178"/>
      <c r="I785" s="181"/>
      <c r="J785" s="192">
        <f>BK785</f>
        <v>0</v>
      </c>
      <c r="K785" s="178"/>
      <c r="L785" s="183"/>
      <c r="M785" s="184"/>
      <c r="N785" s="185"/>
      <c r="O785" s="185"/>
      <c r="P785" s="186">
        <f>SUM(P786:P881)</f>
        <v>0</v>
      </c>
      <c r="Q785" s="185"/>
      <c r="R785" s="186">
        <f>SUM(R786:R881)</f>
        <v>32.469298780000003</v>
      </c>
      <c r="S785" s="185"/>
      <c r="T785" s="187">
        <f>SUM(T786:T881)</f>
        <v>0.12</v>
      </c>
      <c r="AR785" s="188" t="s">
        <v>80</v>
      </c>
      <c r="AT785" s="189" t="s">
        <v>71</v>
      </c>
      <c r="AU785" s="189" t="s">
        <v>80</v>
      </c>
      <c r="AY785" s="188" t="s">
        <v>206</v>
      </c>
      <c r="BK785" s="190">
        <f>SUM(BK786:BK881)</f>
        <v>0</v>
      </c>
    </row>
    <row r="786" spans="1:65" s="2" customFormat="1" ht="16.5" customHeight="1">
      <c r="A786" s="35"/>
      <c r="B786" s="36"/>
      <c r="C786" s="193" t="s">
        <v>2613</v>
      </c>
      <c r="D786" s="193" t="s">
        <v>208</v>
      </c>
      <c r="E786" s="194" t="s">
        <v>2614</v>
      </c>
      <c r="F786" s="195" t="s">
        <v>2615</v>
      </c>
      <c r="G786" s="196" t="s">
        <v>302</v>
      </c>
      <c r="H786" s="197">
        <v>11.52</v>
      </c>
      <c r="I786" s="198"/>
      <c r="J786" s="199">
        <f>ROUND(I786*H786,2)</f>
        <v>0</v>
      </c>
      <c r="K786" s="195" t="s">
        <v>277</v>
      </c>
      <c r="L786" s="40"/>
      <c r="M786" s="200" t="s">
        <v>19</v>
      </c>
      <c r="N786" s="201" t="s">
        <v>43</v>
      </c>
      <c r="O786" s="65"/>
      <c r="P786" s="202">
        <f>O786*H786</f>
        <v>0</v>
      </c>
      <c r="Q786" s="202">
        <v>2.2563399999999998</v>
      </c>
      <c r="R786" s="202">
        <f>Q786*H786</f>
        <v>25.993036799999995</v>
      </c>
      <c r="S786" s="202">
        <v>0</v>
      </c>
      <c r="T786" s="203">
        <f>S786*H786</f>
        <v>0</v>
      </c>
      <c r="U786" s="35"/>
      <c r="V786" s="35"/>
      <c r="W786" s="35"/>
      <c r="X786" s="35"/>
      <c r="Y786" s="35"/>
      <c r="Z786" s="35"/>
      <c r="AA786" s="35"/>
      <c r="AB786" s="35"/>
      <c r="AC786" s="35"/>
      <c r="AD786" s="35"/>
      <c r="AE786" s="35"/>
      <c r="AR786" s="204" t="s">
        <v>212</v>
      </c>
      <c r="AT786" s="204" t="s">
        <v>208</v>
      </c>
      <c r="AU786" s="204" t="s">
        <v>82</v>
      </c>
      <c r="AY786" s="18" t="s">
        <v>206</v>
      </c>
      <c r="BE786" s="205">
        <f>IF(N786="základní",J786,0)</f>
        <v>0</v>
      </c>
      <c r="BF786" s="205">
        <f>IF(N786="snížená",J786,0)</f>
        <v>0</v>
      </c>
      <c r="BG786" s="205">
        <f>IF(N786="zákl. přenesená",J786,0)</f>
        <v>0</v>
      </c>
      <c r="BH786" s="205">
        <f>IF(N786="sníž. přenesená",J786,0)</f>
        <v>0</v>
      </c>
      <c r="BI786" s="205">
        <f>IF(N786="nulová",J786,0)</f>
        <v>0</v>
      </c>
      <c r="BJ786" s="18" t="s">
        <v>80</v>
      </c>
      <c r="BK786" s="205">
        <f>ROUND(I786*H786,2)</f>
        <v>0</v>
      </c>
      <c r="BL786" s="18" t="s">
        <v>212</v>
      </c>
      <c r="BM786" s="204" t="s">
        <v>2616</v>
      </c>
    </row>
    <row r="787" spans="1:65" s="13" customFormat="1" ht="11.25">
      <c r="B787" s="206"/>
      <c r="C787" s="207"/>
      <c r="D787" s="208" t="s">
        <v>246</v>
      </c>
      <c r="E787" s="209" t="s">
        <v>19</v>
      </c>
      <c r="F787" s="210" t="s">
        <v>2617</v>
      </c>
      <c r="G787" s="207"/>
      <c r="H787" s="211">
        <v>11.52</v>
      </c>
      <c r="I787" s="212"/>
      <c r="J787" s="207"/>
      <c r="K787" s="207"/>
      <c r="L787" s="213"/>
      <c r="M787" s="214"/>
      <c r="N787" s="215"/>
      <c r="O787" s="215"/>
      <c r="P787" s="215"/>
      <c r="Q787" s="215"/>
      <c r="R787" s="215"/>
      <c r="S787" s="215"/>
      <c r="T787" s="216"/>
      <c r="AT787" s="217" t="s">
        <v>246</v>
      </c>
      <c r="AU787" s="217" t="s">
        <v>82</v>
      </c>
      <c r="AV787" s="13" t="s">
        <v>82</v>
      </c>
      <c r="AW787" s="13" t="s">
        <v>33</v>
      </c>
      <c r="AX787" s="13" t="s">
        <v>80</v>
      </c>
      <c r="AY787" s="217" t="s">
        <v>206</v>
      </c>
    </row>
    <row r="788" spans="1:65" s="2" customFormat="1" ht="21.75" customHeight="1">
      <c r="A788" s="35"/>
      <c r="B788" s="36"/>
      <c r="C788" s="193" t="s">
        <v>2618</v>
      </c>
      <c r="D788" s="193" t="s">
        <v>208</v>
      </c>
      <c r="E788" s="194" t="s">
        <v>2619</v>
      </c>
      <c r="F788" s="195" t="s">
        <v>2620</v>
      </c>
      <c r="G788" s="196" t="s">
        <v>220</v>
      </c>
      <c r="H788" s="197">
        <v>7.3</v>
      </c>
      <c r="I788" s="198"/>
      <c r="J788" s="199">
        <f>ROUND(I788*H788,2)</f>
        <v>0</v>
      </c>
      <c r="K788" s="195" t="s">
        <v>277</v>
      </c>
      <c r="L788" s="40"/>
      <c r="M788" s="200" t="s">
        <v>19</v>
      </c>
      <c r="N788" s="201" t="s">
        <v>43</v>
      </c>
      <c r="O788" s="65"/>
      <c r="P788" s="202">
        <f>O788*H788</f>
        <v>0</v>
      </c>
      <c r="Q788" s="202">
        <v>3.4000000000000002E-4</v>
      </c>
      <c r="R788" s="202">
        <f>Q788*H788</f>
        <v>2.4820000000000003E-3</v>
      </c>
      <c r="S788" s="202">
        <v>0</v>
      </c>
      <c r="T788" s="203">
        <f>S788*H788</f>
        <v>0</v>
      </c>
      <c r="U788" s="35"/>
      <c r="V788" s="35"/>
      <c r="W788" s="35"/>
      <c r="X788" s="35"/>
      <c r="Y788" s="35"/>
      <c r="Z788" s="35"/>
      <c r="AA788" s="35"/>
      <c r="AB788" s="35"/>
      <c r="AC788" s="35"/>
      <c r="AD788" s="35"/>
      <c r="AE788" s="35"/>
      <c r="AR788" s="204" t="s">
        <v>212</v>
      </c>
      <c r="AT788" s="204" t="s">
        <v>208</v>
      </c>
      <c r="AU788" s="204" t="s">
        <v>82</v>
      </c>
      <c r="AY788" s="18" t="s">
        <v>206</v>
      </c>
      <c r="BE788" s="205">
        <f>IF(N788="základní",J788,0)</f>
        <v>0</v>
      </c>
      <c r="BF788" s="205">
        <f>IF(N788="snížená",J788,0)</f>
        <v>0</v>
      </c>
      <c r="BG788" s="205">
        <f>IF(N788="zákl. přenesená",J788,0)</f>
        <v>0</v>
      </c>
      <c r="BH788" s="205">
        <f>IF(N788="sníž. přenesená",J788,0)</f>
        <v>0</v>
      </c>
      <c r="BI788" s="205">
        <f>IF(N788="nulová",J788,0)</f>
        <v>0</v>
      </c>
      <c r="BJ788" s="18" t="s">
        <v>80</v>
      </c>
      <c r="BK788" s="205">
        <f>ROUND(I788*H788,2)</f>
        <v>0</v>
      </c>
      <c r="BL788" s="18" t="s">
        <v>212</v>
      </c>
      <c r="BM788" s="204" t="s">
        <v>2621</v>
      </c>
    </row>
    <row r="789" spans="1:65" s="2" customFormat="1" ht="39">
      <c r="A789" s="35"/>
      <c r="B789" s="36"/>
      <c r="C789" s="37"/>
      <c r="D789" s="208" t="s">
        <v>279</v>
      </c>
      <c r="E789" s="37"/>
      <c r="F789" s="221" t="s">
        <v>2622</v>
      </c>
      <c r="G789" s="37"/>
      <c r="H789" s="37"/>
      <c r="I789" s="116"/>
      <c r="J789" s="37"/>
      <c r="K789" s="37"/>
      <c r="L789" s="40"/>
      <c r="M789" s="222"/>
      <c r="N789" s="223"/>
      <c r="O789" s="65"/>
      <c r="P789" s="65"/>
      <c r="Q789" s="65"/>
      <c r="R789" s="65"/>
      <c r="S789" s="65"/>
      <c r="T789" s="66"/>
      <c r="U789" s="35"/>
      <c r="V789" s="35"/>
      <c r="W789" s="35"/>
      <c r="X789" s="35"/>
      <c r="Y789" s="35"/>
      <c r="Z789" s="35"/>
      <c r="AA789" s="35"/>
      <c r="AB789" s="35"/>
      <c r="AC789" s="35"/>
      <c r="AD789" s="35"/>
      <c r="AE789" s="35"/>
      <c r="AT789" s="18" t="s">
        <v>279</v>
      </c>
      <c r="AU789" s="18" t="s">
        <v>82</v>
      </c>
    </row>
    <row r="790" spans="1:65" s="2" customFormat="1" ht="16.5" customHeight="1">
      <c r="A790" s="35"/>
      <c r="B790" s="36"/>
      <c r="C790" s="193" t="s">
        <v>2623</v>
      </c>
      <c r="D790" s="193" t="s">
        <v>208</v>
      </c>
      <c r="E790" s="194" t="s">
        <v>2624</v>
      </c>
      <c r="F790" s="195" t="s">
        <v>2625</v>
      </c>
      <c r="G790" s="196" t="s">
        <v>325</v>
      </c>
      <c r="H790" s="197">
        <v>98.233999999999995</v>
      </c>
      <c r="I790" s="198"/>
      <c r="J790" s="199">
        <f>ROUND(I790*H790,2)</f>
        <v>0</v>
      </c>
      <c r="K790" s="195" t="s">
        <v>277</v>
      </c>
      <c r="L790" s="40"/>
      <c r="M790" s="200" t="s">
        <v>19</v>
      </c>
      <c r="N790" s="201" t="s">
        <v>43</v>
      </c>
      <c r="O790" s="65"/>
      <c r="P790" s="202">
        <f>O790*H790</f>
        <v>0</v>
      </c>
      <c r="Q790" s="202">
        <v>4.6999999999999999E-4</v>
      </c>
      <c r="R790" s="202">
        <f>Q790*H790</f>
        <v>4.6169979999999999E-2</v>
      </c>
      <c r="S790" s="202">
        <v>0</v>
      </c>
      <c r="T790" s="203">
        <f>S790*H790</f>
        <v>0</v>
      </c>
      <c r="U790" s="35"/>
      <c r="V790" s="35"/>
      <c r="W790" s="35"/>
      <c r="X790" s="35"/>
      <c r="Y790" s="35"/>
      <c r="Z790" s="35"/>
      <c r="AA790" s="35"/>
      <c r="AB790" s="35"/>
      <c r="AC790" s="35"/>
      <c r="AD790" s="35"/>
      <c r="AE790" s="35"/>
      <c r="AR790" s="204" t="s">
        <v>212</v>
      </c>
      <c r="AT790" s="204" t="s">
        <v>208</v>
      </c>
      <c r="AU790" s="204" t="s">
        <v>82</v>
      </c>
      <c r="AY790" s="18" t="s">
        <v>206</v>
      </c>
      <c r="BE790" s="205">
        <f>IF(N790="základní",J790,0)</f>
        <v>0</v>
      </c>
      <c r="BF790" s="205">
        <f>IF(N790="snížená",J790,0)</f>
        <v>0</v>
      </c>
      <c r="BG790" s="205">
        <f>IF(N790="zákl. přenesená",J790,0)</f>
        <v>0</v>
      </c>
      <c r="BH790" s="205">
        <f>IF(N790="sníž. přenesená",J790,0)</f>
        <v>0</v>
      </c>
      <c r="BI790" s="205">
        <f>IF(N790="nulová",J790,0)</f>
        <v>0</v>
      </c>
      <c r="BJ790" s="18" t="s">
        <v>80</v>
      </c>
      <c r="BK790" s="205">
        <f>ROUND(I790*H790,2)</f>
        <v>0</v>
      </c>
      <c r="BL790" s="18" t="s">
        <v>212</v>
      </c>
      <c r="BM790" s="204" t="s">
        <v>2626</v>
      </c>
    </row>
    <row r="791" spans="1:65" s="2" customFormat="1" ht="29.25">
      <c r="A791" s="35"/>
      <c r="B791" s="36"/>
      <c r="C791" s="37"/>
      <c r="D791" s="208" t="s">
        <v>279</v>
      </c>
      <c r="E791" s="37"/>
      <c r="F791" s="221" t="s">
        <v>2627</v>
      </c>
      <c r="G791" s="37"/>
      <c r="H791" s="37"/>
      <c r="I791" s="116"/>
      <c r="J791" s="37"/>
      <c r="K791" s="37"/>
      <c r="L791" s="40"/>
      <c r="M791" s="222"/>
      <c r="N791" s="223"/>
      <c r="O791" s="65"/>
      <c r="P791" s="65"/>
      <c r="Q791" s="65"/>
      <c r="R791" s="65"/>
      <c r="S791" s="65"/>
      <c r="T791" s="66"/>
      <c r="U791" s="35"/>
      <c r="V791" s="35"/>
      <c r="W791" s="35"/>
      <c r="X791" s="35"/>
      <c r="Y791" s="35"/>
      <c r="Z791" s="35"/>
      <c r="AA791" s="35"/>
      <c r="AB791" s="35"/>
      <c r="AC791" s="35"/>
      <c r="AD791" s="35"/>
      <c r="AE791" s="35"/>
      <c r="AT791" s="18" t="s">
        <v>279</v>
      </c>
      <c r="AU791" s="18" t="s">
        <v>82</v>
      </c>
    </row>
    <row r="792" spans="1:65" s="13" customFormat="1" ht="11.25">
      <c r="B792" s="206"/>
      <c r="C792" s="207"/>
      <c r="D792" s="208" t="s">
        <v>246</v>
      </c>
      <c r="E792" s="209" t="s">
        <v>19</v>
      </c>
      <c r="F792" s="210" t="s">
        <v>2628</v>
      </c>
      <c r="G792" s="207"/>
      <c r="H792" s="211">
        <v>98.233999999999995</v>
      </c>
      <c r="I792" s="212"/>
      <c r="J792" s="207"/>
      <c r="K792" s="207"/>
      <c r="L792" s="213"/>
      <c r="M792" s="214"/>
      <c r="N792" s="215"/>
      <c r="O792" s="215"/>
      <c r="P792" s="215"/>
      <c r="Q792" s="215"/>
      <c r="R792" s="215"/>
      <c r="S792" s="215"/>
      <c r="T792" s="216"/>
      <c r="AT792" s="217" t="s">
        <v>246</v>
      </c>
      <c r="AU792" s="217" t="s">
        <v>82</v>
      </c>
      <c r="AV792" s="13" t="s">
        <v>82</v>
      </c>
      <c r="AW792" s="13" t="s">
        <v>33</v>
      </c>
      <c r="AX792" s="13" t="s">
        <v>80</v>
      </c>
      <c r="AY792" s="217" t="s">
        <v>206</v>
      </c>
    </row>
    <row r="793" spans="1:65" s="2" customFormat="1" ht="16.5" customHeight="1">
      <c r="A793" s="35"/>
      <c r="B793" s="36"/>
      <c r="C793" s="193" t="s">
        <v>2629</v>
      </c>
      <c r="D793" s="193" t="s">
        <v>208</v>
      </c>
      <c r="E793" s="194" t="s">
        <v>2630</v>
      </c>
      <c r="F793" s="195" t="s">
        <v>2631</v>
      </c>
      <c r="G793" s="196" t="s">
        <v>211</v>
      </c>
      <c r="H793" s="197">
        <v>21</v>
      </c>
      <c r="I793" s="198"/>
      <c r="J793" s="199">
        <f>ROUND(I793*H793,2)</f>
        <v>0</v>
      </c>
      <c r="K793" s="195" t="s">
        <v>277</v>
      </c>
      <c r="L793" s="40"/>
      <c r="M793" s="200" t="s">
        <v>19</v>
      </c>
      <c r="N793" s="201" t="s">
        <v>43</v>
      </c>
      <c r="O793" s="65"/>
      <c r="P793" s="202">
        <f>O793*H793</f>
        <v>0</v>
      </c>
      <c r="Q793" s="202">
        <v>0</v>
      </c>
      <c r="R793" s="202">
        <f>Q793*H793</f>
        <v>0</v>
      </c>
      <c r="S793" s="202">
        <v>0</v>
      </c>
      <c r="T793" s="203">
        <f>S793*H793</f>
        <v>0</v>
      </c>
      <c r="U793" s="35"/>
      <c r="V793" s="35"/>
      <c r="W793" s="35"/>
      <c r="X793" s="35"/>
      <c r="Y793" s="35"/>
      <c r="Z793" s="35"/>
      <c r="AA793" s="35"/>
      <c r="AB793" s="35"/>
      <c r="AC793" s="35"/>
      <c r="AD793" s="35"/>
      <c r="AE793" s="35"/>
      <c r="AR793" s="204" t="s">
        <v>212</v>
      </c>
      <c r="AT793" s="204" t="s">
        <v>208</v>
      </c>
      <c r="AU793" s="204" t="s">
        <v>82</v>
      </c>
      <c r="AY793" s="18" t="s">
        <v>206</v>
      </c>
      <c r="BE793" s="205">
        <f>IF(N793="základní",J793,0)</f>
        <v>0</v>
      </c>
      <c r="BF793" s="205">
        <f>IF(N793="snížená",J793,0)</f>
        <v>0</v>
      </c>
      <c r="BG793" s="205">
        <f>IF(N793="zákl. přenesená",J793,0)</f>
        <v>0</v>
      </c>
      <c r="BH793" s="205">
        <f>IF(N793="sníž. přenesená",J793,0)</f>
        <v>0</v>
      </c>
      <c r="BI793" s="205">
        <f>IF(N793="nulová",J793,0)</f>
        <v>0</v>
      </c>
      <c r="BJ793" s="18" t="s">
        <v>80</v>
      </c>
      <c r="BK793" s="205">
        <f>ROUND(I793*H793,2)</f>
        <v>0</v>
      </c>
      <c r="BL793" s="18" t="s">
        <v>212</v>
      </c>
      <c r="BM793" s="204" t="s">
        <v>2632</v>
      </c>
    </row>
    <row r="794" spans="1:65" s="2" customFormat="1" ht="29.25">
      <c r="A794" s="35"/>
      <c r="B794" s="36"/>
      <c r="C794" s="37"/>
      <c r="D794" s="208" t="s">
        <v>279</v>
      </c>
      <c r="E794" s="37"/>
      <c r="F794" s="221" t="s">
        <v>2633</v>
      </c>
      <c r="G794" s="37"/>
      <c r="H794" s="37"/>
      <c r="I794" s="116"/>
      <c r="J794" s="37"/>
      <c r="K794" s="37"/>
      <c r="L794" s="40"/>
      <c r="M794" s="222"/>
      <c r="N794" s="223"/>
      <c r="O794" s="65"/>
      <c r="P794" s="65"/>
      <c r="Q794" s="65"/>
      <c r="R794" s="65"/>
      <c r="S794" s="65"/>
      <c r="T794" s="66"/>
      <c r="U794" s="35"/>
      <c r="V794" s="35"/>
      <c r="W794" s="35"/>
      <c r="X794" s="35"/>
      <c r="Y794" s="35"/>
      <c r="Z794" s="35"/>
      <c r="AA794" s="35"/>
      <c r="AB794" s="35"/>
      <c r="AC794" s="35"/>
      <c r="AD794" s="35"/>
      <c r="AE794" s="35"/>
      <c r="AT794" s="18" t="s">
        <v>279</v>
      </c>
      <c r="AU794" s="18" t="s">
        <v>82</v>
      </c>
    </row>
    <row r="795" spans="1:65" s="13" customFormat="1" ht="11.25">
      <c r="B795" s="206"/>
      <c r="C795" s="207"/>
      <c r="D795" s="208" t="s">
        <v>246</v>
      </c>
      <c r="E795" s="209" t="s">
        <v>19</v>
      </c>
      <c r="F795" s="210" t="s">
        <v>2634</v>
      </c>
      <c r="G795" s="207"/>
      <c r="H795" s="211">
        <v>21</v>
      </c>
      <c r="I795" s="212"/>
      <c r="J795" s="207"/>
      <c r="K795" s="207"/>
      <c r="L795" s="213"/>
      <c r="M795" s="214"/>
      <c r="N795" s="215"/>
      <c r="O795" s="215"/>
      <c r="P795" s="215"/>
      <c r="Q795" s="215"/>
      <c r="R795" s="215"/>
      <c r="S795" s="215"/>
      <c r="T795" s="216"/>
      <c r="AT795" s="217" t="s">
        <v>246</v>
      </c>
      <c r="AU795" s="217" t="s">
        <v>82</v>
      </c>
      <c r="AV795" s="13" t="s">
        <v>82</v>
      </c>
      <c r="AW795" s="13" t="s">
        <v>33</v>
      </c>
      <c r="AX795" s="13" t="s">
        <v>80</v>
      </c>
      <c r="AY795" s="217" t="s">
        <v>206</v>
      </c>
    </row>
    <row r="796" spans="1:65" s="2" customFormat="1" ht="16.5" customHeight="1">
      <c r="A796" s="35"/>
      <c r="B796" s="36"/>
      <c r="C796" s="224" t="s">
        <v>2635</v>
      </c>
      <c r="D796" s="224" t="s">
        <v>286</v>
      </c>
      <c r="E796" s="225" t="s">
        <v>2636</v>
      </c>
      <c r="F796" s="226" t="s">
        <v>2637</v>
      </c>
      <c r="G796" s="227" t="s">
        <v>211</v>
      </c>
      <c r="H796" s="228">
        <v>21</v>
      </c>
      <c r="I796" s="229"/>
      <c r="J796" s="230">
        <f>ROUND(I796*H796,2)</f>
        <v>0</v>
      </c>
      <c r="K796" s="226" t="s">
        <v>19</v>
      </c>
      <c r="L796" s="231"/>
      <c r="M796" s="232" t="s">
        <v>19</v>
      </c>
      <c r="N796" s="233" t="s">
        <v>43</v>
      </c>
      <c r="O796" s="65"/>
      <c r="P796" s="202">
        <f>O796*H796</f>
        <v>0</v>
      </c>
      <c r="Q796" s="202">
        <v>0</v>
      </c>
      <c r="R796" s="202">
        <f>Q796*H796</f>
        <v>0</v>
      </c>
      <c r="S796" s="202">
        <v>0</v>
      </c>
      <c r="T796" s="203">
        <f>S796*H796</f>
        <v>0</v>
      </c>
      <c r="U796" s="35"/>
      <c r="V796" s="35"/>
      <c r="W796" s="35"/>
      <c r="X796" s="35"/>
      <c r="Y796" s="35"/>
      <c r="Z796" s="35"/>
      <c r="AA796" s="35"/>
      <c r="AB796" s="35"/>
      <c r="AC796" s="35"/>
      <c r="AD796" s="35"/>
      <c r="AE796" s="35"/>
      <c r="AR796" s="204" t="s">
        <v>239</v>
      </c>
      <c r="AT796" s="204" t="s">
        <v>286</v>
      </c>
      <c r="AU796" s="204" t="s">
        <v>82</v>
      </c>
      <c r="AY796" s="18" t="s">
        <v>206</v>
      </c>
      <c r="BE796" s="205">
        <f>IF(N796="základní",J796,0)</f>
        <v>0</v>
      </c>
      <c r="BF796" s="205">
        <f>IF(N796="snížená",J796,0)</f>
        <v>0</v>
      </c>
      <c r="BG796" s="205">
        <f>IF(N796="zákl. přenesená",J796,0)</f>
        <v>0</v>
      </c>
      <c r="BH796" s="205">
        <f>IF(N796="sníž. přenesená",J796,0)</f>
        <v>0</v>
      </c>
      <c r="BI796" s="205">
        <f>IF(N796="nulová",J796,0)</f>
        <v>0</v>
      </c>
      <c r="BJ796" s="18" t="s">
        <v>80</v>
      </c>
      <c r="BK796" s="205">
        <f>ROUND(I796*H796,2)</f>
        <v>0</v>
      </c>
      <c r="BL796" s="18" t="s">
        <v>212</v>
      </c>
      <c r="BM796" s="204" t="s">
        <v>2638</v>
      </c>
    </row>
    <row r="797" spans="1:65" s="2" customFormat="1" ht="21.75" customHeight="1">
      <c r="A797" s="35"/>
      <c r="B797" s="36"/>
      <c r="C797" s="193" t="s">
        <v>2639</v>
      </c>
      <c r="D797" s="193" t="s">
        <v>208</v>
      </c>
      <c r="E797" s="194" t="s">
        <v>2640</v>
      </c>
      <c r="F797" s="195" t="s">
        <v>2641</v>
      </c>
      <c r="G797" s="196" t="s">
        <v>325</v>
      </c>
      <c r="H797" s="197">
        <v>1700</v>
      </c>
      <c r="I797" s="198"/>
      <c r="J797" s="199">
        <f>ROUND(I797*H797,2)</f>
        <v>0</v>
      </c>
      <c r="K797" s="195" t="s">
        <v>277</v>
      </c>
      <c r="L797" s="40"/>
      <c r="M797" s="200" t="s">
        <v>19</v>
      </c>
      <c r="N797" s="201" t="s">
        <v>43</v>
      </c>
      <c r="O797" s="65"/>
      <c r="P797" s="202">
        <f>O797*H797</f>
        <v>0</v>
      </c>
      <c r="Q797" s="202">
        <v>0</v>
      </c>
      <c r="R797" s="202">
        <f>Q797*H797</f>
        <v>0</v>
      </c>
      <c r="S797" s="202">
        <v>0</v>
      </c>
      <c r="T797" s="203">
        <f>S797*H797</f>
        <v>0</v>
      </c>
      <c r="U797" s="35"/>
      <c r="V797" s="35"/>
      <c r="W797" s="35"/>
      <c r="X797" s="35"/>
      <c r="Y797" s="35"/>
      <c r="Z797" s="35"/>
      <c r="AA797" s="35"/>
      <c r="AB797" s="35"/>
      <c r="AC797" s="35"/>
      <c r="AD797" s="35"/>
      <c r="AE797" s="35"/>
      <c r="AR797" s="204" t="s">
        <v>212</v>
      </c>
      <c r="AT797" s="204" t="s">
        <v>208</v>
      </c>
      <c r="AU797" s="204" t="s">
        <v>82</v>
      </c>
      <c r="AY797" s="18" t="s">
        <v>206</v>
      </c>
      <c r="BE797" s="205">
        <f>IF(N797="základní",J797,0)</f>
        <v>0</v>
      </c>
      <c r="BF797" s="205">
        <f>IF(N797="snížená",J797,0)</f>
        <v>0</v>
      </c>
      <c r="BG797" s="205">
        <f>IF(N797="zákl. přenesená",J797,0)</f>
        <v>0</v>
      </c>
      <c r="BH797" s="205">
        <f>IF(N797="sníž. přenesená",J797,0)</f>
        <v>0</v>
      </c>
      <c r="BI797" s="205">
        <f>IF(N797="nulová",J797,0)</f>
        <v>0</v>
      </c>
      <c r="BJ797" s="18" t="s">
        <v>80</v>
      </c>
      <c r="BK797" s="205">
        <f>ROUND(I797*H797,2)</f>
        <v>0</v>
      </c>
      <c r="BL797" s="18" t="s">
        <v>212</v>
      </c>
      <c r="BM797" s="204" t="s">
        <v>2642</v>
      </c>
    </row>
    <row r="798" spans="1:65" s="2" customFormat="1" ht="58.5">
      <c r="A798" s="35"/>
      <c r="B798" s="36"/>
      <c r="C798" s="37"/>
      <c r="D798" s="208" t="s">
        <v>279</v>
      </c>
      <c r="E798" s="37"/>
      <c r="F798" s="221" t="s">
        <v>2643</v>
      </c>
      <c r="G798" s="37"/>
      <c r="H798" s="37"/>
      <c r="I798" s="116"/>
      <c r="J798" s="37"/>
      <c r="K798" s="37"/>
      <c r="L798" s="40"/>
      <c r="M798" s="222"/>
      <c r="N798" s="223"/>
      <c r="O798" s="65"/>
      <c r="P798" s="65"/>
      <c r="Q798" s="65"/>
      <c r="R798" s="65"/>
      <c r="S798" s="65"/>
      <c r="T798" s="66"/>
      <c r="U798" s="35"/>
      <c r="V798" s="35"/>
      <c r="W798" s="35"/>
      <c r="X798" s="35"/>
      <c r="Y798" s="35"/>
      <c r="Z798" s="35"/>
      <c r="AA798" s="35"/>
      <c r="AB798" s="35"/>
      <c r="AC798" s="35"/>
      <c r="AD798" s="35"/>
      <c r="AE798" s="35"/>
      <c r="AT798" s="18" t="s">
        <v>279</v>
      </c>
      <c r="AU798" s="18" t="s">
        <v>82</v>
      </c>
    </row>
    <row r="799" spans="1:65" s="2" customFormat="1" ht="21.75" customHeight="1">
      <c r="A799" s="35"/>
      <c r="B799" s="36"/>
      <c r="C799" s="193" t="s">
        <v>2644</v>
      </c>
      <c r="D799" s="193" t="s">
        <v>208</v>
      </c>
      <c r="E799" s="194" t="s">
        <v>2645</v>
      </c>
      <c r="F799" s="195" t="s">
        <v>2646</v>
      </c>
      <c r="G799" s="196" t="s">
        <v>325</v>
      </c>
      <c r="H799" s="197">
        <v>306000</v>
      </c>
      <c r="I799" s="198"/>
      <c r="J799" s="199">
        <f>ROUND(I799*H799,2)</f>
        <v>0</v>
      </c>
      <c r="K799" s="195" t="s">
        <v>277</v>
      </c>
      <c r="L799" s="40"/>
      <c r="M799" s="200" t="s">
        <v>19</v>
      </c>
      <c r="N799" s="201" t="s">
        <v>43</v>
      </c>
      <c r="O799" s="65"/>
      <c r="P799" s="202">
        <f>O799*H799</f>
        <v>0</v>
      </c>
      <c r="Q799" s="202">
        <v>0</v>
      </c>
      <c r="R799" s="202">
        <f>Q799*H799</f>
        <v>0</v>
      </c>
      <c r="S799" s="202">
        <v>0</v>
      </c>
      <c r="T799" s="203">
        <f>S799*H799</f>
        <v>0</v>
      </c>
      <c r="U799" s="35"/>
      <c r="V799" s="35"/>
      <c r="W799" s="35"/>
      <c r="X799" s="35"/>
      <c r="Y799" s="35"/>
      <c r="Z799" s="35"/>
      <c r="AA799" s="35"/>
      <c r="AB799" s="35"/>
      <c r="AC799" s="35"/>
      <c r="AD799" s="35"/>
      <c r="AE799" s="35"/>
      <c r="AR799" s="204" t="s">
        <v>212</v>
      </c>
      <c r="AT799" s="204" t="s">
        <v>208</v>
      </c>
      <c r="AU799" s="204" t="s">
        <v>82</v>
      </c>
      <c r="AY799" s="18" t="s">
        <v>206</v>
      </c>
      <c r="BE799" s="205">
        <f>IF(N799="základní",J799,0)</f>
        <v>0</v>
      </c>
      <c r="BF799" s="205">
        <f>IF(N799="snížená",J799,0)</f>
        <v>0</v>
      </c>
      <c r="BG799" s="205">
        <f>IF(N799="zákl. přenesená",J799,0)</f>
        <v>0</v>
      </c>
      <c r="BH799" s="205">
        <f>IF(N799="sníž. přenesená",J799,0)</f>
        <v>0</v>
      </c>
      <c r="BI799" s="205">
        <f>IF(N799="nulová",J799,0)</f>
        <v>0</v>
      </c>
      <c r="BJ799" s="18" t="s">
        <v>80</v>
      </c>
      <c r="BK799" s="205">
        <f>ROUND(I799*H799,2)</f>
        <v>0</v>
      </c>
      <c r="BL799" s="18" t="s">
        <v>212</v>
      </c>
      <c r="BM799" s="204" t="s">
        <v>2647</v>
      </c>
    </row>
    <row r="800" spans="1:65" s="2" customFormat="1" ht="58.5">
      <c r="A800" s="35"/>
      <c r="B800" s="36"/>
      <c r="C800" s="37"/>
      <c r="D800" s="208" t="s">
        <v>279</v>
      </c>
      <c r="E800" s="37"/>
      <c r="F800" s="221" t="s">
        <v>2643</v>
      </c>
      <c r="G800" s="37"/>
      <c r="H800" s="37"/>
      <c r="I800" s="116"/>
      <c r="J800" s="37"/>
      <c r="K800" s="37"/>
      <c r="L800" s="40"/>
      <c r="M800" s="222"/>
      <c r="N800" s="223"/>
      <c r="O800" s="65"/>
      <c r="P800" s="65"/>
      <c r="Q800" s="65"/>
      <c r="R800" s="65"/>
      <c r="S800" s="65"/>
      <c r="T800" s="66"/>
      <c r="U800" s="35"/>
      <c r="V800" s="35"/>
      <c r="W800" s="35"/>
      <c r="X800" s="35"/>
      <c r="Y800" s="35"/>
      <c r="Z800" s="35"/>
      <c r="AA800" s="35"/>
      <c r="AB800" s="35"/>
      <c r="AC800" s="35"/>
      <c r="AD800" s="35"/>
      <c r="AE800" s="35"/>
      <c r="AT800" s="18" t="s">
        <v>279</v>
      </c>
      <c r="AU800" s="18" t="s">
        <v>82</v>
      </c>
    </row>
    <row r="801" spans="1:65" s="13" customFormat="1" ht="11.25">
      <c r="B801" s="206"/>
      <c r="C801" s="207"/>
      <c r="D801" s="208" t="s">
        <v>246</v>
      </c>
      <c r="E801" s="207"/>
      <c r="F801" s="210" t="s">
        <v>2648</v>
      </c>
      <c r="G801" s="207"/>
      <c r="H801" s="211">
        <v>306000</v>
      </c>
      <c r="I801" s="212"/>
      <c r="J801" s="207"/>
      <c r="K801" s="207"/>
      <c r="L801" s="213"/>
      <c r="M801" s="214"/>
      <c r="N801" s="215"/>
      <c r="O801" s="215"/>
      <c r="P801" s="215"/>
      <c r="Q801" s="215"/>
      <c r="R801" s="215"/>
      <c r="S801" s="215"/>
      <c r="T801" s="216"/>
      <c r="AT801" s="217" t="s">
        <v>246</v>
      </c>
      <c r="AU801" s="217" t="s">
        <v>82</v>
      </c>
      <c r="AV801" s="13" t="s">
        <v>82</v>
      </c>
      <c r="AW801" s="13" t="s">
        <v>4</v>
      </c>
      <c r="AX801" s="13" t="s">
        <v>80</v>
      </c>
      <c r="AY801" s="217" t="s">
        <v>206</v>
      </c>
    </row>
    <row r="802" spans="1:65" s="2" customFormat="1" ht="21.75" customHeight="1">
      <c r="A802" s="35"/>
      <c r="B802" s="36"/>
      <c r="C802" s="193" t="s">
        <v>2649</v>
      </c>
      <c r="D802" s="193" t="s">
        <v>208</v>
      </c>
      <c r="E802" s="194" t="s">
        <v>2650</v>
      </c>
      <c r="F802" s="195" t="s">
        <v>2651</v>
      </c>
      <c r="G802" s="196" t="s">
        <v>325</v>
      </c>
      <c r="H802" s="197">
        <v>1700</v>
      </c>
      <c r="I802" s="198"/>
      <c r="J802" s="199">
        <f>ROUND(I802*H802,2)</f>
        <v>0</v>
      </c>
      <c r="K802" s="195" t="s">
        <v>277</v>
      </c>
      <c r="L802" s="40"/>
      <c r="M802" s="200" t="s">
        <v>19</v>
      </c>
      <c r="N802" s="201" t="s">
        <v>43</v>
      </c>
      <c r="O802" s="65"/>
      <c r="P802" s="202">
        <f>O802*H802</f>
        <v>0</v>
      </c>
      <c r="Q802" s="202">
        <v>0</v>
      </c>
      <c r="R802" s="202">
        <f>Q802*H802</f>
        <v>0</v>
      </c>
      <c r="S802" s="202">
        <v>0</v>
      </c>
      <c r="T802" s="203">
        <f>S802*H802</f>
        <v>0</v>
      </c>
      <c r="U802" s="35"/>
      <c r="V802" s="35"/>
      <c r="W802" s="35"/>
      <c r="X802" s="35"/>
      <c r="Y802" s="35"/>
      <c r="Z802" s="35"/>
      <c r="AA802" s="35"/>
      <c r="AB802" s="35"/>
      <c r="AC802" s="35"/>
      <c r="AD802" s="35"/>
      <c r="AE802" s="35"/>
      <c r="AR802" s="204" t="s">
        <v>212</v>
      </c>
      <c r="AT802" s="204" t="s">
        <v>208</v>
      </c>
      <c r="AU802" s="204" t="s">
        <v>82</v>
      </c>
      <c r="AY802" s="18" t="s">
        <v>206</v>
      </c>
      <c r="BE802" s="205">
        <f>IF(N802="základní",J802,0)</f>
        <v>0</v>
      </c>
      <c r="BF802" s="205">
        <f>IF(N802="snížená",J802,0)</f>
        <v>0</v>
      </c>
      <c r="BG802" s="205">
        <f>IF(N802="zákl. přenesená",J802,0)</f>
        <v>0</v>
      </c>
      <c r="BH802" s="205">
        <f>IF(N802="sníž. přenesená",J802,0)</f>
        <v>0</v>
      </c>
      <c r="BI802" s="205">
        <f>IF(N802="nulová",J802,0)</f>
        <v>0</v>
      </c>
      <c r="BJ802" s="18" t="s">
        <v>80</v>
      </c>
      <c r="BK802" s="205">
        <f>ROUND(I802*H802,2)</f>
        <v>0</v>
      </c>
      <c r="BL802" s="18" t="s">
        <v>212</v>
      </c>
      <c r="BM802" s="204" t="s">
        <v>2652</v>
      </c>
    </row>
    <row r="803" spans="1:65" s="2" customFormat="1" ht="29.25">
      <c r="A803" s="35"/>
      <c r="B803" s="36"/>
      <c r="C803" s="37"/>
      <c r="D803" s="208" t="s">
        <v>279</v>
      </c>
      <c r="E803" s="37"/>
      <c r="F803" s="221" t="s">
        <v>2653</v>
      </c>
      <c r="G803" s="37"/>
      <c r="H803" s="37"/>
      <c r="I803" s="116"/>
      <c r="J803" s="37"/>
      <c r="K803" s="37"/>
      <c r="L803" s="40"/>
      <c r="M803" s="222"/>
      <c r="N803" s="223"/>
      <c r="O803" s="65"/>
      <c r="P803" s="65"/>
      <c r="Q803" s="65"/>
      <c r="R803" s="65"/>
      <c r="S803" s="65"/>
      <c r="T803" s="66"/>
      <c r="U803" s="35"/>
      <c r="V803" s="35"/>
      <c r="W803" s="35"/>
      <c r="X803" s="35"/>
      <c r="Y803" s="35"/>
      <c r="Z803" s="35"/>
      <c r="AA803" s="35"/>
      <c r="AB803" s="35"/>
      <c r="AC803" s="35"/>
      <c r="AD803" s="35"/>
      <c r="AE803" s="35"/>
      <c r="AT803" s="18" t="s">
        <v>279</v>
      </c>
      <c r="AU803" s="18" t="s">
        <v>82</v>
      </c>
    </row>
    <row r="804" spans="1:65" s="2" customFormat="1" ht="16.5" customHeight="1">
      <c r="A804" s="35"/>
      <c r="B804" s="36"/>
      <c r="C804" s="193" t="s">
        <v>2654</v>
      </c>
      <c r="D804" s="193" t="s">
        <v>208</v>
      </c>
      <c r="E804" s="194" t="s">
        <v>2655</v>
      </c>
      <c r="F804" s="195" t="s">
        <v>2656</v>
      </c>
      <c r="G804" s="196" t="s">
        <v>325</v>
      </c>
      <c r="H804" s="197">
        <v>3115</v>
      </c>
      <c r="I804" s="198"/>
      <c r="J804" s="199">
        <f>ROUND(I804*H804,2)</f>
        <v>0</v>
      </c>
      <c r="K804" s="195" t="s">
        <v>277</v>
      </c>
      <c r="L804" s="40"/>
      <c r="M804" s="200" t="s">
        <v>19</v>
      </c>
      <c r="N804" s="201" t="s">
        <v>43</v>
      </c>
      <c r="O804" s="65"/>
      <c r="P804" s="202">
        <f>O804*H804</f>
        <v>0</v>
      </c>
      <c r="Q804" s="202">
        <v>0</v>
      </c>
      <c r="R804" s="202">
        <f>Q804*H804</f>
        <v>0</v>
      </c>
      <c r="S804" s="202">
        <v>0</v>
      </c>
      <c r="T804" s="203">
        <f>S804*H804</f>
        <v>0</v>
      </c>
      <c r="U804" s="35"/>
      <c r="V804" s="35"/>
      <c r="W804" s="35"/>
      <c r="X804" s="35"/>
      <c r="Y804" s="35"/>
      <c r="Z804" s="35"/>
      <c r="AA804" s="35"/>
      <c r="AB804" s="35"/>
      <c r="AC804" s="35"/>
      <c r="AD804" s="35"/>
      <c r="AE804" s="35"/>
      <c r="AR804" s="204" t="s">
        <v>212</v>
      </c>
      <c r="AT804" s="204" t="s">
        <v>208</v>
      </c>
      <c r="AU804" s="204" t="s">
        <v>82</v>
      </c>
      <c r="AY804" s="18" t="s">
        <v>206</v>
      </c>
      <c r="BE804" s="205">
        <f>IF(N804="základní",J804,0)</f>
        <v>0</v>
      </c>
      <c r="BF804" s="205">
        <f>IF(N804="snížená",J804,0)</f>
        <v>0</v>
      </c>
      <c r="BG804" s="205">
        <f>IF(N804="zákl. přenesená",J804,0)</f>
        <v>0</v>
      </c>
      <c r="BH804" s="205">
        <f>IF(N804="sníž. přenesená",J804,0)</f>
        <v>0</v>
      </c>
      <c r="BI804" s="205">
        <f>IF(N804="nulová",J804,0)</f>
        <v>0</v>
      </c>
      <c r="BJ804" s="18" t="s">
        <v>80</v>
      </c>
      <c r="BK804" s="205">
        <f>ROUND(I804*H804,2)</f>
        <v>0</v>
      </c>
      <c r="BL804" s="18" t="s">
        <v>212</v>
      </c>
      <c r="BM804" s="204" t="s">
        <v>2657</v>
      </c>
    </row>
    <row r="805" spans="1:65" s="2" customFormat="1" ht="29.25">
      <c r="A805" s="35"/>
      <c r="B805" s="36"/>
      <c r="C805" s="37"/>
      <c r="D805" s="208" t="s">
        <v>279</v>
      </c>
      <c r="E805" s="37"/>
      <c r="F805" s="221" t="s">
        <v>2658</v>
      </c>
      <c r="G805" s="37"/>
      <c r="H805" s="37"/>
      <c r="I805" s="116"/>
      <c r="J805" s="37"/>
      <c r="K805" s="37"/>
      <c r="L805" s="40"/>
      <c r="M805" s="222"/>
      <c r="N805" s="223"/>
      <c r="O805" s="65"/>
      <c r="P805" s="65"/>
      <c r="Q805" s="65"/>
      <c r="R805" s="65"/>
      <c r="S805" s="65"/>
      <c r="T805" s="66"/>
      <c r="U805" s="35"/>
      <c r="V805" s="35"/>
      <c r="W805" s="35"/>
      <c r="X805" s="35"/>
      <c r="Y805" s="35"/>
      <c r="Z805" s="35"/>
      <c r="AA805" s="35"/>
      <c r="AB805" s="35"/>
      <c r="AC805" s="35"/>
      <c r="AD805" s="35"/>
      <c r="AE805" s="35"/>
      <c r="AT805" s="18" t="s">
        <v>279</v>
      </c>
      <c r="AU805" s="18" t="s">
        <v>82</v>
      </c>
    </row>
    <row r="806" spans="1:65" s="2" customFormat="1" ht="16.5" customHeight="1">
      <c r="A806" s="35"/>
      <c r="B806" s="36"/>
      <c r="C806" s="193" t="s">
        <v>2659</v>
      </c>
      <c r="D806" s="193" t="s">
        <v>208</v>
      </c>
      <c r="E806" s="194" t="s">
        <v>2660</v>
      </c>
      <c r="F806" s="195" t="s">
        <v>2661</v>
      </c>
      <c r="G806" s="196" t="s">
        <v>325</v>
      </c>
      <c r="H806" s="197">
        <v>560700</v>
      </c>
      <c r="I806" s="198"/>
      <c r="J806" s="199">
        <f>ROUND(I806*H806,2)</f>
        <v>0</v>
      </c>
      <c r="K806" s="195" t="s">
        <v>277</v>
      </c>
      <c r="L806" s="40"/>
      <c r="M806" s="200" t="s">
        <v>19</v>
      </c>
      <c r="N806" s="201" t="s">
        <v>43</v>
      </c>
      <c r="O806" s="65"/>
      <c r="P806" s="202">
        <f>O806*H806</f>
        <v>0</v>
      </c>
      <c r="Q806" s="202">
        <v>0</v>
      </c>
      <c r="R806" s="202">
        <f>Q806*H806</f>
        <v>0</v>
      </c>
      <c r="S806" s="202">
        <v>0</v>
      </c>
      <c r="T806" s="203">
        <f>S806*H806</f>
        <v>0</v>
      </c>
      <c r="U806" s="35"/>
      <c r="V806" s="35"/>
      <c r="W806" s="35"/>
      <c r="X806" s="35"/>
      <c r="Y806" s="35"/>
      <c r="Z806" s="35"/>
      <c r="AA806" s="35"/>
      <c r="AB806" s="35"/>
      <c r="AC806" s="35"/>
      <c r="AD806" s="35"/>
      <c r="AE806" s="35"/>
      <c r="AR806" s="204" t="s">
        <v>212</v>
      </c>
      <c r="AT806" s="204" t="s">
        <v>208</v>
      </c>
      <c r="AU806" s="204" t="s">
        <v>82</v>
      </c>
      <c r="AY806" s="18" t="s">
        <v>206</v>
      </c>
      <c r="BE806" s="205">
        <f>IF(N806="základní",J806,0)</f>
        <v>0</v>
      </c>
      <c r="BF806" s="205">
        <f>IF(N806="snížená",J806,0)</f>
        <v>0</v>
      </c>
      <c r="BG806" s="205">
        <f>IF(N806="zákl. přenesená",J806,0)</f>
        <v>0</v>
      </c>
      <c r="BH806" s="205">
        <f>IF(N806="sníž. přenesená",J806,0)</f>
        <v>0</v>
      </c>
      <c r="BI806" s="205">
        <f>IF(N806="nulová",J806,0)</f>
        <v>0</v>
      </c>
      <c r="BJ806" s="18" t="s">
        <v>80</v>
      </c>
      <c r="BK806" s="205">
        <f>ROUND(I806*H806,2)</f>
        <v>0</v>
      </c>
      <c r="BL806" s="18" t="s">
        <v>212</v>
      </c>
      <c r="BM806" s="204" t="s">
        <v>2662</v>
      </c>
    </row>
    <row r="807" spans="1:65" s="2" customFormat="1" ht="29.25">
      <c r="A807" s="35"/>
      <c r="B807" s="36"/>
      <c r="C807" s="37"/>
      <c r="D807" s="208" t="s">
        <v>279</v>
      </c>
      <c r="E807" s="37"/>
      <c r="F807" s="221" t="s">
        <v>2658</v>
      </c>
      <c r="G807" s="37"/>
      <c r="H807" s="37"/>
      <c r="I807" s="116"/>
      <c r="J807" s="37"/>
      <c r="K807" s="37"/>
      <c r="L807" s="40"/>
      <c r="M807" s="222"/>
      <c r="N807" s="223"/>
      <c r="O807" s="65"/>
      <c r="P807" s="65"/>
      <c r="Q807" s="65"/>
      <c r="R807" s="65"/>
      <c r="S807" s="65"/>
      <c r="T807" s="66"/>
      <c r="U807" s="35"/>
      <c r="V807" s="35"/>
      <c r="W807" s="35"/>
      <c r="X807" s="35"/>
      <c r="Y807" s="35"/>
      <c r="Z807" s="35"/>
      <c r="AA807" s="35"/>
      <c r="AB807" s="35"/>
      <c r="AC807" s="35"/>
      <c r="AD807" s="35"/>
      <c r="AE807" s="35"/>
      <c r="AT807" s="18" t="s">
        <v>279</v>
      </c>
      <c r="AU807" s="18" t="s">
        <v>82</v>
      </c>
    </row>
    <row r="808" spans="1:65" s="13" customFormat="1" ht="11.25">
      <c r="B808" s="206"/>
      <c r="C808" s="207"/>
      <c r="D808" s="208" t="s">
        <v>246</v>
      </c>
      <c r="E808" s="207"/>
      <c r="F808" s="210" t="s">
        <v>2663</v>
      </c>
      <c r="G808" s="207"/>
      <c r="H808" s="211">
        <v>560700</v>
      </c>
      <c r="I808" s="212"/>
      <c r="J808" s="207"/>
      <c r="K808" s="207"/>
      <c r="L808" s="213"/>
      <c r="M808" s="214"/>
      <c r="N808" s="215"/>
      <c r="O808" s="215"/>
      <c r="P808" s="215"/>
      <c r="Q808" s="215"/>
      <c r="R808" s="215"/>
      <c r="S808" s="215"/>
      <c r="T808" s="216"/>
      <c r="AT808" s="217" t="s">
        <v>246</v>
      </c>
      <c r="AU808" s="217" t="s">
        <v>82</v>
      </c>
      <c r="AV808" s="13" t="s">
        <v>82</v>
      </c>
      <c r="AW808" s="13" t="s">
        <v>4</v>
      </c>
      <c r="AX808" s="13" t="s">
        <v>80</v>
      </c>
      <c r="AY808" s="217" t="s">
        <v>206</v>
      </c>
    </row>
    <row r="809" spans="1:65" s="2" customFormat="1" ht="16.5" customHeight="1">
      <c r="A809" s="35"/>
      <c r="B809" s="36"/>
      <c r="C809" s="193" t="s">
        <v>2664</v>
      </c>
      <c r="D809" s="193" t="s">
        <v>208</v>
      </c>
      <c r="E809" s="194" t="s">
        <v>2665</v>
      </c>
      <c r="F809" s="195" t="s">
        <v>2666</v>
      </c>
      <c r="G809" s="196" t="s">
        <v>325</v>
      </c>
      <c r="H809" s="197">
        <v>3115</v>
      </c>
      <c r="I809" s="198"/>
      <c r="J809" s="199">
        <f>ROUND(I809*H809,2)</f>
        <v>0</v>
      </c>
      <c r="K809" s="195" t="s">
        <v>277</v>
      </c>
      <c r="L809" s="40"/>
      <c r="M809" s="200" t="s">
        <v>19</v>
      </c>
      <c r="N809" s="201" t="s">
        <v>43</v>
      </c>
      <c r="O809" s="65"/>
      <c r="P809" s="202">
        <f>O809*H809</f>
        <v>0</v>
      </c>
      <c r="Q809" s="202">
        <v>0</v>
      </c>
      <c r="R809" s="202">
        <f>Q809*H809</f>
        <v>0</v>
      </c>
      <c r="S809" s="202">
        <v>0</v>
      </c>
      <c r="T809" s="203">
        <f>S809*H809</f>
        <v>0</v>
      </c>
      <c r="U809" s="35"/>
      <c r="V809" s="35"/>
      <c r="W809" s="35"/>
      <c r="X809" s="35"/>
      <c r="Y809" s="35"/>
      <c r="Z809" s="35"/>
      <c r="AA809" s="35"/>
      <c r="AB809" s="35"/>
      <c r="AC809" s="35"/>
      <c r="AD809" s="35"/>
      <c r="AE809" s="35"/>
      <c r="AR809" s="204" t="s">
        <v>212</v>
      </c>
      <c r="AT809" s="204" t="s">
        <v>208</v>
      </c>
      <c r="AU809" s="204" t="s">
        <v>82</v>
      </c>
      <c r="AY809" s="18" t="s">
        <v>206</v>
      </c>
      <c r="BE809" s="205">
        <f>IF(N809="základní",J809,0)</f>
        <v>0</v>
      </c>
      <c r="BF809" s="205">
        <f>IF(N809="snížená",J809,0)</f>
        <v>0</v>
      </c>
      <c r="BG809" s="205">
        <f>IF(N809="zákl. přenesená",J809,0)</f>
        <v>0</v>
      </c>
      <c r="BH809" s="205">
        <f>IF(N809="sníž. přenesená",J809,0)</f>
        <v>0</v>
      </c>
      <c r="BI809" s="205">
        <f>IF(N809="nulová",J809,0)</f>
        <v>0</v>
      </c>
      <c r="BJ809" s="18" t="s">
        <v>80</v>
      </c>
      <c r="BK809" s="205">
        <f>ROUND(I809*H809,2)</f>
        <v>0</v>
      </c>
      <c r="BL809" s="18" t="s">
        <v>212</v>
      </c>
      <c r="BM809" s="204" t="s">
        <v>2667</v>
      </c>
    </row>
    <row r="810" spans="1:65" s="2" customFormat="1" ht="21.75" customHeight="1">
      <c r="A810" s="35"/>
      <c r="B810" s="36"/>
      <c r="C810" s="193" t="s">
        <v>2668</v>
      </c>
      <c r="D810" s="193" t="s">
        <v>208</v>
      </c>
      <c r="E810" s="194" t="s">
        <v>2669</v>
      </c>
      <c r="F810" s="195" t="s">
        <v>2670</v>
      </c>
      <c r="G810" s="196" t="s">
        <v>325</v>
      </c>
      <c r="H810" s="197">
        <v>7500</v>
      </c>
      <c r="I810" s="198"/>
      <c r="J810" s="199">
        <f>ROUND(I810*H810,2)</f>
        <v>0</v>
      </c>
      <c r="K810" s="195" t="s">
        <v>277</v>
      </c>
      <c r="L810" s="40"/>
      <c r="M810" s="200" t="s">
        <v>19</v>
      </c>
      <c r="N810" s="201" t="s">
        <v>43</v>
      </c>
      <c r="O810" s="65"/>
      <c r="P810" s="202">
        <f>O810*H810</f>
        <v>0</v>
      </c>
      <c r="Q810" s="202">
        <v>1.2999999999999999E-4</v>
      </c>
      <c r="R810" s="202">
        <f>Q810*H810</f>
        <v>0.97499999999999987</v>
      </c>
      <c r="S810" s="202">
        <v>0</v>
      </c>
      <c r="T810" s="203">
        <f>S810*H810</f>
        <v>0</v>
      </c>
      <c r="U810" s="35"/>
      <c r="V810" s="35"/>
      <c r="W810" s="35"/>
      <c r="X810" s="35"/>
      <c r="Y810" s="35"/>
      <c r="Z810" s="35"/>
      <c r="AA810" s="35"/>
      <c r="AB810" s="35"/>
      <c r="AC810" s="35"/>
      <c r="AD810" s="35"/>
      <c r="AE810" s="35"/>
      <c r="AR810" s="204" t="s">
        <v>212</v>
      </c>
      <c r="AT810" s="204" t="s">
        <v>208</v>
      </c>
      <c r="AU810" s="204" t="s">
        <v>82</v>
      </c>
      <c r="AY810" s="18" t="s">
        <v>206</v>
      </c>
      <c r="BE810" s="205">
        <f>IF(N810="základní",J810,0)</f>
        <v>0</v>
      </c>
      <c r="BF810" s="205">
        <f>IF(N810="snížená",J810,0)</f>
        <v>0</v>
      </c>
      <c r="BG810" s="205">
        <f>IF(N810="zákl. přenesená",J810,0)</f>
        <v>0</v>
      </c>
      <c r="BH810" s="205">
        <f>IF(N810="sníž. přenesená",J810,0)</f>
        <v>0</v>
      </c>
      <c r="BI810" s="205">
        <f>IF(N810="nulová",J810,0)</f>
        <v>0</v>
      </c>
      <c r="BJ810" s="18" t="s">
        <v>80</v>
      </c>
      <c r="BK810" s="205">
        <f>ROUND(I810*H810,2)</f>
        <v>0</v>
      </c>
      <c r="BL810" s="18" t="s">
        <v>212</v>
      </c>
      <c r="BM810" s="204" t="s">
        <v>2671</v>
      </c>
    </row>
    <row r="811" spans="1:65" s="2" customFormat="1" ht="48.75">
      <c r="A811" s="35"/>
      <c r="B811" s="36"/>
      <c r="C811" s="37"/>
      <c r="D811" s="208" t="s">
        <v>279</v>
      </c>
      <c r="E811" s="37"/>
      <c r="F811" s="221" t="s">
        <v>2672</v>
      </c>
      <c r="G811" s="37"/>
      <c r="H811" s="37"/>
      <c r="I811" s="116"/>
      <c r="J811" s="37"/>
      <c r="K811" s="37"/>
      <c r="L811" s="40"/>
      <c r="M811" s="222"/>
      <c r="N811" s="223"/>
      <c r="O811" s="65"/>
      <c r="P811" s="65"/>
      <c r="Q811" s="65"/>
      <c r="R811" s="65"/>
      <c r="S811" s="65"/>
      <c r="T811" s="66"/>
      <c r="U811" s="35"/>
      <c r="V811" s="35"/>
      <c r="W811" s="35"/>
      <c r="X811" s="35"/>
      <c r="Y811" s="35"/>
      <c r="Z811" s="35"/>
      <c r="AA811" s="35"/>
      <c r="AB811" s="35"/>
      <c r="AC811" s="35"/>
      <c r="AD811" s="35"/>
      <c r="AE811" s="35"/>
      <c r="AT811" s="18" t="s">
        <v>279</v>
      </c>
      <c r="AU811" s="18" t="s">
        <v>82</v>
      </c>
    </row>
    <row r="812" spans="1:65" s="2" customFormat="1" ht="21.75" customHeight="1">
      <c r="A812" s="35"/>
      <c r="B812" s="36"/>
      <c r="C812" s="193" t="s">
        <v>2673</v>
      </c>
      <c r="D812" s="193" t="s">
        <v>208</v>
      </c>
      <c r="E812" s="194" t="s">
        <v>2674</v>
      </c>
      <c r="F812" s="195" t="s">
        <v>2675</v>
      </c>
      <c r="G812" s="196" t="s">
        <v>325</v>
      </c>
      <c r="H812" s="197">
        <v>7500</v>
      </c>
      <c r="I812" s="198"/>
      <c r="J812" s="199">
        <f>ROUND(I812*H812,2)</f>
        <v>0</v>
      </c>
      <c r="K812" s="195" t="s">
        <v>277</v>
      </c>
      <c r="L812" s="40"/>
      <c r="M812" s="200" t="s">
        <v>19</v>
      </c>
      <c r="N812" s="201" t="s">
        <v>43</v>
      </c>
      <c r="O812" s="65"/>
      <c r="P812" s="202">
        <f>O812*H812</f>
        <v>0</v>
      </c>
      <c r="Q812" s="202">
        <v>4.0000000000000003E-5</v>
      </c>
      <c r="R812" s="202">
        <f>Q812*H812</f>
        <v>0.30000000000000004</v>
      </c>
      <c r="S812" s="202">
        <v>0</v>
      </c>
      <c r="T812" s="203">
        <f>S812*H812</f>
        <v>0</v>
      </c>
      <c r="U812" s="35"/>
      <c r="V812" s="35"/>
      <c r="W812" s="35"/>
      <c r="X812" s="35"/>
      <c r="Y812" s="35"/>
      <c r="Z812" s="35"/>
      <c r="AA812" s="35"/>
      <c r="AB812" s="35"/>
      <c r="AC812" s="35"/>
      <c r="AD812" s="35"/>
      <c r="AE812" s="35"/>
      <c r="AR812" s="204" t="s">
        <v>212</v>
      </c>
      <c r="AT812" s="204" t="s">
        <v>208</v>
      </c>
      <c r="AU812" s="204" t="s">
        <v>82</v>
      </c>
      <c r="AY812" s="18" t="s">
        <v>206</v>
      </c>
      <c r="BE812" s="205">
        <f>IF(N812="základní",J812,0)</f>
        <v>0</v>
      </c>
      <c r="BF812" s="205">
        <f>IF(N812="snížená",J812,0)</f>
        <v>0</v>
      </c>
      <c r="BG812" s="205">
        <f>IF(N812="zákl. přenesená",J812,0)</f>
        <v>0</v>
      </c>
      <c r="BH812" s="205">
        <f>IF(N812="sníž. přenesená",J812,0)</f>
        <v>0</v>
      </c>
      <c r="BI812" s="205">
        <f>IF(N812="nulová",J812,0)</f>
        <v>0</v>
      </c>
      <c r="BJ812" s="18" t="s">
        <v>80</v>
      </c>
      <c r="BK812" s="205">
        <f>ROUND(I812*H812,2)</f>
        <v>0</v>
      </c>
      <c r="BL812" s="18" t="s">
        <v>212</v>
      </c>
      <c r="BM812" s="204" t="s">
        <v>2676</v>
      </c>
    </row>
    <row r="813" spans="1:65" s="2" customFormat="1" ht="165.75">
      <c r="A813" s="35"/>
      <c r="B813" s="36"/>
      <c r="C813" s="37"/>
      <c r="D813" s="208" t="s">
        <v>279</v>
      </c>
      <c r="E813" s="37"/>
      <c r="F813" s="221" t="s">
        <v>2677</v>
      </c>
      <c r="G813" s="37"/>
      <c r="H813" s="37"/>
      <c r="I813" s="116"/>
      <c r="J813" s="37"/>
      <c r="K813" s="37"/>
      <c r="L813" s="40"/>
      <c r="M813" s="222"/>
      <c r="N813" s="223"/>
      <c r="O813" s="65"/>
      <c r="P813" s="65"/>
      <c r="Q813" s="65"/>
      <c r="R813" s="65"/>
      <c r="S813" s="65"/>
      <c r="T813" s="66"/>
      <c r="U813" s="35"/>
      <c r="V813" s="35"/>
      <c r="W813" s="35"/>
      <c r="X813" s="35"/>
      <c r="Y813" s="35"/>
      <c r="Z813" s="35"/>
      <c r="AA813" s="35"/>
      <c r="AB813" s="35"/>
      <c r="AC813" s="35"/>
      <c r="AD813" s="35"/>
      <c r="AE813" s="35"/>
      <c r="AT813" s="18" t="s">
        <v>279</v>
      </c>
      <c r="AU813" s="18" t="s">
        <v>82</v>
      </c>
    </row>
    <row r="814" spans="1:65" s="2" customFormat="1" ht="21.75" customHeight="1">
      <c r="A814" s="35"/>
      <c r="B814" s="36"/>
      <c r="C814" s="193" t="s">
        <v>2678</v>
      </c>
      <c r="D814" s="193" t="s">
        <v>208</v>
      </c>
      <c r="E814" s="194" t="s">
        <v>2679</v>
      </c>
      <c r="F814" s="195" t="s">
        <v>2680</v>
      </c>
      <c r="G814" s="196" t="s">
        <v>325</v>
      </c>
      <c r="H814" s="197">
        <v>4</v>
      </c>
      <c r="I814" s="198"/>
      <c r="J814" s="199">
        <f>ROUND(I814*H814,2)</f>
        <v>0</v>
      </c>
      <c r="K814" s="195" t="s">
        <v>277</v>
      </c>
      <c r="L814" s="40"/>
      <c r="M814" s="200" t="s">
        <v>19</v>
      </c>
      <c r="N814" s="201" t="s">
        <v>43</v>
      </c>
      <c r="O814" s="65"/>
      <c r="P814" s="202">
        <f>O814*H814</f>
        <v>0</v>
      </c>
      <c r="Q814" s="202">
        <v>6.3000000000000003E-4</v>
      </c>
      <c r="R814" s="202">
        <f>Q814*H814</f>
        <v>2.5200000000000001E-3</v>
      </c>
      <c r="S814" s="202">
        <v>0</v>
      </c>
      <c r="T814" s="203">
        <f>S814*H814</f>
        <v>0</v>
      </c>
      <c r="U814" s="35"/>
      <c r="V814" s="35"/>
      <c r="W814" s="35"/>
      <c r="X814" s="35"/>
      <c r="Y814" s="35"/>
      <c r="Z814" s="35"/>
      <c r="AA814" s="35"/>
      <c r="AB814" s="35"/>
      <c r="AC814" s="35"/>
      <c r="AD814" s="35"/>
      <c r="AE814" s="35"/>
      <c r="AR814" s="204" t="s">
        <v>212</v>
      </c>
      <c r="AT814" s="204" t="s">
        <v>208</v>
      </c>
      <c r="AU814" s="204" t="s">
        <v>82</v>
      </c>
      <c r="AY814" s="18" t="s">
        <v>206</v>
      </c>
      <c r="BE814" s="205">
        <f>IF(N814="základní",J814,0)</f>
        <v>0</v>
      </c>
      <c r="BF814" s="205">
        <f>IF(N814="snížená",J814,0)</f>
        <v>0</v>
      </c>
      <c r="BG814" s="205">
        <f>IF(N814="zákl. přenesená",J814,0)</f>
        <v>0</v>
      </c>
      <c r="BH814" s="205">
        <f>IF(N814="sníž. přenesená",J814,0)</f>
        <v>0</v>
      </c>
      <c r="BI814" s="205">
        <f>IF(N814="nulová",J814,0)</f>
        <v>0</v>
      </c>
      <c r="BJ814" s="18" t="s">
        <v>80</v>
      </c>
      <c r="BK814" s="205">
        <f>ROUND(I814*H814,2)</f>
        <v>0</v>
      </c>
      <c r="BL814" s="18" t="s">
        <v>212</v>
      </c>
      <c r="BM814" s="204" t="s">
        <v>2681</v>
      </c>
    </row>
    <row r="815" spans="1:65" s="2" customFormat="1" ht="21.75" customHeight="1">
      <c r="A815" s="35"/>
      <c r="B815" s="36"/>
      <c r="C815" s="193" t="s">
        <v>2682</v>
      </c>
      <c r="D815" s="193" t="s">
        <v>208</v>
      </c>
      <c r="E815" s="194" t="s">
        <v>2683</v>
      </c>
      <c r="F815" s="195" t="s">
        <v>2684</v>
      </c>
      <c r="G815" s="196" t="s">
        <v>325</v>
      </c>
      <c r="H815" s="197">
        <v>159</v>
      </c>
      <c r="I815" s="198"/>
      <c r="J815" s="199">
        <f>ROUND(I815*H815,2)</f>
        <v>0</v>
      </c>
      <c r="K815" s="195" t="s">
        <v>277</v>
      </c>
      <c r="L815" s="40"/>
      <c r="M815" s="200" t="s">
        <v>19</v>
      </c>
      <c r="N815" s="201" t="s">
        <v>43</v>
      </c>
      <c r="O815" s="65"/>
      <c r="P815" s="202">
        <f>O815*H815</f>
        <v>0</v>
      </c>
      <c r="Q815" s="202">
        <v>9.5E-4</v>
      </c>
      <c r="R815" s="202">
        <f>Q815*H815</f>
        <v>0.15104999999999999</v>
      </c>
      <c r="S815" s="202">
        <v>0</v>
      </c>
      <c r="T815" s="203">
        <f>S815*H815</f>
        <v>0</v>
      </c>
      <c r="U815" s="35"/>
      <c r="V815" s="35"/>
      <c r="W815" s="35"/>
      <c r="X815" s="35"/>
      <c r="Y815" s="35"/>
      <c r="Z815" s="35"/>
      <c r="AA815" s="35"/>
      <c r="AB815" s="35"/>
      <c r="AC815" s="35"/>
      <c r="AD815" s="35"/>
      <c r="AE815" s="35"/>
      <c r="AR815" s="204" t="s">
        <v>212</v>
      </c>
      <c r="AT815" s="204" t="s">
        <v>208</v>
      </c>
      <c r="AU815" s="204" t="s">
        <v>82</v>
      </c>
      <c r="AY815" s="18" t="s">
        <v>206</v>
      </c>
      <c r="BE815" s="205">
        <f>IF(N815="základní",J815,0)</f>
        <v>0</v>
      </c>
      <c r="BF815" s="205">
        <f>IF(N815="snížená",J815,0)</f>
        <v>0</v>
      </c>
      <c r="BG815" s="205">
        <f>IF(N815="zákl. přenesená",J815,0)</f>
        <v>0</v>
      </c>
      <c r="BH815" s="205">
        <f>IF(N815="sníž. přenesená",J815,0)</f>
        <v>0</v>
      </c>
      <c r="BI815" s="205">
        <f>IF(N815="nulová",J815,0)</f>
        <v>0</v>
      </c>
      <c r="BJ815" s="18" t="s">
        <v>80</v>
      </c>
      <c r="BK815" s="205">
        <f>ROUND(I815*H815,2)</f>
        <v>0</v>
      </c>
      <c r="BL815" s="18" t="s">
        <v>212</v>
      </c>
      <c r="BM815" s="204" t="s">
        <v>2685</v>
      </c>
    </row>
    <row r="816" spans="1:65" s="2" customFormat="1" ht="21.75" customHeight="1">
      <c r="A816" s="35"/>
      <c r="B816" s="36"/>
      <c r="C816" s="193" t="s">
        <v>2686</v>
      </c>
      <c r="D816" s="193" t="s">
        <v>208</v>
      </c>
      <c r="E816" s="194" t="s">
        <v>2687</v>
      </c>
      <c r="F816" s="195" t="s">
        <v>2688</v>
      </c>
      <c r="G816" s="196" t="s">
        <v>220</v>
      </c>
      <c r="H816" s="197">
        <v>175</v>
      </c>
      <c r="I816" s="198"/>
      <c r="J816" s="199">
        <f>ROUND(I816*H816,2)</f>
        <v>0</v>
      </c>
      <c r="K816" s="195" t="s">
        <v>277</v>
      </c>
      <c r="L816" s="40"/>
      <c r="M816" s="200" t="s">
        <v>19</v>
      </c>
      <c r="N816" s="201" t="s">
        <v>43</v>
      </c>
      <c r="O816" s="65"/>
      <c r="P816" s="202">
        <f>O816*H816</f>
        <v>0</v>
      </c>
      <c r="Q816" s="202">
        <v>1.42E-3</v>
      </c>
      <c r="R816" s="202">
        <f>Q816*H816</f>
        <v>0.2485</v>
      </c>
      <c r="S816" s="202">
        <v>0</v>
      </c>
      <c r="T816" s="203">
        <f>S816*H816</f>
        <v>0</v>
      </c>
      <c r="U816" s="35"/>
      <c r="V816" s="35"/>
      <c r="W816" s="35"/>
      <c r="X816" s="35"/>
      <c r="Y816" s="35"/>
      <c r="Z816" s="35"/>
      <c r="AA816" s="35"/>
      <c r="AB816" s="35"/>
      <c r="AC816" s="35"/>
      <c r="AD816" s="35"/>
      <c r="AE816" s="35"/>
      <c r="AR816" s="204" t="s">
        <v>212</v>
      </c>
      <c r="AT816" s="204" t="s">
        <v>208</v>
      </c>
      <c r="AU816" s="204" t="s">
        <v>82</v>
      </c>
      <c r="AY816" s="18" t="s">
        <v>206</v>
      </c>
      <c r="BE816" s="205">
        <f>IF(N816="základní",J816,0)</f>
        <v>0</v>
      </c>
      <c r="BF816" s="205">
        <f>IF(N816="snížená",J816,0)</f>
        <v>0</v>
      </c>
      <c r="BG816" s="205">
        <f>IF(N816="zákl. přenesená",J816,0)</f>
        <v>0</v>
      </c>
      <c r="BH816" s="205">
        <f>IF(N816="sníž. přenesená",J816,0)</f>
        <v>0</v>
      </c>
      <c r="BI816" s="205">
        <f>IF(N816="nulová",J816,0)</f>
        <v>0</v>
      </c>
      <c r="BJ816" s="18" t="s">
        <v>80</v>
      </c>
      <c r="BK816" s="205">
        <f>ROUND(I816*H816,2)</f>
        <v>0</v>
      </c>
      <c r="BL816" s="18" t="s">
        <v>212</v>
      </c>
      <c r="BM816" s="204" t="s">
        <v>2689</v>
      </c>
    </row>
    <row r="817" spans="1:65" s="2" customFormat="1" ht="68.25">
      <c r="A817" s="35"/>
      <c r="B817" s="36"/>
      <c r="C817" s="37"/>
      <c r="D817" s="208" t="s">
        <v>279</v>
      </c>
      <c r="E817" s="37"/>
      <c r="F817" s="221" t="s">
        <v>2690</v>
      </c>
      <c r="G817" s="37"/>
      <c r="H817" s="37"/>
      <c r="I817" s="116"/>
      <c r="J817" s="37"/>
      <c r="K817" s="37"/>
      <c r="L817" s="40"/>
      <c r="M817" s="222"/>
      <c r="N817" s="223"/>
      <c r="O817" s="65"/>
      <c r="P817" s="65"/>
      <c r="Q817" s="65"/>
      <c r="R817" s="65"/>
      <c r="S817" s="65"/>
      <c r="T817" s="66"/>
      <c r="U817" s="35"/>
      <c r="V817" s="35"/>
      <c r="W817" s="35"/>
      <c r="X817" s="35"/>
      <c r="Y817" s="35"/>
      <c r="Z817" s="35"/>
      <c r="AA817" s="35"/>
      <c r="AB817" s="35"/>
      <c r="AC817" s="35"/>
      <c r="AD817" s="35"/>
      <c r="AE817" s="35"/>
      <c r="AT817" s="18" t="s">
        <v>279</v>
      </c>
      <c r="AU817" s="18" t="s">
        <v>82</v>
      </c>
    </row>
    <row r="818" spans="1:65" s="2" customFormat="1" ht="21.75" customHeight="1">
      <c r="A818" s="35"/>
      <c r="B818" s="36"/>
      <c r="C818" s="193" t="s">
        <v>2691</v>
      </c>
      <c r="D818" s="193" t="s">
        <v>208</v>
      </c>
      <c r="E818" s="194" t="s">
        <v>2692</v>
      </c>
      <c r="F818" s="195" t="s">
        <v>2693</v>
      </c>
      <c r="G818" s="196" t="s">
        <v>220</v>
      </c>
      <c r="H818" s="197">
        <v>415</v>
      </c>
      <c r="I818" s="198"/>
      <c r="J818" s="199">
        <f>ROUND(I818*H818,2)</f>
        <v>0</v>
      </c>
      <c r="K818" s="195" t="s">
        <v>277</v>
      </c>
      <c r="L818" s="40"/>
      <c r="M818" s="200" t="s">
        <v>19</v>
      </c>
      <c r="N818" s="201" t="s">
        <v>43</v>
      </c>
      <c r="O818" s="65"/>
      <c r="P818" s="202">
        <f>O818*H818</f>
        <v>0</v>
      </c>
      <c r="Q818" s="202">
        <v>1.3699999999999999E-3</v>
      </c>
      <c r="R818" s="202">
        <f>Q818*H818</f>
        <v>0.56855</v>
      </c>
      <c r="S818" s="202">
        <v>0</v>
      </c>
      <c r="T818" s="203">
        <f>S818*H818</f>
        <v>0</v>
      </c>
      <c r="U818" s="35"/>
      <c r="V818" s="35"/>
      <c r="W818" s="35"/>
      <c r="X818" s="35"/>
      <c r="Y818" s="35"/>
      <c r="Z818" s="35"/>
      <c r="AA818" s="35"/>
      <c r="AB818" s="35"/>
      <c r="AC818" s="35"/>
      <c r="AD818" s="35"/>
      <c r="AE818" s="35"/>
      <c r="AR818" s="204" t="s">
        <v>212</v>
      </c>
      <c r="AT818" s="204" t="s">
        <v>208</v>
      </c>
      <c r="AU818" s="204" t="s">
        <v>82</v>
      </c>
      <c r="AY818" s="18" t="s">
        <v>206</v>
      </c>
      <c r="BE818" s="205">
        <f>IF(N818="základní",J818,0)</f>
        <v>0</v>
      </c>
      <c r="BF818" s="205">
        <f>IF(N818="snížená",J818,0)</f>
        <v>0</v>
      </c>
      <c r="BG818" s="205">
        <f>IF(N818="zákl. přenesená",J818,0)</f>
        <v>0</v>
      </c>
      <c r="BH818" s="205">
        <f>IF(N818="sníž. přenesená",J818,0)</f>
        <v>0</v>
      </c>
      <c r="BI818" s="205">
        <f>IF(N818="nulová",J818,0)</f>
        <v>0</v>
      </c>
      <c r="BJ818" s="18" t="s">
        <v>80</v>
      </c>
      <c r="BK818" s="205">
        <f>ROUND(I818*H818,2)</f>
        <v>0</v>
      </c>
      <c r="BL818" s="18" t="s">
        <v>212</v>
      </c>
      <c r="BM818" s="204" t="s">
        <v>2694</v>
      </c>
    </row>
    <row r="819" spans="1:65" s="2" customFormat="1" ht="39">
      <c r="A819" s="35"/>
      <c r="B819" s="36"/>
      <c r="C819" s="37"/>
      <c r="D819" s="208" t="s">
        <v>279</v>
      </c>
      <c r="E819" s="37"/>
      <c r="F819" s="221" t="s">
        <v>2695</v>
      </c>
      <c r="G819" s="37"/>
      <c r="H819" s="37"/>
      <c r="I819" s="116"/>
      <c r="J819" s="37"/>
      <c r="K819" s="37"/>
      <c r="L819" s="40"/>
      <c r="M819" s="222"/>
      <c r="N819" s="223"/>
      <c r="O819" s="65"/>
      <c r="P819" s="65"/>
      <c r="Q819" s="65"/>
      <c r="R819" s="65"/>
      <c r="S819" s="65"/>
      <c r="T819" s="66"/>
      <c r="U819" s="35"/>
      <c r="V819" s="35"/>
      <c r="W819" s="35"/>
      <c r="X819" s="35"/>
      <c r="Y819" s="35"/>
      <c r="Z819" s="35"/>
      <c r="AA819" s="35"/>
      <c r="AB819" s="35"/>
      <c r="AC819" s="35"/>
      <c r="AD819" s="35"/>
      <c r="AE819" s="35"/>
      <c r="AT819" s="18" t="s">
        <v>279</v>
      </c>
      <c r="AU819" s="18" t="s">
        <v>82</v>
      </c>
    </row>
    <row r="820" spans="1:65" s="2" customFormat="1" ht="16.5" customHeight="1">
      <c r="A820" s="35"/>
      <c r="B820" s="36"/>
      <c r="C820" s="224" t="s">
        <v>2696</v>
      </c>
      <c r="D820" s="224" t="s">
        <v>286</v>
      </c>
      <c r="E820" s="225" t="s">
        <v>2697</v>
      </c>
      <c r="F820" s="226" t="s">
        <v>2698</v>
      </c>
      <c r="G820" s="227" t="s">
        <v>220</v>
      </c>
      <c r="H820" s="228">
        <v>156</v>
      </c>
      <c r="I820" s="229"/>
      <c r="J820" s="230">
        <f>ROUND(I820*H820,2)</f>
        <v>0</v>
      </c>
      <c r="K820" s="226" t="s">
        <v>277</v>
      </c>
      <c r="L820" s="231"/>
      <c r="M820" s="232" t="s">
        <v>19</v>
      </c>
      <c r="N820" s="233" t="s">
        <v>43</v>
      </c>
      <c r="O820" s="65"/>
      <c r="P820" s="202">
        <f>O820*H820</f>
        <v>0</v>
      </c>
      <c r="Q820" s="202">
        <v>1.2E-4</v>
      </c>
      <c r="R820" s="202">
        <f>Q820*H820</f>
        <v>1.8720000000000001E-2</v>
      </c>
      <c r="S820" s="202">
        <v>0</v>
      </c>
      <c r="T820" s="203">
        <f>S820*H820</f>
        <v>0</v>
      </c>
      <c r="U820" s="35"/>
      <c r="V820" s="35"/>
      <c r="W820" s="35"/>
      <c r="X820" s="35"/>
      <c r="Y820" s="35"/>
      <c r="Z820" s="35"/>
      <c r="AA820" s="35"/>
      <c r="AB820" s="35"/>
      <c r="AC820" s="35"/>
      <c r="AD820" s="35"/>
      <c r="AE820" s="35"/>
      <c r="AR820" s="204" t="s">
        <v>239</v>
      </c>
      <c r="AT820" s="204" t="s">
        <v>286</v>
      </c>
      <c r="AU820" s="204" t="s">
        <v>82</v>
      </c>
      <c r="AY820" s="18" t="s">
        <v>206</v>
      </c>
      <c r="BE820" s="205">
        <f>IF(N820="základní",J820,0)</f>
        <v>0</v>
      </c>
      <c r="BF820" s="205">
        <f>IF(N820="snížená",J820,0)</f>
        <v>0</v>
      </c>
      <c r="BG820" s="205">
        <f>IF(N820="zákl. přenesená",J820,0)</f>
        <v>0</v>
      </c>
      <c r="BH820" s="205">
        <f>IF(N820="sníž. přenesená",J820,0)</f>
        <v>0</v>
      </c>
      <c r="BI820" s="205">
        <f>IF(N820="nulová",J820,0)</f>
        <v>0</v>
      </c>
      <c r="BJ820" s="18" t="s">
        <v>80</v>
      </c>
      <c r="BK820" s="205">
        <f>ROUND(I820*H820,2)</f>
        <v>0</v>
      </c>
      <c r="BL820" s="18" t="s">
        <v>212</v>
      </c>
      <c r="BM820" s="204" t="s">
        <v>2699</v>
      </c>
    </row>
    <row r="821" spans="1:65" s="2" customFormat="1" ht="21.75" customHeight="1">
      <c r="A821" s="35"/>
      <c r="B821" s="36"/>
      <c r="C821" s="193" t="s">
        <v>2700</v>
      </c>
      <c r="D821" s="193" t="s">
        <v>208</v>
      </c>
      <c r="E821" s="194" t="s">
        <v>2701</v>
      </c>
      <c r="F821" s="195" t="s">
        <v>2702</v>
      </c>
      <c r="G821" s="196" t="s">
        <v>220</v>
      </c>
      <c r="H821" s="197">
        <v>448</v>
      </c>
      <c r="I821" s="198"/>
      <c r="J821" s="199">
        <f>ROUND(I821*H821,2)</f>
        <v>0</v>
      </c>
      <c r="K821" s="195" t="s">
        <v>277</v>
      </c>
      <c r="L821" s="40"/>
      <c r="M821" s="200" t="s">
        <v>19</v>
      </c>
      <c r="N821" s="201" t="s">
        <v>43</v>
      </c>
      <c r="O821" s="65"/>
      <c r="P821" s="202">
        <f>O821*H821</f>
        <v>0</v>
      </c>
      <c r="Q821" s="202">
        <v>1.2199999999999999E-3</v>
      </c>
      <c r="R821" s="202">
        <f>Q821*H821</f>
        <v>0.54655999999999993</v>
      </c>
      <c r="S821" s="202">
        <v>0</v>
      </c>
      <c r="T821" s="203">
        <f>S821*H821</f>
        <v>0</v>
      </c>
      <c r="U821" s="35"/>
      <c r="V821" s="35"/>
      <c r="W821" s="35"/>
      <c r="X821" s="35"/>
      <c r="Y821" s="35"/>
      <c r="Z821" s="35"/>
      <c r="AA821" s="35"/>
      <c r="AB821" s="35"/>
      <c r="AC821" s="35"/>
      <c r="AD821" s="35"/>
      <c r="AE821" s="35"/>
      <c r="AR821" s="204" t="s">
        <v>212</v>
      </c>
      <c r="AT821" s="204" t="s">
        <v>208</v>
      </c>
      <c r="AU821" s="204" t="s">
        <v>82</v>
      </c>
      <c r="AY821" s="18" t="s">
        <v>206</v>
      </c>
      <c r="BE821" s="205">
        <f>IF(N821="základní",J821,0)</f>
        <v>0</v>
      </c>
      <c r="BF821" s="205">
        <f>IF(N821="snížená",J821,0)</f>
        <v>0</v>
      </c>
      <c r="BG821" s="205">
        <f>IF(N821="zákl. přenesená",J821,0)</f>
        <v>0</v>
      </c>
      <c r="BH821" s="205">
        <f>IF(N821="sníž. přenesená",J821,0)</f>
        <v>0</v>
      </c>
      <c r="BI821" s="205">
        <f>IF(N821="nulová",J821,0)</f>
        <v>0</v>
      </c>
      <c r="BJ821" s="18" t="s">
        <v>80</v>
      </c>
      <c r="BK821" s="205">
        <f>ROUND(I821*H821,2)</f>
        <v>0</v>
      </c>
      <c r="BL821" s="18" t="s">
        <v>212</v>
      </c>
      <c r="BM821" s="204" t="s">
        <v>2703</v>
      </c>
    </row>
    <row r="822" spans="1:65" s="2" customFormat="1" ht="33" customHeight="1">
      <c r="A822" s="35"/>
      <c r="B822" s="36"/>
      <c r="C822" s="193" t="s">
        <v>2704</v>
      </c>
      <c r="D822" s="193" t="s">
        <v>208</v>
      </c>
      <c r="E822" s="194" t="s">
        <v>2705</v>
      </c>
      <c r="F822" s="195" t="s">
        <v>2706</v>
      </c>
      <c r="G822" s="196" t="s">
        <v>220</v>
      </c>
      <c r="H822" s="197">
        <v>36</v>
      </c>
      <c r="I822" s="198"/>
      <c r="J822" s="199">
        <f>ROUND(I822*H822,2)</f>
        <v>0</v>
      </c>
      <c r="K822" s="195" t="s">
        <v>277</v>
      </c>
      <c r="L822" s="40"/>
      <c r="M822" s="200" t="s">
        <v>19</v>
      </c>
      <c r="N822" s="201" t="s">
        <v>43</v>
      </c>
      <c r="O822" s="65"/>
      <c r="P822" s="202">
        <f>O822*H822</f>
        <v>0</v>
      </c>
      <c r="Q822" s="202">
        <v>3.64E-3</v>
      </c>
      <c r="R822" s="202">
        <f>Q822*H822</f>
        <v>0.13103999999999999</v>
      </c>
      <c r="S822" s="202">
        <v>0</v>
      </c>
      <c r="T822" s="203">
        <f>S822*H822</f>
        <v>0</v>
      </c>
      <c r="U822" s="35"/>
      <c r="V822" s="35"/>
      <c r="W822" s="35"/>
      <c r="X822" s="35"/>
      <c r="Y822" s="35"/>
      <c r="Z822" s="35"/>
      <c r="AA822" s="35"/>
      <c r="AB822" s="35"/>
      <c r="AC822" s="35"/>
      <c r="AD822" s="35"/>
      <c r="AE822" s="35"/>
      <c r="AR822" s="204" t="s">
        <v>212</v>
      </c>
      <c r="AT822" s="204" t="s">
        <v>208</v>
      </c>
      <c r="AU822" s="204" t="s">
        <v>82</v>
      </c>
      <c r="AY822" s="18" t="s">
        <v>206</v>
      </c>
      <c r="BE822" s="205">
        <f>IF(N822="základní",J822,0)</f>
        <v>0</v>
      </c>
      <c r="BF822" s="205">
        <f>IF(N822="snížená",J822,0)</f>
        <v>0</v>
      </c>
      <c r="BG822" s="205">
        <f>IF(N822="zákl. přenesená",J822,0)</f>
        <v>0</v>
      </c>
      <c r="BH822" s="205">
        <f>IF(N822="sníž. přenesená",J822,0)</f>
        <v>0</v>
      </c>
      <c r="BI822" s="205">
        <f>IF(N822="nulová",J822,0)</f>
        <v>0</v>
      </c>
      <c r="BJ822" s="18" t="s">
        <v>80</v>
      </c>
      <c r="BK822" s="205">
        <f>ROUND(I822*H822,2)</f>
        <v>0</v>
      </c>
      <c r="BL822" s="18" t="s">
        <v>212</v>
      </c>
      <c r="BM822" s="204" t="s">
        <v>2707</v>
      </c>
    </row>
    <row r="823" spans="1:65" s="2" customFormat="1" ht="21.75" customHeight="1">
      <c r="A823" s="35"/>
      <c r="B823" s="36"/>
      <c r="C823" s="193" t="s">
        <v>2708</v>
      </c>
      <c r="D823" s="193" t="s">
        <v>208</v>
      </c>
      <c r="E823" s="194" t="s">
        <v>2709</v>
      </c>
      <c r="F823" s="195" t="s">
        <v>2710</v>
      </c>
      <c r="G823" s="196" t="s">
        <v>220</v>
      </c>
      <c r="H823" s="197">
        <v>198</v>
      </c>
      <c r="I823" s="198"/>
      <c r="J823" s="199">
        <f>ROUND(I823*H823,2)</f>
        <v>0</v>
      </c>
      <c r="K823" s="195" t="s">
        <v>277</v>
      </c>
      <c r="L823" s="40"/>
      <c r="M823" s="200" t="s">
        <v>19</v>
      </c>
      <c r="N823" s="201" t="s">
        <v>43</v>
      </c>
      <c r="O823" s="65"/>
      <c r="P823" s="202">
        <f>O823*H823</f>
        <v>0</v>
      </c>
      <c r="Q823" s="202">
        <v>2.0300000000000001E-3</v>
      </c>
      <c r="R823" s="202">
        <f>Q823*H823</f>
        <v>0.40194000000000002</v>
      </c>
      <c r="S823" s="202">
        <v>0</v>
      </c>
      <c r="T823" s="203">
        <f>S823*H823</f>
        <v>0</v>
      </c>
      <c r="U823" s="35"/>
      <c r="V823" s="35"/>
      <c r="W823" s="35"/>
      <c r="X823" s="35"/>
      <c r="Y823" s="35"/>
      <c r="Z823" s="35"/>
      <c r="AA823" s="35"/>
      <c r="AB823" s="35"/>
      <c r="AC823" s="35"/>
      <c r="AD823" s="35"/>
      <c r="AE823" s="35"/>
      <c r="AR823" s="204" t="s">
        <v>212</v>
      </c>
      <c r="AT823" s="204" t="s">
        <v>208</v>
      </c>
      <c r="AU823" s="204" t="s">
        <v>82</v>
      </c>
      <c r="AY823" s="18" t="s">
        <v>206</v>
      </c>
      <c r="BE823" s="205">
        <f>IF(N823="základní",J823,0)</f>
        <v>0</v>
      </c>
      <c r="BF823" s="205">
        <f>IF(N823="snížená",J823,0)</f>
        <v>0</v>
      </c>
      <c r="BG823" s="205">
        <f>IF(N823="zákl. přenesená",J823,0)</f>
        <v>0</v>
      </c>
      <c r="BH823" s="205">
        <f>IF(N823="sníž. přenesená",J823,0)</f>
        <v>0</v>
      </c>
      <c r="BI823" s="205">
        <f>IF(N823="nulová",J823,0)</f>
        <v>0</v>
      </c>
      <c r="BJ823" s="18" t="s">
        <v>80</v>
      </c>
      <c r="BK823" s="205">
        <f>ROUND(I823*H823,2)</f>
        <v>0</v>
      </c>
      <c r="BL823" s="18" t="s">
        <v>212</v>
      </c>
      <c r="BM823" s="204" t="s">
        <v>2711</v>
      </c>
    </row>
    <row r="824" spans="1:65" s="2" customFormat="1" ht="16.5" customHeight="1">
      <c r="A824" s="35"/>
      <c r="B824" s="36"/>
      <c r="C824" s="193" t="s">
        <v>2712</v>
      </c>
      <c r="D824" s="193" t="s">
        <v>208</v>
      </c>
      <c r="E824" s="194" t="s">
        <v>2713</v>
      </c>
      <c r="F824" s="195" t="s">
        <v>2714</v>
      </c>
      <c r="G824" s="196" t="s">
        <v>220</v>
      </c>
      <c r="H824" s="197">
        <v>229.28</v>
      </c>
      <c r="I824" s="198"/>
      <c r="J824" s="199">
        <f>ROUND(I824*H824,2)</f>
        <v>0</v>
      </c>
      <c r="K824" s="195" t="s">
        <v>19</v>
      </c>
      <c r="L824" s="40"/>
      <c r="M824" s="200" t="s">
        <v>19</v>
      </c>
      <c r="N824" s="201" t="s">
        <v>43</v>
      </c>
      <c r="O824" s="65"/>
      <c r="P824" s="202">
        <f>O824*H824</f>
        <v>0</v>
      </c>
      <c r="Q824" s="202">
        <v>3.7499999999999999E-3</v>
      </c>
      <c r="R824" s="202">
        <f>Q824*H824</f>
        <v>0.85980000000000001</v>
      </c>
      <c r="S824" s="202">
        <v>0</v>
      </c>
      <c r="T824" s="203">
        <f>S824*H824</f>
        <v>0</v>
      </c>
      <c r="U824" s="35"/>
      <c r="V824" s="35"/>
      <c r="W824" s="35"/>
      <c r="X824" s="35"/>
      <c r="Y824" s="35"/>
      <c r="Z824" s="35"/>
      <c r="AA824" s="35"/>
      <c r="AB824" s="35"/>
      <c r="AC824" s="35"/>
      <c r="AD824" s="35"/>
      <c r="AE824" s="35"/>
      <c r="AR824" s="204" t="s">
        <v>212</v>
      </c>
      <c r="AT824" s="204" t="s">
        <v>208</v>
      </c>
      <c r="AU824" s="204" t="s">
        <v>82</v>
      </c>
      <c r="AY824" s="18" t="s">
        <v>206</v>
      </c>
      <c r="BE824" s="205">
        <f>IF(N824="základní",J824,0)</f>
        <v>0</v>
      </c>
      <c r="BF824" s="205">
        <f>IF(N824="snížená",J824,0)</f>
        <v>0</v>
      </c>
      <c r="BG824" s="205">
        <f>IF(N824="zákl. přenesená",J824,0)</f>
        <v>0</v>
      </c>
      <c r="BH824" s="205">
        <f>IF(N824="sníž. přenesená",J824,0)</f>
        <v>0</v>
      </c>
      <c r="BI824" s="205">
        <f>IF(N824="nulová",J824,0)</f>
        <v>0</v>
      </c>
      <c r="BJ824" s="18" t="s">
        <v>80</v>
      </c>
      <c r="BK824" s="205">
        <f>ROUND(I824*H824,2)</f>
        <v>0</v>
      </c>
      <c r="BL824" s="18" t="s">
        <v>212</v>
      </c>
      <c r="BM824" s="204" t="s">
        <v>2715</v>
      </c>
    </row>
    <row r="825" spans="1:65" s="13" customFormat="1" ht="11.25">
      <c r="B825" s="206"/>
      <c r="C825" s="207"/>
      <c r="D825" s="208" t="s">
        <v>246</v>
      </c>
      <c r="E825" s="209" t="s">
        <v>19</v>
      </c>
      <c r="F825" s="210" t="s">
        <v>2716</v>
      </c>
      <c r="G825" s="207"/>
      <c r="H825" s="211">
        <v>229.28</v>
      </c>
      <c r="I825" s="212"/>
      <c r="J825" s="207"/>
      <c r="K825" s="207"/>
      <c r="L825" s="213"/>
      <c r="M825" s="214"/>
      <c r="N825" s="215"/>
      <c r="O825" s="215"/>
      <c r="P825" s="215"/>
      <c r="Q825" s="215"/>
      <c r="R825" s="215"/>
      <c r="S825" s="215"/>
      <c r="T825" s="216"/>
      <c r="AT825" s="217" t="s">
        <v>246</v>
      </c>
      <c r="AU825" s="217" t="s">
        <v>82</v>
      </c>
      <c r="AV825" s="13" t="s">
        <v>82</v>
      </c>
      <c r="AW825" s="13" t="s">
        <v>33</v>
      </c>
      <c r="AX825" s="13" t="s">
        <v>80</v>
      </c>
      <c r="AY825" s="217" t="s">
        <v>206</v>
      </c>
    </row>
    <row r="826" spans="1:65" s="2" customFormat="1" ht="21.75" customHeight="1">
      <c r="A826" s="35"/>
      <c r="B826" s="36"/>
      <c r="C826" s="193" t="s">
        <v>2717</v>
      </c>
      <c r="D826" s="193" t="s">
        <v>208</v>
      </c>
      <c r="E826" s="194" t="s">
        <v>2718</v>
      </c>
      <c r="F826" s="195" t="s">
        <v>2719</v>
      </c>
      <c r="G826" s="196" t="s">
        <v>211</v>
      </c>
      <c r="H826" s="197">
        <v>25</v>
      </c>
      <c r="I826" s="198"/>
      <c r="J826" s="199">
        <f>ROUND(I826*H826,2)</f>
        <v>0</v>
      </c>
      <c r="K826" s="195" t="s">
        <v>277</v>
      </c>
      <c r="L826" s="40"/>
      <c r="M826" s="200" t="s">
        <v>19</v>
      </c>
      <c r="N826" s="201" t="s">
        <v>43</v>
      </c>
      <c r="O826" s="65"/>
      <c r="P826" s="202">
        <f>O826*H826</f>
        <v>0</v>
      </c>
      <c r="Q826" s="202">
        <v>1.8E-3</v>
      </c>
      <c r="R826" s="202">
        <f>Q826*H826</f>
        <v>4.4999999999999998E-2</v>
      </c>
      <c r="S826" s="202">
        <v>0</v>
      </c>
      <c r="T826" s="203">
        <f>S826*H826</f>
        <v>0</v>
      </c>
      <c r="U826" s="35"/>
      <c r="V826" s="35"/>
      <c r="W826" s="35"/>
      <c r="X826" s="35"/>
      <c r="Y826" s="35"/>
      <c r="Z826" s="35"/>
      <c r="AA826" s="35"/>
      <c r="AB826" s="35"/>
      <c r="AC826" s="35"/>
      <c r="AD826" s="35"/>
      <c r="AE826" s="35"/>
      <c r="AR826" s="204" t="s">
        <v>212</v>
      </c>
      <c r="AT826" s="204" t="s">
        <v>208</v>
      </c>
      <c r="AU826" s="204" t="s">
        <v>82</v>
      </c>
      <c r="AY826" s="18" t="s">
        <v>206</v>
      </c>
      <c r="BE826" s="205">
        <f>IF(N826="základní",J826,0)</f>
        <v>0</v>
      </c>
      <c r="BF826" s="205">
        <f>IF(N826="snížená",J826,0)</f>
        <v>0</v>
      </c>
      <c r="BG826" s="205">
        <f>IF(N826="zákl. přenesená",J826,0)</f>
        <v>0</v>
      </c>
      <c r="BH826" s="205">
        <f>IF(N826="sníž. přenesená",J826,0)</f>
        <v>0</v>
      </c>
      <c r="BI826" s="205">
        <f>IF(N826="nulová",J826,0)</f>
        <v>0</v>
      </c>
      <c r="BJ826" s="18" t="s">
        <v>80</v>
      </c>
      <c r="BK826" s="205">
        <f>ROUND(I826*H826,2)</f>
        <v>0</v>
      </c>
      <c r="BL826" s="18" t="s">
        <v>212</v>
      </c>
      <c r="BM826" s="204" t="s">
        <v>2720</v>
      </c>
    </row>
    <row r="827" spans="1:65" s="2" customFormat="1" ht="39">
      <c r="A827" s="35"/>
      <c r="B827" s="36"/>
      <c r="C827" s="37"/>
      <c r="D827" s="208" t="s">
        <v>279</v>
      </c>
      <c r="E827" s="37"/>
      <c r="F827" s="221" t="s">
        <v>2721</v>
      </c>
      <c r="G827" s="37"/>
      <c r="H827" s="37"/>
      <c r="I827" s="116"/>
      <c r="J827" s="37"/>
      <c r="K827" s="37"/>
      <c r="L827" s="40"/>
      <c r="M827" s="222"/>
      <c r="N827" s="223"/>
      <c r="O827" s="65"/>
      <c r="P827" s="65"/>
      <c r="Q827" s="65"/>
      <c r="R827" s="65"/>
      <c r="S827" s="65"/>
      <c r="T827" s="66"/>
      <c r="U827" s="35"/>
      <c r="V827" s="35"/>
      <c r="W827" s="35"/>
      <c r="X827" s="35"/>
      <c r="Y827" s="35"/>
      <c r="Z827" s="35"/>
      <c r="AA827" s="35"/>
      <c r="AB827" s="35"/>
      <c r="AC827" s="35"/>
      <c r="AD827" s="35"/>
      <c r="AE827" s="35"/>
      <c r="AT827" s="18" t="s">
        <v>279</v>
      </c>
      <c r="AU827" s="18" t="s">
        <v>82</v>
      </c>
    </row>
    <row r="828" spans="1:65" s="2" customFormat="1" ht="21.75" customHeight="1">
      <c r="A828" s="35"/>
      <c r="B828" s="36"/>
      <c r="C828" s="193" t="s">
        <v>2722</v>
      </c>
      <c r="D828" s="193" t="s">
        <v>208</v>
      </c>
      <c r="E828" s="194" t="s">
        <v>2723</v>
      </c>
      <c r="F828" s="195" t="s">
        <v>2724</v>
      </c>
      <c r="G828" s="196" t="s">
        <v>211</v>
      </c>
      <c r="H828" s="197">
        <v>44</v>
      </c>
      <c r="I828" s="198"/>
      <c r="J828" s="199">
        <f>ROUND(I828*H828,2)</f>
        <v>0</v>
      </c>
      <c r="K828" s="195" t="s">
        <v>277</v>
      </c>
      <c r="L828" s="40"/>
      <c r="M828" s="200" t="s">
        <v>19</v>
      </c>
      <c r="N828" s="201" t="s">
        <v>43</v>
      </c>
      <c r="O828" s="65"/>
      <c r="P828" s="202">
        <f>O828*H828</f>
        <v>0</v>
      </c>
      <c r="Q828" s="202">
        <v>1.7000000000000001E-4</v>
      </c>
      <c r="R828" s="202">
        <f>Q828*H828</f>
        <v>7.4800000000000005E-3</v>
      </c>
      <c r="S828" s="202">
        <v>0</v>
      </c>
      <c r="T828" s="203">
        <f>S828*H828</f>
        <v>0</v>
      </c>
      <c r="U828" s="35"/>
      <c r="V828" s="35"/>
      <c r="W828" s="35"/>
      <c r="X828" s="35"/>
      <c r="Y828" s="35"/>
      <c r="Z828" s="35"/>
      <c r="AA828" s="35"/>
      <c r="AB828" s="35"/>
      <c r="AC828" s="35"/>
      <c r="AD828" s="35"/>
      <c r="AE828" s="35"/>
      <c r="AR828" s="204" t="s">
        <v>212</v>
      </c>
      <c r="AT828" s="204" t="s">
        <v>208</v>
      </c>
      <c r="AU828" s="204" t="s">
        <v>82</v>
      </c>
      <c r="AY828" s="18" t="s">
        <v>206</v>
      </c>
      <c r="BE828" s="205">
        <f>IF(N828="základní",J828,0)</f>
        <v>0</v>
      </c>
      <c r="BF828" s="205">
        <f>IF(N828="snížená",J828,0)</f>
        <v>0</v>
      </c>
      <c r="BG828" s="205">
        <f>IF(N828="zákl. přenesená",J828,0)</f>
        <v>0</v>
      </c>
      <c r="BH828" s="205">
        <f>IF(N828="sníž. přenesená",J828,0)</f>
        <v>0</v>
      </c>
      <c r="BI828" s="205">
        <f>IF(N828="nulová",J828,0)</f>
        <v>0</v>
      </c>
      <c r="BJ828" s="18" t="s">
        <v>80</v>
      </c>
      <c r="BK828" s="205">
        <f>ROUND(I828*H828,2)</f>
        <v>0</v>
      </c>
      <c r="BL828" s="18" t="s">
        <v>212</v>
      </c>
      <c r="BM828" s="204" t="s">
        <v>2725</v>
      </c>
    </row>
    <row r="829" spans="1:65" s="2" customFormat="1" ht="39">
      <c r="A829" s="35"/>
      <c r="B829" s="36"/>
      <c r="C829" s="37"/>
      <c r="D829" s="208" t="s">
        <v>279</v>
      </c>
      <c r="E829" s="37"/>
      <c r="F829" s="221" t="s">
        <v>2721</v>
      </c>
      <c r="G829" s="37"/>
      <c r="H829" s="37"/>
      <c r="I829" s="116"/>
      <c r="J829" s="37"/>
      <c r="K829" s="37"/>
      <c r="L829" s="40"/>
      <c r="M829" s="222"/>
      <c r="N829" s="223"/>
      <c r="O829" s="65"/>
      <c r="P829" s="65"/>
      <c r="Q829" s="65"/>
      <c r="R829" s="65"/>
      <c r="S829" s="65"/>
      <c r="T829" s="66"/>
      <c r="U829" s="35"/>
      <c r="V829" s="35"/>
      <c r="W829" s="35"/>
      <c r="X829" s="35"/>
      <c r="Y829" s="35"/>
      <c r="Z829" s="35"/>
      <c r="AA829" s="35"/>
      <c r="AB829" s="35"/>
      <c r="AC829" s="35"/>
      <c r="AD829" s="35"/>
      <c r="AE829" s="35"/>
      <c r="AT829" s="18" t="s">
        <v>279</v>
      </c>
      <c r="AU829" s="18" t="s">
        <v>82</v>
      </c>
    </row>
    <row r="830" spans="1:65" s="2" customFormat="1" ht="21.75" customHeight="1">
      <c r="A830" s="35"/>
      <c r="B830" s="36"/>
      <c r="C830" s="193" t="s">
        <v>2726</v>
      </c>
      <c r="D830" s="193" t="s">
        <v>208</v>
      </c>
      <c r="E830" s="194" t="s">
        <v>2727</v>
      </c>
      <c r="F830" s="195" t="s">
        <v>2728</v>
      </c>
      <c r="G830" s="196" t="s">
        <v>211</v>
      </c>
      <c r="H830" s="197">
        <v>18</v>
      </c>
      <c r="I830" s="198"/>
      <c r="J830" s="199">
        <f>ROUND(I830*H830,2)</f>
        <v>0</v>
      </c>
      <c r="K830" s="195" t="s">
        <v>277</v>
      </c>
      <c r="L830" s="40"/>
      <c r="M830" s="200" t="s">
        <v>19</v>
      </c>
      <c r="N830" s="201" t="s">
        <v>43</v>
      </c>
      <c r="O830" s="65"/>
      <c r="P830" s="202">
        <f>O830*H830</f>
        <v>0</v>
      </c>
      <c r="Q830" s="202">
        <v>4.4900000000000001E-3</v>
      </c>
      <c r="R830" s="202">
        <f>Q830*H830</f>
        <v>8.0820000000000003E-2</v>
      </c>
      <c r="S830" s="202">
        <v>0</v>
      </c>
      <c r="T830" s="203">
        <f>S830*H830</f>
        <v>0</v>
      </c>
      <c r="U830" s="35"/>
      <c r="V830" s="35"/>
      <c r="W830" s="35"/>
      <c r="X830" s="35"/>
      <c r="Y830" s="35"/>
      <c r="Z830" s="35"/>
      <c r="AA830" s="35"/>
      <c r="AB830" s="35"/>
      <c r="AC830" s="35"/>
      <c r="AD830" s="35"/>
      <c r="AE830" s="35"/>
      <c r="AR830" s="204" t="s">
        <v>212</v>
      </c>
      <c r="AT830" s="204" t="s">
        <v>208</v>
      </c>
      <c r="AU830" s="204" t="s">
        <v>82</v>
      </c>
      <c r="AY830" s="18" t="s">
        <v>206</v>
      </c>
      <c r="BE830" s="205">
        <f>IF(N830="základní",J830,0)</f>
        <v>0</v>
      </c>
      <c r="BF830" s="205">
        <f>IF(N830="snížená",J830,0)</f>
        <v>0</v>
      </c>
      <c r="BG830" s="205">
        <f>IF(N830="zákl. přenesená",J830,0)</f>
        <v>0</v>
      </c>
      <c r="BH830" s="205">
        <f>IF(N830="sníž. přenesená",J830,0)</f>
        <v>0</v>
      </c>
      <c r="BI830" s="205">
        <f>IF(N830="nulová",J830,0)</f>
        <v>0</v>
      </c>
      <c r="BJ830" s="18" t="s">
        <v>80</v>
      </c>
      <c r="BK830" s="205">
        <f>ROUND(I830*H830,2)</f>
        <v>0</v>
      </c>
      <c r="BL830" s="18" t="s">
        <v>212</v>
      </c>
      <c r="BM830" s="204" t="s">
        <v>2729</v>
      </c>
    </row>
    <row r="831" spans="1:65" s="2" customFormat="1" ht="68.25">
      <c r="A831" s="35"/>
      <c r="B831" s="36"/>
      <c r="C831" s="37"/>
      <c r="D831" s="208" t="s">
        <v>279</v>
      </c>
      <c r="E831" s="37"/>
      <c r="F831" s="221" t="s">
        <v>2730</v>
      </c>
      <c r="G831" s="37"/>
      <c r="H831" s="37"/>
      <c r="I831" s="116"/>
      <c r="J831" s="37"/>
      <c r="K831" s="37"/>
      <c r="L831" s="40"/>
      <c r="M831" s="222"/>
      <c r="N831" s="223"/>
      <c r="O831" s="65"/>
      <c r="P831" s="65"/>
      <c r="Q831" s="65"/>
      <c r="R831" s="65"/>
      <c r="S831" s="65"/>
      <c r="T831" s="66"/>
      <c r="U831" s="35"/>
      <c r="V831" s="35"/>
      <c r="W831" s="35"/>
      <c r="X831" s="35"/>
      <c r="Y831" s="35"/>
      <c r="Z831" s="35"/>
      <c r="AA831" s="35"/>
      <c r="AB831" s="35"/>
      <c r="AC831" s="35"/>
      <c r="AD831" s="35"/>
      <c r="AE831" s="35"/>
      <c r="AT831" s="18" t="s">
        <v>279</v>
      </c>
      <c r="AU831" s="18" t="s">
        <v>82</v>
      </c>
    </row>
    <row r="832" spans="1:65" s="13" customFormat="1" ht="11.25">
      <c r="B832" s="206"/>
      <c r="C832" s="207"/>
      <c r="D832" s="208" t="s">
        <v>246</v>
      </c>
      <c r="E832" s="209" t="s">
        <v>19</v>
      </c>
      <c r="F832" s="210" t="s">
        <v>2731</v>
      </c>
      <c r="G832" s="207"/>
      <c r="H832" s="211">
        <v>18</v>
      </c>
      <c r="I832" s="212"/>
      <c r="J832" s="207"/>
      <c r="K832" s="207"/>
      <c r="L832" s="213"/>
      <c r="M832" s="214"/>
      <c r="N832" s="215"/>
      <c r="O832" s="215"/>
      <c r="P832" s="215"/>
      <c r="Q832" s="215"/>
      <c r="R832" s="215"/>
      <c r="S832" s="215"/>
      <c r="T832" s="216"/>
      <c r="AT832" s="217" t="s">
        <v>246</v>
      </c>
      <c r="AU832" s="217" t="s">
        <v>82</v>
      </c>
      <c r="AV832" s="13" t="s">
        <v>82</v>
      </c>
      <c r="AW832" s="13" t="s">
        <v>33</v>
      </c>
      <c r="AX832" s="13" t="s">
        <v>80</v>
      </c>
      <c r="AY832" s="217" t="s">
        <v>206</v>
      </c>
    </row>
    <row r="833" spans="1:65" s="2" customFormat="1" ht="16.5" customHeight="1">
      <c r="A833" s="35"/>
      <c r="B833" s="36"/>
      <c r="C833" s="224" t="s">
        <v>2732</v>
      </c>
      <c r="D833" s="224" t="s">
        <v>286</v>
      </c>
      <c r="E833" s="225" t="s">
        <v>2733</v>
      </c>
      <c r="F833" s="226" t="s">
        <v>2734</v>
      </c>
      <c r="G833" s="227" t="s">
        <v>211</v>
      </c>
      <c r="H833" s="228">
        <v>6</v>
      </c>
      <c r="I833" s="229"/>
      <c r="J833" s="230">
        <f>ROUND(I833*H833,2)</f>
        <v>0</v>
      </c>
      <c r="K833" s="226" t="s">
        <v>277</v>
      </c>
      <c r="L833" s="231"/>
      <c r="M833" s="232" t="s">
        <v>19</v>
      </c>
      <c r="N833" s="233" t="s">
        <v>43</v>
      </c>
      <c r="O833" s="65"/>
      <c r="P833" s="202">
        <f>O833*H833</f>
        <v>0</v>
      </c>
      <c r="Q833" s="202">
        <v>6.5000000000000002E-2</v>
      </c>
      <c r="R833" s="202">
        <f>Q833*H833</f>
        <v>0.39</v>
      </c>
      <c r="S833" s="202">
        <v>0</v>
      </c>
      <c r="T833" s="203">
        <f>S833*H833</f>
        <v>0</v>
      </c>
      <c r="U833" s="35"/>
      <c r="V833" s="35"/>
      <c r="W833" s="35"/>
      <c r="X833" s="35"/>
      <c r="Y833" s="35"/>
      <c r="Z833" s="35"/>
      <c r="AA833" s="35"/>
      <c r="AB833" s="35"/>
      <c r="AC833" s="35"/>
      <c r="AD833" s="35"/>
      <c r="AE833" s="35"/>
      <c r="AR833" s="204" t="s">
        <v>239</v>
      </c>
      <c r="AT833" s="204" t="s">
        <v>286</v>
      </c>
      <c r="AU833" s="204" t="s">
        <v>82</v>
      </c>
      <c r="AY833" s="18" t="s">
        <v>206</v>
      </c>
      <c r="BE833" s="205">
        <f>IF(N833="základní",J833,0)</f>
        <v>0</v>
      </c>
      <c r="BF833" s="205">
        <f>IF(N833="snížená",J833,0)</f>
        <v>0</v>
      </c>
      <c r="BG833" s="205">
        <f>IF(N833="zákl. přenesená",J833,0)</f>
        <v>0</v>
      </c>
      <c r="BH833" s="205">
        <f>IF(N833="sníž. přenesená",J833,0)</f>
        <v>0</v>
      </c>
      <c r="BI833" s="205">
        <f>IF(N833="nulová",J833,0)</f>
        <v>0</v>
      </c>
      <c r="BJ833" s="18" t="s">
        <v>80</v>
      </c>
      <c r="BK833" s="205">
        <f>ROUND(I833*H833,2)</f>
        <v>0</v>
      </c>
      <c r="BL833" s="18" t="s">
        <v>212</v>
      </c>
      <c r="BM833" s="204" t="s">
        <v>2735</v>
      </c>
    </row>
    <row r="834" spans="1:65" s="2" customFormat="1" ht="16.5" customHeight="1">
      <c r="A834" s="35"/>
      <c r="B834" s="36"/>
      <c r="C834" s="224" t="s">
        <v>2736</v>
      </c>
      <c r="D834" s="224" t="s">
        <v>286</v>
      </c>
      <c r="E834" s="225" t="s">
        <v>2737</v>
      </c>
      <c r="F834" s="226" t="s">
        <v>2738</v>
      </c>
      <c r="G834" s="227" t="s">
        <v>211</v>
      </c>
      <c r="H834" s="228">
        <v>3</v>
      </c>
      <c r="I834" s="229"/>
      <c r="J834" s="230">
        <f>ROUND(I834*H834,2)</f>
        <v>0</v>
      </c>
      <c r="K834" s="226" t="s">
        <v>19</v>
      </c>
      <c r="L834" s="231"/>
      <c r="M834" s="232" t="s">
        <v>19</v>
      </c>
      <c r="N834" s="233" t="s">
        <v>43</v>
      </c>
      <c r="O834" s="65"/>
      <c r="P834" s="202">
        <f>O834*H834</f>
        <v>0</v>
      </c>
      <c r="Q834" s="202">
        <v>6.5000000000000002E-2</v>
      </c>
      <c r="R834" s="202">
        <f>Q834*H834</f>
        <v>0.19500000000000001</v>
      </c>
      <c r="S834" s="202">
        <v>0</v>
      </c>
      <c r="T834" s="203">
        <f>S834*H834</f>
        <v>0</v>
      </c>
      <c r="U834" s="35"/>
      <c r="V834" s="35"/>
      <c r="W834" s="35"/>
      <c r="X834" s="35"/>
      <c r="Y834" s="35"/>
      <c r="Z834" s="35"/>
      <c r="AA834" s="35"/>
      <c r="AB834" s="35"/>
      <c r="AC834" s="35"/>
      <c r="AD834" s="35"/>
      <c r="AE834" s="35"/>
      <c r="AR834" s="204" t="s">
        <v>239</v>
      </c>
      <c r="AT834" s="204" t="s">
        <v>286</v>
      </c>
      <c r="AU834" s="204" t="s">
        <v>82</v>
      </c>
      <c r="AY834" s="18" t="s">
        <v>206</v>
      </c>
      <c r="BE834" s="205">
        <f>IF(N834="základní",J834,0)</f>
        <v>0</v>
      </c>
      <c r="BF834" s="205">
        <f>IF(N834="snížená",J834,0)</f>
        <v>0</v>
      </c>
      <c r="BG834" s="205">
        <f>IF(N834="zákl. přenesená",J834,0)</f>
        <v>0</v>
      </c>
      <c r="BH834" s="205">
        <f>IF(N834="sníž. přenesená",J834,0)</f>
        <v>0</v>
      </c>
      <c r="BI834" s="205">
        <f>IF(N834="nulová",J834,0)</f>
        <v>0</v>
      </c>
      <c r="BJ834" s="18" t="s">
        <v>80</v>
      </c>
      <c r="BK834" s="205">
        <f>ROUND(I834*H834,2)</f>
        <v>0</v>
      </c>
      <c r="BL834" s="18" t="s">
        <v>212</v>
      </c>
      <c r="BM834" s="204" t="s">
        <v>2739</v>
      </c>
    </row>
    <row r="835" spans="1:65" s="2" customFormat="1" ht="21.75" customHeight="1">
      <c r="A835" s="35"/>
      <c r="B835" s="36"/>
      <c r="C835" s="193" t="s">
        <v>2740</v>
      </c>
      <c r="D835" s="193" t="s">
        <v>208</v>
      </c>
      <c r="E835" s="194" t="s">
        <v>2741</v>
      </c>
      <c r="F835" s="195" t="s">
        <v>2742</v>
      </c>
      <c r="G835" s="196" t="s">
        <v>211</v>
      </c>
      <c r="H835" s="197">
        <v>6</v>
      </c>
      <c r="I835" s="198"/>
      <c r="J835" s="199">
        <f>ROUND(I835*H835,2)</f>
        <v>0</v>
      </c>
      <c r="K835" s="195" t="s">
        <v>277</v>
      </c>
      <c r="L835" s="40"/>
      <c r="M835" s="200" t="s">
        <v>19</v>
      </c>
      <c r="N835" s="201" t="s">
        <v>43</v>
      </c>
      <c r="O835" s="65"/>
      <c r="P835" s="202">
        <f>O835*H835</f>
        <v>0</v>
      </c>
      <c r="Q835" s="202">
        <v>4.4200000000000003E-3</v>
      </c>
      <c r="R835" s="202">
        <f>Q835*H835</f>
        <v>2.6520000000000002E-2</v>
      </c>
      <c r="S835" s="202">
        <v>0</v>
      </c>
      <c r="T835" s="203">
        <f>S835*H835</f>
        <v>0</v>
      </c>
      <c r="U835" s="35"/>
      <c r="V835" s="35"/>
      <c r="W835" s="35"/>
      <c r="X835" s="35"/>
      <c r="Y835" s="35"/>
      <c r="Z835" s="35"/>
      <c r="AA835" s="35"/>
      <c r="AB835" s="35"/>
      <c r="AC835" s="35"/>
      <c r="AD835" s="35"/>
      <c r="AE835" s="35"/>
      <c r="AR835" s="204" t="s">
        <v>212</v>
      </c>
      <c r="AT835" s="204" t="s">
        <v>208</v>
      </c>
      <c r="AU835" s="204" t="s">
        <v>82</v>
      </c>
      <c r="AY835" s="18" t="s">
        <v>206</v>
      </c>
      <c r="BE835" s="205">
        <f>IF(N835="základní",J835,0)</f>
        <v>0</v>
      </c>
      <c r="BF835" s="205">
        <f>IF(N835="snížená",J835,0)</f>
        <v>0</v>
      </c>
      <c r="BG835" s="205">
        <f>IF(N835="zákl. přenesená",J835,0)</f>
        <v>0</v>
      </c>
      <c r="BH835" s="205">
        <f>IF(N835="sníž. přenesená",J835,0)</f>
        <v>0</v>
      </c>
      <c r="BI835" s="205">
        <f>IF(N835="nulová",J835,0)</f>
        <v>0</v>
      </c>
      <c r="BJ835" s="18" t="s">
        <v>80</v>
      </c>
      <c r="BK835" s="205">
        <f>ROUND(I835*H835,2)</f>
        <v>0</v>
      </c>
      <c r="BL835" s="18" t="s">
        <v>212</v>
      </c>
      <c r="BM835" s="204" t="s">
        <v>2743</v>
      </c>
    </row>
    <row r="836" spans="1:65" s="2" customFormat="1" ht="29.25">
      <c r="A836" s="35"/>
      <c r="B836" s="36"/>
      <c r="C836" s="37"/>
      <c r="D836" s="208" t="s">
        <v>279</v>
      </c>
      <c r="E836" s="37"/>
      <c r="F836" s="221" t="s">
        <v>2744</v>
      </c>
      <c r="G836" s="37"/>
      <c r="H836" s="37"/>
      <c r="I836" s="116"/>
      <c r="J836" s="37"/>
      <c r="K836" s="37"/>
      <c r="L836" s="40"/>
      <c r="M836" s="222"/>
      <c r="N836" s="223"/>
      <c r="O836" s="65"/>
      <c r="P836" s="65"/>
      <c r="Q836" s="65"/>
      <c r="R836" s="65"/>
      <c r="S836" s="65"/>
      <c r="T836" s="66"/>
      <c r="U836" s="35"/>
      <c r="V836" s="35"/>
      <c r="W836" s="35"/>
      <c r="X836" s="35"/>
      <c r="Y836" s="35"/>
      <c r="Z836" s="35"/>
      <c r="AA836" s="35"/>
      <c r="AB836" s="35"/>
      <c r="AC836" s="35"/>
      <c r="AD836" s="35"/>
      <c r="AE836" s="35"/>
      <c r="AT836" s="18" t="s">
        <v>279</v>
      </c>
      <c r="AU836" s="18" t="s">
        <v>82</v>
      </c>
    </row>
    <row r="837" spans="1:65" s="2" customFormat="1" ht="16.5" customHeight="1">
      <c r="A837" s="35"/>
      <c r="B837" s="36"/>
      <c r="C837" s="224" t="s">
        <v>2745</v>
      </c>
      <c r="D837" s="224" t="s">
        <v>286</v>
      </c>
      <c r="E837" s="225" t="s">
        <v>2746</v>
      </c>
      <c r="F837" s="226" t="s">
        <v>2747</v>
      </c>
      <c r="G837" s="227" t="s">
        <v>211</v>
      </c>
      <c r="H837" s="228">
        <v>2</v>
      </c>
      <c r="I837" s="229"/>
      <c r="J837" s="230">
        <f>ROUND(I837*H837,2)</f>
        <v>0</v>
      </c>
      <c r="K837" s="226" t="s">
        <v>19</v>
      </c>
      <c r="L837" s="231"/>
      <c r="M837" s="232" t="s">
        <v>19</v>
      </c>
      <c r="N837" s="233" t="s">
        <v>43</v>
      </c>
      <c r="O837" s="65"/>
      <c r="P837" s="202">
        <f>O837*H837</f>
        <v>0</v>
      </c>
      <c r="Q837" s="202">
        <v>1.0959999999999999E-2</v>
      </c>
      <c r="R837" s="202">
        <f>Q837*H837</f>
        <v>2.1919999999999999E-2</v>
      </c>
      <c r="S837" s="202">
        <v>0</v>
      </c>
      <c r="T837" s="203">
        <f>S837*H837</f>
        <v>0</v>
      </c>
      <c r="U837" s="35"/>
      <c r="V837" s="35"/>
      <c r="W837" s="35"/>
      <c r="X837" s="35"/>
      <c r="Y837" s="35"/>
      <c r="Z837" s="35"/>
      <c r="AA837" s="35"/>
      <c r="AB837" s="35"/>
      <c r="AC837" s="35"/>
      <c r="AD837" s="35"/>
      <c r="AE837" s="35"/>
      <c r="AR837" s="204" t="s">
        <v>239</v>
      </c>
      <c r="AT837" s="204" t="s">
        <v>286</v>
      </c>
      <c r="AU837" s="204" t="s">
        <v>82</v>
      </c>
      <c r="AY837" s="18" t="s">
        <v>206</v>
      </c>
      <c r="BE837" s="205">
        <f>IF(N837="základní",J837,0)</f>
        <v>0</v>
      </c>
      <c r="BF837" s="205">
        <f>IF(N837="snížená",J837,0)</f>
        <v>0</v>
      </c>
      <c r="BG837" s="205">
        <f>IF(N837="zákl. přenesená",J837,0)</f>
        <v>0</v>
      </c>
      <c r="BH837" s="205">
        <f>IF(N837="sníž. přenesená",J837,0)</f>
        <v>0</v>
      </c>
      <c r="BI837" s="205">
        <f>IF(N837="nulová",J837,0)</f>
        <v>0</v>
      </c>
      <c r="BJ837" s="18" t="s">
        <v>80</v>
      </c>
      <c r="BK837" s="205">
        <f>ROUND(I837*H837,2)</f>
        <v>0</v>
      </c>
      <c r="BL837" s="18" t="s">
        <v>212</v>
      </c>
      <c r="BM837" s="204" t="s">
        <v>2748</v>
      </c>
    </row>
    <row r="838" spans="1:65" s="2" customFormat="1" ht="16.5" customHeight="1">
      <c r="A838" s="35"/>
      <c r="B838" s="36"/>
      <c r="C838" s="224" t="s">
        <v>2749</v>
      </c>
      <c r="D838" s="224" t="s">
        <v>286</v>
      </c>
      <c r="E838" s="225" t="s">
        <v>2750</v>
      </c>
      <c r="F838" s="226" t="s">
        <v>2751</v>
      </c>
      <c r="G838" s="227" t="s">
        <v>211</v>
      </c>
      <c r="H838" s="228">
        <v>4</v>
      </c>
      <c r="I838" s="229"/>
      <c r="J838" s="230">
        <f>ROUND(I838*H838,2)</f>
        <v>0</v>
      </c>
      <c r="K838" s="226" t="s">
        <v>19</v>
      </c>
      <c r="L838" s="231"/>
      <c r="M838" s="232" t="s">
        <v>19</v>
      </c>
      <c r="N838" s="233" t="s">
        <v>43</v>
      </c>
      <c r="O838" s="65"/>
      <c r="P838" s="202">
        <f>O838*H838</f>
        <v>0</v>
      </c>
      <c r="Q838" s="202">
        <v>1.0959999999999999E-2</v>
      </c>
      <c r="R838" s="202">
        <f>Q838*H838</f>
        <v>4.3839999999999997E-2</v>
      </c>
      <c r="S838" s="202">
        <v>0</v>
      </c>
      <c r="T838" s="203">
        <f>S838*H838</f>
        <v>0</v>
      </c>
      <c r="U838" s="35"/>
      <c r="V838" s="35"/>
      <c r="W838" s="35"/>
      <c r="X838" s="35"/>
      <c r="Y838" s="35"/>
      <c r="Z838" s="35"/>
      <c r="AA838" s="35"/>
      <c r="AB838" s="35"/>
      <c r="AC838" s="35"/>
      <c r="AD838" s="35"/>
      <c r="AE838" s="35"/>
      <c r="AR838" s="204" t="s">
        <v>239</v>
      </c>
      <c r="AT838" s="204" t="s">
        <v>286</v>
      </c>
      <c r="AU838" s="204" t="s">
        <v>82</v>
      </c>
      <c r="AY838" s="18" t="s">
        <v>206</v>
      </c>
      <c r="BE838" s="205">
        <f>IF(N838="základní",J838,0)</f>
        <v>0</v>
      </c>
      <c r="BF838" s="205">
        <f>IF(N838="snížená",J838,0)</f>
        <v>0</v>
      </c>
      <c r="BG838" s="205">
        <f>IF(N838="zákl. přenesená",J838,0)</f>
        <v>0</v>
      </c>
      <c r="BH838" s="205">
        <f>IF(N838="sníž. přenesená",J838,0)</f>
        <v>0</v>
      </c>
      <c r="BI838" s="205">
        <f>IF(N838="nulová",J838,0)</f>
        <v>0</v>
      </c>
      <c r="BJ838" s="18" t="s">
        <v>80</v>
      </c>
      <c r="BK838" s="205">
        <f>ROUND(I838*H838,2)</f>
        <v>0</v>
      </c>
      <c r="BL838" s="18" t="s">
        <v>212</v>
      </c>
      <c r="BM838" s="204" t="s">
        <v>2752</v>
      </c>
    </row>
    <row r="839" spans="1:65" s="2" customFormat="1" ht="21.75" customHeight="1">
      <c r="A839" s="35"/>
      <c r="B839" s="36"/>
      <c r="C839" s="193" t="s">
        <v>2753</v>
      </c>
      <c r="D839" s="193" t="s">
        <v>208</v>
      </c>
      <c r="E839" s="194" t="s">
        <v>2754</v>
      </c>
      <c r="F839" s="195" t="s">
        <v>2755</v>
      </c>
      <c r="G839" s="196" t="s">
        <v>211</v>
      </c>
      <c r="H839" s="197">
        <v>4</v>
      </c>
      <c r="I839" s="198"/>
      <c r="J839" s="199">
        <f>ROUND(I839*H839,2)</f>
        <v>0</v>
      </c>
      <c r="K839" s="195" t="s">
        <v>277</v>
      </c>
      <c r="L839" s="40"/>
      <c r="M839" s="200" t="s">
        <v>19</v>
      </c>
      <c r="N839" s="201" t="s">
        <v>43</v>
      </c>
      <c r="O839" s="65"/>
      <c r="P839" s="202">
        <f>O839*H839</f>
        <v>0</v>
      </c>
      <c r="Q839" s="202">
        <v>9.3600000000000003E-3</v>
      </c>
      <c r="R839" s="202">
        <f>Q839*H839</f>
        <v>3.7440000000000001E-2</v>
      </c>
      <c r="S839" s="202">
        <v>0</v>
      </c>
      <c r="T839" s="203">
        <f>S839*H839</f>
        <v>0</v>
      </c>
      <c r="U839" s="35"/>
      <c r="V839" s="35"/>
      <c r="W839" s="35"/>
      <c r="X839" s="35"/>
      <c r="Y839" s="35"/>
      <c r="Z839" s="35"/>
      <c r="AA839" s="35"/>
      <c r="AB839" s="35"/>
      <c r="AC839" s="35"/>
      <c r="AD839" s="35"/>
      <c r="AE839" s="35"/>
      <c r="AR839" s="204" t="s">
        <v>212</v>
      </c>
      <c r="AT839" s="204" t="s">
        <v>208</v>
      </c>
      <c r="AU839" s="204" t="s">
        <v>82</v>
      </c>
      <c r="AY839" s="18" t="s">
        <v>206</v>
      </c>
      <c r="BE839" s="205">
        <f>IF(N839="základní",J839,0)</f>
        <v>0</v>
      </c>
      <c r="BF839" s="205">
        <f>IF(N839="snížená",J839,0)</f>
        <v>0</v>
      </c>
      <c r="BG839" s="205">
        <f>IF(N839="zákl. přenesená",J839,0)</f>
        <v>0</v>
      </c>
      <c r="BH839" s="205">
        <f>IF(N839="sníž. přenesená",J839,0)</f>
        <v>0</v>
      </c>
      <c r="BI839" s="205">
        <f>IF(N839="nulová",J839,0)</f>
        <v>0</v>
      </c>
      <c r="BJ839" s="18" t="s">
        <v>80</v>
      </c>
      <c r="BK839" s="205">
        <f>ROUND(I839*H839,2)</f>
        <v>0</v>
      </c>
      <c r="BL839" s="18" t="s">
        <v>212</v>
      </c>
      <c r="BM839" s="204" t="s">
        <v>2756</v>
      </c>
    </row>
    <row r="840" spans="1:65" s="2" customFormat="1" ht="68.25">
      <c r="A840" s="35"/>
      <c r="B840" s="36"/>
      <c r="C840" s="37"/>
      <c r="D840" s="208" t="s">
        <v>279</v>
      </c>
      <c r="E840" s="37"/>
      <c r="F840" s="221" t="s">
        <v>2730</v>
      </c>
      <c r="G840" s="37"/>
      <c r="H840" s="37"/>
      <c r="I840" s="116"/>
      <c r="J840" s="37"/>
      <c r="K840" s="37"/>
      <c r="L840" s="40"/>
      <c r="M840" s="222"/>
      <c r="N840" s="223"/>
      <c r="O840" s="65"/>
      <c r="P840" s="65"/>
      <c r="Q840" s="65"/>
      <c r="R840" s="65"/>
      <c r="S840" s="65"/>
      <c r="T840" s="66"/>
      <c r="U840" s="35"/>
      <c r="V840" s="35"/>
      <c r="W840" s="35"/>
      <c r="X840" s="35"/>
      <c r="Y840" s="35"/>
      <c r="Z840" s="35"/>
      <c r="AA840" s="35"/>
      <c r="AB840" s="35"/>
      <c r="AC840" s="35"/>
      <c r="AD840" s="35"/>
      <c r="AE840" s="35"/>
      <c r="AT840" s="18" t="s">
        <v>279</v>
      </c>
      <c r="AU840" s="18" t="s">
        <v>82</v>
      </c>
    </row>
    <row r="841" spans="1:65" s="13" customFormat="1" ht="11.25">
      <c r="B841" s="206"/>
      <c r="C841" s="207"/>
      <c r="D841" s="208" t="s">
        <v>246</v>
      </c>
      <c r="E841" s="209" t="s">
        <v>19</v>
      </c>
      <c r="F841" s="210" t="s">
        <v>2757</v>
      </c>
      <c r="G841" s="207"/>
      <c r="H841" s="211">
        <v>4</v>
      </c>
      <c r="I841" s="212"/>
      <c r="J841" s="207"/>
      <c r="K841" s="207"/>
      <c r="L841" s="213"/>
      <c r="M841" s="214"/>
      <c r="N841" s="215"/>
      <c r="O841" s="215"/>
      <c r="P841" s="215"/>
      <c r="Q841" s="215"/>
      <c r="R841" s="215"/>
      <c r="S841" s="215"/>
      <c r="T841" s="216"/>
      <c r="AT841" s="217" t="s">
        <v>246</v>
      </c>
      <c r="AU841" s="217" t="s">
        <v>82</v>
      </c>
      <c r="AV841" s="13" t="s">
        <v>82</v>
      </c>
      <c r="AW841" s="13" t="s">
        <v>33</v>
      </c>
      <c r="AX841" s="13" t="s">
        <v>80</v>
      </c>
      <c r="AY841" s="217" t="s">
        <v>206</v>
      </c>
    </row>
    <row r="842" spans="1:65" s="2" customFormat="1" ht="16.5" customHeight="1">
      <c r="A842" s="35"/>
      <c r="B842" s="36"/>
      <c r="C842" s="224" t="s">
        <v>2758</v>
      </c>
      <c r="D842" s="224" t="s">
        <v>286</v>
      </c>
      <c r="E842" s="225" t="s">
        <v>2759</v>
      </c>
      <c r="F842" s="226" t="s">
        <v>2760</v>
      </c>
      <c r="G842" s="227" t="s">
        <v>211</v>
      </c>
      <c r="H842" s="228">
        <v>3</v>
      </c>
      <c r="I842" s="229"/>
      <c r="J842" s="230">
        <f>ROUND(I842*H842,2)</f>
        <v>0</v>
      </c>
      <c r="K842" s="226" t="s">
        <v>277</v>
      </c>
      <c r="L842" s="231"/>
      <c r="M842" s="232" t="s">
        <v>19</v>
      </c>
      <c r="N842" s="233" t="s">
        <v>43</v>
      </c>
      <c r="O842" s="65"/>
      <c r="P842" s="202">
        <f>O842*H842</f>
        <v>0</v>
      </c>
      <c r="Q842" s="202">
        <v>1.0999999999999999E-2</v>
      </c>
      <c r="R842" s="202">
        <f>Q842*H842</f>
        <v>3.3000000000000002E-2</v>
      </c>
      <c r="S842" s="202">
        <v>0</v>
      </c>
      <c r="T842" s="203">
        <f>S842*H842</f>
        <v>0</v>
      </c>
      <c r="U842" s="35"/>
      <c r="V842" s="35"/>
      <c r="W842" s="35"/>
      <c r="X842" s="35"/>
      <c r="Y842" s="35"/>
      <c r="Z842" s="35"/>
      <c r="AA842" s="35"/>
      <c r="AB842" s="35"/>
      <c r="AC842" s="35"/>
      <c r="AD842" s="35"/>
      <c r="AE842" s="35"/>
      <c r="AR842" s="204" t="s">
        <v>239</v>
      </c>
      <c r="AT842" s="204" t="s">
        <v>286</v>
      </c>
      <c r="AU842" s="204" t="s">
        <v>82</v>
      </c>
      <c r="AY842" s="18" t="s">
        <v>206</v>
      </c>
      <c r="BE842" s="205">
        <f>IF(N842="základní",J842,0)</f>
        <v>0</v>
      </c>
      <c r="BF842" s="205">
        <f>IF(N842="snížená",J842,0)</f>
        <v>0</v>
      </c>
      <c r="BG842" s="205">
        <f>IF(N842="zákl. přenesená",J842,0)</f>
        <v>0</v>
      </c>
      <c r="BH842" s="205">
        <f>IF(N842="sníž. přenesená",J842,0)</f>
        <v>0</v>
      </c>
      <c r="BI842" s="205">
        <f>IF(N842="nulová",J842,0)</f>
        <v>0</v>
      </c>
      <c r="BJ842" s="18" t="s">
        <v>80</v>
      </c>
      <c r="BK842" s="205">
        <f>ROUND(I842*H842,2)</f>
        <v>0</v>
      </c>
      <c r="BL842" s="18" t="s">
        <v>212</v>
      </c>
      <c r="BM842" s="204" t="s">
        <v>2761</v>
      </c>
    </row>
    <row r="843" spans="1:65" s="2" customFormat="1" ht="16.5" customHeight="1">
      <c r="A843" s="35"/>
      <c r="B843" s="36"/>
      <c r="C843" s="224" t="s">
        <v>2762</v>
      </c>
      <c r="D843" s="224" t="s">
        <v>286</v>
      </c>
      <c r="E843" s="225" t="s">
        <v>2763</v>
      </c>
      <c r="F843" s="226" t="s">
        <v>2764</v>
      </c>
      <c r="G843" s="227" t="s">
        <v>211</v>
      </c>
      <c r="H843" s="228">
        <v>1</v>
      </c>
      <c r="I843" s="229"/>
      <c r="J843" s="230">
        <f>ROUND(I843*H843,2)</f>
        <v>0</v>
      </c>
      <c r="K843" s="226" t="s">
        <v>277</v>
      </c>
      <c r="L843" s="231"/>
      <c r="M843" s="232" t="s">
        <v>19</v>
      </c>
      <c r="N843" s="233" t="s">
        <v>43</v>
      </c>
      <c r="O843" s="65"/>
      <c r="P843" s="202">
        <f>O843*H843</f>
        <v>0</v>
      </c>
      <c r="Q843" s="202">
        <v>1.7999999999999999E-2</v>
      </c>
      <c r="R843" s="202">
        <f>Q843*H843</f>
        <v>1.7999999999999999E-2</v>
      </c>
      <c r="S843" s="202">
        <v>0</v>
      </c>
      <c r="T843" s="203">
        <f>S843*H843</f>
        <v>0</v>
      </c>
      <c r="U843" s="35"/>
      <c r="V843" s="35"/>
      <c r="W843" s="35"/>
      <c r="X843" s="35"/>
      <c r="Y843" s="35"/>
      <c r="Z843" s="35"/>
      <c r="AA843" s="35"/>
      <c r="AB843" s="35"/>
      <c r="AC843" s="35"/>
      <c r="AD843" s="35"/>
      <c r="AE843" s="35"/>
      <c r="AR843" s="204" t="s">
        <v>239</v>
      </c>
      <c r="AT843" s="204" t="s">
        <v>286</v>
      </c>
      <c r="AU843" s="204" t="s">
        <v>82</v>
      </c>
      <c r="AY843" s="18" t="s">
        <v>206</v>
      </c>
      <c r="BE843" s="205">
        <f>IF(N843="základní",J843,0)</f>
        <v>0</v>
      </c>
      <c r="BF843" s="205">
        <f>IF(N843="snížená",J843,0)</f>
        <v>0</v>
      </c>
      <c r="BG843" s="205">
        <f>IF(N843="zákl. přenesená",J843,0)</f>
        <v>0</v>
      </c>
      <c r="BH843" s="205">
        <f>IF(N843="sníž. přenesená",J843,0)</f>
        <v>0</v>
      </c>
      <c r="BI843" s="205">
        <f>IF(N843="nulová",J843,0)</f>
        <v>0</v>
      </c>
      <c r="BJ843" s="18" t="s">
        <v>80</v>
      </c>
      <c r="BK843" s="205">
        <f>ROUND(I843*H843,2)</f>
        <v>0</v>
      </c>
      <c r="BL843" s="18" t="s">
        <v>212</v>
      </c>
      <c r="BM843" s="204" t="s">
        <v>2765</v>
      </c>
    </row>
    <row r="844" spans="1:65" s="2" customFormat="1" ht="16.5" customHeight="1">
      <c r="A844" s="35"/>
      <c r="B844" s="36"/>
      <c r="C844" s="193" t="s">
        <v>2766</v>
      </c>
      <c r="D844" s="193" t="s">
        <v>208</v>
      </c>
      <c r="E844" s="194" t="s">
        <v>2767</v>
      </c>
      <c r="F844" s="195" t="s">
        <v>2768</v>
      </c>
      <c r="G844" s="196" t="s">
        <v>211</v>
      </c>
      <c r="H844" s="197">
        <v>78</v>
      </c>
      <c r="I844" s="198"/>
      <c r="J844" s="199">
        <f>ROUND(I844*H844,2)</f>
        <v>0</v>
      </c>
      <c r="K844" s="195" t="s">
        <v>277</v>
      </c>
      <c r="L844" s="40"/>
      <c r="M844" s="200" t="s">
        <v>19</v>
      </c>
      <c r="N844" s="201" t="s">
        <v>43</v>
      </c>
      <c r="O844" s="65"/>
      <c r="P844" s="202">
        <f>O844*H844</f>
        <v>0</v>
      </c>
      <c r="Q844" s="202">
        <v>1.8000000000000001E-4</v>
      </c>
      <c r="R844" s="202">
        <f>Q844*H844</f>
        <v>1.404E-2</v>
      </c>
      <c r="S844" s="202">
        <v>0</v>
      </c>
      <c r="T844" s="203">
        <f>S844*H844</f>
        <v>0</v>
      </c>
      <c r="U844" s="35"/>
      <c r="V844" s="35"/>
      <c r="W844" s="35"/>
      <c r="X844" s="35"/>
      <c r="Y844" s="35"/>
      <c r="Z844" s="35"/>
      <c r="AA844" s="35"/>
      <c r="AB844" s="35"/>
      <c r="AC844" s="35"/>
      <c r="AD844" s="35"/>
      <c r="AE844" s="35"/>
      <c r="AR844" s="204" t="s">
        <v>212</v>
      </c>
      <c r="AT844" s="204" t="s">
        <v>208</v>
      </c>
      <c r="AU844" s="204" t="s">
        <v>82</v>
      </c>
      <c r="AY844" s="18" t="s">
        <v>206</v>
      </c>
      <c r="BE844" s="205">
        <f>IF(N844="základní",J844,0)</f>
        <v>0</v>
      </c>
      <c r="BF844" s="205">
        <f>IF(N844="snížená",J844,0)</f>
        <v>0</v>
      </c>
      <c r="BG844" s="205">
        <f>IF(N844="zákl. přenesená",J844,0)</f>
        <v>0</v>
      </c>
      <c r="BH844" s="205">
        <f>IF(N844="sníž. přenesená",J844,0)</f>
        <v>0</v>
      </c>
      <c r="BI844" s="205">
        <f>IF(N844="nulová",J844,0)</f>
        <v>0</v>
      </c>
      <c r="BJ844" s="18" t="s">
        <v>80</v>
      </c>
      <c r="BK844" s="205">
        <f>ROUND(I844*H844,2)</f>
        <v>0</v>
      </c>
      <c r="BL844" s="18" t="s">
        <v>212</v>
      </c>
      <c r="BM844" s="204" t="s">
        <v>2769</v>
      </c>
    </row>
    <row r="845" spans="1:65" s="2" customFormat="1" ht="68.25">
      <c r="A845" s="35"/>
      <c r="B845" s="36"/>
      <c r="C845" s="37"/>
      <c r="D845" s="208" t="s">
        <v>279</v>
      </c>
      <c r="E845" s="37"/>
      <c r="F845" s="221" t="s">
        <v>2730</v>
      </c>
      <c r="G845" s="37"/>
      <c r="H845" s="37"/>
      <c r="I845" s="116"/>
      <c r="J845" s="37"/>
      <c r="K845" s="37"/>
      <c r="L845" s="40"/>
      <c r="M845" s="222"/>
      <c r="N845" s="223"/>
      <c r="O845" s="65"/>
      <c r="P845" s="65"/>
      <c r="Q845" s="65"/>
      <c r="R845" s="65"/>
      <c r="S845" s="65"/>
      <c r="T845" s="66"/>
      <c r="U845" s="35"/>
      <c r="V845" s="35"/>
      <c r="W845" s="35"/>
      <c r="X845" s="35"/>
      <c r="Y845" s="35"/>
      <c r="Z845" s="35"/>
      <c r="AA845" s="35"/>
      <c r="AB845" s="35"/>
      <c r="AC845" s="35"/>
      <c r="AD845" s="35"/>
      <c r="AE845" s="35"/>
      <c r="AT845" s="18" t="s">
        <v>279</v>
      </c>
      <c r="AU845" s="18" t="s">
        <v>82</v>
      </c>
    </row>
    <row r="846" spans="1:65" s="13" customFormat="1" ht="11.25">
      <c r="B846" s="206"/>
      <c r="C846" s="207"/>
      <c r="D846" s="208" t="s">
        <v>246</v>
      </c>
      <c r="E846" s="209" t="s">
        <v>19</v>
      </c>
      <c r="F846" s="210" t="s">
        <v>2770</v>
      </c>
      <c r="G846" s="207"/>
      <c r="H846" s="211">
        <v>78</v>
      </c>
      <c r="I846" s="212"/>
      <c r="J846" s="207"/>
      <c r="K846" s="207"/>
      <c r="L846" s="213"/>
      <c r="M846" s="214"/>
      <c r="N846" s="215"/>
      <c r="O846" s="215"/>
      <c r="P846" s="215"/>
      <c r="Q846" s="215"/>
      <c r="R846" s="215"/>
      <c r="S846" s="215"/>
      <c r="T846" s="216"/>
      <c r="AT846" s="217" t="s">
        <v>246</v>
      </c>
      <c r="AU846" s="217" t="s">
        <v>82</v>
      </c>
      <c r="AV846" s="13" t="s">
        <v>82</v>
      </c>
      <c r="AW846" s="13" t="s">
        <v>33</v>
      </c>
      <c r="AX846" s="13" t="s">
        <v>80</v>
      </c>
      <c r="AY846" s="217" t="s">
        <v>206</v>
      </c>
    </row>
    <row r="847" spans="1:65" s="2" customFormat="1" ht="16.5" customHeight="1">
      <c r="A847" s="35"/>
      <c r="B847" s="36"/>
      <c r="C847" s="224" t="s">
        <v>2771</v>
      </c>
      <c r="D847" s="224" t="s">
        <v>286</v>
      </c>
      <c r="E847" s="225" t="s">
        <v>2772</v>
      </c>
      <c r="F847" s="226" t="s">
        <v>2773</v>
      </c>
      <c r="G847" s="227" t="s">
        <v>211</v>
      </c>
      <c r="H847" s="228">
        <v>74</v>
      </c>
      <c r="I847" s="229"/>
      <c r="J847" s="230">
        <f>ROUND(I847*H847,2)</f>
        <v>0</v>
      </c>
      <c r="K847" s="226" t="s">
        <v>277</v>
      </c>
      <c r="L847" s="231"/>
      <c r="M847" s="232" t="s">
        <v>19</v>
      </c>
      <c r="N847" s="233" t="s">
        <v>43</v>
      </c>
      <c r="O847" s="65"/>
      <c r="P847" s="202">
        <f>O847*H847</f>
        <v>0</v>
      </c>
      <c r="Q847" s="202">
        <v>1.2E-2</v>
      </c>
      <c r="R847" s="202">
        <f>Q847*H847</f>
        <v>0.88800000000000001</v>
      </c>
      <c r="S847" s="202">
        <v>0</v>
      </c>
      <c r="T847" s="203">
        <f>S847*H847</f>
        <v>0</v>
      </c>
      <c r="U847" s="35"/>
      <c r="V847" s="35"/>
      <c r="W847" s="35"/>
      <c r="X847" s="35"/>
      <c r="Y847" s="35"/>
      <c r="Z847" s="35"/>
      <c r="AA847" s="35"/>
      <c r="AB847" s="35"/>
      <c r="AC847" s="35"/>
      <c r="AD847" s="35"/>
      <c r="AE847" s="35"/>
      <c r="AR847" s="204" t="s">
        <v>239</v>
      </c>
      <c r="AT847" s="204" t="s">
        <v>286</v>
      </c>
      <c r="AU847" s="204" t="s">
        <v>82</v>
      </c>
      <c r="AY847" s="18" t="s">
        <v>206</v>
      </c>
      <c r="BE847" s="205">
        <f>IF(N847="základní",J847,0)</f>
        <v>0</v>
      </c>
      <c r="BF847" s="205">
        <f>IF(N847="snížená",J847,0)</f>
        <v>0</v>
      </c>
      <c r="BG847" s="205">
        <f>IF(N847="zákl. přenesená",J847,0)</f>
        <v>0</v>
      </c>
      <c r="BH847" s="205">
        <f>IF(N847="sníž. přenesená",J847,0)</f>
        <v>0</v>
      </c>
      <c r="BI847" s="205">
        <f>IF(N847="nulová",J847,0)</f>
        <v>0</v>
      </c>
      <c r="BJ847" s="18" t="s">
        <v>80</v>
      </c>
      <c r="BK847" s="205">
        <f>ROUND(I847*H847,2)</f>
        <v>0</v>
      </c>
      <c r="BL847" s="18" t="s">
        <v>212</v>
      </c>
      <c r="BM847" s="204" t="s">
        <v>2774</v>
      </c>
    </row>
    <row r="848" spans="1:65" s="13" customFormat="1" ht="11.25">
      <c r="B848" s="206"/>
      <c r="C848" s="207"/>
      <c r="D848" s="208" t="s">
        <v>246</v>
      </c>
      <c r="E848" s="209" t="s">
        <v>19</v>
      </c>
      <c r="F848" s="210" t="s">
        <v>2775</v>
      </c>
      <c r="G848" s="207"/>
      <c r="H848" s="211">
        <v>74</v>
      </c>
      <c r="I848" s="212"/>
      <c r="J848" s="207"/>
      <c r="K848" s="207"/>
      <c r="L848" s="213"/>
      <c r="M848" s="214"/>
      <c r="N848" s="215"/>
      <c r="O848" s="215"/>
      <c r="P848" s="215"/>
      <c r="Q848" s="215"/>
      <c r="R848" s="215"/>
      <c r="S848" s="215"/>
      <c r="T848" s="216"/>
      <c r="AT848" s="217" t="s">
        <v>246</v>
      </c>
      <c r="AU848" s="217" t="s">
        <v>82</v>
      </c>
      <c r="AV848" s="13" t="s">
        <v>82</v>
      </c>
      <c r="AW848" s="13" t="s">
        <v>33</v>
      </c>
      <c r="AX848" s="13" t="s">
        <v>80</v>
      </c>
      <c r="AY848" s="217" t="s">
        <v>206</v>
      </c>
    </row>
    <row r="849" spans="1:65" s="2" customFormat="1" ht="16.5" customHeight="1">
      <c r="A849" s="35"/>
      <c r="B849" s="36"/>
      <c r="C849" s="224" t="s">
        <v>2776</v>
      </c>
      <c r="D849" s="224" t="s">
        <v>286</v>
      </c>
      <c r="E849" s="225" t="s">
        <v>2777</v>
      </c>
      <c r="F849" s="226" t="s">
        <v>2778</v>
      </c>
      <c r="G849" s="227" t="s">
        <v>211</v>
      </c>
      <c r="H849" s="228">
        <v>5</v>
      </c>
      <c r="I849" s="229"/>
      <c r="J849" s="230">
        <f>ROUND(I849*H849,2)</f>
        <v>0</v>
      </c>
      <c r="K849" s="226" t="s">
        <v>277</v>
      </c>
      <c r="L849" s="231"/>
      <c r="M849" s="232" t="s">
        <v>19</v>
      </c>
      <c r="N849" s="233" t="s">
        <v>43</v>
      </c>
      <c r="O849" s="65"/>
      <c r="P849" s="202">
        <f>O849*H849</f>
        <v>0</v>
      </c>
      <c r="Q849" s="202">
        <v>8.9999999999999993E-3</v>
      </c>
      <c r="R849" s="202">
        <f>Q849*H849</f>
        <v>4.4999999999999998E-2</v>
      </c>
      <c r="S849" s="202">
        <v>0</v>
      </c>
      <c r="T849" s="203">
        <f>S849*H849</f>
        <v>0</v>
      </c>
      <c r="U849" s="35"/>
      <c r="V849" s="35"/>
      <c r="W849" s="35"/>
      <c r="X849" s="35"/>
      <c r="Y849" s="35"/>
      <c r="Z849" s="35"/>
      <c r="AA849" s="35"/>
      <c r="AB849" s="35"/>
      <c r="AC849" s="35"/>
      <c r="AD849" s="35"/>
      <c r="AE849" s="35"/>
      <c r="AR849" s="204" t="s">
        <v>239</v>
      </c>
      <c r="AT849" s="204" t="s">
        <v>286</v>
      </c>
      <c r="AU849" s="204" t="s">
        <v>82</v>
      </c>
      <c r="AY849" s="18" t="s">
        <v>206</v>
      </c>
      <c r="BE849" s="205">
        <f>IF(N849="základní",J849,0)</f>
        <v>0</v>
      </c>
      <c r="BF849" s="205">
        <f>IF(N849="snížená",J849,0)</f>
        <v>0</v>
      </c>
      <c r="BG849" s="205">
        <f>IF(N849="zákl. přenesená",J849,0)</f>
        <v>0</v>
      </c>
      <c r="BH849" s="205">
        <f>IF(N849="sníž. přenesená",J849,0)</f>
        <v>0</v>
      </c>
      <c r="BI849" s="205">
        <f>IF(N849="nulová",J849,0)</f>
        <v>0</v>
      </c>
      <c r="BJ849" s="18" t="s">
        <v>80</v>
      </c>
      <c r="BK849" s="205">
        <f>ROUND(I849*H849,2)</f>
        <v>0</v>
      </c>
      <c r="BL849" s="18" t="s">
        <v>212</v>
      </c>
      <c r="BM849" s="204" t="s">
        <v>2779</v>
      </c>
    </row>
    <row r="850" spans="1:65" s="2" customFormat="1" ht="16.5" customHeight="1">
      <c r="A850" s="35"/>
      <c r="B850" s="36"/>
      <c r="C850" s="193" t="s">
        <v>2780</v>
      </c>
      <c r="D850" s="193" t="s">
        <v>208</v>
      </c>
      <c r="E850" s="194" t="s">
        <v>2781</v>
      </c>
      <c r="F850" s="195" t="s">
        <v>2782</v>
      </c>
      <c r="G850" s="196" t="s">
        <v>211</v>
      </c>
      <c r="H850" s="197">
        <v>13</v>
      </c>
      <c r="I850" s="198"/>
      <c r="J850" s="199">
        <f>ROUND(I850*H850,2)</f>
        <v>0</v>
      </c>
      <c r="K850" s="195" t="s">
        <v>277</v>
      </c>
      <c r="L850" s="40"/>
      <c r="M850" s="200" t="s">
        <v>19</v>
      </c>
      <c r="N850" s="201" t="s">
        <v>43</v>
      </c>
      <c r="O850" s="65"/>
      <c r="P850" s="202">
        <f>O850*H850</f>
        <v>0</v>
      </c>
      <c r="Q850" s="202">
        <v>1.8000000000000001E-4</v>
      </c>
      <c r="R850" s="202">
        <f>Q850*H850</f>
        <v>2.3400000000000001E-3</v>
      </c>
      <c r="S850" s="202">
        <v>0</v>
      </c>
      <c r="T850" s="203">
        <f>S850*H850</f>
        <v>0</v>
      </c>
      <c r="U850" s="35"/>
      <c r="V850" s="35"/>
      <c r="W850" s="35"/>
      <c r="X850" s="35"/>
      <c r="Y850" s="35"/>
      <c r="Z850" s="35"/>
      <c r="AA850" s="35"/>
      <c r="AB850" s="35"/>
      <c r="AC850" s="35"/>
      <c r="AD850" s="35"/>
      <c r="AE850" s="35"/>
      <c r="AR850" s="204" t="s">
        <v>212</v>
      </c>
      <c r="AT850" s="204" t="s">
        <v>208</v>
      </c>
      <c r="AU850" s="204" t="s">
        <v>82</v>
      </c>
      <c r="AY850" s="18" t="s">
        <v>206</v>
      </c>
      <c r="BE850" s="205">
        <f>IF(N850="základní",J850,0)</f>
        <v>0</v>
      </c>
      <c r="BF850" s="205">
        <f>IF(N850="snížená",J850,0)</f>
        <v>0</v>
      </c>
      <c r="BG850" s="205">
        <f>IF(N850="zákl. přenesená",J850,0)</f>
        <v>0</v>
      </c>
      <c r="BH850" s="205">
        <f>IF(N850="sníž. přenesená",J850,0)</f>
        <v>0</v>
      </c>
      <c r="BI850" s="205">
        <f>IF(N850="nulová",J850,0)</f>
        <v>0</v>
      </c>
      <c r="BJ850" s="18" t="s">
        <v>80</v>
      </c>
      <c r="BK850" s="205">
        <f>ROUND(I850*H850,2)</f>
        <v>0</v>
      </c>
      <c r="BL850" s="18" t="s">
        <v>212</v>
      </c>
      <c r="BM850" s="204" t="s">
        <v>2783</v>
      </c>
    </row>
    <row r="851" spans="1:65" s="2" customFormat="1" ht="68.25">
      <c r="A851" s="35"/>
      <c r="B851" s="36"/>
      <c r="C851" s="37"/>
      <c r="D851" s="208" t="s">
        <v>279</v>
      </c>
      <c r="E851" s="37"/>
      <c r="F851" s="221" t="s">
        <v>2730</v>
      </c>
      <c r="G851" s="37"/>
      <c r="H851" s="37"/>
      <c r="I851" s="116"/>
      <c r="J851" s="37"/>
      <c r="K851" s="37"/>
      <c r="L851" s="40"/>
      <c r="M851" s="222"/>
      <c r="N851" s="223"/>
      <c r="O851" s="65"/>
      <c r="P851" s="65"/>
      <c r="Q851" s="65"/>
      <c r="R851" s="65"/>
      <c r="S851" s="65"/>
      <c r="T851" s="66"/>
      <c r="U851" s="35"/>
      <c r="V851" s="35"/>
      <c r="W851" s="35"/>
      <c r="X851" s="35"/>
      <c r="Y851" s="35"/>
      <c r="Z851" s="35"/>
      <c r="AA851" s="35"/>
      <c r="AB851" s="35"/>
      <c r="AC851" s="35"/>
      <c r="AD851" s="35"/>
      <c r="AE851" s="35"/>
      <c r="AT851" s="18" t="s">
        <v>279</v>
      </c>
      <c r="AU851" s="18" t="s">
        <v>82</v>
      </c>
    </row>
    <row r="852" spans="1:65" s="2" customFormat="1" ht="16.5" customHeight="1">
      <c r="A852" s="35"/>
      <c r="B852" s="36"/>
      <c r="C852" s="224" t="s">
        <v>2784</v>
      </c>
      <c r="D852" s="224" t="s">
        <v>286</v>
      </c>
      <c r="E852" s="225" t="s">
        <v>2785</v>
      </c>
      <c r="F852" s="226" t="s">
        <v>2786</v>
      </c>
      <c r="G852" s="227" t="s">
        <v>211</v>
      </c>
      <c r="H852" s="228">
        <v>13</v>
      </c>
      <c r="I852" s="229"/>
      <c r="J852" s="230">
        <f>ROUND(I852*H852,2)</f>
        <v>0</v>
      </c>
      <c r="K852" s="226" t="s">
        <v>277</v>
      </c>
      <c r="L852" s="231"/>
      <c r="M852" s="232" t="s">
        <v>19</v>
      </c>
      <c r="N852" s="233" t="s">
        <v>43</v>
      </c>
      <c r="O852" s="65"/>
      <c r="P852" s="202">
        <f>O852*H852</f>
        <v>0</v>
      </c>
      <c r="Q852" s="202">
        <v>8.5000000000000006E-3</v>
      </c>
      <c r="R852" s="202">
        <f>Q852*H852</f>
        <v>0.11050000000000001</v>
      </c>
      <c r="S852" s="202">
        <v>0</v>
      </c>
      <c r="T852" s="203">
        <f>S852*H852</f>
        <v>0</v>
      </c>
      <c r="U852" s="35"/>
      <c r="V852" s="35"/>
      <c r="W852" s="35"/>
      <c r="X852" s="35"/>
      <c r="Y852" s="35"/>
      <c r="Z852" s="35"/>
      <c r="AA852" s="35"/>
      <c r="AB852" s="35"/>
      <c r="AC852" s="35"/>
      <c r="AD852" s="35"/>
      <c r="AE852" s="35"/>
      <c r="AR852" s="204" t="s">
        <v>239</v>
      </c>
      <c r="AT852" s="204" t="s">
        <v>286</v>
      </c>
      <c r="AU852" s="204" t="s">
        <v>82</v>
      </c>
      <c r="AY852" s="18" t="s">
        <v>206</v>
      </c>
      <c r="BE852" s="205">
        <f>IF(N852="základní",J852,0)</f>
        <v>0</v>
      </c>
      <c r="BF852" s="205">
        <f>IF(N852="snížená",J852,0)</f>
        <v>0</v>
      </c>
      <c r="BG852" s="205">
        <f>IF(N852="zákl. přenesená",J852,0)</f>
        <v>0</v>
      </c>
      <c r="BH852" s="205">
        <f>IF(N852="sníž. přenesená",J852,0)</f>
        <v>0</v>
      </c>
      <c r="BI852" s="205">
        <f>IF(N852="nulová",J852,0)</f>
        <v>0</v>
      </c>
      <c r="BJ852" s="18" t="s">
        <v>80</v>
      </c>
      <c r="BK852" s="205">
        <f>ROUND(I852*H852,2)</f>
        <v>0</v>
      </c>
      <c r="BL852" s="18" t="s">
        <v>212</v>
      </c>
      <c r="BM852" s="204" t="s">
        <v>2787</v>
      </c>
    </row>
    <row r="853" spans="1:65" s="2" customFormat="1" ht="21.75" customHeight="1">
      <c r="A853" s="35"/>
      <c r="B853" s="36"/>
      <c r="C853" s="193" t="s">
        <v>2788</v>
      </c>
      <c r="D853" s="193" t="s">
        <v>208</v>
      </c>
      <c r="E853" s="194" t="s">
        <v>2789</v>
      </c>
      <c r="F853" s="195" t="s">
        <v>2790</v>
      </c>
      <c r="G853" s="196" t="s">
        <v>211</v>
      </c>
      <c r="H853" s="197">
        <v>238</v>
      </c>
      <c r="I853" s="198"/>
      <c r="J853" s="199">
        <f>ROUND(I853*H853,2)</f>
        <v>0</v>
      </c>
      <c r="K853" s="195" t="s">
        <v>277</v>
      </c>
      <c r="L853" s="40"/>
      <c r="M853" s="200" t="s">
        <v>19</v>
      </c>
      <c r="N853" s="201" t="s">
        <v>43</v>
      </c>
      <c r="O853" s="65"/>
      <c r="P853" s="202">
        <f>O853*H853</f>
        <v>0</v>
      </c>
      <c r="Q853" s="202">
        <v>4.0000000000000003E-5</v>
      </c>
      <c r="R853" s="202">
        <f>Q853*H853</f>
        <v>9.5200000000000007E-3</v>
      </c>
      <c r="S853" s="202">
        <v>0</v>
      </c>
      <c r="T853" s="203">
        <f>S853*H853</f>
        <v>0</v>
      </c>
      <c r="U853" s="35"/>
      <c r="V853" s="35"/>
      <c r="W853" s="35"/>
      <c r="X853" s="35"/>
      <c r="Y853" s="35"/>
      <c r="Z853" s="35"/>
      <c r="AA853" s="35"/>
      <c r="AB853" s="35"/>
      <c r="AC853" s="35"/>
      <c r="AD853" s="35"/>
      <c r="AE853" s="35"/>
      <c r="AR853" s="204" t="s">
        <v>212</v>
      </c>
      <c r="AT853" s="204" t="s">
        <v>208</v>
      </c>
      <c r="AU853" s="204" t="s">
        <v>82</v>
      </c>
      <c r="AY853" s="18" t="s">
        <v>206</v>
      </c>
      <c r="BE853" s="205">
        <f>IF(N853="základní",J853,0)</f>
        <v>0</v>
      </c>
      <c r="BF853" s="205">
        <f>IF(N853="snížená",J853,0)</f>
        <v>0</v>
      </c>
      <c r="BG853" s="205">
        <f>IF(N853="zákl. přenesená",J853,0)</f>
        <v>0</v>
      </c>
      <c r="BH853" s="205">
        <f>IF(N853="sníž. přenesená",J853,0)</f>
        <v>0</v>
      </c>
      <c r="BI853" s="205">
        <f>IF(N853="nulová",J853,0)</f>
        <v>0</v>
      </c>
      <c r="BJ853" s="18" t="s">
        <v>80</v>
      </c>
      <c r="BK853" s="205">
        <f>ROUND(I853*H853,2)</f>
        <v>0</v>
      </c>
      <c r="BL853" s="18" t="s">
        <v>212</v>
      </c>
      <c r="BM853" s="204" t="s">
        <v>2791</v>
      </c>
    </row>
    <row r="854" spans="1:65" s="2" customFormat="1" ht="87.75">
      <c r="A854" s="35"/>
      <c r="B854" s="36"/>
      <c r="C854" s="37"/>
      <c r="D854" s="208" t="s">
        <v>279</v>
      </c>
      <c r="E854" s="37"/>
      <c r="F854" s="221" t="s">
        <v>2792</v>
      </c>
      <c r="G854" s="37"/>
      <c r="H854" s="37"/>
      <c r="I854" s="116"/>
      <c r="J854" s="37"/>
      <c r="K854" s="37"/>
      <c r="L854" s="40"/>
      <c r="M854" s="222"/>
      <c r="N854" s="223"/>
      <c r="O854" s="65"/>
      <c r="P854" s="65"/>
      <c r="Q854" s="65"/>
      <c r="R854" s="65"/>
      <c r="S854" s="65"/>
      <c r="T854" s="66"/>
      <c r="U854" s="35"/>
      <c r="V854" s="35"/>
      <c r="W854" s="35"/>
      <c r="X854" s="35"/>
      <c r="Y854" s="35"/>
      <c r="Z854" s="35"/>
      <c r="AA854" s="35"/>
      <c r="AB854" s="35"/>
      <c r="AC854" s="35"/>
      <c r="AD854" s="35"/>
      <c r="AE854" s="35"/>
      <c r="AT854" s="18" t="s">
        <v>279</v>
      </c>
      <c r="AU854" s="18" t="s">
        <v>82</v>
      </c>
    </row>
    <row r="855" spans="1:65" s="13" customFormat="1" ht="11.25">
      <c r="B855" s="206"/>
      <c r="C855" s="207"/>
      <c r="D855" s="208" t="s">
        <v>246</v>
      </c>
      <c r="E855" s="209" t="s">
        <v>19</v>
      </c>
      <c r="F855" s="210" t="s">
        <v>2793</v>
      </c>
      <c r="G855" s="207"/>
      <c r="H855" s="211">
        <v>238</v>
      </c>
      <c r="I855" s="212"/>
      <c r="J855" s="207"/>
      <c r="K855" s="207"/>
      <c r="L855" s="213"/>
      <c r="M855" s="214"/>
      <c r="N855" s="215"/>
      <c r="O855" s="215"/>
      <c r="P855" s="215"/>
      <c r="Q855" s="215"/>
      <c r="R855" s="215"/>
      <c r="S855" s="215"/>
      <c r="T855" s="216"/>
      <c r="AT855" s="217" t="s">
        <v>246</v>
      </c>
      <c r="AU855" s="217" t="s">
        <v>82</v>
      </c>
      <c r="AV855" s="13" t="s">
        <v>82</v>
      </c>
      <c r="AW855" s="13" t="s">
        <v>33</v>
      </c>
      <c r="AX855" s="13" t="s">
        <v>80</v>
      </c>
      <c r="AY855" s="217" t="s">
        <v>206</v>
      </c>
    </row>
    <row r="856" spans="1:65" s="2" customFormat="1" ht="21.75" customHeight="1">
      <c r="A856" s="35"/>
      <c r="B856" s="36"/>
      <c r="C856" s="193" t="s">
        <v>2794</v>
      </c>
      <c r="D856" s="193" t="s">
        <v>208</v>
      </c>
      <c r="E856" s="194" t="s">
        <v>2795</v>
      </c>
      <c r="F856" s="195" t="s">
        <v>2796</v>
      </c>
      <c r="G856" s="196" t="s">
        <v>211</v>
      </c>
      <c r="H856" s="197">
        <v>388</v>
      </c>
      <c r="I856" s="198"/>
      <c r="J856" s="199">
        <f>ROUND(I856*H856,2)</f>
        <v>0</v>
      </c>
      <c r="K856" s="195" t="s">
        <v>277</v>
      </c>
      <c r="L856" s="40"/>
      <c r="M856" s="200" t="s">
        <v>19</v>
      </c>
      <c r="N856" s="201" t="s">
        <v>43</v>
      </c>
      <c r="O856" s="65"/>
      <c r="P856" s="202">
        <f>O856*H856</f>
        <v>0</v>
      </c>
      <c r="Q856" s="202">
        <v>4.0000000000000003E-5</v>
      </c>
      <c r="R856" s="202">
        <f>Q856*H856</f>
        <v>1.5520000000000001E-2</v>
      </c>
      <c r="S856" s="202">
        <v>0</v>
      </c>
      <c r="T856" s="203">
        <f>S856*H856</f>
        <v>0</v>
      </c>
      <c r="U856" s="35"/>
      <c r="V856" s="35"/>
      <c r="W856" s="35"/>
      <c r="X856" s="35"/>
      <c r="Y856" s="35"/>
      <c r="Z856" s="35"/>
      <c r="AA856" s="35"/>
      <c r="AB856" s="35"/>
      <c r="AC856" s="35"/>
      <c r="AD856" s="35"/>
      <c r="AE856" s="35"/>
      <c r="AR856" s="204" t="s">
        <v>212</v>
      </c>
      <c r="AT856" s="204" t="s">
        <v>208</v>
      </c>
      <c r="AU856" s="204" t="s">
        <v>82</v>
      </c>
      <c r="AY856" s="18" t="s">
        <v>206</v>
      </c>
      <c r="BE856" s="205">
        <f>IF(N856="základní",J856,0)</f>
        <v>0</v>
      </c>
      <c r="BF856" s="205">
        <f>IF(N856="snížená",J856,0)</f>
        <v>0</v>
      </c>
      <c r="BG856" s="205">
        <f>IF(N856="zákl. přenesená",J856,0)</f>
        <v>0</v>
      </c>
      <c r="BH856" s="205">
        <f>IF(N856="sníž. přenesená",J856,0)</f>
        <v>0</v>
      </c>
      <c r="BI856" s="205">
        <f>IF(N856="nulová",J856,0)</f>
        <v>0</v>
      </c>
      <c r="BJ856" s="18" t="s">
        <v>80</v>
      </c>
      <c r="BK856" s="205">
        <f>ROUND(I856*H856,2)</f>
        <v>0</v>
      </c>
      <c r="BL856" s="18" t="s">
        <v>212</v>
      </c>
      <c r="BM856" s="204" t="s">
        <v>2797</v>
      </c>
    </row>
    <row r="857" spans="1:65" s="2" customFormat="1" ht="87.75">
      <c r="A857" s="35"/>
      <c r="B857" s="36"/>
      <c r="C857" s="37"/>
      <c r="D857" s="208" t="s">
        <v>279</v>
      </c>
      <c r="E857" s="37"/>
      <c r="F857" s="221" t="s">
        <v>2792</v>
      </c>
      <c r="G857" s="37"/>
      <c r="H857" s="37"/>
      <c r="I857" s="116"/>
      <c r="J857" s="37"/>
      <c r="K857" s="37"/>
      <c r="L857" s="40"/>
      <c r="M857" s="222"/>
      <c r="N857" s="223"/>
      <c r="O857" s="65"/>
      <c r="P857" s="65"/>
      <c r="Q857" s="65"/>
      <c r="R857" s="65"/>
      <c r="S857" s="65"/>
      <c r="T857" s="66"/>
      <c r="U857" s="35"/>
      <c r="V857" s="35"/>
      <c r="W857" s="35"/>
      <c r="X857" s="35"/>
      <c r="Y857" s="35"/>
      <c r="Z857" s="35"/>
      <c r="AA857" s="35"/>
      <c r="AB857" s="35"/>
      <c r="AC857" s="35"/>
      <c r="AD857" s="35"/>
      <c r="AE857" s="35"/>
      <c r="AT857" s="18" t="s">
        <v>279</v>
      </c>
      <c r="AU857" s="18" t="s">
        <v>82</v>
      </c>
    </row>
    <row r="858" spans="1:65" s="13" customFormat="1" ht="11.25">
      <c r="B858" s="206"/>
      <c r="C858" s="207"/>
      <c r="D858" s="208" t="s">
        <v>246</v>
      </c>
      <c r="E858" s="209" t="s">
        <v>19</v>
      </c>
      <c r="F858" s="210" t="s">
        <v>2798</v>
      </c>
      <c r="G858" s="207"/>
      <c r="H858" s="211">
        <v>388</v>
      </c>
      <c r="I858" s="212"/>
      <c r="J858" s="207"/>
      <c r="K858" s="207"/>
      <c r="L858" s="213"/>
      <c r="M858" s="214"/>
      <c r="N858" s="215"/>
      <c r="O858" s="215"/>
      <c r="P858" s="215"/>
      <c r="Q858" s="215"/>
      <c r="R858" s="215"/>
      <c r="S858" s="215"/>
      <c r="T858" s="216"/>
      <c r="AT858" s="217" t="s">
        <v>246</v>
      </c>
      <c r="AU858" s="217" t="s">
        <v>82</v>
      </c>
      <c r="AV858" s="13" t="s">
        <v>82</v>
      </c>
      <c r="AW858" s="13" t="s">
        <v>33</v>
      </c>
      <c r="AX858" s="13" t="s">
        <v>80</v>
      </c>
      <c r="AY858" s="217" t="s">
        <v>206</v>
      </c>
    </row>
    <row r="859" spans="1:65" s="2" customFormat="1" ht="21.75" customHeight="1">
      <c r="A859" s="35"/>
      <c r="B859" s="36"/>
      <c r="C859" s="193" t="s">
        <v>2799</v>
      </c>
      <c r="D859" s="193" t="s">
        <v>208</v>
      </c>
      <c r="E859" s="194" t="s">
        <v>2800</v>
      </c>
      <c r="F859" s="195" t="s">
        <v>2801</v>
      </c>
      <c r="G859" s="196" t="s">
        <v>211</v>
      </c>
      <c r="H859" s="197">
        <v>348</v>
      </c>
      <c r="I859" s="198"/>
      <c r="J859" s="199">
        <f>ROUND(I859*H859,2)</f>
        <v>0</v>
      </c>
      <c r="K859" s="195" t="s">
        <v>277</v>
      </c>
      <c r="L859" s="40"/>
      <c r="M859" s="200" t="s">
        <v>19</v>
      </c>
      <c r="N859" s="201" t="s">
        <v>43</v>
      </c>
      <c r="O859" s="65"/>
      <c r="P859" s="202">
        <f>O859*H859</f>
        <v>0</v>
      </c>
      <c r="Q859" s="202">
        <v>4.0000000000000003E-5</v>
      </c>
      <c r="R859" s="202">
        <f>Q859*H859</f>
        <v>1.3920000000000002E-2</v>
      </c>
      <c r="S859" s="202">
        <v>0</v>
      </c>
      <c r="T859" s="203">
        <f>S859*H859</f>
        <v>0</v>
      </c>
      <c r="U859" s="35"/>
      <c r="V859" s="35"/>
      <c r="W859" s="35"/>
      <c r="X859" s="35"/>
      <c r="Y859" s="35"/>
      <c r="Z859" s="35"/>
      <c r="AA859" s="35"/>
      <c r="AB859" s="35"/>
      <c r="AC859" s="35"/>
      <c r="AD859" s="35"/>
      <c r="AE859" s="35"/>
      <c r="AR859" s="204" t="s">
        <v>212</v>
      </c>
      <c r="AT859" s="204" t="s">
        <v>208</v>
      </c>
      <c r="AU859" s="204" t="s">
        <v>82</v>
      </c>
      <c r="AY859" s="18" t="s">
        <v>206</v>
      </c>
      <c r="BE859" s="205">
        <f>IF(N859="základní",J859,0)</f>
        <v>0</v>
      </c>
      <c r="BF859" s="205">
        <f>IF(N859="snížená",J859,0)</f>
        <v>0</v>
      </c>
      <c r="BG859" s="205">
        <f>IF(N859="zákl. přenesená",J859,0)</f>
        <v>0</v>
      </c>
      <c r="BH859" s="205">
        <f>IF(N859="sníž. přenesená",J859,0)</f>
        <v>0</v>
      </c>
      <c r="BI859" s="205">
        <f>IF(N859="nulová",J859,0)</f>
        <v>0</v>
      </c>
      <c r="BJ859" s="18" t="s">
        <v>80</v>
      </c>
      <c r="BK859" s="205">
        <f>ROUND(I859*H859,2)</f>
        <v>0</v>
      </c>
      <c r="BL859" s="18" t="s">
        <v>212</v>
      </c>
      <c r="BM859" s="204" t="s">
        <v>2802</v>
      </c>
    </row>
    <row r="860" spans="1:65" s="2" customFormat="1" ht="87.75">
      <c r="A860" s="35"/>
      <c r="B860" s="36"/>
      <c r="C860" s="37"/>
      <c r="D860" s="208" t="s">
        <v>279</v>
      </c>
      <c r="E860" s="37"/>
      <c r="F860" s="221" t="s">
        <v>2792</v>
      </c>
      <c r="G860" s="37"/>
      <c r="H860" s="37"/>
      <c r="I860" s="116"/>
      <c r="J860" s="37"/>
      <c r="K860" s="37"/>
      <c r="L860" s="40"/>
      <c r="M860" s="222"/>
      <c r="N860" s="223"/>
      <c r="O860" s="65"/>
      <c r="P860" s="65"/>
      <c r="Q860" s="65"/>
      <c r="R860" s="65"/>
      <c r="S860" s="65"/>
      <c r="T860" s="66"/>
      <c r="U860" s="35"/>
      <c r="V860" s="35"/>
      <c r="W860" s="35"/>
      <c r="X860" s="35"/>
      <c r="Y860" s="35"/>
      <c r="Z860" s="35"/>
      <c r="AA860" s="35"/>
      <c r="AB860" s="35"/>
      <c r="AC860" s="35"/>
      <c r="AD860" s="35"/>
      <c r="AE860" s="35"/>
      <c r="AT860" s="18" t="s">
        <v>279</v>
      </c>
      <c r="AU860" s="18" t="s">
        <v>82</v>
      </c>
    </row>
    <row r="861" spans="1:65" s="13" customFormat="1" ht="22.5">
      <c r="B861" s="206"/>
      <c r="C861" s="207"/>
      <c r="D861" s="208" t="s">
        <v>246</v>
      </c>
      <c r="E861" s="209" t="s">
        <v>19</v>
      </c>
      <c r="F861" s="210" t="s">
        <v>2803</v>
      </c>
      <c r="G861" s="207"/>
      <c r="H861" s="211">
        <v>348</v>
      </c>
      <c r="I861" s="212"/>
      <c r="J861" s="207"/>
      <c r="K861" s="207"/>
      <c r="L861" s="213"/>
      <c r="M861" s="214"/>
      <c r="N861" s="215"/>
      <c r="O861" s="215"/>
      <c r="P861" s="215"/>
      <c r="Q861" s="215"/>
      <c r="R861" s="215"/>
      <c r="S861" s="215"/>
      <c r="T861" s="216"/>
      <c r="AT861" s="217" t="s">
        <v>246</v>
      </c>
      <c r="AU861" s="217" t="s">
        <v>82</v>
      </c>
      <c r="AV861" s="13" t="s">
        <v>82</v>
      </c>
      <c r="AW861" s="13" t="s">
        <v>33</v>
      </c>
      <c r="AX861" s="13" t="s">
        <v>80</v>
      </c>
      <c r="AY861" s="217" t="s">
        <v>206</v>
      </c>
    </row>
    <row r="862" spans="1:65" s="2" customFormat="1" ht="21.75" customHeight="1">
      <c r="A862" s="35"/>
      <c r="B862" s="36"/>
      <c r="C862" s="193" t="s">
        <v>2804</v>
      </c>
      <c r="D862" s="193" t="s">
        <v>208</v>
      </c>
      <c r="E862" s="194" t="s">
        <v>2805</v>
      </c>
      <c r="F862" s="195" t="s">
        <v>2806</v>
      </c>
      <c r="G862" s="196" t="s">
        <v>211</v>
      </c>
      <c r="H862" s="197">
        <v>28</v>
      </c>
      <c r="I862" s="198"/>
      <c r="J862" s="199">
        <f>ROUND(I862*H862,2)</f>
        <v>0</v>
      </c>
      <c r="K862" s="195" t="s">
        <v>277</v>
      </c>
      <c r="L862" s="40"/>
      <c r="M862" s="200" t="s">
        <v>19</v>
      </c>
      <c r="N862" s="201" t="s">
        <v>43</v>
      </c>
      <c r="O862" s="65"/>
      <c r="P862" s="202">
        <f>O862*H862</f>
        <v>0</v>
      </c>
      <c r="Q862" s="202">
        <v>1.6000000000000001E-4</v>
      </c>
      <c r="R862" s="202">
        <f>Q862*H862</f>
        <v>4.4800000000000005E-3</v>
      </c>
      <c r="S862" s="202">
        <v>0</v>
      </c>
      <c r="T862" s="203">
        <f>S862*H862</f>
        <v>0</v>
      </c>
      <c r="U862" s="35"/>
      <c r="V862" s="35"/>
      <c r="W862" s="35"/>
      <c r="X862" s="35"/>
      <c r="Y862" s="35"/>
      <c r="Z862" s="35"/>
      <c r="AA862" s="35"/>
      <c r="AB862" s="35"/>
      <c r="AC862" s="35"/>
      <c r="AD862" s="35"/>
      <c r="AE862" s="35"/>
      <c r="AR862" s="204" t="s">
        <v>212</v>
      </c>
      <c r="AT862" s="204" t="s">
        <v>208</v>
      </c>
      <c r="AU862" s="204" t="s">
        <v>82</v>
      </c>
      <c r="AY862" s="18" t="s">
        <v>206</v>
      </c>
      <c r="BE862" s="205">
        <f>IF(N862="základní",J862,0)</f>
        <v>0</v>
      </c>
      <c r="BF862" s="205">
        <f>IF(N862="snížená",J862,0)</f>
        <v>0</v>
      </c>
      <c r="BG862" s="205">
        <f>IF(N862="zákl. přenesená",J862,0)</f>
        <v>0</v>
      </c>
      <c r="BH862" s="205">
        <f>IF(N862="sníž. přenesená",J862,0)</f>
        <v>0</v>
      </c>
      <c r="BI862" s="205">
        <f>IF(N862="nulová",J862,0)</f>
        <v>0</v>
      </c>
      <c r="BJ862" s="18" t="s">
        <v>80</v>
      </c>
      <c r="BK862" s="205">
        <f>ROUND(I862*H862,2)</f>
        <v>0</v>
      </c>
      <c r="BL862" s="18" t="s">
        <v>212</v>
      </c>
      <c r="BM862" s="204" t="s">
        <v>2807</v>
      </c>
    </row>
    <row r="863" spans="1:65" s="2" customFormat="1" ht="87.75">
      <c r="A863" s="35"/>
      <c r="B863" s="36"/>
      <c r="C863" s="37"/>
      <c r="D863" s="208" t="s">
        <v>279</v>
      </c>
      <c r="E863" s="37"/>
      <c r="F863" s="221" t="s">
        <v>2792</v>
      </c>
      <c r="G863" s="37"/>
      <c r="H863" s="37"/>
      <c r="I863" s="116"/>
      <c r="J863" s="37"/>
      <c r="K863" s="37"/>
      <c r="L863" s="40"/>
      <c r="M863" s="222"/>
      <c r="N863" s="223"/>
      <c r="O863" s="65"/>
      <c r="P863" s="65"/>
      <c r="Q863" s="65"/>
      <c r="R863" s="65"/>
      <c r="S863" s="65"/>
      <c r="T863" s="66"/>
      <c r="U863" s="35"/>
      <c r="V863" s="35"/>
      <c r="W863" s="35"/>
      <c r="X863" s="35"/>
      <c r="Y863" s="35"/>
      <c r="Z863" s="35"/>
      <c r="AA863" s="35"/>
      <c r="AB863" s="35"/>
      <c r="AC863" s="35"/>
      <c r="AD863" s="35"/>
      <c r="AE863" s="35"/>
      <c r="AT863" s="18" t="s">
        <v>279</v>
      </c>
      <c r="AU863" s="18" t="s">
        <v>82</v>
      </c>
    </row>
    <row r="864" spans="1:65" s="13" customFormat="1" ht="11.25">
      <c r="B864" s="206"/>
      <c r="C864" s="207"/>
      <c r="D864" s="208" t="s">
        <v>246</v>
      </c>
      <c r="E864" s="209" t="s">
        <v>19</v>
      </c>
      <c r="F864" s="210" t="s">
        <v>2808</v>
      </c>
      <c r="G864" s="207"/>
      <c r="H864" s="211">
        <v>28</v>
      </c>
      <c r="I864" s="212"/>
      <c r="J864" s="207"/>
      <c r="K864" s="207"/>
      <c r="L864" s="213"/>
      <c r="M864" s="214"/>
      <c r="N864" s="215"/>
      <c r="O864" s="215"/>
      <c r="P864" s="215"/>
      <c r="Q864" s="215"/>
      <c r="R864" s="215"/>
      <c r="S864" s="215"/>
      <c r="T864" s="216"/>
      <c r="AT864" s="217" t="s">
        <v>246</v>
      </c>
      <c r="AU864" s="217" t="s">
        <v>82</v>
      </c>
      <c r="AV864" s="13" t="s">
        <v>82</v>
      </c>
      <c r="AW864" s="13" t="s">
        <v>33</v>
      </c>
      <c r="AX864" s="13" t="s">
        <v>80</v>
      </c>
      <c r="AY864" s="217" t="s">
        <v>206</v>
      </c>
    </row>
    <row r="865" spans="1:65" s="2" customFormat="1" ht="16.5" customHeight="1">
      <c r="A865" s="35"/>
      <c r="B865" s="36"/>
      <c r="C865" s="193" t="s">
        <v>2809</v>
      </c>
      <c r="D865" s="193" t="s">
        <v>208</v>
      </c>
      <c r="E865" s="194" t="s">
        <v>2810</v>
      </c>
      <c r="F865" s="195" t="s">
        <v>2811</v>
      </c>
      <c r="G865" s="196" t="s">
        <v>211</v>
      </c>
      <c r="H865" s="197">
        <v>238</v>
      </c>
      <c r="I865" s="198"/>
      <c r="J865" s="199">
        <f>ROUND(I865*H865,2)</f>
        <v>0</v>
      </c>
      <c r="K865" s="195" t="s">
        <v>277</v>
      </c>
      <c r="L865" s="40"/>
      <c r="M865" s="200" t="s">
        <v>19</v>
      </c>
      <c r="N865" s="201" t="s">
        <v>43</v>
      </c>
      <c r="O865" s="65"/>
      <c r="P865" s="202">
        <f>O865*H865</f>
        <v>0</v>
      </c>
      <c r="Q865" s="202">
        <v>1.2999999999999999E-4</v>
      </c>
      <c r="R865" s="202">
        <f>Q865*H865</f>
        <v>3.0939999999999999E-2</v>
      </c>
      <c r="S865" s="202">
        <v>0</v>
      </c>
      <c r="T865" s="203">
        <f>S865*H865</f>
        <v>0</v>
      </c>
      <c r="U865" s="35"/>
      <c r="V865" s="35"/>
      <c r="W865" s="35"/>
      <c r="X865" s="35"/>
      <c r="Y865" s="35"/>
      <c r="Z865" s="35"/>
      <c r="AA865" s="35"/>
      <c r="AB865" s="35"/>
      <c r="AC865" s="35"/>
      <c r="AD865" s="35"/>
      <c r="AE865" s="35"/>
      <c r="AR865" s="204" t="s">
        <v>212</v>
      </c>
      <c r="AT865" s="204" t="s">
        <v>208</v>
      </c>
      <c r="AU865" s="204" t="s">
        <v>82</v>
      </c>
      <c r="AY865" s="18" t="s">
        <v>206</v>
      </c>
      <c r="BE865" s="205">
        <f>IF(N865="základní",J865,0)</f>
        <v>0</v>
      </c>
      <c r="BF865" s="205">
        <f>IF(N865="snížená",J865,0)</f>
        <v>0</v>
      </c>
      <c r="BG865" s="205">
        <f>IF(N865="zákl. přenesená",J865,0)</f>
        <v>0</v>
      </c>
      <c r="BH865" s="205">
        <f>IF(N865="sníž. přenesená",J865,0)</f>
        <v>0</v>
      </c>
      <c r="BI865" s="205">
        <f>IF(N865="nulová",J865,0)</f>
        <v>0</v>
      </c>
      <c r="BJ865" s="18" t="s">
        <v>80</v>
      </c>
      <c r="BK865" s="205">
        <f>ROUND(I865*H865,2)</f>
        <v>0</v>
      </c>
      <c r="BL865" s="18" t="s">
        <v>212</v>
      </c>
      <c r="BM865" s="204" t="s">
        <v>2812</v>
      </c>
    </row>
    <row r="866" spans="1:65" s="2" customFormat="1" ht="87.75">
      <c r="A866" s="35"/>
      <c r="B866" s="36"/>
      <c r="C866" s="37"/>
      <c r="D866" s="208" t="s">
        <v>279</v>
      </c>
      <c r="E866" s="37"/>
      <c r="F866" s="221" t="s">
        <v>2792</v>
      </c>
      <c r="G866" s="37"/>
      <c r="H866" s="37"/>
      <c r="I866" s="116"/>
      <c r="J866" s="37"/>
      <c r="K866" s="37"/>
      <c r="L866" s="40"/>
      <c r="M866" s="222"/>
      <c r="N866" s="223"/>
      <c r="O866" s="65"/>
      <c r="P866" s="65"/>
      <c r="Q866" s="65"/>
      <c r="R866" s="65"/>
      <c r="S866" s="65"/>
      <c r="T866" s="66"/>
      <c r="U866" s="35"/>
      <c r="V866" s="35"/>
      <c r="W866" s="35"/>
      <c r="X866" s="35"/>
      <c r="Y866" s="35"/>
      <c r="Z866" s="35"/>
      <c r="AA866" s="35"/>
      <c r="AB866" s="35"/>
      <c r="AC866" s="35"/>
      <c r="AD866" s="35"/>
      <c r="AE866" s="35"/>
      <c r="AT866" s="18" t="s">
        <v>279</v>
      </c>
      <c r="AU866" s="18" t="s">
        <v>82</v>
      </c>
    </row>
    <row r="867" spans="1:65" s="13" customFormat="1" ht="11.25">
      <c r="B867" s="206"/>
      <c r="C867" s="207"/>
      <c r="D867" s="208" t="s">
        <v>246</v>
      </c>
      <c r="E867" s="209" t="s">
        <v>19</v>
      </c>
      <c r="F867" s="210" t="s">
        <v>2793</v>
      </c>
      <c r="G867" s="207"/>
      <c r="H867" s="211">
        <v>238</v>
      </c>
      <c r="I867" s="212"/>
      <c r="J867" s="207"/>
      <c r="K867" s="207"/>
      <c r="L867" s="213"/>
      <c r="M867" s="214"/>
      <c r="N867" s="215"/>
      <c r="O867" s="215"/>
      <c r="P867" s="215"/>
      <c r="Q867" s="215"/>
      <c r="R867" s="215"/>
      <c r="S867" s="215"/>
      <c r="T867" s="216"/>
      <c r="AT867" s="217" t="s">
        <v>246</v>
      </c>
      <c r="AU867" s="217" t="s">
        <v>82</v>
      </c>
      <c r="AV867" s="13" t="s">
        <v>82</v>
      </c>
      <c r="AW867" s="13" t="s">
        <v>33</v>
      </c>
      <c r="AX867" s="13" t="s">
        <v>80</v>
      </c>
      <c r="AY867" s="217" t="s">
        <v>206</v>
      </c>
    </row>
    <row r="868" spans="1:65" s="2" customFormat="1" ht="16.5" customHeight="1">
      <c r="A868" s="35"/>
      <c r="B868" s="36"/>
      <c r="C868" s="193" t="s">
        <v>2813</v>
      </c>
      <c r="D868" s="193" t="s">
        <v>208</v>
      </c>
      <c r="E868" s="194" t="s">
        <v>2814</v>
      </c>
      <c r="F868" s="195" t="s">
        <v>2815</v>
      </c>
      <c r="G868" s="196" t="s">
        <v>211</v>
      </c>
      <c r="H868" s="197">
        <v>388</v>
      </c>
      <c r="I868" s="198"/>
      <c r="J868" s="199">
        <f>ROUND(I868*H868,2)</f>
        <v>0</v>
      </c>
      <c r="K868" s="195" t="s">
        <v>277</v>
      </c>
      <c r="L868" s="40"/>
      <c r="M868" s="200" t="s">
        <v>19</v>
      </c>
      <c r="N868" s="201" t="s">
        <v>43</v>
      </c>
      <c r="O868" s="65"/>
      <c r="P868" s="202">
        <f>O868*H868</f>
        <v>0</v>
      </c>
      <c r="Q868" s="202">
        <v>1.8000000000000001E-4</v>
      </c>
      <c r="R868" s="202">
        <f>Q868*H868</f>
        <v>6.9839999999999999E-2</v>
      </c>
      <c r="S868" s="202">
        <v>0</v>
      </c>
      <c r="T868" s="203">
        <f>S868*H868</f>
        <v>0</v>
      </c>
      <c r="U868" s="35"/>
      <c r="V868" s="35"/>
      <c r="W868" s="35"/>
      <c r="X868" s="35"/>
      <c r="Y868" s="35"/>
      <c r="Z868" s="35"/>
      <c r="AA868" s="35"/>
      <c r="AB868" s="35"/>
      <c r="AC868" s="35"/>
      <c r="AD868" s="35"/>
      <c r="AE868" s="35"/>
      <c r="AR868" s="204" t="s">
        <v>212</v>
      </c>
      <c r="AT868" s="204" t="s">
        <v>208</v>
      </c>
      <c r="AU868" s="204" t="s">
        <v>82</v>
      </c>
      <c r="AY868" s="18" t="s">
        <v>206</v>
      </c>
      <c r="BE868" s="205">
        <f>IF(N868="základní",J868,0)</f>
        <v>0</v>
      </c>
      <c r="BF868" s="205">
        <f>IF(N868="snížená",J868,0)</f>
        <v>0</v>
      </c>
      <c r="BG868" s="205">
        <f>IF(N868="zákl. přenesená",J868,0)</f>
        <v>0</v>
      </c>
      <c r="BH868" s="205">
        <f>IF(N868="sníž. přenesená",J868,0)</f>
        <v>0</v>
      </c>
      <c r="BI868" s="205">
        <f>IF(N868="nulová",J868,0)</f>
        <v>0</v>
      </c>
      <c r="BJ868" s="18" t="s">
        <v>80</v>
      </c>
      <c r="BK868" s="205">
        <f>ROUND(I868*H868,2)</f>
        <v>0</v>
      </c>
      <c r="BL868" s="18" t="s">
        <v>212</v>
      </c>
      <c r="BM868" s="204" t="s">
        <v>2816</v>
      </c>
    </row>
    <row r="869" spans="1:65" s="2" customFormat="1" ht="87.75">
      <c r="A869" s="35"/>
      <c r="B869" s="36"/>
      <c r="C869" s="37"/>
      <c r="D869" s="208" t="s">
        <v>279</v>
      </c>
      <c r="E869" s="37"/>
      <c r="F869" s="221" t="s">
        <v>2792</v>
      </c>
      <c r="G869" s="37"/>
      <c r="H869" s="37"/>
      <c r="I869" s="116"/>
      <c r="J869" s="37"/>
      <c r="K869" s="37"/>
      <c r="L869" s="40"/>
      <c r="M869" s="222"/>
      <c r="N869" s="223"/>
      <c r="O869" s="65"/>
      <c r="P869" s="65"/>
      <c r="Q869" s="65"/>
      <c r="R869" s="65"/>
      <c r="S869" s="65"/>
      <c r="T869" s="66"/>
      <c r="U869" s="35"/>
      <c r="V869" s="35"/>
      <c r="W869" s="35"/>
      <c r="X869" s="35"/>
      <c r="Y869" s="35"/>
      <c r="Z869" s="35"/>
      <c r="AA869" s="35"/>
      <c r="AB869" s="35"/>
      <c r="AC869" s="35"/>
      <c r="AD869" s="35"/>
      <c r="AE869" s="35"/>
      <c r="AT869" s="18" t="s">
        <v>279</v>
      </c>
      <c r="AU869" s="18" t="s">
        <v>82</v>
      </c>
    </row>
    <row r="870" spans="1:65" s="13" customFormat="1" ht="11.25">
      <c r="B870" s="206"/>
      <c r="C870" s="207"/>
      <c r="D870" s="208" t="s">
        <v>246</v>
      </c>
      <c r="E870" s="209" t="s">
        <v>19</v>
      </c>
      <c r="F870" s="210" t="s">
        <v>2798</v>
      </c>
      <c r="G870" s="207"/>
      <c r="H870" s="211">
        <v>388</v>
      </c>
      <c r="I870" s="212"/>
      <c r="J870" s="207"/>
      <c r="K870" s="207"/>
      <c r="L870" s="213"/>
      <c r="M870" s="214"/>
      <c r="N870" s="215"/>
      <c r="O870" s="215"/>
      <c r="P870" s="215"/>
      <c r="Q870" s="215"/>
      <c r="R870" s="215"/>
      <c r="S870" s="215"/>
      <c r="T870" s="216"/>
      <c r="AT870" s="217" t="s">
        <v>246</v>
      </c>
      <c r="AU870" s="217" t="s">
        <v>82</v>
      </c>
      <c r="AV870" s="13" t="s">
        <v>82</v>
      </c>
      <c r="AW870" s="13" t="s">
        <v>33</v>
      </c>
      <c r="AX870" s="13" t="s">
        <v>80</v>
      </c>
      <c r="AY870" s="217" t="s">
        <v>206</v>
      </c>
    </row>
    <row r="871" spans="1:65" s="2" customFormat="1" ht="16.5" customHeight="1">
      <c r="A871" s="35"/>
      <c r="B871" s="36"/>
      <c r="C871" s="193" t="s">
        <v>2817</v>
      </c>
      <c r="D871" s="193" t="s">
        <v>208</v>
      </c>
      <c r="E871" s="194" t="s">
        <v>2818</v>
      </c>
      <c r="F871" s="195" t="s">
        <v>2819</v>
      </c>
      <c r="G871" s="196" t="s">
        <v>211</v>
      </c>
      <c r="H871" s="197">
        <v>348</v>
      </c>
      <c r="I871" s="198"/>
      <c r="J871" s="199">
        <f>ROUND(I871*H871,2)</f>
        <v>0</v>
      </c>
      <c r="K871" s="195" t="s">
        <v>277</v>
      </c>
      <c r="L871" s="40"/>
      <c r="M871" s="200" t="s">
        <v>19</v>
      </c>
      <c r="N871" s="201" t="s">
        <v>43</v>
      </c>
      <c r="O871" s="65"/>
      <c r="P871" s="202">
        <f>O871*H871</f>
        <v>0</v>
      </c>
      <c r="Q871" s="202">
        <v>2.7E-4</v>
      </c>
      <c r="R871" s="202">
        <f>Q871*H871</f>
        <v>9.3960000000000002E-2</v>
      </c>
      <c r="S871" s="202">
        <v>0</v>
      </c>
      <c r="T871" s="203">
        <f>S871*H871</f>
        <v>0</v>
      </c>
      <c r="U871" s="35"/>
      <c r="V871" s="35"/>
      <c r="W871" s="35"/>
      <c r="X871" s="35"/>
      <c r="Y871" s="35"/>
      <c r="Z871" s="35"/>
      <c r="AA871" s="35"/>
      <c r="AB871" s="35"/>
      <c r="AC871" s="35"/>
      <c r="AD871" s="35"/>
      <c r="AE871" s="35"/>
      <c r="AR871" s="204" t="s">
        <v>212</v>
      </c>
      <c r="AT871" s="204" t="s">
        <v>208</v>
      </c>
      <c r="AU871" s="204" t="s">
        <v>82</v>
      </c>
      <c r="AY871" s="18" t="s">
        <v>206</v>
      </c>
      <c r="BE871" s="205">
        <f>IF(N871="základní",J871,0)</f>
        <v>0</v>
      </c>
      <c r="BF871" s="205">
        <f>IF(N871="snížená",J871,0)</f>
        <v>0</v>
      </c>
      <c r="BG871" s="205">
        <f>IF(N871="zákl. přenesená",J871,0)</f>
        <v>0</v>
      </c>
      <c r="BH871" s="205">
        <f>IF(N871="sníž. přenesená",J871,0)</f>
        <v>0</v>
      </c>
      <c r="BI871" s="205">
        <f>IF(N871="nulová",J871,0)</f>
        <v>0</v>
      </c>
      <c r="BJ871" s="18" t="s">
        <v>80</v>
      </c>
      <c r="BK871" s="205">
        <f>ROUND(I871*H871,2)</f>
        <v>0</v>
      </c>
      <c r="BL871" s="18" t="s">
        <v>212</v>
      </c>
      <c r="BM871" s="204" t="s">
        <v>2820</v>
      </c>
    </row>
    <row r="872" spans="1:65" s="2" customFormat="1" ht="87.75">
      <c r="A872" s="35"/>
      <c r="B872" s="36"/>
      <c r="C872" s="37"/>
      <c r="D872" s="208" t="s">
        <v>279</v>
      </c>
      <c r="E872" s="37"/>
      <c r="F872" s="221" t="s">
        <v>2792</v>
      </c>
      <c r="G872" s="37"/>
      <c r="H872" s="37"/>
      <c r="I872" s="116"/>
      <c r="J872" s="37"/>
      <c r="K872" s="37"/>
      <c r="L872" s="40"/>
      <c r="M872" s="222"/>
      <c r="N872" s="223"/>
      <c r="O872" s="65"/>
      <c r="P872" s="65"/>
      <c r="Q872" s="65"/>
      <c r="R872" s="65"/>
      <c r="S872" s="65"/>
      <c r="T872" s="66"/>
      <c r="U872" s="35"/>
      <c r="V872" s="35"/>
      <c r="W872" s="35"/>
      <c r="X872" s="35"/>
      <c r="Y872" s="35"/>
      <c r="Z872" s="35"/>
      <c r="AA872" s="35"/>
      <c r="AB872" s="35"/>
      <c r="AC872" s="35"/>
      <c r="AD872" s="35"/>
      <c r="AE872" s="35"/>
      <c r="AT872" s="18" t="s">
        <v>279</v>
      </c>
      <c r="AU872" s="18" t="s">
        <v>82</v>
      </c>
    </row>
    <row r="873" spans="1:65" s="13" customFormat="1" ht="22.5">
      <c r="B873" s="206"/>
      <c r="C873" s="207"/>
      <c r="D873" s="208" t="s">
        <v>246</v>
      </c>
      <c r="E873" s="209" t="s">
        <v>19</v>
      </c>
      <c r="F873" s="210" t="s">
        <v>2821</v>
      </c>
      <c r="G873" s="207"/>
      <c r="H873" s="211">
        <v>348</v>
      </c>
      <c r="I873" s="212"/>
      <c r="J873" s="207"/>
      <c r="K873" s="207"/>
      <c r="L873" s="213"/>
      <c r="M873" s="214"/>
      <c r="N873" s="215"/>
      <c r="O873" s="215"/>
      <c r="P873" s="215"/>
      <c r="Q873" s="215"/>
      <c r="R873" s="215"/>
      <c r="S873" s="215"/>
      <c r="T873" s="216"/>
      <c r="AT873" s="217" t="s">
        <v>246</v>
      </c>
      <c r="AU873" s="217" t="s">
        <v>82</v>
      </c>
      <c r="AV873" s="13" t="s">
        <v>82</v>
      </c>
      <c r="AW873" s="13" t="s">
        <v>33</v>
      </c>
      <c r="AX873" s="13" t="s">
        <v>80</v>
      </c>
      <c r="AY873" s="217" t="s">
        <v>206</v>
      </c>
    </row>
    <row r="874" spans="1:65" s="2" customFormat="1" ht="16.5" customHeight="1">
      <c r="A874" s="35"/>
      <c r="B874" s="36"/>
      <c r="C874" s="193" t="s">
        <v>2822</v>
      </c>
      <c r="D874" s="193" t="s">
        <v>208</v>
      </c>
      <c r="E874" s="194" t="s">
        <v>2823</v>
      </c>
      <c r="F874" s="195" t="s">
        <v>2824</v>
      </c>
      <c r="G874" s="196" t="s">
        <v>211</v>
      </c>
      <c r="H874" s="197">
        <v>28</v>
      </c>
      <c r="I874" s="198"/>
      <c r="J874" s="199">
        <f>ROUND(I874*H874,2)</f>
        <v>0</v>
      </c>
      <c r="K874" s="195" t="s">
        <v>277</v>
      </c>
      <c r="L874" s="40"/>
      <c r="M874" s="200" t="s">
        <v>19</v>
      </c>
      <c r="N874" s="201" t="s">
        <v>43</v>
      </c>
      <c r="O874" s="65"/>
      <c r="P874" s="202">
        <f>O874*H874</f>
        <v>0</v>
      </c>
      <c r="Q874" s="202">
        <v>8.0000000000000004E-4</v>
      </c>
      <c r="R874" s="202">
        <f>Q874*H874</f>
        <v>2.24E-2</v>
      </c>
      <c r="S874" s="202">
        <v>0</v>
      </c>
      <c r="T874" s="203">
        <f>S874*H874</f>
        <v>0</v>
      </c>
      <c r="U874" s="35"/>
      <c r="V874" s="35"/>
      <c r="W874" s="35"/>
      <c r="X874" s="35"/>
      <c r="Y874" s="35"/>
      <c r="Z874" s="35"/>
      <c r="AA874" s="35"/>
      <c r="AB874" s="35"/>
      <c r="AC874" s="35"/>
      <c r="AD874" s="35"/>
      <c r="AE874" s="35"/>
      <c r="AR874" s="204" t="s">
        <v>212</v>
      </c>
      <c r="AT874" s="204" t="s">
        <v>208</v>
      </c>
      <c r="AU874" s="204" t="s">
        <v>82</v>
      </c>
      <c r="AY874" s="18" t="s">
        <v>206</v>
      </c>
      <c r="BE874" s="205">
        <f>IF(N874="základní",J874,0)</f>
        <v>0</v>
      </c>
      <c r="BF874" s="205">
        <f>IF(N874="snížená",J874,0)</f>
        <v>0</v>
      </c>
      <c r="BG874" s="205">
        <f>IF(N874="zákl. přenesená",J874,0)</f>
        <v>0</v>
      </c>
      <c r="BH874" s="205">
        <f>IF(N874="sníž. přenesená",J874,0)</f>
        <v>0</v>
      </c>
      <c r="BI874" s="205">
        <f>IF(N874="nulová",J874,0)</f>
        <v>0</v>
      </c>
      <c r="BJ874" s="18" t="s">
        <v>80</v>
      </c>
      <c r="BK874" s="205">
        <f>ROUND(I874*H874,2)</f>
        <v>0</v>
      </c>
      <c r="BL874" s="18" t="s">
        <v>212</v>
      </c>
      <c r="BM874" s="204" t="s">
        <v>2825</v>
      </c>
    </row>
    <row r="875" spans="1:65" s="2" customFormat="1" ht="87.75">
      <c r="A875" s="35"/>
      <c r="B875" s="36"/>
      <c r="C875" s="37"/>
      <c r="D875" s="208" t="s">
        <v>279</v>
      </c>
      <c r="E875" s="37"/>
      <c r="F875" s="221" t="s">
        <v>2792</v>
      </c>
      <c r="G875" s="37"/>
      <c r="H875" s="37"/>
      <c r="I875" s="116"/>
      <c r="J875" s="37"/>
      <c r="K875" s="37"/>
      <c r="L875" s="40"/>
      <c r="M875" s="222"/>
      <c r="N875" s="223"/>
      <c r="O875" s="65"/>
      <c r="P875" s="65"/>
      <c r="Q875" s="65"/>
      <c r="R875" s="65"/>
      <c r="S875" s="65"/>
      <c r="T875" s="66"/>
      <c r="U875" s="35"/>
      <c r="V875" s="35"/>
      <c r="W875" s="35"/>
      <c r="X875" s="35"/>
      <c r="Y875" s="35"/>
      <c r="Z875" s="35"/>
      <c r="AA875" s="35"/>
      <c r="AB875" s="35"/>
      <c r="AC875" s="35"/>
      <c r="AD875" s="35"/>
      <c r="AE875" s="35"/>
      <c r="AT875" s="18" t="s">
        <v>279</v>
      </c>
      <c r="AU875" s="18" t="s">
        <v>82</v>
      </c>
    </row>
    <row r="876" spans="1:65" s="13" customFormat="1" ht="11.25">
      <c r="B876" s="206"/>
      <c r="C876" s="207"/>
      <c r="D876" s="208" t="s">
        <v>246</v>
      </c>
      <c r="E876" s="209" t="s">
        <v>19</v>
      </c>
      <c r="F876" s="210" t="s">
        <v>2808</v>
      </c>
      <c r="G876" s="207"/>
      <c r="H876" s="211">
        <v>28</v>
      </c>
      <c r="I876" s="212"/>
      <c r="J876" s="207"/>
      <c r="K876" s="207"/>
      <c r="L876" s="213"/>
      <c r="M876" s="214"/>
      <c r="N876" s="215"/>
      <c r="O876" s="215"/>
      <c r="P876" s="215"/>
      <c r="Q876" s="215"/>
      <c r="R876" s="215"/>
      <c r="S876" s="215"/>
      <c r="T876" s="216"/>
      <c r="AT876" s="217" t="s">
        <v>246</v>
      </c>
      <c r="AU876" s="217" t="s">
        <v>82</v>
      </c>
      <c r="AV876" s="13" t="s">
        <v>82</v>
      </c>
      <c r="AW876" s="13" t="s">
        <v>33</v>
      </c>
      <c r="AX876" s="13" t="s">
        <v>80</v>
      </c>
      <c r="AY876" s="217" t="s">
        <v>206</v>
      </c>
    </row>
    <row r="877" spans="1:65" s="2" customFormat="1" ht="21.75" customHeight="1">
      <c r="A877" s="35"/>
      <c r="B877" s="36"/>
      <c r="C877" s="193" t="s">
        <v>2826</v>
      </c>
      <c r="D877" s="193" t="s">
        <v>208</v>
      </c>
      <c r="E877" s="194" t="s">
        <v>2827</v>
      </c>
      <c r="F877" s="195" t="s">
        <v>2828</v>
      </c>
      <c r="G877" s="196" t="s">
        <v>211</v>
      </c>
      <c r="H877" s="197">
        <v>85</v>
      </c>
      <c r="I877" s="198"/>
      <c r="J877" s="199">
        <f>ROUND(I877*H877,2)</f>
        <v>0</v>
      </c>
      <c r="K877" s="195" t="s">
        <v>277</v>
      </c>
      <c r="L877" s="40"/>
      <c r="M877" s="200" t="s">
        <v>19</v>
      </c>
      <c r="N877" s="201" t="s">
        <v>43</v>
      </c>
      <c r="O877" s="65"/>
      <c r="P877" s="202">
        <f>O877*H877</f>
        <v>0</v>
      </c>
      <c r="Q877" s="202">
        <v>1.0000000000000001E-5</v>
      </c>
      <c r="R877" s="202">
        <f>Q877*H877</f>
        <v>8.5000000000000006E-4</v>
      </c>
      <c r="S877" s="202">
        <v>0</v>
      </c>
      <c r="T877" s="203">
        <f>S877*H877</f>
        <v>0</v>
      </c>
      <c r="U877" s="35"/>
      <c r="V877" s="35"/>
      <c r="W877" s="35"/>
      <c r="X877" s="35"/>
      <c r="Y877" s="35"/>
      <c r="Z877" s="35"/>
      <c r="AA877" s="35"/>
      <c r="AB877" s="35"/>
      <c r="AC877" s="35"/>
      <c r="AD877" s="35"/>
      <c r="AE877" s="35"/>
      <c r="AR877" s="204" t="s">
        <v>212</v>
      </c>
      <c r="AT877" s="204" t="s">
        <v>208</v>
      </c>
      <c r="AU877" s="204" t="s">
        <v>82</v>
      </c>
      <c r="AY877" s="18" t="s">
        <v>206</v>
      </c>
      <c r="BE877" s="205">
        <f>IF(N877="základní",J877,0)</f>
        <v>0</v>
      </c>
      <c r="BF877" s="205">
        <f>IF(N877="snížená",J877,0)</f>
        <v>0</v>
      </c>
      <c r="BG877" s="205">
        <f>IF(N877="zákl. přenesená",J877,0)</f>
        <v>0</v>
      </c>
      <c r="BH877" s="205">
        <f>IF(N877="sníž. přenesená",J877,0)</f>
        <v>0</v>
      </c>
      <c r="BI877" s="205">
        <f>IF(N877="nulová",J877,0)</f>
        <v>0</v>
      </c>
      <c r="BJ877" s="18" t="s">
        <v>80</v>
      </c>
      <c r="BK877" s="205">
        <f>ROUND(I877*H877,2)</f>
        <v>0</v>
      </c>
      <c r="BL877" s="18" t="s">
        <v>212</v>
      </c>
      <c r="BM877" s="204" t="s">
        <v>2829</v>
      </c>
    </row>
    <row r="878" spans="1:65" s="2" customFormat="1" ht="21.75" customHeight="1">
      <c r="A878" s="35"/>
      <c r="B878" s="36"/>
      <c r="C878" s="193" t="s">
        <v>2830</v>
      </c>
      <c r="D878" s="193" t="s">
        <v>208</v>
      </c>
      <c r="E878" s="194" t="s">
        <v>2831</v>
      </c>
      <c r="F878" s="195" t="s">
        <v>2832</v>
      </c>
      <c r="G878" s="196" t="s">
        <v>220</v>
      </c>
      <c r="H878" s="197">
        <v>30</v>
      </c>
      <c r="I878" s="198"/>
      <c r="J878" s="199">
        <f>ROUND(I878*H878,2)</f>
        <v>0</v>
      </c>
      <c r="K878" s="195" t="s">
        <v>277</v>
      </c>
      <c r="L878" s="40"/>
      <c r="M878" s="200" t="s">
        <v>19</v>
      </c>
      <c r="N878" s="201" t="s">
        <v>43</v>
      </c>
      <c r="O878" s="65"/>
      <c r="P878" s="202">
        <f>O878*H878</f>
        <v>0</v>
      </c>
      <c r="Q878" s="202">
        <v>1.2E-4</v>
      </c>
      <c r="R878" s="202">
        <f>Q878*H878</f>
        <v>3.5999999999999999E-3</v>
      </c>
      <c r="S878" s="202">
        <v>4.0000000000000001E-3</v>
      </c>
      <c r="T878" s="203">
        <f>S878*H878</f>
        <v>0.12</v>
      </c>
      <c r="U878" s="35"/>
      <c r="V878" s="35"/>
      <c r="W878" s="35"/>
      <c r="X878" s="35"/>
      <c r="Y878" s="35"/>
      <c r="Z878" s="35"/>
      <c r="AA878" s="35"/>
      <c r="AB878" s="35"/>
      <c r="AC878" s="35"/>
      <c r="AD878" s="35"/>
      <c r="AE878" s="35"/>
      <c r="AR878" s="204" t="s">
        <v>212</v>
      </c>
      <c r="AT878" s="204" t="s">
        <v>208</v>
      </c>
      <c r="AU878" s="204" t="s">
        <v>82</v>
      </c>
      <c r="AY878" s="18" t="s">
        <v>206</v>
      </c>
      <c r="BE878" s="205">
        <f>IF(N878="základní",J878,0)</f>
        <v>0</v>
      </c>
      <c r="BF878" s="205">
        <f>IF(N878="snížená",J878,0)</f>
        <v>0</v>
      </c>
      <c r="BG878" s="205">
        <f>IF(N878="zákl. přenesená",J878,0)</f>
        <v>0</v>
      </c>
      <c r="BH878" s="205">
        <f>IF(N878="sníž. přenesená",J878,0)</f>
        <v>0</v>
      </c>
      <c r="BI878" s="205">
        <f>IF(N878="nulová",J878,0)</f>
        <v>0</v>
      </c>
      <c r="BJ878" s="18" t="s">
        <v>80</v>
      </c>
      <c r="BK878" s="205">
        <f>ROUND(I878*H878,2)</f>
        <v>0</v>
      </c>
      <c r="BL878" s="18" t="s">
        <v>212</v>
      </c>
      <c r="BM878" s="204" t="s">
        <v>2833</v>
      </c>
    </row>
    <row r="879" spans="1:65" s="2" customFormat="1" ht="48.75">
      <c r="A879" s="35"/>
      <c r="B879" s="36"/>
      <c r="C879" s="37"/>
      <c r="D879" s="208" t="s">
        <v>279</v>
      </c>
      <c r="E879" s="37"/>
      <c r="F879" s="221" t="s">
        <v>2834</v>
      </c>
      <c r="G879" s="37"/>
      <c r="H879" s="37"/>
      <c r="I879" s="116"/>
      <c r="J879" s="37"/>
      <c r="K879" s="37"/>
      <c r="L879" s="40"/>
      <c r="M879" s="222"/>
      <c r="N879" s="223"/>
      <c r="O879" s="65"/>
      <c r="P879" s="65"/>
      <c r="Q879" s="65"/>
      <c r="R879" s="65"/>
      <c r="S879" s="65"/>
      <c r="T879" s="66"/>
      <c r="U879" s="35"/>
      <c r="V879" s="35"/>
      <c r="W879" s="35"/>
      <c r="X879" s="35"/>
      <c r="Y879" s="35"/>
      <c r="Z879" s="35"/>
      <c r="AA879" s="35"/>
      <c r="AB879" s="35"/>
      <c r="AC879" s="35"/>
      <c r="AD879" s="35"/>
      <c r="AE879" s="35"/>
      <c r="AT879" s="18" t="s">
        <v>279</v>
      </c>
      <c r="AU879" s="18" t="s">
        <v>82</v>
      </c>
    </row>
    <row r="880" spans="1:65" s="13" customFormat="1" ht="11.25">
      <c r="B880" s="206"/>
      <c r="C880" s="207"/>
      <c r="D880" s="208" t="s">
        <v>246</v>
      </c>
      <c r="E880" s="209" t="s">
        <v>19</v>
      </c>
      <c r="F880" s="210" t="s">
        <v>2835</v>
      </c>
      <c r="G880" s="207"/>
      <c r="H880" s="211">
        <v>30</v>
      </c>
      <c r="I880" s="212"/>
      <c r="J880" s="207"/>
      <c r="K880" s="207"/>
      <c r="L880" s="213"/>
      <c r="M880" s="214"/>
      <c r="N880" s="215"/>
      <c r="O880" s="215"/>
      <c r="P880" s="215"/>
      <c r="Q880" s="215"/>
      <c r="R880" s="215"/>
      <c r="S880" s="215"/>
      <c r="T880" s="216"/>
      <c r="AT880" s="217" t="s">
        <v>246</v>
      </c>
      <c r="AU880" s="217" t="s">
        <v>82</v>
      </c>
      <c r="AV880" s="13" t="s">
        <v>82</v>
      </c>
      <c r="AW880" s="13" t="s">
        <v>33</v>
      </c>
      <c r="AX880" s="13" t="s">
        <v>80</v>
      </c>
      <c r="AY880" s="217" t="s">
        <v>206</v>
      </c>
    </row>
    <row r="881" spans="1:65" s="2" customFormat="1" ht="16.5" customHeight="1">
      <c r="A881" s="35"/>
      <c r="B881" s="36"/>
      <c r="C881" s="193" t="s">
        <v>2836</v>
      </c>
      <c r="D881" s="193" t="s">
        <v>208</v>
      </c>
      <c r="E881" s="194" t="s">
        <v>2837</v>
      </c>
      <c r="F881" s="195" t="s">
        <v>2838</v>
      </c>
      <c r="G881" s="196" t="s">
        <v>887</v>
      </c>
      <c r="H881" s="197">
        <v>1</v>
      </c>
      <c r="I881" s="198"/>
      <c r="J881" s="199">
        <f>ROUND(I881*H881,2)</f>
        <v>0</v>
      </c>
      <c r="K881" s="195" t="s">
        <v>19</v>
      </c>
      <c r="L881" s="40"/>
      <c r="M881" s="200" t="s">
        <v>19</v>
      </c>
      <c r="N881" s="201" t="s">
        <v>43</v>
      </c>
      <c r="O881" s="65"/>
      <c r="P881" s="202">
        <f>O881*H881</f>
        <v>0</v>
      </c>
      <c r="Q881" s="202">
        <v>0</v>
      </c>
      <c r="R881" s="202">
        <f>Q881*H881</f>
        <v>0</v>
      </c>
      <c r="S881" s="202">
        <v>0</v>
      </c>
      <c r="T881" s="203">
        <f>S881*H881</f>
        <v>0</v>
      </c>
      <c r="U881" s="35"/>
      <c r="V881" s="35"/>
      <c r="W881" s="35"/>
      <c r="X881" s="35"/>
      <c r="Y881" s="35"/>
      <c r="Z881" s="35"/>
      <c r="AA881" s="35"/>
      <c r="AB881" s="35"/>
      <c r="AC881" s="35"/>
      <c r="AD881" s="35"/>
      <c r="AE881" s="35"/>
      <c r="AR881" s="204" t="s">
        <v>212</v>
      </c>
      <c r="AT881" s="204" t="s">
        <v>208</v>
      </c>
      <c r="AU881" s="204" t="s">
        <v>82</v>
      </c>
      <c r="AY881" s="18" t="s">
        <v>206</v>
      </c>
      <c r="BE881" s="205">
        <f>IF(N881="základní",J881,0)</f>
        <v>0</v>
      </c>
      <c r="BF881" s="205">
        <f>IF(N881="snížená",J881,0)</f>
        <v>0</v>
      </c>
      <c r="BG881" s="205">
        <f>IF(N881="zákl. přenesená",J881,0)</f>
        <v>0</v>
      </c>
      <c r="BH881" s="205">
        <f>IF(N881="sníž. přenesená",J881,0)</f>
        <v>0</v>
      </c>
      <c r="BI881" s="205">
        <f>IF(N881="nulová",J881,0)</f>
        <v>0</v>
      </c>
      <c r="BJ881" s="18" t="s">
        <v>80</v>
      </c>
      <c r="BK881" s="205">
        <f>ROUND(I881*H881,2)</f>
        <v>0</v>
      </c>
      <c r="BL881" s="18" t="s">
        <v>212</v>
      </c>
      <c r="BM881" s="204" t="s">
        <v>2839</v>
      </c>
    </row>
    <row r="882" spans="1:65" s="12" customFormat="1" ht="22.9" customHeight="1">
      <c r="B882" s="177"/>
      <c r="C882" s="178"/>
      <c r="D882" s="179" t="s">
        <v>71</v>
      </c>
      <c r="E882" s="191" t="s">
        <v>454</v>
      </c>
      <c r="F882" s="191" t="s">
        <v>455</v>
      </c>
      <c r="G882" s="178"/>
      <c r="H882" s="178"/>
      <c r="I882" s="181"/>
      <c r="J882" s="192">
        <f>BK882</f>
        <v>0</v>
      </c>
      <c r="K882" s="178"/>
      <c r="L882" s="183"/>
      <c r="M882" s="184"/>
      <c r="N882" s="185"/>
      <c r="O882" s="185"/>
      <c r="P882" s="186">
        <f>SUM(P883:P884)</f>
        <v>0</v>
      </c>
      <c r="Q882" s="185"/>
      <c r="R882" s="186">
        <f>SUM(R883:R884)</f>
        <v>0</v>
      </c>
      <c r="S882" s="185"/>
      <c r="T882" s="187">
        <f>SUM(T883:T884)</f>
        <v>0</v>
      </c>
      <c r="AR882" s="188" t="s">
        <v>80</v>
      </c>
      <c r="AT882" s="189" t="s">
        <v>71</v>
      </c>
      <c r="AU882" s="189" t="s">
        <v>80</v>
      </c>
      <c r="AY882" s="188" t="s">
        <v>206</v>
      </c>
      <c r="BK882" s="190">
        <f>SUM(BK883:BK884)</f>
        <v>0</v>
      </c>
    </row>
    <row r="883" spans="1:65" s="2" customFormat="1" ht="33" customHeight="1">
      <c r="A883" s="35"/>
      <c r="B883" s="36"/>
      <c r="C883" s="193" t="s">
        <v>2840</v>
      </c>
      <c r="D883" s="193" t="s">
        <v>208</v>
      </c>
      <c r="E883" s="194" t="s">
        <v>2841</v>
      </c>
      <c r="F883" s="195" t="s">
        <v>2842</v>
      </c>
      <c r="G883" s="196" t="s">
        <v>289</v>
      </c>
      <c r="H883" s="197">
        <v>20615.024000000001</v>
      </c>
      <c r="I883" s="198"/>
      <c r="J883" s="199">
        <f>ROUND(I883*H883,2)</f>
        <v>0</v>
      </c>
      <c r="K883" s="195" t="s">
        <v>277</v>
      </c>
      <c r="L883" s="40"/>
      <c r="M883" s="200" t="s">
        <v>19</v>
      </c>
      <c r="N883" s="201" t="s">
        <v>43</v>
      </c>
      <c r="O883" s="65"/>
      <c r="P883" s="202">
        <f>O883*H883</f>
        <v>0</v>
      </c>
      <c r="Q883" s="202">
        <v>0</v>
      </c>
      <c r="R883" s="202">
        <f>Q883*H883</f>
        <v>0</v>
      </c>
      <c r="S883" s="202">
        <v>0</v>
      </c>
      <c r="T883" s="203">
        <f>S883*H883</f>
        <v>0</v>
      </c>
      <c r="U883" s="35"/>
      <c r="V883" s="35"/>
      <c r="W883" s="35"/>
      <c r="X883" s="35"/>
      <c r="Y883" s="35"/>
      <c r="Z883" s="35"/>
      <c r="AA883" s="35"/>
      <c r="AB883" s="35"/>
      <c r="AC883" s="35"/>
      <c r="AD883" s="35"/>
      <c r="AE883" s="35"/>
      <c r="AR883" s="204" t="s">
        <v>212</v>
      </c>
      <c r="AT883" s="204" t="s">
        <v>208</v>
      </c>
      <c r="AU883" s="204" t="s">
        <v>82</v>
      </c>
      <c r="AY883" s="18" t="s">
        <v>206</v>
      </c>
      <c r="BE883" s="205">
        <f>IF(N883="základní",J883,0)</f>
        <v>0</v>
      </c>
      <c r="BF883" s="205">
        <f>IF(N883="snížená",J883,0)</f>
        <v>0</v>
      </c>
      <c r="BG883" s="205">
        <f>IF(N883="zákl. přenesená",J883,0)</f>
        <v>0</v>
      </c>
      <c r="BH883" s="205">
        <f>IF(N883="sníž. přenesená",J883,0)</f>
        <v>0</v>
      </c>
      <c r="BI883" s="205">
        <f>IF(N883="nulová",J883,0)</f>
        <v>0</v>
      </c>
      <c r="BJ883" s="18" t="s">
        <v>80</v>
      </c>
      <c r="BK883" s="205">
        <f>ROUND(I883*H883,2)</f>
        <v>0</v>
      </c>
      <c r="BL883" s="18" t="s">
        <v>212</v>
      </c>
      <c r="BM883" s="204" t="s">
        <v>2843</v>
      </c>
    </row>
    <row r="884" spans="1:65" s="2" customFormat="1" ht="58.5">
      <c r="A884" s="35"/>
      <c r="B884" s="36"/>
      <c r="C884" s="37"/>
      <c r="D884" s="208" t="s">
        <v>279</v>
      </c>
      <c r="E884" s="37"/>
      <c r="F884" s="221" t="s">
        <v>2844</v>
      </c>
      <c r="G884" s="37"/>
      <c r="H884" s="37"/>
      <c r="I884" s="116"/>
      <c r="J884" s="37"/>
      <c r="K884" s="37"/>
      <c r="L884" s="40"/>
      <c r="M884" s="222"/>
      <c r="N884" s="223"/>
      <c r="O884" s="65"/>
      <c r="P884" s="65"/>
      <c r="Q884" s="65"/>
      <c r="R884" s="65"/>
      <c r="S884" s="65"/>
      <c r="T884" s="66"/>
      <c r="U884" s="35"/>
      <c r="V884" s="35"/>
      <c r="W884" s="35"/>
      <c r="X884" s="35"/>
      <c r="Y884" s="35"/>
      <c r="Z884" s="35"/>
      <c r="AA884" s="35"/>
      <c r="AB884" s="35"/>
      <c r="AC884" s="35"/>
      <c r="AD884" s="35"/>
      <c r="AE884" s="35"/>
      <c r="AT884" s="18" t="s">
        <v>279</v>
      </c>
      <c r="AU884" s="18" t="s">
        <v>82</v>
      </c>
    </row>
    <row r="885" spans="1:65" s="12" customFormat="1" ht="25.9" customHeight="1">
      <c r="B885" s="177"/>
      <c r="C885" s="178"/>
      <c r="D885" s="179" t="s">
        <v>71</v>
      </c>
      <c r="E885" s="180" t="s">
        <v>1142</v>
      </c>
      <c r="F885" s="180" t="s">
        <v>1143</v>
      </c>
      <c r="G885" s="178"/>
      <c r="H885" s="178"/>
      <c r="I885" s="181"/>
      <c r="J885" s="182">
        <f>BK885</f>
        <v>0</v>
      </c>
      <c r="K885" s="178"/>
      <c r="L885" s="183"/>
      <c r="M885" s="184"/>
      <c r="N885" s="185"/>
      <c r="O885" s="185"/>
      <c r="P885" s="186">
        <f>P886+P953+P1063+P1170+P1211+P1219+P1221+P1224+P1279+P1368+P1398+P1401+P1572+P1923+P1993+P2018+P2085+P2088+P2111+P2136+P2186</f>
        <v>0</v>
      </c>
      <c r="Q885" s="185"/>
      <c r="R885" s="186">
        <f>R886+R953+R1063+R1170+R1211+R1219+R1221+R1224+R1279+R1368+R1398+R1401+R1572+R1923+R1993+R2018+R2085+R2088+R2111+R2136+R2186</f>
        <v>848.43983892000006</v>
      </c>
      <c r="S885" s="185"/>
      <c r="T885" s="187">
        <f>T886+T953+T1063+T1170+T1211+T1219+T1221+T1224+T1279+T1368+T1398+T1401+T1572+T1923+T1993+T2018+T2085+T2088+T2111+T2136+T2186</f>
        <v>0</v>
      </c>
      <c r="AR885" s="188" t="s">
        <v>82</v>
      </c>
      <c r="AT885" s="189" t="s">
        <v>71</v>
      </c>
      <c r="AU885" s="189" t="s">
        <v>72</v>
      </c>
      <c r="AY885" s="188" t="s">
        <v>206</v>
      </c>
      <c r="BK885" s="190">
        <f>BK886+BK953+BK1063+BK1170+BK1211+BK1219+BK1221+BK1224+BK1279+BK1368+BK1398+BK1401+BK1572+BK1923+BK1993+BK2018+BK2085+BK2088+BK2111+BK2136+BK2186</f>
        <v>0</v>
      </c>
    </row>
    <row r="886" spans="1:65" s="12" customFormat="1" ht="22.9" customHeight="1">
      <c r="B886" s="177"/>
      <c r="C886" s="178"/>
      <c r="D886" s="179" t="s">
        <v>71</v>
      </c>
      <c r="E886" s="191" t="s">
        <v>2845</v>
      </c>
      <c r="F886" s="191" t="s">
        <v>2846</v>
      </c>
      <c r="G886" s="178"/>
      <c r="H886" s="178"/>
      <c r="I886" s="181"/>
      <c r="J886" s="192">
        <f>BK886</f>
        <v>0</v>
      </c>
      <c r="K886" s="178"/>
      <c r="L886" s="183"/>
      <c r="M886" s="184"/>
      <c r="N886" s="185"/>
      <c r="O886" s="185"/>
      <c r="P886" s="186">
        <f>SUM(P887:P952)</f>
        <v>0</v>
      </c>
      <c r="Q886" s="185"/>
      <c r="R886" s="186">
        <f>SUM(R887:R952)</f>
        <v>61.629480799999996</v>
      </c>
      <c r="S886" s="185"/>
      <c r="T886" s="187">
        <f>SUM(T887:T952)</f>
        <v>0</v>
      </c>
      <c r="AR886" s="188" t="s">
        <v>82</v>
      </c>
      <c r="AT886" s="189" t="s">
        <v>71</v>
      </c>
      <c r="AU886" s="189" t="s">
        <v>80</v>
      </c>
      <c r="AY886" s="188" t="s">
        <v>206</v>
      </c>
      <c r="BK886" s="190">
        <f>SUM(BK887:BK952)</f>
        <v>0</v>
      </c>
    </row>
    <row r="887" spans="1:65" s="2" customFormat="1" ht="16.5" customHeight="1">
      <c r="A887" s="35"/>
      <c r="B887" s="36"/>
      <c r="C887" s="193" t="s">
        <v>2847</v>
      </c>
      <c r="D887" s="193" t="s">
        <v>208</v>
      </c>
      <c r="E887" s="194" t="s">
        <v>2848</v>
      </c>
      <c r="F887" s="195" t="s">
        <v>2849</v>
      </c>
      <c r="G887" s="196" t="s">
        <v>325</v>
      </c>
      <c r="H887" s="197">
        <v>3431</v>
      </c>
      <c r="I887" s="198"/>
      <c r="J887" s="199">
        <f>ROUND(I887*H887,2)</f>
        <v>0</v>
      </c>
      <c r="K887" s="195" t="s">
        <v>277</v>
      </c>
      <c r="L887" s="40"/>
      <c r="M887" s="200" t="s">
        <v>19</v>
      </c>
      <c r="N887" s="201" t="s">
        <v>43</v>
      </c>
      <c r="O887" s="65"/>
      <c r="P887" s="202">
        <f>O887*H887</f>
        <v>0</v>
      </c>
      <c r="Q887" s="202">
        <v>0</v>
      </c>
      <c r="R887" s="202">
        <f>Q887*H887</f>
        <v>0</v>
      </c>
      <c r="S887" s="202">
        <v>0</v>
      </c>
      <c r="T887" s="203">
        <f>S887*H887</f>
        <v>0</v>
      </c>
      <c r="U887" s="35"/>
      <c r="V887" s="35"/>
      <c r="W887" s="35"/>
      <c r="X887" s="35"/>
      <c r="Y887" s="35"/>
      <c r="Z887" s="35"/>
      <c r="AA887" s="35"/>
      <c r="AB887" s="35"/>
      <c r="AC887" s="35"/>
      <c r="AD887" s="35"/>
      <c r="AE887" s="35"/>
      <c r="AR887" s="204" t="s">
        <v>343</v>
      </c>
      <c r="AT887" s="204" t="s">
        <v>208</v>
      </c>
      <c r="AU887" s="204" t="s">
        <v>82</v>
      </c>
      <c r="AY887" s="18" t="s">
        <v>206</v>
      </c>
      <c r="BE887" s="205">
        <f>IF(N887="základní",J887,0)</f>
        <v>0</v>
      </c>
      <c r="BF887" s="205">
        <f>IF(N887="snížená",J887,0)</f>
        <v>0</v>
      </c>
      <c r="BG887" s="205">
        <f>IF(N887="zákl. přenesená",J887,0)</f>
        <v>0</v>
      </c>
      <c r="BH887" s="205">
        <f>IF(N887="sníž. přenesená",J887,0)</f>
        <v>0</v>
      </c>
      <c r="BI887" s="205">
        <f>IF(N887="nulová",J887,0)</f>
        <v>0</v>
      </c>
      <c r="BJ887" s="18" t="s">
        <v>80</v>
      </c>
      <c r="BK887" s="205">
        <f>ROUND(I887*H887,2)</f>
        <v>0</v>
      </c>
      <c r="BL887" s="18" t="s">
        <v>343</v>
      </c>
      <c r="BM887" s="204" t="s">
        <v>2850</v>
      </c>
    </row>
    <row r="888" spans="1:65" s="2" customFormat="1" ht="29.25">
      <c r="A888" s="35"/>
      <c r="B888" s="36"/>
      <c r="C888" s="37"/>
      <c r="D888" s="208" t="s">
        <v>279</v>
      </c>
      <c r="E888" s="37"/>
      <c r="F888" s="221" t="s">
        <v>2851</v>
      </c>
      <c r="G888" s="37"/>
      <c r="H888" s="37"/>
      <c r="I888" s="116"/>
      <c r="J888" s="37"/>
      <c r="K888" s="37"/>
      <c r="L888" s="40"/>
      <c r="M888" s="222"/>
      <c r="N888" s="223"/>
      <c r="O888" s="65"/>
      <c r="P888" s="65"/>
      <c r="Q888" s="65"/>
      <c r="R888" s="65"/>
      <c r="S888" s="65"/>
      <c r="T888" s="66"/>
      <c r="U888" s="35"/>
      <c r="V888" s="35"/>
      <c r="W888" s="35"/>
      <c r="X888" s="35"/>
      <c r="Y888" s="35"/>
      <c r="Z888" s="35"/>
      <c r="AA888" s="35"/>
      <c r="AB888" s="35"/>
      <c r="AC888" s="35"/>
      <c r="AD888" s="35"/>
      <c r="AE888" s="35"/>
      <c r="AT888" s="18" t="s">
        <v>279</v>
      </c>
      <c r="AU888" s="18" t="s">
        <v>82</v>
      </c>
    </row>
    <row r="889" spans="1:65" s="13" customFormat="1" ht="11.25">
      <c r="B889" s="206"/>
      <c r="C889" s="207"/>
      <c r="D889" s="208" t="s">
        <v>246</v>
      </c>
      <c r="E889" s="209" t="s">
        <v>19</v>
      </c>
      <c r="F889" s="210" t="s">
        <v>2852</v>
      </c>
      <c r="G889" s="207"/>
      <c r="H889" s="211">
        <v>3431</v>
      </c>
      <c r="I889" s="212"/>
      <c r="J889" s="207"/>
      <c r="K889" s="207"/>
      <c r="L889" s="213"/>
      <c r="M889" s="214"/>
      <c r="N889" s="215"/>
      <c r="O889" s="215"/>
      <c r="P889" s="215"/>
      <c r="Q889" s="215"/>
      <c r="R889" s="215"/>
      <c r="S889" s="215"/>
      <c r="T889" s="216"/>
      <c r="AT889" s="217" t="s">
        <v>246</v>
      </c>
      <c r="AU889" s="217" t="s">
        <v>82</v>
      </c>
      <c r="AV889" s="13" t="s">
        <v>82</v>
      </c>
      <c r="AW889" s="13" t="s">
        <v>33</v>
      </c>
      <c r="AX889" s="13" t="s">
        <v>80</v>
      </c>
      <c r="AY889" s="217" t="s">
        <v>206</v>
      </c>
    </row>
    <row r="890" spans="1:65" s="2" customFormat="1" ht="16.5" customHeight="1">
      <c r="A890" s="35"/>
      <c r="B890" s="36"/>
      <c r="C890" s="224" t="s">
        <v>2853</v>
      </c>
      <c r="D890" s="224" t="s">
        <v>286</v>
      </c>
      <c r="E890" s="225" t="s">
        <v>2854</v>
      </c>
      <c r="F890" s="226" t="s">
        <v>2855</v>
      </c>
      <c r="G890" s="227" t="s">
        <v>289</v>
      </c>
      <c r="H890" s="228">
        <v>1.0289999999999999</v>
      </c>
      <c r="I890" s="229"/>
      <c r="J890" s="230">
        <f>ROUND(I890*H890,2)</f>
        <v>0</v>
      </c>
      <c r="K890" s="226" t="s">
        <v>277</v>
      </c>
      <c r="L890" s="231"/>
      <c r="M890" s="232" t="s">
        <v>19</v>
      </c>
      <c r="N890" s="233" t="s">
        <v>43</v>
      </c>
      <c r="O890" s="65"/>
      <c r="P890" s="202">
        <f>O890*H890</f>
        <v>0</v>
      </c>
      <c r="Q890" s="202">
        <v>1</v>
      </c>
      <c r="R890" s="202">
        <f>Q890*H890</f>
        <v>1.0289999999999999</v>
      </c>
      <c r="S890" s="202">
        <v>0</v>
      </c>
      <c r="T890" s="203">
        <f>S890*H890</f>
        <v>0</v>
      </c>
      <c r="U890" s="35"/>
      <c r="V890" s="35"/>
      <c r="W890" s="35"/>
      <c r="X890" s="35"/>
      <c r="Y890" s="35"/>
      <c r="Z890" s="35"/>
      <c r="AA890" s="35"/>
      <c r="AB890" s="35"/>
      <c r="AC890" s="35"/>
      <c r="AD890" s="35"/>
      <c r="AE890" s="35"/>
      <c r="AR890" s="204" t="s">
        <v>422</v>
      </c>
      <c r="AT890" s="204" t="s">
        <v>286</v>
      </c>
      <c r="AU890" s="204" t="s">
        <v>82</v>
      </c>
      <c r="AY890" s="18" t="s">
        <v>206</v>
      </c>
      <c r="BE890" s="205">
        <f>IF(N890="základní",J890,0)</f>
        <v>0</v>
      </c>
      <c r="BF890" s="205">
        <f>IF(N890="snížená",J890,0)</f>
        <v>0</v>
      </c>
      <c r="BG890" s="205">
        <f>IF(N890="zákl. přenesená",J890,0)</f>
        <v>0</v>
      </c>
      <c r="BH890" s="205">
        <f>IF(N890="sníž. přenesená",J890,0)</f>
        <v>0</v>
      </c>
      <c r="BI890" s="205">
        <f>IF(N890="nulová",J890,0)</f>
        <v>0</v>
      </c>
      <c r="BJ890" s="18" t="s">
        <v>80</v>
      </c>
      <c r="BK890" s="205">
        <f>ROUND(I890*H890,2)</f>
        <v>0</v>
      </c>
      <c r="BL890" s="18" t="s">
        <v>343</v>
      </c>
      <c r="BM890" s="204" t="s">
        <v>2856</v>
      </c>
    </row>
    <row r="891" spans="1:65" s="13" customFormat="1" ht="11.25">
      <c r="B891" s="206"/>
      <c r="C891" s="207"/>
      <c r="D891" s="208" t="s">
        <v>246</v>
      </c>
      <c r="E891" s="207"/>
      <c r="F891" s="210" t="s">
        <v>2857</v>
      </c>
      <c r="G891" s="207"/>
      <c r="H891" s="211">
        <v>1.0289999999999999</v>
      </c>
      <c r="I891" s="212"/>
      <c r="J891" s="207"/>
      <c r="K891" s="207"/>
      <c r="L891" s="213"/>
      <c r="M891" s="214"/>
      <c r="N891" s="215"/>
      <c r="O891" s="215"/>
      <c r="P891" s="215"/>
      <c r="Q891" s="215"/>
      <c r="R891" s="215"/>
      <c r="S891" s="215"/>
      <c r="T891" s="216"/>
      <c r="AT891" s="217" t="s">
        <v>246</v>
      </c>
      <c r="AU891" s="217" t="s">
        <v>82</v>
      </c>
      <c r="AV891" s="13" t="s">
        <v>82</v>
      </c>
      <c r="AW891" s="13" t="s">
        <v>4</v>
      </c>
      <c r="AX891" s="13" t="s">
        <v>80</v>
      </c>
      <c r="AY891" s="217" t="s">
        <v>206</v>
      </c>
    </row>
    <row r="892" spans="1:65" s="2" customFormat="1" ht="21.75" customHeight="1">
      <c r="A892" s="35"/>
      <c r="B892" s="36"/>
      <c r="C892" s="193" t="s">
        <v>2858</v>
      </c>
      <c r="D892" s="193" t="s">
        <v>208</v>
      </c>
      <c r="E892" s="194" t="s">
        <v>2859</v>
      </c>
      <c r="F892" s="195" t="s">
        <v>2860</v>
      </c>
      <c r="G892" s="196" t="s">
        <v>325</v>
      </c>
      <c r="H892" s="197">
        <v>576.13499999999999</v>
      </c>
      <c r="I892" s="198"/>
      <c r="J892" s="199">
        <f>ROUND(I892*H892,2)</f>
        <v>0</v>
      </c>
      <c r="K892" s="195" t="s">
        <v>277</v>
      </c>
      <c r="L892" s="40"/>
      <c r="M892" s="200" t="s">
        <v>19</v>
      </c>
      <c r="N892" s="201" t="s">
        <v>43</v>
      </c>
      <c r="O892" s="65"/>
      <c r="P892" s="202">
        <f>O892*H892</f>
        <v>0</v>
      </c>
      <c r="Q892" s="202">
        <v>0</v>
      </c>
      <c r="R892" s="202">
        <f>Q892*H892</f>
        <v>0</v>
      </c>
      <c r="S892" s="202">
        <v>0</v>
      </c>
      <c r="T892" s="203">
        <f>S892*H892</f>
        <v>0</v>
      </c>
      <c r="U892" s="35"/>
      <c r="V892" s="35"/>
      <c r="W892" s="35"/>
      <c r="X892" s="35"/>
      <c r="Y892" s="35"/>
      <c r="Z892" s="35"/>
      <c r="AA892" s="35"/>
      <c r="AB892" s="35"/>
      <c r="AC892" s="35"/>
      <c r="AD892" s="35"/>
      <c r="AE892" s="35"/>
      <c r="AR892" s="204" t="s">
        <v>343</v>
      </c>
      <c r="AT892" s="204" t="s">
        <v>208</v>
      </c>
      <c r="AU892" s="204" t="s">
        <v>82</v>
      </c>
      <c r="AY892" s="18" t="s">
        <v>206</v>
      </c>
      <c r="BE892" s="205">
        <f>IF(N892="základní",J892,0)</f>
        <v>0</v>
      </c>
      <c r="BF892" s="205">
        <f>IF(N892="snížená",J892,0)</f>
        <v>0</v>
      </c>
      <c r="BG892" s="205">
        <f>IF(N892="zákl. přenesená",J892,0)</f>
        <v>0</v>
      </c>
      <c r="BH892" s="205">
        <f>IF(N892="sníž. přenesená",J892,0)</f>
        <v>0</v>
      </c>
      <c r="BI892" s="205">
        <f>IF(N892="nulová",J892,0)</f>
        <v>0</v>
      </c>
      <c r="BJ892" s="18" t="s">
        <v>80</v>
      </c>
      <c r="BK892" s="205">
        <f>ROUND(I892*H892,2)</f>
        <v>0</v>
      </c>
      <c r="BL892" s="18" t="s">
        <v>343</v>
      </c>
      <c r="BM892" s="204" t="s">
        <v>2861</v>
      </c>
    </row>
    <row r="893" spans="1:65" s="2" customFormat="1" ht="29.25">
      <c r="A893" s="35"/>
      <c r="B893" s="36"/>
      <c r="C893" s="37"/>
      <c r="D893" s="208" t="s">
        <v>279</v>
      </c>
      <c r="E893" s="37"/>
      <c r="F893" s="221" t="s">
        <v>2851</v>
      </c>
      <c r="G893" s="37"/>
      <c r="H893" s="37"/>
      <c r="I893" s="116"/>
      <c r="J893" s="37"/>
      <c r="K893" s="37"/>
      <c r="L893" s="40"/>
      <c r="M893" s="222"/>
      <c r="N893" s="223"/>
      <c r="O893" s="65"/>
      <c r="P893" s="65"/>
      <c r="Q893" s="65"/>
      <c r="R893" s="65"/>
      <c r="S893" s="65"/>
      <c r="T893" s="66"/>
      <c r="U893" s="35"/>
      <c r="V893" s="35"/>
      <c r="W893" s="35"/>
      <c r="X893" s="35"/>
      <c r="Y893" s="35"/>
      <c r="Z893" s="35"/>
      <c r="AA893" s="35"/>
      <c r="AB893" s="35"/>
      <c r="AC893" s="35"/>
      <c r="AD893" s="35"/>
      <c r="AE893" s="35"/>
      <c r="AT893" s="18" t="s">
        <v>279</v>
      </c>
      <c r="AU893" s="18" t="s">
        <v>82</v>
      </c>
    </row>
    <row r="894" spans="1:65" s="13" customFormat="1" ht="11.25">
      <c r="B894" s="206"/>
      <c r="C894" s="207"/>
      <c r="D894" s="208" t="s">
        <v>246</v>
      </c>
      <c r="E894" s="209" t="s">
        <v>19</v>
      </c>
      <c r="F894" s="210" t="s">
        <v>2249</v>
      </c>
      <c r="G894" s="207"/>
      <c r="H894" s="211">
        <v>576.13499999999999</v>
      </c>
      <c r="I894" s="212"/>
      <c r="J894" s="207"/>
      <c r="K894" s="207"/>
      <c r="L894" s="213"/>
      <c r="M894" s="214"/>
      <c r="N894" s="215"/>
      <c r="O894" s="215"/>
      <c r="P894" s="215"/>
      <c r="Q894" s="215"/>
      <c r="R894" s="215"/>
      <c r="S894" s="215"/>
      <c r="T894" s="216"/>
      <c r="AT894" s="217" t="s">
        <v>246</v>
      </c>
      <c r="AU894" s="217" t="s">
        <v>82</v>
      </c>
      <c r="AV894" s="13" t="s">
        <v>82</v>
      </c>
      <c r="AW894" s="13" t="s">
        <v>33</v>
      </c>
      <c r="AX894" s="13" t="s">
        <v>80</v>
      </c>
      <c r="AY894" s="217" t="s">
        <v>206</v>
      </c>
    </row>
    <row r="895" spans="1:65" s="2" customFormat="1" ht="16.5" customHeight="1">
      <c r="A895" s="35"/>
      <c r="B895" s="36"/>
      <c r="C895" s="224" t="s">
        <v>2862</v>
      </c>
      <c r="D895" s="224" t="s">
        <v>286</v>
      </c>
      <c r="E895" s="225" t="s">
        <v>2863</v>
      </c>
      <c r="F895" s="226" t="s">
        <v>2864</v>
      </c>
      <c r="G895" s="227" t="s">
        <v>307</v>
      </c>
      <c r="H895" s="228">
        <v>345.68099999999998</v>
      </c>
      <c r="I895" s="229"/>
      <c r="J895" s="230">
        <f>ROUND(I895*H895,2)</f>
        <v>0</v>
      </c>
      <c r="K895" s="226" t="s">
        <v>277</v>
      </c>
      <c r="L895" s="231"/>
      <c r="M895" s="232" t="s">
        <v>19</v>
      </c>
      <c r="N895" s="233" t="s">
        <v>43</v>
      </c>
      <c r="O895" s="65"/>
      <c r="P895" s="202">
        <f>O895*H895</f>
        <v>0</v>
      </c>
      <c r="Q895" s="202">
        <v>1E-3</v>
      </c>
      <c r="R895" s="202">
        <f>Q895*H895</f>
        <v>0.34568100000000002</v>
      </c>
      <c r="S895" s="202">
        <v>0</v>
      </c>
      <c r="T895" s="203">
        <f>S895*H895</f>
        <v>0</v>
      </c>
      <c r="U895" s="35"/>
      <c r="V895" s="35"/>
      <c r="W895" s="35"/>
      <c r="X895" s="35"/>
      <c r="Y895" s="35"/>
      <c r="Z895" s="35"/>
      <c r="AA895" s="35"/>
      <c r="AB895" s="35"/>
      <c r="AC895" s="35"/>
      <c r="AD895" s="35"/>
      <c r="AE895" s="35"/>
      <c r="AR895" s="204" t="s">
        <v>422</v>
      </c>
      <c r="AT895" s="204" t="s">
        <v>286</v>
      </c>
      <c r="AU895" s="204" t="s">
        <v>82</v>
      </c>
      <c r="AY895" s="18" t="s">
        <v>206</v>
      </c>
      <c r="BE895" s="205">
        <f>IF(N895="základní",J895,0)</f>
        <v>0</v>
      </c>
      <c r="BF895" s="205">
        <f>IF(N895="snížená",J895,0)</f>
        <v>0</v>
      </c>
      <c r="BG895" s="205">
        <f>IF(N895="zákl. přenesená",J895,0)</f>
        <v>0</v>
      </c>
      <c r="BH895" s="205">
        <f>IF(N895="sníž. přenesená",J895,0)</f>
        <v>0</v>
      </c>
      <c r="BI895" s="205">
        <f>IF(N895="nulová",J895,0)</f>
        <v>0</v>
      </c>
      <c r="BJ895" s="18" t="s">
        <v>80</v>
      </c>
      <c r="BK895" s="205">
        <f>ROUND(I895*H895,2)</f>
        <v>0</v>
      </c>
      <c r="BL895" s="18" t="s">
        <v>343</v>
      </c>
      <c r="BM895" s="204" t="s">
        <v>2865</v>
      </c>
    </row>
    <row r="896" spans="1:65" s="13" customFormat="1" ht="11.25">
      <c r="B896" s="206"/>
      <c r="C896" s="207"/>
      <c r="D896" s="208" t="s">
        <v>246</v>
      </c>
      <c r="E896" s="209" t="s">
        <v>19</v>
      </c>
      <c r="F896" s="210" t="s">
        <v>2866</v>
      </c>
      <c r="G896" s="207"/>
      <c r="H896" s="211">
        <v>230.45400000000001</v>
      </c>
      <c r="I896" s="212"/>
      <c r="J896" s="207"/>
      <c r="K896" s="207"/>
      <c r="L896" s="213"/>
      <c r="M896" s="214"/>
      <c r="N896" s="215"/>
      <c r="O896" s="215"/>
      <c r="P896" s="215"/>
      <c r="Q896" s="215"/>
      <c r="R896" s="215"/>
      <c r="S896" s="215"/>
      <c r="T896" s="216"/>
      <c r="AT896" s="217" t="s">
        <v>246</v>
      </c>
      <c r="AU896" s="217" t="s">
        <v>82</v>
      </c>
      <c r="AV896" s="13" t="s">
        <v>82</v>
      </c>
      <c r="AW896" s="13" t="s">
        <v>33</v>
      </c>
      <c r="AX896" s="13" t="s">
        <v>80</v>
      </c>
      <c r="AY896" s="217" t="s">
        <v>206</v>
      </c>
    </row>
    <row r="897" spans="1:65" s="13" customFormat="1" ht="11.25">
      <c r="B897" s="206"/>
      <c r="C897" s="207"/>
      <c r="D897" s="208" t="s">
        <v>246</v>
      </c>
      <c r="E897" s="207"/>
      <c r="F897" s="210" t="s">
        <v>2867</v>
      </c>
      <c r="G897" s="207"/>
      <c r="H897" s="211">
        <v>345.68099999999998</v>
      </c>
      <c r="I897" s="212"/>
      <c r="J897" s="207"/>
      <c r="K897" s="207"/>
      <c r="L897" s="213"/>
      <c r="M897" s="214"/>
      <c r="N897" s="215"/>
      <c r="O897" s="215"/>
      <c r="P897" s="215"/>
      <c r="Q897" s="215"/>
      <c r="R897" s="215"/>
      <c r="S897" s="215"/>
      <c r="T897" s="216"/>
      <c r="AT897" s="217" t="s">
        <v>246</v>
      </c>
      <c r="AU897" s="217" t="s">
        <v>82</v>
      </c>
      <c r="AV897" s="13" t="s">
        <v>82</v>
      </c>
      <c r="AW897" s="13" t="s">
        <v>4</v>
      </c>
      <c r="AX897" s="13" t="s">
        <v>80</v>
      </c>
      <c r="AY897" s="217" t="s">
        <v>206</v>
      </c>
    </row>
    <row r="898" spans="1:65" s="2" customFormat="1" ht="21.75" customHeight="1">
      <c r="A898" s="35"/>
      <c r="B898" s="36"/>
      <c r="C898" s="193" t="s">
        <v>2868</v>
      </c>
      <c r="D898" s="193" t="s">
        <v>208</v>
      </c>
      <c r="E898" s="194" t="s">
        <v>2869</v>
      </c>
      <c r="F898" s="195" t="s">
        <v>2870</v>
      </c>
      <c r="G898" s="196" t="s">
        <v>325</v>
      </c>
      <c r="H898" s="197">
        <v>7.46</v>
      </c>
      <c r="I898" s="198"/>
      <c r="J898" s="199">
        <f>ROUND(I898*H898,2)</f>
        <v>0</v>
      </c>
      <c r="K898" s="195" t="s">
        <v>277</v>
      </c>
      <c r="L898" s="40"/>
      <c r="M898" s="200" t="s">
        <v>19</v>
      </c>
      <c r="N898" s="201" t="s">
        <v>43</v>
      </c>
      <c r="O898" s="65"/>
      <c r="P898" s="202">
        <f>O898*H898</f>
        <v>0</v>
      </c>
      <c r="Q898" s="202">
        <v>0</v>
      </c>
      <c r="R898" s="202">
        <f>Q898*H898</f>
        <v>0</v>
      </c>
      <c r="S898" s="202">
        <v>0</v>
      </c>
      <c r="T898" s="203">
        <f>S898*H898</f>
        <v>0</v>
      </c>
      <c r="U898" s="35"/>
      <c r="V898" s="35"/>
      <c r="W898" s="35"/>
      <c r="X898" s="35"/>
      <c r="Y898" s="35"/>
      <c r="Z898" s="35"/>
      <c r="AA898" s="35"/>
      <c r="AB898" s="35"/>
      <c r="AC898" s="35"/>
      <c r="AD898" s="35"/>
      <c r="AE898" s="35"/>
      <c r="AR898" s="204" t="s">
        <v>343</v>
      </c>
      <c r="AT898" s="204" t="s">
        <v>208</v>
      </c>
      <c r="AU898" s="204" t="s">
        <v>82</v>
      </c>
      <c r="AY898" s="18" t="s">
        <v>206</v>
      </c>
      <c r="BE898" s="205">
        <f>IF(N898="základní",J898,0)</f>
        <v>0</v>
      </c>
      <c r="BF898" s="205">
        <f>IF(N898="snížená",J898,0)</f>
        <v>0</v>
      </c>
      <c r="BG898" s="205">
        <f>IF(N898="zákl. přenesená",J898,0)</f>
        <v>0</v>
      </c>
      <c r="BH898" s="205">
        <f>IF(N898="sníž. přenesená",J898,0)</f>
        <v>0</v>
      </c>
      <c r="BI898" s="205">
        <f>IF(N898="nulová",J898,0)</f>
        <v>0</v>
      </c>
      <c r="BJ898" s="18" t="s">
        <v>80</v>
      </c>
      <c r="BK898" s="205">
        <f>ROUND(I898*H898,2)</f>
        <v>0</v>
      </c>
      <c r="BL898" s="18" t="s">
        <v>343</v>
      </c>
      <c r="BM898" s="204" t="s">
        <v>2871</v>
      </c>
    </row>
    <row r="899" spans="1:65" s="2" customFormat="1" ht="29.25">
      <c r="A899" s="35"/>
      <c r="B899" s="36"/>
      <c r="C899" s="37"/>
      <c r="D899" s="208" t="s">
        <v>279</v>
      </c>
      <c r="E899" s="37"/>
      <c r="F899" s="221" t="s">
        <v>2851</v>
      </c>
      <c r="G899" s="37"/>
      <c r="H899" s="37"/>
      <c r="I899" s="116"/>
      <c r="J899" s="37"/>
      <c r="K899" s="37"/>
      <c r="L899" s="40"/>
      <c r="M899" s="222"/>
      <c r="N899" s="223"/>
      <c r="O899" s="65"/>
      <c r="P899" s="65"/>
      <c r="Q899" s="65"/>
      <c r="R899" s="65"/>
      <c r="S899" s="65"/>
      <c r="T899" s="66"/>
      <c r="U899" s="35"/>
      <c r="V899" s="35"/>
      <c r="W899" s="35"/>
      <c r="X899" s="35"/>
      <c r="Y899" s="35"/>
      <c r="Z899" s="35"/>
      <c r="AA899" s="35"/>
      <c r="AB899" s="35"/>
      <c r="AC899" s="35"/>
      <c r="AD899" s="35"/>
      <c r="AE899" s="35"/>
      <c r="AT899" s="18" t="s">
        <v>279</v>
      </c>
      <c r="AU899" s="18" t="s">
        <v>82</v>
      </c>
    </row>
    <row r="900" spans="1:65" s="13" customFormat="1" ht="11.25">
      <c r="B900" s="206"/>
      <c r="C900" s="207"/>
      <c r="D900" s="208" t="s">
        <v>246</v>
      </c>
      <c r="E900" s="209" t="s">
        <v>19</v>
      </c>
      <c r="F900" s="210" t="s">
        <v>2872</v>
      </c>
      <c r="G900" s="207"/>
      <c r="H900" s="211">
        <v>7.46</v>
      </c>
      <c r="I900" s="212"/>
      <c r="J900" s="207"/>
      <c r="K900" s="207"/>
      <c r="L900" s="213"/>
      <c r="M900" s="214"/>
      <c r="N900" s="215"/>
      <c r="O900" s="215"/>
      <c r="P900" s="215"/>
      <c r="Q900" s="215"/>
      <c r="R900" s="215"/>
      <c r="S900" s="215"/>
      <c r="T900" s="216"/>
      <c r="AT900" s="217" t="s">
        <v>246</v>
      </c>
      <c r="AU900" s="217" t="s">
        <v>82</v>
      </c>
      <c r="AV900" s="13" t="s">
        <v>82</v>
      </c>
      <c r="AW900" s="13" t="s">
        <v>33</v>
      </c>
      <c r="AX900" s="13" t="s">
        <v>80</v>
      </c>
      <c r="AY900" s="217" t="s">
        <v>206</v>
      </c>
    </row>
    <row r="901" spans="1:65" s="2" customFormat="1" ht="16.5" customHeight="1">
      <c r="A901" s="35"/>
      <c r="B901" s="36"/>
      <c r="C901" s="224" t="s">
        <v>2873</v>
      </c>
      <c r="D901" s="224" t="s">
        <v>286</v>
      </c>
      <c r="E901" s="225" t="s">
        <v>2874</v>
      </c>
      <c r="F901" s="226" t="s">
        <v>2875</v>
      </c>
      <c r="G901" s="227" t="s">
        <v>307</v>
      </c>
      <c r="H901" s="228">
        <v>3.73</v>
      </c>
      <c r="I901" s="229"/>
      <c r="J901" s="230">
        <f>ROUND(I901*H901,2)</f>
        <v>0</v>
      </c>
      <c r="K901" s="226" t="s">
        <v>277</v>
      </c>
      <c r="L901" s="231"/>
      <c r="M901" s="232" t="s">
        <v>19</v>
      </c>
      <c r="N901" s="233" t="s">
        <v>43</v>
      </c>
      <c r="O901" s="65"/>
      <c r="P901" s="202">
        <f>O901*H901</f>
        <v>0</v>
      </c>
      <c r="Q901" s="202">
        <v>1E-3</v>
      </c>
      <c r="R901" s="202">
        <f>Q901*H901</f>
        <v>3.7300000000000002E-3</v>
      </c>
      <c r="S901" s="202">
        <v>0</v>
      </c>
      <c r="T901" s="203">
        <f>S901*H901</f>
        <v>0</v>
      </c>
      <c r="U901" s="35"/>
      <c r="V901" s="35"/>
      <c r="W901" s="35"/>
      <c r="X901" s="35"/>
      <c r="Y901" s="35"/>
      <c r="Z901" s="35"/>
      <c r="AA901" s="35"/>
      <c r="AB901" s="35"/>
      <c r="AC901" s="35"/>
      <c r="AD901" s="35"/>
      <c r="AE901" s="35"/>
      <c r="AR901" s="204" t="s">
        <v>422</v>
      </c>
      <c r="AT901" s="204" t="s">
        <v>286</v>
      </c>
      <c r="AU901" s="204" t="s">
        <v>82</v>
      </c>
      <c r="AY901" s="18" t="s">
        <v>206</v>
      </c>
      <c r="BE901" s="205">
        <f>IF(N901="základní",J901,0)</f>
        <v>0</v>
      </c>
      <c r="BF901" s="205">
        <f>IF(N901="snížená",J901,0)</f>
        <v>0</v>
      </c>
      <c r="BG901" s="205">
        <f>IF(N901="zákl. přenesená",J901,0)</f>
        <v>0</v>
      </c>
      <c r="BH901" s="205">
        <f>IF(N901="sníž. přenesená",J901,0)</f>
        <v>0</v>
      </c>
      <c r="BI901" s="205">
        <f>IF(N901="nulová",J901,0)</f>
        <v>0</v>
      </c>
      <c r="BJ901" s="18" t="s">
        <v>80</v>
      </c>
      <c r="BK901" s="205">
        <f>ROUND(I901*H901,2)</f>
        <v>0</v>
      </c>
      <c r="BL901" s="18" t="s">
        <v>343</v>
      </c>
      <c r="BM901" s="204" t="s">
        <v>2876</v>
      </c>
    </row>
    <row r="902" spans="1:65" s="13" customFormat="1" ht="11.25">
      <c r="B902" s="206"/>
      <c r="C902" s="207"/>
      <c r="D902" s="208" t="s">
        <v>246</v>
      </c>
      <c r="E902" s="209" t="s">
        <v>19</v>
      </c>
      <c r="F902" s="210" t="s">
        <v>2872</v>
      </c>
      <c r="G902" s="207"/>
      <c r="H902" s="211">
        <v>7.46</v>
      </c>
      <c r="I902" s="212"/>
      <c r="J902" s="207"/>
      <c r="K902" s="207"/>
      <c r="L902" s="213"/>
      <c r="M902" s="214"/>
      <c r="N902" s="215"/>
      <c r="O902" s="215"/>
      <c r="P902" s="215"/>
      <c r="Q902" s="215"/>
      <c r="R902" s="215"/>
      <c r="S902" s="215"/>
      <c r="T902" s="216"/>
      <c r="AT902" s="217" t="s">
        <v>246</v>
      </c>
      <c r="AU902" s="217" t="s">
        <v>82</v>
      </c>
      <c r="AV902" s="13" t="s">
        <v>82</v>
      </c>
      <c r="AW902" s="13" t="s">
        <v>33</v>
      </c>
      <c r="AX902" s="13" t="s">
        <v>80</v>
      </c>
      <c r="AY902" s="217" t="s">
        <v>206</v>
      </c>
    </row>
    <row r="903" spans="1:65" s="13" customFormat="1" ht="11.25">
      <c r="B903" s="206"/>
      <c r="C903" s="207"/>
      <c r="D903" s="208" t="s">
        <v>246</v>
      </c>
      <c r="E903" s="207"/>
      <c r="F903" s="210" t="s">
        <v>2877</v>
      </c>
      <c r="G903" s="207"/>
      <c r="H903" s="211">
        <v>3.73</v>
      </c>
      <c r="I903" s="212"/>
      <c r="J903" s="207"/>
      <c r="K903" s="207"/>
      <c r="L903" s="213"/>
      <c r="M903" s="214"/>
      <c r="N903" s="215"/>
      <c r="O903" s="215"/>
      <c r="P903" s="215"/>
      <c r="Q903" s="215"/>
      <c r="R903" s="215"/>
      <c r="S903" s="215"/>
      <c r="T903" s="216"/>
      <c r="AT903" s="217" t="s">
        <v>246</v>
      </c>
      <c r="AU903" s="217" t="s">
        <v>82</v>
      </c>
      <c r="AV903" s="13" t="s">
        <v>82</v>
      </c>
      <c r="AW903" s="13" t="s">
        <v>4</v>
      </c>
      <c r="AX903" s="13" t="s">
        <v>80</v>
      </c>
      <c r="AY903" s="217" t="s">
        <v>206</v>
      </c>
    </row>
    <row r="904" spans="1:65" s="2" customFormat="1" ht="16.5" customHeight="1">
      <c r="A904" s="35"/>
      <c r="B904" s="36"/>
      <c r="C904" s="193" t="s">
        <v>2878</v>
      </c>
      <c r="D904" s="193" t="s">
        <v>208</v>
      </c>
      <c r="E904" s="194" t="s">
        <v>2879</v>
      </c>
      <c r="F904" s="195" t="s">
        <v>2880</v>
      </c>
      <c r="G904" s="196" t="s">
        <v>325</v>
      </c>
      <c r="H904" s="197">
        <v>940.00199999999995</v>
      </c>
      <c r="I904" s="198"/>
      <c r="J904" s="199">
        <f>ROUND(I904*H904,2)</f>
        <v>0</v>
      </c>
      <c r="K904" s="195" t="s">
        <v>277</v>
      </c>
      <c r="L904" s="40"/>
      <c r="M904" s="200" t="s">
        <v>19</v>
      </c>
      <c r="N904" s="201" t="s">
        <v>43</v>
      </c>
      <c r="O904" s="65"/>
      <c r="P904" s="202">
        <f>O904*H904</f>
        <v>0</v>
      </c>
      <c r="Q904" s="202">
        <v>0</v>
      </c>
      <c r="R904" s="202">
        <f>Q904*H904</f>
        <v>0</v>
      </c>
      <c r="S904" s="202">
        <v>0</v>
      </c>
      <c r="T904" s="203">
        <f>S904*H904</f>
        <v>0</v>
      </c>
      <c r="U904" s="35"/>
      <c r="V904" s="35"/>
      <c r="W904" s="35"/>
      <c r="X904" s="35"/>
      <c r="Y904" s="35"/>
      <c r="Z904" s="35"/>
      <c r="AA904" s="35"/>
      <c r="AB904" s="35"/>
      <c r="AC904" s="35"/>
      <c r="AD904" s="35"/>
      <c r="AE904" s="35"/>
      <c r="AR904" s="204" t="s">
        <v>343</v>
      </c>
      <c r="AT904" s="204" t="s">
        <v>208</v>
      </c>
      <c r="AU904" s="204" t="s">
        <v>82</v>
      </c>
      <c r="AY904" s="18" t="s">
        <v>206</v>
      </c>
      <c r="BE904" s="205">
        <f>IF(N904="základní",J904,0)</f>
        <v>0</v>
      </c>
      <c r="BF904" s="205">
        <f>IF(N904="snížená",J904,0)</f>
        <v>0</v>
      </c>
      <c r="BG904" s="205">
        <f>IF(N904="zákl. přenesená",J904,0)</f>
        <v>0</v>
      </c>
      <c r="BH904" s="205">
        <f>IF(N904="sníž. přenesená",J904,0)</f>
        <v>0</v>
      </c>
      <c r="BI904" s="205">
        <f>IF(N904="nulová",J904,0)</f>
        <v>0</v>
      </c>
      <c r="BJ904" s="18" t="s">
        <v>80</v>
      </c>
      <c r="BK904" s="205">
        <f>ROUND(I904*H904,2)</f>
        <v>0</v>
      </c>
      <c r="BL904" s="18" t="s">
        <v>343</v>
      </c>
      <c r="BM904" s="204" t="s">
        <v>2881</v>
      </c>
    </row>
    <row r="905" spans="1:65" s="2" customFormat="1" ht="29.25">
      <c r="A905" s="35"/>
      <c r="B905" s="36"/>
      <c r="C905" s="37"/>
      <c r="D905" s="208" t="s">
        <v>279</v>
      </c>
      <c r="E905" s="37"/>
      <c r="F905" s="221" t="s">
        <v>2851</v>
      </c>
      <c r="G905" s="37"/>
      <c r="H905" s="37"/>
      <c r="I905" s="116"/>
      <c r="J905" s="37"/>
      <c r="K905" s="37"/>
      <c r="L905" s="40"/>
      <c r="M905" s="222"/>
      <c r="N905" s="223"/>
      <c r="O905" s="65"/>
      <c r="P905" s="65"/>
      <c r="Q905" s="65"/>
      <c r="R905" s="65"/>
      <c r="S905" s="65"/>
      <c r="T905" s="66"/>
      <c r="U905" s="35"/>
      <c r="V905" s="35"/>
      <c r="W905" s="35"/>
      <c r="X905" s="35"/>
      <c r="Y905" s="35"/>
      <c r="Z905" s="35"/>
      <c r="AA905" s="35"/>
      <c r="AB905" s="35"/>
      <c r="AC905" s="35"/>
      <c r="AD905" s="35"/>
      <c r="AE905" s="35"/>
      <c r="AT905" s="18" t="s">
        <v>279</v>
      </c>
      <c r="AU905" s="18" t="s">
        <v>82</v>
      </c>
    </row>
    <row r="906" spans="1:65" s="13" customFormat="1" ht="11.25">
      <c r="B906" s="206"/>
      <c r="C906" s="207"/>
      <c r="D906" s="208" t="s">
        <v>246</v>
      </c>
      <c r="E906" s="209" t="s">
        <v>19</v>
      </c>
      <c r="F906" s="210" t="s">
        <v>1746</v>
      </c>
      <c r="G906" s="207"/>
      <c r="H906" s="211">
        <v>210.25200000000001</v>
      </c>
      <c r="I906" s="212"/>
      <c r="J906" s="207"/>
      <c r="K906" s="207"/>
      <c r="L906" s="213"/>
      <c r="M906" s="214"/>
      <c r="N906" s="215"/>
      <c r="O906" s="215"/>
      <c r="P906" s="215"/>
      <c r="Q906" s="215"/>
      <c r="R906" s="215"/>
      <c r="S906" s="215"/>
      <c r="T906" s="216"/>
      <c r="AT906" s="217" t="s">
        <v>246</v>
      </c>
      <c r="AU906" s="217" t="s">
        <v>82</v>
      </c>
      <c r="AV906" s="13" t="s">
        <v>82</v>
      </c>
      <c r="AW906" s="13" t="s">
        <v>33</v>
      </c>
      <c r="AX906" s="13" t="s">
        <v>72</v>
      </c>
      <c r="AY906" s="217" t="s">
        <v>206</v>
      </c>
    </row>
    <row r="907" spans="1:65" s="13" customFormat="1" ht="11.25">
      <c r="B907" s="206"/>
      <c r="C907" s="207"/>
      <c r="D907" s="208" t="s">
        <v>246</v>
      </c>
      <c r="E907" s="209" t="s">
        <v>19</v>
      </c>
      <c r="F907" s="210" t="s">
        <v>2882</v>
      </c>
      <c r="G907" s="207"/>
      <c r="H907" s="211">
        <v>729.75</v>
      </c>
      <c r="I907" s="212"/>
      <c r="J907" s="207"/>
      <c r="K907" s="207"/>
      <c r="L907" s="213"/>
      <c r="M907" s="214"/>
      <c r="N907" s="215"/>
      <c r="O907" s="215"/>
      <c r="P907" s="215"/>
      <c r="Q907" s="215"/>
      <c r="R907" s="215"/>
      <c r="S907" s="215"/>
      <c r="T907" s="216"/>
      <c r="AT907" s="217" t="s">
        <v>246</v>
      </c>
      <c r="AU907" s="217" t="s">
        <v>82</v>
      </c>
      <c r="AV907" s="13" t="s">
        <v>82</v>
      </c>
      <c r="AW907" s="13" t="s">
        <v>33</v>
      </c>
      <c r="AX907" s="13" t="s">
        <v>72</v>
      </c>
      <c r="AY907" s="217" t="s">
        <v>206</v>
      </c>
    </row>
    <row r="908" spans="1:65" s="14" customFormat="1" ht="11.25">
      <c r="B908" s="234"/>
      <c r="C908" s="235"/>
      <c r="D908" s="208" t="s">
        <v>246</v>
      </c>
      <c r="E908" s="236" t="s">
        <v>19</v>
      </c>
      <c r="F908" s="237" t="s">
        <v>406</v>
      </c>
      <c r="G908" s="235"/>
      <c r="H908" s="238">
        <v>940.00199999999995</v>
      </c>
      <c r="I908" s="239"/>
      <c r="J908" s="235"/>
      <c r="K908" s="235"/>
      <c r="L908" s="240"/>
      <c r="M908" s="241"/>
      <c r="N908" s="242"/>
      <c r="O908" s="242"/>
      <c r="P908" s="242"/>
      <c r="Q908" s="242"/>
      <c r="R908" s="242"/>
      <c r="S908" s="242"/>
      <c r="T908" s="243"/>
      <c r="AT908" s="244" t="s">
        <v>246</v>
      </c>
      <c r="AU908" s="244" t="s">
        <v>82</v>
      </c>
      <c r="AV908" s="14" t="s">
        <v>212</v>
      </c>
      <c r="AW908" s="14" t="s">
        <v>33</v>
      </c>
      <c r="AX908" s="14" t="s">
        <v>80</v>
      </c>
      <c r="AY908" s="244" t="s">
        <v>206</v>
      </c>
    </row>
    <row r="909" spans="1:65" s="2" customFormat="1" ht="16.5" customHeight="1">
      <c r="A909" s="35"/>
      <c r="B909" s="36"/>
      <c r="C909" s="224" t="s">
        <v>2883</v>
      </c>
      <c r="D909" s="224" t="s">
        <v>286</v>
      </c>
      <c r="E909" s="225" t="s">
        <v>2854</v>
      </c>
      <c r="F909" s="226" t="s">
        <v>2855</v>
      </c>
      <c r="G909" s="227" t="s">
        <v>289</v>
      </c>
      <c r="H909" s="228">
        <v>0.32900000000000001</v>
      </c>
      <c r="I909" s="229"/>
      <c r="J909" s="230">
        <f>ROUND(I909*H909,2)</f>
        <v>0</v>
      </c>
      <c r="K909" s="226" t="s">
        <v>277</v>
      </c>
      <c r="L909" s="231"/>
      <c r="M909" s="232" t="s">
        <v>19</v>
      </c>
      <c r="N909" s="233" t="s">
        <v>43</v>
      </c>
      <c r="O909" s="65"/>
      <c r="P909" s="202">
        <f>O909*H909</f>
        <v>0</v>
      </c>
      <c r="Q909" s="202">
        <v>1</v>
      </c>
      <c r="R909" s="202">
        <f>Q909*H909</f>
        <v>0.32900000000000001</v>
      </c>
      <c r="S909" s="202">
        <v>0</v>
      </c>
      <c r="T909" s="203">
        <f>S909*H909</f>
        <v>0</v>
      </c>
      <c r="U909" s="35"/>
      <c r="V909" s="35"/>
      <c r="W909" s="35"/>
      <c r="X909" s="35"/>
      <c r="Y909" s="35"/>
      <c r="Z909" s="35"/>
      <c r="AA909" s="35"/>
      <c r="AB909" s="35"/>
      <c r="AC909" s="35"/>
      <c r="AD909" s="35"/>
      <c r="AE909" s="35"/>
      <c r="AR909" s="204" t="s">
        <v>422</v>
      </c>
      <c r="AT909" s="204" t="s">
        <v>286</v>
      </c>
      <c r="AU909" s="204" t="s">
        <v>82</v>
      </c>
      <c r="AY909" s="18" t="s">
        <v>206</v>
      </c>
      <c r="BE909" s="205">
        <f>IF(N909="základní",J909,0)</f>
        <v>0</v>
      </c>
      <c r="BF909" s="205">
        <f>IF(N909="snížená",J909,0)</f>
        <v>0</v>
      </c>
      <c r="BG909" s="205">
        <f>IF(N909="zákl. přenesená",J909,0)</f>
        <v>0</v>
      </c>
      <c r="BH909" s="205">
        <f>IF(N909="sníž. přenesená",J909,0)</f>
        <v>0</v>
      </c>
      <c r="BI909" s="205">
        <f>IF(N909="nulová",J909,0)</f>
        <v>0</v>
      </c>
      <c r="BJ909" s="18" t="s">
        <v>80</v>
      </c>
      <c r="BK909" s="205">
        <f>ROUND(I909*H909,2)</f>
        <v>0</v>
      </c>
      <c r="BL909" s="18" t="s">
        <v>343</v>
      </c>
      <c r="BM909" s="204" t="s">
        <v>2884</v>
      </c>
    </row>
    <row r="910" spans="1:65" s="13" customFormat="1" ht="11.25">
      <c r="B910" s="206"/>
      <c r="C910" s="207"/>
      <c r="D910" s="208" t="s">
        <v>246</v>
      </c>
      <c r="E910" s="209" t="s">
        <v>19</v>
      </c>
      <c r="F910" s="210" t="s">
        <v>1746</v>
      </c>
      <c r="G910" s="207"/>
      <c r="H910" s="211">
        <v>210.25200000000001</v>
      </c>
      <c r="I910" s="212"/>
      <c r="J910" s="207"/>
      <c r="K910" s="207"/>
      <c r="L910" s="213"/>
      <c r="M910" s="214"/>
      <c r="N910" s="215"/>
      <c r="O910" s="215"/>
      <c r="P910" s="215"/>
      <c r="Q910" s="215"/>
      <c r="R910" s="215"/>
      <c r="S910" s="215"/>
      <c r="T910" s="216"/>
      <c r="AT910" s="217" t="s">
        <v>246</v>
      </c>
      <c r="AU910" s="217" t="s">
        <v>82</v>
      </c>
      <c r="AV910" s="13" t="s">
        <v>82</v>
      </c>
      <c r="AW910" s="13" t="s">
        <v>33</v>
      </c>
      <c r="AX910" s="13" t="s">
        <v>72</v>
      </c>
      <c r="AY910" s="217" t="s">
        <v>206</v>
      </c>
    </row>
    <row r="911" spans="1:65" s="13" customFormat="1" ht="11.25">
      <c r="B911" s="206"/>
      <c r="C911" s="207"/>
      <c r="D911" s="208" t="s">
        <v>246</v>
      </c>
      <c r="E911" s="209" t="s">
        <v>19</v>
      </c>
      <c r="F911" s="210" t="s">
        <v>2882</v>
      </c>
      <c r="G911" s="207"/>
      <c r="H911" s="211">
        <v>729.75</v>
      </c>
      <c r="I911" s="212"/>
      <c r="J911" s="207"/>
      <c r="K911" s="207"/>
      <c r="L911" s="213"/>
      <c r="M911" s="214"/>
      <c r="N911" s="215"/>
      <c r="O911" s="215"/>
      <c r="P911" s="215"/>
      <c r="Q911" s="215"/>
      <c r="R911" s="215"/>
      <c r="S911" s="215"/>
      <c r="T911" s="216"/>
      <c r="AT911" s="217" t="s">
        <v>246</v>
      </c>
      <c r="AU911" s="217" t="s">
        <v>82</v>
      </c>
      <c r="AV911" s="13" t="s">
        <v>82</v>
      </c>
      <c r="AW911" s="13" t="s">
        <v>33</v>
      </c>
      <c r="AX911" s="13" t="s">
        <v>72</v>
      </c>
      <c r="AY911" s="217" t="s">
        <v>206</v>
      </c>
    </row>
    <row r="912" spans="1:65" s="14" customFormat="1" ht="11.25">
      <c r="B912" s="234"/>
      <c r="C912" s="235"/>
      <c r="D912" s="208" t="s">
        <v>246</v>
      </c>
      <c r="E912" s="236" t="s">
        <v>19</v>
      </c>
      <c r="F912" s="237" t="s">
        <v>406</v>
      </c>
      <c r="G912" s="235"/>
      <c r="H912" s="238">
        <v>940.00199999999995</v>
      </c>
      <c r="I912" s="239"/>
      <c r="J912" s="235"/>
      <c r="K912" s="235"/>
      <c r="L912" s="240"/>
      <c r="M912" s="241"/>
      <c r="N912" s="242"/>
      <c r="O912" s="242"/>
      <c r="P912" s="242"/>
      <c r="Q912" s="242"/>
      <c r="R912" s="242"/>
      <c r="S912" s="242"/>
      <c r="T912" s="243"/>
      <c r="AT912" s="244" t="s">
        <v>246</v>
      </c>
      <c r="AU912" s="244" t="s">
        <v>82</v>
      </c>
      <c r="AV912" s="14" t="s">
        <v>212</v>
      </c>
      <c r="AW912" s="14" t="s">
        <v>33</v>
      </c>
      <c r="AX912" s="14" t="s">
        <v>80</v>
      </c>
      <c r="AY912" s="244" t="s">
        <v>206</v>
      </c>
    </row>
    <row r="913" spans="1:65" s="13" customFormat="1" ht="11.25">
      <c r="B913" s="206"/>
      <c r="C913" s="207"/>
      <c r="D913" s="208" t="s">
        <v>246</v>
      </c>
      <c r="E913" s="207"/>
      <c r="F913" s="210" t="s">
        <v>2885</v>
      </c>
      <c r="G913" s="207"/>
      <c r="H913" s="211">
        <v>0.32900000000000001</v>
      </c>
      <c r="I913" s="212"/>
      <c r="J913" s="207"/>
      <c r="K913" s="207"/>
      <c r="L913" s="213"/>
      <c r="M913" s="214"/>
      <c r="N913" s="215"/>
      <c r="O913" s="215"/>
      <c r="P913" s="215"/>
      <c r="Q913" s="215"/>
      <c r="R913" s="215"/>
      <c r="S913" s="215"/>
      <c r="T913" s="216"/>
      <c r="AT913" s="217" t="s">
        <v>246</v>
      </c>
      <c r="AU913" s="217" t="s">
        <v>82</v>
      </c>
      <c r="AV913" s="13" t="s">
        <v>82</v>
      </c>
      <c r="AW913" s="13" t="s">
        <v>4</v>
      </c>
      <c r="AX913" s="13" t="s">
        <v>80</v>
      </c>
      <c r="AY913" s="217" t="s">
        <v>206</v>
      </c>
    </row>
    <row r="914" spans="1:65" s="2" customFormat="1" ht="21.75" customHeight="1">
      <c r="A914" s="35"/>
      <c r="B914" s="36"/>
      <c r="C914" s="193" t="s">
        <v>2886</v>
      </c>
      <c r="D914" s="193" t="s">
        <v>208</v>
      </c>
      <c r="E914" s="194" t="s">
        <v>2887</v>
      </c>
      <c r="F914" s="195" t="s">
        <v>2888</v>
      </c>
      <c r="G914" s="196" t="s">
        <v>325</v>
      </c>
      <c r="H914" s="197">
        <v>24.33</v>
      </c>
      <c r="I914" s="198"/>
      <c r="J914" s="199">
        <f>ROUND(I914*H914,2)</f>
        <v>0</v>
      </c>
      <c r="K914" s="195" t="s">
        <v>277</v>
      </c>
      <c r="L914" s="40"/>
      <c r="M914" s="200" t="s">
        <v>19</v>
      </c>
      <c r="N914" s="201" t="s">
        <v>43</v>
      </c>
      <c r="O914" s="65"/>
      <c r="P914" s="202">
        <f>O914*H914</f>
        <v>0</v>
      </c>
      <c r="Q914" s="202">
        <v>0</v>
      </c>
      <c r="R914" s="202">
        <f>Q914*H914</f>
        <v>0</v>
      </c>
      <c r="S914" s="202">
        <v>0</v>
      </c>
      <c r="T914" s="203">
        <f>S914*H914</f>
        <v>0</v>
      </c>
      <c r="U914" s="35"/>
      <c r="V914" s="35"/>
      <c r="W914" s="35"/>
      <c r="X914" s="35"/>
      <c r="Y914" s="35"/>
      <c r="Z914" s="35"/>
      <c r="AA914" s="35"/>
      <c r="AB914" s="35"/>
      <c r="AC914" s="35"/>
      <c r="AD914" s="35"/>
      <c r="AE914" s="35"/>
      <c r="AR914" s="204" t="s">
        <v>343</v>
      </c>
      <c r="AT914" s="204" t="s">
        <v>208</v>
      </c>
      <c r="AU914" s="204" t="s">
        <v>82</v>
      </c>
      <c r="AY914" s="18" t="s">
        <v>206</v>
      </c>
      <c r="BE914" s="205">
        <f>IF(N914="základní",J914,0)</f>
        <v>0</v>
      </c>
      <c r="BF914" s="205">
        <f>IF(N914="snížená",J914,0)</f>
        <v>0</v>
      </c>
      <c r="BG914" s="205">
        <f>IF(N914="zákl. přenesená",J914,0)</f>
        <v>0</v>
      </c>
      <c r="BH914" s="205">
        <f>IF(N914="sníž. přenesená",J914,0)</f>
        <v>0</v>
      </c>
      <c r="BI914" s="205">
        <f>IF(N914="nulová",J914,0)</f>
        <v>0</v>
      </c>
      <c r="BJ914" s="18" t="s">
        <v>80</v>
      </c>
      <c r="BK914" s="205">
        <f>ROUND(I914*H914,2)</f>
        <v>0</v>
      </c>
      <c r="BL914" s="18" t="s">
        <v>343</v>
      </c>
      <c r="BM914" s="204" t="s">
        <v>2889</v>
      </c>
    </row>
    <row r="915" spans="1:65" s="2" customFormat="1" ht="29.25">
      <c r="A915" s="35"/>
      <c r="B915" s="36"/>
      <c r="C915" s="37"/>
      <c r="D915" s="208" t="s">
        <v>279</v>
      </c>
      <c r="E915" s="37"/>
      <c r="F915" s="221" t="s">
        <v>2851</v>
      </c>
      <c r="G915" s="37"/>
      <c r="H915" s="37"/>
      <c r="I915" s="116"/>
      <c r="J915" s="37"/>
      <c r="K915" s="37"/>
      <c r="L915" s="40"/>
      <c r="M915" s="222"/>
      <c r="N915" s="223"/>
      <c r="O915" s="65"/>
      <c r="P915" s="65"/>
      <c r="Q915" s="65"/>
      <c r="R915" s="65"/>
      <c r="S915" s="65"/>
      <c r="T915" s="66"/>
      <c r="U915" s="35"/>
      <c r="V915" s="35"/>
      <c r="W915" s="35"/>
      <c r="X915" s="35"/>
      <c r="Y915" s="35"/>
      <c r="Z915" s="35"/>
      <c r="AA915" s="35"/>
      <c r="AB915" s="35"/>
      <c r="AC915" s="35"/>
      <c r="AD915" s="35"/>
      <c r="AE915" s="35"/>
      <c r="AT915" s="18" t="s">
        <v>279</v>
      </c>
      <c r="AU915" s="18" t="s">
        <v>82</v>
      </c>
    </row>
    <row r="916" spans="1:65" s="13" customFormat="1" ht="11.25">
      <c r="B916" s="206"/>
      <c r="C916" s="207"/>
      <c r="D916" s="208" t="s">
        <v>246</v>
      </c>
      <c r="E916" s="209" t="s">
        <v>19</v>
      </c>
      <c r="F916" s="210" t="s">
        <v>2288</v>
      </c>
      <c r="G916" s="207"/>
      <c r="H916" s="211">
        <v>24.33</v>
      </c>
      <c r="I916" s="212"/>
      <c r="J916" s="207"/>
      <c r="K916" s="207"/>
      <c r="L916" s="213"/>
      <c r="M916" s="214"/>
      <c r="N916" s="215"/>
      <c r="O916" s="215"/>
      <c r="P916" s="215"/>
      <c r="Q916" s="215"/>
      <c r="R916" s="215"/>
      <c r="S916" s="215"/>
      <c r="T916" s="216"/>
      <c r="AT916" s="217" t="s">
        <v>246</v>
      </c>
      <c r="AU916" s="217" t="s">
        <v>82</v>
      </c>
      <c r="AV916" s="13" t="s">
        <v>82</v>
      </c>
      <c r="AW916" s="13" t="s">
        <v>33</v>
      </c>
      <c r="AX916" s="13" t="s">
        <v>80</v>
      </c>
      <c r="AY916" s="217" t="s">
        <v>206</v>
      </c>
    </row>
    <row r="917" spans="1:65" s="2" customFormat="1" ht="16.5" customHeight="1">
      <c r="A917" s="35"/>
      <c r="B917" s="36"/>
      <c r="C917" s="224" t="s">
        <v>2890</v>
      </c>
      <c r="D917" s="224" t="s">
        <v>286</v>
      </c>
      <c r="E917" s="225" t="s">
        <v>2874</v>
      </c>
      <c r="F917" s="226" t="s">
        <v>2875</v>
      </c>
      <c r="G917" s="227" t="s">
        <v>307</v>
      </c>
      <c r="H917" s="228">
        <v>12.164999999999999</v>
      </c>
      <c r="I917" s="229"/>
      <c r="J917" s="230">
        <f>ROUND(I917*H917,2)</f>
        <v>0</v>
      </c>
      <c r="K917" s="226" t="s">
        <v>277</v>
      </c>
      <c r="L917" s="231"/>
      <c r="M917" s="232" t="s">
        <v>19</v>
      </c>
      <c r="N917" s="233" t="s">
        <v>43</v>
      </c>
      <c r="O917" s="65"/>
      <c r="P917" s="202">
        <f>O917*H917</f>
        <v>0</v>
      </c>
      <c r="Q917" s="202">
        <v>1E-3</v>
      </c>
      <c r="R917" s="202">
        <f>Q917*H917</f>
        <v>1.2164999999999999E-2</v>
      </c>
      <c r="S917" s="202">
        <v>0</v>
      </c>
      <c r="T917" s="203">
        <f>S917*H917</f>
        <v>0</v>
      </c>
      <c r="U917" s="35"/>
      <c r="V917" s="35"/>
      <c r="W917" s="35"/>
      <c r="X917" s="35"/>
      <c r="Y917" s="35"/>
      <c r="Z917" s="35"/>
      <c r="AA917" s="35"/>
      <c r="AB917" s="35"/>
      <c r="AC917" s="35"/>
      <c r="AD917" s="35"/>
      <c r="AE917" s="35"/>
      <c r="AR917" s="204" t="s">
        <v>422</v>
      </c>
      <c r="AT917" s="204" t="s">
        <v>286</v>
      </c>
      <c r="AU917" s="204" t="s">
        <v>82</v>
      </c>
      <c r="AY917" s="18" t="s">
        <v>206</v>
      </c>
      <c r="BE917" s="205">
        <f>IF(N917="základní",J917,0)</f>
        <v>0</v>
      </c>
      <c r="BF917" s="205">
        <f>IF(N917="snížená",J917,0)</f>
        <v>0</v>
      </c>
      <c r="BG917" s="205">
        <f>IF(N917="zákl. přenesená",J917,0)</f>
        <v>0</v>
      </c>
      <c r="BH917" s="205">
        <f>IF(N917="sníž. přenesená",J917,0)</f>
        <v>0</v>
      </c>
      <c r="BI917" s="205">
        <f>IF(N917="nulová",J917,0)</f>
        <v>0</v>
      </c>
      <c r="BJ917" s="18" t="s">
        <v>80</v>
      </c>
      <c r="BK917" s="205">
        <f>ROUND(I917*H917,2)</f>
        <v>0</v>
      </c>
      <c r="BL917" s="18" t="s">
        <v>343</v>
      </c>
      <c r="BM917" s="204" t="s">
        <v>2891</v>
      </c>
    </row>
    <row r="918" spans="1:65" s="13" customFormat="1" ht="11.25">
      <c r="B918" s="206"/>
      <c r="C918" s="207"/>
      <c r="D918" s="208" t="s">
        <v>246</v>
      </c>
      <c r="E918" s="209" t="s">
        <v>19</v>
      </c>
      <c r="F918" s="210" t="s">
        <v>2288</v>
      </c>
      <c r="G918" s="207"/>
      <c r="H918" s="211">
        <v>24.33</v>
      </c>
      <c r="I918" s="212"/>
      <c r="J918" s="207"/>
      <c r="K918" s="207"/>
      <c r="L918" s="213"/>
      <c r="M918" s="214"/>
      <c r="N918" s="215"/>
      <c r="O918" s="215"/>
      <c r="P918" s="215"/>
      <c r="Q918" s="215"/>
      <c r="R918" s="215"/>
      <c r="S918" s="215"/>
      <c r="T918" s="216"/>
      <c r="AT918" s="217" t="s">
        <v>246</v>
      </c>
      <c r="AU918" s="217" t="s">
        <v>82</v>
      </c>
      <c r="AV918" s="13" t="s">
        <v>82</v>
      </c>
      <c r="AW918" s="13" t="s">
        <v>33</v>
      </c>
      <c r="AX918" s="13" t="s">
        <v>80</v>
      </c>
      <c r="AY918" s="217" t="s">
        <v>206</v>
      </c>
    </row>
    <row r="919" spans="1:65" s="13" customFormat="1" ht="11.25">
      <c r="B919" s="206"/>
      <c r="C919" s="207"/>
      <c r="D919" s="208" t="s">
        <v>246</v>
      </c>
      <c r="E919" s="207"/>
      <c r="F919" s="210" t="s">
        <v>2892</v>
      </c>
      <c r="G919" s="207"/>
      <c r="H919" s="211">
        <v>12.164999999999999</v>
      </c>
      <c r="I919" s="212"/>
      <c r="J919" s="207"/>
      <c r="K919" s="207"/>
      <c r="L919" s="213"/>
      <c r="M919" s="214"/>
      <c r="N919" s="215"/>
      <c r="O919" s="215"/>
      <c r="P919" s="215"/>
      <c r="Q919" s="215"/>
      <c r="R919" s="215"/>
      <c r="S919" s="215"/>
      <c r="T919" s="216"/>
      <c r="AT919" s="217" t="s">
        <v>246</v>
      </c>
      <c r="AU919" s="217" t="s">
        <v>82</v>
      </c>
      <c r="AV919" s="13" t="s">
        <v>82</v>
      </c>
      <c r="AW919" s="13" t="s">
        <v>4</v>
      </c>
      <c r="AX919" s="13" t="s">
        <v>80</v>
      </c>
      <c r="AY919" s="217" t="s">
        <v>206</v>
      </c>
    </row>
    <row r="920" spans="1:65" s="2" customFormat="1" ht="21.75" customHeight="1">
      <c r="A920" s="35"/>
      <c r="B920" s="36"/>
      <c r="C920" s="193" t="s">
        <v>2893</v>
      </c>
      <c r="D920" s="193" t="s">
        <v>208</v>
      </c>
      <c r="E920" s="194" t="s">
        <v>2894</v>
      </c>
      <c r="F920" s="195" t="s">
        <v>2895</v>
      </c>
      <c r="G920" s="196" t="s">
        <v>325</v>
      </c>
      <c r="H920" s="197">
        <v>7.46</v>
      </c>
      <c r="I920" s="198"/>
      <c r="J920" s="199">
        <f>ROUND(I920*H920,2)</f>
        <v>0</v>
      </c>
      <c r="K920" s="195" t="s">
        <v>277</v>
      </c>
      <c r="L920" s="40"/>
      <c r="M920" s="200" t="s">
        <v>19</v>
      </c>
      <c r="N920" s="201" t="s">
        <v>43</v>
      </c>
      <c r="O920" s="65"/>
      <c r="P920" s="202">
        <f>O920*H920</f>
        <v>0</v>
      </c>
      <c r="Q920" s="202">
        <v>3.5000000000000001E-3</v>
      </c>
      <c r="R920" s="202">
        <f>Q920*H920</f>
        <v>2.6110000000000001E-2</v>
      </c>
      <c r="S920" s="202">
        <v>0</v>
      </c>
      <c r="T920" s="203">
        <f>S920*H920</f>
        <v>0</v>
      </c>
      <c r="U920" s="35"/>
      <c r="V920" s="35"/>
      <c r="W920" s="35"/>
      <c r="X920" s="35"/>
      <c r="Y920" s="35"/>
      <c r="Z920" s="35"/>
      <c r="AA920" s="35"/>
      <c r="AB920" s="35"/>
      <c r="AC920" s="35"/>
      <c r="AD920" s="35"/>
      <c r="AE920" s="35"/>
      <c r="AR920" s="204" t="s">
        <v>343</v>
      </c>
      <c r="AT920" s="204" t="s">
        <v>208</v>
      </c>
      <c r="AU920" s="204" t="s">
        <v>82</v>
      </c>
      <c r="AY920" s="18" t="s">
        <v>206</v>
      </c>
      <c r="BE920" s="205">
        <f>IF(N920="základní",J920,0)</f>
        <v>0</v>
      </c>
      <c r="BF920" s="205">
        <f>IF(N920="snížená",J920,0)</f>
        <v>0</v>
      </c>
      <c r="BG920" s="205">
        <f>IF(N920="zákl. přenesená",J920,0)</f>
        <v>0</v>
      </c>
      <c r="BH920" s="205">
        <f>IF(N920="sníž. přenesená",J920,0)</f>
        <v>0</v>
      </c>
      <c r="BI920" s="205">
        <f>IF(N920="nulová",J920,0)</f>
        <v>0</v>
      </c>
      <c r="BJ920" s="18" t="s">
        <v>80</v>
      </c>
      <c r="BK920" s="205">
        <f>ROUND(I920*H920,2)</f>
        <v>0</v>
      </c>
      <c r="BL920" s="18" t="s">
        <v>343</v>
      </c>
      <c r="BM920" s="204" t="s">
        <v>2896</v>
      </c>
    </row>
    <row r="921" spans="1:65" s="13" customFormat="1" ht="11.25">
      <c r="B921" s="206"/>
      <c r="C921" s="207"/>
      <c r="D921" s="208" t="s">
        <v>246</v>
      </c>
      <c r="E921" s="209" t="s">
        <v>19</v>
      </c>
      <c r="F921" s="210" t="s">
        <v>2872</v>
      </c>
      <c r="G921" s="207"/>
      <c r="H921" s="211">
        <v>7.46</v>
      </c>
      <c r="I921" s="212"/>
      <c r="J921" s="207"/>
      <c r="K921" s="207"/>
      <c r="L921" s="213"/>
      <c r="M921" s="214"/>
      <c r="N921" s="215"/>
      <c r="O921" s="215"/>
      <c r="P921" s="215"/>
      <c r="Q921" s="215"/>
      <c r="R921" s="215"/>
      <c r="S921" s="215"/>
      <c r="T921" s="216"/>
      <c r="AT921" s="217" t="s">
        <v>246</v>
      </c>
      <c r="AU921" s="217" t="s">
        <v>82</v>
      </c>
      <c r="AV921" s="13" t="s">
        <v>82</v>
      </c>
      <c r="AW921" s="13" t="s">
        <v>33</v>
      </c>
      <c r="AX921" s="13" t="s">
        <v>80</v>
      </c>
      <c r="AY921" s="217" t="s">
        <v>206</v>
      </c>
    </row>
    <row r="922" spans="1:65" s="2" customFormat="1" ht="16.5" customHeight="1">
      <c r="A922" s="35"/>
      <c r="B922" s="36"/>
      <c r="C922" s="193" t="s">
        <v>2897</v>
      </c>
      <c r="D922" s="193" t="s">
        <v>208</v>
      </c>
      <c r="E922" s="194" t="s">
        <v>2898</v>
      </c>
      <c r="F922" s="195" t="s">
        <v>2899</v>
      </c>
      <c r="G922" s="196" t="s">
        <v>325</v>
      </c>
      <c r="H922" s="197">
        <v>6862</v>
      </c>
      <c r="I922" s="198"/>
      <c r="J922" s="199">
        <f>ROUND(I922*H922,2)</f>
        <v>0</v>
      </c>
      <c r="K922" s="195" t="s">
        <v>277</v>
      </c>
      <c r="L922" s="40"/>
      <c r="M922" s="200" t="s">
        <v>19</v>
      </c>
      <c r="N922" s="201" t="s">
        <v>43</v>
      </c>
      <c r="O922" s="65"/>
      <c r="P922" s="202">
        <f>O922*H922</f>
        <v>0</v>
      </c>
      <c r="Q922" s="202">
        <v>4.0000000000000002E-4</v>
      </c>
      <c r="R922" s="202">
        <f>Q922*H922</f>
        <v>2.7448000000000001</v>
      </c>
      <c r="S922" s="202">
        <v>0</v>
      </c>
      <c r="T922" s="203">
        <f>S922*H922</f>
        <v>0</v>
      </c>
      <c r="U922" s="35"/>
      <c r="V922" s="35"/>
      <c r="W922" s="35"/>
      <c r="X922" s="35"/>
      <c r="Y922" s="35"/>
      <c r="Z922" s="35"/>
      <c r="AA922" s="35"/>
      <c r="AB922" s="35"/>
      <c r="AC922" s="35"/>
      <c r="AD922" s="35"/>
      <c r="AE922" s="35"/>
      <c r="AR922" s="204" t="s">
        <v>343</v>
      </c>
      <c r="AT922" s="204" t="s">
        <v>208</v>
      </c>
      <c r="AU922" s="204" t="s">
        <v>82</v>
      </c>
      <c r="AY922" s="18" t="s">
        <v>206</v>
      </c>
      <c r="BE922" s="205">
        <f>IF(N922="základní",J922,0)</f>
        <v>0</v>
      </c>
      <c r="BF922" s="205">
        <f>IF(N922="snížená",J922,0)</f>
        <v>0</v>
      </c>
      <c r="BG922" s="205">
        <f>IF(N922="zákl. přenesená",J922,0)</f>
        <v>0</v>
      </c>
      <c r="BH922" s="205">
        <f>IF(N922="sníž. přenesená",J922,0)</f>
        <v>0</v>
      </c>
      <c r="BI922" s="205">
        <f>IF(N922="nulová",J922,0)</f>
        <v>0</v>
      </c>
      <c r="BJ922" s="18" t="s">
        <v>80</v>
      </c>
      <c r="BK922" s="205">
        <f>ROUND(I922*H922,2)</f>
        <v>0</v>
      </c>
      <c r="BL922" s="18" t="s">
        <v>343</v>
      </c>
      <c r="BM922" s="204" t="s">
        <v>2900</v>
      </c>
    </row>
    <row r="923" spans="1:65" s="2" customFormat="1" ht="29.25">
      <c r="A923" s="35"/>
      <c r="B923" s="36"/>
      <c r="C923" s="37"/>
      <c r="D923" s="208" t="s">
        <v>279</v>
      </c>
      <c r="E923" s="37"/>
      <c r="F923" s="221" t="s">
        <v>2901</v>
      </c>
      <c r="G923" s="37"/>
      <c r="H923" s="37"/>
      <c r="I923" s="116"/>
      <c r="J923" s="37"/>
      <c r="K923" s="37"/>
      <c r="L923" s="40"/>
      <c r="M923" s="222"/>
      <c r="N923" s="223"/>
      <c r="O923" s="65"/>
      <c r="P923" s="65"/>
      <c r="Q923" s="65"/>
      <c r="R923" s="65"/>
      <c r="S923" s="65"/>
      <c r="T923" s="66"/>
      <c r="U923" s="35"/>
      <c r="V923" s="35"/>
      <c r="W923" s="35"/>
      <c r="X923" s="35"/>
      <c r="Y923" s="35"/>
      <c r="Z923" s="35"/>
      <c r="AA923" s="35"/>
      <c r="AB923" s="35"/>
      <c r="AC923" s="35"/>
      <c r="AD923" s="35"/>
      <c r="AE923" s="35"/>
      <c r="AT923" s="18" t="s">
        <v>279</v>
      </c>
      <c r="AU923" s="18" t="s">
        <v>82</v>
      </c>
    </row>
    <row r="924" spans="1:65" s="13" customFormat="1" ht="11.25">
      <c r="B924" s="206"/>
      <c r="C924" s="207"/>
      <c r="D924" s="208" t="s">
        <v>246</v>
      </c>
      <c r="E924" s="207"/>
      <c r="F924" s="210" t="s">
        <v>2902</v>
      </c>
      <c r="G924" s="207"/>
      <c r="H924" s="211">
        <v>6862</v>
      </c>
      <c r="I924" s="212"/>
      <c r="J924" s="207"/>
      <c r="K924" s="207"/>
      <c r="L924" s="213"/>
      <c r="M924" s="214"/>
      <c r="N924" s="215"/>
      <c r="O924" s="215"/>
      <c r="P924" s="215"/>
      <c r="Q924" s="215"/>
      <c r="R924" s="215"/>
      <c r="S924" s="215"/>
      <c r="T924" s="216"/>
      <c r="AT924" s="217" t="s">
        <v>246</v>
      </c>
      <c r="AU924" s="217" t="s">
        <v>82</v>
      </c>
      <c r="AV924" s="13" t="s">
        <v>82</v>
      </c>
      <c r="AW924" s="13" t="s">
        <v>4</v>
      </c>
      <c r="AX924" s="13" t="s">
        <v>80</v>
      </c>
      <c r="AY924" s="217" t="s">
        <v>206</v>
      </c>
    </row>
    <row r="925" spans="1:65" s="2" customFormat="1" ht="21.75" customHeight="1">
      <c r="A925" s="35"/>
      <c r="B925" s="36"/>
      <c r="C925" s="224" t="s">
        <v>2903</v>
      </c>
      <c r="D925" s="224" t="s">
        <v>286</v>
      </c>
      <c r="E925" s="225" t="s">
        <v>2904</v>
      </c>
      <c r="F925" s="226" t="s">
        <v>2905</v>
      </c>
      <c r="G925" s="227" t="s">
        <v>325</v>
      </c>
      <c r="H925" s="228">
        <v>7891.3</v>
      </c>
      <c r="I925" s="229"/>
      <c r="J925" s="230">
        <f>ROUND(I925*H925,2)</f>
        <v>0</v>
      </c>
      <c r="K925" s="226" t="s">
        <v>277</v>
      </c>
      <c r="L925" s="231"/>
      <c r="M925" s="232" t="s">
        <v>19</v>
      </c>
      <c r="N925" s="233" t="s">
        <v>43</v>
      </c>
      <c r="O925" s="65"/>
      <c r="P925" s="202">
        <f>O925*H925</f>
        <v>0</v>
      </c>
      <c r="Q925" s="202">
        <v>5.3E-3</v>
      </c>
      <c r="R925" s="202">
        <f>Q925*H925</f>
        <v>41.823889999999999</v>
      </c>
      <c r="S925" s="202">
        <v>0</v>
      </c>
      <c r="T925" s="203">
        <f>S925*H925</f>
        <v>0</v>
      </c>
      <c r="U925" s="35"/>
      <c r="V925" s="35"/>
      <c r="W925" s="35"/>
      <c r="X925" s="35"/>
      <c r="Y925" s="35"/>
      <c r="Z925" s="35"/>
      <c r="AA925" s="35"/>
      <c r="AB925" s="35"/>
      <c r="AC925" s="35"/>
      <c r="AD925" s="35"/>
      <c r="AE925" s="35"/>
      <c r="AR925" s="204" t="s">
        <v>422</v>
      </c>
      <c r="AT925" s="204" t="s">
        <v>286</v>
      </c>
      <c r="AU925" s="204" t="s">
        <v>82</v>
      </c>
      <c r="AY925" s="18" t="s">
        <v>206</v>
      </c>
      <c r="BE925" s="205">
        <f>IF(N925="základní",J925,0)</f>
        <v>0</v>
      </c>
      <c r="BF925" s="205">
        <f>IF(N925="snížená",J925,0)</f>
        <v>0</v>
      </c>
      <c r="BG925" s="205">
        <f>IF(N925="zákl. přenesená",J925,0)</f>
        <v>0</v>
      </c>
      <c r="BH925" s="205">
        <f>IF(N925="sníž. přenesená",J925,0)</f>
        <v>0</v>
      </c>
      <c r="BI925" s="205">
        <f>IF(N925="nulová",J925,0)</f>
        <v>0</v>
      </c>
      <c r="BJ925" s="18" t="s">
        <v>80</v>
      </c>
      <c r="BK925" s="205">
        <f>ROUND(I925*H925,2)</f>
        <v>0</v>
      </c>
      <c r="BL925" s="18" t="s">
        <v>343</v>
      </c>
      <c r="BM925" s="204" t="s">
        <v>2906</v>
      </c>
    </row>
    <row r="926" spans="1:65" s="13" customFormat="1" ht="11.25">
      <c r="B926" s="206"/>
      <c r="C926" s="207"/>
      <c r="D926" s="208" t="s">
        <v>246</v>
      </c>
      <c r="E926" s="209" t="s">
        <v>19</v>
      </c>
      <c r="F926" s="210" t="s">
        <v>2907</v>
      </c>
      <c r="G926" s="207"/>
      <c r="H926" s="211">
        <v>6862</v>
      </c>
      <c r="I926" s="212"/>
      <c r="J926" s="207"/>
      <c r="K926" s="207"/>
      <c r="L926" s="213"/>
      <c r="M926" s="214"/>
      <c r="N926" s="215"/>
      <c r="O926" s="215"/>
      <c r="P926" s="215"/>
      <c r="Q926" s="215"/>
      <c r="R926" s="215"/>
      <c r="S926" s="215"/>
      <c r="T926" s="216"/>
      <c r="AT926" s="217" t="s">
        <v>246</v>
      </c>
      <c r="AU926" s="217" t="s">
        <v>82</v>
      </c>
      <c r="AV926" s="13" t="s">
        <v>82</v>
      </c>
      <c r="AW926" s="13" t="s">
        <v>33</v>
      </c>
      <c r="AX926" s="13" t="s">
        <v>80</v>
      </c>
      <c r="AY926" s="217" t="s">
        <v>206</v>
      </c>
    </row>
    <row r="927" spans="1:65" s="13" customFormat="1" ht="11.25">
      <c r="B927" s="206"/>
      <c r="C927" s="207"/>
      <c r="D927" s="208" t="s">
        <v>246</v>
      </c>
      <c r="E927" s="207"/>
      <c r="F927" s="210" t="s">
        <v>2908</v>
      </c>
      <c r="G927" s="207"/>
      <c r="H927" s="211">
        <v>7891.3</v>
      </c>
      <c r="I927" s="212"/>
      <c r="J927" s="207"/>
      <c r="K927" s="207"/>
      <c r="L927" s="213"/>
      <c r="M927" s="214"/>
      <c r="N927" s="215"/>
      <c r="O927" s="215"/>
      <c r="P927" s="215"/>
      <c r="Q927" s="215"/>
      <c r="R927" s="215"/>
      <c r="S927" s="215"/>
      <c r="T927" s="216"/>
      <c r="AT927" s="217" t="s">
        <v>246</v>
      </c>
      <c r="AU927" s="217" t="s">
        <v>82</v>
      </c>
      <c r="AV927" s="13" t="s">
        <v>82</v>
      </c>
      <c r="AW927" s="13" t="s">
        <v>4</v>
      </c>
      <c r="AX927" s="13" t="s">
        <v>80</v>
      </c>
      <c r="AY927" s="217" t="s">
        <v>206</v>
      </c>
    </row>
    <row r="928" spans="1:65" s="2" customFormat="1" ht="16.5" customHeight="1">
      <c r="A928" s="35"/>
      <c r="B928" s="36"/>
      <c r="C928" s="193" t="s">
        <v>2909</v>
      </c>
      <c r="D928" s="193" t="s">
        <v>208</v>
      </c>
      <c r="E928" s="194" t="s">
        <v>2910</v>
      </c>
      <c r="F928" s="195" t="s">
        <v>2911</v>
      </c>
      <c r="G928" s="196" t="s">
        <v>325</v>
      </c>
      <c r="H928" s="197">
        <v>1880.0039999999999</v>
      </c>
      <c r="I928" s="198"/>
      <c r="J928" s="199">
        <f>ROUND(I928*H928,2)</f>
        <v>0</v>
      </c>
      <c r="K928" s="195" t="s">
        <v>277</v>
      </c>
      <c r="L928" s="40"/>
      <c r="M928" s="200" t="s">
        <v>19</v>
      </c>
      <c r="N928" s="201" t="s">
        <v>43</v>
      </c>
      <c r="O928" s="65"/>
      <c r="P928" s="202">
        <f>O928*H928</f>
        <v>0</v>
      </c>
      <c r="Q928" s="202">
        <v>4.0000000000000002E-4</v>
      </c>
      <c r="R928" s="202">
        <f>Q928*H928</f>
        <v>0.75200160000000005</v>
      </c>
      <c r="S928" s="202">
        <v>0</v>
      </c>
      <c r="T928" s="203">
        <f>S928*H928</f>
        <v>0</v>
      </c>
      <c r="U928" s="35"/>
      <c r="V928" s="35"/>
      <c r="W928" s="35"/>
      <c r="X928" s="35"/>
      <c r="Y928" s="35"/>
      <c r="Z928" s="35"/>
      <c r="AA928" s="35"/>
      <c r="AB928" s="35"/>
      <c r="AC928" s="35"/>
      <c r="AD928" s="35"/>
      <c r="AE928" s="35"/>
      <c r="AR928" s="204" t="s">
        <v>343</v>
      </c>
      <c r="AT928" s="204" t="s">
        <v>208</v>
      </c>
      <c r="AU928" s="204" t="s">
        <v>82</v>
      </c>
      <c r="AY928" s="18" t="s">
        <v>206</v>
      </c>
      <c r="BE928" s="205">
        <f>IF(N928="základní",J928,0)</f>
        <v>0</v>
      </c>
      <c r="BF928" s="205">
        <f>IF(N928="snížená",J928,0)</f>
        <v>0</v>
      </c>
      <c r="BG928" s="205">
        <f>IF(N928="zákl. přenesená",J928,0)</f>
        <v>0</v>
      </c>
      <c r="BH928" s="205">
        <f>IF(N928="sníž. přenesená",J928,0)</f>
        <v>0</v>
      </c>
      <c r="BI928" s="205">
        <f>IF(N928="nulová",J928,0)</f>
        <v>0</v>
      </c>
      <c r="BJ928" s="18" t="s">
        <v>80</v>
      </c>
      <c r="BK928" s="205">
        <f>ROUND(I928*H928,2)</f>
        <v>0</v>
      </c>
      <c r="BL928" s="18" t="s">
        <v>343</v>
      </c>
      <c r="BM928" s="204" t="s">
        <v>2912</v>
      </c>
    </row>
    <row r="929" spans="1:65" s="2" customFormat="1" ht="29.25">
      <c r="A929" s="35"/>
      <c r="B929" s="36"/>
      <c r="C929" s="37"/>
      <c r="D929" s="208" t="s">
        <v>279</v>
      </c>
      <c r="E929" s="37"/>
      <c r="F929" s="221" t="s">
        <v>2901</v>
      </c>
      <c r="G929" s="37"/>
      <c r="H929" s="37"/>
      <c r="I929" s="116"/>
      <c r="J929" s="37"/>
      <c r="K929" s="37"/>
      <c r="L929" s="40"/>
      <c r="M929" s="222"/>
      <c r="N929" s="223"/>
      <c r="O929" s="65"/>
      <c r="P929" s="65"/>
      <c r="Q929" s="65"/>
      <c r="R929" s="65"/>
      <c r="S929" s="65"/>
      <c r="T929" s="66"/>
      <c r="U929" s="35"/>
      <c r="V929" s="35"/>
      <c r="W929" s="35"/>
      <c r="X929" s="35"/>
      <c r="Y929" s="35"/>
      <c r="Z929" s="35"/>
      <c r="AA929" s="35"/>
      <c r="AB929" s="35"/>
      <c r="AC929" s="35"/>
      <c r="AD929" s="35"/>
      <c r="AE929" s="35"/>
      <c r="AT929" s="18" t="s">
        <v>279</v>
      </c>
      <c r="AU929" s="18" t="s">
        <v>82</v>
      </c>
    </row>
    <row r="930" spans="1:65" s="13" customFormat="1" ht="11.25">
      <c r="B930" s="206"/>
      <c r="C930" s="207"/>
      <c r="D930" s="208" t="s">
        <v>246</v>
      </c>
      <c r="E930" s="209" t="s">
        <v>19</v>
      </c>
      <c r="F930" s="210" t="s">
        <v>1746</v>
      </c>
      <c r="G930" s="207"/>
      <c r="H930" s="211">
        <v>210.25200000000001</v>
      </c>
      <c r="I930" s="212"/>
      <c r="J930" s="207"/>
      <c r="K930" s="207"/>
      <c r="L930" s="213"/>
      <c r="M930" s="214"/>
      <c r="N930" s="215"/>
      <c r="O930" s="215"/>
      <c r="P930" s="215"/>
      <c r="Q930" s="215"/>
      <c r="R930" s="215"/>
      <c r="S930" s="215"/>
      <c r="T930" s="216"/>
      <c r="AT930" s="217" t="s">
        <v>246</v>
      </c>
      <c r="AU930" s="217" t="s">
        <v>82</v>
      </c>
      <c r="AV930" s="13" t="s">
        <v>82</v>
      </c>
      <c r="AW930" s="13" t="s">
        <v>33</v>
      </c>
      <c r="AX930" s="13" t="s">
        <v>72</v>
      </c>
      <c r="AY930" s="217" t="s">
        <v>206</v>
      </c>
    </row>
    <row r="931" spans="1:65" s="13" customFormat="1" ht="11.25">
      <c r="B931" s="206"/>
      <c r="C931" s="207"/>
      <c r="D931" s="208" t="s">
        <v>246</v>
      </c>
      <c r="E931" s="209" t="s">
        <v>19</v>
      </c>
      <c r="F931" s="210" t="s">
        <v>2882</v>
      </c>
      <c r="G931" s="207"/>
      <c r="H931" s="211">
        <v>729.75</v>
      </c>
      <c r="I931" s="212"/>
      <c r="J931" s="207"/>
      <c r="K931" s="207"/>
      <c r="L931" s="213"/>
      <c r="M931" s="214"/>
      <c r="N931" s="215"/>
      <c r="O931" s="215"/>
      <c r="P931" s="215"/>
      <c r="Q931" s="215"/>
      <c r="R931" s="215"/>
      <c r="S931" s="215"/>
      <c r="T931" s="216"/>
      <c r="AT931" s="217" t="s">
        <v>246</v>
      </c>
      <c r="AU931" s="217" t="s">
        <v>82</v>
      </c>
      <c r="AV931" s="13" t="s">
        <v>82</v>
      </c>
      <c r="AW931" s="13" t="s">
        <v>33</v>
      </c>
      <c r="AX931" s="13" t="s">
        <v>72</v>
      </c>
      <c r="AY931" s="217" t="s">
        <v>206</v>
      </c>
    </row>
    <row r="932" spans="1:65" s="14" customFormat="1" ht="11.25">
      <c r="B932" s="234"/>
      <c r="C932" s="235"/>
      <c r="D932" s="208" t="s">
        <v>246</v>
      </c>
      <c r="E932" s="236" t="s">
        <v>19</v>
      </c>
      <c r="F932" s="237" t="s">
        <v>406</v>
      </c>
      <c r="G932" s="235"/>
      <c r="H932" s="238">
        <v>940.00199999999995</v>
      </c>
      <c r="I932" s="239"/>
      <c r="J932" s="235"/>
      <c r="K932" s="235"/>
      <c r="L932" s="240"/>
      <c r="M932" s="241"/>
      <c r="N932" s="242"/>
      <c r="O932" s="242"/>
      <c r="P932" s="242"/>
      <c r="Q932" s="242"/>
      <c r="R932" s="242"/>
      <c r="S932" s="242"/>
      <c r="T932" s="243"/>
      <c r="AT932" s="244" t="s">
        <v>246</v>
      </c>
      <c r="AU932" s="244" t="s">
        <v>82</v>
      </c>
      <c r="AV932" s="14" t="s">
        <v>212</v>
      </c>
      <c r="AW932" s="14" t="s">
        <v>33</v>
      </c>
      <c r="AX932" s="14" t="s">
        <v>80</v>
      </c>
      <c r="AY932" s="244" t="s">
        <v>206</v>
      </c>
    </row>
    <row r="933" spans="1:65" s="13" customFormat="1" ht="11.25">
      <c r="B933" s="206"/>
      <c r="C933" s="207"/>
      <c r="D933" s="208" t="s">
        <v>246</v>
      </c>
      <c r="E933" s="207"/>
      <c r="F933" s="210" t="s">
        <v>2913</v>
      </c>
      <c r="G933" s="207"/>
      <c r="H933" s="211">
        <v>1880.0039999999999</v>
      </c>
      <c r="I933" s="212"/>
      <c r="J933" s="207"/>
      <c r="K933" s="207"/>
      <c r="L933" s="213"/>
      <c r="M933" s="214"/>
      <c r="N933" s="215"/>
      <c r="O933" s="215"/>
      <c r="P933" s="215"/>
      <c r="Q933" s="215"/>
      <c r="R933" s="215"/>
      <c r="S933" s="215"/>
      <c r="T933" s="216"/>
      <c r="AT933" s="217" t="s">
        <v>246</v>
      </c>
      <c r="AU933" s="217" t="s">
        <v>82</v>
      </c>
      <c r="AV933" s="13" t="s">
        <v>82</v>
      </c>
      <c r="AW933" s="13" t="s">
        <v>4</v>
      </c>
      <c r="AX933" s="13" t="s">
        <v>80</v>
      </c>
      <c r="AY933" s="217" t="s">
        <v>206</v>
      </c>
    </row>
    <row r="934" spans="1:65" s="2" customFormat="1" ht="21.75" customHeight="1">
      <c r="A934" s="35"/>
      <c r="B934" s="36"/>
      <c r="C934" s="224" t="s">
        <v>2914</v>
      </c>
      <c r="D934" s="224" t="s">
        <v>286</v>
      </c>
      <c r="E934" s="225" t="s">
        <v>2904</v>
      </c>
      <c r="F934" s="226" t="s">
        <v>2905</v>
      </c>
      <c r="G934" s="227" t="s">
        <v>325</v>
      </c>
      <c r="H934" s="228">
        <v>2256.0039999999999</v>
      </c>
      <c r="I934" s="229"/>
      <c r="J934" s="230">
        <f>ROUND(I934*H934,2)</f>
        <v>0</v>
      </c>
      <c r="K934" s="226" t="s">
        <v>277</v>
      </c>
      <c r="L934" s="231"/>
      <c r="M934" s="232" t="s">
        <v>19</v>
      </c>
      <c r="N934" s="233" t="s">
        <v>43</v>
      </c>
      <c r="O934" s="65"/>
      <c r="P934" s="202">
        <f>O934*H934</f>
        <v>0</v>
      </c>
      <c r="Q934" s="202">
        <v>5.3E-3</v>
      </c>
      <c r="R934" s="202">
        <f>Q934*H934</f>
        <v>11.9568212</v>
      </c>
      <c r="S934" s="202">
        <v>0</v>
      </c>
      <c r="T934" s="203">
        <f>S934*H934</f>
        <v>0</v>
      </c>
      <c r="U934" s="35"/>
      <c r="V934" s="35"/>
      <c r="W934" s="35"/>
      <c r="X934" s="35"/>
      <c r="Y934" s="35"/>
      <c r="Z934" s="35"/>
      <c r="AA934" s="35"/>
      <c r="AB934" s="35"/>
      <c r="AC934" s="35"/>
      <c r="AD934" s="35"/>
      <c r="AE934" s="35"/>
      <c r="AR934" s="204" t="s">
        <v>422</v>
      </c>
      <c r="AT934" s="204" t="s">
        <v>286</v>
      </c>
      <c r="AU934" s="204" t="s">
        <v>82</v>
      </c>
      <c r="AY934" s="18" t="s">
        <v>206</v>
      </c>
      <c r="BE934" s="205">
        <f>IF(N934="základní",J934,0)</f>
        <v>0</v>
      </c>
      <c r="BF934" s="205">
        <f>IF(N934="snížená",J934,0)</f>
        <v>0</v>
      </c>
      <c r="BG934" s="205">
        <f>IF(N934="zákl. přenesená",J934,0)</f>
        <v>0</v>
      </c>
      <c r="BH934" s="205">
        <f>IF(N934="sníž. přenesená",J934,0)</f>
        <v>0</v>
      </c>
      <c r="BI934" s="205">
        <f>IF(N934="nulová",J934,0)</f>
        <v>0</v>
      </c>
      <c r="BJ934" s="18" t="s">
        <v>80</v>
      </c>
      <c r="BK934" s="205">
        <f>ROUND(I934*H934,2)</f>
        <v>0</v>
      </c>
      <c r="BL934" s="18" t="s">
        <v>343</v>
      </c>
      <c r="BM934" s="204" t="s">
        <v>2915</v>
      </c>
    </row>
    <row r="935" spans="1:65" s="13" customFormat="1" ht="11.25">
      <c r="B935" s="206"/>
      <c r="C935" s="207"/>
      <c r="D935" s="208" t="s">
        <v>246</v>
      </c>
      <c r="E935" s="209" t="s">
        <v>19</v>
      </c>
      <c r="F935" s="210" t="s">
        <v>2916</v>
      </c>
      <c r="G935" s="207"/>
      <c r="H935" s="211">
        <v>420.50400000000002</v>
      </c>
      <c r="I935" s="212"/>
      <c r="J935" s="207"/>
      <c r="K935" s="207"/>
      <c r="L935" s="213"/>
      <c r="M935" s="214"/>
      <c r="N935" s="215"/>
      <c r="O935" s="215"/>
      <c r="P935" s="215"/>
      <c r="Q935" s="215"/>
      <c r="R935" s="215"/>
      <c r="S935" s="215"/>
      <c r="T935" s="216"/>
      <c r="AT935" s="217" t="s">
        <v>246</v>
      </c>
      <c r="AU935" s="217" t="s">
        <v>82</v>
      </c>
      <c r="AV935" s="13" t="s">
        <v>82</v>
      </c>
      <c r="AW935" s="13" t="s">
        <v>33</v>
      </c>
      <c r="AX935" s="13" t="s">
        <v>72</v>
      </c>
      <c r="AY935" s="217" t="s">
        <v>206</v>
      </c>
    </row>
    <row r="936" spans="1:65" s="13" customFormat="1" ht="11.25">
      <c r="B936" s="206"/>
      <c r="C936" s="207"/>
      <c r="D936" s="208" t="s">
        <v>246</v>
      </c>
      <c r="E936" s="209" t="s">
        <v>19</v>
      </c>
      <c r="F936" s="210" t="s">
        <v>2917</v>
      </c>
      <c r="G936" s="207"/>
      <c r="H936" s="211">
        <v>1459.499</v>
      </c>
      <c r="I936" s="212"/>
      <c r="J936" s="207"/>
      <c r="K936" s="207"/>
      <c r="L936" s="213"/>
      <c r="M936" s="214"/>
      <c r="N936" s="215"/>
      <c r="O936" s="215"/>
      <c r="P936" s="215"/>
      <c r="Q936" s="215"/>
      <c r="R936" s="215"/>
      <c r="S936" s="215"/>
      <c r="T936" s="216"/>
      <c r="AT936" s="217" t="s">
        <v>246</v>
      </c>
      <c r="AU936" s="217" t="s">
        <v>82</v>
      </c>
      <c r="AV936" s="13" t="s">
        <v>82</v>
      </c>
      <c r="AW936" s="13" t="s">
        <v>33</v>
      </c>
      <c r="AX936" s="13" t="s">
        <v>72</v>
      </c>
      <c r="AY936" s="217" t="s">
        <v>206</v>
      </c>
    </row>
    <row r="937" spans="1:65" s="14" customFormat="1" ht="11.25">
      <c r="B937" s="234"/>
      <c r="C937" s="235"/>
      <c r="D937" s="208" t="s">
        <v>246</v>
      </c>
      <c r="E937" s="236" t="s">
        <v>19</v>
      </c>
      <c r="F937" s="237" t="s">
        <v>406</v>
      </c>
      <c r="G937" s="235"/>
      <c r="H937" s="238">
        <v>1880.0029999999999</v>
      </c>
      <c r="I937" s="239"/>
      <c r="J937" s="235"/>
      <c r="K937" s="235"/>
      <c r="L937" s="240"/>
      <c r="M937" s="241"/>
      <c r="N937" s="242"/>
      <c r="O937" s="242"/>
      <c r="P937" s="242"/>
      <c r="Q937" s="242"/>
      <c r="R937" s="242"/>
      <c r="S937" s="242"/>
      <c r="T937" s="243"/>
      <c r="AT937" s="244" t="s">
        <v>246</v>
      </c>
      <c r="AU937" s="244" t="s">
        <v>82</v>
      </c>
      <c r="AV937" s="14" t="s">
        <v>212</v>
      </c>
      <c r="AW937" s="14" t="s">
        <v>33</v>
      </c>
      <c r="AX937" s="14" t="s">
        <v>80</v>
      </c>
      <c r="AY937" s="244" t="s">
        <v>206</v>
      </c>
    </row>
    <row r="938" spans="1:65" s="13" customFormat="1" ht="11.25">
      <c r="B938" s="206"/>
      <c r="C938" s="207"/>
      <c r="D938" s="208" t="s">
        <v>246</v>
      </c>
      <c r="E938" s="207"/>
      <c r="F938" s="210" t="s">
        <v>2918</v>
      </c>
      <c r="G938" s="207"/>
      <c r="H938" s="211">
        <v>2256.0039999999999</v>
      </c>
      <c r="I938" s="212"/>
      <c r="J938" s="207"/>
      <c r="K938" s="207"/>
      <c r="L938" s="213"/>
      <c r="M938" s="214"/>
      <c r="N938" s="215"/>
      <c r="O938" s="215"/>
      <c r="P938" s="215"/>
      <c r="Q938" s="215"/>
      <c r="R938" s="215"/>
      <c r="S938" s="215"/>
      <c r="T938" s="216"/>
      <c r="AT938" s="217" t="s">
        <v>246</v>
      </c>
      <c r="AU938" s="217" t="s">
        <v>82</v>
      </c>
      <c r="AV938" s="13" t="s">
        <v>82</v>
      </c>
      <c r="AW938" s="13" t="s">
        <v>4</v>
      </c>
      <c r="AX938" s="13" t="s">
        <v>80</v>
      </c>
      <c r="AY938" s="217" t="s">
        <v>206</v>
      </c>
    </row>
    <row r="939" spans="1:65" s="2" customFormat="1" ht="16.5" customHeight="1">
      <c r="A939" s="35"/>
      <c r="B939" s="36"/>
      <c r="C939" s="193" t="s">
        <v>2919</v>
      </c>
      <c r="D939" s="193" t="s">
        <v>208</v>
      </c>
      <c r="E939" s="194" t="s">
        <v>2920</v>
      </c>
      <c r="F939" s="195" t="s">
        <v>2921</v>
      </c>
      <c r="G939" s="196" t="s">
        <v>325</v>
      </c>
      <c r="H939" s="197">
        <v>7.46</v>
      </c>
      <c r="I939" s="198"/>
      <c r="J939" s="199">
        <f>ROUND(I939*H939,2)</f>
        <v>0</v>
      </c>
      <c r="K939" s="195" t="s">
        <v>277</v>
      </c>
      <c r="L939" s="40"/>
      <c r="M939" s="200" t="s">
        <v>19</v>
      </c>
      <c r="N939" s="201" t="s">
        <v>43</v>
      </c>
      <c r="O939" s="65"/>
      <c r="P939" s="202">
        <f>O939*H939</f>
        <v>0</v>
      </c>
      <c r="Q939" s="202">
        <v>0</v>
      </c>
      <c r="R939" s="202">
        <f>Q939*H939</f>
        <v>0</v>
      </c>
      <c r="S939" s="202">
        <v>0</v>
      </c>
      <c r="T939" s="203">
        <f>S939*H939</f>
        <v>0</v>
      </c>
      <c r="U939" s="35"/>
      <c r="V939" s="35"/>
      <c r="W939" s="35"/>
      <c r="X939" s="35"/>
      <c r="Y939" s="35"/>
      <c r="Z939" s="35"/>
      <c r="AA939" s="35"/>
      <c r="AB939" s="35"/>
      <c r="AC939" s="35"/>
      <c r="AD939" s="35"/>
      <c r="AE939" s="35"/>
      <c r="AR939" s="204" t="s">
        <v>212</v>
      </c>
      <c r="AT939" s="204" t="s">
        <v>208</v>
      </c>
      <c r="AU939" s="204" t="s">
        <v>82</v>
      </c>
      <c r="AY939" s="18" t="s">
        <v>206</v>
      </c>
      <c r="BE939" s="205">
        <f>IF(N939="základní",J939,0)</f>
        <v>0</v>
      </c>
      <c r="BF939" s="205">
        <f>IF(N939="snížená",J939,0)</f>
        <v>0</v>
      </c>
      <c r="BG939" s="205">
        <f>IF(N939="zákl. přenesená",J939,0)</f>
        <v>0</v>
      </c>
      <c r="BH939" s="205">
        <f>IF(N939="sníž. přenesená",J939,0)</f>
        <v>0</v>
      </c>
      <c r="BI939" s="205">
        <f>IF(N939="nulová",J939,0)</f>
        <v>0</v>
      </c>
      <c r="BJ939" s="18" t="s">
        <v>80</v>
      </c>
      <c r="BK939" s="205">
        <f>ROUND(I939*H939,2)</f>
        <v>0</v>
      </c>
      <c r="BL939" s="18" t="s">
        <v>212</v>
      </c>
      <c r="BM939" s="204" t="s">
        <v>2922</v>
      </c>
    </row>
    <row r="940" spans="1:65" s="2" customFormat="1" ht="29.25">
      <c r="A940" s="35"/>
      <c r="B940" s="36"/>
      <c r="C940" s="37"/>
      <c r="D940" s="208" t="s">
        <v>279</v>
      </c>
      <c r="E940" s="37"/>
      <c r="F940" s="221" t="s">
        <v>2923</v>
      </c>
      <c r="G940" s="37"/>
      <c r="H940" s="37"/>
      <c r="I940" s="116"/>
      <c r="J940" s="37"/>
      <c r="K940" s="37"/>
      <c r="L940" s="40"/>
      <c r="M940" s="222"/>
      <c r="N940" s="223"/>
      <c r="O940" s="65"/>
      <c r="P940" s="65"/>
      <c r="Q940" s="65"/>
      <c r="R940" s="65"/>
      <c r="S940" s="65"/>
      <c r="T940" s="66"/>
      <c r="U940" s="35"/>
      <c r="V940" s="35"/>
      <c r="W940" s="35"/>
      <c r="X940" s="35"/>
      <c r="Y940" s="35"/>
      <c r="Z940" s="35"/>
      <c r="AA940" s="35"/>
      <c r="AB940" s="35"/>
      <c r="AC940" s="35"/>
      <c r="AD940" s="35"/>
      <c r="AE940" s="35"/>
      <c r="AT940" s="18" t="s">
        <v>279</v>
      </c>
      <c r="AU940" s="18" t="s">
        <v>82</v>
      </c>
    </row>
    <row r="941" spans="1:65" s="13" customFormat="1" ht="11.25">
      <c r="B941" s="206"/>
      <c r="C941" s="207"/>
      <c r="D941" s="208" t="s">
        <v>246</v>
      </c>
      <c r="E941" s="209" t="s">
        <v>19</v>
      </c>
      <c r="F941" s="210" t="s">
        <v>2872</v>
      </c>
      <c r="G941" s="207"/>
      <c r="H941" s="211">
        <v>7.46</v>
      </c>
      <c r="I941" s="212"/>
      <c r="J941" s="207"/>
      <c r="K941" s="207"/>
      <c r="L941" s="213"/>
      <c r="M941" s="214"/>
      <c r="N941" s="215"/>
      <c r="O941" s="215"/>
      <c r="P941" s="215"/>
      <c r="Q941" s="215"/>
      <c r="R941" s="215"/>
      <c r="S941" s="215"/>
      <c r="T941" s="216"/>
      <c r="AT941" s="217" t="s">
        <v>246</v>
      </c>
      <c r="AU941" s="217" t="s">
        <v>82</v>
      </c>
      <c r="AV941" s="13" t="s">
        <v>82</v>
      </c>
      <c r="AW941" s="13" t="s">
        <v>33</v>
      </c>
      <c r="AX941" s="13" t="s">
        <v>80</v>
      </c>
      <c r="AY941" s="217" t="s">
        <v>206</v>
      </c>
    </row>
    <row r="942" spans="1:65" s="2" customFormat="1" ht="16.5" customHeight="1">
      <c r="A942" s="35"/>
      <c r="B942" s="36"/>
      <c r="C942" s="193" t="s">
        <v>2924</v>
      </c>
      <c r="D942" s="193" t="s">
        <v>208</v>
      </c>
      <c r="E942" s="194" t="s">
        <v>2925</v>
      </c>
      <c r="F942" s="195" t="s">
        <v>2926</v>
      </c>
      <c r="G942" s="196" t="s">
        <v>325</v>
      </c>
      <c r="H942" s="197">
        <v>24.33</v>
      </c>
      <c r="I942" s="198"/>
      <c r="J942" s="199">
        <f>ROUND(I942*H942,2)</f>
        <v>0</v>
      </c>
      <c r="K942" s="195" t="s">
        <v>277</v>
      </c>
      <c r="L942" s="40"/>
      <c r="M942" s="200" t="s">
        <v>19</v>
      </c>
      <c r="N942" s="201" t="s">
        <v>43</v>
      </c>
      <c r="O942" s="65"/>
      <c r="P942" s="202">
        <f>O942*H942</f>
        <v>0</v>
      </c>
      <c r="Q942" s="202">
        <v>0</v>
      </c>
      <c r="R942" s="202">
        <f>Q942*H942</f>
        <v>0</v>
      </c>
      <c r="S942" s="202">
        <v>0</v>
      </c>
      <c r="T942" s="203">
        <f>S942*H942</f>
        <v>0</v>
      </c>
      <c r="U942" s="35"/>
      <c r="V942" s="35"/>
      <c r="W942" s="35"/>
      <c r="X942" s="35"/>
      <c r="Y942" s="35"/>
      <c r="Z942" s="35"/>
      <c r="AA942" s="35"/>
      <c r="AB942" s="35"/>
      <c r="AC942" s="35"/>
      <c r="AD942" s="35"/>
      <c r="AE942" s="35"/>
      <c r="AR942" s="204" t="s">
        <v>343</v>
      </c>
      <c r="AT942" s="204" t="s">
        <v>208</v>
      </c>
      <c r="AU942" s="204" t="s">
        <v>82</v>
      </c>
      <c r="AY942" s="18" t="s">
        <v>206</v>
      </c>
      <c r="BE942" s="205">
        <f>IF(N942="základní",J942,0)</f>
        <v>0</v>
      </c>
      <c r="BF942" s="205">
        <f>IF(N942="snížená",J942,0)</f>
        <v>0</v>
      </c>
      <c r="BG942" s="205">
        <f>IF(N942="zákl. přenesená",J942,0)</f>
        <v>0</v>
      </c>
      <c r="BH942" s="205">
        <f>IF(N942="sníž. přenesená",J942,0)</f>
        <v>0</v>
      </c>
      <c r="BI942" s="205">
        <f>IF(N942="nulová",J942,0)</f>
        <v>0</v>
      </c>
      <c r="BJ942" s="18" t="s">
        <v>80</v>
      </c>
      <c r="BK942" s="205">
        <f>ROUND(I942*H942,2)</f>
        <v>0</v>
      </c>
      <c r="BL942" s="18" t="s">
        <v>343</v>
      </c>
      <c r="BM942" s="204" t="s">
        <v>2927</v>
      </c>
    </row>
    <row r="943" spans="1:65" s="2" customFormat="1" ht="29.25">
      <c r="A943" s="35"/>
      <c r="B943" s="36"/>
      <c r="C943" s="37"/>
      <c r="D943" s="208" t="s">
        <v>279</v>
      </c>
      <c r="E943" s="37"/>
      <c r="F943" s="221" t="s">
        <v>2923</v>
      </c>
      <c r="G943" s="37"/>
      <c r="H943" s="37"/>
      <c r="I943" s="116"/>
      <c r="J943" s="37"/>
      <c r="K943" s="37"/>
      <c r="L943" s="40"/>
      <c r="M943" s="222"/>
      <c r="N943" s="223"/>
      <c r="O943" s="65"/>
      <c r="P943" s="65"/>
      <c r="Q943" s="65"/>
      <c r="R943" s="65"/>
      <c r="S943" s="65"/>
      <c r="T943" s="66"/>
      <c r="U943" s="35"/>
      <c r="V943" s="35"/>
      <c r="W943" s="35"/>
      <c r="X943" s="35"/>
      <c r="Y943" s="35"/>
      <c r="Z943" s="35"/>
      <c r="AA943" s="35"/>
      <c r="AB943" s="35"/>
      <c r="AC943" s="35"/>
      <c r="AD943" s="35"/>
      <c r="AE943" s="35"/>
      <c r="AT943" s="18" t="s">
        <v>279</v>
      </c>
      <c r="AU943" s="18" t="s">
        <v>82</v>
      </c>
    </row>
    <row r="944" spans="1:65" s="13" customFormat="1" ht="11.25">
      <c r="B944" s="206"/>
      <c r="C944" s="207"/>
      <c r="D944" s="208" t="s">
        <v>246</v>
      </c>
      <c r="E944" s="209" t="s">
        <v>19</v>
      </c>
      <c r="F944" s="210" t="s">
        <v>2288</v>
      </c>
      <c r="G944" s="207"/>
      <c r="H944" s="211">
        <v>24.33</v>
      </c>
      <c r="I944" s="212"/>
      <c r="J944" s="207"/>
      <c r="K944" s="207"/>
      <c r="L944" s="213"/>
      <c r="M944" s="214"/>
      <c r="N944" s="215"/>
      <c r="O944" s="215"/>
      <c r="P944" s="215"/>
      <c r="Q944" s="215"/>
      <c r="R944" s="215"/>
      <c r="S944" s="215"/>
      <c r="T944" s="216"/>
      <c r="AT944" s="217" t="s">
        <v>246</v>
      </c>
      <c r="AU944" s="217" t="s">
        <v>82</v>
      </c>
      <c r="AV944" s="13" t="s">
        <v>82</v>
      </c>
      <c r="AW944" s="13" t="s">
        <v>33</v>
      </c>
      <c r="AX944" s="13" t="s">
        <v>80</v>
      </c>
      <c r="AY944" s="217" t="s">
        <v>206</v>
      </c>
    </row>
    <row r="945" spans="1:65" s="2" customFormat="1" ht="16.5" customHeight="1">
      <c r="A945" s="35"/>
      <c r="B945" s="36"/>
      <c r="C945" s="224" t="s">
        <v>2928</v>
      </c>
      <c r="D945" s="224" t="s">
        <v>286</v>
      </c>
      <c r="E945" s="225" t="s">
        <v>2929</v>
      </c>
      <c r="F945" s="226" t="s">
        <v>2930</v>
      </c>
      <c r="G945" s="227" t="s">
        <v>307</v>
      </c>
      <c r="H945" s="228">
        <v>216.172</v>
      </c>
      <c r="I945" s="229"/>
      <c r="J945" s="230">
        <f>ROUND(I945*H945,2)</f>
        <v>0</v>
      </c>
      <c r="K945" s="226" t="s">
        <v>277</v>
      </c>
      <c r="L945" s="231"/>
      <c r="M945" s="232" t="s">
        <v>19</v>
      </c>
      <c r="N945" s="233" t="s">
        <v>43</v>
      </c>
      <c r="O945" s="65"/>
      <c r="P945" s="202">
        <f>O945*H945</f>
        <v>0</v>
      </c>
      <c r="Q945" s="202">
        <v>1E-3</v>
      </c>
      <c r="R945" s="202">
        <f>Q945*H945</f>
        <v>0.216172</v>
      </c>
      <c r="S945" s="202">
        <v>0</v>
      </c>
      <c r="T945" s="203">
        <f>S945*H945</f>
        <v>0</v>
      </c>
      <c r="U945" s="35"/>
      <c r="V945" s="35"/>
      <c r="W945" s="35"/>
      <c r="X945" s="35"/>
      <c r="Y945" s="35"/>
      <c r="Z945" s="35"/>
      <c r="AA945" s="35"/>
      <c r="AB945" s="35"/>
      <c r="AC945" s="35"/>
      <c r="AD945" s="35"/>
      <c r="AE945" s="35"/>
      <c r="AR945" s="204" t="s">
        <v>239</v>
      </c>
      <c r="AT945" s="204" t="s">
        <v>286</v>
      </c>
      <c r="AU945" s="204" t="s">
        <v>82</v>
      </c>
      <c r="AY945" s="18" t="s">
        <v>206</v>
      </c>
      <c r="BE945" s="205">
        <f>IF(N945="základní",J945,0)</f>
        <v>0</v>
      </c>
      <c r="BF945" s="205">
        <f>IF(N945="snížená",J945,0)</f>
        <v>0</v>
      </c>
      <c r="BG945" s="205">
        <f>IF(N945="zákl. přenesená",J945,0)</f>
        <v>0</v>
      </c>
      <c r="BH945" s="205">
        <f>IF(N945="sníž. přenesená",J945,0)</f>
        <v>0</v>
      </c>
      <c r="BI945" s="205">
        <f>IF(N945="nulová",J945,0)</f>
        <v>0</v>
      </c>
      <c r="BJ945" s="18" t="s">
        <v>80</v>
      </c>
      <c r="BK945" s="205">
        <f>ROUND(I945*H945,2)</f>
        <v>0</v>
      </c>
      <c r="BL945" s="18" t="s">
        <v>212</v>
      </c>
      <c r="BM945" s="204" t="s">
        <v>2931</v>
      </c>
    </row>
    <row r="946" spans="1:65" s="13" customFormat="1" ht="11.25">
      <c r="B946" s="206"/>
      <c r="C946" s="207"/>
      <c r="D946" s="208" t="s">
        <v>246</v>
      </c>
      <c r="E946" s="209" t="s">
        <v>19</v>
      </c>
      <c r="F946" s="210" t="s">
        <v>2932</v>
      </c>
      <c r="G946" s="207"/>
      <c r="H946" s="211">
        <v>216.172</v>
      </c>
      <c r="I946" s="212"/>
      <c r="J946" s="207"/>
      <c r="K946" s="207"/>
      <c r="L946" s="213"/>
      <c r="M946" s="214"/>
      <c r="N946" s="215"/>
      <c r="O946" s="215"/>
      <c r="P946" s="215"/>
      <c r="Q946" s="215"/>
      <c r="R946" s="215"/>
      <c r="S946" s="215"/>
      <c r="T946" s="216"/>
      <c r="AT946" s="217" t="s">
        <v>246</v>
      </c>
      <c r="AU946" s="217" t="s">
        <v>82</v>
      </c>
      <c r="AV946" s="13" t="s">
        <v>82</v>
      </c>
      <c r="AW946" s="13" t="s">
        <v>33</v>
      </c>
      <c r="AX946" s="13" t="s">
        <v>80</v>
      </c>
      <c r="AY946" s="217" t="s">
        <v>206</v>
      </c>
    </row>
    <row r="947" spans="1:65" s="2" customFormat="1" ht="21.75" customHeight="1">
      <c r="A947" s="35"/>
      <c r="B947" s="36"/>
      <c r="C947" s="193" t="s">
        <v>2933</v>
      </c>
      <c r="D947" s="193" t="s">
        <v>208</v>
      </c>
      <c r="E947" s="194" t="s">
        <v>2934</v>
      </c>
      <c r="F947" s="195" t="s">
        <v>2935</v>
      </c>
      <c r="G947" s="196" t="s">
        <v>220</v>
      </c>
      <c r="H947" s="197">
        <v>101</v>
      </c>
      <c r="I947" s="198"/>
      <c r="J947" s="199">
        <f>ROUND(I947*H947,2)</f>
        <v>0</v>
      </c>
      <c r="K947" s="195" t="s">
        <v>277</v>
      </c>
      <c r="L947" s="40"/>
      <c r="M947" s="200" t="s">
        <v>19</v>
      </c>
      <c r="N947" s="201" t="s">
        <v>43</v>
      </c>
      <c r="O947" s="65"/>
      <c r="P947" s="202">
        <f>O947*H947</f>
        <v>0</v>
      </c>
      <c r="Q947" s="202">
        <v>1.1E-4</v>
      </c>
      <c r="R947" s="202">
        <f>Q947*H947</f>
        <v>1.111E-2</v>
      </c>
      <c r="S947" s="202">
        <v>0</v>
      </c>
      <c r="T947" s="203">
        <f>S947*H947</f>
        <v>0</v>
      </c>
      <c r="U947" s="35"/>
      <c r="V947" s="35"/>
      <c r="W947" s="35"/>
      <c r="X947" s="35"/>
      <c r="Y947" s="35"/>
      <c r="Z947" s="35"/>
      <c r="AA947" s="35"/>
      <c r="AB947" s="35"/>
      <c r="AC947" s="35"/>
      <c r="AD947" s="35"/>
      <c r="AE947" s="35"/>
      <c r="AR947" s="204" t="s">
        <v>343</v>
      </c>
      <c r="AT947" s="204" t="s">
        <v>208</v>
      </c>
      <c r="AU947" s="204" t="s">
        <v>82</v>
      </c>
      <c r="AY947" s="18" t="s">
        <v>206</v>
      </c>
      <c r="BE947" s="205">
        <f>IF(N947="základní",J947,0)</f>
        <v>0</v>
      </c>
      <c r="BF947" s="205">
        <f>IF(N947="snížená",J947,0)</f>
        <v>0</v>
      </c>
      <c r="BG947" s="205">
        <f>IF(N947="zákl. přenesená",J947,0)</f>
        <v>0</v>
      </c>
      <c r="BH947" s="205">
        <f>IF(N947="sníž. přenesená",J947,0)</f>
        <v>0</v>
      </c>
      <c r="BI947" s="205">
        <f>IF(N947="nulová",J947,0)</f>
        <v>0</v>
      </c>
      <c r="BJ947" s="18" t="s">
        <v>80</v>
      </c>
      <c r="BK947" s="205">
        <f>ROUND(I947*H947,2)</f>
        <v>0</v>
      </c>
      <c r="BL947" s="18" t="s">
        <v>343</v>
      </c>
      <c r="BM947" s="204" t="s">
        <v>2936</v>
      </c>
    </row>
    <row r="948" spans="1:65" s="2" customFormat="1" ht="58.5">
      <c r="A948" s="35"/>
      <c r="B948" s="36"/>
      <c r="C948" s="37"/>
      <c r="D948" s="208" t="s">
        <v>279</v>
      </c>
      <c r="E948" s="37"/>
      <c r="F948" s="221" t="s">
        <v>2937</v>
      </c>
      <c r="G948" s="37"/>
      <c r="H948" s="37"/>
      <c r="I948" s="116"/>
      <c r="J948" s="37"/>
      <c r="K948" s="37"/>
      <c r="L948" s="40"/>
      <c r="M948" s="222"/>
      <c r="N948" s="223"/>
      <c r="O948" s="65"/>
      <c r="P948" s="65"/>
      <c r="Q948" s="65"/>
      <c r="R948" s="65"/>
      <c r="S948" s="65"/>
      <c r="T948" s="66"/>
      <c r="U948" s="35"/>
      <c r="V948" s="35"/>
      <c r="W948" s="35"/>
      <c r="X948" s="35"/>
      <c r="Y948" s="35"/>
      <c r="Z948" s="35"/>
      <c r="AA948" s="35"/>
      <c r="AB948" s="35"/>
      <c r="AC948" s="35"/>
      <c r="AD948" s="35"/>
      <c r="AE948" s="35"/>
      <c r="AT948" s="18" t="s">
        <v>279</v>
      </c>
      <c r="AU948" s="18" t="s">
        <v>82</v>
      </c>
    </row>
    <row r="949" spans="1:65" s="2" customFormat="1" ht="16.5" customHeight="1">
      <c r="A949" s="35"/>
      <c r="B949" s="36"/>
      <c r="C949" s="224" t="s">
        <v>2938</v>
      </c>
      <c r="D949" s="224" t="s">
        <v>286</v>
      </c>
      <c r="E949" s="225" t="s">
        <v>2939</v>
      </c>
      <c r="F949" s="226" t="s">
        <v>2940</v>
      </c>
      <c r="G949" s="227" t="s">
        <v>289</v>
      </c>
      <c r="H949" s="228">
        <v>2.379</v>
      </c>
      <c r="I949" s="229"/>
      <c r="J949" s="230">
        <f>ROUND(I949*H949,2)</f>
        <v>0</v>
      </c>
      <c r="K949" s="226" t="s">
        <v>277</v>
      </c>
      <c r="L949" s="231"/>
      <c r="M949" s="232" t="s">
        <v>19</v>
      </c>
      <c r="N949" s="233" t="s">
        <v>43</v>
      </c>
      <c r="O949" s="65"/>
      <c r="P949" s="202">
        <f>O949*H949</f>
        <v>0</v>
      </c>
      <c r="Q949" s="202">
        <v>1</v>
      </c>
      <c r="R949" s="202">
        <f>Q949*H949</f>
        <v>2.379</v>
      </c>
      <c r="S949" s="202">
        <v>0</v>
      </c>
      <c r="T949" s="203">
        <f>S949*H949</f>
        <v>0</v>
      </c>
      <c r="U949" s="35"/>
      <c r="V949" s="35"/>
      <c r="W949" s="35"/>
      <c r="X949" s="35"/>
      <c r="Y949" s="35"/>
      <c r="Z949" s="35"/>
      <c r="AA949" s="35"/>
      <c r="AB949" s="35"/>
      <c r="AC949" s="35"/>
      <c r="AD949" s="35"/>
      <c r="AE949" s="35"/>
      <c r="AR949" s="204" t="s">
        <v>422</v>
      </c>
      <c r="AT949" s="204" t="s">
        <v>286</v>
      </c>
      <c r="AU949" s="204" t="s">
        <v>82</v>
      </c>
      <c r="AY949" s="18" t="s">
        <v>206</v>
      </c>
      <c r="BE949" s="205">
        <f>IF(N949="základní",J949,0)</f>
        <v>0</v>
      </c>
      <c r="BF949" s="205">
        <f>IF(N949="snížená",J949,0)</f>
        <v>0</v>
      </c>
      <c r="BG949" s="205">
        <f>IF(N949="zákl. přenesená",J949,0)</f>
        <v>0</v>
      </c>
      <c r="BH949" s="205">
        <f>IF(N949="sníž. přenesená",J949,0)</f>
        <v>0</v>
      </c>
      <c r="BI949" s="205">
        <f>IF(N949="nulová",J949,0)</f>
        <v>0</v>
      </c>
      <c r="BJ949" s="18" t="s">
        <v>80</v>
      </c>
      <c r="BK949" s="205">
        <f>ROUND(I949*H949,2)</f>
        <v>0</v>
      </c>
      <c r="BL949" s="18" t="s">
        <v>343</v>
      </c>
      <c r="BM949" s="204" t="s">
        <v>2941</v>
      </c>
    </row>
    <row r="950" spans="1:65" s="13" customFormat="1" ht="11.25">
      <c r="B950" s="206"/>
      <c r="C950" s="207"/>
      <c r="D950" s="208" t="s">
        <v>246</v>
      </c>
      <c r="E950" s="209" t="s">
        <v>19</v>
      </c>
      <c r="F950" s="210" t="s">
        <v>2942</v>
      </c>
      <c r="G950" s="207"/>
      <c r="H950" s="211">
        <v>2.379</v>
      </c>
      <c r="I950" s="212"/>
      <c r="J950" s="207"/>
      <c r="K950" s="207"/>
      <c r="L950" s="213"/>
      <c r="M950" s="214"/>
      <c r="N950" s="215"/>
      <c r="O950" s="215"/>
      <c r="P950" s="215"/>
      <c r="Q950" s="215"/>
      <c r="R950" s="215"/>
      <c r="S950" s="215"/>
      <c r="T950" s="216"/>
      <c r="AT950" s="217" t="s">
        <v>246</v>
      </c>
      <c r="AU950" s="217" t="s">
        <v>82</v>
      </c>
      <c r="AV950" s="13" t="s">
        <v>82</v>
      </c>
      <c r="AW950" s="13" t="s">
        <v>33</v>
      </c>
      <c r="AX950" s="13" t="s">
        <v>80</v>
      </c>
      <c r="AY950" s="217" t="s">
        <v>206</v>
      </c>
    </row>
    <row r="951" spans="1:65" s="2" customFormat="1" ht="21.75" customHeight="1">
      <c r="A951" s="35"/>
      <c r="B951" s="36"/>
      <c r="C951" s="193" t="s">
        <v>2943</v>
      </c>
      <c r="D951" s="193" t="s">
        <v>208</v>
      </c>
      <c r="E951" s="194" t="s">
        <v>2944</v>
      </c>
      <c r="F951" s="195" t="s">
        <v>2945</v>
      </c>
      <c r="G951" s="196" t="s">
        <v>289</v>
      </c>
      <c r="H951" s="197">
        <v>61.412999999999997</v>
      </c>
      <c r="I951" s="198"/>
      <c r="J951" s="199">
        <f>ROUND(I951*H951,2)</f>
        <v>0</v>
      </c>
      <c r="K951" s="195" t="s">
        <v>277</v>
      </c>
      <c r="L951" s="40"/>
      <c r="M951" s="200" t="s">
        <v>19</v>
      </c>
      <c r="N951" s="201" t="s">
        <v>43</v>
      </c>
      <c r="O951" s="65"/>
      <c r="P951" s="202">
        <f>O951*H951</f>
        <v>0</v>
      </c>
      <c r="Q951" s="202">
        <v>0</v>
      </c>
      <c r="R951" s="202">
        <f>Q951*H951</f>
        <v>0</v>
      </c>
      <c r="S951" s="202">
        <v>0</v>
      </c>
      <c r="T951" s="203">
        <f>S951*H951</f>
        <v>0</v>
      </c>
      <c r="U951" s="35"/>
      <c r="V951" s="35"/>
      <c r="W951" s="35"/>
      <c r="X951" s="35"/>
      <c r="Y951" s="35"/>
      <c r="Z951" s="35"/>
      <c r="AA951" s="35"/>
      <c r="AB951" s="35"/>
      <c r="AC951" s="35"/>
      <c r="AD951" s="35"/>
      <c r="AE951" s="35"/>
      <c r="AR951" s="204" t="s">
        <v>343</v>
      </c>
      <c r="AT951" s="204" t="s">
        <v>208</v>
      </c>
      <c r="AU951" s="204" t="s">
        <v>82</v>
      </c>
      <c r="AY951" s="18" t="s">
        <v>206</v>
      </c>
      <c r="BE951" s="205">
        <f>IF(N951="základní",J951,0)</f>
        <v>0</v>
      </c>
      <c r="BF951" s="205">
        <f>IF(N951="snížená",J951,0)</f>
        <v>0</v>
      </c>
      <c r="BG951" s="205">
        <f>IF(N951="zákl. přenesená",J951,0)</f>
        <v>0</v>
      </c>
      <c r="BH951" s="205">
        <f>IF(N951="sníž. přenesená",J951,0)</f>
        <v>0</v>
      </c>
      <c r="BI951" s="205">
        <f>IF(N951="nulová",J951,0)</f>
        <v>0</v>
      </c>
      <c r="BJ951" s="18" t="s">
        <v>80</v>
      </c>
      <c r="BK951" s="205">
        <f>ROUND(I951*H951,2)</f>
        <v>0</v>
      </c>
      <c r="BL951" s="18" t="s">
        <v>343</v>
      </c>
      <c r="BM951" s="204" t="s">
        <v>2946</v>
      </c>
    </row>
    <row r="952" spans="1:65" s="2" customFormat="1" ht="78">
      <c r="A952" s="35"/>
      <c r="B952" s="36"/>
      <c r="C952" s="37"/>
      <c r="D952" s="208" t="s">
        <v>279</v>
      </c>
      <c r="E952" s="37"/>
      <c r="F952" s="221" t="s">
        <v>2947</v>
      </c>
      <c r="G952" s="37"/>
      <c r="H952" s="37"/>
      <c r="I952" s="116"/>
      <c r="J952" s="37"/>
      <c r="K952" s="37"/>
      <c r="L952" s="40"/>
      <c r="M952" s="222"/>
      <c r="N952" s="223"/>
      <c r="O952" s="65"/>
      <c r="P952" s="65"/>
      <c r="Q952" s="65"/>
      <c r="R952" s="65"/>
      <c r="S952" s="65"/>
      <c r="T952" s="66"/>
      <c r="U952" s="35"/>
      <c r="V952" s="35"/>
      <c r="W952" s="35"/>
      <c r="X952" s="35"/>
      <c r="Y952" s="35"/>
      <c r="Z952" s="35"/>
      <c r="AA952" s="35"/>
      <c r="AB952" s="35"/>
      <c r="AC952" s="35"/>
      <c r="AD952" s="35"/>
      <c r="AE952" s="35"/>
      <c r="AT952" s="18" t="s">
        <v>279</v>
      </c>
      <c r="AU952" s="18" t="s">
        <v>82</v>
      </c>
    </row>
    <row r="953" spans="1:65" s="12" customFormat="1" ht="22.9" customHeight="1">
      <c r="B953" s="177"/>
      <c r="C953" s="178"/>
      <c r="D953" s="179" t="s">
        <v>71</v>
      </c>
      <c r="E953" s="191" t="s">
        <v>2948</v>
      </c>
      <c r="F953" s="191" t="s">
        <v>2949</v>
      </c>
      <c r="G953" s="178"/>
      <c r="H953" s="178"/>
      <c r="I953" s="181"/>
      <c r="J953" s="192">
        <f>BK953</f>
        <v>0</v>
      </c>
      <c r="K953" s="178"/>
      <c r="L953" s="183"/>
      <c r="M953" s="184"/>
      <c r="N953" s="185"/>
      <c r="O953" s="185"/>
      <c r="P953" s="186">
        <f>SUM(P954:P1062)</f>
        <v>0</v>
      </c>
      <c r="Q953" s="185"/>
      <c r="R953" s="186">
        <f>SUM(R954:R1062)</f>
        <v>294.83499626999992</v>
      </c>
      <c r="S953" s="185"/>
      <c r="T953" s="187">
        <f>SUM(T954:T1062)</f>
        <v>0</v>
      </c>
      <c r="AR953" s="188" t="s">
        <v>82</v>
      </c>
      <c r="AT953" s="189" t="s">
        <v>71</v>
      </c>
      <c r="AU953" s="189" t="s">
        <v>80</v>
      </c>
      <c r="AY953" s="188" t="s">
        <v>206</v>
      </c>
      <c r="BK953" s="190">
        <f>SUM(BK954:BK1062)</f>
        <v>0</v>
      </c>
    </row>
    <row r="954" spans="1:65" s="2" customFormat="1" ht="21.75" customHeight="1">
      <c r="A954" s="35"/>
      <c r="B954" s="36"/>
      <c r="C954" s="193" t="s">
        <v>2950</v>
      </c>
      <c r="D954" s="193" t="s">
        <v>208</v>
      </c>
      <c r="E954" s="194" t="s">
        <v>2951</v>
      </c>
      <c r="F954" s="195" t="s">
        <v>2952</v>
      </c>
      <c r="G954" s="196" t="s">
        <v>325</v>
      </c>
      <c r="H954" s="197">
        <v>3237.5859999999998</v>
      </c>
      <c r="I954" s="198"/>
      <c r="J954" s="199">
        <f>ROUND(I954*H954,2)</f>
        <v>0</v>
      </c>
      <c r="K954" s="195" t="s">
        <v>277</v>
      </c>
      <c r="L954" s="40"/>
      <c r="M954" s="200" t="s">
        <v>19</v>
      </c>
      <c r="N954" s="201" t="s">
        <v>43</v>
      </c>
      <c r="O954" s="65"/>
      <c r="P954" s="202">
        <f>O954*H954</f>
        <v>0</v>
      </c>
      <c r="Q954" s="202">
        <v>0</v>
      </c>
      <c r="R954" s="202">
        <f>Q954*H954</f>
        <v>0</v>
      </c>
      <c r="S954" s="202">
        <v>0</v>
      </c>
      <c r="T954" s="203">
        <f>S954*H954</f>
        <v>0</v>
      </c>
      <c r="U954" s="35"/>
      <c r="V954" s="35"/>
      <c r="W954" s="35"/>
      <c r="X954" s="35"/>
      <c r="Y954" s="35"/>
      <c r="Z954" s="35"/>
      <c r="AA954" s="35"/>
      <c r="AB954" s="35"/>
      <c r="AC954" s="35"/>
      <c r="AD954" s="35"/>
      <c r="AE954" s="35"/>
      <c r="AR954" s="204" t="s">
        <v>343</v>
      </c>
      <c r="AT954" s="204" t="s">
        <v>208</v>
      </c>
      <c r="AU954" s="204" t="s">
        <v>82</v>
      </c>
      <c r="AY954" s="18" t="s">
        <v>206</v>
      </c>
      <c r="BE954" s="205">
        <f>IF(N954="základní",J954,0)</f>
        <v>0</v>
      </c>
      <c r="BF954" s="205">
        <f>IF(N954="snížená",J954,0)</f>
        <v>0</v>
      </c>
      <c r="BG954" s="205">
        <f>IF(N954="zákl. přenesená",J954,0)</f>
        <v>0</v>
      </c>
      <c r="BH954" s="205">
        <f>IF(N954="sníž. přenesená",J954,0)</f>
        <v>0</v>
      </c>
      <c r="BI954" s="205">
        <f>IF(N954="nulová",J954,0)</f>
        <v>0</v>
      </c>
      <c r="BJ954" s="18" t="s">
        <v>80</v>
      </c>
      <c r="BK954" s="205">
        <f>ROUND(I954*H954,2)</f>
        <v>0</v>
      </c>
      <c r="BL954" s="18" t="s">
        <v>343</v>
      </c>
      <c r="BM954" s="204" t="s">
        <v>2953</v>
      </c>
    </row>
    <row r="955" spans="1:65" s="2" customFormat="1" ht="39">
      <c r="A955" s="35"/>
      <c r="B955" s="36"/>
      <c r="C955" s="37"/>
      <c r="D955" s="208" t="s">
        <v>279</v>
      </c>
      <c r="E955" s="37"/>
      <c r="F955" s="221" t="s">
        <v>2954</v>
      </c>
      <c r="G955" s="37"/>
      <c r="H955" s="37"/>
      <c r="I955" s="116"/>
      <c r="J955" s="37"/>
      <c r="K955" s="37"/>
      <c r="L955" s="40"/>
      <c r="M955" s="222"/>
      <c r="N955" s="223"/>
      <c r="O955" s="65"/>
      <c r="P955" s="65"/>
      <c r="Q955" s="65"/>
      <c r="R955" s="65"/>
      <c r="S955" s="65"/>
      <c r="T955" s="66"/>
      <c r="U955" s="35"/>
      <c r="V955" s="35"/>
      <c r="W955" s="35"/>
      <c r="X955" s="35"/>
      <c r="Y955" s="35"/>
      <c r="Z955" s="35"/>
      <c r="AA955" s="35"/>
      <c r="AB955" s="35"/>
      <c r="AC955" s="35"/>
      <c r="AD955" s="35"/>
      <c r="AE955" s="35"/>
      <c r="AT955" s="18" t="s">
        <v>279</v>
      </c>
      <c r="AU955" s="18" t="s">
        <v>82</v>
      </c>
    </row>
    <row r="956" spans="1:65" s="13" customFormat="1" ht="22.5">
      <c r="B956" s="206"/>
      <c r="C956" s="207"/>
      <c r="D956" s="208" t="s">
        <v>246</v>
      </c>
      <c r="E956" s="209" t="s">
        <v>19</v>
      </c>
      <c r="F956" s="210" t="s">
        <v>2955</v>
      </c>
      <c r="G956" s="207"/>
      <c r="H956" s="211">
        <v>2599.415</v>
      </c>
      <c r="I956" s="212"/>
      <c r="J956" s="207"/>
      <c r="K956" s="207"/>
      <c r="L956" s="213"/>
      <c r="M956" s="214"/>
      <c r="N956" s="215"/>
      <c r="O956" s="215"/>
      <c r="P956" s="215"/>
      <c r="Q956" s="215"/>
      <c r="R956" s="215"/>
      <c r="S956" s="215"/>
      <c r="T956" s="216"/>
      <c r="AT956" s="217" t="s">
        <v>246</v>
      </c>
      <c r="AU956" s="217" t="s">
        <v>82</v>
      </c>
      <c r="AV956" s="13" t="s">
        <v>82</v>
      </c>
      <c r="AW956" s="13" t="s">
        <v>33</v>
      </c>
      <c r="AX956" s="13" t="s">
        <v>72</v>
      </c>
      <c r="AY956" s="217" t="s">
        <v>206</v>
      </c>
    </row>
    <row r="957" spans="1:65" s="13" customFormat="1" ht="11.25">
      <c r="B957" s="206"/>
      <c r="C957" s="207"/>
      <c r="D957" s="208" t="s">
        <v>246</v>
      </c>
      <c r="E957" s="209" t="s">
        <v>19</v>
      </c>
      <c r="F957" s="210" t="s">
        <v>2956</v>
      </c>
      <c r="G957" s="207"/>
      <c r="H957" s="211">
        <v>638.17100000000005</v>
      </c>
      <c r="I957" s="212"/>
      <c r="J957" s="207"/>
      <c r="K957" s="207"/>
      <c r="L957" s="213"/>
      <c r="M957" s="214"/>
      <c r="N957" s="215"/>
      <c r="O957" s="215"/>
      <c r="P957" s="215"/>
      <c r="Q957" s="215"/>
      <c r="R957" s="215"/>
      <c r="S957" s="215"/>
      <c r="T957" s="216"/>
      <c r="AT957" s="217" t="s">
        <v>246</v>
      </c>
      <c r="AU957" s="217" t="s">
        <v>82</v>
      </c>
      <c r="AV957" s="13" t="s">
        <v>82</v>
      </c>
      <c r="AW957" s="13" t="s">
        <v>33</v>
      </c>
      <c r="AX957" s="13" t="s">
        <v>72</v>
      </c>
      <c r="AY957" s="217" t="s">
        <v>206</v>
      </c>
    </row>
    <row r="958" spans="1:65" s="14" customFormat="1" ht="11.25">
      <c r="B958" s="234"/>
      <c r="C958" s="235"/>
      <c r="D958" s="208" t="s">
        <v>246</v>
      </c>
      <c r="E958" s="236" t="s">
        <v>19</v>
      </c>
      <c r="F958" s="237" t="s">
        <v>406</v>
      </c>
      <c r="G958" s="235"/>
      <c r="H958" s="238">
        <v>3237.5859999999998</v>
      </c>
      <c r="I958" s="239"/>
      <c r="J958" s="235"/>
      <c r="K958" s="235"/>
      <c r="L958" s="240"/>
      <c r="M958" s="241"/>
      <c r="N958" s="242"/>
      <c r="O958" s="242"/>
      <c r="P958" s="242"/>
      <c r="Q958" s="242"/>
      <c r="R958" s="242"/>
      <c r="S958" s="242"/>
      <c r="T958" s="243"/>
      <c r="AT958" s="244" t="s">
        <v>246</v>
      </c>
      <c r="AU958" s="244" t="s">
        <v>82</v>
      </c>
      <c r="AV958" s="14" t="s">
        <v>212</v>
      </c>
      <c r="AW958" s="14" t="s">
        <v>33</v>
      </c>
      <c r="AX958" s="14" t="s">
        <v>80</v>
      </c>
      <c r="AY958" s="244" t="s">
        <v>206</v>
      </c>
    </row>
    <row r="959" spans="1:65" s="2" customFormat="1" ht="16.5" customHeight="1">
      <c r="A959" s="35"/>
      <c r="B959" s="36"/>
      <c r="C959" s="224" t="s">
        <v>2957</v>
      </c>
      <c r="D959" s="224" t="s">
        <v>286</v>
      </c>
      <c r="E959" s="225" t="s">
        <v>2854</v>
      </c>
      <c r="F959" s="226" t="s">
        <v>2855</v>
      </c>
      <c r="G959" s="227" t="s">
        <v>289</v>
      </c>
      <c r="H959" s="228">
        <v>0.98499999999999999</v>
      </c>
      <c r="I959" s="229"/>
      <c r="J959" s="230">
        <f>ROUND(I959*H959,2)</f>
        <v>0</v>
      </c>
      <c r="K959" s="226" t="s">
        <v>277</v>
      </c>
      <c r="L959" s="231"/>
      <c r="M959" s="232" t="s">
        <v>19</v>
      </c>
      <c r="N959" s="233" t="s">
        <v>43</v>
      </c>
      <c r="O959" s="65"/>
      <c r="P959" s="202">
        <f>O959*H959</f>
        <v>0</v>
      </c>
      <c r="Q959" s="202">
        <v>1</v>
      </c>
      <c r="R959" s="202">
        <f>Q959*H959</f>
        <v>0.98499999999999999</v>
      </c>
      <c r="S959" s="202">
        <v>0</v>
      </c>
      <c r="T959" s="203">
        <f>S959*H959</f>
        <v>0</v>
      </c>
      <c r="U959" s="35"/>
      <c r="V959" s="35"/>
      <c r="W959" s="35"/>
      <c r="X959" s="35"/>
      <c r="Y959" s="35"/>
      <c r="Z959" s="35"/>
      <c r="AA959" s="35"/>
      <c r="AB959" s="35"/>
      <c r="AC959" s="35"/>
      <c r="AD959" s="35"/>
      <c r="AE959" s="35"/>
      <c r="AR959" s="204" t="s">
        <v>422</v>
      </c>
      <c r="AT959" s="204" t="s">
        <v>286</v>
      </c>
      <c r="AU959" s="204" t="s">
        <v>82</v>
      </c>
      <c r="AY959" s="18" t="s">
        <v>206</v>
      </c>
      <c r="BE959" s="205">
        <f>IF(N959="základní",J959,0)</f>
        <v>0</v>
      </c>
      <c r="BF959" s="205">
        <f>IF(N959="snížená",J959,0)</f>
        <v>0</v>
      </c>
      <c r="BG959" s="205">
        <f>IF(N959="zákl. přenesená",J959,0)</f>
        <v>0</v>
      </c>
      <c r="BH959" s="205">
        <f>IF(N959="sníž. přenesená",J959,0)</f>
        <v>0</v>
      </c>
      <c r="BI959" s="205">
        <f>IF(N959="nulová",J959,0)</f>
        <v>0</v>
      </c>
      <c r="BJ959" s="18" t="s">
        <v>80</v>
      </c>
      <c r="BK959" s="205">
        <f>ROUND(I959*H959,2)</f>
        <v>0</v>
      </c>
      <c r="BL959" s="18" t="s">
        <v>343</v>
      </c>
      <c r="BM959" s="204" t="s">
        <v>2958</v>
      </c>
    </row>
    <row r="960" spans="1:65" s="13" customFormat="1" ht="22.5">
      <c r="B960" s="206"/>
      <c r="C960" s="207"/>
      <c r="D960" s="208" t="s">
        <v>246</v>
      </c>
      <c r="E960" s="209" t="s">
        <v>19</v>
      </c>
      <c r="F960" s="210" t="s">
        <v>2955</v>
      </c>
      <c r="G960" s="207"/>
      <c r="H960" s="211">
        <v>2599.415</v>
      </c>
      <c r="I960" s="212"/>
      <c r="J960" s="207"/>
      <c r="K960" s="207"/>
      <c r="L960" s="213"/>
      <c r="M960" s="214"/>
      <c r="N960" s="215"/>
      <c r="O960" s="215"/>
      <c r="P960" s="215"/>
      <c r="Q960" s="215"/>
      <c r="R960" s="215"/>
      <c r="S960" s="215"/>
      <c r="T960" s="216"/>
      <c r="AT960" s="217" t="s">
        <v>246</v>
      </c>
      <c r="AU960" s="217" t="s">
        <v>82</v>
      </c>
      <c r="AV960" s="13" t="s">
        <v>82</v>
      </c>
      <c r="AW960" s="13" t="s">
        <v>33</v>
      </c>
      <c r="AX960" s="13" t="s">
        <v>72</v>
      </c>
      <c r="AY960" s="217" t="s">
        <v>206</v>
      </c>
    </row>
    <row r="961" spans="1:65" s="13" customFormat="1" ht="11.25">
      <c r="B961" s="206"/>
      <c r="C961" s="207"/>
      <c r="D961" s="208" t="s">
        <v>246</v>
      </c>
      <c r="E961" s="209" t="s">
        <v>19</v>
      </c>
      <c r="F961" s="210" t="s">
        <v>2959</v>
      </c>
      <c r="G961" s="207"/>
      <c r="H961" s="211">
        <v>683.17100000000005</v>
      </c>
      <c r="I961" s="212"/>
      <c r="J961" s="207"/>
      <c r="K961" s="207"/>
      <c r="L961" s="213"/>
      <c r="M961" s="214"/>
      <c r="N961" s="215"/>
      <c r="O961" s="215"/>
      <c r="P961" s="215"/>
      <c r="Q961" s="215"/>
      <c r="R961" s="215"/>
      <c r="S961" s="215"/>
      <c r="T961" s="216"/>
      <c r="AT961" s="217" t="s">
        <v>246</v>
      </c>
      <c r="AU961" s="217" t="s">
        <v>82</v>
      </c>
      <c r="AV961" s="13" t="s">
        <v>82</v>
      </c>
      <c r="AW961" s="13" t="s">
        <v>33</v>
      </c>
      <c r="AX961" s="13" t="s">
        <v>72</v>
      </c>
      <c r="AY961" s="217" t="s">
        <v>206</v>
      </c>
    </row>
    <row r="962" spans="1:65" s="14" customFormat="1" ht="11.25">
      <c r="B962" s="234"/>
      <c r="C962" s="235"/>
      <c r="D962" s="208" t="s">
        <v>246</v>
      </c>
      <c r="E962" s="236" t="s">
        <v>19</v>
      </c>
      <c r="F962" s="237" t="s">
        <v>406</v>
      </c>
      <c r="G962" s="235"/>
      <c r="H962" s="238">
        <v>3282.5859999999998</v>
      </c>
      <c r="I962" s="239"/>
      <c r="J962" s="235"/>
      <c r="K962" s="235"/>
      <c r="L962" s="240"/>
      <c r="M962" s="241"/>
      <c r="N962" s="242"/>
      <c r="O962" s="242"/>
      <c r="P962" s="242"/>
      <c r="Q962" s="242"/>
      <c r="R962" s="242"/>
      <c r="S962" s="242"/>
      <c r="T962" s="243"/>
      <c r="AT962" s="244" t="s">
        <v>246</v>
      </c>
      <c r="AU962" s="244" t="s">
        <v>82</v>
      </c>
      <c r="AV962" s="14" t="s">
        <v>212</v>
      </c>
      <c r="AW962" s="14" t="s">
        <v>33</v>
      </c>
      <c r="AX962" s="14" t="s">
        <v>80</v>
      </c>
      <c r="AY962" s="244" t="s">
        <v>206</v>
      </c>
    </row>
    <row r="963" spans="1:65" s="13" customFormat="1" ht="11.25">
      <c r="B963" s="206"/>
      <c r="C963" s="207"/>
      <c r="D963" s="208" t="s">
        <v>246</v>
      </c>
      <c r="E963" s="207"/>
      <c r="F963" s="210" t="s">
        <v>2960</v>
      </c>
      <c r="G963" s="207"/>
      <c r="H963" s="211">
        <v>0.98499999999999999</v>
      </c>
      <c r="I963" s="212"/>
      <c r="J963" s="207"/>
      <c r="K963" s="207"/>
      <c r="L963" s="213"/>
      <c r="M963" s="214"/>
      <c r="N963" s="215"/>
      <c r="O963" s="215"/>
      <c r="P963" s="215"/>
      <c r="Q963" s="215"/>
      <c r="R963" s="215"/>
      <c r="S963" s="215"/>
      <c r="T963" s="216"/>
      <c r="AT963" s="217" t="s">
        <v>246</v>
      </c>
      <c r="AU963" s="217" t="s">
        <v>82</v>
      </c>
      <c r="AV963" s="13" t="s">
        <v>82</v>
      </c>
      <c r="AW963" s="13" t="s">
        <v>4</v>
      </c>
      <c r="AX963" s="13" t="s">
        <v>80</v>
      </c>
      <c r="AY963" s="217" t="s">
        <v>206</v>
      </c>
    </row>
    <row r="964" spans="1:65" s="2" customFormat="1" ht="16.5" customHeight="1">
      <c r="A964" s="35"/>
      <c r="B964" s="36"/>
      <c r="C964" s="193" t="s">
        <v>2961</v>
      </c>
      <c r="D964" s="193" t="s">
        <v>208</v>
      </c>
      <c r="E964" s="194" t="s">
        <v>2962</v>
      </c>
      <c r="F964" s="195" t="s">
        <v>2963</v>
      </c>
      <c r="G964" s="196" t="s">
        <v>325</v>
      </c>
      <c r="H964" s="197">
        <v>181.29900000000001</v>
      </c>
      <c r="I964" s="198"/>
      <c r="J964" s="199">
        <f>ROUND(I964*H964,2)</f>
        <v>0</v>
      </c>
      <c r="K964" s="195" t="s">
        <v>277</v>
      </c>
      <c r="L964" s="40"/>
      <c r="M964" s="200" t="s">
        <v>19</v>
      </c>
      <c r="N964" s="201" t="s">
        <v>43</v>
      </c>
      <c r="O964" s="65"/>
      <c r="P964" s="202">
        <f>O964*H964</f>
        <v>0</v>
      </c>
      <c r="Q964" s="202">
        <v>0</v>
      </c>
      <c r="R964" s="202">
        <f>Q964*H964</f>
        <v>0</v>
      </c>
      <c r="S964" s="202">
        <v>0</v>
      </c>
      <c r="T964" s="203">
        <f>S964*H964</f>
        <v>0</v>
      </c>
      <c r="U964" s="35"/>
      <c r="V964" s="35"/>
      <c r="W964" s="35"/>
      <c r="X964" s="35"/>
      <c r="Y964" s="35"/>
      <c r="Z964" s="35"/>
      <c r="AA964" s="35"/>
      <c r="AB964" s="35"/>
      <c r="AC964" s="35"/>
      <c r="AD964" s="35"/>
      <c r="AE964" s="35"/>
      <c r="AR964" s="204" t="s">
        <v>343</v>
      </c>
      <c r="AT964" s="204" t="s">
        <v>208</v>
      </c>
      <c r="AU964" s="204" t="s">
        <v>82</v>
      </c>
      <c r="AY964" s="18" t="s">
        <v>206</v>
      </c>
      <c r="BE964" s="205">
        <f>IF(N964="základní",J964,0)</f>
        <v>0</v>
      </c>
      <c r="BF964" s="205">
        <f>IF(N964="snížená",J964,0)</f>
        <v>0</v>
      </c>
      <c r="BG964" s="205">
        <f>IF(N964="zákl. přenesená",J964,0)</f>
        <v>0</v>
      </c>
      <c r="BH964" s="205">
        <f>IF(N964="sníž. přenesená",J964,0)</f>
        <v>0</v>
      </c>
      <c r="BI964" s="205">
        <f>IF(N964="nulová",J964,0)</f>
        <v>0</v>
      </c>
      <c r="BJ964" s="18" t="s">
        <v>80</v>
      </c>
      <c r="BK964" s="205">
        <f>ROUND(I964*H964,2)</f>
        <v>0</v>
      </c>
      <c r="BL964" s="18" t="s">
        <v>343</v>
      </c>
      <c r="BM964" s="204" t="s">
        <v>2964</v>
      </c>
    </row>
    <row r="965" spans="1:65" s="2" customFormat="1" ht="39">
      <c r="A965" s="35"/>
      <c r="B965" s="36"/>
      <c r="C965" s="37"/>
      <c r="D965" s="208" t="s">
        <v>279</v>
      </c>
      <c r="E965" s="37"/>
      <c r="F965" s="221" t="s">
        <v>2965</v>
      </c>
      <c r="G965" s="37"/>
      <c r="H965" s="37"/>
      <c r="I965" s="116"/>
      <c r="J965" s="37"/>
      <c r="K965" s="37"/>
      <c r="L965" s="40"/>
      <c r="M965" s="222"/>
      <c r="N965" s="223"/>
      <c r="O965" s="65"/>
      <c r="P965" s="65"/>
      <c r="Q965" s="65"/>
      <c r="R965" s="65"/>
      <c r="S965" s="65"/>
      <c r="T965" s="66"/>
      <c r="U965" s="35"/>
      <c r="V965" s="35"/>
      <c r="W965" s="35"/>
      <c r="X965" s="35"/>
      <c r="Y965" s="35"/>
      <c r="Z965" s="35"/>
      <c r="AA965" s="35"/>
      <c r="AB965" s="35"/>
      <c r="AC965" s="35"/>
      <c r="AD965" s="35"/>
      <c r="AE965" s="35"/>
      <c r="AT965" s="18" t="s">
        <v>279</v>
      </c>
      <c r="AU965" s="18" t="s">
        <v>82</v>
      </c>
    </row>
    <row r="966" spans="1:65" s="13" customFormat="1" ht="11.25">
      <c r="B966" s="206"/>
      <c r="C966" s="207"/>
      <c r="D966" s="208" t="s">
        <v>246</v>
      </c>
      <c r="E966" s="209" t="s">
        <v>19</v>
      </c>
      <c r="F966" s="210" t="s">
        <v>2966</v>
      </c>
      <c r="G966" s="207"/>
      <c r="H966" s="211">
        <v>181.29900000000001</v>
      </c>
      <c r="I966" s="212"/>
      <c r="J966" s="207"/>
      <c r="K966" s="207"/>
      <c r="L966" s="213"/>
      <c r="M966" s="214"/>
      <c r="N966" s="215"/>
      <c r="O966" s="215"/>
      <c r="P966" s="215"/>
      <c r="Q966" s="215"/>
      <c r="R966" s="215"/>
      <c r="S966" s="215"/>
      <c r="T966" s="216"/>
      <c r="AT966" s="217" t="s">
        <v>246</v>
      </c>
      <c r="AU966" s="217" t="s">
        <v>82</v>
      </c>
      <c r="AV966" s="13" t="s">
        <v>82</v>
      </c>
      <c r="AW966" s="13" t="s">
        <v>33</v>
      </c>
      <c r="AX966" s="13" t="s">
        <v>80</v>
      </c>
      <c r="AY966" s="217" t="s">
        <v>206</v>
      </c>
    </row>
    <row r="967" spans="1:65" s="2" customFormat="1" ht="21.75" customHeight="1">
      <c r="A967" s="35"/>
      <c r="B967" s="36"/>
      <c r="C967" s="224" t="s">
        <v>2967</v>
      </c>
      <c r="D967" s="224" t="s">
        <v>286</v>
      </c>
      <c r="E967" s="225" t="s">
        <v>2968</v>
      </c>
      <c r="F967" s="226" t="s">
        <v>2969</v>
      </c>
      <c r="G967" s="227" t="s">
        <v>325</v>
      </c>
      <c r="H967" s="228">
        <v>208.494</v>
      </c>
      <c r="I967" s="229"/>
      <c r="J967" s="230">
        <f>ROUND(I967*H967,2)</f>
        <v>0</v>
      </c>
      <c r="K967" s="226" t="s">
        <v>277</v>
      </c>
      <c r="L967" s="231"/>
      <c r="M967" s="232" t="s">
        <v>19</v>
      </c>
      <c r="N967" s="233" t="s">
        <v>43</v>
      </c>
      <c r="O967" s="65"/>
      <c r="P967" s="202">
        <f>O967*H967</f>
        <v>0</v>
      </c>
      <c r="Q967" s="202">
        <v>4.0000000000000001E-3</v>
      </c>
      <c r="R967" s="202">
        <f>Q967*H967</f>
        <v>0.83397600000000005</v>
      </c>
      <c r="S967" s="202">
        <v>0</v>
      </c>
      <c r="T967" s="203">
        <f>S967*H967</f>
        <v>0</v>
      </c>
      <c r="U967" s="35"/>
      <c r="V967" s="35"/>
      <c r="W967" s="35"/>
      <c r="X967" s="35"/>
      <c r="Y967" s="35"/>
      <c r="Z967" s="35"/>
      <c r="AA967" s="35"/>
      <c r="AB967" s="35"/>
      <c r="AC967" s="35"/>
      <c r="AD967" s="35"/>
      <c r="AE967" s="35"/>
      <c r="AR967" s="204" t="s">
        <v>422</v>
      </c>
      <c r="AT967" s="204" t="s">
        <v>286</v>
      </c>
      <c r="AU967" s="204" t="s">
        <v>82</v>
      </c>
      <c r="AY967" s="18" t="s">
        <v>206</v>
      </c>
      <c r="BE967" s="205">
        <f>IF(N967="základní",J967,0)</f>
        <v>0</v>
      </c>
      <c r="BF967" s="205">
        <f>IF(N967="snížená",J967,0)</f>
        <v>0</v>
      </c>
      <c r="BG967" s="205">
        <f>IF(N967="zákl. přenesená",J967,0)</f>
        <v>0</v>
      </c>
      <c r="BH967" s="205">
        <f>IF(N967="sníž. přenesená",J967,0)</f>
        <v>0</v>
      </c>
      <c r="BI967" s="205">
        <f>IF(N967="nulová",J967,0)</f>
        <v>0</v>
      </c>
      <c r="BJ967" s="18" t="s">
        <v>80</v>
      </c>
      <c r="BK967" s="205">
        <f>ROUND(I967*H967,2)</f>
        <v>0</v>
      </c>
      <c r="BL967" s="18" t="s">
        <v>343</v>
      </c>
      <c r="BM967" s="204" t="s">
        <v>2970</v>
      </c>
    </row>
    <row r="968" spans="1:65" s="13" customFormat="1" ht="11.25">
      <c r="B968" s="206"/>
      <c r="C968" s="207"/>
      <c r="D968" s="208" t="s">
        <v>246</v>
      </c>
      <c r="E968" s="207"/>
      <c r="F968" s="210" t="s">
        <v>2971</v>
      </c>
      <c r="G968" s="207"/>
      <c r="H968" s="211">
        <v>208.494</v>
      </c>
      <c r="I968" s="212"/>
      <c r="J968" s="207"/>
      <c r="K968" s="207"/>
      <c r="L968" s="213"/>
      <c r="M968" s="214"/>
      <c r="N968" s="215"/>
      <c r="O968" s="215"/>
      <c r="P968" s="215"/>
      <c r="Q968" s="215"/>
      <c r="R968" s="215"/>
      <c r="S968" s="215"/>
      <c r="T968" s="216"/>
      <c r="AT968" s="217" t="s">
        <v>246</v>
      </c>
      <c r="AU968" s="217" t="s">
        <v>82</v>
      </c>
      <c r="AV968" s="13" t="s">
        <v>82</v>
      </c>
      <c r="AW968" s="13" t="s">
        <v>4</v>
      </c>
      <c r="AX968" s="13" t="s">
        <v>80</v>
      </c>
      <c r="AY968" s="217" t="s">
        <v>206</v>
      </c>
    </row>
    <row r="969" spans="1:65" s="2" customFormat="1" ht="16.5" customHeight="1">
      <c r="A969" s="35"/>
      <c r="B969" s="36"/>
      <c r="C969" s="193" t="s">
        <v>2972</v>
      </c>
      <c r="D969" s="193" t="s">
        <v>208</v>
      </c>
      <c r="E969" s="194" t="s">
        <v>2973</v>
      </c>
      <c r="F969" s="195" t="s">
        <v>2974</v>
      </c>
      <c r="G969" s="196" t="s">
        <v>325</v>
      </c>
      <c r="H969" s="197">
        <v>3463.8850000000002</v>
      </c>
      <c r="I969" s="198"/>
      <c r="J969" s="199">
        <f>ROUND(I969*H969,2)</f>
        <v>0</v>
      </c>
      <c r="K969" s="195" t="s">
        <v>277</v>
      </c>
      <c r="L969" s="40"/>
      <c r="M969" s="200" t="s">
        <v>19</v>
      </c>
      <c r="N969" s="201" t="s">
        <v>43</v>
      </c>
      <c r="O969" s="65"/>
      <c r="P969" s="202">
        <f>O969*H969</f>
        <v>0</v>
      </c>
      <c r="Q969" s="202">
        <v>8.8000000000000003E-4</v>
      </c>
      <c r="R969" s="202">
        <f>Q969*H969</f>
        <v>3.0482188000000003</v>
      </c>
      <c r="S969" s="202">
        <v>0</v>
      </c>
      <c r="T969" s="203">
        <f>S969*H969</f>
        <v>0</v>
      </c>
      <c r="U969" s="35"/>
      <c r="V969" s="35"/>
      <c r="W969" s="35"/>
      <c r="X969" s="35"/>
      <c r="Y969" s="35"/>
      <c r="Z969" s="35"/>
      <c r="AA969" s="35"/>
      <c r="AB969" s="35"/>
      <c r="AC969" s="35"/>
      <c r="AD969" s="35"/>
      <c r="AE969" s="35"/>
      <c r="AR969" s="204" t="s">
        <v>343</v>
      </c>
      <c r="AT969" s="204" t="s">
        <v>208</v>
      </c>
      <c r="AU969" s="204" t="s">
        <v>82</v>
      </c>
      <c r="AY969" s="18" t="s">
        <v>206</v>
      </c>
      <c r="BE969" s="205">
        <f>IF(N969="základní",J969,0)</f>
        <v>0</v>
      </c>
      <c r="BF969" s="205">
        <f>IF(N969="snížená",J969,0)</f>
        <v>0</v>
      </c>
      <c r="BG969" s="205">
        <f>IF(N969="zákl. přenesená",J969,0)</f>
        <v>0</v>
      </c>
      <c r="BH969" s="205">
        <f>IF(N969="sníž. přenesená",J969,0)</f>
        <v>0</v>
      </c>
      <c r="BI969" s="205">
        <f>IF(N969="nulová",J969,0)</f>
        <v>0</v>
      </c>
      <c r="BJ969" s="18" t="s">
        <v>80</v>
      </c>
      <c r="BK969" s="205">
        <f>ROUND(I969*H969,2)</f>
        <v>0</v>
      </c>
      <c r="BL969" s="18" t="s">
        <v>343</v>
      </c>
      <c r="BM969" s="204" t="s">
        <v>2975</v>
      </c>
    </row>
    <row r="970" spans="1:65" s="2" customFormat="1" ht="39">
      <c r="A970" s="35"/>
      <c r="B970" s="36"/>
      <c r="C970" s="37"/>
      <c r="D970" s="208" t="s">
        <v>279</v>
      </c>
      <c r="E970" s="37"/>
      <c r="F970" s="221" t="s">
        <v>2976</v>
      </c>
      <c r="G970" s="37"/>
      <c r="H970" s="37"/>
      <c r="I970" s="116"/>
      <c r="J970" s="37"/>
      <c r="K970" s="37"/>
      <c r="L970" s="40"/>
      <c r="M970" s="222"/>
      <c r="N970" s="223"/>
      <c r="O970" s="65"/>
      <c r="P970" s="65"/>
      <c r="Q970" s="65"/>
      <c r="R970" s="65"/>
      <c r="S970" s="65"/>
      <c r="T970" s="66"/>
      <c r="U970" s="35"/>
      <c r="V970" s="35"/>
      <c r="W970" s="35"/>
      <c r="X970" s="35"/>
      <c r="Y970" s="35"/>
      <c r="Z970" s="35"/>
      <c r="AA970" s="35"/>
      <c r="AB970" s="35"/>
      <c r="AC970" s="35"/>
      <c r="AD970" s="35"/>
      <c r="AE970" s="35"/>
      <c r="AT970" s="18" t="s">
        <v>279</v>
      </c>
      <c r="AU970" s="18" t="s">
        <v>82</v>
      </c>
    </row>
    <row r="971" spans="1:65" s="13" customFormat="1" ht="22.5">
      <c r="B971" s="206"/>
      <c r="C971" s="207"/>
      <c r="D971" s="208" t="s">
        <v>246</v>
      </c>
      <c r="E971" s="209" t="s">
        <v>19</v>
      </c>
      <c r="F971" s="210" t="s">
        <v>2955</v>
      </c>
      <c r="G971" s="207"/>
      <c r="H971" s="211">
        <v>2599.415</v>
      </c>
      <c r="I971" s="212"/>
      <c r="J971" s="207"/>
      <c r="K971" s="207"/>
      <c r="L971" s="213"/>
      <c r="M971" s="214"/>
      <c r="N971" s="215"/>
      <c r="O971" s="215"/>
      <c r="P971" s="215"/>
      <c r="Q971" s="215"/>
      <c r="R971" s="215"/>
      <c r="S971" s="215"/>
      <c r="T971" s="216"/>
      <c r="AT971" s="217" t="s">
        <v>246</v>
      </c>
      <c r="AU971" s="217" t="s">
        <v>82</v>
      </c>
      <c r="AV971" s="13" t="s">
        <v>82</v>
      </c>
      <c r="AW971" s="13" t="s">
        <v>33</v>
      </c>
      <c r="AX971" s="13" t="s">
        <v>72</v>
      </c>
      <c r="AY971" s="217" t="s">
        <v>206</v>
      </c>
    </row>
    <row r="972" spans="1:65" s="13" customFormat="1" ht="22.5">
      <c r="B972" s="206"/>
      <c r="C972" s="207"/>
      <c r="D972" s="208" t="s">
        <v>246</v>
      </c>
      <c r="E972" s="209" t="s">
        <v>19</v>
      </c>
      <c r="F972" s="210" t="s">
        <v>2977</v>
      </c>
      <c r="G972" s="207"/>
      <c r="H972" s="211">
        <v>864.47</v>
      </c>
      <c r="I972" s="212"/>
      <c r="J972" s="207"/>
      <c r="K972" s="207"/>
      <c r="L972" s="213"/>
      <c r="M972" s="214"/>
      <c r="N972" s="215"/>
      <c r="O972" s="215"/>
      <c r="P972" s="215"/>
      <c r="Q972" s="215"/>
      <c r="R972" s="215"/>
      <c r="S972" s="215"/>
      <c r="T972" s="216"/>
      <c r="AT972" s="217" t="s">
        <v>246</v>
      </c>
      <c r="AU972" s="217" t="s">
        <v>82</v>
      </c>
      <c r="AV972" s="13" t="s">
        <v>82</v>
      </c>
      <c r="AW972" s="13" t="s">
        <v>33</v>
      </c>
      <c r="AX972" s="13" t="s">
        <v>72</v>
      </c>
      <c r="AY972" s="217" t="s">
        <v>206</v>
      </c>
    </row>
    <row r="973" spans="1:65" s="14" customFormat="1" ht="11.25">
      <c r="B973" s="234"/>
      <c r="C973" s="235"/>
      <c r="D973" s="208" t="s">
        <v>246</v>
      </c>
      <c r="E973" s="236" t="s">
        <v>19</v>
      </c>
      <c r="F973" s="237" t="s">
        <v>406</v>
      </c>
      <c r="G973" s="235"/>
      <c r="H973" s="238">
        <v>3463.8850000000002</v>
      </c>
      <c r="I973" s="239"/>
      <c r="J973" s="235"/>
      <c r="K973" s="235"/>
      <c r="L973" s="240"/>
      <c r="M973" s="241"/>
      <c r="N973" s="242"/>
      <c r="O973" s="242"/>
      <c r="P973" s="242"/>
      <c r="Q973" s="242"/>
      <c r="R973" s="242"/>
      <c r="S973" s="242"/>
      <c r="T973" s="243"/>
      <c r="AT973" s="244" t="s">
        <v>246</v>
      </c>
      <c r="AU973" s="244" t="s">
        <v>82</v>
      </c>
      <c r="AV973" s="14" t="s">
        <v>212</v>
      </c>
      <c r="AW973" s="14" t="s">
        <v>33</v>
      </c>
      <c r="AX973" s="14" t="s">
        <v>80</v>
      </c>
      <c r="AY973" s="244" t="s">
        <v>206</v>
      </c>
    </row>
    <row r="974" spans="1:65" s="2" customFormat="1" ht="21.75" customHeight="1">
      <c r="A974" s="35"/>
      <c r="B974" s="36"/>
      <c r="C974" s="224" t="s">
        <v>2978</v>
      </c>
      <c r="D974" s="224" t="s">
        <v>286</v>
      </c>
      <c r="E974" s="225" t="s">
        <v>2979</v>
      </c>
      <c r="F974" s="226" t="s">
        <v>2980</v>
      </c>
      <c r="G974" s="227" t="s">
        <v>325</v>
      </c>
      <c r="H974" s="228">
        <v>3774.9740000000002</v>
      </c>
      <c r="I974" s="229"/>
      <c r="J974" s="230">
        <f>ROUND(I974*H974,2)</f>
        <v>0</v>
      </c>
      <c r="K974" s="226" t="s">
        <v>277</v>
      </c>
      <c r="L974" s="231"/>
      <c r="M974" s="232" t="s">
        <v>19</v>
      </c>
      <c r="N974" s="233" t="s">
        <v>43</v>
      </c>
      <c r="O974" s="65"/>
      <c r="P974" s="202">
        <f>O974*H974</f>
        <v>0</v>
      </c>
      <c r="Q974" s="202">
        <v>5.4000000000000003E-3</v>
      </c>
      <c r="R974" s="202">
        <f>Q974*H974</f>
        <v>20.384859600000002</v>
      </c>
      <c r="S974" s="202">
        <v>0</v>
      </c>
      <c r="T974" s="203">
        <f>S974*H974</f>
        <v>0</v>
      </c>
      <c r="U974" s="35"/>
      <c r="V974" s="35"/>
      <c r="W974" s="35"/>
      <c r="X974" s="35"/>
      <c r="Y974" s="35"/>
      <c r="Z974" s="35"/>
      <c r="AA974" s="35"/>
      <c r="AB974" s="35"/>
      <c r="AC974" s="35"/>
      <c r="AD974" s="35"/>
      <c r="AE974" s="35"/>
      <c r="AR974" s="204" t="s">
        <v>422</v>
      </c>
      <c r="AT974" s="204" t="s">
        <v>286</v>
      </c>
      <c r="AU974" s="204" t="s">
        <v>82</v>
      </c>
      <c r="AY974" s="18" t="s">
        <v>206</v>
      </c>
      <c r="BE974" s="205">
        <f>IF(N974="základní",J974,0)</f>
        <v>0</v>
      </c>
      <c r="BF974" s="205">
        <f>IF(N974="snížená",J974,0)</f>
        <v>0</v>
      </c>
      <c r="BG974" s="205">
        <f>IF(N974="zákl. přenesená",J974,0)</f>
        <v>0</v>
      </c>
      <c r="BH974" s="205">
        <f>IF(N974="sníž. přenesená",J974,0)</f>
        <v>0</v>
      </c>
      <c r="BI974" s="205">
        <f>IF(N974="nulová",J974,0)</f>
        <v>0</v>
      </c>
      <c r="BJ974" s="18" t="s">
        <v>80</v>
      </c>
      <c r="BK974" s="205">
        <f>ROUND(I974*H974,2)</f>
        <v>0</v>
      </c>
      <c r="BL974" s="18" t="s">
        <v>343</v>
      </c>
      <c r="BM974" s="204" t="s">
        <v>2981</v>
      </c>
    </row>
    <row r="975" spans="1:65" s="13" customFormat="1" ht="22.5">
      <c r="B975" s="206"/>
      <c r="C975" s="207"/>
      <c r="D975" s="208" t="s">
        <v>246</v>
      </c>
      <c r="E975" s="209" t="s">
        <v>19</v>
      </c>
      <c r="F975" s="210" t="s">
        <v>2955</v>
      </c>
      <c r="G975" s="207"/>
      <c r="H975" s="211">
        <v>2599.415</v>
      </c>
      <c r="I975" s="212"/>
      <c r="J975" s="207"/>
      <c r="K975" s="207"/>
      <c r="L975" s="213"/>
      <c r="M975" s="214"/>
      <c r="N975" s="215"/>
      <c r="O975" s="215"/>
      <c r="P975" s="215"/>
      <c r="Q975" s="215"/>
      <c r="R975" s="215"/>
      <c r="S975" s="215"/>
      <c r="T975" s="216"/>
      <c r="AT975" s="217" t="s">
        <v>246</v>
      </c>
      <c r="AU975" s="217" t="s">
        <v>82</v>
      </c>
      <c r="AV975" s="13" t="s">
        <v>82</v>
      </c>
      <c r="AW975" s="13" t="s">
        <v>33</v>
      </c>
      <c r="AX975" s="13" t="s">
        <v>72</v>
      </c>
      <c r="AY975" s="217" t="s">
        <v>206</v>
      </c>
    </row>
    <row r="976" spans="1:65" s="13" customFormat="1" ht="11.25">
      <c r="B976" s="206"/>
      <c r="C976" s="207"/>
      <c r="D976" s="208" t="s">
        <v>246</v>
      </c>
      <c r="E976" s="209" t="s">
        <v>19</v>
      </c>
      <c r="F976" s="210" t="s">
        <v>2959</v>
      </c>
      <c r="G976" s="207"/>
      <c r="H976" s="211">
        <v>683.17100000000005</v>
      </c>
      <c r="I976" s="212"/>
      <c r="J976" s="207"/>
      <c r="K976" s="207"/>
      <c r="L976" s="213"/>
      <c r="M976" s="214"/>
      <c r="N976" s="215"/>
      <c r="O976" s="215"/>
      <c r="P976" s="215"/>
      <c r="Q976" s="215"/>
      <c r="R976" s="215"/>
      <c r="S976" s="215"/>
      <c r="T976" s="216"/>
      <c r="AT976" s="217" t="s">
        <v>246</v>
      </c>
      <c r="AU976" s="217" t="s">
        <v>82</v>
      </c>
      <c r="AV976" s="13" t="s">
        <v>82</v>
      </c>
      <c r="AW976" s="13" t="s">
        <v>33</v>
      </c>
      <c r="AX976" s="13" t="s">
        <v>72</v>
      </c>
      <c r="AY976" s="217" t="s">
        <v>206</v>
      </c>
    </row>
    <row r="977" spans="1:65" s="14" customFormat="1" ht="11.25">
      <c r="B977" s="234"/>
      <c r="C977" s="235"/>
      <c r="D977" s="208" t="s">
        <v>246</v>
      </c>
      <c r="E977" s="236" t="s">
        <v>19</v>
      </c>
      <c r="F977" s="237" t="s">
        <v>406</v>
      </c>
      <c r="G977" s="235"/>
      <c r="H977" s="238">
        <v>3282.5859999999998</v>
      </c>
      <c r="I977" s="239"/>
      <c r="J977" s="235"/>
      <c r="K977" s="235"/>
      <c r="L977" s="240"/>
      <c r="M977" s="241"/>
      <c r="N977" s="242"/>
      <c r="O977" s="242"/>
      <c r="P977" s="242"/>
      <c r="Q977" s="242"/>
      <c r="R977" s="242"/>
      <c r="S977" s="242"/>
      <c r="T977" s="243"/>
      <c r="AT977" s="244" t="s">
        <v>246</v>
      </c>
      <c r="AU977" s="244" t="s">
        <v>82</v>
      </c>
      <c r="AV977" s="14" t="s">
        <v>212</v>
      </c>
      <c r="AW977" s="14" t="s">
        <v>33</v>
      </c>
      <c r="AX977" s="14" t="s">
        <v>80</v>
      </c>
      <c r="AY977" s="244" t="s">
        <v>206</v>
      </c>
    </row>
    <row r="978" spans="1:65" s="13" customFormat="1" ht="11.25">
      <c r="B978" s="206"/>
      <c r="C978" s="207"/>
      <c r="D978" s="208" t="s">
        <v>246</v>
      </c>
      <c r="E978" s="207"/>
      <c r="F978" s="210" t="s">
        <v>2982</v>
      </c>
      <c r="G978" s="207"/>
      <c r="H978" s="211">
        <v>3774.9740000000002</v>
      </c>
      <c r="I978" s="212"/>
      <c r="J978" s="207"/>
      <c r="K978" s="207"/>
      <c r="L978" s="213"/>
      <c r="M978" s="214"/>
      <c r="N978" s="215"/>
      <c r="O978" s="215"/>
      <c r="P978" s="215"/>
      <c r="Q978" s="215"/>
      <c r="R978" s="215"/>
      <c r="S978" s="215"/>
      <c r="T978" s="216"/>
      <c r="AT978" s="217" t="s">
        <v>246</v>
      </c>
      <c r="AU978" s="217" t="s">
        <v>82</v>
      </c>
      <c r="AV978" s="13" t="s">
        <v>82</v>
      </c>
      <c r="AW978" s="13" t="s">
        <v>4</v>
      </c>
      <c r="AX978" s="13" t="s">
        <v>80</v>
      </c>
      <c r="AY978" s="217" t="s">
        <v>206</v>
      </c>
    </row>
    <row r="979" spans="1:65" s="2" customFormat="1" ht="21.75" customHeight="1">
      <c r="A979" s="35"/>
      <c r="B979" s="36"/>
      <c r="C979" s="224" t="s">
        <v>2983</v>
      </c>
      <c r="D979" s="224" t="s">
        <v>286</v>
      </c>
      <c r="E979" s="225" t="s">
        <v>2984</v>
      </c>
      <c r="F979" s="226" t="s">
        <v>2985</v>
      </c>
      <c r="G979" s="227" t="s">
        <v>325</v>
      </c>
      <c r="H979" s="228">
        <v>22.861999999999998</v>
      </c>
      <c r="I979" s="229"/>
      <c r="J979" s="230">
        <f>ROUND(I979*H979,2)</f>
        <v>0</v>
      </c>
      <c r="K979" s="226" t="s">
        <v>277</v>
      </c>
      <c r="L979" s="231"/>
      <c r="M979" s="232" t="s">
        <v>19</v>
      </c>
      <c r="N979" s="233" t="s">
        <v>43</v>
      </c>
      <c r="O979" s="65"/>
      <c r="P979" s="202">
        <f>O979*H979</f>
        <v>0</v>
      </c>
      <c r="Q979" s="202">
        <v>5.5300000000000002E-3</v>
      </c>
      <c r="R979" s="202">
        <f>Q979*H979</f>
        <v>0.12642686</v>
      </c>
      <c r="S979" s="202">
        <v>0</v>
      </c>
      <c r="T979" s="203">
        <f>S979*H979</f>
        <v>0</v>
      </c>
      <c r="U979" s="35"/>
      <c r="V979" s="35"/>
      <c r="W979" s="35"/>
      <c r="X979" s="35"/>
      <c r="Y979" s="35"/>
      <c r="Z979" s="35"/>
      <c r="AA979" s="35"/>
      <c r="AB979" s="35"/>
      <c r="AC979" s="35"/>
      <c r="AD979" s="35"/>
      <c r="AE979" s="35"/>
      <c r="AR979" s="204" t="s">
        <v>422</v>
      </c>
      <c r="AT979" s="204" t="s">
        <v>286</v>
      </c>
      <c r="AU979" s="204" t="s">
        <v>82</v>
      </c>
      <c r="AY979" s="18" t="s">
        <v>206</v>
      </c>
      <c r="BE979" s="205">
        <f>IF(N979="základní",J979,0)</f>
        <v>0</v>
      </c>
      <c r="BF979" s="205">
        <f>IF(N979="snížená",J979,0)</f>
        <v>0</v>
      </c>
      <c r="BG979" s="205">
        <f>IF(N979="zákl. přenesená",J979,0)</f>
        <v>0</v>
      </c>
      <c r="BH979" s="205">
        <f>IF(N979="sníž. přenesená",J979,0)</f>
        <v>0</v>
      </c>
      <c r="BI979" s="205">
        <f>IF(N979="nulová",J979,0)</f>
        <v>0</v>
      </c>
      <c r="BJ979" s="18" t="s">
        <v>80</v>
      </c>
      <c r="BK979" s="205">
        <f>ROUND(I979*H979,2)</f>
        <v>0</v>
      </c>
      <c r="BL979" s="18" t="s">
        <v>343</v>
      </c>
      <c r="BM979" s="204" t="s">
        <v>2986</v>
      </c>
    </row>
    <row r="980" spans="1:65" s="13" customFormat="1" ht="11.25">
      <c r="B980" s="206"/>
      <c r="C980" s="207"/>
      <c r="D980" s="208" t="s">
        <v>246</v>
      </c>
      <c r="E980" s="209" t="s">
        <v>19</v>
      </c>
      <c r="F980" s="210" t="s">
        <v>2987</v>
      </c>
      <c r="G980" s="207"/>
      <c r="H980" s="211">
        <v>19.88</v>
      </c>
      <c r="I980" s="212"/>
      <c r="J980" s="207"/>
      <c r="K980" s="207"/>
      <c r="L980" s="213"/>
      <c r="M980" s="214"/>
      <c r="N980" s="215"/>
      <c r="O980" s="215"/>
      <c r="P980" s="215"/>
      <c r="Q980" s="215"/>
      <c r="R980" s="215"/>
      <c r="S980" s="215"/>
      <c r="T980" s="216"/>
      <c r="AT980" s="217" t="s">
        <v>246</v>
      </c>
      <c r="AU980" s="217" t="s">
        <v>82</v>
      </c>
      <c r="AV980" s="13" t="s">
        <v>82</v>
      </c>
      <c r="AW980" s="13" t="s">
        <v>33</v>
      </c>
      <c r="AX980" s="13" t="s">
        <v>80</v>
      </c>
      <c r="AY980" s="217" t="s">
        <v>206</v>
      </c>
    </row>
    <row r="981" spans="1:65" s="13" customFormat="1" ht="11.25">
      <c r="B981" s="206"/>
      <c r="C981" s="207"/>
      <c r="D981" s="208" t="s">
        <v>246</v>
      </c>
      <c r="E981" s="207"/>
      <c r="F981" s="210" t="s">
        <v>2988</v>
      </c>
      <c r="G981" s="207"/>
      <c r="H981" s="211">
        <v>22.861999999999998</v>
      </c>
      <c r="I981" s="212"/>
      <c r="J981" s="207"/>
      <c r="K981" s="207"/>
      <c r="L981" s="213"/>
      <c r="M981" s="214"/>
      <c r="N981" s="215"/>
      <c r="O981" s="215"/>
      <c r="P981" s="215"/>
      <c r="Q981" s="215"/>
      <c r="R981" s="215"/>
      <c r="S981" s="215"/>
      <c r="T981" s="216"/>
      <c r="AT981" s="217" t="s">
        <v>246</v>
      </c>
      <c r="AU981" s="217" t="s">
        <v>82</v>
      </c>
      <c r="AV981" s="13" t="s">
        <v>82</v>
      </c>
      <c r="AW981" s="13" t="s">
        <v>4</v>
      </c>
      <c r="AX981" s="13" t="s">
        <v>80</v>
      </c>
      <c r="AY981" s="217" t="s">
        <v>206</v>
      </c>
    </row>
    <row r="982" spans="1:65" s="2" customFormat="1" ht="21.75" customHeight="1">
      <c r="A982" s="35"/>
      <c r="B982" s="36"/>
      <c r="C982" s="224" t="s">
        <v>2989</v>
      </c>
      <c r="D982" s="224" t="s">
        <v>286</v>
      </c>
      <c r="E982" s="225" t="s">
        <v>2990</v>
      </c>
      <c r="F982" s="226" t="s">
        <v>2991</v>
      </c>
      <c r="G982" s="227" t="s">
        <v>325</v>
      </c>
      <c r="H982" s="228">
        <v>185.63200000000001</v>
      </c>
      <c r="I982" s="229"/>
      <c r="J982" s="230">
        <f>ROUND(I982*H982,2)</f>
        <v>0</v>
      </c>
      <c r="K982" s="226" t="s">
        <v>277</v>
      </c>
      <c r="L982" s="231"/>
      <c r="M982" s="232" t="s">
        <v>19</v>
      </c>
      <c r="N982" s="233" t="s">
        <v>43</v>
      </c>
      <c r="O982" s="65"/>
      <c r="P982" s="202">
        <f>O982*H982</f>
        <v>0</v>
      </c>
      <c r="Q982" s="202">
        <v>6.3E-3</v>
      </c>
      <c r="R982" s="202">
        <f>Q982*H982</f>
        <v>1.1694816000000001</v>
      </c>
      <c r="S982" s="202">
        <v>0</v>
      </c>
      <c r="T982" s="203">
        <f>S982*H982</f>
        <v>0</v>
      </c>
      <c r="U982" s="35"/>
      <c r="V982" s="35"/>
      <c r="W982" s="35"/>
      <c r="X982" s="35"/>
      <c r="Y982" s="35"/>
      <c r="Z982" s="35"/>
      <c r="AA982" s="35"/>
      <c r="AB982" s="35"/>
      <c r="AC982" s="35"/>
      <c r="AD982" s="35"/>
      <c r="AE982" s="35"/>
      <c r="AR982" s="204" t="s">
        <v>422</v>
      </c>
      <c r="AT982" s="204" t="s">
        <v>286</v>
      </c>
      <c r="AU982" s="204" t="s">
        <v>82</v>
      </c>
      <c r="AY982" s="18" t="s">
        <v>206</v>
      </c>
      <c r="BE982" s="205">
        <f>IF(N982="základní",J982,0)</f>
        <v>0</v>
      </c>
      <c r="BF982" s="205">
        <f>IF(N982="snížená",J982,0)</f>
        <v>0</v>
      </c>
      <c r="BG982" s="205">
        <f>IF(N982="zákl. přenesená",J982,0)</f>
        <v>0</v>
      </c>
      <c r="BH982" s="205">
        <f>IF(N982="sníž. přenesená",J982,0)</f>
        <v>0</v>
      </c>
      <c r="BI982" s="205">
        <f>IF(N982="nulová",J982,0)</f>
        <v>0</v>
      </c>
      <c r="BJ982" s="18" t="s">
        <v>80</v>
      </c>
      <c r="BK982" s="205">
        <f>ROUND(I982*H982,2)</f>
        <v>0</v>
      </c>
      <c r="BL982" s="18" t="s">
        <v>343</v>
      </c>
      <c r="BM982" s="204" t="s">
        <v>2992</v>
      </c>
    </row>
    <row r="983" spans="1:65" s="13" customFormat="1" ht="11.25">
      <c r="B983" s="206"/>
      <c r="C983" s="207"/>
      <c r="D983" s="208" t="s">
        <v>246</v>
      </c>
      <c r="E983" s="209" t="s">
        <v>19</v>
      </c>
      <c r="F983" s="210" t="s">
        <v>2993</v>
      </c>
      <c r="G983" s="207"/>
      <c r="H983" s="211">
        <v>161.41900000000001</v>
      </c>
      <c r="I983" s="212"/>
      <c r="J983" s="207"/>
      <c r="K983" s="207"/>
      <c r="L983" s="213"/>
      <c r="M983" s="214"/>
      <c r="N983" s="215"/>
      <c r="O983" s="215"/>
      <c r="P983" s="215"/>
      <c r="Q983" s="215"/>
      <c r="R983" s="215"/>
      <c r="S983" s="215"/>
      <c r="T983" s="216"/>
      <c r="AT983" s="217" t="s">
        <v>246</v>
      </c>
      <c r="AU983" s="217" t="s">
        <v>82</v>
      </c>
      <c r="AV983" s="13" t="s">
        <v>82</v>
      </c>
      <c r="AW983" s="13" t="s">
        <v>33</v>
      </c>
      <c r="AX983" s="13" t="s">
        <v>80</v>
      </c>
      <c r="AY983" s="217" t="s">
        <v>206</v>
      </c>
    </row>
    <row r="984" spans="1:65" s="13" customFormat="1" ht="11.25">
      <c r="B984" s="206"/>
      <c r="C984" s="207"/>
      <c r="D984" s="208" t="s">
        <v>246</v>
      </c>
      <c r="E984" s="207"/>
      <c r="F984" s="210" t="s">
        <v>2994</v>
      </c>
      <c r="G984" s="207"/>
      <c r="H984" s="211">
        <v>185.63200000000001</v>
      </c>
      <c r="I984" s="212"/>
      <c r="J984" s="207"/>
      <c r="K984" s="207"/>
      <c r="L984" s="213"/>
      <c r="M984" s="214"/>
      <c r="N984" s="215"/>
      <c r="O984" s="215"/>
      <c r="P984" s="215"/>
      <c r="Q984" s="215"/>
      <c r="R984" s="215"/>
      <c r="S984" s="215"/>
      <c r="T984" s="216"/>
      <c r="AT984" s="217" t="s">
        <v>246</v>
      </c>
      <c r="AU984" s="217" t="s">
        <v>82</v>
      </c>
      <c r="AV984" s="13" t="s">
        <v>82</v>
      </c>
      <c r="AW984" s="13" t="s">
        <v>4</v>
      </c>
      <c r="AX984" s="13" t="s">
        <v>80</v>
      </c>
      <c r="AY984" s="217" t="s">
        <v>206</v>
      </c>
    </row>
    <row r="985" spans="1:65" s="2" customFormat="1" ht="21.75" customHeight="1">
      <c r="A985" s="35"/>
      <c r="B985" s="36"/>
      <c r="C985" s="193" t="s">
        <v>2995</v>
      </c>
      <c r="D985" s="193" t="s">
        <v>208</v>
      </c>
      <c r="E985" s="194" t="s">
        <v>2996</v>
      </c>
      <c r="F985" s="195" t="s">
        <v>2997</v>
      </c>
      <c r="G985" s="196" t="s">
        <v>211</v>
      </c>
      <c r="H985" s="197">
        <v>1</v>
      </c>
      <c r="I985" s="198"/>
      <c r="J985" s="199">
        <f>ROUND(I985*H985,2)</f>
        <v>0</v>
      </c>
      <c r="K985" s="195" t="s">
        <v>277</v>
      </c>
      <c r="L985" s="40"/>
      <c r="M985" s="200" t="s">
        <v>19</v>
      </c>
      <c r="N985" s="201" t="s">
        <v>43</v>
      </c>
      <c r="O985" s="65"/>
      <c r="P985" s="202">
        <f>O985*H985</f>
        <v>0</v>
      </c>
      <c r="Q985" s="202">
        <v>7.4999999999999997E-3</v>
      </c>
      <c r="R985" s="202">
        <f>Q985*H985</f>
        <v>7.4999999999999997E-3</v>
      </c>
      <c r="S985" s="202">
        <v>0</v>
      </c>
      <c r="T985" s="203">
        <f>S985*H985</f>
        <v>0</v>
      </c>
      <c r="U985" s="35"/>
      <c r="V985" s="35"/>
      <c r="W985" s="35"/>
      <c r="X985" s="35"/>
      <c r="Y985" s="35"/>
      <c r="Z985" s="35"/>
      <c r="AA985" s="35"/>
      <c r="AB985" s="35"/>
      <c r="AC985" s="35"/>
      <c r="AD985" s="35"/>
      <c r="AE985" s="35"/>
      <c r="AR985" s="204" t="s">
        <v>343</v>
      </c>
      <c r="AT985" s="204" t="s">
        <v>208</v>
      </c>
      <c r="AU985" s="204" t="s">
        <v>82</v>
      </c>
      <c r="AY985" s="18" t="s">
        <v>206</v>
      </c>
      <c r="BE985" s="205">
        <f>IF(N985="základní",J985,0)</f>
        <v>0</v>
      </c>
      <c r="BF985" s="205">
        <f>IF(N985="snížená",J985,0)</f>
        <v>0</v>
      </c>
      <c r="BG985" s="205">
        <f>IF(N985="zákl. přenesená",J985,0)</f>
        <v>0</v>
      </c>
      <c r="BH985" s="205">
        <f>IF(N985="sníž. přenesená",J985,0)</f>
        <v>0</v>
      </c>
      <c r="BI985" s="205">
        <f>IF(N985="nulová",J985,0)</f>
        <v>0</v>
      </c>
      <c r="BJ985" s="18" t="s">
        <v>80</v>
      </c>
      <c r="BK985" s="205">
        <f>ROUND(I985*H985,2)</f>
        <v>0</v>
      </c>
      <c r="BL985" s="18" t="s">
        <v>343</v>
      </c>
      <c r="BM985" s="204" t="s">
        <v>2998</v>
      </c>
    </row>
    <row r="986" spans="1:65" s="2" customFormat="1" ht="39">
      <c r="A986" s="35"/>
      <c r="B986" s="36"/>
      <c r="C986" s="37"/>
      <c r="D986" s="208" t="s">
        <v>279</v>
      </c>
      <c r="E986" s="37"/>
      <c r="F986" s="221" t="s">
        <v>2976</v>
      </c>
      <c r="G986" s="37"/>
      <c r="H986" s="37"/>
      <c r="I986" s="116"/>
      <c r="J986" s="37"/>
      <c r="K986" s="37"/>
      <c r="L986" s="40"/>
      <c r="M986" s="222"/>
      <c r="N986" s="223"/>
      <c r="O986" s="65"/>
      <c r="P986" s="65"/>
      <c r="Q986" s="65"/>
      <c r="R986" s="65"/>
      <c r="S986" s="65"/>
      <c r="T986" s="66"/>
      <c r="U986" s="35"/>
      <c r="V986" s="35"/>
      <c r="W986" s="35"/>
      <c r="X986" s="35"/>
      <c r="Y986" s="35"/>
      <c r="Z986" s="35"/>
      <c r="AA986" s="35"/>
      <c r="AB986" s="35"/>
      <c r="AC986" s="35"/>
      <c r="AD986" s="35"/>
      <c r="AE986" s="35"/>
      <c r="AT986" s="18" t="s">
        <v>279</v>
      </c>
      <c r="AU986" s="18" t="s">
        <v>82</v>
      </c>
    </row>
    <row r="987" spans="1:65" s="2" customFormat="1" ht="16.5" customHeight="1">
      <c r="A987" s="35"/>
      <c r="B987" s="36"/>
      <c r="C987" s="224" t="s">
        <v>2999</v>
      </c>
      <c r="D987" s="224" t="s">
        <v>286</v>
      </c>
      <c r="E987" s="225" t="s">
        <v>3000</v>
      </c>
      <c r="F987" s="226" t="s">
        <v>3001</v>
      </c>
      <c r="G987" s="227" t="s">
        <v>211</v>
      </c>
      <c r="H987" s="228">
        <v>1</v>
      </c>
      <c r="I987" s="229"/>
      <c r="J987" s="230">
        <f>ROUND(I987*H987,2)</f>
        <v>0</v>
      </c>
      <c r="K987" s="226" t="s">
        <v>277</v>
      </c>
      <c r="L987" s="231"/>
      <c r="M987" s="232" t="s">
        <v>19</v>
      </c>
      <c r="N987" s="233" t="s">
        <v>43</v>
      </c>
      <c r="O987" s="65"/>
      <c r="P987" s="202">
        <f>O987*H987</f>
        <v>0</v>
      </c>
      <c r="Q987" s="202">
        <v>1E-4</v>
      </c>
      <c r="R987" s="202">
        <f>Q987*H987</f>
        <v>1E-4</v>
      </c>
      <c r="S987" s="202">
        <v>0</v>
      </c>
      <c r="T987" s="203">
        <f>S987*H987</f>
        <v>0</v>
      </c>
      <c r="U987" s="35"/>
      <c r="V987" s="35"/>
      <c r="W987" s="35"/>
      <c r="X987" s="35"/>
      <c r="Y987" s="35"/>
      <c r="Z987" s="35"/>
      <c r="AA987" s="35"/>
      <c r="AB987" s="35"/>
      <c r="AC987" s="35"/>
      <c r="AD987" s="35"/>
      <c r="AE987" s="35"/>
      <c r="AR987" s="204" t="s">
        <v>422</v>
      </c>
      <c r="AT987" s="204" t="s">
        <v>286</v>
      </c>
      <c r="AU987" s="204" t="s">
        <v>82</v>
      </c>
      <c r="AY987" s="18" t="s">
        <v>206</v>
      </c>
      <c r="BE987" s="205">
        <f>IF(N987="základní",J987,0)</f>
        <v>0</v>
      </c>
      <c r="BF987" s="205">
        <f>IF(N987="snížená",J987,0)</f>
        <v>0</v>
      </c>
      <c r="BG987" s="205">
        <f>IF(N987="zákl. přenesená",J987,0)</f>
        <v>0</v>
      </c>
      <c r="BH987" s="205">
        <f>IF(N987="sníž. přenesená",J987,0)</f>
        <v>0</v>
      </c>
      <c r="BI987" s="205">
        <f>IF(N987="nulová",J987,0)</f>
        <v>0</v>
      </c>
      <c r="BJ987" s="18" t="s">
        <v>80</v>
      </c>
      <c r="BK987" s="205">
        <f>ROUND(I987*H987,2)</f>
        <v>0</v>
      </c>
      <c r="BL987" s="18" t="s">
        <v>343</v>
      </c>
      <c r="BM987" s="204" t="s">
        <v>3002</v>
      </c>
    </row>
    <row r="988" spans="1:65" s="2" customFormat="1" ht="21.75" customHeight="1">
      <c r="A988" s="35"/>
      <c r="B988" s="36"/>
      <c r="C988" s="193" t="s">
        <v>3003</v>
      </c>
      <c r="D988" s="193" t="s">
        <v>208</v>
      </c>
      <c r="E988" s="194" t="s">
        <v>3004</v>
      </c>
      <c r="F988" s="195" t="s">
        <v>3005</v>
      </c>
      <c r="G988" s="196" t="s">
        <v>325</v>
      </c>
      <c r="H988" s="197">
        <v>2534.8339999999998</v>
      </c>
      <c r="I988" s="198"/>
      <c r="J988" s="199">
        <f>ROUND(I988*H988,2)</f>
        <v>0</v>
      </c>
      <c r="K988" s="195" t="s">
        <v>277</v>
      </c>
      <c r="L988" s="40"/>
      <c r="M988" s="200" t="s">
        <v>19</v>
      </c>
      <c r="N988" s="201" t="s">
        <v>43</v>
      </c>
      <c r="O988" s="65"/>
      <c r="P988" s="202">
        <f>O988*H988</f>
        <v>0</v>
      </c>
      <c r="Q988" s="202">
        <v>1.3999999999999999E-4</v>
      </c>
      <c r="R988" s="202">
        <f>Q988*H988</f>
        <v>0.35487675999999996</v>
      </c>
      <c r="S988" s="202">
        <v>0</v>
      </c>
      <c r="T988" s="203">
        <f>S988*H988</f>
        <v>0</v>
      </c>
      <c r="U988" s="35"/>
      <c r="V988" s="35"/>
      <c r="W988" s="35"/>
      <c r="X988" s="35"/>
      <c r="Y988" s="35"/>
      <c r="Z988" s="35"/>
      <c r="AA988" s="35"/>
      <c r="AB988" s="35"/>
      <c r="AC988" s="35"/>
      <c r="AD988" s="35"/>
      <c r="AE988" s="35"/>
      <c r="AR988" s="204" t="s">
        <v>343</v>
      </c>
      <c r="AT988" s="204" t="s">
        <v>208</v>
      </c>
      <c r="AU988" s="204" t="s">
        <v>82</v>
      </c>
      <c r="AY988" s="18" t="s">
        <v>206</v>
      </c>
      <c r="BE988" s="205">
        <f>IF(N988="základní",J988,0)</f>
        <v>0</v>
      </c>
      <c r="BF988" s="205">
        <f>IF(N988="snížená",J988,0)</f>
        <v>0</v>
      </c>
      <c r="BG988" s="205">
        <f>IF(N988="zákl. přenesená",J988,0)</f>
        <v>0</v>
      </c>
      <c r="BH988" s="205">
        <f>IF(N988="sníž. přenesená",J988,0)</f>
        <v>0</v>
      </c>
      <c r="BI988" s="205">
        <f>IF(N988="nulová",J988,0)</f>
        <v>0</v>
      </c>
      <c r="BJ988" s="18" t="s">
        <v>80</v>
      </c>
      <c r="BK988" s="205">
        <f>ROUND(I988*H988,2)</f>
        <v>0</v>
      </c>
      <c r="BL988" s="18" t="s">
        <v>343</v>
      </c>
      <c r="BM988" s="204" t="s">
        <v>3006</v>
      </c>
    </row>
    <row r="989" spans="1:65" s="2" customFormat="1" ht="68.25">
      <c r="A989" s="35"/>
      <c r="B989" s="36"/>
      <c r="C989" s="37"/>
      <c r="D989" s="208" t="s">
        <v>279</v>
      </c>
      <c r="E989" s="37"/>
      <c r="F989" s="221" t="s">
        <v>3007</v>
      </c>
      <c r="G989" s="37"/>
      <c r="H989" s="37"/>
      <c r="I989" s="116"/>
      <c r="J989" s="37"/>
      <c r="K989" s="37"/>
      <c r="L989" s="40"/>
      <c r="M989" s="222"/>
      <c r="N989" s="223"/>
      <c r="O989" s="65"/>
      <c r="P989" s="65"/>
      <c r="Q989" s="65"/>
      <c r="R989" s="65"/>
      <c r="S989" s="65"/>
      <c r="T989" s="66"/>
      <c r="U989" s="35"/>
      <c r="V989" s="35"/>
      <c r="W989" s="35"/>
      <c r="X989" s="35"/>
      <c r="Y989" s="35"/>
      <c r="Z989" s="35"/>
      <c r="AA989" s="35"/>
      <c r="AB989" s="35"/>
      <c r="AC989" s="35"/>
      <c r="AD989" s="35"/>
      <c r="AE989" s="35"/>
      <c r="AT989" s="18" t="s">
        <v>279</v>
      </c>
      <c r="AU989" s="18" t="s">
        <v>82</v>
      </c>
    </row>
    <row r="990" spans="1:65" s="13" customFormat="1" ht="22.5">
      <c r="B990" s="206"/>
      <c r="C990" s="207"/>
      <c r="D990" s="208" t="s">
        <v>246</v>
      </c>
      <c r="E990" s="209" t="s">
        <v>19</v>
      </c>
      <c r="F990" s="210" t="s">
        <v>3008</v>
      </c>
      <c r="G990" s="207"/>
      <c r="H990" s="211">
        <v>2172.3339999999998</v>
      </c>
      <c r="I990" s="212"/>
      <c r="J990" s="207"/>
      <c r="K990" s="207"/>
      <c r="L990" s="213"/>
      <c r="M990" s="214"/>
      <c r="N990" s="215"/>
      <c r="O990" s="215"/>
      <c r="P990" s="215"/>
      <c r="Q990" s="215"/>
      <c r="R990" s="215"/>
      <c r="S990" s="215"/>
      <c r="T990" s="216"/>
      <c r="AT990" s="217" t="s">
        <v>246</v>
      </c>
      <c r="AU990" s="217" t="s">
        <v>82</v>
      </c>
      <c r="AV990" s="13" t="s">
        <v>82</v>
      </c>
      <c r="AW990" s="13" t="s">
        <v>33</v>
      </c>
      <c r="AX990" s="13" t="s">
        <v>72</v>
      </c>
      <c r="AY990" s="217" t="s">
        <v>206</v>
      </c>
    </row>
    <row r="991" spans="1:65" s="13" customFormat="1" ht="11.25">
      <c r="B991" s="206"/>
      <c r="C991" s="207"/>
      <c r="D991" s="208" t="s">
        <v>246</v>
      </c>
      <c r="E991" s="209" t="s">
        <v>19</v>
      </c>
      <c r="F991" s="210" t="s">
        <v>3009</v>
      </c>
      <c r="G991" s="207"/>
      <c r="H991" s="211">
        <v>362.5</v>
      </c>
      <c r="I991" s="212"/>
      <c r="J991" s="207"/>
      <c r="K991" s="207"/>
      <c r="L991" s="213"/>
      <c r="M991" s="214"/>
      <c r="N991" s="215"/>
      <c r="O991" s="215"/>
      <c r="P991" s="215"/>
      <c r="Q991" s="215"/>
      <c r="R991" s="215"/>
      <c r="S991" s="215"/>
      <c r="T991" s="216"/>
      <c r="AT991" s="217" t="s">
        <v>246</v>
      </c>
      <c r="AU991" s="217" t="s">
        <v>82</v>
      </c>
      <c r="AV991" s="13" t="s">
        <v>82</v>
      </c>
      <c r="AW991" s="13" t="s">
        <v>33</v>
      </c>
      <c r="AX991" s="13" t="s">
        <v>72</v>
      </c>
      <c r="AY991" s="217" t="s">
        <v>206</v>
      </c>
    </row>
    <row r="992" spans="1:65" s="14" customFormat="1" ht="11.25">
      <c r="B992" s="234"/>
      <c r="C992" s="235"/>
      <c r="D992" s="208" t="s">
        <v>246</v>
      </c>
      <c r="E992" s="236" t="s">
        <v>19</v>
      </c>
      <c r="F992" s="237" t="s">
        <v>406</v>
      </c>
      <c r="G992" s="235"/>
      <c r="H992" s="238">
        <v>2534.8339999999998</v>
      </c>
      <c r="I992" s="239"/>
      <c r="J992" s="235"/>
      <c r="K992" s="235"/>
      <c r="L992" s="240"/>
      <c r="M992" s="241"/>
      <c r="N992" s="242"/>
      <c r="O992" s="242"/>
      <c r="P992" s="242"/>
      <c r="Q992" s="242"/>
      <c r="R992" s="242"/>
      <c r="S992" s="242"/>
      <c r="T992" s="243"/>
      <c r="AT992" s="244" t="s">
        <v>246</v>
      </c>
      <c r="AU992" s="244" t="s">
        <v>82</v>
      </c>
      <c r="AV992" s="14" t="s">
        <v>212</v>
      </c>
      <c r="AW992" s="14" t="s">
        <v>33</v>
      </c>
      <c r="AX992" s="14" t="s">
        <v>80</v>
      </c>
      <c r="AY992" s="244" t="s">
        <v>206</v>
      </c>
    </row>
    <row r="993" spans="1:65" s="2" customFormat="1" ht="21.75" customHeight="1">
      <c r="A993" s="35"/>
      <c r="B993" s="36"/>
      <c r="C993" s="193" t="s">
        <v>3010</v>
      </c>
      <c r="D993" s="193" t="s">
        <v>208</v>
      </c>
      <c r="E993" s="194" t="s">
        <v>3011</v>
      </c>
      <c r="F993" s="195" t="s">
        <v>3012</v>
      </c>
      <c r="G993" s="196" t="s">
        <v>325</v>
      </c>
      <c r="H993" s="197">
        <v>468.27600000000001</v>
      </c>
      <c r="I993" s="198"/>
      <c r="J993" s="199">
        <f>ROUND(I993*H993,2)</f>
        <v>0</v>
      </c>
      <c r="K993" s="195" t="s">
        <v>277</v>
      </c>
      <c r="L993" s="40"/>
      <c r="M993" s="200" t="s">
        <v>19</v>
      </c>
      <c r="N993" s="201" t="s">
        <v>43</v>
      </c>
      <c r="O993" s="65"/>
      <c r="P993" s="202">
        <f>O993*H993</f>
        <v>0</v>
      </c>
      <c r="Q993" s="202">
        <v>2.7999999999999998E-4</v>
      </c>
      <c r="R993" s="202">
        <f>Q993*H993</f>
        <v>0.13111728</v>
      </c>
      <c r="S993" s="202">
        <v>0</v>
      </c>
      <c r="T993" s="203">
        <f>S993*H993</f>
        <v>0</v>
      </c>
      <c r="U993" s="35"/>
      <c r="V993" s="35"/>
      <c r="W993" s="35"/>
      <c r="X993" s="35"/>
      <c r="Y993" s="35"/>
      <c r="Z993" s="35"/>
      <c r="AA993" s="35"/>
      <c r="AB993" s="35"/>
      <c r="AC993" s="35"/>
      <c r="AD993" s="35"/>
      <c r="AE993" s="35"/>
      <c r="AR993" s="204" t="s">
        <v>343</v>
      </c>
      <c r="AT993" s="204" t="s">
        <v>208</v>
      </c>
      <c r="AU993" s="204" t="s">
        <v>82</v>
      </c>
      <c r="AY993" s="18" t="s">
        <v>206</v>
      </c>
      <c r="BE993" s="205">
        <f>IF(N993="základní",J993,0)</f>
        <v>0</v>
      </c>
      <c r="BF993" s="205">
        <f>IF(N993="snížená",J993,0)</f>
        <v>0</v>
      </c>
      <c r="BG993" s="205">
        <f>IF(N993="zákl. přenesená",J993,0)</f>
        <v>0</v>
      </c>
      <c r="BH993" s="205">
        <f>IF(N993="sníž. přenesená",J993,0)</f>
        <v>0</v>
      </c>
      <c r="BI993" s="205">
        <f>IF(N993="nulová",J993,0)</f>
        <v>0</v>
      </c>
      <c r="BJ993" s="18" t="s">
        <v>80</v>
      </c>
      <c r="BK993" s="205">
        <f>ROUND(I993*H993,2)</f>
        <v>0</v>
      </c>
      <c r="BL993" s="18" t="s">
        <v>343</v>
      </c>
      <c r="BM993" s="204" t="s">
        <v>3013</v>
      </c>
    </row>
    <row r="994" spans="1:65" s="2" customFormat="1" ht="68.25">
      <c r="A994" s="35"/>
      <c r="B994" s="36"/>
      <c r="C994" s="37"/>
      <c r="D994" s="208" t="s">
        <v>279</v>
      </c>
      <c r="E994" s="37"/>
      <c r="F994" s="221" t="s">
        <v>3007</v>
      </c>
      <c r="G994" s="37"/>
      <c r="H994" s="37"/>
      <c r="I994" s="116"/>
      <c r="J994" s="37"/>
      <c r="K994" s="37"/>
      <c r="L994" s="40"/>
      <c r="M994" s="222"/>
      <c r="N994" s="223"/>
      <c r="O994" s="65"/>
      <c r="P994" s="65"/>
      <c r="Q994" s="65"/>
      <c r="R994" s="65"/>
      <c r="S994" s="65"/>
      <c r="T994" s="66"/>
      <c r="U994" s="35"/>
      <c r="V994" s="35"/>
      <c r="W994" s="35"/>
      <c r="X994" s="35"/>
      <c r="Y994" s="35"/>
      <c r="Z994" s="35"/>
      <c r="AA994" s="35"/>
      <c r="AB994" s="35"/>
      <c r="AC994" s="35"/>
      <c r="AD994" s="35"/>
      <c r="AE994" s="35"/>
      <c r="AT994" s="18" t="s">
        <v>279</v>
      </c>
      <c r="AU994" s="18" t="s">
        <v>82</v>
      </c>
    </row>
    <row r="995" spans="1:65" s="13" customFormat="1" ht="22.5">
      <c r="B995" s="206"/>
      <c r="C995" s="207"/>
      <c r="D995" s="208" t="s">
        <v>246</v>
      </c>
      <c r="E995" s="209" t="s">
        <v>19</v>
      </c>
      <c r="F995" s="210" t="s">
        <v>3014</v>
      </c>
      <c r="G995" s="207"/>
      <c r="H995" s="211">
        <v>468.27600000000001</v>
      </c>
      <c r="I995" s="212"/>
      <c r="J995" s="207"/>
      <c r="K995" s="207"/>
      <c r="L995" s="213"/>
      <c r="M995" s="214"/>
      <c r="N995" s="215"/>
      <c r="O995" s="215"/>
      <c r="P995" s="215"/>
      <c r="Q995" s="215"/>
      <c r="R995" s="215"/>
      <c r="S995" s="215"/>
      <c r="T995" s="216"/>
      <c r="AT995" s="217" t="s">
        <v>246</v>
      </c>
      <c r="AU995" s="217" t="s">
        <v>82</v>
      </c>
      <c r="AV995" s="13" t="s">
        <v>82</v>
      </c>
      <c r="AW995" s="13" t="s">
        <v>33</v>
      </c>
      <c r="AX995" s="13" t="s">
        <v>80</v>
      </c>
      <c r="AY995" s="217" t="s">
        <v>206</v>
      </c>
    </row>
    <row r="996" spans="1:65" s="2" customFormat="1" ht="21.75" customHeight="1">
      <c r="A996" s="35"/>
      <c r="B996" s="36"/>
      <c r="C996" s="193" t="s">
        <v>3015</v>
      </c>
      <c r="D996" s="193" t="s">
        <v>208</v>
      </c>
      <c r="E996" s="194" t="s">
        <v>3016</v>
      </c>
      <c r="F996" s="195" t="s">
        <v>3017</v>
      </c>
      <c r="G996" s="196" t="s">
        <v>325</v>
      </c>
      <c r="H996" s="197">
        <v>207.54900000000001</v>
      </c>
      <c r="I996" s="198"/>
      <c r="J996" s="199">
        <f>ROUND(I996*H996,2)</f>
        <v>0</v>
      </c>
      <c r="K996" s="195" t="s">
        <v>277</v>
      </c>
      <c r="L996" s="40"/>
      <c r="M996" s="200" t="s">
        <v>19</v>
      </c>
      <c r="N996" s="201" t="s">
        <v>43</v>
      </c>
      <c r="O996" s="65"/>
      <c r="P996" s="202">
        <f>O996*H996</f>
        <v>0</v>
      </c>
      <c r="Q996" s="202">
        <v>4.2999999999999999E-4</v>
      </c>
      <c r="R996" s="202">
        <f>Q996*H996</f>
        <v>8.9246069999999997E-2</v>
      </c>
      <c r="S996" s="202">
        <v>0</v>
      </c>
      <c r="T996" s="203">
        <f>S996*H996</f>
        <v>0</v>
      </c>
      <c r="U996" s="35"/>
      <c r="V996" s="35"/>
      <c r="W996" s="35"/>
      <c r="X996" s="35"/>
      <c r="Y996" s="35"/>
      <c r="Z996" s="35"/>
      <c r="AA996" s="35"/>
      <c r="AB996" s="35"/>
      <c r="AC996" s="35"/>
      <c r="AD996" s="35"/>
      <c r="AE996" s="35"/>
      <c r="AR996" s="204" t="s">
        <v>343</v>
      </c>
      <c r="AT996" s="204" t="s">
        <v>208</v>
      </c>
      <c r="AU996" s="204" t="s">
        <v>82</v>
      </c>
      <c r="AY996" s="18" t="s">
        <v>206</v>
      </c>
      <c r="BE996" s="205">
        <f>IF(N996="základní",J996,0)</f>
        <v>0</v>
      </c>
      <c r="BF996" s="205">
        <f>IF(N996="snížená",J996,0)</f>
        <v>0</v>
      </c>
      <c r="BG996" s="205">
        <f>IF(N996="zákl. přenesená",J996,0)</f>
        <v>0</v>
      </c>
      <c r="BH996" s="205">
        <f>IF(N996="sníž. přenesená",J996,0)</f>
        <v>0</v>
      </c>
      <c r="BI996" s="205">
        <f>IF(N996="nulová",J996,0)</f>
        <v>0</v>
      </c>
      <c r="BJ996" s="18" t="s">
        <v>80</v>
      </c>
      <c r="BK996" s="205">
        <f>ROUND(I996*H996,2)</f>
        <v>0</v>
      </c>
      <c r="BL996" s="18" t="s">
        <v>343</v>
      </c>
      <c r="BM996" s="204" t="s">
        <v>3018</v>
      </c>
    </row>
    <row r="997" spans="1:65" s="2" customFormat="1" ht="68.25">
      <c r="A997" s="35"/>
      <c r="B997" s="36"/>
      <c r="C997" s="37"/>
      <c r="D997" s="208" t="s">
        <v>279</v>
      </c>
      <c r="E997" s="37"/>
      <c r="F997" s="221" t="s">
        <v>3007</v>
      </c>
      <c r="G997" s="37"/>
      <c r="H997" s="37"/>
      <c r="I997" s="116"/>
      <c r="J997" s="37"/>
      <c r="K997" s="37"/>
      <c r="L997" s="40"/>
      <c r="M997" s="222"/>
      <c r="N997" s="223"/>
      <c r="O997" s="65"/>
      <c r="P997" s="65"/>
      <c r="Q997" s="65"/>
      <c r="R997" s="65"/>
      <c r="S997" s="65"/>
      <c r="T997" s="66"/>
      <c r="U997" s="35"/>
      <c r="V997" s="35"/>
      <c r="W997" s="35"/>
      <c r="X997" s="35"/>
      <c r="Y997" s="35"/>
      <c r="Z997" s="35"/>
      <c r="AA997" s="35"/>
      <c r="AB997" s="35"/>
      <c r="AC997" s="35"/>
      <c r="AD997" s="35"/>
      <c r="AE997" s="35"/>
      <c r="AT997" s="18" t="s">
        <v>279</v>
      </c>
      <c r="AU997" s="18" t="s">
        <v>82</v>
      </c>
    </row>
    <row r="998" spans="1:65" s="13" customFormat="1" ht="11.25">
      <c r="B998" s="206"/>
      <c r="C998" s="207"/>
      <c r="D998" s="208" t="s">
        <v>246</v>
      </c>
      <c r="E998" s="209" t="s">
        <v>19</v>
      </c>
      <c r="F998" s="210" t="s">
        <v>3019</v>
      </c>
      <c r="G998" s="207"/>
      <c r="H998" s="211">
        <v>207.54900000000001</v>
      </c>
      <c r="I998" s="212"/>
      <c r="J998" s="207"/>
      <c r="K998" s="207"/>
      <c r="L998" s="213"/>
      <c r="M998" s="214"/>
      <c r="N998" s="215"/>
      <c r="O998" s="215"/>
      <c r="P998" s="215"/>
      <c r="Q998" s="215"/>
      <c r="R998" s="215"/>
      <c r="S998" s="215"/>
      <c r="T998" s="216"/>
      <c r="AT998" s="217" t="s">
        <v>246</v>
      </c>
      <c r="AU998" s="217" t="s">
        <v>82</v>
      </c>
      <c r="AV998" s="13" t="s">
        <v>82</v>
      </c>
      <c r="AW998" s="13" t="s">
        <v>33</v>
      </c>
      <c r="AX998" s="13" t="s">
        <v>80</v>
      </c>
      <c r="AY998" s="217" t="s">
        <v>206</v>
      </c>
    </row>
    <row r="999" spans="1:65" s="2" customFormat="1" ht="16.5" customHeight="1">
      <c r="A999" s="35"/>
      <c r="B999" s="36"/>
      <c r="C999" s="224" t="s">
        <v>3020</v>
      </c>
      <c r="D999" s="224" t="s">
        <v>286</v>
      </c>
      <c r="E999" s="225" t="s">
        <v>3021</v>
      </c>
      <c r="F999" s="226" t="s">
        <v>3022</v>
      </c>
      <c r="G999" s="227" t="s">
        <v>325</v>
      </c>
      <c r="H999" s="228">
        <v>3756.828</v>
      </c>
      <c r="I999" s="229"/>
      <c r="J999" s="230">
        <f>ROUND(I999*H999,2)</f>
        <v>0</v>
      </c>
      <c r="K999" s="226" t="s">
        <v>277</v>
      </c>
      <c r="L999" s="231"/>
      <c r="M999" s="232" t="s">
        <v>19</v>
      </c>
      <c r="N999" s="233" t="s">
        <v>43</v>
      </c>
      <c r="O999" s="65"/>
      <c r="P999" s="202">
        <f>O999*H999</f>
        <v>0</v>
      </c>
      <c r="Q999" s="202">
        <v>1.9E-3</v>
      </c>
      <c r="R999" s="202">
        <f>Q999*H999</f>
        <v>7.1379732000000002</v>
      </c>
      <c r="S999" s="202">
        <v>0</v>
      </c>
      <c r="T999" s="203">
        <f>S999*H999</f>
        <v>0</v>
      </c>
      <c r="U999" s="35"/>
      <c r="V999" s="35"/>
      <c r="W999" s="35"/>
      <c r="X999" s="35"/>
      <c r="Y999" s="35"/>
      <c r="Z999" s="35"/>
      <c r="AA999" s="35"/>
      <c r="AB999" s="35"/>
      <c r="AC999" s="35"/>
      <c r="AD999" s="35"/>
      <c r="AE999" s="35"/>
      <c r="AR999" s="204" t="s">
        <v>422</v>
      </c>
      <c r="AT999" s="204" t="s">
        <v>286</v>
      </c>
      <c r="AU999" s="204" t="s">
        <v>82</v>
      </c>
      <c r="AY999" s="18" t="s">
        <v>206</v>
      </c>
      <c r="BE999" s="205">
        <f>IF(N999="základní",J999,0)</f>
        <v>0</v>
      </c>
      <c r="BF999" s="205">
        <f>IF(N999="snížená",J999,0)</f>
        <v>0</v>
      </c>
      <c r="BG999" s="205">
        <f>IF(N999="zákl. přenesená",J999,0)</f>
        <v>0</v>
      </c>
      <c r="BH999" s="205">
        <f>IF(N999="sníž. přenesená",J999,0)</f>
        <v>0</v>
      </c>
      <c r="BI999" s="205">
        <f>IF(N999="nulová",J999,0)</f>
        <v>0</v>
      </c>
      <c r="BJ999" s="18" t="s">
        <v>80</v>
      </c>
      <c r="BK999" s="205">
        <f>ROUND(I999*H999,2)</f>
        <v>0</v>
      </c>
      <c r="BL999" s="18" t="s">
        <v>343</v>
      </c>
      <c r="BM999" s="204" t="s">
        <v>3023</v>
      </c>
    </row>
    <row r="1000" spans="1:65" s="13" customFormat="1" ht="11.25">
      <c r="B1000" s="206"/>
      <c r="C1000" s="207"/>
      <c r="D1000" s="208" t="s">
        <v>246</v>
      </c>
      <c r="E1000" s="209" t="s">
        <v>19</v>
      </c>
      <c r="F1000" s="210" t="s">
        <v>3024</v>
      </c>
      <c r="G1000" s="207"/>
      <c r="H1000" s="211">
        <v>985.15200000000004</v>
      </c>
      <c r="I1000" s="212"/>
      <c r="J1000" s="207"/>
      <c r="K1000" s="207"/>
      <c r="L1000" s="213"/>
      <c r="M1000" s="214"/>
      <c r="N1000" s="215"/>
      <c r="O1000" s="215"/>
      <c r="P1000" s="215"/>
      <c r="Q1000" s="215"/>
      <c r="R1000" s="215"/>
      <c r="S1000" s="215"/>
      <c r="T1000" s="216"/>
      <c r="AT1000" s="217" t="s">
        <v>246</v>
      </c>
      <c r="AU1000" s="217" t="s">
        <v>82</v>
      </c>
      <c r="AV1000" s="13" t="s">
        <v>82</v>
      </c>
      <c r="AW1000" s="13" t="s">
        <v>33</v>
      </c>
      <c r="AX1000" s="13" t="s">
        <v>72</v>
      </c>
      <c r="AY1000" s="217" t="s">
        <v>206</v>
      </c>
    </row>
    <row r="1001" spans="1:65" s="13" customFormat="1" ht="11.25">
      <c r="B1001" s="206"/>
      <c r="C1001" s="207"/>
      <c r="D1001" s="208" t="s">
        <v>246</v>
      </c>
      <c r="E1001" s="209" t="s">
        <v>19</v>
      </c>
      <c r="F1001" s="210" t="s">
        <v>3025</v>
      </c>
      <c r="G1001" s="207"/>
      <c r="H1001" s="211">
        <v>7.44</v>
      </c>
      <c r="I1001" s="212"/>
      <c r="J1001" s="207"/>
      <c r="K1001" s="207"/>
      <c r="L1001" s="213"/>
      <c r="M1001" s="214"/>
      <c r="N1001" s="215"/>
      <c r="O1001" s="215"/>
      <c r="P1001" s="215"/>
      <c r="Q1001" s="215"/>
      <c r="R1001" s="215"/>
      <c r="S1001" s="215"/>
      <c r="T1001" s="216"/>
      <c r="AT1001" s="217" t="s">
        <v>246</v>
      </c>
      <c r="AU1001" s="217" t="s">
        <v>82</v>
      </c>
      <c r="AV1001" s="13" t="s">
        <v>82</v>
      </c>
      <c r="AW1001" s="13" t="s">
        <v>33</v>
      </c>
      <c r="AX1001" s="13" t="s">
        <v>72</v>
      </c>
      <c r="AY1001" s="217" t="s">
        <v>206</v>
      </c>
    </row>
    <row r="1002" spans="1:65" s="13" customFormat="1" ht="11.25">
      <c r="B1002" s="206"/>
      <c r="C1002" s="207"/>
      <c r="D1002" s="208" t="s">
        <v>246</v>
      </c>
      <c r="E1002" s="209" t="s">
        <v>19</v>
      </c>
      <c r="F1002" s="210" t="s">
        <v>3026</v>
      </c>
      <c r="G1002" s="207"/>
      <c r="H1002" s="211">
        <v>13.882</v>
      </c>
      <c r="I1002" s="212"/>
      <c r="J1002" s="207"/>
      <c r="K1002" s="207"/>
      <c r="L1002" s="213"/>
      <c r="M1002" s="214"/>
      <c r="N1002" s="215"/>
      <c r="O1002" s="215"/>
      <c r="P1002" s="215"/>
      <c r="Q1002" s="215"/>
      <c r="R1002" s="215"/>
      <c r="S1002" s="215"/>
      <c r="T1002" s="216"/>
      <c r="AT1002" s="217" t="s">
        <v>246</v>
      </c>
      <c r="AU1002" s="217" t="s">
        <v>82</v>
      </c>
      <c r="AV1002" s="13" t="s">
        <v>82</v>
      </c>
      <c r="AW1002" s="13" t="s">
        <v>33</v>
      </c>
      <c r="AX1002" s="13" t="s">
        <v>72</v>
      </c>
      <c r="AY1002" s="217" t="s">
        <v>206</v>
      </c>
    </row>
    <row r="1003" spans="1:65" s="13" customFormat="1" ht="11.25">
      <c r="B1003" s="206"/>
      <c r="C1003" s="207"/>
      <c r="D1003" s="208" t="s">
        <v>246</v>
      </c>
      <c r="E1003" s="209" t="s">
        <v>19</v>
      </c>
      <c r="F1003" s="210" t="s">
        <v>3027</v>
      </c>
      <c r="G1003" s="207"/>
      <c r="H1003" s="211">
        <v>768.78</v>
      </c>
      <c r="I1003" s="212"/>
      <c r="J1003" s="207"/>
      <c r="K1003" s="207"/>
      <c r="L1003" s="213"/>
      <c r="M1003" s="214"/>
      <c r="N1003" s="215"/>
      <c r="O1003" s="215"/>
      <c r="P1003" s="215"/>
      <c r="Q1003" s="215"/>
      <c r="R1003" s="215"/>
      <c r="S1003" s="215"/>
      <c r="T1003" s="216"/>
      <c r="AT1003" s="217" t="s">
        <v>246</v>
      </c>
      <c r="AU1003" s="217" t="s">
        <v>82</v>
      </c>
      <c r="AV1003" s="13" t="s">
        <v>82</v>
      </c>
      <c r="AW1003" s="13" t="s">
        <v>33</v>
      </c>
      <c r="AX1003" s="13" t="s">
        <v>72</v>
      </c>
      <c r="AY1003" s="217" t="s">
        <v>206</v>
      </c>
    </row>
    <row r="1004" spans="1:65" s="13" customFormat="1" ht="11.25">
      <c r="B1004" s="206"/>
      <c r="C1004" s="207"/>
      <c r="D1004" s="208" t="s">
        <v>246</v>
      </c>
      <c r="E1004" s="209" t="s">
        <v>19</v>
      </c>
      <c r="F1004" s="210" t="s">
        <v>3028</v>
      </c>
      <c r="G1004" s="207"/>
      <c r="H1004" s="211">
        <v>136.958</v>
      </c>
      <c r="I1004" s="212"/>
      <c r="J1004" s="207"/>
      <c r="K1004" s="207"/>
      <c r="L1004" s="213"/>
      <c r="M1004" s="214"/>
      <c r="N1004" s="215"/>
      <c r="O1004" s="215"/>
      <c r="P1004" s="215"/>
      <c r="Q1004" s="215"/>
      <c r="R1004" s="215"/>
      <c r="S1004" s="215"/>
      <c r="T1004" s="216"/>
      <c r="AT1004" s="217" t="s">
        <v>246</v>
      </c>
      <c r="AU1004" s="217" t="s">
        <v>82</v>
      </c>
      <c r="AV1004" s="13" t="s">
        <v>82</v>
      </c>
      <c r="AW1004" s="13" t="s">
        <v>33</v>
      </c>
      <c r="AX1004" s="13" t="s">
        <v>72</v>
      </c>
      <c r="AY1004" s="217" t="s">
        <v>206</v>
      </c>
    </row>
    <row r="1005" spans="1:65" s="13" customFormat="1" ht="11.25">
      <c r="B1005" s="206"/>
      <c r="C1005" s="207"/>
      <c r="D1005" s="208" t="s">
        <v>246</v>
      </c>
      <c r="E1005" s="209" t="s">
        <v>19</v>
      </c>
      <c r="F1005" s="210" t="s">
        <v>3029</v>
      </c>
      <c r="G1005" s="207"/>
      <c r="H1005" s="211">
        <v>140.887</v>
      </c>
      <c r="I1005" s="212"/>
      <c r="J1005" s="207"/>
      <c r="K1005" s="207"/>
      <c r="L1005" s="213"/>
      <c r="M1005" s="214"/>
      <c r="N1005" s="215"/>
      <c r="O1005" s="215"/>
      <c r="P1005" s="215"/>
      <c r="Q1005" s="215"/>
      <c r="R1005" s="215"/>
      <c r="S1005" s="215"/>
      <c r="T1005" s="216"/>
      <c r="AT1005" s="217" t="s">
        <v>246</v>
      </c>
      <c r="AU1005" s="217" t="s">
        <v>82</v>
      </c>
      <c r="AV1005" s="13" t="s">
        <v>82</v>
      </c>
      <c r="AW1005" s="13" t="s">
        <v>33</v>
      </c>
      <c r="AX1005" s="13" t="s">
        <v>72</v>
      </c>
      <c r="AY1005" s="217" t="s">
        <v>206</v>
      </c>
    </row>
    <row r="1006" spans="1:65" s="13" customFormat="1" ht="11.25">
      <c r="B1006" s="206"/>
      <c r="C1006" s="207"/>
      <c r="D1006" s="208" t="s">
        <v>246</v>
      </c>
      <c r="E1006" s="209" t="s">
        <v>19</v>
      </c>
      <c r="F1006" s="210" t="s">
        <v>3030</v>
      </c>
      <c r="G1006" s="207"/>
      <c r="H1006" s="211">
        <v>627.38499999999999</v>
      </c>
      <c r="I1006" s="212"/>
      <c r="J1006" s="207"/>
      <c r="K1006" s="207"/>
      <c r="L1006" s="213"/>
      <c r="M1006" s="214"/>
      <c r="N1006" s="215"/>
      <c r="O1006" s="215"/>
      <c r="P1006" s="215"/>
      <c r="Q1006" s="215"/>
      <c r="R1006" s="215"/>
      <c r="S1006" s="215"/>
      <c r="T1006" s="216"/>
      <c r="AT1006" s="217" t="s">
        <v>246</v>
      </c>
      <c r="AU1006" s="217" t="s">
        <v>82</v>
      </c>
      <c r="AV1006" s="13" t="s">
        <v>82</v>
      </c>
      <c r="AW1006" s="13" t="s">
        <v>33</v>
      </c>
      <c r="AX1006" s="13" t="s">
        <v>72</v>
      </c>
      <c r="AY1006" s="217" t="s">
        <v>206</v>
      </c>
    </row>
    <row r="1007" spans="1:65" s="13" customFormat="1" ht="11.25">
      <c r="B1007" s="206"/>
      <c r="C1007" s="207"/>
      <c r="D1007" s="208" t="s">
        <v>246</v>
      </c>
      <c r="E1007" s="209" t="s">
        <v>19</v>
      </c>
      <c r="F1007" s="210" t="s">
        <v>3031</v>
      </c>
      <c r="G1007" s="207"/>
      <c r="H1007" s="211">
        <v>223.82300000000001</v>
      </c>
      <c r="I1007" s="212"/>
      <c r="J1007" s="207"/>
      <c r="K1007" s="207"/>
      <c r="L1007" s="213"/>
      <c r="M1007" s="214"/>
      <c r="N1007" s="215"/>
      <c r="O1007" s="215"/>
      <c r="P1007" s="215"/>
      <c r="Q1007" s="215"/>
      <c r="R1007" s="215"/>
      <c r="S1007" s="215"/>
      <c r="T1007" s="216"/>
      <c r="AT1007" s="217" t="s">
        <v>246</v>
      </c>
      <c r="AU1007" s="217" t="s">
        <v>82</v>
      </c>
      <c r="AV1007" s="13" t="s">
        <v>82</v>
      </c>
      <c r="AW1007" s="13" t="s">
        <v>33</v>
      </c>
      <c r="AX1007" s="13" t="s">
        <v>72</v>
      </c>
      <c r="AY1007" s="217" t="s">
        <v>206</v>
      </c>
    </row>
    <row r="1008" spans="1:65" s="13" customFormat="1" ht="11.25">
      <c r="B1008" s="206"/>
      <c r="C1008" s="207"/>
      <c r="D1008" s="208" t="s">
        <v>246</v>
      </c>
      <c r="E1008" s="209" t="s">
        <v>19</v>
      </c>
      <c r="F1008" s="210" t="s">
        <v>3032</v>
      </c>
      <c r="G1008" s="207"/>
      <c r="H1008" s="211">
        <v>332.5</v>
      </c>
      <c r="I1008" s="212"/>
      <c r="J1008" s="207"/>
      <c r="K1008" s="207"/>
      <c r="L1008" s="213"/>
      <c r="M1008" s="214"/>
      <c r="N1008" s="215"/>
      <c r="O1008" s="215"/>
      <c r="P1008" s="215"/>
      <c r="Q1008" s="215"/>
      <c r="R1008" s="215"/>
      <c r="S1008" s="215"/>
      <c r="T1008" s="216"/>
      <c r="AT1008" s="217" t="s">
        <v>246</v>
      </c>
      <c r="AU1008" s="217" t="s">
        <v>82</v>
      </c>
      <c r="AV1008" s="13" t="s">
        <v>82</v>
      </c>
      <c r="AW1008" s="13" t="s">
        <v>33</v>
      </c>
      <c r="AX1008" s="13" t="s">
        <v>72</v>
      </c>
      <c r="AY1008" s="217" t="s">
        <v>206</v>
      </c>
    </row>
    <row r="1009" spans="1:65" s="13" customFormat="1" ht="11.25">
      <c r="B1009" s="206"/>
      <c r="C1009" s="207"/>
      <c r="D1009" s="208" t="s">
        <v>246</v>
      </c>
      <c r="E1009" s="209" t="s">
        <v>19</v>
      </c>
      <c r="F1009" s="210" t="s">
        <v>2233</v>
      </c>
      <c r="G1009" s="207"/>
      <c r="H1009" s="211">
        <v>30</v>
      </c>
      <c r="I1009" s="212"/>
      <c r="J1009" s="207"/>
      <c r="K1009" s="207"/>
      <c r="L1009" s="213"/>
      <c r="M1009" s="214"/>
      <c r="N1009" s="215"/>
      <c r="O1009" s="215"/>
      <c r="P1009" s="215"/>
      <c r="Q1009" s="215"/>
      <c r="R1009" s="215"/>
      <c r="S1009" s="215"/>
      <c r="T1009" s="216"/>
      <c r="AT1009" s="217" t="s">
        <v>246</v>
      </c>
      <c r="AU1009" s="217" t="s">
        <v>82</v>
      </c>
      <c r="AV1009" s="13" t="s">
        <v>82</v>
      </c>
      <c r="AW1009" s="13" t="s">
        <v>33</v>
      </c>
      <c r="AX1009" s="13" t="s">
        <v>72</v>
      </c>
      <c r="AY1009" s="217" t="s">
        <v>206</v>
      </c>
    </row>
    <row r="1010" spans="1:65" s="14" customFormat="1" ht="11.25">
      <c r="B1010" s="234"/>
      <c r="C1010" s="235"/>
      <c r="D1010" s="208" t="s">
        <v>246</v>
      </c>
      <c r="E1010" s="236" t="s">
        <v>19</v>
      </c>
      <c r="F1010" s="237" t="s">
        <v>406</v>
      </c>
      <c r="G1010" s="235"/>
      <c r="H1010" s="238">
        <v>3266.8069999999998</v>
      </c>
      <c r="I1010" s="239"/>
      <c r="J1010" s="235"/>
      <c r="K1010" s="235"/>
      <c r="L1010" s="240"/>
      <c r="M1010" s="241"/>
      <c r="N1010" s="242"/>
      <c r="O1010" s="242"/>
      <c r="P1010" s="242"/>
      <c r="Q1010" s="242"/>
      <c r="R1010" s="242"/>
      <c r="S1010" s="242"/>
      <c r="T1010" s="243"/>
      <c r="AT1010" s="244" t="s">
        <v>246</v>
      </c>
      <c r="AU1010" s="244" t="s">
        <v>82</v>
      </c>
      <c r="AV1010" s="14" t="s">
        <v>212</v>
      </c>
      <c r="AW1010" s="14" t="s">
        <v>33</v>
      </c>
      <c r="AX1010" s="14" t="s">
        <v>80</v>
      </c>
      <c r="AY1010" s="244" t="s">
        <v>206</v>
      </c>
    </row>
    <row r="1011" spans="1:65" s="13" customFormat="1" ht="11.25">
      <c r="B1011" s="206"/>
      <c r="C1011" s="207"/>
      <c r="D1011" s="208" t="s">
        <v>246</v>
      </c>
      <c r="E1011" s="207"/>
      <c r="F1011" s="210" t="s">
        <v>3033</v>
      </c>
      <c r="G1011" s="207"/>
      <c r="H1011" s="211">
        <v>3756.828</v>
      </c>
      <c r="I1011" s="212"/>
      <c r="J1011" s="207"/>
      <c r="K1011" s="207"/>
      <c r="L1011" s="213"/>
      <c r="M1011" s="214"/>
      <c r="N1011" s="215"/>
      <c r="O1011" s="215"/>
      <c r="P1011" s="215"/>
      <c r="Q1011" s="215"/>
      <c r="R1011" s="215"/>
      <c r="S1011" s="215"/>
      <c r="T1011" s="216"/>
      <c r="AT1011" s="217" t="s">
        <v>246</v>
      </c>
      <c r="AU1011" s="217" t="s">
        <v>82</v>
      </c>
      <c r="AV1011" s="13" t="s">
        <v>82</v>
      </c>
      <c r="AW1011" s="13" t="s">
        <v>4</v>
      </c>
      <c r="AX1011" s="13" t="s">
        <v>80</v>
      </c>
      <c r="AY1011" s="217" t="s">
        <v>206</v>
      </c>
    </row>
    <row r="1012" spans="1:65" s="2" customFormat="1" ht="21.75" customHeight="1">
      <c r="A1012" s="35"/>
      <c r="B1012" s="36"/>
      <c r="C1012" s="193" t="s">
        <v>3034</v>
      </c>
      <c r="D1012" s="193" t="s">
        <v>208</v>
      </c>
      <c r="E1012" s="194" t="s">
        <v>3035</v>
      </c>
      <c r="F1012" s="195" t="s">
        <v>3036</v>
      </c>
      <c r="G1012" s="196" t="s">
        <v>325</v>
      </c>
      <c r="H1012" s="197">
        <v>3161.797</v>
      </c>
      <c r="I1012" s="198"/>
      <c r="J1012" s="199">
        <f>ROUND(I1012*H1012,2)</f>
        <v>0</v>
      </c>
      <c r="K1012" s="195" t="s">
        <v>277</v>
      </c>
      <c r="L1012" s="40"/>
      <c r="M1012" s="200" t="s">
        <v>19</v>
      </c>
      <c r="N1012" s="201" t="s">
        <v>43</v>
      </c>
      <c r="O1012" s="65"/>
      <c r="P1012" s="202">
        <f>O1012*H1012</f>
        <v>0</v>
      </c>
      <c r="Q1012" s="202">
        <v>0</v>
      </c>
      <c r="R1012" s="202">
        <f>Q1012*H1012</f>
        <v>0</v>
      </c>
      <c r="S1012" s="202">
        <v>0</v>
      </c>
      <c r="T1012" s="203">
        <f>S1012*H1012</f>
        <v>0</v>
      </c>
      <c r="U1012" s="35"/>
      <c r="V1012" s="35"/>
      <c r="W1012" s="35"/>
      <c r="X1012" s="35"/>
      <c r="Y1012" s="35"/>
      <c r="Z1012" s="35"/>
      <c r="AA1012" s="35"/>
      <c r="AB1012" s="35"/>
      <c r="AC1012" s="35"/>
      <c r="AD1012" s="35"/>
      <c r="AE1012" s="35"/>
      <c r="AR1012" s="204" t="s">
        <v>343</v>
      </c>
      <c r="AT1012" s="204" t="s">
        <v>208</v>
      </c>
      <c r="AU1012" s="204" t="s">
        <v>82</v>
      </c>
      <c r="AY1012" s="18" t="s">
        <v>206</v>
      </c>
      <c r="BE1012" s="205">
        <f>IF(N1012="základní",J1012,0)</f>
        <v>0</v>
      </c>
      <c r="BF1012" s="205">
        <f>IF(N1012="snížená",J1012,0)</f>
        <v>0</v>
      </c>
      <c r="BG1012" s="205">
        <f>IF(N1012="zákl. přenesená",J1012,0)</f>
        <v>0</v>
      </c>
      <c r="BH1012" s="205">
        <f>IF(N1012="sníž. přenesená",J1012,0)</f>
        <v>0</v>
      </c>
      <c r="BI1012" s="205">
        <f>IF(N1012="nulová",J1012,0)</f>
        <v>0</v>
      </c>
      <c r="BJ1012" s="18" t="s">
        <v>80</v>
      </c>
      <c r="BK1012" s="205">
        <f>ROUND(I1012*H1012,2)</f>
        <v>0</v>
      </c>
      <c r="BL1012" s="18" t="s">
        <v>343</v>
      </c>
      <c r="BM1012" s="204" t="s">
        <v>3037</v>
      </c>
    </row>
    <row r="1013" spans="1:65" s="13" customFormat="1" ht="22.5">
      <c r="B1013" s="206"/>
      <c r="C1013" s="207"/>
      <c r="D1013" s="208" t="s">
        <v>246</v>
      </c>
      <c r="E1013" s="209" t="s">
        <v>19</v>
      </c>
      <c r="F1013" s="210" t="s">
        <v>3038</v>
      </c>
      <c r="G1013" s="207"/>
      <c r="H1013" s="211">
        <v>1919.5350000000001</v>
      </c>
      <c r="I1013" s="212"/>
      <c r="J1013" s="207"/>
      <c r="K1013" s="207"/>
      <c r="L1013" s="213"/>
      <c r="M1013" s="214"/>
      <c r="N1013" s="215"/>
      <c r="O1013" s="215"/>
      <c r="P1013" s="215"/>
      <c r="Q1013" s="215"/>
      <c r="R1013" s="215"/>
      <c r="S1013" s="215"/>
      <c r="T1013" s="216"/>
      <c r="AT1013" s="217" t="s">
        <v>246</v>
      </c>
      <c r="AU1013" s="217" t="s">
        <v>82</v>
      </c>
      <c r="AV1013" s="13" t="s">
        <v>82</v>
      </c>
      <c r="AW1013" s="13" t="s">
        <v>33</v>
      </c>
      <c r="AX1013" s="13" t="s">
        <v>72</v>
      </c>
      <c r="AY1013" s="217" t="s">
        <v>206</v>
      </c>
    </row>
    <row r="1014" spans="1:65" s="13" customFormat="1" ht="11.25">
      <c r="B1014" s="206"/>
      <c r="C1014" s="207"/>
      <c r="D1014" s="208" t="s">
        <v>246</v>
      </c>
      <c r="E1014" s="209" t="s">
        <v>19</v>
      </c>
      <c r="F1014" s="210" t="s">
        <v>3039</v>
      </c>
      <c r="G1014" s="207"/>
      <c r="H1014" s="211">
        <v>1242.2619999999999</v>
      </c>
      <c r="I1014" s="212"/>
      <c r="J1014" s="207"/>
      <c r="K1014" s="207"/>
      <c r="L1014" s="213"/>
      <c r="M1014" s="214"/>
      <c r="N1014" s="215"/>
      <c r="O1014" s="215"/>
      <c r="P1014" s="215"/>
      <c r="Q1014" s="215"/>
      <c r="R1014" s="215"/>
      <c r="S1014" s="215"/>
      <c r="T1014" s="216"/>
      <c r="AT1014" s="217" t="s">
        <v>246</v>
      </c>
      <c r="AU1014" s="217" t="s">
        <v>82</v>
      </c>
      <c r="AV1014" s="13" t="s">
        <v>82</v>
      </c>
      <c r="AW1014" s="13" t="s">
        <v>33</v>
      </c>
      <c r="AX1014" s="13" t="s">
        <v>72</v>
      </c>
      <c r="AY1014" s="217" t="s">
        <v>206</v>
      </c>
    </row>
    <row r="1015" spans="1:65" s="14" customFormat="1" ht="11.25">
      <c r="B1015" s="234"/>
      <c r="C1015" s="235"/>
      <c r="D1015" s="208" t="s">
        <v>246</v>
      </c>
      <c r="E1015" s="236" t="s">
        <v>19</v>
      </c>
      <c r="F1015" s="237" t="s">
        <v>406</v>
      </c>
      <c r="G1015" s="235"/>
      <c r="H1015" s="238">
        <v>3161.797</v>
      </c>
      <c r="I1015" s="239"/>
      <c r="J1015" s="235"/>
      <c r="K1015" s="235"/>
      <c r="L1015" s="240"/>
      <c r="M1015" s="241"/>
      <c r="N1015" s="242"/>
      <c r="O1015" s="242"/>
      <c r="P1015" s="242"/>
      <c r="Q1015" s="242"/>
      <c r="R1015" s="242"/>
      <c r="S1015" s="242"/>
      <c r="T1015" s="243"/>
      <c r="AT1015" s="244" t="s">
        <v>246</v>
      </c>
      <c r="AU1015" s="244" t="s">
        <v>82</v>
      </c>
      <c r="AV1015" s="14" t="s">
        <v>212</v>
      </c>
      <c r="AW1015" s="14" t="s">
        <v>33</v>
      </c>
      <c r="AX1015" s="14" t="s">
        <v>80</v>
      </c>
      <c r="AY1015" s="244" t="s">
        <v>206</v>
      </c>
    </row>
    <row r="1016" spans="1:65" s="2" customFormat="1" ht="16.5" customHeight="1">
      <c r="A1016" s="35"/>
      <c r="B1016" s="36"/>
      <c r="C1016" s="224" t="s">
        <v>3040</v>
      </c>
      <c r="D1016" s="224" t="s">
        <v>286</v>
      </c>
      <c r="E1016" s="225" t="s">
        <v>3041</v>
      </c>
      <c r="F1016" s="226" t="s">
        <v>3042</v>
      </c>
      <c r="G1016" s="227" t="s">
        <v>325</v>
      </c>
      <c r="H1016" s="228">
        <v>3477.9769999999999</v>
      </c>
      <c r="I1016" s="229"/>
      <c r="J1016" s="230">
        <f>ROUND(I1016*H1016,2)</f>
        <v>0</v>
      </c>
      <c r="K1016" s="226" t="s">
        <v>277</v>
      </c>
      <c r="L1016" s="231"/>
      <c r="M1016" s="232" t="s">
        <v>19</v>
      </c>
      <c r="N1016" s="233" t="s">
        <v>43</v>
      </c>
      <c r="O1016" s="65"/>
      <c r="P1016" s="202">
        <f>O1016*H1016</f>
        <v>0</v>
      </c>
      <c r="Q1016" s="202">
        <v>4.0000000000000002E-4</v>
      </c>
      <c r="R1016" s="202">
        <f>Q1016*H1016</f>
        <v>1.3911907999999999</v>
      </c>
      <c r="S1016" s="202">
        <v>0</v>
      </c>
      <c r="T1016" s="203">
        <f>S1016*H1016</f>
        <v>0</v>
      </c>
      <c r="U1016" s="35"/>
      <c r="V1016" s="35"/>
      <c r="W1016" s="35"/>
      <c r="X1016" s="35"/>
      <c r="Y1016" s="35"/>
      <c r="Z1016" s="35"/>
      <c r="AA1016" s="35"/>
      <c r="AB1016" s="35"/>
      <c r="AC1016" s="35"/>
      <c r="AD1016" s="35"/>
      <c r="AE1016" s="35"/>
      <c r="AR1016" s="204" t="s">
        <v>422</v>
      </c>
      <c r="AT1016" s="204" t="s">
        <v>286</v>
      </c>
      <c r="AU1016" s="204" t="s">
        <v>82</v>
      </c>
      <c r="AY1016" s="18" t="s">
        <v>206</v>
      </c>
      <c r="BE1016" s="205">
        <f>IF(N1016="základní",J1016,0)</f>
        <v>0</v>
      </c>
      <c r="BF1016" s="205">
        <f>IF(N1016="snížená",J1016,0)</f>
        <v>0</v>
      </c>
      <c r="BG1016" s="205">
        <f>IF(N1016="zákl. přenesená",J1016,0)</f>
        <v>0</v>
      </c>
      <c r="BH1016" s="205">
        <f>IF(N1016="sníž. přenesená",J1016,0)</f>
        <v>0</v>
      </c>
      <c r="BI1016" s="205">
        <f>IF(N1016="nulová",J1016,0)</f>
        <v>0</v>
      </c>
      <c r="BJ1016" s="18" t="s">
        <v>80</v>
      </c>
      <c r="BK1016" s="205">
        <f>ROUND(I1016*H1016,2)</f>
        <v>0</v>
      </c>
      <c r="BL1016" s="18" t="s">
        <v>343</v>
      </c>
      <c r="BM1016" s="204" t="s">
        <v>3043</v>
      </c>
    </row>
    <row r="1017" spans="1:65" s="13" customFormat="1" ht="22.5">
      <c r="B1017" s="206"/>
      <c r="C1017" s="207"/>
      <c r="D1017" s="208" t="s">
        <v>246</v>
      </c>
      <c r="E1017" s="209" t="s">
        <v>19</v>
      </c>
      <c r="F1017" s="210" t="s">
        <v>3038</v>
      </c>
      <c r="G1017" s="207"/>
      <c r="H1017" s="211">
        <v>1919.5350000000001</v>
      </c>
      <c r="I1017" s="212"/>
      <c r="J1017" s="207"/>
      <c r="K1017" s="207"/>
      <c r="L1017" s="213"/>
      <c r="M1017" s="214"/>
      <c r="N1017" s="215"/>
      <c r="O1017" s="215"/>
      <c r="P1017" s="215"/>
      <c r="Q1017" s="215"/>
      <c r="R1017" s="215"/>
      <c r="S1017" s="215"/>
      <c r="T1017" s="216"/>
      <c r="AT1017" s="217" t="s">
        <v>246</v>
      </c>
      <c r="AU1017" s="217" t="s">
        <v>82</v>
      </c>
      <c r="AV1017" s="13" t="s">
        <v>82</v>
      </c>
      <c r="AW1017" s="13" t="s">
        <v>33</v>
      </c>
      <c r="AX1017" s="13" t="s">
        <v>72</v>
      </c>
      <c r="AY1017" s="217" t="s">
        <v>206</v>
      </c>
    </row>
    <row r="1018" spans="1:65" s="13" customFormat="1" ht="11.25">
      <c r="B1018" s="206"/>
      <c r="C1018" s="207"/>
      <c r="D1018" s="208" t="s">
        <v>246</v>
      </c>
      <c r="E1018" s="209" t="s">
        <v>19</v>
      </c>
      <c r="F1018" s="210" t="s">
        <v>3039</v>
      </c>
      <c r="G1018" s="207"/>
      <c r="H1018" s="211">
        <v>1242.2619999999999</v>
      </c>
      <c r="I1018" s="212"/>
      <c r="J1018" s="207"/>
      <c r="K1018" s="207"/>
      <c r="L1018" s="213"/>
      <c r="M1018" s="214"/>
      <c r="N1018" s="215"/>
      <c r="O1018" s="215"/>
      <c r="P1018" s="215"/>
      <c r="Q1018" s="215"/>
      <c r="R1018" s="215"/>
      <c r="S1018" s="215"/>
      <c r="T1018" s="216"/>
      <c r="AT1018" s="217" t="s">
        <v>246</v>
      </c>
      <c r="AU1018" s="217" t="s">
        <v>82</v>
      </c>
      <c r="AV1018" s="13" t="s">
        <v>82</v>
      </c>
      <c r="AW1018" s="13" t="s">
        <v>33</v>
      </c>
      <c r="AX1018" s="13" t="s">
        <v>72</v>
      </c>
      <c r="AY1018" s="217" t="s">
        <v>206</v>
      </c>
    </row>
    <row r="1019" spans="1:65" s="14" customFormat="1" ht="11.25">
      <c r="B1019" s="234"/>
      <c r="C1019" s="235"/>
      <c r="D1019" s="208" t="s">
        <v>246</v>
      </c>
      <c r="E1019" s="236" t="s">
        <v>19</v>
      </c>
      <c r="F1019" s="237" t="s">
        <v>406</v>
      </c>
      <c r="G1019" s="235"/>
      <c r="H1019" s="238">
        <v>3161.797</v>
      </c>
      <c r="I1019" s="239"/>
      <c r="J1019" s="235"/>
      <c r="K1019" s="235"/>
      <c r="L1019" s="240"/>
      <c r="M1019" s="241"/>
      <c r="N1019" s="242"/>
      <c r="O1019" s="242"/>
      <c r="P1019" s="242"/>
      <c r="Q1019" s="242"/>
      <c r="R1019" s="242"/>
      <c r="S1019" s="242"/>
      <c r="T1019" s="243"/>
      <c r="AT1019" s="244" t="s">
        <v>246</v>
      </c>
      <c r="AU1019" s="244" t="s">
        <v>82</v>
      </c>
      <c r="AV1019" s="14" t="s">
        <v>212</v>
      </c>
      <c r="AW1019" s="14" t="s">
        <v>33</v>
      </c>
      <c r="AX1019" s="14" t="s">
        <v>80</v>
      </c>
      <c r="AY1019" s="244" t="s">
        <v>206</v>
      </c>
    </row>
    <row r="1020" spans="1:65" s="13" customFormat="1" ht="11.25">
      <c r="B1020" s="206"/>
      <c r="C1020" s="207"/>
      <c r="D1020" s="208" t="s">
        <v>246</v>
      </c>
      <c r="E1020" s="207"/>
      <c r="F1020" s="210" t="s">
        <v>3044</v>
      </c>
      <c r="G1020" s="207"/>
      <c r="H1020" s="211">
        <v>3477.9769999999999</v>
      </c>
      <c r="I1020" s="212"/>
      <c r="J1020" s="207"/>
      <c r="K1020" s="207"/>
      <c r="L1020" s="213"/>
      <c r="M1020" s="214"/>
      <c r="N1020" s="215"/>
      <c r="O1020" s="215"/>
      <c r="P1020" s="215"/>
      <c r="Q1020" s="215"/>
      <c r="R1020" s="215"/>
      <c r="S1020" s="215"/>
      <c r="T1020" s="216"/>
      <c r="AT1020" s="217" t="s">
        <v>246</v>
      </c>
      <c r="AU1020" s="217" t="s">
        <v>82</v>
      </c>
      <c r="AV1020" s="13" t="s">
        <v>82</v>
      </c>
      <c r="AW1020" s="13" t="s">
        <v>4</v>
      </c>
      <c r="AX1020" s="13" t="s">
        <v>80</v>
      </c>
      <c r="AY1020" s="217" t="s">
        <v>206</v>
      </c>
    </row>
    <row r="1021" spans="1:65" s="2" customFormat="1" ht="21.75" customHeight="1">
      <c r="A1021" s="35"/>
      <c r="B1021" s="36"/>
      <c r="C1021" s="193" t="s">
        <v>3045</v>
      </c>
      <c r="D1021" s="193" t="s">
        <v>208</v>
      </c>
      <c r="E1021" s="194" t="s">
        <v>3046</v>
      </c>
      <c r="F1021" s="195" t="s">
        <v>3047</v>
      </c>
      <c r="G1021" s="196" t="s">
        <v>325</v>
      </c>
      <c r="H1021" s="197">
        <v>3188.8029999999999</v>
      </c>
      <c r="I1021" s="198"/>
      <c r="J1021" s="199">
        <f>ROUND(I1021*H1021,2)</f>
        <v>0</v>
      </c>
      <c r="K1021" s="195" t="s">
        <v>277</v>
      </c>
      <c r="L1021" s="40"/>
      <c r="M1021" s="200" t="s">
        <v>19</v>
      </c>
      <c r="N1021" s="201" t="s">
        <v>43</v>
      </c>
      <c r="O1021" s="65"/>
      <c r="P1021" s="202">
        <f>O1021*H1021</f>
        <v>0</v>
      </c>
      <c r="Q1021" s="202">
        <v>0</v>
      </c>
      <c r="R1021" s="202">
        <f>Q1021*H1021</f>
        <v>0</v>
      </c>
      <c r="S1021" s="202">
        <v>0</v>
      </c>
      <c r="T1021" s="203">
        <f>S1021*H1021</f>
        <v>0</v>
      </c>
      <c r="U1021" s="35"/>
      <c r="V1021" s="35"/>
      <c r="W1021" s="35"/>
      <c r="X1021" s="35"/>
      <c r="Y1021" s="35"/>
      <c r="Z1021" s="35"/>
      <c r="AA1021" s="35"/>
      <c r="AB1021" s="35"/>
      <c r="AC1021" s="35"/>
      <c r="AD1021" s="35"/>
      <c r="AE1021" s="35"/>
      <c r="AR1021" s="204" t="s">
        <v>343</v>
      </c>
      <c r="AT1021" s="204" t="s">
        <v>208</v>
      </c>
      <c r="AU1021" s="204" t="s">
        <v>82</v>
      </c>
      <c r="AY1021" s="18" t="s">
        <v>206</v>
      </c>
      <c r="BE1021" s="205">
        <f>IF(N1021="základní",J1021,0)</f>
        <v>0</v>
      </c>
      <c r="BF1021" s="205">
        <f>IF(N1021="snížená",J1021,0)</f>
        <v>0</v>
      </c>
      <c r="BG1021" s="205">
        <f>IF(N1021="zákl. přenesená",J1021,0)</f>
        <v>0</v>
      </c>
      <c r="BH1021" s="205">
        <f>IF(N1021="sníž. přenesená",J1021,0)</f>
        <v>0</v>
      </c>
      <c r="BI1021" s="205">
        <f>IF(N1021="nulová",J1021,0)</f>
        <v>0</v>
      </c>
      <c r="BJ1021" s="18" t="s">
        <v>80</v>
      </c>
      <c r="BK1021" s="205">
        <f>ROUND(I1021*H1021,2)</f>
        <v>0</v>
      </c>
      <c r="BL1021" s="18" t="s">
        <v>343</v>
      </c>
      <c r="BM1021" s="204" t="s">
        <v>3048</v>
      </c>
    </row>
    <row r="1022" spans="1:65" s="2" customFormat="1" ht="48.75">
      <c r="A1022" s="35"/>
      <c r="B1022" s="36"/>
      <c r="C1022" s="37"/>
      <c r="D1022" s="208" t="s">
        <v>279</v>
      </c>
      <c r="E1022" s="37"/>
      <c r="F1022" s="221" t="s">
        <v>3049</v>
      </c>
      <c r="G1022" s="37"/>
      <c r="H1022" s="37"/>
      <c r="I1022" s="116"/>
      <c r="J1022" s="37"/>
      <c r="K1022" s="37"/>
      <c r="L1022" s="40"/>
      <c r="M1022" s="222"/>
      <c r="N1022" s="223"/>
      <c r="O1022" s="65"/>
      <c r="P1022" s="65"/>
      <c r="Q1022" s="65"/>
      <c r="R1022" s="65"/>
      <c r="S1022" s="65"/>
      <c r="T1022" s="66"/>
      <c r="U1022" s="35"/>
      <c r="V1022" s="35"/>
      <c r="W1022" s="35"/>
      <c r="X1022" s="35"/>
      <c r="Y1022" s="35"/>
      <c r="Z1022" s="35"/>
      <c r="AA1022" s="35"/>
      <c r="AB1022" s="35"/>
      <c r="AC1022" s="35"/>
      <c r="AD1022" s="35"/>
      <c r="AE1022" s="35"/>
      <c r="AT1022" s="18" t="s">
        <v>279</v>
      </c>
      <c r="AU1022" s="18" t="s">
        <v>82</v>
      </c>
    </row>
    <row r="1023" spans="1:65" s="13" customFormat="1" ht="11.25">
      <c r="B1023" s="206"/>
      <c r="C1023" s="207"/>
      <c r="D1023" s="208" t="s">
        <v>246</v>
      </c>
      <c r="E1023" s="209" t="s">
        <v>19</v>
      </c>
      <c r="F1023" s="210" t="s">
        <v>3050</v>
      </c>
      <c r="G1023" s="207"/>
      <c r="H1023" s="211">
        <v>1566.2329999999999</v>
      </c>
      <c r="I1023" s="212"/>
      <c r="J1023" s="207"/>
      <c r="K1023" s="207"/>
      <c r="L1023" s="213"/>
      <c r="M1023" s="214"/>
      <c r="N1023" s="215"/>
      <c r="O1023" s="215"/>
      <c r="P1023" s="215"/>
      <c r="Q1023" s="215"/>
      <c r="R1023" s="215"/>
      <c r="S1023" s="215"/>
      <c r="T1023" s="216"/>
      <c r="AT1023" s="217" t="s">
        <v>246</v>
      </c>
      <c r="AU1023" s="217" t="s">
        <v>82</v>
      </c>
      <c r="AV1023" s="13" t="s">
        <v>82</v>
      </c>
      <c r="AW1023" s="13" t="s">
        <v>33</v>
      </c>
      <c r="AX1023" s="13" t="s">
        <v>72</v>
      </c>
      <c r="AY1023" s="217" t="s">
        <v>206</v>
      </c>
    </row>
    <row r="1024" spans="1:65" s="13" customFormat="1" ht="11.25">
      <c r="B1024" s="206"/>
      <c r="C1024" s="207"/>
      <c r="D1024" s="208" t="s">
        <v>246</v>
      </c>
      <c r="E1024" s="209" t="s">
        <v>19</v>
      </c>
      <c r="F1024" s="210" t="s">
        <v>3051</v>
      </c>
      <c r="G1024" s="207"/>
      <c r="H1024" s="211">
        <v>457.49799999999999</v>
      </c>
      <c r="I1024" s="212"/>
      <c r="J1024" s="207"/>
      <c r="K1024" s="207"/>
      <c r="L1024" s="213"/>
      <c r="M1024" s="214"/>
      <c r="N1024" s="215"/>
      <c r="O1024" s="215"/>
      <c r="P1024" s="215"/>
      <c r="Q1024" s="215"/>
      <c r="R1024" s="215"/>
      <c r="S1024" s="215"/>
      <c r="T1024" s="216"/>
      <c r="AT1024" s="217" t="s">
        <v>246</v>
      </c>
      <c r="AU1024" s="217" t="s">
        <v>82</v>
      </c>
      <c r="AV1024" s="13" t="s">
        <v>82</v>
      </c>
      <c r="AW1024" s="13" t="s">
        <v>33</v>
      </c>
      <c r="AX1024" s="13" t="s">
        <v>72</v>
      </c>
      <c r="AY1024" s="217" t="s">
        <v>206</v>
      </c>
    </row>
    <row r="1025" spans="1:65" s="13" customFormat="1" ht="11.25">
      <c r="B1025" s="206"/>
      <c r="C1025" s="207"/>
      <c r="D1025" s="208" t="s">
        <v>246</v>
      </c>
      <c r="E1025" s="209" t="s">
        <v>19</v>
      </c>
      <c r="F1025" s="210" t="s">
        <v>3052</v>
      </c>
      <c r="G1025" s="207"/>
      <c r="H1025" s="211">
        <v>1165.0719999999999</v>
      </c>
      <c r="I1025" s="212"/>
      <c r="J1025" s="207"/>
      <c r="K1025" s="207"/>
      <c r="L1025" s="213"/>
      <c r="M1025" s="214"/>
      <c r="N1025" s="215"/>
      <c r="O1025" s="215"/>
      <c r="P1025" s="215"/>
      <c r="Q1025" s="215"/>
      <c r="R1025" s="215"/>
      <c r="S1025" s="215"/>
      <c r="T1025" s="216"/>
      <c r="AT1025" s="217" t="s">
        <v>246</v>
      </c>
      <c r="AU1025" s="217" t="s">
        <v>82</v>
      </c>
      <c r="AV1025" s="13" t="s">
        <v>82</v>
      </c>
      <c r="AW1025" s="13" t="s">
        <v>33</v>
      </c>
      <c r="AX1025" s="13" t="s">
        <v>72</v>
      </c>
      <c r="AY1025" s="217" t="s">
        <v>206</v>
      </c>
    </row>
    <row r="1026" spans="1:65" s="14" customFormat="1" ht="11.25">
      <c r="B1026" s="234"/>
      <c r="C1026" s="235"/>
      <c r="D1026" s="208" t="s">
        <v>246</v>
      </c>
      <c r="E1026" s="236" t="s">
        <v>19</v>
      </c>
      <c r="F1026" s="237" t="s">
        <v>406</v>
      </c>
      <c r="G1026" s="235"/>
      <c r="H1026" s="238">
        <v>3188.8029999999999</v>
      </c>
      <c r="I1026" s="239"/>
      <c r="J1026" s="235"/>
      <c r="K1026" s="235"/>
      <c r="L1026" s="240"/>
      <c r="M1026" s="241"/>
      <c r="N1026" s="242"/>
      <c r="O1026" s="242"/>
      <c r="P1026" s="242"/>
      <c r="Q1026" s="242"/>
      <c r="R1026" s="242"/>
      <c r="S1026" s="242"/>
      <c r="T1026" s="243"/>
      <c r="AT1026" s="244" t="s">
        <v>246</v>
      </c>
      <c r="AU1026" s="244" t="s">
        <v>82</v>
      </c>
      <c r="AV1026" s="14" t="s">
        <v>212</v>
      </c>
      <c r="AW1026" s="14" t="s">
        <v>33</v>
      </c>
      <c r="AX1026" s="14" t="s">
        <v>80</v>
      </c>
      <c r="AY1026" s="244" t="s">
        <v>206</v>
      </c>
    </row>
    <row r="1027" spans="1:65" s="2" customFormat="1" ht="16.5" customHeight="1">
      <c r="A1027" s="35"/>
      <c r="B1027" s="36"/>
      <c r="C1027" s="224" t="s">
        <v>3053</v>
      </c>
      <c r="D1027" s="224" t="s">
        <v>286</v>
      </c>
      <c r="E1027" s="225" t="s">
        <v>3054</v>
      </c>
      <c r="F1027" s="226" t="s">
        <v>3055</v>
      </c>
      <c r="G1027" s="227" t="s">
        <v>325</v>
      </c>
      <c r="H1027" s="228">
        <v>3667.123</v>
      </c>
      <c r="I1027" s="229"/>
      <c r="J1027" s="230">
        <f>ROUND(I1027*H1027,2)</f>
        <v>0</v>
      </c>
      <c r="K1027" s="226" t="s">
        <v>277</v>
      </c>
      <c r="L1027" s="231"/>
      <c r="M1027" s="232" t="s">
        <v>19</v>
      </c>
      <c r="N1027" s="233" t="s">
        <v>43</v>
      </c>
      <c r="O1027" s="65"/>
      <c r="P1027" s="202">
        <f>O1027*H1027</f>
        <v>0</v>
      </c>
      <c r="Q1027" s="202">
        <v>2.9999999999999997E-4</v>
      </c>
      <c r="R1027" s="202">
        <f>Q1027*H1027</f>
        <v>1.1001368999999999</v>
      </c>
      <c r="S1027" s="202">
        <v>0</v>
      </c>
      <c r="T1027" s="203">
        <f>S1027*H1027</f>
        <v>0</v>
      </c>
      <c r="U1027" s="35"/>
      <c r="V1027" s="35"/>
      <c r="W1027" s="35"/>
      <c r="X1027" s="35"/>
      <c r="Y1027" s="35"/>
      <c r="Z1027" s="35"/>
      <c r="AA1027" s="35"/>
      <c r="AB1027" s="35"/>
      <c r="AC1027" s="35"/>
      <c r="AD1027" s="35"/>
      <c r="AE1027" s="35"/>
      <c r="AR1027" s="204" t="s">
        <v>422</v>
      </c>
      <c r="AT1027" s="204" t="s">
        <v>286</v>
      </c>
      <c r="AU1027" s="204" t="s">
        <v>82</v>
      </c>
      <c r="AY1027" s="18" t="s">
        <v>206</v>
      </c>
      <c r="BE1027" s="205">
        <f>IF(N1027="základní",J1027,0)</f>
        <v>0</v>
      </c>
      <c r="BF1027" s="205">
        <f>IF(N1027="snížená",J1027,0)</f>
        <v>0</v>
      </c>
      <c r="BG1027" s="205">
        <f>IF(N1027="zákl. přenesená",J1027,0)</f>
        <v>0</v>
      </c>
      <c r="BH1027" s="205">
        <f>IF(N1027="sníž. přenesená",J1027,0)</f>
        <v>0</v>
      </c>
      <c r="BI1027" s="205">
        <f>IF(N1027="nulová",J1027,0)</f>
        <v>0</v>
      </c>
      <c r="BJ1027" s="18" t="s">
        <v>80</v>
      </c>
      <c r="BK1027" s="205">
        <f>ROUND(I1027*H1027,2)</f>
        <v>0</v>
      </c>
      <c r="BL1027" s="18" t="s">
        <v>343</v>
      </c>
      <c r="BM1027" s="204" t="s">
        <v>3056</v>
      </c>
    </row>
    <row r="1028" spans="1:65" s="13" customFormat="1" ht="11.25">
      <c r="B1028" s="206"/>
      <c r="C1028" s="207"/>
      <c r="D1028" s="208" t="s">
        <v>246</v>
      </c>
      <c r="E1028" s="209" t="s">
        <v>19</v>
      </c>
      <c r="F1028" s="210" t="s">
        <v>3050</v>
      </c>
      <c r="G1028" s="207"/>
      <c r="H1028" s="211">
        <v>1566.2329999999999</v>
      </c>
      <c r="I1028" s="212"/>
      <c r="J1028" s="207"/>
      <c r="K1028" s="207"/>
      <c r="L1028" s="213"/>
      <c r="M1028" s="214"/>
      <c r="N1028" s="215"/>
      <c r="O1028" s="215"/>
      <c r="P1028" s="215"/>
      <c r="Q1028" s="215"/>
      <c r="R1028" s="215"/>
      <c r="S1028" s="215"/>
      <c r="T1028" s="216"/>
      <c r="AT1028" s="217" t="s">
        <v>246</v>
      </c>
      <c r="AU1028" s="217" t="s">
        <v>82</v>
      </c>
      <c r="AV1028" s="13" t="s">
        <v>82</v>
      </c>
      <c r="AW1028" s="13" t="s">
        <v>33</v>
      </c>
      <c r="AX1028" s="13" t="s">
        <v>72</v>
      </c>
      <c r="AY1028" s="217" t="s">
        <v>206</v>
      </c>
    </row>
    <row r="1029" spans="1:65" s="13" customFormat="1" ht="11.25">
      <c r="B1029" s="206"/>
      <c r="C1029" s="207"/>
      <c r="D1029" s="208" t="s">
        <v>246</v>
      </c>
      <c r="E1029" s="209" t="s">
        <v>19</v>
      </c>
      <c r="F1029" s="210" t="s">
        <v>3051</v>
      </c>
      <c r="G1029" s="207"/>
      <c r="H1029" s="211">
        <v>457.49799999999999</v>
      </c>
      <c r="I1029" s="212"/>
      <c r="J1029" s="207"/>
      <c r="K1029" s="207"/>
      <c r="L1029" s="213"/>
      <c r="M1029" s="214"/>
      <c r="N1029" s="215"/>
      <c r="O1029" s="215"/>
      <c r="P1029" s="215"/>
      <c r="Q1029" s="215"/>
      <c r="R1029" s="215"/>
      <c r="S1029" s="215"/>
      <c r="T1029" s="216"/>
      <c r="AT1029" s="217" t="s">
        <v>246</v>
      </c>
      <c r="AU1029" s="217" t="s">
        <v>82</v>
      </c>
      <c r="AV1029" s="13" t="s">
        <v>82</v>
      </c>
      <c r="AW1029" s="13" t="s">
        <v>33</v>
      </c>
      <c r="AX1029" s="13" t="s">
        <v>72</v>
      </c>
      <c r="AY1029" s="217" t="s">
        <v>206</v>
      </c>
    </row>
    <row r="1030" spans="1:65" s="13" customFormat="1" ht="11.25">
      <c r="B1030" s="206"/>
      <c r="C1030" s="207"/>
      <c r="D1030" s="208" t="s">
        <v>246</v>
      </c>
      <c r="E1030" s="209" t="s">
        <v>19</v>
      </c>
      <c r="F1030" s="210" t="s">
        <v>3052</v>
      </c>
      <c r="G1030" s="207"/>
      <c r="H1030" s="211">
        <v>1165.0719999999999</v>
      </c>
      <c r="I1030" s="212"/>
      <c r="J1030" s="207"/>
      <c r="K1030" s="207"/>
      <c r="L1030" s="213"/>
      <c r="M1030" s="214"/>
      <c r="N1030" s="215"/>
      <c r="O1030" s="215"/>
      <c r="P1030" s="215"/>
      <c r="Q1030" s="215"/>
      <c r="R1030" s="215"/>
      <c r="S1030" s="215"/>
      <c r="T1030" s="216"/>
      <c r="AT1030" s="217" t="s">
        <v>246</v>
      </c>
      <c r="AU1030" s="217" t="s">
        <v>82</v>
      </c>
      <c r="AV1030" s="13" t="s">
        <v>82</v>
      </c>
      <c r="AW1030" s="13" t="s">
        <v>33</v>
      </c>
      <c r="AX1030" s="13" t="s">
        <v>72</v>
      </c>
      <c r="AY1030" s="217" t="s">
        <v>206</v>
      </c>
    </row>
    <row r="1031" spans="1:65" s="14" customFormat="1" ht="11.25">
      <c r="B1031" s="234"/>
      <c r="C1031" s="235"/>
      <c r="D1031" s="208" t="s">
        <v>246</v>
      </c>
      <c r="E1031" s="236" t="s">
        <v>19</v>
      </c>
      <c r="F1031" s="237" t="s">
        <v>406</v>
      </c>
      <c r="G1031" s="235"/>
      <c r="H1031" s="238">
        <v>3188.8029999999999</v>
      </c>
      <c r="I1031" s="239"/>
      <c r="J1031" s="235"/>
      <c r="K1031" s="235"/>
      <c r="L1031" s="240"/>
      <c r="M1031" s="241"/>
      <c r="N1031" s="242"/>
      <c r="O1031" s="242"/>
      <c r="P1031" s="242"/>
      <c r="Q1031" s="242"/>
      <c r="R1031" s="242"/>
      <c r="S1031" s="242"/>
      <c r="T1031" s="243"/>
      <c r="AT1031" s="244" t="s">
        <v>246</v>
      </c>
      <c r="AU1031" s="244" t="s">
        <v>82</v>
      </c>
      <c r="AV1031" s="14" t="s">
        <v>212</v>
      </c>
      <c r="AW1031" s="14" t="s">
        <v>33</v>
      </c>
      <c r="AX1031" s="14" t="s">
        <v>80</v>
      </c>
      <c r="AY1031" s="244" t="s">
        <v>206</v>
      </c>
    </row>
    <row r="1032" spans="1:65" s="13" customFormat="1" ht="11.25">
      <c r="B1032" s="206"/>
      <c r="C1032" s="207"/>
      <c r="D1032" s="208" t="s">
        <v>246</v>
      </c>
      <c r="E1032" s="207"/>
      <c r="F1032" s="210" t="s">
        <v>3057</v>
      </c>
      <c r="G1032" s="207"/>
      <c r="H1032" s="211">
        <v>3667.123</v>
      </c>
      <c r="I1032" s="212"/>
      <c r="J1032" s="207"/>
      <c r="K1032" s="207"/>
      <c r="L1032" s="213"/>
      <c r="M1032" s="214"/>
      <c r="N1032" s="215"/>
      <c r="O1032" s="215"/>
      <c r="P1032" s="215"/>
      <c r="Q1032" s="215"/>
      <c r="R1032" s="215"/>
      <c r="S1032" s="215"/>
      <c r="T1032" s="216"/>
      <c r="AT1032" s="217" t="s">
        <v>246</v>
      </c>
      <c r="AU1032" s="217" t="s">
        <v>82</v>
      </c>
      <c r="AV1032" s="13" t="s">
        <v>82</v>
      </c>
      <c r="AW1032" s="13" t="s">
        <v>4</v>
      </c>
      <c r="AX1032" s="13" t="s">
        <v>80</v>
      </c>
      <c r="AY1032" s="217" t="s">
        <v>206</v>
      </c>
    </row>
    <row r="1033" spans="1:65" s="2" customFormat="1" ht="16.5" customHeight="1">
      <c r="A1033" s="35"/>
      <c r="B1033" s="36"/>
      <c r="C1033" s="193" t="s">
        <v>3058</v>
      </c>
      <c r="D1033" s="193" t="s">
        <v>208</v>
      </c>
      <c r="E1033" s="194" t="s">
        <v>3059</v>
      </c>
      <c r="F1033" s="195" t="s">
        <v>3060</v>
      </c>
      <c r="G1033" s="196" t="s">
        <v>325</v>
      </c>
      <c r="H1033" s="197">
        <v>1073.048</v>
      </c>
      <c r="I1033" s="198"/>
      <c r="J1033" s="199">
        <f>ROUND(I1033*H1033,2)</f>
        <v>0</v>
      </c>
      <c r="K1033" s="195" t="s">
        <v>277</v>
      </c>
      <c r="L1033" s="40"/>
      <c r="M1033" s="200" t="s">
        <v>19</v>
      </c>
      <c r="N1033" s="201" t="s">
        <v>43</v>
      </c>
      <c r="O1033" s="65"/>
      <c r="P1033" s="202">
        <f>O1033*H1033</f>
        <v>0</v>
      </c>
      <c r="Q1033" s="202">
        <v>0</v>
      </c>
      <c r="R1033" s="202">
        <f>Q1033*H1033</f>
        <v>0</v>
      </c>
      <c r="S1033" s="202">
        <v>0</v>
      </c>
      <c r="T1033" s="203">
        <f>S1033*H1033</f>
        <v>0</v>
      </c>
      <c r="U1033" s="35"/>
      <c r="V1033" s="35"/>
      <c r="W1033" s="35"/>
      <c r="X1033" s="35"/>
      <c r="Y1033" s="35"/>
      <c r="Z1033" s="35"/>
      <c r="AA1033" s="35"/>
      <c r="AB1033" s="35"/>
      <c r="AC1033" s="35"/>
      <c r="AD1033" s="35"/>
      <c r="AE1033" s="35"/>
      <c r="AR1033" s="204" t="s">
        <v>343</v>
      </c>
      <c r="AT1033" s="204" t="s">
        <v>208</v>
      </c>
      <c r="AU1033" s="204" t="s">
        <v>82</v>
      </c>
      <c r="AY1033" s="18" t="s">
        <v>206</v>
      </c>
      <c r="BE1033" s="205">
        <f>IF(N1033="základní",J1033,0)</f>
        <v>0</v>
      </c>
      <c r="BF1033" s="205">
        <f>IF(N1033="snížená",J1033,0)</f>
        <v>0</v>
      </c>
      <c r="BG1033" s="205">
        <f>IF(N1033="zákl. přenesená",J1033,0)</f>
        <v>0</v>
      </c>
      <c r="BH1033" s="205">
        <f>IF(N1033="sníž. přenesená",J1033,0)</f>
        <v>0</v>
      </c>
      <c r="BI1033" s="205">
        <f>IF(N1033="nulová",J1033,0)</f>
        <v>0</v>
      </c>
      <c r="BJ1033" s="18" t="s">
        <v>80</v>
      </c>
      <c r="BK1033" s="205">
        <f>ROUND(I1033*H1033,2)</f>
        <v>0</v>
      </c>
      <c r="BL1033" s="18" t="s">
        <v>343</v>
      </c>
      <c r="BM1033" s="204" t="s">
        <v>3061</v>
      </c>
    </row>
    <row r="1034" spans="1:65" s="13" customFormat="1" ht="11.25">
      <c r="B1034" s="206"/>
      <c r="C1034" s="207"/>
      <c r="D1034" s="208" t="s">
        <v>246</v>
      </c>
      <c r="E1034" s="209" t="s">
        <v>19</v>
      </c>
      <c r="F1034" s="210" t="s">
        <v>3062</v>
      </c>
      <c r="G1034" s="207"/>
      <c r="H1034" s="211">
        <v>1073.048</v>
      </c>
      <c r="I1034" s="212"/>
      <c r="J1034" s="207"/>
      <c r="K1034" s="207"/>
      <c r="L1034" s="213"/>
      <c r="M1034" s="214"/>
      <c r="N1034" s="215"/>
      <c r="O1034" s="215"/>
      <c r="P1034" s="215"/>
      <c r="Q1034" s="215"/>
      <c r="R1034" s="215"/>
      <c r="S1034" s="215"/>
      <c r="T1034" s="216"/>
      <c r="AT1034" s="217" t="s">
        <v>246</v>
      </c>
      <c r="AU1034" s="217" t="s">
        <v>82</v>
      </c>
      <c r="AV1034" s="13" t="s">
        <v>82</v>
      </c>
      <c r="AW1034" s="13" t="s">
        <v>33</v>
      </c>
      <c r="AX1034" s="13" t="s">
        <v>80</v>
      </c>
      <c r="AY1034" s="217" t="s">
        <v>206</v>
      </c>
    </row>
    <row r="1035" spans="1:65" s="2" customFormat="1" ht="16.5" customHeight="1">
      <c r="A1035" s="35"/>
      <c r="B1035" s="36"/>
      <c r="C1035" s="224" t="s">
        <v>3063</v>
      </c>
      <c r="D1035" s="224" t="s">
        <v>286</v>
      </c>
      <c r="E1035" s="225" t="s">
        <v>3064</v>
      </c>
      <c r="F1035" s="226" t="s">
        <v>3065</v>
      </c>
      <c r="G1035" s="227" t="s">
        <v>289</v>
      </c>
      <c r="H1035" s="228">
        <v>114.589</v>
      </c>
      <c r="I1035" s="229"/>
      <c r="J1035" s="230">
        <f>ROUND(I1035*H1035,2)</f>
        <v>0</v>
      </c>
      <c r="K1035" s="226" t="s">
        <v>277</v>
      </c>
      <c r="L1035" s="231"/>
      <c r="M1035" s="232" t="s">
        <v>19</v>
      </c>
      <c r="N1035" s="233" t="s">
        <v>43</v>
      </c>
      <c r="O1035" s="65"/>
      <c r="P1035" s="202">
        <f>O1035*H1035</f>
        <v>0</v>
      </c>
      <c r="Q1035" s="202">
        <v>1</v>
      </c>
      <c r="R1035" s="202">
        <f>Q1035*H1035</f>
        <v>114.589</v>
      </c>
      <c r="S1035" s="202">
        <v>0</v>
      </c>
      <c r="T1035" s="203">
        <f>S1035*H1035</f>
        <v>0</v>
      </c>
      <c r="U1035" s="35"/>
      <c r="V1035" s="35"/>
      <c r="W1035" s="35"/>
      <c r="X1035" s="35"/>
      <c r="Y1035" s="35"/>
      <c r="Z1035" s="35"/>
      <c r="AA1035" s="35"/>
      <c r="AB1035" s="35"/>
      <c r="AC1035" s="35"/>
      <c r="AD1035" s="35"/>
      <c r="AE1035" s="35"/>
      <c r="AR1035" s="204" t="s">
        <v>422</v>
      </c>
      <c r="AT1035" s="204" t="s">
        <v>286</v>
      </c>
      <c r="AU1035" s="204" t="s">
        <v>82</v>
      </c>
      <c r="AY1035" s="18" t="s">
        <v>206</v>
      </c>
      <c r="BE1035" s="205">
        <f>IF(N1035="základní",J1035,0)</f>
        <v>0</v>
      </c>
      <c r="BF1035" s="205">
        <f>IF(N1035="snížená",J1035,0)</f>
        <v>0</v>
      </c>
      <c r="BG1035" s="205">
        <f>IF(N1035="zákl. přenesená",J1035,0)</f>
        <v>0</v>
      </c>
      <c r="BH1035" s="205">
        <f>IF(N1035="sníž. přenesená",J1035,0)</f>
        <v>0</v>
      </c>
      <c r="BI1035" s="205">
        <f>IF(N1035="nulová",J1035,0)</f>
        <v>0</v>
      </c>
      <c r="BJ1035" s="18" t="s">
        <v>80</v>
      </c>
      <c r="BK1035" s="205">
        <f>ROUND(I1035*H1035,2)</f>
        <v>0</v>
      </c>
      <c r="BL1035" s="18" t="s">
        <v>343</v>
      </c>
      <c r="BM1035" s="204" t="s">
        <v>3066</v>
      </c>
    </row>
    <row r="1036" spans="1:65" s="13" customFormat="1" ht="11.25">
      <c r="B1036" s="206"/>
      <c r="C1036" s="207"/>
      <c r="D1036" s="208" t="s">
        <v>246</v>
      </c>
      <c r="E1036" s="209" t="s">
        <v>19</v>
      </c>
      <c r="F1036" s="210" t="s">
        <v>3067</v>
      </c>
      <c r="G1036" s="207"/>
      <c r="H1036" s="211">
        <v>68.616</v>
      </c>
      <c r="I1036" s="212"/>
      <c r="J1036" s="207"/>
      <c r="K1036" s="207"/>
      <c r="L1036" s="213"/>
      <c r="M1036" s="214"/>
      <c r="N1036" s="215"/>
      <c r="O1036" s="215"/>
      <c r="P1036" s="215"/>
      <c r="Q1036" s="215"/>
      <c r="R1036" s="215"/>
      <c r="S1036" s="215"/>
      <c r="T1036" s="216"/>
      <c r="AT1036" s="217" t="s">
        <v>246</v>
      </c>
      <c r="AU1036" s="217" t="s">
        <v>82</v>
      </c>
      <c r="AV1036" s="13" t="s">
        <v>82</v>
      </c>
      <c r="AW1036" s="13" t="s">
        <v>33</v>
      </c>
      <c r="AX1036" s="13" t="s">
        <v>80</v>
      </c>
      <c r="AY1036" s="217" t="s">
        <v>206</v>
      </c>
    </row>
    <row r="1037" spans="1:65" s="13" customFormat="1" ht="11.25">
      <c r="B1037" s="206"/>
      <c r="C1037" s="207"/>
      <c r="D1037" s="208" t="s">
        <v>246</v>
      </c>
      <c r="E1037" s="207"/>
      <c r="F1037" s="210" t="s">
        <v>3068</v>
      </c>
      <c r="G1037" s="207"/>
      <c r="H1037" s="211">
        <v>114.589</v>
      </c>
      <c r="I1037" s="212"/>
      <c r="J1037" s="207"/>
      <c r="K1037" s="207"/>
      <c r="L1037" s="213"/>
      <c r="M1037" s="214"/>
      <c r="N1037" s="215"/>
      <c r="O1037" s="215"/>
      <c r="P1037" s="215"/>
      <c r="Q1037" s="215"/>
      <c r="R1037" s="215"/>
      <c r="S1037" s="215"/>
      <c r="T1037" s="216"/>
      <c r="AT1037" s="217" t="s">
        <v>246</v>
      </c>
      <c r="AU1037" s="217" t="s">
        <v>82</v>
      </c>
      <c r="AV1037" s="13" t="s">
        <v>82</v>
      </c>
      <c r="AW1037" s="13" t="s">
        <v>4</v>
      </c>
      <c r="AX1037" s="13" t="s">
        <v>80</v>
      </c>
      <c r="AY1037" s="217" t="s">
        <v>206</v>
      </c>
    </row>
    <row r="1038" spans="1:65" s="2" customFormat="1" ht="21.75" customHeight="1">
      <c r="A1038" s="35"/>
      <c r="B1038" s="36"/>
      <c r="C1038" s="193" t="s">
        <v>3069</v>
      </c>
      <c r="D1038" s="193" t="s">
        <v>208</v>
      </c>
      <c r="E1038" s="194" t="s">
        <v>3070</v>
      </c>
      <c r="F1038" s="195" t="s">
        <v>3071</v>
      </c>
      <c r="G1038" s="196" t="s">
        <v>325</v>
      </c>
      <c r="H1038" s="197">
        <v>7.84</v>
      </c>
      <c r="I1038" s="198"/>
      <c r="J1038" s="199">
        <f>ROUND(I1038*H1038,2)</f>
        <v>0</v>
      </c>
      <c r="K1038" s="195" t="s">
        <v>277</v>
      </c>
      <c r="L1038" s="40"/>
      <c r="M1038" s="200" t="s">
        <v>19</v>
      </c>
      <c r="N1038" s="201" t="s">
        <v>43</v>
      </c>
      <c r="O1038" s="65"/>
      <c r="P1038" s="202">
        <f>O1038*H1038</f>
        <v>0</v>
      </c>
      <c r="Q1038" s="202">
        <v>0</v>
      </c>
      <c r="R1038" s="202">
        <f>Q1038*H1038</f>
        <v>0</v>
      </c>
      <c r="S1038" s="202">
        <v>0</v>
      </c>
      <c r="T1038" s="203">
        <f>S1038*H1038</f>
        <v>0</v>
      </c>
      <c r="U1038" s="35"/>
      <c r="V1038" s="35"/>
      <c r="W1038" s="35"/>
      <c r="X1038" s="35"/>
      <c r="Y1038" s="35"/>
      <c r="Z1038" s="35"/>
      <c r="AA1038" s="35"/>
      <c r="AB1038" s="35"/>
      <c r="AC1038" s="35"/>
      <c r="AD1038" s="35"/>
      <c r="AE1038" s="35"/>
      <c r="AR1038" s="204" t="s">
        <v>343</v>
      </c>
      <c r="AT1038" s="204" t="s">
        <v>208</v>
      </c>
      <c r="AU1038" s="204" t="s">
        <v>82</v>
      </c>
      <c r="AY1038" s="18" t="s">
        <v>206</v>
      </c>
      <c r="BE1038" s="205">
        <f>IF(N1038="základní",J1038,0)</f>
        <v>0</v>
      </c>
      <c r="BF1038" s="205">
        <f>IF(N1038="snížená",J1038,0)</f>
        <v>0</v>
      </c>
      <c r="BG1038" s="205">
        <f>IF(N1038="zákl. přenesená",J1038,0)</f>
        <v>0</v>
      </c>
      <c r="BH1038" s="205">
        <f>IF(N1038="sníž. přenesená",J1038,0)</f>
        <v>0</v>
      </c>
      <c r="BI1038" s="205">
        <f>IF(N1038="nulová",J1038,0)</f>
        <v>0</v>
      </c>
      <c r="BJ1038" s="18" t="s">
        <v>80</v>
      </c>
      <c r="BK1038" s="205">
        <f>ROUND(I1038*H1038,2)</f>
        <v>0</v>
      </c>
      <c r="BL1038" s="18" t="s">
        <v>343</v>
      </c>
      <c r="BM1038" s="204" t="s">
        <v>3072</v>
      </c>
    </row>
    <row r="1039" spans="1:65" s="13" customFormat="1" ht="11.25">
      <c r="B1039" s="206"/>
      <c r="C1039" s="207"/>
      <c r="D1039" s="208" t="s">
        <v>246</v>
      </c>
      <c r="E1039" s="209" t="s">
        <v>19</v>
      </c>
      <c r="F1039" s="210" t="s">
        <v>3073</v>
      </c>
      <c r="G1039" s="207"/>
      <c r="H1039" s="211">
        <v>7.84</v>
      </c>
      <c r="I1039" s="212"/>
      <c r="J1039" s="207"/>
      <c r="K1039" s="207"/>
      <c r="L1039" s="213"/>
      <c r="M1039" s="214"/>
      <c r="N1039" s="215"/>
      <c r="O1039" s="215"/>
      <c r="P1039" s="215"/>
      <c r="Q1039" s="215"/>
      <c r="R1039" s="215"/>
      <c r="S1039" s="215"/>
      <c r="T1039" s="216"/>
      <c r="AT1039" s="217" t="s">
        <v>246</v>
      </c>
      <c r="AU1039" s="217" t="s">
        <v>82</v>
      </c>
      <c r="AV1039" s="13" t="s">
        <v>82</v>
      </c>
      <c r="AW1039" s="13" t="s">
        <v>33</v>
      </c>
      <c r="AX1039" s="13" t="s">
        <v>80</v>
      </c>
      <c r="AY1039" s="217" t="s">
        <v>206</v>
      </c>
    </row>
    <row r="1040" spans="1:65" s="2" customFormat="1" ht="16.5" customHeight="1">
      <c r="A1040" s="35"/>
      <c r="B1040" s="36"/>
      <c r="C1040" s="224" t="s">
        <v>3074</v>
      </c>
      <c r="D1040" s="224" t="s">
        <v>286</v>
      </c>
      <c r="E1040" s="225" t="s">
        <v>3075</v>
      </c>
      <c r="F1040" s="226" t="s">
        <v>3076</v>
      </c>
      <c r="G1040" s="227" t="s">
        <v>302</v>
      </c>
      <c r="H1040" s="228">
        <v>0.39200000000000002</v>
      </c>
      <c r="I1040" s="229"/>
      <c r="J1040" s="230">
        <f>ROUND(I1040*H1040,2)</f>
        <v>0</v>
      </c>
      <c r="K1040" s="226" t="s">
        <v>277</v>
      </c>
      <c r="L1040" s="231"/>
      <c r="M1040" s="232" t="s">
        <v>19</v>
      </c>
      <c r="N1040" s="233" t="s">
        <v>43</v>
      </c>
      <c r="O1040" s="65"/>
      <c r="P1040" s="202">
        <f>O1040*H1040</f>
        <v>0</v>
      </c>
      <c r="Q1040" s="202">
        <v>0.4</v>
      </c>
      <c r="R1040" s="202">
        <f>Q1040*H1040</f>
        <v>0.15680000000000002</v>
      </c>
      <c r="S1040" s="202">
        <v>0</v>
      </c>
      <c r="T1040" s="203">
        <f>S1040*H1040</f>
        <v>0</v>
      </c>
      <c r="U1040" s="35"/>
      <c r="V1040" s="35"/>
      <c r="W1040" s="35"/>
      <c r="X1040" s="35"/>
      <c r="Y1040" s="35"/>
      <c r="Z1040" s="35"/>
      <c r="AA1040" s="35"/>
      <c r="AB1040" s="35"/>
      <c r="AC1040" s="35"/>
      <c r="AD1040" s="35"/>
      <c r="AE1040" s="35"/>
      <c r="AR1040" s="204" t="s">
        <v>422</v>
      </c>
      <c r="AT1040" s="204" t="s">
        <v>286</v>
      </c>
      <c r="AU1040" s="204" t="s">
        <v>82</v>
      </c>
      <c r="AY1040" s="18" t="s">
        <v>206</v>
      </c>
      <c r="BE1040" s="205">
        <f>IF(N1040="základní",J1040,0)</f>
        <v>0</v>
      </c>
      <c r="BF1040" s="205">
        <f>IF(N1040="snížená",J1040,0)</f>
        <v>0</v>
      </c>
      <c r="BG1040" s="205">
        <f>IF(N1040="zákl. přenesená",J1040,0)</f>
        <v>0</v>
      </c>
      <c r="BH1040" s="205">
        <f>IF(N1040="sníž. přenesená",J1040,0)</f>
        <v>0</v>
      </c>
      <c r="BI1040" s="205">
        <f>IF(N1040="nulová",J1040,0)</f>
        <v>0</v>
      </c>
      <c r="BJ1040" s="18" t="s">
        <v>80</v>
      </c>
      <c r="BK1040" s="205">
        <f>ROUND(I1040*H1040,2)</f>
        <v>0</v>
      </c>
      <c r="BL1040" s="18" t="s">
        <v>343</v>
      </c>
      <c r="BM1040" s="204" t="s">
        <v>3077</v>
      </c>
    </row>
    <row r="1041" spans="1:65" s="13" customFormat="1" ht="11.25">
      <c r="B1041" s="206"/>
      <c r="C1041" s="207"/>
      <c r="D1041" s="208" t="s">
        <v>246</v>
      </c>
      <c r="E1041" s="209" t="s">
        <v>19</v>
      </c>
      <c r="F1041" s="210" t="s">
        <v>3078</v>
      </c>
      <c r="G1041" s="207"/>
      <c r="H1041" s="211">
        <v>0.39200000000000002</v>
      </c>
      <c r="I1041" s="212"/>
      <c r="J1041" s="207"/>
      <c r="K1041" s="207"/>
      <c r="L1041" s="213"/>
      <c r="M1041" s="214"/>
      <c r="N1041" s="215"/>
      <c r="O1041" s="215"/>
      <c r="P1041" s="215"/>
      <c r="Q1041" s="215"/>
      <c r="R1041" s="215"/>
      <c r="S1041" s="215"/>
      <c r="T1041" s="216"/>
      <c r="AT1041" s="217" t="s">
        <v>246</v>
      </c>
      <c r="AU1041" s="217" t="s">
        <v>82</v>
      </c>
      <c r="AV1041" s="13" t="s">
        <v>82</v>
      </c>
      <c r="AW1041" s="13" t="s">
        <v>33</v>
      </c>
      <c r="AX1041" s="13" t="s">
        <v>80</v>
      </c>
      <c r="AY1041" s="217" t="s">
        <v>206</v>
      </c>
    </row>
    <row r="1042" spans="1:65" s="2" customFormat="1" ht="21.75" customHeight="1">
      <c r="A1042" s="35"/>
      <c r="B1042" s="36"/>
      <c r="C1042" s="193" t="s">
        <v>3079</v>
      </c>
      <c r="D1042" s="193" t="s">
        <v>208</v>
      </c>
      <c r="E1042" s="194" t="s">
        <v>3080</v>
      </c>
      <c r="F1042" s="195" t="s">
        <v>3081</v>
      </c>
      <c r="G1042" s="196" t="s">
        <v>325</v>
      </c>
      <c r="H1042" s="197">
        <v>1513.76</v>
      </c>
      <c r="I1042" s="198"/>
      <c r="J1042" s="199">
        <f>ROUND(I1042*H1042,2)</f>
        <v>0</v>
      </c>
      <c r="K1042" s="195" t="s">
        <v>277</v>
      </c>
      <c r="L1042" s="40"/>
      <c r="M1042" s="200" t="s">
        <v>19</v>
      </c>
      <c r="N1042" s="201" t="s">
        <v>43</v>
      </c>
      <c r="O1042" s="65"/>
      <c r="P1042" s="202">
        <f>O1042*H1042</f>
        <v>0</v>
      </c>
      <c r="Q1042" s="202">
        <v>0</v>
      </c>
      <c r="R1042" s="202">
        <f>Q1042*H1042</f>
        <v>0</v>
      </c>
      <c r="S1042" s="202">
        <v>0</v>
      </c>
      <c r="T1042" s="203">
        <f>S1042*H1042</f>
        <v>0</v>
      </c>
      <c r="U1042" s="35"/>
      <c r="V1042" s="35"/>
      <c r="W1042" s="35"/>
      <c r="X1042" s="35"/>
      <c r="Y1042" s="35"/>
      <c r="Z1042" s="35"/>
      <c r="AA1042" s="35"/>
      <c r="AB1042" s="35"/>
      <c r="AC1042" s="35"/>
      <c r="AD1042" s="35"/>
      <c r="AE1042" s="35"/>
      <c r="AR1042" s="204" t="s">
        <v>343</v>
      </c>
      <c r="AT1042" s="204" t="s">
        <v>208</v>
      </c>
      <c r="AU1042" s="204" t="s">
        <v>82</v>
      </c>
      <c r="AY1042" s="18" t="s">
        <v>206</v>
      </c>
      <c r="BE1042" s="205">
        <f>IF(N1042="základní",J1042,0)</f>
        <v>0</v>
      </c>
      <c r="BF1042" s="205">
        <f>IF(N1042="snížená",J1042,0)</f>
        <v>0</v>
      </c>
      <c r="BG1042" s="205">
        <f>IF(N1042="zákl. přenesená",J1042,0)</f>
        <v>0</v>
      </c>
      <c r="BH1042" s="205">
        <f>IF(N1042="sníž. přenesená",J1042,0)</f>
        <v>0</v>
      </c>
      <c r="BI1042" s="205">
        <f>IF(N1042="nulová",J1042,0)</f>
        <v>0</v>
      </c>
      <c r="BJ1042" s="18" t="s">
        <v>80</v>
      </c>
      <c r="BK1042" s="205">
        <f>ROUND(I1042*H1042,2)</f>
        <v>0</v>
      </c>
      <c r="BL1042" s="18" t="s">
        <v>343</v>
      </c>
      <c r="BM1042" s="204" t="s">
        <v>3082</v>
      </c>
    </row>
    <row r="1043" spans="1:65" s="13" customFormat="1" ht="22.5">
      <c r="B1043" s="206"/>
      <c r="C1043" s="207"/>
      <c r="D1043" s="208" t="s">
        <v>246</v>
      </c>
      <c r="E1043" s="209" t="s">
        <v>19</v>
      </c>
      <c r="F1043" s="210" t="s">
        <v>3083</v>
      </c>
      <c r="G1043" s="207"/>
      <c r="H1043" s="211">
        <v>1513.76</v>
      </c>
      <c r="I1043" s="212"/>
      <c r="J1043" s="207"/>
      <c r="K1043" s="207"/>
      <c r="L1043" s="213"/>
      <c r="M1043" s="214"/>
      <c r="N1043" s="215"/>
      <c r="O1043" s="215"/>
      <c r="P1043" s="215"/>
      <c r="Q1043" s="215"/>
      <c r="R1043" s="215"/>
      <c r="S1043" s="215"/>
      <c r="T1043" s="216"/>
      <c r="AT1043" s="217" t="s">
        <v>246</v>
      </c>
      <c r="AU1043" s="217" t="s">
        <v>82</v>
      </c>
      <c r="AV1043" s="13" t="s">
        <v>82</v>
      </c>
      <c r="AW1043" s="13" t="s">
        <v>33</v>
      </c>
      <c r="AX1043" s="13" t="s">
        <v>80</v>
      </c>
      <c r="AY1043" s="217" t="s">
        <v>206</v>
      </c>
    </row>
    <row r="1044" spans="1:65" s="2" customFormat="1" ht="21.75" customHeight="1">
      <c r="A1044" s="35"/>
      <c r="B1044" s="36"/>
      <c r="C1044" s="224" t="s">
        <v>3084</v>
      </c>
      <c r="D1044" s="224" t="s">
        <v>286</v>
      </c>
      <c r="E1044" s="225" t="s">
        <v>3085</v>
      </c>
      <c r="F1044" s="226" t="s">
        <v>3086</v>
      </c>
      <c r="G1044" s="227" t="s">
        <v>325</v>
      </c>
      <c r="H1044" s="228">
        <v>956.37800000000004</v>
      </c>
      <c r="I1044" s="229"/>
      <c r="J1044" s="230">
        <f>ROUND(I1044*H1044,2)</f>
        <v>0</v>
      </c>
      <c r="K1044" s="226" t="s">
        <v>277</v>
      </c>
      <c r="L1044" s="231"/>
      <c r="M1044" s="232" t="s">
        <v>19</v>
      </c>
      <c r="N1044" s="233" t="s">
        <v>43</v>
      </c>
      <c r="O1044" s="65"/>
      <c r="P1044" s="202">
        <f>O1044*H1044</f>
        <v>0</v>
      </c>
      <c r="Q1044" s="202">
        <v>8.0000000000000004E-4</v>
      </c>
      <c r="R1044" s="202">
        <f>Q1044*H1044</f>
        <v>0.76510240000000007</v>
      </c>
      <c r="S1044" s="202">
        <v>0</v>
      </c>
      <c r="T1044" s="203">
        <f>S1044*H1044</f>
        <v>0</v>
      </c>
      <c r="U1044" s="35"/>
      <c r="V1044" s="35"/>
      <c r="W1044" s="35"/>
      <c r="X1044" s="35"/>
      <c r="Y1044" s="35"/>
      <c r="Z1044" s="35"/>
      <c r="AA1044" s="35"/>
      <c r="AB1044" s="35"/>
      <c r="AC1044" s="35"/>
      <c r="AD1044" s="35"/>
      <c r="AE1044" s="35"/>
      <c r="AR1044" s="204" t="s">
        <v>422</v>
      </c>
      <c r="AT1044" s="204" t="s">
        <v>286</v>
      </c>
      <c r="AU1044" s="204" t="s">
        <v>82</v>
      </c>
      <c r="AY1044" s="18" t="s">
        <v>206</v>
      </c>
      <c r="BE1044" s="205">
        <f>IF(N1044="základní",J1044,0)</f>
        <v>0</v>
      </c>
      <c r="BF1044" s="205">
        <f>IF(N1044="snížená",J1044,0)</f>
        <v>0</v>
      </c>
      <c r="BG1044" s="205">
        <f>IF(N1044="zákl. přenesená",J1044,0)</f>
        <v>0</v>
      </c>
      <c r="BH1044" s="205">
        <f>IF(N1044="sníž. přenesená",J1044,0)</f>
        <v>0</v>
      </c>
      <c r="BI1044" s="205">
        <f>IF(N1044="nulová",J1044,0)</f>
        <v>0</v>
      </c>
      <c r="BJ1044" s="18" t="s">
        <v>80</v>
      </c>
      <c r="BK1044" s="205">
        <f>ROUND(I1044*H1044,2)</f>
        <v>0</v>
      </c>
      <c r="BL1044" s="18" t="s">
        <v>343</v>
      </c>
      <c r="BM1044" s="204" t="s">
        <v>3087</v>
      </c>
    </row>
    <row r="1045" spans="1:65" s="13" customFormat="1" ht="22.5">
      <c r="B1045" s="206"/>
      <c r="C1045" s="207"/>
      <c r="D1045" s="208" t="s">
        <v>246</v>
      </c>
      <c r="E1045" s="209" t="s">
        <v>19</v>
      </c>
      <c r="F1045" s="210" t="s">
        <v>3088</v>
      </c>
      <c r="G1045" s="207"/>
      <c r="H1045" s="211">
        <v>937.625</v>
      </c>
      <c r="I1045" s="212"/>
      <c r="J1045" s="207"/>
      <c r="K1045" s="207"/>
      <c r="L1045" s="213"/>
      <c r="M1045" s="214"/>
      <c r="N1045" s="215"/>
      <c r="O1045" s="215"/>
      <c r="P1045" s="215"/>
      <c r="Q1045" s="215"/>
      <c r="R1045" s="215"/>
      <c r="S1045" s="215"/>
      <c r="T1045" s="216"/>
      <c r="AT1045" s="217" t="s">
        <v>246</v>
      </c>
      <c r="AU1045" s="217" t="s">
        <v>82</v>
      </c>
      <c r="AV1045" s="13" t="s">
        <v>82</v>
      </c>
      <c r="AW1045" s="13" t="s">
        <v>33</v>
      </c>
      <c r="AX1045" s="13" t="s">
        <v>80</v>
      </c>
      <c r="AY1045" s="217" t="s">
        <v>206</v>
      </c>
    </row>
    <row r="1046" spans="1:65" s="13" customFormat="1" ht="11.25">
      <c r="B1046" s="206"/>
      <c r="C1046" s="207"/>
      <c r="D1046" s="208" t="s">
        <v>246</v>
      </c>
      <c r="E1046" s="207"/>
      <c r="F1046" s="210" t="s">
        <v>3089</v>
      </c>
      <c r="G1046" s="207"/>
      <c r="H1046" s="211">
        <v>956.37800000000004</v>
      </c>
      <c r="I1046" s="212"/>
      <c r="J1046" s="207"/>
      <c r="K1046" s="207"/>
      <c r="L1046" s="213"/>
      <c r="M1046" s="214"/>
      <c r="N1046" s="215"/>
      <c r="O1046" s="215"/>
      <c r="P1046" s="215"/>
      <c r="Q1046" s="215"/>
      <c r="R1046" s="215"/>
      <c r="S1046" s="215"/>
      <c r="T1046" s="216"/>
      <c r="AT1046" s="217" t="s">
        <v>246</v>
      </c>
      <c r="AU1046" s="217" t="s">
        <v>82</v>
      </c>
      <c r="AV1046" s="13" t="s">
        <v>82</v>
      </c>
      <c r="AW1046" s="13" t="s">
        <v>4</v>
      </c>
      <c r="AX1046" s="13" t="s">
        <v>80</v>
      </c>
      <c r="AY1046" s="217" t="s">
        <v>206</v>
      </c>
    </row>
    <row r="1047" spans="1:65" s="2" customFormat="1" ht="16.5" customHeight="1">
      <c r="A1047" s="35"/>
      <c r="B1047" s="36"/>
      <c r="C1047" s="224" t="s">
        <v>3090</v>
      </c>
      <c r="D1047" s="224" t="s">
        <v>286</v>
      </c>
      <c r="E1047" s="225" t="s">
        <v>3091</v>
      </c>
      <c r="F1047" s="226" t="s">
        <v>3092</v>
      </c>
      <c r="G1047" s="227" t="s">
        <v>325</v>
      </c>
      <c r="H1047" s="228">
        <v>587.65800000000002</v>
      </c>
      <c r="I1047" s="229"/>
      <c r="J1047" s="230">
        <f>ROUND(I1047*H1047,2)</f>
        <v>0</v>
      </c>
      <c r="K1047" s="226" t="s">
        <v>277</v>
      </c>
      <c r="L1047" s="231"/>
      <c r="M1047" s="232" t="s">
        <v>19</v>
      </c>
      <c r="N1047" s="233" t="s">
        <v>43</v>
      </c>
      <c r="O1047" s="65"/>
      <c r="P1047" s="202">
        <f>O1047*H1047</f>
        <v>0</v>
      </c>
      <c r="Q1047" s="202">
        <v>5.0000000000000001E-4</v>
      </c>
      <c r="R1047" s="202">
        <f>Q1047*H1047</f>
        <v>0.29382900000000001</v>
      </c>
      <c r="S1047" s="202">
        <v>0</v>
      </c>
      <c r="T1047" s="203">
        <f>S1047*H1047</f>
        <v>0</v>
      </c>
      <c r="U1047" s="35"/>
      <c r="V1047" s="35"/>
      <c r="W1047" s="35"/>
      <c r="X1047" s="35"/>
      <c r="Y1047" s="35"/>
      <c r="Z1047" s="35"/>
      <c r="AA1047" s="35"/>
      <c r="AB1047" s="35"/>
      <c r="AC1047" s="35"/>
      <c r="AD1047" s="35"/>
      <c r="AE1047" s="35"/>
      <c r="AR1047" s="204" t="s">
        <v>422</v>
      </c>
      <c r="AT1047" s="204" t="s">
        <v>286</v>
      </c>
      <c r="AU1047" s="204" t="s">
        <v>82</v>
      </c>
      <c r="AY1047" s="18" t="s">
        <v>206</v>
      </c>
      <c r="BE1047" s="205">
        <f>IF(N1047="základní",J1047,0)</f>
        <v>0</v>
      </c>
      <c r="BF1047" s="205">
        <f>IF(N1047="snížená",J1047,0)</f>
        <v>0</v>
      </c>
      <c r="BG1047" s="205">
        <f>IF(N1047="zákl. přenesená",J1047,0)</f>
        <v>0</v>
      </c>
      <c r="BH1047" s="205">
        <f>IF(N1047="sníž. přenesená",J1047,0)</f>
        <v>0</v>
      </c>
      <c r="BI1047" s="205">
        <f>IF(N1047="nulová",J1047,0)</f>
        <v>0</v>
      </c>
      <c r="BJ1047" s="18" t="s">
        <v>80</v>
      </c>
      <c r="BK1047" s="205">
        <f>ROUND(I1047*H1047,2)</f>
        <v>0</v>
      </c>
      <c r="BL1047" s="18" t="s">
        <v>343</v>
      </c>
      <c r="BM1047" s="204" t="s">
        <v>3093</v>
      </c>
    </row>
    <row r="1048" spans="1:65" s="13" customFormat="1" ht="11.25">
      <c r="B1048" s="206"/>
      <c r="C1048" s="207"/>
      <c r="D1048" s="208" t="s">
        <v>246</v>
      </c>
      <c r="E1048" s="209" t="s">
        <v>19</v>
      </c>
      <c r="F1048" s="210" t="s">
        <v>2249</v>
      </c>
      <c r="G1048" s="207"/>
      <c r="H1048" s="211">
        <v>576.13499999999999</v>
      </c>
      <c r="I1048" s="212"/>
      <c r="J1048" s="207"/>
      <c r="K1048" s="207"/>
      <c r="L1048" s="213"/>
      <c r="M1048" s="214"/>
      <c r="N1048" s="215"/>
      <c r="O1048" s="215"/>
      <c r="P1048" s="215"/>
      <c r="Q1048" s="215"/>
      <c r="R1048" s="215"/>
      <c r="S1048" s="215"/>
      <c r="T1048" s="216"/>
      <c r="AT1048" s="217" t="s">
        <v>246</v>
      </c>
      <c r="AU1048" s="217" t="s">
        <v>82</v>
      </c>
      <c r="AV1048" s="13" t="s">
        <v>82</v>
      </c>
      <c r="AW1048" s="13" t="s">
        <v>33</v>
      </c>
      <c r="AX1048" s="13" t="s">
        <v>80</v>
      </c>
      <c r="AY1048" s="217" t="s">
        <v>206</v>
      </c>
    </row>
    <row r="1049" spans="1:65" s="13" customFormat="1" ht="11.25">
      <c r="B1049" s="206"/>
      <c r="C1049" s="207"/>
      <c r="D1049" s="208" t="s">
        <v>246</v>
      </c>
      <c r="E1049" s="207"/>
      <c r="F1049" s="210" t="s">
        <v>3094</v>
      </c>
      <c r="G1049" s="207"/>
      <c r="H1049" s="211">
        <v>587.65800000000002</v>
      </c>
      <c r="I1049" s="212"/>
      <c r="J1049" s="207"/>
      <c r="K1049" s="207"/>
      <c r="L1049" s="213"/>
      <c r="M1049" s="214"/>
      <c r="N1049" s="215"/>
      <c r="O1049" s="215"/>
      <c r="P1049" s="215"/>
      <c r="Q1049" s="215"/>
      <c r="R1049" s="215"/>
      <c r="S1049" s="215"/>
      <c r="T1049" s="216"/>
      <c r="AT1049" s="217" t="s">
        <v>246</v>
      </c>
      <c r="AU1049" s="217" t="s">
        <v>82</v>
      </c>
      <c r="AV1049" s="13" t="s">
        <v>82</v>
      </c>
      <c r="AW1049" s="13" t="s">
        <v>4</v>
      </c>
      <c r="AX1049" s="13" t="s">
        <v>80</v>
      </c>
      <c r="AY1049" s="217" t="s">
        <v>206</v>
      </c>
    </row>
    <row r="1050" spans="1:65" s="2" customFormat="1" ht="16.5" customHeight="1">
      <c r="A1050" s="35"/>
      <c r="B1050" s="36"/>
      <c r="C1050" s="193" t="s">
        <v>3095</v>
      </c>
      <c r="D1050" s="193" t="s">
        <v>208</v>
      </c>
      <c r="E1050" s="194" t="s">
        <v>3096</v>
      </c>
      <c r="F1050" s="195" t="s">
        <v>3097</v>
      </c>
      <c r="G1050" s="196" t="s">
        <v>325</v>
      </c>
      <c r="H1050" s="197">
        <v>946</v>
      </c>
      <c r="I1050" s="198"/>
      <c r="J1050" s="199">
        <f>ROUND(I1050*H1050,2)</f>
        <v>0</v>
      </c>
      <c r="K1050" s="195" t="s">
        <v>277</v>
      </c>
      <c r="L1050" s="40"/>
      <c r="M1050" s="200" t="s">
        <v>19</v>
      </c>
      <c r="N1050" s="201" t="s">
        <v>43</v>
      </c>
      <c r="O1050" s="65"/>
      <c r="P1050" s="202">
        <f>O1050*H1050</f>
        <v>0</v>
      </c>
      <c r="Q1050" s="202">
        <v>0</v>
      </c>
      <c r="R1050" s="202">
        <f>Q1050*H1050</f>
        <v>0</v>
      </c>
      <c r="S1050" s="202">
        <v>0</v>
      </c>
      <c r="T1050" s="203">
        <f>S1050*H1050</f>
        <v>0</v>
      </c>
      <c r="U1050" s="35"/>
      <c r="V1050" s="35"/>
      <c r="W1050" s="35"/>
      <c r="X1050" s="35"/>
      <c r="Y1050" s="35"/>
      <c r="Z1050" s="35"/>
      <c r="AA1050" s="35"/>
      <c r="AB1050" s="35"/>
      <c r="AC1050" s="35"/>
      <c r="AD1050" s="35"/>
      <c r="AE1050" s="35"/>
      <c r="AR1050" s="204" t="s">
        <v>343</v>
      </c>
      <c r="AT1050" s="204" t="s">
        <v>208</v>
      </c>
      <c r="AU1050" s="204" t="s">
        <v>82</v>
      </c>
      <c r="AY1050" s="18" t="s">
        <v>206</v>
      </c>
      <c r="BE1050" s="205">
        <f>IF(N1050="základní",J1050,0)</f>
        <v>0</v>
      </c>
      <c r="BF1050" s="205">
        <f>IF(N1050="snížená",J1050,0)</f>
        <v>0</v>
      </c>
      <c r="BG1050" s="205">
        <f>IF(N1050="zákl. přenesená",J1050,0)</f>
        <v>0</v>
      </c>
      <c r="BH1050" s="205">
        <f>IF(N1050="sníž. přenesená",J1050,0)</f>
        <v>0</v>
      </c>
      <c r="BI1050" s="205">
        <f>IF(N1050="nulová",J1050,0)</f>
        <v>0</v>
      </c>
      <c r="BJ1050" s="18" t="s">
        <v>80</v>
      </c>
      <c r="BK1050" s="205">
        <f>ROUND(I1050*H1050,2)</f>
        <v>0</v>
      </c>
      <c r="BL1050" s="18" t="s">
        <v>343</v>
      </c>
      <c r="BM1050" s="204" t="s">
        <v>3098</v>
      </c>
    </row>
    <row r="1051" spans="1:65" s="13" customFormat="1" ht="11.25">
      <c r="B1051" s="206"/>
      <c r="C1051" s="207"/>
      <c r="D1051" s="208" t="s">
        <v>246</v>
      </c>
      <c r="E1051" s="209" t="s">
        <v>19</v>
      </c>
      <c r="F1051" s="210" t="s">
        <v>3099</v>
      </c>
      <c r="G1051" s="207"/>
      <c r="H1051" s="211">
        <v>946</v>
      </c>
      <c r="I1051" s="212"/>
      <c r="J1051" s="207"/>
      <c r="K1051" s="207"/>
      <c r="L1051" s="213"/>
      <c r="M1051" s="214"/>
      <c r="N1051" s="215"/>
      <c r="O1051" s="215"/>
      <c r="P1051" s="215"/>
      <c r="Q1051" s="215"/>
      <c r="R1051" s="215"/>
      <c r="S1051" s="215"/>
      <c r="T1051" s="216"/>
      <c r="AT1051" s="217" t="s">
        <v>246</v>
      </c>
      <c r="AU1051" s="217" t="s">
        <v>82</v>
      </c>
      <c r="AV1051" s="13" t="s">
        <v>82</v>
      </c>
      <c r="AW1051" s="13" t="s">
        <v>33</v>
      </c>
      <c r="AX1051" s="13" t="s">
        <v>80</v>
      </c>
      <c r="AY1051" s="217" t="s">
        <v>206</v>
      </c>
    </row>
    <row r="1052" spans="1:65" s="2" customFormat="1" ht="16.5" customHeight="1">
      <c r="A1052" s="35"/>
      <c r="B1052" s="36"/>
      <c r="C1052" s="224" t="s">
        <v>3100</v>
      </c>
      <c r="D1052" s="224" t="s">
        <v>286</v>
      </c>
      <c r="E1052" s="225" t="s">
        <v>3101</v>
      </c>
      <c r="F1052" s="226" t="s">
        <v>3102</v>
      </c>
      <c r="G1052" s="227" t="s">
        <v>302</v>
      </c>
      <c r="H1052" s="228">
        <v>278.82</v>
      </c>
      <c r="I1052" s="229"/>
      <c r="J1052" s="230">
        <f>ROUND(I1052*H1052,2)</f>
        <v>0</v>
      </c>
      <c r="K1052" s="226" t="s">
        <v>277</v>
      </c>
      <c r="L1052" s="231"/>
      <c r="M1052" s="232" t="s">
        <v>19</v>
      </c>
      <c r="N1052" s="233" t="s">
        <v>43</v>
      </c>
      <c r="O1052" s="65"/>
      <c r="P1052" s="202">
        <f>O1052*H1052</f>
        <v>0</v>
      </c>
      <c r="Q1052" s="202">
        <v>0.51</v>
      </c>
      <c r="R1052" s="202">
        <f>Q1052*H1052</f>
        <v>142.19819999999999</v>
      </c>
      <c r="S1052" s="202">
        <v>0</v>
      </c>
      <c r="T1052" s="203">
        <f>S1052*H1052</f>
        <v>0</v>
      </c>
      <c r="U1052" s="35"/>
      <c r="V1052" s="35"/>
      <c r="W1052" s="35"/>
      <c r="X1052" s="35"/>
      <c r="Y1052" s="35"/>
      <c r="Z1052" s="35"/>
      <c r="AA1052" s="35"/>
      <c r="AB1052" s="35"/>
      <c r="AC1052" s="35"/>
      <c r="AD1052" s="35"/>
      <c r="AE1052" s="35"/>
      <c r="AR1052" s="204" t="s">
        <v>422</v>
      </c>
      <c r="AT1052" s="204" t="s">
        <v>286</v>
      </c>
      <c r="AU1052" s="204" t="s">
        <v>82</v>
      </c>
      <c r="AY1052" s="18" t="s">
        <v>206</v>
      </c>
      <c r="BE1052" s="205">
        <f>IF(N1052="základní",J1052,0)</f>
        <v>0</v>
      </c>
      <c r="BF1052" s="205">
        <f>IF(N1052="snížená",J1052,0)</f>
        <v>0</v>
      </c>
      <c r="BG1052" s="205">
        <f>IF(N1052="zákl. přenesená",J1052,0)</f>
        <v>0</v>
      </c>
      <c r="BH1052" s="205">
        <f>IF(N1052="sníž. přenesená",J1052,0)</f>
        <v>0</v>
      </c>
      <c r="BI1052" s="205">
        <f>IF(N1052="nulová",J1052,0)</f>
        <v>0</v>
      </c>
      <c r="BJ1052" s="18" t="s">
        <v>80</v>
      </c>
      <c r="BK1052" s="205">
        <f>ROUND(I1052*H1052,2)</f>
        <v>0</v>
      </c>
      <c r="BL1052" s="18" t="s">
        <v>343</v>
      </c>
      <c r="BM1052" s="204" t="s">
        <v>3103</v>
      </c>
    </row>
    <row r="1053" spans="1:65" s="13" customFormat="1" ht="11.25">
      <c r="B1053" s="206"/>
      <c r="C1053" s="207"/>
      <c r="D1053" s="208" t="s">
        <v>246</v>
      </c>
      <c r="E1053" s="209" t="s">
        <v>19</v>
      </c>
      <c r="F1053" s="210" t="s">
        <v>3104</v>
      </c>
      <c r="G1053" s="207"/>
      <c r="H1053" s="211">
        <v>278.82</v>
      </c>
      <c r="I1053" s="212"/>
      <c r="J1053" s="207"/>
      <c r="K1053" s="207"/>
      <c r="L1053" s="213"/>
      <c r="M1053" s="214"/>
      <c r="N1053" s="215"/>
      <c r="O1053" s="215"/>
      <c r="P1053" s="215"/>
      <c r="Q1053" s="215"/>
      <c r="R1053" s="215"/>
      <c r="S1053" s="215"/>
      <c r="T1053" s="216"/>
      <c r="AT1053" s="217" t="s">
        <v>246</v>
      </c>
      <c r="AU1053" s="217" t="s">
        <v>82</v>
      </c>
      <c r="AV1053" s="13" t="s">
        <v>82</v>
      </c>
      <c r="AW1053" s="13" t="s">
        <v>33</v>
      </c>
      <c r="AX1053" s="13" t="s">
        <v>80</v>
      </c>
      <c r="AY1053" s="217" t="s">
        <v>206</v>
      </c>
    </row>
    <row r="1054" spans="1:65" s="2" customFormat="1" ht="21.75" customHeight="1">
      <c r="A1054" s="35"/>
      <c r="B1054" s="36"/>
      <c r="C1054" s="193" t="s">
        <v>3105</v>
      </c>
      <c r="D1054" s="193" t="s">
        <v>208</v>
      </c>
      <c r="E1054" s="194" t="s">
        <v>3106</v>
      </c>
      <c r="F1054" s="195" t="s">
        <v>3107</v>
      </c>
      <c r="G1054" s="196" t="s">
        <v>302</v>
      </c>
      <c r="H1054" s="197">
        <v>4.234</v>
      </c>
      <c r="I1054" s="198"/>
      <c r="J1054" s="199">
        <f>ROUND(I1054*H1054,2)</f>
        <v>0</v>
      </c>
      <c r="K1054" s="195" t="s">
        <v>277</v>
      </c>
      <c r="L1054" s="40"/>
      <c r="M1054" s="200" t="s">
        <v>19</v>
      </c>
      <c r="N1054" s="201" t="s">
        <v>43</v>
      </c>
      <c r="O1054" s="65"/>
      <c r="P1054" s="202">
        <f>O1054*H1054</f>
        <v>0</v>
      </c>
      <c r="Q1054" s="202">
        <v>0</v>
      </c>
      <c r="R1054" s="202">
        <f>Q1054*H1054</f>
        <v>0</v>
      </c>
      <c r="S1054" s="202">
        <v>0</v>
      </c>
      <c r="T1054" s="203">
        <f>S1054*H1054</f>
        <v>0</v>
      </c>
      <c r="U1054" s="35"/>
      <c r="V1054" s="35"/>
      <c r="W1054" s="35"/>
      <c r="X1054" s="35"/>
      <c r="Y1054" s="35"/>
      <c r="Z1054" s="35"/>
      <c r="AA1054" s="35"/>
      <c r="AB1054" s="35"/>
      <c r="AC1054" s="35"/>
      <c r="AD1054" s="35"/>
      <c r="AE1054" s="35"/>
      <c r="AR1054" s="204" t="s">
        <v>343</v>
      </c>
      <c r="AT1054" s="204" t="s">
        <v>208</v>
      </c>
      <c r="AU1054" s="204" t="s">
        <v>82</v>
      </c>
      <c r="AY1054" s="18" t="s">
        <v>206</v>
      </c>
      <c r="BE1054" s="205">
        <f>IF(N1054="základní",J1054,0)</f>
        <v>0</v>
      </c>
      <c r="BF1054" s="205">
        <f>IF(N1054="snížená",J1054,0)</f>
        <v>0</v>
      </c>
      <c r="BG1054" s="205">
        <f>IF(N1054="zákl. přenesená",J1054,0)</f>
        <v>0</v>
      </c>
      <c r="BH1054" s="205">
        <f>IF(N1054="sníž. přenesená",J1054,0)</f>
        <v>0</v>
      </c>
      <c r="BI1054" s="205">
        <f>IF(N1054="nulová",J1054,0)</f>
        <v>0</v>
      </c>
      <c r="BJ1054" s="18" t="s">
        <v>80</v>
      </c>
      <c r="BK1054" s="205">
        <f>ROUND(I1054*H1054,2)</f>
        <v>0</v>
      </c>
      <c r="BL1054" s="18" t="s">
        <v>343</v>
      </c>
      <c r="BM1054" s="204" t="s">
        <v>3108</v>
      </c>
    </row>
    <row r="1055" spans="1:65" s="13" customFormat="1" ht="11.25">
      <c r="B1055" s="206"/>
      <c r="C1055" s="207"/>
      <c r="D1055" s="208" t="s">
        <v>246</v>
      </c>
      <c r="E1055" s="209" t="s">
        <v>19</v>
      </c>
      <c r="F1055" s="210" t="s">
        <v>3109</v>
      </c>
      <c r="G1055" s="207"/>
      <c r="H1055" s="211">
        <v>4.234</v>
      </c>
      <c r="I1055" s="212"/>
      <c r="J1055" s="207"/>
      <c r="K1055" s="207"/>
      <c r="L1055" s="213"/>
      <c r="M1055" s="214"/>
      <c r="N1055" s="215"/>
      <c r="O1055" s="215"/>
      <c r="P1055" s="215"/>
      <c r="Q1055" s="215"/>
      <c r="R1055" s="215"/>
      <c r="S1055" s="215"/>
      <c r="T1055" s="216"/>
      <c r="AT1055" s="217" t="s">
        <v>246</v>
      </c>
      <c r="AU1055" s="217" t="s">
        <v>82</v>
      </c>
      <c r="AV1055" s="13" t="s">
        <v>82</v>
      </c>
      <c r="AW1055" s="13" t="s">
        <v>33</v>
      </c>
      <c r="AX1055" s="13" t="s">
        <v>80</v>
      </c>
      <c r="AY1055" s="217" t="s">
        <v>206</v>
      </c>
    </row>
    <row r="1056" spans="1:65" s="2" customFormat="1" ht="16.5" customHeight="1">
      <c r="A1056" s="35"/>
      <c r="B1056" s="36"/>
      <c r="C1056" s="193" t="s">
        <v>3110</v>
      </c>
      <c r="D1056" s="193" t="s">
        <v>208</v>
      </c>
      <c r="E1056" s="194" t="s">
        <v>3111</v>
      </c>
      <c r="F1056" s="195" t="s">
        <v>3112</v>
      </c>
      <c r="G1056" s="196" t="s">
        <v>220</v>
      </c>
      <c r="H1056" s="197">
        <v>141.1</v>
      </c>
      <c r="I1056" s="198"/>
      <c r="J1056" s="199">
        <f>ROUND(I1056*H1056,2)</f>
        <v>0</v>
      </c>
      <c r="K1056" s="195" t="s">
        <v>277</v>
      </c>
      <c r="L1056" s="40"/>
      <c r="M1056" s="200" t="s">
        <v>19</v>
      </c>
      <c r="N1056" s="201" t="s">
        <v>43</v>
      </c>
      <c r="O1056" s="65"/>
      <c r="P1056" s="202">
        <f>O1056*H1056</f>
        <v>0</v>
      </c>
      <c r="Q1056" s="202">
        <v>0</v>
      </c>
      <c r="R1056" s="202">
        <f>Q1056*H1056</f>
        <v>0</v>
      </c>
      <c r="S1056" s="202">
        <v>0</v>
      </c>
      <c r="T1056" s="203">
        <f>S1056*H1056</f>
        <v>0</v>
      </c>
      <c r="U1056" s="35"/>
      <c r="V1056" s="35"/>
      <c r="W1056" s="35"/>
      <c r="X1056" s="35"/>
      <c r="Y1056" s="35"/>
      <c r="Z1056" s="35"/>
      <c r="AA1056" s="35"/>
      <c r="AB1056" s="35"/>
      <c r="AC1056" s="35"/>
      <c r="AD1056" s="35"/>
      <c r="AE1056" s="35"/>
      <c r="AR1056" s="204" t="s">
        <v>343</v>
      </c>
      <c r="AT1056" s="204" t="s">
        <v>208</v>
      </c>
      <c r="AU1056" s="204" t="s">
        <v>82</v>
      </c>
      <c r="AY1056" s="18" t="s">
        <v>206</v>
      </c>
      <c r="BE1056" s="205">
        <f>IF(N1056="základní",J1056,0)</f>
        <v>0</v>
      </c>
      <c r="BF1056" s="205">
        <f>IF(N1056="snížená",J1056,0)</f>
        <v>0</v>
      </c>
      <c r="BG1056" s="205">
        <f>IF(N1056="zákl. přenesená",J1056,0)</f>
        <v>0</v>
      </c>
      <c r="BH1056" s="205">
        <f>IF(N1056="sníž. přenesená",J1056,0)</f>
        <v>0</v>
      </c>
      <c r="BI1056" s="205">
        <f>IF(N1056="nulová",J1056,0)</f>
        <v>0</v>
      </c>
      <c r="BJ1056" s="18" t="s">
        <v>80</v>
      </c>
      <c r="BK1056" s="205">
        <f>ROUND(I1056*H1056,2)</f>
        <v>0</v>
      </c>
      <c r="BL1056" s="18" t="s">
        <v>343</v>
      </c>
      <c r="BM1056" s="204" t="s">
        <v>3113</v>
      </c>
    </row>
    <row r="1057" spans="1:65" s="13" customFormat="1" ht="11.25">
      <c r="B1057" s="206"/>
      <c r="C1057" s="207"/>
      <c r="D1057" s="208" t="s">
        <v>246</v>
      </c>
      <c r="E1057" s="209" t="s">
        <v>19</v>
      </c>
      <c r="F1057" s="210" t="s">
        <v>3114</v>
      </c>
      <c r="G1057" s="207"/>
      <c r="H1057" s="211">
        <v>141.1</v>
      </c>
      <c r="I1057" s="212"/>
      <c r="J1057" s="207"/>
      <c r="K1057" s="207"/>
      <c r="L1057" s="213"/>
      <c r="M1057" s="214"/>
      <c r="N1057" s="215"/>
      <c r="O1057" s="215"/>
      <c r="P1057" s="215"/>
      <c r="Q1057" s="215"/>
      <c r="R1057" s="215"/>
      <c r="S1057" s="215"/>
      <c r="T1057" s="216"/>
      <c r="AT1057" s="217" t="s">
        <v>246</v>
      </c>
      <c r="AU1057" s="217" t="s">
        <v>82</v>
      </c>
      <c r="AV1057" s="13" t="s">
        <v>82</v>
      </c>
      <c r="AW1057" s="13" t="s">
        <v>33</v>
      </c>
      <c r="AX1057" s="13" t="s">
        <v>80</v>
      </c>
      <c r="AY1057" s="217" t="s">
        <v>206</v>
      </c>
    </row>
    <row r="1058" spans="1:65" s="2" customFormat="1" ht="16.5" customHeight="1">
      <c r="A1058" s="35"/>
      <c r="B1058" s="36"/>
      <c r="C1058" s="224" t="s">
        <v>3115</v>
      </c>
      <c r="D1058" s="224" t="s">
        <v>286</v>
      </c>
      <c r="E1058" s="225" t="s">
        <v>3116</v>
      </c>
      <c r="F1058" s="226" t="s">
        <v>3117</v>
      </c>
      <c r="G1058" s="227" t="s">
        <v>220</v>
      </c>
      <c r="H1058" s="228">
        <v>143.922</v>
      </c>
      <c r="I1058" s="229"/>
      <c r="J1058" s="230">
        <f>ROUND(I1058*H1058,2)</f>
        <v>0</v>
      </c>
      <c r="K1058" s="226" t="s">
        <v>277</v>
      </c>
      <c r="L1058" s="231"/>
      <c r="M1058" s="232" t="s">
        <v>19</v>
      </c>
      <c r="N1058" s="233" t="s">
        <v>43</v>
      </c>
      <c r="O1058" s="65"/>
      <c r="P1058" s="202">
        <f>O1058*H1058</f>
        <v>0</v>
      </c>
      <c r="Q1058" s="202">
        <v>5.0000000000000001E-4</v>
      </c>
      <c r="R1058" s="202">
        <f>Q1058*H1058</f>
        <v>7.1960999999999997E-2</v>
      </c>
      <c r="S1058" s="202">
        <v>0</v>
      </c>
      <c r="T1058" s="203">
        <f>S1058*H1058</f>
        <v>0</v>
      </c>
      <c r="U1058" s="35"/>
      <c r="V1058" s="35"/>
      <c r="W1058" s="35"/>
      <c r="X1058" s="35"/>
      <c r="Y1058" s="35"/>
      <c r="Z1058" s="35"/>
      <c r="AA1058" s="35"/>
      <c r="AB1058" s="35"/>
      <c r="AC1058" s="35"/>
      <c r="AD1058" s="35"/>
      <c r="AE1058" s="35"/>
      <c r="AR1058" s="204" t="s">
        <v>422</v>
      </c>
      <c r="AT1058" s="204" t="s">
        <v>286</v>
      </c>
      <c r="AU1058" s="204" t="s">
        <v>82</v>
      </c>
      <c r="AY1058" s="18" t="s">
        <v>206</v>
      </c>
      <c r="BE1058" s="205">
        <f>IF(N1058="základní",J1058,0)</f>
        <v>0</v>
      </c>
      <c r="BF1058" s="205">
        <f>IF(N1058="snížená",J1058,0)</f>
        <v>0</v>
      </c>
      <c r="BG1058" s="205">
        <f>IF(N1058="zákl. přenesená",J1058,0)</f>
        <v>0</v>
      </c>
      <c r="BH1058" s="205">
        <f>IF(N1058="sníž. přenesená",J1058,0)</f>
        <v>0</v>
      </c>
      <c r="BI1058" s="205">
        <f>IF(N1058="nulová",J1058,0)</f>
        <v>0</v>
      </c>
      <c r="BJ1058" s="18" t="s">
        <v>80</v>
      </c>
      <c r="BK1058" s="205">
        <f>ROUND(I1058*H1058,2)</f>
        <v>0</v>
      </c>
      <c r="BL1058" s="18" t="s">
        <v>343</v>
      </c>
      <c r="BM1058" s="204" t="s">
        <v>3118</v>
      </c>
    </row>
    <row r="1059" spans="1:65" s="13" customFormat="1" ht="11.25">
      <c r="B1059" s="206"/>
      <c r="C1059" s="207"/>
      <c r="D1059" s="208" t="s">
        <v>246</v>
      </c>
      <c r="E1059" s="209" t="s">
        <v>19</v>
      </c>
      <c r="F1059" s="210" t="s">
        <v>3114</v>
      </c>
      <c r="G1059" s="207"/>
      <c r="H1059" s="211">
        <v>141.1</v>
      </c>
      <c r="I1059" s="212"/>
      <c r="J1059" s="207"/>
      <c r="K1059" s="207"/>
      <c r="L1059" s="213"/>
      <c r="M1059" s="214"/>
      <c r="N1059" s="215"/>
      <c r="O1059" s="215"/>
      <c r="P1059" s="215"/>
      <c r="Q1059" s="215"/>
      <c r="R1059" s="215"/>
      <c r="S1059" s="215"/>
      <c r="T1059" s="216"/>
      <c r="AT1059" s="217" t="s">
        <v>246</v>
      </c>
      <c r="AU1059" s="217" t="s">
        <v>82</v>
      </c>
      <c r="AV1059" s="13" t="s">
        <v>82</v>
      </c>
      <c r="AW1059" s="13" t="s">
        <v>33</v>
      </c>
      <c r="AX1059" s="13" t="s">
        <v>80</v>
      </c>
      <c r="AY1059" s="217" t="s">
        <v>206</v>
      </c>
    </row>
    <row r="1060" spans="1:65" s="13" customFormat="1" ht="11.25">
      <c r="B1060" s="206"/>
      <c r="C1060" s="207"/>
      <c r="D1060" s="208" t="s">
        <v>246</v>
      </c>
      <c r="E1060" s="207"/>
      <c r="F1060" s="210" t="s">
        <v>3119</v>
      </c>
      <c r="G1060" s="207"/>
      <c r="H1060" s="211">
        <v>143.922</v>
      </c>
      <c r="I1060" s="212"/>
      <c r="J1060" s="207"/>
      <c r="K1060" s="207"/>
      <c r="L1060" s="213"/>
      <c r="M1060" s="214"/>
      <c r="N1060" s="215"/>
      <c r="O1060" s="215"/>
      <c r="P1060" s="215"/>
      <c r="Q1060" s="215"/>
      <c r="R1060" s="215"/>
      <c r="S1060" s="215"/>
      <c r="T1060" s="216"/>
      <c r="AT1060" s="217" t="s">
        <v>246</v>
      </c>
      <c r="AU1060" s="217" t="s">
        <v>82</v>
      </c>
      <c r="AV1060" s="13" t="s">
        <v>82</v>
      </c>
      <c r="AW1060" s="13" t="s">
        <v>4</v>
      </c>
      <c r="AX1060" s="13" t="s">
        <v>80</v>
      </c>
      <c r="AY1060" s="217" t="s">
        <v>206</v>
      </c>
    </row>
    <row r="1061" spans="1:65" s="2" customFormat="1" ht="21.75" customHeight="1">
      <c r="A1061" s="35"/>
      <c r="B1061" s="36"/>
      <c r="C1061" s="193" t="s">
        <v>3120</v>
      </c>
      <c r="D1061" s="193" t="s">
        <v>208</v>
      </c>
      <c r="E1061" s="194" t="s">
        <v>3121</v>
      </c>
      <c r="F1061" s="195" t="s">
        <v>3122</v>
      </c>
      <c r="G1061" s="196" t="s">
        <v>289</v>
      </c>
      <c r="H1061" s="197">
        <v>294.83499999999998</v>
      </c>
      <c r="I1061" s="198"/>
      <c r="J1061" s="199">
        <f>ROUND(I1061*H1061,2)</f>
        <v>0</v>
      </c>
      <c r="K1061" s="195" t="s">
        <v>277</v>
      </c>
      <c r="L1061" s="40"/>
      <c r="M1061" s="200" t="s">
        <v>19</v>
      </c>
      <c r="N1061" s="201" t="s">
        <v>43</v>
      </c>
      <c r="O1061" s="65"/>
      <c r="P1061" s="202">
        <f>O1061*H1061</f>
        <v>0</v>
      </c>
      <c r="Q1061" s="202">
        <v>0</v>
      </c>
      <c r="R1061" s="202">
        <f>Q1061*H1061</f>
        <v>0</v>
      </c>
      <c r="S1061" s="202">
        <v>0</v>
      </c>
      <c r="T1061" s="203">
        <f>S1061*H1061</f>
        <v>0</v>
      </c>
      <c r="U1061" s="35"/>
      <c r="V1061" s="35"/>
      <c r="W1061" s="35"/>
      <c r="X1061" s="35"/>
      <c r="Y1061" s="35"/>
      <c r="Z1061" s="35"/>
      <c r="AA1061" s="35"/>
      <c r="AB1061" s="35"/>
      <c r="AC1061" s="35"/>
      <c r="AD1061" s="35"/>
      <c r="AE1061" s="35"/>
      <c r="AR1061" s="204" t="s">
        <v>343</v>
      </c>
      <c r="AT1061" s="204" t="s">
        <v>208</v>
      </c>
      <c r="AU1061" s="204" t="s">
        <v>82</v>
      </c>
      <c r="AY1061" s="18" t="s">
        <v>206</v>
      </c>
      <c r="BE1061" s="205">
        <f>IF(N1061="základní",J1061,0)</f>
        <v>0</v>
      </c>
      <c r="BF1061" s="205">
        <f>IF(N1061="snížená",J1061,0)</f>
        <v>0</v>
      </c>
      <c r="BG1061" s="205">
        <f>IF(N1061="zákl. přenesená",J1061,0)</f>
        <v>0</v>
      </c>
      <c r="BH1061" s="205">
        <f>IF(N1061="sníž. přenesená",J1061,0)</f>
        <v>0</v>
      </c>
      <c r="BI1061" s="205">
        <f>IF(N1061="nulová",J1061,0)</f>
        <v>0</v>
      </c>
      <c r="BJ1061" s="18" t="s">
        <v>80</v>
      </c>
      <c r="BK1061" s="205">
        <f>ROUND(I1061*H1061,2)</f>
        <v>0</v>
      </c>
      <c r="BL1061" s="18" t="s">
        <v>343</v>
      </c>
      <c r="BM1061" s="204" t="s">
        <v>3123</v>
      </c>
    </row>
    <row r="1062" spans="1:65" s="2" customFormat="1" ht="78">
      <c r="A1062" s="35"/>
      <c r="B1062" s="36"/>
      <c r="C1062" s="37"/>
      <c r="D1062" s="208" t="s">
        <v>279</v>
      </c>
      <c r="E1062" s="37"/>
      <c r="F1062" s="221" t="s">
        <v>3124</v>
      </c>
      <c r="G1062" s="37"/>
      <c r="H1062" s="37"/>
      <c r="I1062" s="116"/>
      <c r="J1062" s="37"/>
      <c r="K1062" s="37"/>
      <c r="L1062" s="40"/>
      <c r="M1062" s="222"/>
      <c r="N1062" s="223"/>
      <c r="O1062" s="65"/>
      <c r="P1062" s="65"/>
      <c r="Q1062" s="65"/>
      <c r="R1062" s="65"/>
      <c r="S1062" s="65"/>
      <c r="T1062" s="66"/>
      <c r="U1062" s="35"/>
      <c r="V1062" s="35"/>
      <c r="W1062" s="35"/>
      <c r="X1062" s="35"/>
      <c r="Y1062" s="35"/>
      <c r="Z1062" s="35"/>
      <c r="AA1062" s="35"/>
      <c r="AB1062" s="35"/>
      <c r="AC1062" s="35"/>
      <c r="AD1062" s="35"/>
      <c r="AE1062" s="35"/>
      <c r="AT1062" s="18" t="s">
        <v>279</v>
      </c>
      <c r="AU1062" s="18" t="s">
        <v>82</v>
      </c>
    </row>
    <row r="1063" spans="1:65" s="12" customFormat="1" ht="22.9" customHeight="1">
      <c r="B1063" s="177"/>
      <c r="C1063" s="178"/>
      <c r="D1063" s="179" t="s">
        <v>71</v>
      </c>
      <c r="E1063" s="191" t="s">
        <v>3125</v>
      </c>
      <c r="F1063" s="191" t="s">
        <v>3126</v>
      </c>
      <c r="G1063" s="178"/>
      <c r="H1063" s="178"/>
      <c r="I1063" s="181"/>
      <c r="J1063" s="192">
        <f>BK1063</f>
        <v>0</v>
      </c>
      <c r="K1063" s="178"/>
      <c r="L1063" s="183"/>
      <c r="M1063" s="184"/>
      <c r="N1063" s="185"/>
      <c r="O1063" s="185"/>
      <c r="P1063" s="186">
        <f>SUM(P1064:P1169)</f>
        <v>0</v>
      </c>
      <c r="Q1063" s="185"/>
      <c r="R1063" s="186">
        <f>SUM(R1064:R1169)</f>
        <v>68.700777760000008</v>
      </c>
      <c r="S1063" s="185"/>
      <c r="T1063" s="187">
        <f>SUM(T1064:T1169)</f>
        <v>0</v>
      </c>
      <c r="AR1063" s="188" t="s">
        <v>82</v>
      </c>
      <c r="AT1063" s="189" t="s">
        <v>71</v>
      </c>
      <c r="AU1063" s="189" t="s">
        <v>80</v>
      </c>
      <c r="AY1063" s="188" t="s">
        <v>206</v>
      </c>
      <c r="BK1063" s="190">
        <f>SUM(BK1064:BK1169)</f>
        <v>0</v>
      </c>
    </row>
    <row r="1064" spans="1:65" s="2" customFormat="1" ht="21.75" customHeight="1">
      <c r="A1064" s="35"/>
      <c r="B1064" s="36"/>
      <c r="C1064" s="193" t="s">
        <v>3127</v>
      </c>
      <c r="D1064" s="193" t="s">
        <v>208</v>
      </c>
      <c r="E1064" s="194" t="s">
        <v>3128</v>
      </c>
      <c r="F1064" s="195" t="s">
        <v>3129</v>
      </c>
      <c r="G1064" s="196" t="s">
        <v>325</v>
      </c>
      <c r="H1064" s="197">
        <v>6106.86</v>
      </c>
      <c r="I1064" s="198"/>
      <c r="J1064" s="199">
        <f>ROUND(I1064*H1064,2)</f>
        <v>0</v>
      </c>
      <c r="K1064" s="195" t="s">
        <v>277</v>
      </c>
      <c r="L1064" s="40"/>
      <c r="M1064" s="200" t="s">
        <v>19</v>
      </c>
      <c r="N1064" s="201" t="s">
        <v>43</v>
      </c>
      <c r="O1064" s="65"/>
      <c r="P1064" s="202">
        <f>O1064*H1064</f>
        <v>0</v>
      </c>
      <c r="Q1064" s="202">
        <v>0</v>
      </c>
      <c r="R1064" s="202">
        <f>Q1064*H1064</f>
        <v>0</v>
      </c>
      <c r="S1064" s="202">
        <v>0</v>
      </c>
      <c r="T1064" s="203">
        <f>S1064*H1064</f>
        <v>0</v>
      </c>
      <c r="U1064" s="35"/>
      <c r="V1064" s="35"/>
      <c r="W1064" s="35"/>
      <c r="X1064" s="35"/>
      <c r="Y1064" s="35"/>
      <c r="Z1064" s="35"/>
      <c r="AA1064" s="35"/>
      <c r="AB1064" s="35"/>
      <c r="AC1064" s="35"/>
      <c r="AD1064" s="35"/>
      <c r="AE1064" s="35"/>
      <c r="AR1064" s="204" t="s">
        <v>343</v>
      </c>
      <c r="AT1064" s="204" t="s">
        <v>208</v>
      </c>
      <c r="AU1064" s="204" t="s">
        <v>82</v>
      </c>
      <c r="AY1064" s="18" t="s">
        <v>206</v>
      </c>
      <c r="BE1064" s="205">
        <f>IF(N1064="základní",J1064,0)</f>
        <v>0</v>
      </c>
      <c r="BF1064" s="205">
        <f>IF(N1064="snížená",J1064,0)</f>
        <v>0</v>
      </c>
      <c r="BG1064" s="205">
        <f>IF(N1064="zákl. přenesená",J1064,0)</f>
        <v>0</v>
      </c>
      <c r="BH1064" s="205">
        <f>IF(N1064="sníž. přenesená",J1064,0)</f>
        <v>0</v>
      </c>
      <c r="BI1064" s="205">
        <f>IF(N1064="nulová",J1064,0)</f>
        <v>0</v>
      </c>
      <c r="BJ1064" s="18" t="s">
        <v>80</v>
      </c>
      <c r="BK1064" s="205">
        <f>ROUND(I1064*H1064,2)</f>
        <v>0</v>
      </c>
      <c r="BL1064" s="18" t="s">
        <v>343</v>
      </c>
      <c r="BM1064" s="204" t="s">
        <v>3130</v>
      </c>
    </row>
    <row r="1065" spans="1:65" s="2" customFormat="1" ht="39">
      <c r="A1065" s="35"/>
      <c r="B1065" s="36"/>
      <c r="C1065" s="37"/>
      <c r="D1065" s="208" t="s">
        <v>279</v>
      </c>
      <c r="E1065" s="37"/>
      <c r="F1065" s="221" t="s">
        <v>3131</v>
      </c>
      <c r="G1065" s="37"/>
      <c r="H1065" s="37"/>
      <c r="I1065" s="116"/>
      <c r="J1065" s="37"/>
      <c r="K1065" s="37"/>
      <c r="L1065" s="40"/>
      <c r="M1065" s="222"/>
      <c r="N1065" s="223"/>
      <c r="O1065" s="65"/>
      <c r="P1065" s="65"/>
      <c r="Q1065" s="65"/>
      <c r="R1065" s="65"/>
      <c r="S1065" s="65"/>
      <c r="T1065" s="66"/>
      <c r="U1065" s="35"/>
      <c r="V1065" s="35"/>
      <c r="W1065" s="35"/>
      <c r="X1065" s="35"/>
      <c r="Y1065" s="35"/>
      <c r="Z1065" s="35"/>
      <c r="AA1065" s="35"/>
      <c r="AB1065" s="35"/>
      <c r="AC1065" s="35"/>
      <c r="AD1065" s="35"/>
      <c r="AE1065" s="35"/>
      <c r="AT1065" s="18" t="s">
        <v>279</v>
      </c>
      <c r="AU1065" s="18" t="s">
        <v>82</v>
      </c>
    </row>
    <row r="1066" spans="1:65" s="13" customFormat="1" ht="11.25">
      <c r="B1066" s="206"/>
      <c r="C1066" s="207"/>
      <c r="D1066" s="208" t="s">
        <v>246</v>
      </c>
      <c r="E1066" s="209" t="s">
        <v>19</v>
      </c>
      <c r="F1066" s="210" t="s">
        <v>2462</v>
      </c>
      <c r="G1066" s="207"/>
      <c r="H1066" s="211">
        <v>741.74</v>
      </c>
      <c r="I1066" s="212"/>
      <c r="J1066" s="207"/>
      <c r="K1066" s="207"/>
      <c r="L1066" s="213"/>
      <c r="M1066" s="214"/>
      <c r="N1066" s="215"/>
      <c r="O1066" s="215"/>
      <c r="P1066" s="215"/>
      <c r="Q1066" s="215"/>
      <c r="R1066" s="215"/>
      <c r="S1066" s="215"/>
      <c r="T1066" s="216"/>
      <c r="AT1066" s="217" t="s">
        <v>246</v>
      </c>
      <c r="AU1066" s="217" t="s">
        <v>82</v>
      </c>
      <c r="AV1066" s="13" t="s">
        <v>82</v>
      </c>
      <c r="AW1066" s="13" t="s">
        <v>33</v>
      </c>
      <c r="AX1066" s="13" t="s">
        <v>72</v>
      </c>
      <c r="AY1066" s="217" t="s">
        <v>206</v>
      </c>
    </row>
    <row r="1067" spans="1:65" s="13" customFormat="1" ht="22.5">
      <c r="B1067" s="206"/>
      <c r="C1067" s="207"/>
      <c r="D1067" s="208" t="s">
        <v>246</v>
      </c>
      <c r="E1067" s="209" t="s">
        <v>19</v>
      </c>
      <c r="F1067" s="210" t="s">
        <v>2464</v>
      </c>
      <c r="G1067" s="207"/>
      <c r="H1067" s="211">
        <v>1578.89</v>
      </c>
      <c r="I1067" s="212"/>
      <c r="J1067" s="207"/>
      <c r="K1067" s="207"/>
      <c r="L1067" s="213"/>
      <c r="M1067" s="214"/>
      <c r="N1067" s="215"/>
      <c r="O1067" s="215"/>
      <c r="P1067" s="215"/>
      <c r="Q1067" s="215"/>
      <c r="R1067" s="215"/>
      <c r="S1067" s="215"/>
      <c r="T1067" s="216"/>
      <c r="AT1067" s="217" t="s">
        <v>246</v>
      </c>
      <c r="AU1067" s="217" t="s">
        <v>82</v>
      </c>
      <c r="AV1067" s="13" t="s">
        <v>82</v>
      </c>
      <c r="AW1067" s="13" t="s">
        <v>33</v>
      </c>
      <c r="AX1067" s="13" t="s">
        <v>72</v>
      </c>
      <c r="AY1067" s="217" t="s">
        <v>206</v>
      </c>
    </row>
    <row r="1068" spans="1:65" s="13" customFormat="1" ht="22.5">
      <c r="B1068" s="206"/>
      <c r="C1068" s="207"/>
      <c r="D1068" s="208" t="s">
        <v>246</v>
      </c>
      <c r="E1068" s="209" t="s">
        <v>19</v>
      </c>
      <c r="F1068" s="210" t="s">
        <v>2465</v>
      </c>
      <c r="G1068" s="207"/>
      <c r="H1068" s="211">
        <v>1278.7850000000001</v>
      </c>
      <c r="I1068" s="212"/>
      <c r="J1068" s="207"/>
      <c r="K1068" s="207"/>
      <c r="L1068" s="213"/>
      <c r="M1068" s="214"/>
      <c r="N1068" s="215"/>
      <c r="O1068" s="215"/>
      <c r="P1068" s="215"/>
      <c r="Q1068" s="215"/>
      <c r="R1068" s="215"/>
      <c r="S1068" s="215"/>
      <c r="T1068" s="216"/>
      <c r="AT1068" s="217" t="s">
        <v>246</v>
      </c>
      <c r="AU1068" s="217" t="s">
        <v>82</v>
      </c>
      <c r="AV1068" s="13" t="s">
        <v>82</v>
      </c>
      <c r="AW1068" s="13" t="s">
        <v>33</v>
      </c>
      <c r="AX1068" s="13" t="s">
        <v>72</v>
      </c>
      <c r="AY1068" s="217" t="s">
        <v>206</v>
      </c>
    </row>
    <row r="1069" spans="1:65" s="13" customFormat="1" ht="22.5">
      <c r="B1069" s="206"/>
      <c r="C1069" s="207"/>
      <c r="D1069" s="208" t="s">
        <v>246</v>
      </c>
      <c r="E1069" s="209" t="s">
        <v>19</v>
      </c>
      <c r="F1069" s="210" t="s">
        <v>2466</v>
      </c>
      <c r="G1069" s="207"/>
      <c r="H1069" s="211">
        <v>1216.405</v>
      </c>
      <c r="I1069" s="212"/>
      <c r="J1069" s="207"/>
      <c r="K1069" s="207"/>
      <c r="L1069" s="213"/>
      <c r="M1069" s="214"/>
      <c r="N1069" s="215"/>
      <c r="O1069" s="215"/>
      <c r="P1069" s="215"/>
      <c r="Q1069" s="215"/>
      <c r="R1069" s="215"/>
      <c r="S1069" s="215"/>
      <c r="T1069" s="216"/>
      <c r="AT1069" s="217" t="s">
        <v>246</v>
      </c>
      <c r="AU1069" s="217" t="s">
        <v>82</v>
      </c>
      <c r="AV1069" s="13" t="s">
        <v>82</v>
      </c>
      <c r="AW1069" s="13" t="s">
        <v>33</v>
      </c>
      <c r="AX1069" s="13" t="s">
        <v>72</v>
      </c>
      <c r="AY1069" s="217" t="s">
        <v>206</v>
      </c>
    </row>
    <row r="1070" spans="1:65" s="13" customFormat="1" ht="11.25">
      <c r="B1070" s="206"/>
      <c r="C1070" s="207"/>
      <c r="D1070" s="208" t="s">
        <v>246</v>
      </c>
      <c r="E1070" s="209" t="s">
        <v>19</v>
      </c>
      <c r="F1070" s="210" t="s">
        <v>2467</v>
      </c>
      <c r="G1070" s="207"/>
      <c r="H1070" s="211">
        <v>338.1</v>
      </c>
      <c r="I1070" s="212"/>
      <c r="J1070" s="207"/>
      <c r="K1070" s="207"/>
      <c r="L1070" s="213"/>
      <c r="M1070" s="214"/>
      <c r="N1070" s="215"/>
      <c r="O1070" s="215"/>
      <c r="P1070" s="215"/>
      <c r="Q1070" s="215"/>
      <c r="R1070" s="215"/>
      <c r="S1070" s="215"/>
      <c r="T1070" s="216"/>
      <c r="AT1070" s="217" t="s">
        <v>246</v>
      </c>
      <c r="AU1070" s="217" t="s">
        <v>82</v>
      </c>
      <c r="AV1070" s="13" t="s">
        <v>82</v>
      </c>
      <c r="AW1070" s="13" t="s">
        <v>33</v>
      </c>
      <c r="AX1070" s="13" t="s">
        <v>72</v>
      </c>
      <c r="AY1070" s="217" t="s">
        <v>206</v>
      </c>
    </row>
    <row r="1071" spans="1:65" s="13" customFormat="1" ht="22.5">
      <c r="B1071" s="206"/>
      <c r="C1071" s="207"/>
      <c r="D1071" s="208" t="s">
        <v>246</v>
      </c>
      <c r="E1071" s="209" t="s">
        <v>19</v>
      </c>
      <c r="F1071" s="210" t="s">
        <v>2451</v>
      </c>
      <c r="G1071" s="207"/>
      <c r="H1071" s="211">
        <v>317.83999999999997</v>
      </c>
      <c r="I1071" s="212"/>
      <c r="J1071" s="207"/>
      <c r="K1071" s="207"/>
      <c r="L1071" s="213"/>
      <c r="M1071" s="214"/>
      <c r="N1071" s="215"/>
      <c r="O1071" s="215"/>
      <c r="P1071" s="215"/>
      <c r="Q1071" s="215"/>
      <c r="R1071" s="215"/>
      <c r="S1071" s="215"/>
      <c r="T1071" s="216"/>
      <c r="AT1071" s="217" t="s">
        <v>246</v>
      </c>
      <c r="AU1071" s="217" t="s">
        <v>82</v>
      </c>
      <c r="AV1071" s="13" t="s">
        <v>82</v>
      </c>
      <c r="AW1071" s="13" t="s">
        <v>33</v>
      </c>
      <c r="AX1071" s="13" t="s">
        <v>72</v>
      </c>
      <c r="AY1071" s="217" t="s">
        <v>206</v>
      </c>
    </row>
    <row r="1072" spans="1:65" s="13" customFormat="1" ht="11.25">
      <c r="B1072" s="206"/>
      <c r="C1072" s="207"/>
      <c r="D1072" s="208" t="s">
        <v>246</v>
      </c>
      <c r="E1072" s="209" t="s">
        <v>19</v>
      </c>
      <c r="F1072" s="210" t="s">
        <v>2452</v>
      </c>
      <c r="G1072" s="207"/>
      <c r="H1072" s="211">
        <v>68.709999999999994</v>
      </c>
      <c r="I1072" s="212"/>
      <c r="J1072" s="207"/>
      <c r="K1072" s="207"/>
      <c r="L1072" s="213"/>
      <c r="M1072" s="214"/>
      <c r="N1072" s="215"/>
      <c r="O1072" s="215"/>
      <c r="P1072" s="215"/>
      <c r="Q1072" s="215"/>
      <c r="R1072" s="215"/>
      <c r="S1072" s="215"/>
      <c r="T1072" s="216"/>
      <c r="AT1072" s="217" t="s">
        <v>246</v>
      </c>
      <c r="AU1072" s="217" t="s">
        <v>82</v>
      </c>
      <c r="AV1072" s="13" t="s">
        <v>82</v>
      </c>
      <c r="AW1072" s="13" t="s">
        <v>33</v>
      </c>
      <c r="AX1072" s="13" t="s">
        <v>72</v>
      </c>
      <c r="AY1072" s="217" t="s">
        <v>206</v>
      </c>
    </row>
    <row r="1073" spans="1:65" s="13" customFormat="1" ht="11.25">
      <c r="B1073" s="206"/>
      <c r="C1073" s="207"/>
      <c r="D1073" s="208" t="s">
        <v>246</v>
      </c>
      <c r="E1073" s="209" t="s">
        <v>19</v>
      </c>
      <c r="F1073" s="210" t="s">
        <v>2453</v>
      </c>
      <c r="G1073" s="207"/>
      <c r="H1073" s="211">
        <v>94.14</v>
      </c>
      <c r="I1073" s="212"/>
      <c r="J1073" s="207"/>
      <c r="K1073" s="207"/>
      <c r="L1073" s="213"/>
      <c r="M1073" s="214"/>
      <c r="N1073" s="215"/>
      <c r="O1073" s="215"/>
      <c r="P1073" s="215"/>
      <c r="Q1073" s="215"/>
      <c r="R1073" s="215"/>
      <c r="S1073" s="215"/>
      <c r="T1073" s="216"/>
      <c r="AT1073" s="217" t="s">
        <v>246</v>
      </c>
      <c r="AU1073" s="217" t="s">
        <v>82</v>
      </c>
      <c r="AV1073" s="13" t="s">
        <v>82</v>
      </c>
      <c r="AW1073" s="13" t="s">
        <v>33</v>
      </c>
      <c r="AX1073" s="13" t="s">
        <v>72</v>
      </c>
      <c r="AY1073" s="217" t="s">
        <v>206</v>
      </c>
    </row>
    <row r="1074" spans="1:65" s="13" customFormat="1" ht="11.25">
      <c r="B1074" s="206"/>
      <c r="C1074" s="207"/>
      <c r="D1074" s="208" t="s">
        <v>246</v>
      </c>
      <c r="E1074" s="209" t="s">
        <v>19</v>
      </c>
      <c r="F1074" s="210" t="s">
        <v>2482</v>
      </c>
      <c r="G1074" s="207"/>
      <c r="H1074" s="211">
        <v>379.71</v>
      </c>
      <c r="I1074" s="212"/>
      <c r="J1074" s="207"/>
      <c r="K1074" s="207"/>
      <c r="L1074" s="213"/>
      <c r="M1074" s="214"/>
      <c r="N1074" s="215"/>
      <c r="O1074" s="215"/>
      <c r="P1074" s="215"/>
      <c r="Q1074" s="215"/>
      <c r="R1074" s="215"/>
      <c r="S1074" s="215"/>
      <c r="T1074" s="216"/>
      <c r="AT1074" s="217" t="s">
        <v>246</v>
      </c>
      <c r="AU1074" s="217" t="s">
        <v>82</v>
      </c>
      <c r="AV1074" s="13" t="s">
        <v>82</v>
      </c>
      <c r="AW1074" s="13" t="s">
        <v>33</v>
      </c>
      <c r="AX1074" s="13" t="s">
        <v>72</v>
      </c>
      <c r="AY1074" s="217" t="s">
        <v>206</v>
      </c>
    </row>
    <row r="1075" spans="1:65" s="13" customFormat="1" ht="11.25">
      <c r="B1075" s="206"/>
      <c r="C1075" s="207"/>
      <c r="D1075" s="208" t="s">
        <v>246</v>
      </c>
      <c r="E1075" s="209" t="s">
        <v>19</v>
      </c>
      <c r="F1075" s="210" t="s">
        <v>2483</v>
      </c>
      <c r="G1075" s="207"/>
      <c r="H1075" s="211">
        <v>92.54</v>
      </c>
      <c r="I1075" s="212"/>
      <c r="J1075" s="207"/>
      <c r="K1075" s="207"/>
      <c r="L1075" s="213"/>
      <c r="M1075" s="214"/>
      <c r="N1075" s="215"/>
      <c r="O1075" s="215"/>
      <c r="P1075" s="215"/>
      <c r="Q1075" s="215"/>
      <c r="R1075" s="215"/>
      <c r="S1075" s="215"/>
      <c r="T1075" s="216"/>
      <c r="AT1075" s="217" t="s">
        <v>246</v>
      </c>
      <c r="AU1075" s="217" t="s">
        <v>82</v>
      </c>
      <c r="AV1075" s="13" t="s">
        <v>82</v>
      </c>
      <c r="AW1075" s="13" t="s">
        <v>33</v>
      </c>
      <c r="AX1075" s="13" t="s">
        <v>72</v>
      </c>
      <c r="AY1075" s="217" t="s">
        <v>206</v>
      </c>
    </row>
    <row r="1076" spans="1:65" s="14" customFormat="1" ht="11.25">
      <c r="B1076" s="234"/>
      <c r="C1076" s="235"/>
      <c r="D1076" s="208" t="s">
        <v>246</v>
      </c>
      <c r="E1076" s="236" t="s">
        <v>19</v>
      </c>
      <c r="F1076" s="237" t="s">
        <v>406</v>
      </c>
      <c r="G1076" s="235"/>
      <c r="H1076" s="238">
        <v>6106.86</v>
      </c>
      <c r="I1076" s="239"/>
      <c r="J1076" s="235"/>
      <c r="K1076" s="235"/>
      <c r="L1076" s="240"/>
      <c r="M1076" s="241"/>
      <c r="N1076" s="242"/>
      <c r="O1076" s="242"/>
      <c r="P1076" s="242"/>
      <c r="Q1076" s="242"/>
      <c r="R1076" s="242"/>
      <c r="S1076" s="242"/>
      <c r="T1076" s="243"/>
      <c r="AT1076" s="244" t="s">
        <v>246</v>
      </c>
      <c r="AU1076" s="244" t="s">
        <v>82</v>
      </c>
      <c r="AV1076" s="14" t="s">
        <v>212</v>
      </c>
      <c r="AW1076" s="14" t="s">
        <v>33</v>
      </c>
      <c r="AX1076" s="14" t="s">
        <v>80</v>
      </c>
      <c r="AY1076" s="244" t="s">
        <v>206</v>
      </c>
    </row>
    <row r="1077" spans="1:65" s="2" customFormat="1" ht="16.5" customHeight="1">
      <c r="A1077" s="35"/>
      <c r="B1077" s="36"/>
      <c r="C1077" s="224" t="s">
        <v>3132</v>
      </c>
      <c r="D1077" s="224" t="s">
        <v>286</v>
      </c>
      <c r="E1077" s="225" t="s">
        <v>3133</v>
      </c>
      <c r="F1077" s="226" t="s">
        <v>3134</v>
      </c>
      <c r="G1077" s="227" t="s">
        <v>325</v>
      </c>
      <c r="H1077" s="228">
        <v>5464.3239999999996</v>
      </c>
      <c r="I1077" s="229"/>
      <c r="J1077" s="230">
        <f>ROUND(I1077*H1077,2)</f>
        <v>0</v>
      </c>
      <c r="K1077" s="226" t="s">
        <v>277</v>
      </c>
      <c r="L1077" s="231"/>
      <c r="M1077" s="232" t="s">
        <v>19</v>
      </c>
      <c r="N1077" s="233" t="s">
        <v>43</v>
      </c>
      <c r="O1077" s="65"/>
      <c r="P1077" s="202">
        <f>O1077*H1077</f>
        <v>0</v>
      </c>
      <c r="Q1077" s="202">
        <v>1.5E-3</v>
      </c>
      <c r="R1077" s="202">
        <f>Q1077*H1077</f>
        <v>8.1964860000000002</v>
      </c>
      <c r="S1077" s="202">
        <v>0</v>
      </c>
      <c r="T1077" s="203">
        <f>S1077*H1077</f>
        <v>0</v>
      </c>
      <c r="U1077" s="35"/>
      <c r="V1077" s="35"/>
      <c r="W1077" s="35"/>
      <c r="X1077" s="35"/>
      <c r="Y1077" s="35"/>
      <c r="Z1077" s="35"/>
      <c r="AA1077" s="35"/>
      <c r="AB1077" s="35"/>
      <c r="AC1077" s="35"/>
      <c r="AD1077" s="35"/>
      <c r="AE1077" s="35"/>
      <c r="AR1077" s="204" t="s">
        <v>422</v>
      </c>
      <c r="AT1077" s="204" t="s">
        <v>286</v>
      </c>
      <c r="AU1077" s="204" t="s">
        <v>82</v>
      </c>
      <c r="AY1077" s="18" t="s">
        <v>206</v>
      </c>
      <c r="BE1077" s="205">
        <f>IF(N1077="základní",J1077,0)</f>
        <v>0</v>
      </c>
      <c r="BF1077" s="205">
        <f>IF(N1077="snížená",J1077,0)</f>
        <v>0</v>
      </c>
      <c r="BG1077" s="205">
        <f>IF(N1077="zákl. přenesená",J1077,0)</f>
        <v>0</v>
      </c>
      <c r="BH1077" s="205">
        <f>IF(N1077="sníž. přenesená",J1077,0)</f>
        <v>0</v>
      </c>
      <c r="BI1077" s="205">
        <f>IF(N1077="nulová",J1077,0)</f>
        <v>0</v>
      </c>
      <c r="BJ1077" s="18" t="s">
        <v>80</v>
      </c>
      <c r="BK1077" s="205">
        <f>ROUND(I1077*H1077,2)</f>
        <v>0</v>
      </c>
      <c r="BL1077" s="18" t="s">
        <v>343</v>
      </c>
      <c r="BM1077" s="204" t="s">
        <v>3135</v>
      </c>
    </row>
    <row r="1078" spans="1:65" s="13" customFormat="1" ht="22.5">
      <c r="B1078" s="206"/>
      <c r="C1078" s="207"/>
      <c r="D1078" s="208" t="s">
        <v>246</v>
      </c>
      <c r="E1078" s="209" t="s">
        <v>19</v>
      </c>
      <c r="F1078" s="210" t="s">
        <v>2464</v>
      </c>
      <c r="G1078" s="207"/>
      <c r="H1078" s="211">
        <v>1578.89</v>
      </c>
      <c r="I1078" s="212"/>
      <c r="J1078" s="207"/>
      <c r="K1078" s="207"/>
      <c r="L1078" s="213"/>
      <c r="M1078" s="214"/>
      <c r="N1078" s="215"/>
      <c r="O1078" s="215"/>
      <c r="P1078" s="215"/>
      <c r="Q1078" s="215"/>
      <c r="R1078" s="215"/>
      <c r="S1078" s="215"/>
      <c r="T1078" s="216"/>
      <c r="AT1078" s="217" t="s">
        <v>246</v>
      </c>
      <c r="AU1078" s="217" t="s">
        <v>82</v>
      </c>
      <c r="AV1078" s="13" t="s">
        <v>82</v>
      </c>
      <c r="AW1078" s="13" t="s">
        <v>33</v>
      </c>
      <c r="AX1078" s="13" t="s">
        <v>72</v>
      </c>
      <c r="AY1078" s="217" t="s">
        <v>206</v>
      </c>
    </row>
    <row r="1079" spans="1:65" s="13" customFormat="1" ht="22.5">
      <c r="B1079" s="206"/>
      <c r="C1079" s="207"/>
      <c r="D1079" s="208" t="s">
        <v>246</v>
      </c>
      <c r="E1079" s="209" t="s">
        <v>19</v>
      </c>
      <c r="F1079" s="210" t="s">
        <v>2465</v>
      </c>
      <c r="G1079" s="207"/>
      <c r="H1079" s="211">
        <v>1278.7850000000001</v>
      </c>
      <c r="I1079" s="212"/>
      <c r="J1079" s="207"/>
      <c r="K1079" s="207"/>
      <c r="L1079" s="213"/>
      <c r="M1079" s="214"/>
      <c r="N1079" s="215"/>
      <c r="O1079" s="215"/>
      <c r="P1079" s="215"/>
      <c r="Q1079" s="215"/>
      <c r="R1079" s="215"/>
      <c r="S1079" s="215"/>
      <c r="T1079" s="216"/>
      <c r="AT1079" s="217" t="s">
        <v>246</v>
      </c>
      <c r="AU1079" s="217" t="s">
        <v>82</v>
      </c>
      <c r="AV1079" s="13" t="s">
        <v>82</v>
      </c>
      <c r="AW1079" s="13" t="s">
        <v>33</v>
      </c>
      <c r="AX1079" s="13" t="s">
        <v>72</v>
      </c>
      <c r="AY1079" s="217" t="s">
        <v>206</v>
      </c>
    </row>
    <row r="1080" spans="1:65" s="13" customFormat="1" ht="22.5">
      <c r="B1080" s="206"/>
      <c r="C1080" s="207"/>
      <c r="D1080" s="208" t="s">
        <v>246</v>
      </c>
      <c r="E1080" s="209" t="s">
        <v>19</v>
      </c>
      <c r="F1080" s="210" t="s">
        <v>2466</v>
      </c>
      <c r="G1080" s="207"/>
      <c r="H1080" s="211">
        <v>1216.405</v>
      </c>
      <c r="I1080" s="212"/>
      <c r="J1080" s="207"/>
      <c r="K1080" s="207"/>
      <c r="L1080" s="213"/>
      <c r="M1080" s="214"/>
      <c r="N1080" s="215"/>
      <c r="O1080" s="215"/>
      <c r="P1080" s="215"/>
      <c r="Q1080" s="215"/>
      <c r="R1080" s="215"/>
      <c r="S1080" s="215"/>
      <c r="T1080" s="216"/>
      <c r="AT1080" s="217" t="s">
        <v>246</v>
      </c>
      <c r="AU1080" s="217" t="s">
        <v>82</v>
      </c>
      <c r="AV1080" s="13" t="s">
        <v>82</v>
      </c>
      <c r="AW1080" s="13" t="s">
        <v>33</v>
      </c>
      <c r="AX1080" s="13" t="s">
        <v>72</v>
      </c>
      <c r="AY1080" s="217" t="s">
        <v>206</v>
      </c>
    </row>
    <row r="1081" spans="1:65" s="13" customFormat="1" ht="11.25">
      <c r="B1081" s="206"/>
      <c r="C1081" s="207"/>
      <c r="D1081" s="208" t="s">
        <v>246</v>
      </c>
      <c r="E1081" s="209" t="s">
        <v>19</v>
      </c>
      <c r="F1081" s="210" t="s">
        <v>2467</v>
      </c>
      <c r="G1081" s="207"/>
      <c r="H1081" s="211">
        <v>338.1</v>
      </c>
      <c r="I1081" s="212"/>
      <c r="J1081" s="207"/>
      <c r="K1081" s="207"/>
      <c r="L1081" s="213"/>
      <c r="M1081" s="214"/>
      <c r="N1081" s="215"/>
      <c r="O1081" s="215"/>
      <c r="P1081" s="215"/>
      <c r="Q1081" s="215"/>
      <c r="R1081" s="215"/>
      <c r="S1081" s="215"/>
      <c r="T1081" s="216"/>
      <c r="AT1081" s="217" t="s">
        <v>246</v>
      </c>
      <c r="AU1081" s="217" t="s">
        <v>82</v>
      </c>
      <c r="AV1081" s="13" t="s">
        <v>82</v>
      </c>
      <c r="AW1081" s="13" t="s">
        <v>33</v>
      </c>
      <c r="AX1081" s="13" t="s">
        <v>72</v>
      </c>
      <c r="AY1081" s="217" t="s">
        <v>206</v>
      </c>
    </row>
    <row r="1082" spans="1:65" s="13" customFormat="1" ht="22.5">
      <c r="B1082" s="206"/>
      <c r="C1082" s="207"/>
      <c r="D1082" s="208" t="s">
        <v>246</v>
      </c>
      <c r="E1082" s="209" t="s">
        <v>19</v>
      </c>
      <c r="F1082" s="210" t="s">
        <v>2451</v>
      </c>
      <c r="G1082" s="207"/>
      <c r="H1082" s="211">
        <v>317.83999999999997</v>
      </c>
      <c r="I1082" s="212"/>
      <c r="J1082" s="207"/>
      <c r="K1082" s="207"/>
      <c r="L1082" s="213"/>
      <c r="M1082" s="214"/>
      <c r="N1082" s="215"/>
      <c r="O1082" s="215"/>
      <c r="P1082" s="215"/>
      <c r="Q1082" s="215"/>
      <c r="R1082" s="215"/>
      <c r="S1082" s="215"/>
      <c r="T1082" s="216"/>
      <c r="AT1082" s="217" t="s">
        <v>246</v>
      </c>
      <c r="AU1082" s="217" t="s">
        <v>82</v>
      </c>
      <c r="AV1082" s="13" t="s">
        <v>82</v>
      </c>
      <c r="AW1082" s="13" t="s">
        <v>33</v>
      </c>
      <c r="AX1082" s="13" t="s">
        <v>72</v>
      </c>
      <c r="AY1082" s="217" t="s">
        <v>206</v>
      </c>
    </row>
    <row r="1083" spans="1:65" s="13" customFormat="1" ht="11.25">
      <c r="B1083" s="206"/>
      <c r="C1083" s="207"/>
      <c r="D1083" s="208" t="s">
        <v>246</v>
      </c>
      <c r="E1083" s="209" t="s">
        <v>19</v>
      </c>
      <c r="F1083" s="210" t="s">
        <v>2452</v>
      </c>
      <c r="G1083" s="207"/>
      <c r="H1083" s="211">
        <v>68.709999999999994</v>
      </c>
      <c r="I1083" s="212"/>
      <c r="J1083" s="207"/>
      <c r="K1083" s="207"/>
      <c r="L1083" s="213"/>
      <c r="M1083" s="214"/>
      <c r="N1083" s="215"/>
      <c r="O1083" s="215"/>
      <c r="P1083" s="215"/>
      <c r="Q1083" s="215"/>
      <c r="R1083" s="215"/>
      <c r="S1083" s="215"/>
      <c r="T1083" s="216"/>
      <c r="AT1083" s="217" t="s">
        <v>246</v>
      </c>
      <c r="AU1083" s="217" t="s">
        <v>82</v>
      </c>
      <c r="AV1083" s="13" t="s">
        <v>82</v>
      </c>
      <c r="AW1083" s="13" t="s">
        <v>33</v>
      </c>
      <c r="AX1083" s="13" t="s">
        <v>72</v>
      </c>
      <c r="AY1083" s="217" t="s">
        <v>206</v>
      </c>
    </row>
    <row r="1084" spans="1:65" s="13" customFormat="1" ht="11.25">
      <c r="B1084" s="206"/>
      <c r="C1084" s="207"/>
      <c r="D1084" s="208" t="s">
        <v>246</v>
      </c>
      <c r="E1084" s="209" t="s">
        <v>19</v>
      </c>
      <c r="F1084" s="210" t="s">
        <v>2453</v>
      </c>
      <c r="G1084" s="207"/>
      <c r="H1084" s="211">
        <v>94.14</v>
      </c>
      <c r="I1084" s="212"/>
      <c r="J1084" s="207"/>
      <c r="K1084" s="207"/>
      <c r="L1084" s="213"/>
      <c r="M1084" s="214"/>
      <c r="N1084" s="215"/>
      <c r="O1084" s="215"/>
      <c r="P1084" s="215"/>
      <c r="Q1084" s="215"/>
      <c r="R1084" s="215"/>
      <c r="S1084" s="215"/>
      <c r="T1084" s="216"/>
      <c r="AT1084" s="217" t="s">
        <v>246</v>
      </c>
      <c r="AU1084" s="217" t="s">
        <v>82</v>
      </c>
      <c r="AV1084" s="13" t="s">
        <v>82</v>
      </c>
      <c r="AW1084" s="13" t="s">
        <v>33</v>
      </c>
      <c r="AX1084" s="13" t="s">
        <v>72</v>
      </c>
      <c r="AY1084" s="217" t="s">
        <v>206</v>
      </c>
    </row>
    <row r="1085" spans="1:65" s="13" customFormat="1" ht="11.25">
      <c r="B1085" s="206"/>
      <c r="C1085" s="207"/>
      <c r="D1085" s="208" t="s">
        <v>246</v>
      </c>
      <c r="E1085" s="209" t="s">
        <v>19</v>
      </c>
      <c r="F1085" s="210" t="s">
        <v>2482</v>
      </c>
      <c r="G1085" s="207"/>
      <c r="H1085" s="211">
        <v>379.71</v>
      </c>
      <c r="I1085" s="212"/>
      <c r="J1085" s="207"/>
      <c r="K1085" s="207"/>
      <c r="L1085" s="213"/>
      <c r="M1085" s="214"/>
      <c r="N1085" s="215"/>
      <c r="O1085" s="215"/>
      <c r="P1085" s="215"/>
      <c r="Q1085" s="215"/>
      <c r="R1085" s="215"/>
      <c r="S1085" s="215"/>
      <c r="T1085" s="216"/>
      <c r="AT1085" s="217" t="s">
        <v>246</v>
      </c>
      <c r="AU1085" s="217" t="s">
        <v>82</v>
      </c>
      <c r="AV1085" s="13" t="s">
        <v>82</v>
      </c>
      <c r="AW1085" s="13" t="s">
        <v>33</v>
      </c>
      <c r="AX1085" s="13" t="s">
        <v>72</v>
      </c>
      <c r="AY1085" s="217" t="s">
        <v>206</v>
      </c>
    </row>
    <row r="1086" spans="1:65" s="13" customFormat="1" ht="11.25">
      <c r="B1086" s="206"/>
      <c r="C1086" s="207"/>
      <c r="D1086" s="208" t="s">
        <v>246</v>
      </c>
      <c r="E1086" s="209" t="s">
        <v>19</v>
      </c>
      <c r="F1086" s="210" t="s">
        <v>3136</v>
      </c>
      <c r="G1086" s="207"/>
      <c r="H1086" s="211">
        <v>84.6</v>
      </c>
      <c r="I1086" s="212"/>
      <c r="J1086" s="207"/>
      <c r="K1086" s="207"/>
      <c r="L1086" s="213"/>
      <c r="M1086" s="214"/>
      <c r="N1086" s="215"/>
      <c r="O1086" s="215"/>
      <c r="P1086" s="215"/>
      <c r="Q1086" s="215"/>
      <c r="R1086" s="215"/>
      <c r="S1086" s="215"/>
      <c r="T1086" s="216"/>
      <c r="AT1086" s="217" t="s">
        <v>246</v>
      </c>
      <c r="AU1086" s="217" t="s">
        <v>82</v>
      </c>
      <c r="AV1086" s="13" t="s">
        <v>82</v>
      </c>
      <c r="AW1086" s="13" t="s">
        <v>33</v>
      </c>
      <c r="AX1086" s="13" t="s">
        <v>72</v>
      </c>
      <c r="AY1086" s="217" t="s">
        <v>206</v>
      </c>
    </row>
    <row r="1087" spans="1:65" s="14" customFormat="1" ht="11.25">
      <c r="B1087" s="234"/>
      <c r="C1087" s="235"/>
      <c r="D1087" s="208" t="s">
        <v>246</v>
      </c>
      <c r="E1087" s="236" t="s">
        <v>19</v>
      </c>
      <c r="F1087" s="237" t="s">
        <v>406</v>
      </c>
      <c r="G1087" s="235"/>
      <c r="H1087" s="238">
        <v>5357.18</v>
      </c>
      <c r="I1087" s="239"/>
      <c r="J1087" s="235"/>
      <c r="K1087" s="235"/>
      <c r="L1087" s="240"/>
      <c r="M1087" s="241"/>
      <c r="N1087" s="242"/>
      <c r="O1087" s="242"/>
      <c r="P1087" s="242"/>
      <c r="Q1087" s="242"/>
      <c r="R1087" s="242"/>
      <c r="S1087" s="242"/>
      <c r="T1087" s="243"/>
      <c r="AT1087" s="244" t="s">
        <v>246</v>
      </c>
      <c r="AU1087" s="244" t="s">
        <v>82</v>
      </c>
      <c r="AV1087" s="14" t="s">
        <v>212</v>
      </c>
      <c r="AW1087" s="14" t="s">
        <v>33</v>
      </c>
      <c r="AX1087" s="14" t="s">
        <v>80</v>
      </c>
      <c r="AY1087" s="244" t="s">
        <v>206</v>
      </c>
    </row>
    <row r="1088" spans="1:65" s="13" customFormat="1" ht="11.25">
      <c r="B1088" s="206"/>
      <c r="C1088" s="207"/>
      <c r="D1088" s="208" t="s">
        <v>246</v>
      </c>
      <c r="E1088" s="207"/>
      <c r="F1088" s="210" t="s">
        <v>3137</v>
      </c>
      <c r="G1088" s="207"/>
      <c r="H1088" s="211">
        <v>5464.3239999999996</v>
      </c>
      <c r="I1088" s="212"/>
      <c r="J1088" s="207"/>
      <c r="K1088" s="207"/>
      <c r="L1088" s="213"/>
      <c r="M1088" s="214"/>
      <c r="N1088" s="215"/>
      <c r="O1088" s="215"/>
      <c r="P1088" s="215"/>
      <c r="Q1088" s="215"/>
      <c r="R1088" s="215"/>
      <c r="S1088" s="215"/>
      <c r="T1088" s="216"/>
      <c r="AT1088" s="217" t="s">
        <v>246</v>
      </c>
      <c r="AU1088" s="217" t="s">
        <v>82</v>
      </c>
      <c r="AV1088" s="13" t="s">
        <v>82</v>
      </c>
      <c r="AW1088" s="13" t="s">
        <v>4</v>
      </c>
      <c r="AX1088" s="13" t="s">
        <v>80</v>
      </c>
      <c r="AY1088" s="217" t="s">
        <v>206</v>
      </c>
    </row>
    <row r="1089" spans="1:65" s="2" customFormat="1" ht="16.5" customHeight="1">
      <c r="A1089" s="35"/>
      <c r="B1089" s="36"/>
      <c r="C1089" s="224" t="s">
        <v>3138</v>
      </c>
      <c r="D1089" s="224" t="s">
        <v>286</v>
      </c>
      <c r="E1089" s="225" t="s">
        <v>3139</v>
      </c>
      <c r="F1089" s="226" t="s">
        <v>3140</v>
      </c>
      <c r="G1089" s="227" t="s">
        <v>325</v>
      </c>
      <c r="H1089" s="228">
        <v>8.0990000000000002</v>
      </c>
      <c r="I1089" s="229"/>
      <c r="J1089" s="230">
        <f>ROUND(I1089*H1089,2)</f>
        <v>0</v>
      </c>
      <c r="K1089" s="226" t="s">
        <v>277</v>
      </c>
      <c r="L1089" s="231"/>
      <c r="M1089" s="232" t="s">
        <v>19</v>
      </c>
      <c r="N1089" s="233" t="s">
        <v>43</v>
      </c>
      <c r="O1089" s="65"/>
      <c r="P1089" s="202">
        <f>O1089*H1089</f>
        <v>0</v>
      </c>
      <c r="Q1089" s="202">
        <v>2.5000000000000001E-3</v>
      </c>
      <c r="R1089" s="202">
        <f>Q1089*H1089</f>
        <v>2.0247500000000002E-2</v>
      </c>
      <c r="S1089" s="202">
        <v>0</v>
      </c>
      <c r="T1089" s="203">
        <f>S1089*H1089</f>
        <v>0</v>
      </c>
      <c r="U1089" s="35"/>
      <c r="V1089" s="35"/>
      <c r="W1089" s="35"/>
      <c r="X1089" s="35"/>
      <c r="Y1089" s="35"/>
      <c r="Z1089" s="35"/>
      <c r="AA1089" s="35"/>
      <c r="AB1089" s="35"/>
      <c r="AC1089" s="35"/>
      <c r="AD1089" s="35"/>
      <c r="AE1089" s="35"/>
      <c r="AR1089" s="204" t="s">
        <v>422</v>
      </c>
      <c r="AT1089" s="204" t="s">
        <v>286</v>
      </c>
      <c r="AU1089" s="204" t="s">
        <v>82</v>
      </c>
      <c r="AY1089" s="18" t="s">
        <v>206</v>
      </c>
      <c r="BE1089" s="205">
        <f>IF(N1089="základní",J1089,0)</f>
        <v>0</v>
      </c>
      <c r="BF1089" s="205">
        <f>IF(N1089="snížená",J1089,0)</f>
        <v>0</v>
      </c>
      <c r="BG1089" s="205">
        <f>IF(N1089="zákl. přenesená",J1089,0)</f>
        <v>0</v>
      </c>
      <c r="BH1089" s="205">
        <f>IF(N1089="sníž. přenesená",J1089,0)</f>
        <v>0</v>
      </c>
      <c r="BI1089" s="205">
        <f>IF(N1089="nulová",J1089,0)</f>
        <v>0</v>
      </c>
      <c r="BJ1089" s="18" t="s">
        <v>80</v>
      </c>
      <c r="BK1089" s="205">
        <f>ROUND(I1089*H1089,2)</f>
        <v>0</v>
      </c>
      <c r="BL1089" s="18" t="s">
        <v>343</v>
      </c>
      <c r="BM1089" s="204" t="s">
        <v>3141</v>
      </c>
    </row>
    <row r="1090" spans="1:65" s="13" customFormat="1" ht="11.25">
      <c r="B1090" s="206"/>
      <c r="C1090" s="207"/>
      <c r="D1090" s="208" t="s">
        <v>246</v>
      </c>
      <c r="E1090" s="209" t="s">
        <v>19</v>
      </c>
      <c r="F1090" s="210" t="s">
        <v>3142</v>
      </c>
      <c r="G1090" s="207"/>
      <c r="H1090" s="211">
        <v>7.94</v>
      </c>
      <c r="I1090" s="212"/>
      <c r="J1090" s="207"/>
      <c r="K1090" s="207"/>
      <c r="L1090" s="213"/>
      <c r="M1090" s="214"/>
      <c r="N1090" s="215"/>
      <c r="O1090" s="215"/>
      <c r="P1090" s="215"/>
      <c r="Q1090" s="215"/>
      <c r="R1090" s="215"/>
      <c r="S1090" s="215"/>
      <c r="T1090" s="216"/>
      <c r="AT1090" s="217" t="s">
        <v>246</v>
      </c>
      <c r="AU1090" s="217" t="s">
        <v>82</v>
      </c>
      <c r="AV1090" s="13" t="s">
        <v>82</v>
      </c>
      <c r="AW1090" s="13" t="s">
        <v>33</v>
      </c>
      <c r="AX1090" s="13" t="s">
        <v>80</v>
      </c>
      <c r="AY1090" s="217" t="s">
        <v>206</v>
      </c>
    </row>
    <row r="1091" spans="1:65" s="13" customFormat="1" ht="11.25">
      <c r="B1091" s="206"/>
      <c r="C1091" s="207"/>
      <c r="D1091" s="208" t="s">
        <v>246</v>
      </c>
      <c r="E1091" s="207"/>
      <c r="F1091" s="210" t="s">
        <v>3143</v>
      </c>
      <c r="G1091" s="207"/>
      <c r="H1091" s="211">
        <v>8.0990000000000002</v>
      </c>
      <c r="I1091" s="212"/>
      <c r="J1091" s="207"/>
      <c r="K1091" s="207"/>
      <c r="L1091" s="213"/>
      <c r="M1091" s="214"/>
      <c r="N1091" s="215"/>
      <c r="O1091" s="215"/>
      <c r="P1091" s="215"/>
      <c r="Q1091" s="215"/>
      <c r="R1091" s="215"/>
      <c r="S1091" s="215"/>
      <c r="T1091" s="216"/>
      <c r="AT1091" s="217" t="s">
        <v>246</v>
      </c>
      <c r="AU1091" s="217" t="s">
        <v>82</v>
      </c>
      <c r="AV1091" s="13" t="s">
        <v>82</v>
      </c>
      <c r="AW1091" s="13" t="s">
        <v>4</v>
      </c>
      <c r="AX1091" s="13" t="s">
        <v>80</v>
      </c>
      <c r="AY1091" s="217" t="s">
        <v>206</v>
      </c>
    </row>
    <row r="1092" spans="1:65" s="2" customFormat="1" ht="16.5" customHeight="1">
      <c r="A1092" s="35"/>
      <c r="B1092" s="36"/>
      <c r="C1092" s="224" t="s">
        <v>3144</v>
      </c>
      <c r="D1092" s="224" t="s">
        <v>286</v>
      </c>
      <c r="E1092" s="225" t="s">
        <v>3145</v>
      </c>
      <c r="F1092" s="226" t="s">
        <v>3146</v>
      </c>
      <c r="G1092" s="227" t="s">
        <v>325</v>
      </c>
      <c r="H1092" s="228">
        <v>756.57500000000005</v>
      </c>
      <c r="I1092" s="229"/>
      <c r="J1092" s="230">
        <f>ROUND(I1092*H1092,2)</f>
        <v>0</v>
      </c>
      <c r="K1092" s="226" t="s">
        <v>277</v>
      </c>
      <c r="L1092" s="231"/>
      <c r="M1092" s="232" t="s">
        <v>19</v>
      </c>
      <c r="N1092" s="233" t="s">
        <v>43</v>
      </c>
      <c r="O1092" s="65"/>
      <c r="P1092" s="202">
        <f>O1092*H1092</f>
        <v>0</v>
      </c>
      <c r="Q1092" s="202">
        <v>5.4000000000000003E-3</v>
      </c>
      <c r="R1092" s="202">
        <f>Q1092*H1092</f>
        <v>4.0855050000000004</v>
      </c>
      <c r="S1092" s="202">
        <v>0</v>
      </c>
      <c r="T1092" s="203">
        <f>S1092*H1092</f>
        <v>0</v>
      </c>
      <c r="U1092" s="35"/>
      <c r="V1092" s="35"/>
      <c r="W1092" s="35"/>
      <c r="X1092" s="35"/>
      <c r="Y1092" s="35"/>
      <c r="Z1092" s="35"/>
      <c r="AA1092" s="35"/>
      <c r="AB1092" s="35"/>
      <c r="AC1092" s="35"/>
      <c r="AD1092" s="35"/>
      <c r="AE1092" s="35"/>
      <c r="AR1092" s="204" t="s">
        <v>422</v>
      </c>
      <c r="AT1092" s="204" t="s">
        <v>286</v>
      </c>
      <c r="AU1092" s="204" t="s">
        <v>82</v>
      </c>
      <c r="AY1092" s="18" t="s">
        <v>206</v>
      </c>
      <c r="BE1092" s="205">
        <f>IF(N1092="základní",J1092,0)</f>
        <v>0</v>
      </c>
      <c r="BF1092" s="205">
        <f>IF(N1092="snížená",J1092,0)</f>
        <v>0</v>
      </c>
      <c r="BG1092" s="205">
        <f>IF(N1092="zákl. přenesená",J1092,0)</f>
        <v>0</v>
      </c>
      <c r="BH1092" s="205">
        <f>IF(N1092="sníž. přenesená",J1092,0)</f>
        <v>0</v>
      </c>
      <c r="BI1092" s="205">
        <f>IF(N1092="nulová",J1092,0)</f>
        <v>0</v>
      </c>
      <c r="BJ1092" s="18" t="s">
        <v>80</v>
      </c>
      <c r="BK1092" s="205">
        <f>ROUND(I1092*H1092,2)</f>
        <v>0</v>
      </c>
      <c r="BL1092" s="18" t="s">
        <v>343</v>
      </c>
      <c r="BM1092" s="204" t="s">
        <v>3147</v>
      </c>
    </row>
    <row r="1093" spans="1:65" s="13" customFormat="1" ht="11.25">
      <c r="B1093" s="206"/>
      <c r="C1093" s="207"/>
      <c r="D1093" s="208" t="s">
        <v>246</v>
      </c>
      <c r="E1093" s="209" t="s">
        <v>19</v>
      </c>
      <c r="F1093" s="210" t="s">
        <v>2462</v>
      </c>
      <c r="G1093" s="207"/>
      <c r="H1093" s="211">
        <v>741.74</v>
      </c>
      <c r="I1093" s="212"/>
      <c r="J1093" s="207"/>
      <c r="K1093" s="207"/>
      <c r="L1093" s="213"/>
      <c r="M1093" s="214"/>
      <c r="N1093" s="215"/>
      <c r="O1093" s="215"/>
      <c r="P1093" s="215"/>
      <c r="Q1093" s="215"/>
      <c r="R1093" s="215"/>
      <c r="S1093" s="215"/>
      <c r="T1093" s="216"/>
      <c r="AT1093" s="217" t="s">
        <v>246</v>
      </c>
      <c r="AU1093" s="217" t="s">
        <v>82</v>
      </c>
      <c r="AV1093" s="13" t="s">
        <v>82</v>
      </c>
      <c r="AW1093" s="13" t="s">
        <v>33</v>
      </c>
      <c r="AX1093" s="13" t="s">
        <v>80</v>
      </c>
      <c r="AY1093" s="217" t="s">
        <v>206</v>
      </c>
    </row>
    <row r="1094" spans="1:65" s="13" customFormat="1" ht="11.25">
      <c r="B1094" s="206"/>
      <c r="C1094" s="207"/>
      <c r="D1094" s="208" t="s">
        <v>246</v>
      </c>
      <c r="E1094" s="207"/>
      <c r="F1094" s="210" t="s">
        <v>3148</v>
      </c>
      <c r="G1094" s="207"/>
      <c r="H1094" s="211">
        <v>756.57500000000005</v>
      </c>
      <c r="I1094" s="212"/>
      <c r="J1094" s="207"/>
      <c r="K1094" s="207"/>
      <c r="L1094" s="213"/>
      <c r="M1094" s="214"/>
      <c r="N1094" s="215"/>
      <c r="O1094" s="215"/>
      <c r="P1094" s="215"/>
      <c r="Q1094" s="215"/>
      <c r="R1094" s="215"/>
      <c r="S1094" s="215"/>
      <c r="T1094" s="216"/>
      <c r="AT1094" s="217" t="s">
        <v>246</v>
      </c>
      <c r="AU1094" s="217" t="s">
        <v>82</v>
      </c>
      <c r="AV1094" s="13" t="s">
        <v>82</v>
      </c>
      <c r="AW1094" s="13" t="s">
        <v>4</v>
      </c>
      <c r="AX1094" s="13" t="s">
        <v>80</v>
      </c>
      <c r="AY1094" s="217" t="s">
        <v>206</v>
      </c>
    </row>
    <row r="1095" spans="1:65" s="2" customFormat="1" ht="21.75" customHeight="1">
      <c r="A1095" s="35"/>
      <c r="B1095" s="36"/>
      <c r="C1095" s="193" t="s">
        <v>3149</v>
      </c>
      <c r="D1095" s="193" t="s">
        <v>208</v>
      </c>
      <c r="E1095" s="194" t="s">
        <v>3150</v>
      </c>
      <c r="F1095" s="195" t="s">
        <v>3151</v>
      </c>
      <c r="G1095" s="196" t="s">
        <v>325</v>
      </c>
      <c r="H1095" s="197">
        <v>1102.931</v>
      </c>
      <c r="I1095" s="198"/>
      <c r="J1095" s="199">
        <f>ROUND(I1095*H1095,2)</f>
        <v>0</v>
      </c>
      <c r="K1095" s="195" t="s">
        <v>277</v>
      </c>
      <c r="L1095" s="40"/>
      <c r="M1095" s="200" t="s">
        <v>19</v>
      </c>
      <c r="N1095" s="201" t="s">
        <v>43</v>
      </c>
      <c r="O1095" s="65"/>
      <c r="P1095" s="202">
        <f>O1095*H1095</f>
        <v>0</v>
      </c>
      <c r="Q1095" s="202">
        <v>0</v>
      </c>
      <c r="R1095" s="202">
        <f>Q1095*H1095</f>
        <v>0</v>
      </c>
      <c r="S1095" s="202">
        <v>0</v>
      </c>
      <c r="T1095" s="203">
        <f>S1095*H1095</f>
        <v>0</v>
      </c>
      <c r="U1095" s="35"/>
      <c r="V1095" s="35"/>
      <c r="W1095" s="35"/>
      <c r="X1095" s="35"/>
      <c r="Y1095" s="35"/>
      <c r="Z1095" s="35"/>
      <c r="AA1095" s="35"/>
      <c r="AB1095" s="35"/>
      <c r="AC1095" s="35"/>
      <c r="AD1095" s="35"/>
      <c r="AE1095" s="35"/>
      <c r="AR1095" s="204" t="s">
        <v>343</v>
      </c>
      <c r="AT1095" s="204" t="s">
        <v>208</v>
      </c>
      <c r="AU1095" s="204" t="s">
        <v>82</v>
      </c>
      <c r="AY1095" s="18" t="s">
        <v>206</v>
      </c>
      <c r="BE1095" s="205">
        <f>IF(N1095="základní",J1095,0)</f>
        <v>0</v>
      </c>
      <c r="BF1095" s="205">
        <f>IF(N1095="snížená",J1095,0)</f>
        <v>0</v>
      </c>
      <c r="BG1095" s="205">
        <f>IF(N1095="zákl. přenesená",J1095,0)</f>
        <v>0</v>
      </c>
      <c r="BH1095" s="205">
        <f>IF(N1095="sníž. přenesená",J1095,0)</f>
        <v>0</v>
      </c>
      <c r="BI1095" s="205">
        <f>IF(N1095="nulová",J1095,0)</f>
        <v>0</v>
      </c>
      <c r="BJ1095" s="18" t="s">
        <v>80</v>
      </c>
      <c r="BK1095" s="205">
        <f>ROUND(I1095*H1095,2)</f>
        <v>0</v>
      </c>
      <c r="BL1095" s="18" t="s">
        <v>343</v>
      </c>
      <c r="BM1095" s="204" t="s">
        <v>3152</v>
      </c>
    </row>
    <row r="1096" spans="1:65" s="2" customFormat="1" ht="39">
      <c r="A1096" s="35"/>
      <c r="B1096" s="36"/>
      <c r="C1096" s="37"/>
      <c r="D1096" s="208" t="s">
        <v>279</v>
      </c>
      <c r="E1096" s="37"/>
      <c r="F1096" s="221" t="s">
        <v>3131</v>
      </c>
      <c r="G1096" s="37"/>
      <c r="H1096" s="37"/>
      <c r="I1096" s="116"/>
      <c r="J1096" s="37"/>
      <c r="K1096" s="37"/>
      <c r="L1096" s="40"/>
      <c r="M1096" s="222"/>
      <c r="N1096" s="223"/>
      <c r="O1096" s="65"/>
      <c r="P1096" s="65"/>
      <c r="Q1096" s="65"/>
      <c r="R1096" s="65"/>
      <c r="S1096" s="65"/>
      <c r="T1096" s="66"/>
      <c r="U1096" s="35"/>
      <c r="V1096" s="35"/>
      <c r="W1096" s="35"/>
      <c r="X1096" s="35"/>
      <c r="Y1096" s="35"/>
      <c r="Z1096" s="35"/>
      <c r="AA1096" s="35"/>
      <c r="AB1096" s="35"/>
      <c r="AC1096" s="35"/>
      <c r="AD1096" s="35"/>
      <c r="AE1096" s="35"/>
      <c r="AT1096" s="18" t="s">
        <v>279</v>
      </c>
      <c r="AU1096" s="18" t="s">
        <v>82</v>
      </c>
    </row>
    <row r="1097" spans="1:65" s="13" customFormat="1" ht="11.25">
      <c r="B1097" s="206"/>
      <c r="C1097" s="207"/>
      <c r="D1097" s="208" t="s">
        <v>246</v>
      </c>
      <c r="E1097" s="209" t="s">
        <v>19</v>
      </c>
      <c r="F1097" s="210" t="s">
        <v>3153</v>
      </c>
      <c r="G1097" s="207"/>
      <c r="H1097" s="211">
        <v>29.821000000000002</v>
      </c>
      <c r="I1097" s="212"/>
      <c r="J1097" s="207"/>
      <c r="K1097" s="207"/>
      <c r="L1097" s="213"/>
      <c r="M1097" s="214"/>
      <c r="N1097" s="215"/>
      <c r="O1097" s="215"/>
      <c r="P1097" s="215"/>
      <c r="Q1097" s="215"/>
      <c r="R1097" s="215"/>
      <c r="S1097" s="215"/>
      <c r="T1097" s="216"/>
      <c r="AT1097" s="217" t="s">
        <v>246</v>
      </c>
      <c r="AU1097" s="217" t="s">
        <v>82</v>
      </c>
      <c r="AV1097" s="13" t="s">
        <v>82</v>
      </c>
      <c r="AW1097" s="13" t="s">
        <v>33</v>
      </c>
      <c r="AX1097" s="13" t="s">
        <v>72</v>
      </c>
      <c r="AY1097" s="217" t="s">
        <v>206</v>
      </c>
    </row>
    <row r="1098" spans="1:65" s="13" customFormat="1" ht="11.25">
      <c r="B1098" s="206"/>
      <c r="C1098" s="207"/>
      <c r="D1098" s="208" t="s">
        <v>246</v>
      </c>
      <c r="E1098" s="209" t="s">
        <v>19</v>
      </c>
      <c r="F1098" s="210" t="s">
        <v>2460</v>
      </c>
      <c r="G1098" s="207"/>
      <c r="H1098" s="211">
        <v>557.80999999999995</v>
      </c>
      <c r="I1098" s="212"/>
      <c r="J1098" s="207"/>
      <c r="K1098" s="207"/>
      <c r="L1098" s="213"/>
      <c r="M1098" s="214"/>
      <c r="N1098" s="215"/>
      <c r="O1098" s="215"/>
      <c r="P1098" s="215"/>
      <c r="Q1098" s="215"/>
      <c r="R1098" s="215"/>
      <c r="S1098" s="215"/>
      <c r="T1098" s="216"/>
      <c r="AT1098" s="217" t="s">
        <v>246</v>
      </c>
      <c r="AU1098" s="217" t="s">
        <v>82</v>
      </c>
      <c r="AV1098" s="13" t="s">
        <v>82</v>
      </c>
      <c r="AW1098" s="13" t="s">
        <v>33</v>
      </c>
      <c r="AX1098" s="13" t="s">
        <v>72</v>
      </c>
      <c r="AY1098" s="217" t="s">
        <v>206</v>
      </c>
    </row>
    <row r="1099" spans="1:65" s="13" customFormat="1" ht="11.25">
      <c r="B1099" s="206"/>
      <c r="C1099" s="207"/>
      <c r="D1099" s="208" t="s">
        <v>246</v>
      </c>
      <c r="E1099" s="209" t="s">
        <v>19</v>
      </c>
      <c r="F1099" s="210" t="s">
        <v>2461</v>
      </c>
      <c r="G1099" s="207"/>
      <c r="H1099" s="211">
        <v>78.27</v>
      </c>
      <c r="I1099" s="212"/>
      <c r="J1099" s="207"/>
      <c r="K1099" s="207"/>
      <c r="L1099" s="213"/>
      <c r="M1099" s="214"/>
      <c r="N1099" s="215"/>
      <c r="O1099" s="215"/>
      <c r="P1099" s="215"/>
      <c r="Q1099" s="215"/>
      <c r="R1099" s="215"/>
      <c r="S1099" s="215"/>
      <c r="T1099" s="216"/>
      <c r="AT1099" s="217" t="s">
        <v>246</v>
      </c>
      <c r="AU1099" s="217" t="s">
        <v>82</v>
      </c>
      <c r="AV1099" s="13" t="s">
        <v>82</v>
      </c>
      <c r="AW1099" s="13" t="s">
        <v>33</v>
      </c>
      <c r="AX1099" s="13" t="s">
        <v>72</v>
      </c>
      <c r="AY1099" s="217" t="s">
        <v>206</v>
      </c>
    </row>
    <row r="1100" spans="1:65" s="13" customFormat="1" ht="22.5">
      <c r="B1100" s="206"/>
      <c r="C1100" s="207"/>
      <c r="D1100" s="208" t="s">
        <v>246</v>
      </c>
      <c r="E1100" s="209" t="s">
        <v>19</v>
      </c>
      <c r="F1100" s="210" t="s">
        <v>2449</v>
      </c>
      <c r="G1100" s="207"/>
      <c r="H1100" s="211">
        <v>311.61</v>
      </c>
      <c r="I1100" s="212"/>
      <c r="J1100" s="207"/>
      <c r="K1100" s="207"/>
      <c r="L1100" s="213"/>
      <c r="M1100" s="214"/>
      <c r="N1100" s="215"/>
      <c r="O1100" s="215"/>
      <c r="P1100" s="215"/>
      <c r="Q1100" s="215"/>
      <c r="R1100" s="215"/>
      <c r="S1100" s="215"/>
      <c r="T1100" s="216"/>
      <c r="AT1100" s="217" t="s">
        <v>246</v>
      </c>
      <c r="AU1100" s="217" t="s">
        <v>82</v>
      </c>
      <c r="AV1100" s="13" t="s">
        <v>82</v>
      </c>
      <c r="AW1100" s="13" t="s">
        <v>33</v>
      </c>
      <c r="AX1100" s="13" t="s">
        <v>72</v>
      </c>
      <c r="AY1100" s="217" t="s">
        <v>206</v>
      </c>
    </row>
    <row r="1101" spans="1:65" s="13" customFormat="1" ht="11.25">
      <c r="B1101" s="206"/>
      <c r="C1101" s="207"/>
      <c r="D1101" s="208" t="s">
        <v>246</v>
      </c>
      <c r="E1101" s="209" t="s">
        <v>19</v>
      </c>
      <c r="F1101" s="210" t="s">
        <v>3154</v>
      </c>
      <c r="G1101" s="207"/>
      <c r="H1101" s="211">
        <v>125.42</v>
      </c>
      <c r="I1101" s="212"/>
      <c r="J1101" s="207"/>
      <c r="K1101" s="207"/>
      <c r="L1101" s="213"/>
      <c r="M1101" s="214"/>
      <c r="N1101" s="215"/>
      <c r="O1101" s="215"/>
      <c r="P1101" s="215"/>
      <c r="Q1101" s="215"/>
      <c r="R1101" s="215"/>
      <c r="S1101" s="215"/>
      <c r="T1101" s="216"/>
      <c r="AT1101" s="217" t="s">
        <v>246</v>
      </c>
      <c r="AU1101" s="217" t="s">
        <v>82</v>
      </c>
      <c r="AV1101" s="13" t="s">
        <v>82</v>
      </c>
      <c r="AW1101" s="13" t="s">
        <v>33</v>
      </c>
      <c r="AX1101" s="13" t="s">
        <v>72</v>
      </c>
      <c r="AY1101" s="217" t="s">
        <v>206</v>
      </c>
    </row>
    <row r="1102" spans="1:65" s="14" customFormat="1" ht="11.25">
      <c r="B1102" s="234"/>
      <c r="C1102" s="235"/>
      <c r="D1102" s="208" t="s">
        <v>246</v>
      </c>
      <c r="E1102" s="236" t="s">
        <v>19</v>
      </c>
      <c r="F1102" s="237" t="s">
        <v>406</v>
      </c>
      <c r="G1102" s="235"/>
      <c r="H1102" s="238">
        <v>1102.931</v>
      </c>
      <c r="I1102" s="239"/>
      <c r="J1102" s="235"/>
      <c r="K1102" s="235"/>
      <c r="L1102" s="240"/>
      <c r="M1102" s="241"/>
      <c r="N1102" s="242"/>
      <c r="O1102" s="242"/>
      <c r="P1102" s="242"/>
      <c r="Q1102" s="242"/>
      <c r="R1102" s="242"/>
      <c r="S1102" s="242"/>
      <c r="T1102" s="243"/>
      <c r="AT1102" s="244" t="s">
        <v>246</v>
      </c>
      <c r="AU1102" s="244" t="s">
        <v>82</v>
      </c>
      <c r="AV1102" s="14" t="s">
        <v>212</v>
      </c>
      <c r="AW1102" s="14" t="s">
        <v>33</v>
      </c>
      <c r="AX1102" s="14" t="s">
        <v>80</v>
      </c>
      <c r="AY1102" s="244" t="s">
        <v>206</v>
      </c>
    </row>
    <row r="1103" spans="1:65" s="2" customFormat="1" ht="16.5" customHeight="1">
      <c r="A1103" s="35"/>
      <c r="B1103" s="36"/>
      <c r="C1103" s="224" t="s">
        <v>3155</v>
      </c>
      <c r="D1103" s="224" t="s">
        <v>286</v>
      </c>
      <c r="E1103" s="225" t="s">
        <v>3156</v>
      </c>
      <c r="F1103" s="226" t="s">
        <v>3157</v>
      </c>
      <c r="G1103" s="227" t="s">
        <v>325</v>
      </c>
      <c r="H1103" s="228">
        <v>2236.8209999999999</v>
      </c>
      <c r="I1103" s="229"/>
      <c r="J1103" s="230">
        <f>ROUND(I1103*H1103,2)</f>
        <v>0</v>
      </c>
      <c r="K1103" s="226" t="s">
        <v>277</v>
      </c>
      <c r="L1103" s="231"/>
      <c r="M1103" s="232" t="s">
        <v>19</v>
      </c>
      <c r="N1103" s="233" t="s">
        <v>43</v>
      </c>
      <c r="O1103" s="65"/>
      <c r="P1103" s="202">
        <f>O1103*H1103</f>
        <v>0</v>
      </c>
      <c r="Q1103" s="202">
        <v>1.75E-3</v>
      </c>
      <c r="R1103" s="202">
        <f>Q1103*H1103</f>
        <v>3.9144367500000001</v>
      </c>
      <c r="S1103" s="202">
        <v>0</v>
      </c>
      <c r="T1103" s="203">
        <f>S1103*H1103</f>
        <v>0</v>
      </c>
      <c r="U1103" s="35"/>
      <c r="V1103" s="35"/>
      <c r="W1103" s="35"/>
      <c r="X1103" s="35"/>
      <c r="Y1103" s="35"/>
      <c r="Z1103" s="35"/>
      <c r="AA1103" s="35"/>
      <c r="AB1103" s="35"/>
      <c r="AC1103" s="35"/>
      <c r="AD1103" s="35"/>
      <c r="AE1103" s="35"/>
      <c r="AR1103" s="204" t="s">
        <v>422</v>
      </c>
      <c r="AT1103" s="204" t="s">
        <v>286</v>
      </c>
      <c r="AU1103" s="204" t="s">
        <v>82</v>
      </c>
      <c r="AY1103" s="18" t="s">
        <v>206</v>
      </c>
      <c r="BE1103" s="205">
        <f>IF(N1103="základní",J1103,0)</f>
        <v>0</v>
      </c>
      <c r="BF1103" s="205">
        <f>IF(N1103="snížená",J1103,0)</f>
        <v>0</v>
      </c>
      <c r="BG1103" s="205">
        <f>IF(N1103="zákl. přenesená",J1103,0)</f>
        <v>0</v>
      </c>
      <c r="BH1103" s="205">
        <f>IF(N1103="sníž. přenesená",J1103,0)</f>
        <v>0</v>
      </c>
      <c r="BI1103" s="205">
        <f>IF(N1103="nulová",J1103,0)</f>
        <v>0</v>
      </c>
      <c r="BJ1103" s="18" t="s">
        <v>80</v>
      </c>
      <c r="BK1103" s="205">
        <f>ROUND(I1103*H1103,2)</f>
        <v>0</v>
      </c>
      <c r="BL1103" s="18" t="s">
        <v>343</v>
      </c>
      <c r="BM1103" s="204" t="s">
        <v>3158</v>
      </c>
    </row>
    <row r="1104" spans="1:65" s="13" customFormat="1" ht="11.25">
      <c r="B1104" s="206"/>
      <c r="C1104" s="207"/>
      <c r="D1104" s="208" t="s">
        <v>246</v>
      </c>
      <c r="E1104" s="209" t="s">
        <v>19</v>
      </c>
      <c r="F1104" s="210" t="s">
        <v>3153</v>
      </c>
      <c r="G1104" s="207"/>
      <c r="H1104" s="211">
        <v>29.821000000000002</v>
      </c>
      <c r="I1104" s="212"/>
      <c r="J1104" s="207"/>
      <c r="K1104" s="207"/>
      <c r="L1104" s="213"/>
      <c r="M1104" s="214"/>
      <c r="N1104" s="215"/>
      <c r="O1104" s="215"/>
      <c r="P1104" s="215"/>
      <c r="Q1104" s="215"/>
      <c r="R1104" s="215"/>
      <c r="S1104" s="215"/>
      <c r="T1104" s="216"/>
      <c r="AT1104" s="217" t="s">
        <v>246</v>
      </c>
      <c r="AU1104" s="217" t="s">
        <v>82</v>
      </c>
      <c r="AV1104" s="13" t="s">
        <v>82</v>
      </c>
      <c r="AW1104" s="13" t="s">
        <v>33</v>
      </c>
      <c r="AX1104" s="13" t="s">
        <v>72</v>
      </c>
      <c r="AY1104" s="217" t="s">
        <v>206</v>
      </c>
    </row>
    <row r="1105" spans="1:65" s="13" customFormat="1" ht="11.25">
      <c r="B1105" s="206"/>
      <c r="C1105" s="207"/>
      <c r="D1105" s="208" t="s">
        <v>246</v>
      </c>
      <c r="E1105" s="209" t="s">
        <v>19</v>
      </c>
      <c r="F1105" s="210" t="s">
        <v>2460</v>
      </c>
      <c r="G1105" s="207"/>
      <c r="H1105" s="211">
        <v>557.80999999999995</v>
      </c>
      <c r="I1105" s="212"/>
      <c r="J1105" s="207"/>
      <c r="K1105" s="207"/>
      <c r="L1105" s="213"/>
      <c r="M1105" s="214"/>
      <c r="N1105" s="215"/>
      <c r="O1105" s="215"/>
      <c r="P1105" s="215"/>
      <c r="Q1105" s="215"/>
      <c r="R1105" s="215"/>
      <c r="S1105" s="215"/>
      <c r="T1105" s="216"/>
      <c r="AT1105" s="217" t="s">
        <v>246</v>
      </c>
      <c r="AU1105" s="217" t="s">
        <v>82</v>
      </c>
      <c r="AV1105" s="13" t="s">
        <v>82</v>
      </c>
      <c r="AW1105" s="13" t="s">
        <v>33</v>
      </c>
      <c r="AX1105" s="13" t="s">
        <v>72</v>
      </c>
      <c r="AY1105" s="217" t="s">
        <v>206</v>
      </c>
    </row>
    <row r="1106" spans="1:65" s="13" customFormat="1" ht="11.25">
      <c r="B1106" s="206"/>
      <c r="C1106" s="207"/>
      <c r="D1106" s="208" t="s">
        <v>246</v>
      </c>
      <c r="E1106" s="209" t="s">
        <v>19</v>
      </c>
      <c r="F1106" s="210" t="s">
        <v>2461</v>
      </c>
      <c r="G1106" s="207"/>
      <c r="H1106" s="211">
        <v>78.27</v>
      </c>
      <c r="I1106" s="212"/>
      <c r="J1106" s="207"/>
      <c r="K1106" s="207"/>
      <c r="L1106" s="213"/>
      <c r="M1106" s="214"/>
      <c r="N1106" s="215"/>
      <c r="O1106" s="215"/>
      <c r="P1106" s="215"/>
      <c r="Q1106" s="215"/>
      <c r="R1106" s="215"/>
      <c r="S1106" s="215"/>
      <c r="T1106" s="216"/>
      <c r="AT1106" s="217" t="s">
        <v>246</v>
      </c>
      <c r="AU1106" s="217" t="s">
        <v>82</v>
      </c>
      <c r="AV1106" s="13" t="s">
        <v>82</v>
      </c>
      <c r="AW1106" s="13" t="s">
        <v>33</v>
      </c>
      <c r="AX1106" s="13" t="s">
        <v>72</v>
      </c>
      <c r="AY1106" s="217" t="s">
        <v>206</v>
      </c>
    </row>
    <row r="1107" spans="1:65" s="13" customFormat="1" ht="22.5">
      <c r="B1107" s="206"/>
      <c r="C1107" s="207"/>
      <c r="D1107" s="208" t="s">
        <v>246</v>
      </c>
      <c r="E1107" s="209" t="s">
        <v>19</v>
      </c>
      <c r="F1107" s="210" t="s">
        <v>2449</v>
      </c>
      <c r="G1107" s="207"/>
      <c r="H1107" s="211">
        <v>311.61</v>
      </c>
      <c r="I1107" s="212"/>
      <c r="J1107" s="207"/>
      <c r="K1107" s="207"/>
      <c r="L1107" s="213"/>
      <c r="M1107" s="214"/>
      <c r="N1107" s="215"/>
      <c r="O1107" s="215"/>
      <c r="P1107" s="215"/>
      <c r="Q1107" s="215"/>
      <c r="R1107" s="215"/>
      <c r="S1107" s="215"/>
      <c r="T1107" s="216"/>
      <c r="AT1107" s="217" t="s">
        <v>246</v>
      </c>
      <c r="AU1107" s="217" t="s">
        <v>82</v>
      </c>
      <c r="AV1107" s="13" t="s">
        <v>82</v>
      </c>
      <c r="AW1107" s="13" t="s">
        <v>33</v>
      </c>
      <c r="AX1107" s="13" t="s">
        <v>72</v>
      </c>
      <c r="AY1107" s="217" t="s">
        <v>206</v>
      </c>
    </row>
    <row r="1108" spans="1:65" s="13" customFormat="1" ht="11.25">
      <c r="B1108" s="206"/>
      <c r="C1108" s="207"/>
      <c r="D1108" s="208" t="s">
        <v>246</v>
      </c>
      <c r="E1108" s="209" t="s">
        <v>19</v>
      </c>
      <c r="F1108" s="210" t="s">
        <v>3159</v>
      </c>
      <c r="G1108" s="207"/>
      <c r="H1108" s="211">
        <v>118.97</v>
      </c>
      <c r="I1108" s="212"/>
      <c r="J1108" s="207"/>
      <c r="K1108" s="207"/>
      <c r="L1108" s="213"/>
      <c r="M1108" s="214"/>
      <c r="N1108" s="215"/>
      <c r="O1108" s="215"/>
      <c r="P1108" s="215"/>
      <c r="Q1108" s="215"/>
      <c r="R1108" s="215"/>
      <c r="S1108" s="215"/>
      <c r="T1108" s="216"/>
      <c r="AT1108" s="217" t="s">
        <v>246</v>
      </c>
      <c r="AU1108" s="217" t="s">
        <v>82</v>
      </c>
      <c r="AV1108" s="13" t="s">
        <v>82</v>
      </c>
      <c r="AW1108" s="13" t="s">
        <v>33</v>
      </c>
      <c r="AX1108" s="13" t="s">
        <v>72</v>
      </c>
      <c r="AY1108" s="217" t="s">
        <v>206</v>
      </c>
    </row>
    <row r="1109" spans="1:65" s="14" customFormat="1" ht="11.25">
      <c r="B1109" s="234"/>
      <c r="C1109" s="235"/>
      <c r="D1109" s="208" t="s">
        <v>246</v>
      </c>
      <c r="E1109" s="236" t="s">
        <v>19</v>
      </c>
      <c r="F1109" s="237" t="s">
        <v>406</v>
      </c>
      <c r="G1109" s="235"/>
      <c r="H1109" s="238">
        <v>1096.481</v>
      </c>
      <c r="I1109" s="239"/>
      <c r="J1109" s="235"/>
      <c r="K1109" s="235"/>
      <c r="L1109" s="240"/>
      <c r="M1109" s="241"/>
      <c r="N1109" s="242"/>
      <c r="O1109" s="242"/>
      <c r="P1109" s="242"/>
      <c r="Q1109" s="242"/>
      <c r="R1109" s="242"/>
      <c r="S1109" s="242"/>
      <c r="T1109" s="243"/>
      <c r="AT1109" s="244" t="s">
        <v>246</v>
      </c>
      <c r="AU1109" s="244" t="s">
        <v>82</v>
      </c>
      <c r="AV1109" s="14" t="s">
        <v>212</v>
      </c>
      <c r="AW1109" s="14" t="s">
        <v>33</v>
      </c>
      <c r="AX1109" s="14" t="s">
        <v>80</v>
      </c>
      <c r="AY1109" s="244" t="s">
        <v>206</v>
      </c>
    </row>
    <row r="1110" spans="1:65" s="13" customFormat="1" ht="11.25">
      <c r="B1110" s="206"/>
      <c r="C1110" s="207"/>
      <c r="D1110" s="208" t="s">
        <v>246</v>
      </c>
      <c r="E1110" s="207"/>
      <c r="F1110" s="210" t="s">
        <v>3160</v>
      </c>
      <c r="G1110" s="207"/>
      <c r="H1110" s="211">
        <v>2236.8209999999999</v>
      </c>
      <c r="I1110" s="212"/>
      <c r="J1110" s="207"/>
      <c r="K1110" s="207"/>
      <c r="L1110" s="213"/>
      <c r="M1110" s="214"/>
      <c r="N1110" s="215"/>
      <c r="O1110" s="215"/>
      <c r="P1110" s="215"/>
      <c r="Q1110" s="215"/>
      <c r="R1110" s="215"/>
      <c r="S1110" s="215"/>
      <c r="T1110" s="216"/>
      <c r="AT1110" s="217" t="s">
        <v>246</v>
      </c>
      <c r="AU1110" s="217" t="s">
        <v>82</v>
      </c>
      <c r="AV1110" s="13" t="s">
        <v>82</v>
      </c>
      <c r="AW1110" s="13" t="s">
        <v>4</v>
      </c>
      <c r="AX1110" s="13" t="s">
        <v>80</v>
      </c>
      <c r="AY1110" s="217" t="s">
        <v>206</v>
      </c>
    </row>
    <row r="1111" spans="1:65" s="2" customFormat="1" ht="21.75" customHeight="1">
      <c r="A1111" s="35"/>
      <c r="B1111" s="36"/>
      <c r="C1111" s="193" t="s">
        <v>3161</v>
      </c>
      <c r="D1111" s="193" t="s">
        <v>208</v>
      </c>
      <c r="E1111" s="194" t="s">
        <v>3162</v>
      </c>
      <c r="F1111" s="195" t="s">
        <v>3163</v>
      </c>
      <c r="G1111" s="196" t="s">
        <v>325</v>
      </c>
      <c r="H1111" s="197">
        <v>1335.155</v>
      </c>
      <c r="I1111" s="198"/>
      <c r="J1111" s="199">
        <f>ROUND(I1111*H1111,2)</f>
        <v>0</v>
      </c>
      <c r="K1111" s="195" t="s">
        <v>277</v>
      </c>
      <c r="L1111" s="40"/>
      <c r="M1111" s="200" t="s">
        <v>19</v>
      </c>
      <c r="N1111" s="201" t="s">
        <v>43</v>
      </c>
      <c r="O1111" s="65"/>
      <c r="P1111" s="202">
        <f>O1111*H1111</f>
        <v>0</v>
      </c>
      <c r="Q1111" s="202">
        <v>6.0000000000000001E-3</v>
      </c>
      <c r="R1111" s="202">
        <f>Q1111*H1111</f>
        <v>8.0109300000000001</v>
      </c>
      <c r="S1111" s="202">
        <v>0</v>
      </c>
      <c r="T1111" s="203">
        <f>S1111*H1111</f>
        <v>0</v>
      </c>
      <c r="U1111" s="35"/>
      <c r="V1111" s="35"/>
      <c r="W1111" s="35"/>
      <c r="X1111" s="35"/>
      <c r="Y1111" s="35"/>
      <c r="Z1111" s="35"/>
      <c r="AA1111" s="35"/>
      <c r="AB1111" s="35"/>
      <c r="AC1111" s="35"/>
      <c r="AD1111" s="35"/>
      <c r="AE1111" s="35"/>
      <c r="AR1111" s="204" t="s">
        <v>343</v>
      </c>
      <c r="AT1111" s="204" t="s">
        <v>208</v>
      </c>
      <c r="AU1111" s="204" t="s">
        <v>82</v>
      </c>
      <c r="AY1111" s="18" t="s">
        <v>206</v>
      </c>
      <c r="BE1111" s="205">
        <f>IF(N1111="základní",J1111,0)</f>
        <v>0</v>
      </c>
      <c r="BF1111" s="205">
        <f>IF(N1111="snížená",J1111,0)</f>
        <v>0</v>
      </c>
      <c r="BG1111" s="205">
        <f>IF(N1111="zákl. přenesená",J1111,0)</f>
        <v>0</v>
      </c>
      <c r="BH1111" s="205">
        <f>IF(N1111="sníž. přenesená",J1111,0)</f>
        <v>0</v>
      </c>
      <c r="BI1111" s="205">
        <f>IF(N1111="nulová",J1111,0)</f>
        <v>0</v>
      </c>
      <c r="BJ1111" s="18" t="s">
        <v>80</v>
      </c>
      <c r="BK1111" s="205">
        <f>ROUND(I1111*H1111,2)</f>
        <v>0</v>
      </c>
      <c r="BL1111" s="18" t="s">
        <v>343</v>
      </c>
      <c r="BM1111" s="204" t="s">
        <v>3164</v>
      </c>
    </row>
    <row r="1112" spans="1:65" s="2" customFormat="1" ht="68.25">
      <c r="A1112" s="35"/>
      <c r="B1112" s="36"/>
      <c r="C1112" s="37"/>
      <c r="D1112" s="208" t="s">
        <v>279</v>
      </c>
      <c r="E1112" s="37"/>
      <c r="F1112" s="221" t="s">
        <v>3165</v>
      </c>
      <c r="G1112" s="37"/>
      <c r="H1112" s="37"/>
      <c r="I1112" s="116"/>
      <c r="J1112" s="37"/>
      <c r="K1112" s="37"/>
      <c r="L1112" s="40"/>
      <c r="M1112" s="222"/>
      <c r="N1112" s="223"/>
      <c r="O1112" s="65"/>
      <c r="P1112" s="65"/>
      <c r="Q1112" s="65"/>
      <c r="R1112" s="65"/>
      <c r="S1112" s="65"/>
      <c r="T1112" s="66"/>
      <c r="U1112" s="35"/>
      <c r="V1112" s="35"/>
      <c r="W1112" s="35"/>
      <c r="X1112" s="35"/>
      <c r="Y1112" s="35"/>
      <c r="Z1112" s="35"/>
      <c r="AA1112" s="35"/>
      <c r="AB1112" s="35"/>
      <c r="AC1112" s="35"/>
      <c r="AD1112" s="35"/>
      <c r="AE1112" s="35"/>
      <c r="AT1112" s="18" t="s">
        <v>279</v>
      </c>
      <c r="AU1112" s="18" t="s">
        <v>82</v>
      </c>
    </row>
    <row r="1113" spans="1:65" s="13" customFormat="1" ht="22.5">
      <c r="B1113" s="206"/>
      <c r="C1113" s="207"/>
      <c r="D1113" s="208" t="s">
        <v>246</v>
      </c>
      <c r="E1113" s="209" t="s">
        <v>19</v>
      </c>
      <c r="F1113" s="210" t="s">
        <v>3166</v>
      </c>
      <c r="G1113" s="207"/>
      <c r="H1113" s="211">
        <v>940.91600000000005</v>
      </c>
      <c r="I1113" s="212"/>
      <c r="J1113" s="207"/>
      <c r="K1113" s="207"/>
      <c r="L1113" s="213"/>
      <c r="M1113" s="214"/>
      <c r="N1113" s="215"/>
      <c r="O1113" s="215"/>
      <c r="P1113" s="215"/>
      <c r="Q1113" s="215"/>
      <c r="R1113" s="215"/>
      <c r="S1113" s="215"/>
      <c r="T1113" s="216"/>
      <c r="AT1113" s="217" t="s">
        <v>246</v>
      </c>
      <c r="AU1113" s="217" t="s">
        <v>82</v>
      </c>
      <c r="AV1113" s="13" t="s">
        <v>82</v>
      </c>
      <c r="AW1113" s="13" t="s">
        <v>33</v>
      </c>
      <c r="AX1113" s="13" t="s">
        <v>72</v>
      </c>
      <c r="AY1113" s="217" t="s">
        <v>206</v>
      </c>
    </row>
    <row r="1114" spans="1:65" s="13" customFormat="1" ht="22.5">
      <c r="B1114" s="206"/>
      <c r="C1114" s="207"/>
      <c r="D1114" s="208" t="s">
        <v>246</v>
      </c>
      <c r="E1114" s="209" t="s">
        <v>19</v>
      </c>
      <c r="F1114" s="210" t="s">
        <v>3167</v>
      </c>
      <c r="G1114" s="207"/>
      <c r="H1114" s="211">
        <v>394.23899999999998</v>
      </c>
      <c r="I1114" s="212"/>
      <c r="J1114" s="207"/>
      <c r="K1114" s="207"/>
      <c r="L1114" s="213"/>
      <c r="M1114" s="214"/>
      <c r="N1114" s="215"/>
      <c r="O1114" s="215"/>
      <c r="P1114" s="215"/>
      <c r="Q1114" s="215"/>
      <c r="R1114" s="215"/>
      <c r="S1114" s="215"/>
      <c r="T1114" s="216"/>
      <c r="AT1114" s="217" t="s">
        <v>246</v>
      </c>
      <c r="AU1114" s="217" t="s">
        <v>82</v>
      </c>
      <c r="AV1114" s="13" t="s">
        <v>82</v>
      </c>
      <c r="AW1114" s="13" t="s">
        <v>33</v>
      </c>
      <c r="AX1114" s="13" t="s">
        <v>72</v>
      </c>
      <c r="AY1114" s="217" t="s">
        <v>206</v>
      </c>
    </row>
    <row r="1115" spans="1:65" s="14" customFormat="1" ht="11.25">
      <c r="B1115" s="234"/>
      <c r="C1115" s="235"/>
      <c r="D1115" s="208" t="s">
        <v>246</v>
      </c>
      <c r="E1115" s="236" t="s">
        <v>19</v>
      </c>
      <c r="F1115" s="237" t="s">
        <v>406</v>
      </c>
      <c r="G1115" s="235"/>
      <c r="H1115" s="238">
        <v>1335.155</v>
      </c>
      <c r="I1115" s="239"/>
      <c r="J1115" s="235"/>
      <c r="K1115" s="235"/>
      <c r="L1115" s="240"/>
      <c r="M1115" s="241"/>
      <c r="N1115" s="242"/>
      <c r="O1115" s="242"/>
      <c r="P1115" s="242"/>
      <c r="Q1115" s="242"/>
      <c r="R1115" s="242"/>
      <c r="S1115" s="242"/>
      <c r="T1115" s="243"/>
      <c r="AT1115" s="244" t="s">
        <v>246</v>
      </c>
      <c r="AU1115" s="244" t="s">
        <v>82</v>
      </c>
      <c r="AV1115" s="14" t="s">
        <v>212</v>
      </c>
      <c r="AW1115" s="14" t="s">
        <v>33</v>
      </c>
      <c r="AX1115" s="14" t="s">
        <v>80</v>
      </c>
      <c r="AY1115" s="244" t="s">
        <v>206</v>
      </c>
    </row>
    <row r="1116" spans="1:65" s="2" customFormat="1" ht="16.5" customHeight="1">
      <c r="A1116" s="35"/>
      <c r="B1116" s="36"/>
      <c r="C1116" s="224" t="s">
        <v>3168</v>
      </c>
      <c r="D1116" s="224" t="s">
        <v>286</v>
      </c>
      <c r="E1116" s="225" t="s">
        <v>3169</v>
      </c>
      <c r="F1116" s="226" t="s">
        <v>3170</v>
      </c>
      <c r="G1116" s="227" t="s">
        <v>325</v>
      </c>
      <c r="H1116" s="228">
        <v>987.96199999999999</v>
      </c>
      <c r="I1116" s="229"/>
      <c r="J1116" s="230">
        <f>ROUND(I1116*H1116,2)</f>
        <v>0</v>
      </c>
      <c r="K1116" s="226" t="s">
        <v>277</v>
      </c>
      <c r="L1116" s="231"/>
      <c r="M1116" s="232" t="s">
        <v>19</v>
      </c>
      <c r="N1116" s="233" t="s">
        <v>43</v>
      </c>
      <c r="O1116" s="65"/>
      <c r="P1116" s="202">
        <f>O1116*H1116</f>
        <v>0</v>
      </c>
      <c r="Q1116" s="202">
        <v>3.0000000000000001E-3</v>
      </c>
      <c r="R1116" s="202">
        <f>Q1116*H1116</f>
        <v>2.963886</v>
      </c>
      <c r="S1116" s="202">
        <v>0</v>
      </c>
      <c r="T1116" s="203">
        <f>S1116*H1116</f>
        <v>0</v>
      </c>
      <c r="U1116" s="35"/>
      <c r="V1116" s="35"/>
      <c r="W1116" s="35"/>
      <c r="X1116" s="35"/>
      <c r="Y1116" s="35"/>
      <c r="Z1116" s="35"/>
      <c r="AA1116" s="35"/>
      <c r="AB1116" s="35"/>
      <c r="AC1116" s="35"/>
      <c r="AD1116" s="35"/>
      <c r="AE1116" s="35"/>
      <c r="AR1116" s="204" t="s">
        <v>422</v>
      </c>
      <c r="AT1116" s="204" t="s">
        <v>286</v>
      </c>
      <c r="AU1116" s="204" t="s">
        <v>82</v>
      </c>
      <c r="AY1116" s="18" t="s">
        <v>206</v>
      </c>
      <c r="BE1116" s="205">
        <f>IF(N1116="základní",J1116,0)</f>
        <v>0</v>
      </c>
      <c r="BF1116" s="205">
        <f>IF(N1116="snížená",J1116,0)</f>
        <v>0</v>
      </c>
      <c r="BG1116" s="205">
        <f>IF(N1116="zákl. přenesená",J1116,0)</f>
        <v>0</v>
      </c>
      <c r="BH1116" s="205">
        <f>IF(N1116="sníž. přenesená",J1116,0)</f>
        <v>0</v>
      </c>
      <c r="BI1116" s="205">
        <f>IF(N1116="nulová",J1116,0)</f>
        <v>0</v>
      </c>
      <c r="BJ1116" s="18" t="s">
        <v>80</v>
      </c>
      <c r="BK1116" s="205">
        <f>ROUND(I1116*H1116,2)</f>
        <v>0</v>
      </c>
      <c r="BL1116" s="18" t="s">
        <v>343</v>
      </c>
      <c r="BM1116" s="204" t="s">
        <v>3171</v>
      </c>
    </row>
    <row r="1117" spans="1:65" s="13" customFormat="1" ht="22.5">
      <c r="B1117" s="206"/>
      <c r="C1117" s="207"/>
      <c r="D1117" s="208" t="s">
        <v>246</v>
      </c>
      <c r="E1117" s="209" t="s">
        <v>19</v>
      </c>
      <c r="F1117" s="210" t="s">
        <v>3166</v>
      </c>
      <c r="G1117" s="207"/>
      <c r="H1117" s="211">
        <v>940.91600000000005</v>
      </c>
      <c r="I1117" s="212"/>
      <c r="J1117" s="207"/>
      <c r="K1117" s="207"/>
      <c r="L1117" s="213"/>
      <c r="M1117" s="214"/>
      <c r="N1117" s="215"/>
      <c r="O1117" s="215"/>
      <c r="P1117" s="215"/>
      <c r="Q1117" s="215"/>
      <c r="R1117" s="215"/>
      <c r="S1117" s="215"/>
      <c r="T1117" s="216"/>
      <c r="AT1117" s="217" t="s">
        <v>246</v>
      </c>
      <c r="AU1117" s="217" t="s">
        <v>82</v>
      </c>
      <c r="AV1117" s="13" t="s">
        <v>82</v>
      </c>
      <c r="AW1117" s="13" t="s">
        <v>33</v>
      </c>
      <c r="AX1117" s="13" t="s">
        <v>80</v>
      </c>
      <c r="AY1117" s="217" t="s">
        <v>206</v>
      </c>
    </row>
    <row r="1118" spans="1:65" s="13" customFormat="1" ht="11.25">
      <c r="B1118" s="206"/>
      <c r="C1118" s="207"/>
      <c r="D1118" s="208" t="s">
        <v>246</v>
      </c>
      <c r="E1118" s="207"/>
      <c r="F1118" s="210" t="s">
        <v>3172</v>
      </c>
      <c r="G1118" s="207"/>
      <c r="H1118" s="211">
        <v>987.96199999999999</v>
      </c>
      <c r="I1118" s="212"/>
      <c r="J1118" s="207"/>
      <c r="K1118" s="207"/>
      <c r="L1118" s="213"/>
      <c r="M1118" s="214"/>
      <c r="N1118" s="215"/>
      <c r="O1118" s="215"/>
      <c r="P1118" s="215"/>
      <c r="Q1118" s="215"/>
      <c r="R1118" s="215"/>
      <c r="S1118" s="215"/>
      <c r="T1118" s="216"/>
      <c r="AT1118" s="217" t="s">
        <v>246</v>
      </c>
      <c r="AU1118" s="217" t="s">
        <v>82</v>
      </c>
      <c r="AV1118" s="13" t="s">
        <v>82</v>
      </c>
      <c r="AW1118" s="13" t="s">
        <v>4</v>
      </c>
      <c r="AX1118" s="13" t="s">
        <v>80</v>
      </c>
      <c r="AY1118" s="217" t="s">
        <v>206</v>
      </c>
    </row>
    <row r="1119" spans="1:65" s="2" customFormat="1" ht="16.5" customHeight="1">
      <c r="A1119" s="35"/>
      <c r="B1119" s="36"/>
      <c r="C1119" s="224" t="s">
        <v>3173</v>
      </c>
      <c r="D1119" s="224" t="s">
        <v>286</v>
      </c>
      <c r="E1119" s="225" t="s">
        <v>3174</v>
      </c>
      <c r="F1119" s="226" t="s">
        <v>3175</v>
      </c>
      <c r="G1119" s="227" t="s">
        <v>325</v>
      </c>
      <c r="H1119" s="228">
        <v>413.95100000000002</v>
      </c>
      <c r="I1119" s="229"/>
      <c r="J1119" s="230">
        <f>ROUND(I1119*H1119,2)</f>
        <v>0</v>
      </c>
      <c r="K1119" s="226" t="s">
        <v>277</v>
      </c>
      <c r="L1119" s="231"/>
      <c r="M1119" s="232" t="s">
        <v>19</v>
      </c>
      <c r="N1119" s="233" t="s">
        <v>43</v>
      </c>
      <c r="O1119" s="65"/>
      <c r="P1119" s="202">
        <f>O1119*H1119</f>
        <v>0</v>
      </c>
      <c r="Q1119" s="202">
        <v>7.0000000000000001E-3</v>
      </c>
      <c r="R1119" s="202">
        <f>Q1119*H1119</f>
        <v>2.8976570000000001</v>
      </c>
      <c r="S1119" s="202">
        <v>0</v>
      </c>
      <c r="T1119" s="203">
        <f>S1119*H1119</f>
        <v>0</v>
      </c>
      <c r="U1119" s="35"/>
      <c r="V1119" s="35"/>
      <c r="W1119" s="35"/>
      <c r="X1119" s="35"/>
      <c r="Y1119" s="35"/>
      <c r="Z1119" s="35"/>
      <c r="AA1119" s="35"/>
      <c r="AB1119" s="35"/>
      <c r="AC1119" s="35"/>
      <c r="AD1119" s="35"/>
      <c r="AE1119" s="35"/>
      <c r="AR1119" s="204" t="s">
        <v>422</v>
      </c>
      <c r="AT1119" s="204" t="s">
        <v>286</v>
      </c>
      <c r="AU1119" s="204" t="s">
        <v>82</v>
      </c>
      <c r="AY1119" s="18" t="s">
        <v>206</v>
      </c>
      <c r="BE1119" s="205">
        <f>IF(N1119="základní",J1119,0)</f>
        <v>0</v>
      </c>
      <c r="BF1119" s="205">
        <f>IF(N1119="snížená",J1119,0)</f>
        <v>0</v>
      </c>
      <c r="BG1119" s="205">
        <f>IF(N1119="zákl. přenesená",J1119,0)</f>
        <v>0</v>
      </c>
      <c r="BH1119" s="205">
        <f>IF(N1119="sníž. přenesená",J1119,0)</f>
        <v>0</v>
      </c>
      <c r="BI1119" s="205">
        <f>IF(N1119="nulová",J1119,0)</f>
        <v>0</v>
      </c>
      <c r="BJ1119" s="18" t="s">
        <v>80</v>
      </c>
      <c r="BK1119" s="205">
        <f>ROUND(I1119*H1119,2)</f>
        <v>0</v>
      </c>
      <c r="BL1119" s="18" t="s">
        <v>343</v>
      </c>
      <c r="BM1119" s="204" t="s">
        <v>3176</v>
      </c>
    </row>
    <row r="1120" spans="1:65" s="13" customFormat="1" ht="22.5">
      <c r="B1120" s="206"/>
      <c r="C1120" s="207"/>
      <c r="D1120" s="208" t="s">
        <v>246</v>
      </c>
      <c r="E1120" s="209" t="s">
        <v>19</v>
      </c>
      <c r="F1120" s="210" t="s">
        <v>3167</v>
      </c>
      <c r="G1120" s="207"/>
      <c r="H1120" s="211">
        <v>394.23899999999998</v>
      </c>
      <c r="I1120" s="212"/>
      <c r="J1120" s="207"/>
      <c r="K1120" s="207"/>
      <c r="L1120" s="213"/>
      <c r="M1120" s="214"/>
      <c r="N1120" s="215"/>
      <c r="O1120" s="215"/>
      <c r="P1120" s="215"/>
      <c r="Q1120" s="215"/>
      <c r="R1120" s="215"/>
      <c r="S1120" s="215"/>
      <c r="T1120" s="216"/>
      <c r="AT1120" s="217" t="s">
        <v>246</v>
      </c>
      <c r="AU1120" s="217" t="s">
        <v>82</v>
      </c>
      <c r="AV1120" s="13" t="s">
        <v>82</v>
      </c>
      <c r="AW1120" s="13" t="s">
        <v>33</v>
      </c>
      <c r="AX1120" s="13" t="s">
        <v>80</v>
      </c>
      <c r="AY1120" s="217" t="s">
        <v>206</v>
      </c>
    </row>
    <row r="1121" spans="1:65" s="13" customFormat="1" ht="11.25">
      <c r="B1121" s="206"/>
      <c r="C1121" s="207"/>
      <c r="D1121" s="208" t="s">
        <v>246</v>
      </c>
      <c r="E1121" s="207"/>
      <c r="F1121" s="210" t="s">
        <v>3177</v>
      </c>
      <c r="G1121" s="207"/>
      <c r="H1121" s="211">
        <v>413.95100000000002</v>
      </c>
      <c r="I1121" s="212"/>
      <c r="J1121" s="207"/>
      <c r="K1121" s="207"/>
      <c r="L1121" s="213"/>
      <c r="M1121" s="214"/>
      <c r="N1121" s="215"/>
      <c r="O1121" s="215"/>
      <c r="P1121" s="215"/>
      <c r="Q1121" s="215"/>
      <c r="R1121" s="215"/>
      <c r="S1121" s="215"/>
      <c r="T1121" s="216"/>
      <c r="AT1121" s="217" t="s">
        <v>246</v>
      </c>
      <c r="AU1121" s="217" t="s">
        <v>82</v>
      </c>
      <c r="AV1121" s="13" t="s">
        <v>82</v>
      </c>
      <c r="AW1121" s="13" t="s">
        <v>4</v>
      </c>
      <c r="AX1121" s="13" t="s">
        <v>80</v>
      </c>
      <c r="AY1121" s="217" t="s">
        <v>206</v>
      </c>
    </row>
    <row r="1122" spans="1:65" s="2" customFormat="1" ht="21.75" customHeight="1">
      <c r="A1122" s="35"/>
      <c r="B1122" s="36"/>
      <c r="C1122" s="193" t="s">
        <v>3178</v>
      </c>
      <c r="D1122" s="193" t="s">
        <v>208</v>
      </c>
      <c r="E1122" s="194" t="s">
        <v>3179</v>
      </c>
      <c r="F1122" s="195" t="s">
        <v>3180</v>
      </c>
      <c r="G1122" s="196" t="s">
        <v>325</v>
      </c>
      <c r="H1122" s="197">
        <v>320</v>
      </c>
      <c r="I1122" s="198"/>
      <c r="J1122" s="199">
        <f>ROUND(I1122*H1122,2)</f>
        <v>0</v>
      </c>
      <c r="K1122" s="195" t="s">
        <v>277</v>
      </c>
      <c r="L1122" s="40"/>
      <c r="M1122" s="200" t="s">
        <v>19</v>
      </c>
      <c r="N1122" s="201" t="s">
        <v>43</v>
      </c>
      <c r="O1122" s="65"/>
      <c r="P1122" s="202">
        <f>O1122*H1122</f>
        <v>0</v>
      </c>
      <c r="Q1122" s="202">
        <v>1.0000000000000001E-5</v>
      </c>
      <c r="R1122" s="202">
        <f>Q1122*H1122</f>
        <v>3.2000000000000002E-3</v>
      </c>
      <c r="S1122" s="202">
        <v>0</v>
      </c>
      <c r="T1122" s="203">
        <f>S1122*H1122</f>
        <v>0</v>
      </c>
      <c r="U1122" s="35"/>
      <c r="V1122" s="35"/>
      <c r="W1122" s="35"/>
      <c r="X1122" s="35"/>
      <c r="Y1122" s="35"/>
      <c r="Z1122" s="35"/>
      <c r="AA1122" s="35"/>
      <c r="AB1122" s="35"/>
      <c r="AC1122" s="35"/>
      <c r="AD1122" s="35"/>
      <c r="AE1122" s="35"/>
      <c r="AR1122" s="204" t="s">
        <v>343</v>
      </c>
      <c r="AT1122" s="204" t="s">
        <v>208</v>
      </c>
      <c r="AU1122" s="204" t="s">
        <v>82</v>
      </c>
      <c r="AY1122" s="18" t="s">
        <v>206</v>
      </c>
      <c r="BE1122" s="205">
        <f>IF(N1122="základní",J1122,0)</f>
        <v>0</v>
      </c>
      <c r="BF1122" s="205">
        <f>IF(N1122="snížená",J1122,0)</f>
        <v>0</v>
      </c>
      <c r="BG1122" s="205">
        <f>IF(N1122="zákl. přenesená",J1122,0)</f>
        <v>0</v>
      </c>
      <c r="BH1122" s="205">
        <f>IF(N1122="sníž. přenesená",J1122,0)</f>
        <v>0</v>
      </c>
      <c r="BI1122" s="205">
        <f>IF(N1122="nulová",J1122,0)</f>
        <v>0</v>
      </c>
      <c r="BJ1122" s="18" t="s">
        <v>80</v>
      </c>
      <c r="BK1122" s="205">
        <f>ROUND(I1122*H1122,2)</f>
        <v>0</v>
      </c>
      <c r="BL1122" s="18" t="s">
        <v>343</v>
      </c>
      <c r="BM1122" s="204" t="s">
        <v>3181</v>
      </c>
    </row>
    <row r="1123" spans="1:65" s="2" customFormat="1" ht="68.25">
      <c r="A1123" s="35"/>
      <c r="B1123" s="36"/>
      <c r="C1123" s="37"/>
      <c r="D1123" s="208" t="s">
        <v>279</v>
      </c>
      <c r="E1123" s="37"/>
      <c r="F1123" s="221" t="s">
        <v>3165</v>
      </c>
      <c r="G1123" s="37"/>
      <c r="H1123" s="37"/>
      <c r="I1123" s="116"/>
      <c r="J1123" s="37"/>
      <c r="K1123" s="37"/>
      <c r="L1123" s="40"/>
      <c r="M1123" s="222"/>
      <c r="N1123" s="223"/>
      <c r="O1123" s="65"/>
      <c r="P1123" s="65"/>
      <c r="Q1123" s="65"/>
      <c r="R1123" s="65"/>
      <c r="S1123" s="65"/>
      <c r="T1123" s="66"/>
      <c r="U1123" s="35"/>
      <c r="V1123" s="35"/>
      <c r="W1123" s="35"/>
      <c r="X1123" s="35"/>
      <c r="Y1123" s="35"/>
      <c r="Z1123" s="35"/>
      <c r="AA1123" s="35"/>
      <c r="AB1123" s="35"/>
      <c r="AC1123" s="35"/>
      <c r="AD1123" s="35"/>
      <c r="AE1123" s="35"/>
      <c r="AT1123" s="18" t="s">
        <v>279</v>
      </c>
      <c r="AU1123" s="18" t="s">
        <v>82</v>
      </c>
    </row>
    <row r="1124" spans="1:65" s="13" customFormat="1" ht="11.25">
      <c r="B1124" s="206"/>
      <c r="C1124" s="207"/>
      <c r="D1124" s="208" t="s">
        <v>246</v>
      </c>
      <c r="E1124" s="209" t="s">
        <v>19</v>
      </c>
      <c r="F1124" s="210" t="s">
        <v>3182</v>
      </c>
      <c r="G1124" s="207"/>
      <c r="H1124" s="211">
        <v>320</v>
      </c>
      <c r="I1124" s="212"/>
      <c r="J1124" s="207"/>
      <c r="K1124" s="207"/>
      <c r="L1124" s="213"/>
      <c r="M1124" s="214"/>
      <c r="N1124" s="215"/>
      <c r="O1124" s="215"/>
      <c r="P1124" s="215"/>
      <c r="Q1124" s="215"/>
      <c r="R1124" s="215"/>
      <c r="S1124" s="215"/>
      <c r="T1124" s="216"/>
      <c r="AT1124" s="217" t="s">
        <v>246</v>
      </c>
      <c r="AU1124" s="217" t="s">
        <v>82</v>
      </c>
      <c r="AV1124" s="13" t="s">
        <v>82</v>
      </c>
      <c r="AW1124" s="13" t="s">
        <v>33</v>
      </c>
      <c r="AX1124" s="13" t="s">
        <v>80</v>
      </c>
      <c r="AY1124" s="217" t="s">
        <v>206</v>
      </c>
    </row>
    <row r="1125" spans="1:65" s="2" customFormat="1" ht="16.5" customHeight="1">
      <c r="A1125" s="35"/>
      <c r="B1125" s="36"/>
      <c r="C1125" s="224" t="s">
        <v>3183</v>
      </c>
      <c r="D1125" s="224" t="s">
        <v>286</v>
      </c>
      <c r="E1125" s="225" t="s">
        <v>3184</v>
      </c>
      <c r="F1125" s="226" t="s">
        <v>3185</v>
      </c>
      <c r="G1125" s="227" t="s">
        <v>325</v>
      </c>
      <c r="H1125" s="228">
        <v>336</v>
      </c>
      <c r="I1125" s="229"/>
      <c r="J1125" s="230">
        <f>ROUND(I1125*H1125,2)</f>
        <v>0</v>
      </c>
      <c r="K1125" s="226" t="s">
        <v>277</v>
      </c>
      <c r="L1125" s="231"/>
      <c r="M1125" s="232" t="s">
        <v>19</v>
      </c>
      <c r="N1125" s="233" t="s">
        <v>43</v>
      </c>
      <c r="O1125" s="65"/>
      <c r="P1125" s="202">
        <f>O1125*H1125</f>
        <v>0</v>
      </c>
      <c r="Q1125" s="202">
        <v>8.0000000000000007E-5</v>
      </c>
      <c r="R1125" s="202">
        <f>Q1125*H1125</f>
        <v>2.6880000000000001E-2</v>
      </c>
      <c r="S1125" s="202">
        <v>0</v>
      </c>
      <c r="T1125" s="203">
        <f>S1125*H1125</f>
        <v>0</v>
      </c>
      <c r="U1125" s="35"/>
      <c r="V1125" s="35"/>
      <c r="W1125" s="35"/>
      <c r="X1125" s="35"/>
      <c r="Y1125" s="35"/>
      <c r="Z1125" s="35"/>
      <c r="AA1125" s="35"/>
      <c r="AB1125" s="35"/>
      <c r="AC1125" s="35"/>
      <c r="AD1125" s="35"/>
      <c r="AE1125" s="35"/>
      <c r="AR1125" s="204" t="s">
        <v>422</v>
      </c>
      <c r="AT1125" s="204" t="s">
        <v>286</v>
      </c>
      <c r="AU1125" s="204" t="s">
        <v>82</v>
      </c>
      <c r="AY1125" s="18" t="s">
        <v>206</v>
      </c>
      <c r="BE1125" s="205">
        <f>IF(N1125="základní",J1125,0)</f>
        <v>0</v>
      </c>
      <c r="BF1125" s="205">
        <f>IF(N1125="snížená",J1125,0)</f>
        <v>0</v>
      </c>
      <c r="BG1125" s="205">
        <f>IF(N1125="zákl. přenesená",J1125,0)</f>
        <v>0</v>
      </c>
      <c r="BH1125" s="205">
        <f>IF(N1125="sníž. přenesená",J1125,0)</f>
        <v>0</v>
      </c>
      <c r="BI1125" s="205">
        <f>IF(N1125="nulová",J1125,0)</f>
        <v>0</v>
      </c>
      <c r="BJ1125" s="18" t="s">
        <v>80</v>
      </c>
      <c r="BK1125" s="205">
        <f>ROUND(I1125*H1125,2)</f>
        <v>0</v>
      </c>
      <c r="BL1125" s="18" t="s">
        <v>343</v>
      </c>
      <c r="BM1125" s="204" t="s">
        <v>3186</v>
      </c>
    </row>
    <row r="1126" spans="1:65" s="13" customFormat="1" ht="11.25">
      <c r="B1126" s="206"/>
      <c r="C1126" s="207"/>
      <c r="D1126" s="208" t="s">
        <v>246</v>
      </c>
      <c r="E1126" s="209" t="s">
        <v>19</v>
      </c>
      <c r="F1126" s="210" t="s">
        <v>3182</v>
      </c>
      <c r="G1126" s="207"/>
      <c r="H1126" s="211">
        <v>320</v>
      </c>
      <c r="I1126" s="212"/>
      <c r="J1126" s="207"/>
      <c r="K1126" s="207"/>
      <c r="L1126" s="213"/>
      <c r="M1126" s="214"/>
      <c r="N1126" s="215"/>
      <c r="O1126" s="215"/>
      <c r="P1126" s="215"/>
      <c r="Q1126" s="215"/>
      <c r="R1126" s="215"/>
      <c r="S1126" s="215"/>
      <c r="T1126" s="216"/>
      <c r="AT1126" s="217" t="s">
        <v>246</v>
      </c>
      <c r="AU1126" s="217" t="s">
        <v>82</v>
      </c>
      <c r="AV1126" s="13" t="s">
        <v>82</v>
      </c>
      <c r="AW1126" s="13" t="s">
        <v>33</v>
      </c>
      <c r="AX1126" s="13" t="s">
        <v>80</v>
      </c>
      <c r="AY1126" s="217" t="s">
        <v>206</v>
      </c>
    </row>
    <row r="1127" spans="1:65" s="13" customFormat="1" ht="11.25">
      <c r="B1127" s="206"/>
      <c r="C1127" s="207"/>
      <c r="D1127" s="208" t="s">
        <v>246</v>
      </c>
      <c r="E1127" s="207"/>
      <c r="F1127" s="210" t="s">
        <v>3187</v>
      </c>
      <c r="G1127" s="207"/>
      <c r="H1127" s="211">
        <v>336</v>
      </c>
      <c r="I1127" s="212"/>
      <c r="J1127" s="207"/>
      <c r="K1127" s="207"/>
      <c r="L1127" s="213"/>
      <c r="M1127" s="214"/>
      <c r="N1127" s="215"/>
      <c r="O1127" s="215"/>
      <c r="P1127" s="215"/>
      <c r="Q1127" s="215"/>
      <c r="R1127" s="215"/>
      <c r="S1127" s="215"/>
      <c r="T1127" s="216"/>
      <c r="AT1127" s="217" t="s">
        <v>246</v>
      </c>
      <c r="AU1127" s="217" t="s">
        <v>82</v>
      </c>
      <c r="AV1127" s="13" t="s">
        <v>82</v>
      </c>
      <c r="AW1127" s="13" t="s">
        <v>4</v>
      </c>
      <c r="AX1127" s="13" t="s">
        <v>80</v>
      </c>
      <c r="AY1127" s="217" t="s">
        <v>206</v>
      </c>
    </row>
    <row r="1128" spans="1:65" s="2" customFormat="1" ht="21.75" customHeight="1">
      <c r="A1128" s="35"/>
      <c r="B1128" s="36"/>
      <c r="C1128" s="193" t="s">
        <v>3188</v>
      </c>
      <c r="D1128" s="193" t="s">
        <v>208</v>
      </c>
      <c r="E1128" s="194" t="s">
        <v>3189</v>
      </c>
      <c r="F1128" s="195" t="s">
        <v>3190</v>
      </c>
      <c r="G1128" s="196" t="s">
        <v>325</v>
      </c>
      <c r="H1128" s="197">
        <v>2631.7640000000001</v>
      </c>
      <c r="I1128" s="198"/>
      <c r="J1128" s="199">
        <f>ROUND(I1128*H1128,2)</f>
        <v>0</v>
      </c>
      <c r="K1128" s="195" t="s">
        <v>277</v>
      </c>
      <c r="L1128" s="40"/>
      <c r="M1128" s="200" t="s">
        <v>19</v>
      </c>
      <c r="N1128" s="201" t="s">
        <v>43</v>
      </c>
      <c r="O1128" s="65"/>
      <c r="P1128" s="202">
        <f>O1128*H1128</f>
        <v>0</v>
      </c>
      <c r="Q1128" s="202">
        <v>2.0400000000000001E-3</v>
      </c>
      <c r="R1128" s="202">
        <f>Q1128*H1128</f>
        <v>5.368798560000001</v>
      </c>
      <c r="S1128" s="202">
        <v>0</v>
      </c>
      <c r="T1128" s="203">
        <f>S1128*H1128</f>
        <v>0</v>
      </c>
      <c r="U1128" s="35"/>
      <c r="V1128" s="35"/>
      <c r="W1128" s="35"/>
      <c r="X1128" s="35"/>
      <c r="Y1128" s="35"/>
      <c r="Z1128" s="35"/>
      <c r="AA1128" s="35"/>
      <c r="AB1128" s="35"/>
      <c r="AC1128" s="35"/>
      <c r="AD1128" s="35"/>
      <c r="AE1128" s="35"/>
      <c r="AR1128" s="204" t="s">
        <v>343</v>
      </c>
      <c r="AT1128" s="204" t="s">
        <v>208</v>
      </c>
      <c r="AU1128" s="204" t="s">
        <v>82</v>
      </c>
      <c r="AY1128" s="18" t="s">
        <v>206</v>
      </c>
      <c r="BE1128" s="205">
        <f>IF(N1128="základní",J1128,0)</f>
        <v>0</v>
      </c>
      <c r="BF1128" s="205">
        <f>IF(N1128="snížená",J1128,0)</f>
        <v>0</v>
      </c>
      <c r="BG1128" s="205">
        <f>IF(N1128="zákl. přenesená",J1128,0)</f>
        <v>0</v>
      </c>
      <c r="BH1128" s="205">
        <f>IF(N1128="sníž. přenesená",J1128,0)</f>
        <v>0</v>
      </c>
      <c r="BI1128" s="205">
        <f>IF(N1128="nulová",J1128,0)</f>
        <v>0</v>
      </c>
      <c r="BJ1128" s="18" t="s">
        <v>80</v>
      </c>
      <c r="BK1128" s="205">
        <f>ROUND(I1128*H1128,2)</f>
        <v>0</v>
      </c>
      <c r="BL1128" s="18" t="s">
        <v>343</v>
      </c>
      <c r="BM1128" s="204" t="s">
        <v>3191</v>
      </c>
    </row>
    <row r="1129" spans="1:65" s="2" customFormat="1" ht="107.25">
      <c r="A1129" s="35"/>
      <c r="B1129" s="36"/>
      <c r="C1129" s="37"/>
      <c r="D1129" s="208" t="s">
        <v>279</v>
      </c>
      <c r="E1129" s="37"/>
      <c r="F1129" s="221" t="s">
        <v>3192</v>
      </c>
      <c r="G1129" s="37"/>
      <c r="H1129" s="37"/>
      <c r="I1129" s="116"/>
      <c r="J1129" s="37"/>
      <c r="K1129" s="37"/>
      <c r="L1129" s="40"/>
      <c r="M1129" s="222"/>
      <c r="N1129" s="223"/>
      <c r="O1129" s="65"/>
      <c r="P1129" s="65"/>
      <c r="Q1129" s="65"/>
      <c r="R1129" s="65"/>
      <c r="S1129" s="65"/>
      <c r="T1129" s="66"/>
      <c r="U1129" s="35"/>
      <c r="V1129" s="35"/>
      <c r="W1129" s="35"/>
      <c r="X1129" s="35"/>
      <c r="Y1129" s="35"/>
      <c r="Z1129" s="35"/>
      <c r="AA1129" s="35"/>
      <c r="AB1129" s="35"/>
      <c r="AC1129" s="35"/>
      <c r="AD1129" s="35"/>
      <c r="AE1129" s="35"/>
      <c r="AT1129" s="18" t="s">
        <v>279</v>
      </c>
      <c r="AU1129" s="18" t="s">
        <v>82</v>
      </c>
    </row>
    <row r="1130" spans="1:65" s="13" customFormat="1" ht="22.5">
      <c r="B1130" s="206"/>
      <c r="C1130" s="207"/>
      <c r="D1130" s="208" t="s">
        <v>246</v>
      </c>
      <c r="E1130" s="209" t="s">
        <v>19</v>
      </c>
      <c r="F1130" s="210" t="s">
        <v>3193</v>
      </c>
      <c r="G1130" s="207"/>
      <c r="H1130" s="211">
        <v>2450.4650000000001</v>
      </c>
      <c r="I1130" s="212"/>
      <c r="J1130" s="207"/>
      <c r="K1130" s="207"/>
      <c r="L1130" s="213"/>
      <c r="M1130" s="214"/>
      <c r="N1130" s="215"/>
      <c r="O1130" s="215"/>
      <c r="P1130" s="215"/>
      <c r="Q1130" s="215"/>
      <c r="R1130" s="215"/>
      <c r="S1130" s="215"/>
      <c r="T1130" s="216"/>
      <c r="AT1130" s="217" t="s">
        <v>246</v>
      </c>
      <c r="AU1130" s="217" t="s">
        <v>82</v>
      </c>
      <c r="AV1130" s="13" t="s">
        <v>82</v>
      </c>
      <c r="AW1130" s="13" t="s">
        <v>33</v>
      </c>
      <c r="AX1130" s="13" t="s">
        <v>72</v>
      </c>
      <c r="AY1130" s="217" t="s">
        <v>206</v>
      </c>
    </row>
    <row r="1131" spans="1:65" s="13" customFormat="1" ht="11.25">
      <c r="B1131" s="206"/>
      <c r="C1131" s="207"/>
      <c r="D1131" s="208" t="s">
        <v>246</v>
      </c>
      <c r="E1131" s="209" t="s">
        <v>19</v>
      </c>
      <c r="F1131" s="210" t="s">
        <v>3194</v>
      </c>
      <c r="G1131" s="207"/>
      <c r="H1131" s="211">
        <v>181.29900000000001</v>
      </c>
      <c r="I1131" s="212"/>
      <c r="J1131" s="207"/>
      <c r="K1131" s="207"/>
      <c r="L1131" s="213"/>
      <c r="M1131" s="214"/>
      <c r="N1131" s="215"/>
      <c r="O1131" s="215"/>
      <c r="P1131" s="215"/>
      <c r="Q1131" s="215"/>
      <c r="R1131" s="215"/>
      <c r="S1131" s="215"/>
      <c r="T1131" s="216"/>
      <c r="AT1131" s="217" t="s">
        <v>246</v>
      </c>
      <c r="AU1131" s="217" t="s">
        <v>82</v>
      </c>
      <c r="AV1131" s="13" t="s">
        <v>82</v>
      </c>
      <c r="AW1131" s="13" t="s">
        <v>33</v>
      </c>
      <c r="AX1131" s="13" t="s">
        <v>72</v>
      </c>
      <c r="AY1131" s="217" t="s">
        <v>206</v>
      </c>
    </row>
    <row r="1132" spans="1:65" s="14" customFormat="1" ht="11.25">
      <c r="B1132" s="234"/>
      <c r="C1132" s="235"/>
      <c r="D1132" s="208" t="s">
        <v>246</v>
      </c>
      <c r="E1132" s="236" t="s">
        <v>19</v>
      </c>
      <c r="F1132" s="237" t="s">
        <v>406</v>
      </c>
      <c r="G1132" s="235"/>
      <c r="H1132" s="238">
        <v>2631.7640000000001</v>
      </c>
      <c r="I1132" s="239"/>
      <c r="J1132" s="235"/>
      <c r="K1132" s="235"/>
      <c r="L1132" s="240"/>
      <c r="M1132" s="241"/>
      <c r="N1132" s="242"/>
      <c r="O1132" s="242"/>
      <c r="P1132" s="242"/>
      <c r="Q1132" s="242"/>
      <c r="R1132" s="242"/>
      <c r="S1132" s="242"/>
      <c r="T1132" s="243"/>
      <c r="AT1132" s="244" t="s">
        <v>246</v>
      </c>
      <c r="AU1132" s="244" t="s">
        <v>82</v>
      </c>
      <c r="AV1132" s="14" t="s">
        <v>212</v>
      </c>
      <c r="AW1132" s="14" t="s">
        <v>33</v>
      </c>
      <c r="AX1132" s="14" t="s">
        <v>80</v>
      </c>
      <c r="AY1132" s="244" t="s">
        <v>206</v>
      </c>
    </row>
    <row r="1133" spans="1:65" s="2" customFormat="1" ht="16.5" customHeight="1">
      <c r="A1133" s="35"/>
      <c r="B1133" s="36"/>
      <c r="C1133" s="224" t="s">
        <v>3195</v>
      </c>
      <c r="D1133" s="224" t="s">
        <v>286</v>
      </c>
      <c r="E1133" s="225" t="s">
        <v>3196</v>
      </c>
      <c r="F1133" s="226" t="s">
        <v>3197</v>
      </c>
      <c r="G1133" s="227" t="s">
        <v>325</v>
      </c>
      <c r="H1133" s="228">
        <v>2530.0740000000001</v>
      </c>
      <c r="I1133" s="229"/>
      <c r="J1133" s="230">
        <f>ROUND(I1133*H1133,2)</f>
        <v>0</v>
      </c>
      <c r="K1133" s="226" t="s">
        <v>277</v>
      </c>
      <c r="L1133" s="231"/>
      <c r="M1133" s="232" t="s">
        <v>19</v>
      </c>
      <c r="N1133" s="233" t="s">
        <v>43</v>
      </c>
      <c r="O1133" s="65"/>
      <c r="P1133" s="202">
        <f>O1133*H1133</f>
        <v>0</v>
      </c>
      <c r="Q1133" s="202">
        <v>2.8999999999999998E-3</v>
      </c>
      <c r="R1133" s="202">
        <f>Q1133*H1133</f>
        <v>7.3372145999999994</v>
      </c>
      <c r="S1133" s="202">
        <v>0</v>
      </c>
      <c r="T1133" s="203">
        <f>S1133*H1133</f>
        <v>0</v>
      </c>
      <c r="U1133" s="35"/>
      <c r="V1133" s="35"/>
      <c r="W1133" s="35"/>
      <c r="X1133" s="35"/>
      <c r="Y1133" s="35"/>
      <c r="Z1133" s="35"/>
      <c r="AA1133" s="35"/>
      <c r="AB1133" s="35"/>
      <c r="AC1133" s="35"/>
      <c r="AD1133" s="35"/>
      <c r="AE1133" s="35"/>
      <c r="AR1133" s="204" t="s">
        <v>422</v>
      </c>
      <c r="AT1133" s="204" t="s">
        <v>286</v>
      </c>
      <c r="AU1133" s="204" t="s">
        <v>82</v>
      </c>
      <c r="AY1133" s="18" t="s">
        <v>206</v>
      </c>
      <c r="BE1133" s="205">
        <f>IF(N1133="základní",J1133,0)</f>
        <v>0</v>
      </c>
      <c r="BF1133" s="205">
        <f>IF(N1133="snížená",J1133,0)</f>
        <v>0</v>
      </c>
      <c r="BG1133" s="205">
        <f>IF(N1133="zákl. přenesená",J1133,0)</f>
        <v>0</v>
      </c>
      <c r="BH1133" s="205">
        <f>IF(N1133="sníž. přenesená",J1133,0)</f>
        <v>0</v>
      </c>
      <c r="BI1133" s="205">
        <f>IF(N1133="nulová",J1133,0)</f>
        <v>0</v>
      </c>
      <c r="BJ1133" s="18" t="s">
        <v>80</v>
      </c>
      <c r="BK1133" s="205">
        <f>ROUND(I1133*H1133,2)</f>
        <v>0</v>
      </c>
      <c r="BL1133" s="18" t="s">
        <v>343</v>
      </c>
      <c r="BM1133" s="204" t="s">
        <v>3198</v>
      </c>
    </row>
    <row r="1134" spans="1:65" s="13" customFormat="1" ht="22.5">
      <c r="B1134" s="206"/>
      <c r="C1134" s="207"/>
      <c r="D1134" s="208" t="s">
        <v>246</v>
      </c>
      <c r="E1134" s="209" t="s">
        <v>19</v>
      </c>
      <c r="F1134" s="210" t="s">
        <v>3199</v>
      </c>
      <c r="G1134" s="207"/>
      <c r="H1134" s="211">
        <v>2480.4650000000001</v>
      </c>
      <c r="I1134" s="212"/>
      <c r="J1134" s="207"/>
      <c r="K1134" s="207"/>
      <c r="L1134" s="213"/>
      <c r="M1134" s="214"/>
      <c r="N1134" s="215"/>
      <c r="O1134" s="215"/>
      <c r="P1134" s="215"/>
      <c r="Q1134" s="215"/>
      <c r="R1134" s="215"/>
      <c r="S1134" s="215"/>
      <c r="T1134" s="216"/>
      <c r="AT1134" s="217" t="s">
        <v>246</v>
      </c>
      <c r="AU1134" s="217" t="s">
        <v>82</v>
      </c>
      <c r="AV1134" s="13" t="s">
        <v>82</v>
      </c>
      <c r="AW1134" s="13" t="s">
        <v>33</v>
      </c>
      <c r="AX1134" s="13" t="s">
        <v>80</v>
      </c>
      <c r="AY1134" s="217" t="s">
        <v>206</v>
      </c>
    </row>
    <row r="1135" spans="1:65" s="13" customFormat="1" ht="11.25">
      <c r="B1135" s="206"/>
      <c r="C1135" s="207"/>
      <c r="D1135" s="208" t="s">
        <v>246</v>
      </c>
      <c r="E1135" s="207"/>
      <c r="F1135" s="210" t="s">
        <v>3200</v>
      </c>
      <c r="G1135" s="207"/>
      <c r="H1135" s="211">
        <v>2530.0740000000001</v>
      </c>
      <c r="I1135" s="212"/>
      <c r="J1135" s="207"/>
      <c r="K1135" s="207"/>
      <c r="L1135" s="213"/>
      <c r="M1135" s="214"/>
      <c r="N1135" s="215"/>
      <c r="O1135" s="215"/>
      <c r="P1135" s="215"/>
      <c r="Q1135" s="215"/>
      <c r="R1135" s="215"/>
      <c r="S1135" s="215"/>
      <c r="T1135" s="216"/>
      <c r="AT1135" s="217" t="s">
        <v>246</v>
      </c>
      <c r="AU1135" s="217" t="s">
        <v>82</v>
      </c>
      <c r="AV1135" s="13" t="s">
        <v>82</v>
      </c>
      <c r="AW1135" s="13" t="s">
        <v>4</v>
      </c>
      <c r="AX1135" s="13" t="s">
        <v>80</v>
      </c>
      <c r="AY1135" s="217" t="s">
        <v>206</v>
      </c>
    </row>
    <row r="1136" spans="1:65" s="2" customFormat="1" ht="16.5" customHeight="1">
      <c r="A1136" s="35"/>
      <c r="B1136" s="36"/>
      <c r="C1136" s="224" t="s">
        <v>3201</v>
      </c>
      <c r="D1136" s="224" t="s">
        <v>286</v>
      </c>
      <c r="E1136" s="225" t="s">
        <v>3202</v>
      </c>
      <c r="F1136" s="226" t="s">
        <v>3203</v>
      </c>
      <c r="G1136" s="227" t="s">
        <v>325</v>
      </c>
      <c r="H1136" s="228">
        <v>376.61599999999999</v>
      </c>
      <c r="I1136" s="229"/>
      <c r="J1136" s="230">
        <f>ROUND(I1136*H1136,2)</f>
        <v>0</v>
      </c>
      <c r="K1136" s="226" t="s">
        <v>277</v>
      </c>
      <c r="L1136" s="231"/>
      <c r="M1136" s="232" t="s">
        <v>19</v>
      </c>
      <c r="N1136" s="233" t="s">
        <v>43</v>
      </c>
      <c r="O1136" s="65"/>
      <c r="P1136" s="202">
        <f>O1136*H1136</f>
        <v>0</v>
      </c>
      <c r="Q1136" s="202">
        <v>3.2000000000000002E-3</v>
      </c>
      <c r="R1136" s="202">
        <f>Q1136*H1136</f>
        <v>1.2051712000000001</v>
      </c>
      <c r="S1136" s="202">
        <v>0</v>
      </c>
      <c r="T1136" s="203">
        <f>S1136*H1136</f>
        <v>0</v>
      </c>
      <c r="U1136" s="35"/>
      <c r="V1136" s="35"/>
      <c r="W1136" s="35"/>
      <c r="X1136" s="35"/>
      <c r="Y1136" s="35"/>
      <c r="Z1136" s="35"/>
      <c r="AA1136" s="35"/>
      <c r="AB1136" s="35"/>
      <c r="AC1136" s="35"/>
      <c r="AD1136" s="35"/>
      <c r="AE1136" s="35"/>
      <c r="AR1136" s="204" t="s">
        <v>422</v>
      </c>
      <c r="AT1136" s="204" t="s">
        <v>286</v>
      </c>
      <c r="AU1136" s="204" t="s">
        <v>82</v>
      </c>
      <c r="AY1136" s="18" t="s">
        <v>206</v>
      </c>
      <c r="BE1136" s="205">
        <f>IF(N1136="základní",J1136,0)</f>
        <v>0</v>
      </c>
      <c r="BF1136" s="205">
        <f>IF(N1136="snížená",J1136,0)</f>
        <v>0</v>
      </c>
      <c r="BG1136" s="205">
        <f>IF(N1136="zákl. přenesená",J1136,0)</f>
        <v>0</v>
      </c>
      <c r="BH1136" s="205">
        <f>IF(N1136="sníž. přenesená",J1136,0)</f>
        <v>0</v>
      </c>
      <c r="BI1136" s="205">
        <f>IF(N1136="nulová",J1136,0)</f>
        <v>0</v>
      </c>
      <c r="BJ1136" s="18" t="s">
        <v>80</v>
      </c>
      <c r="BK1136" s="205">
        <f>ROUND(I1136*H1136,2)</f>
        <v>0</v>
      </c>
      <c r="BL1136" s="18" t="s">
        <v>343</v>
      </c>
      <c r="BM1136" s="204" t="s">
        <v>3204</v>
      </c>
    </row>
    <row r="1137" spans="1:65" s="13" customFormat="1" ht="11.25">
      <c r="B1137" s="206"/>
      <c r="C1137" s="207"/>
      <c r="D1137" s="208" t="s">
        <v>246</v>
      </c>
      <c r="E1137" s="209" t="s">
        <v>19</v>
      </c>
      <c r="F1137" s="210" t="s">
        <v>3205</v>
      </c>
      <c r="G1137" s="207"/>
      <c r="H1137" s="211">
        <v>369.23099999999999</v>
      </c>
      <c r="I1137" s="212"/>
      <c r="J1137" s="207"/>
      <c r="K1137" s="207"/>
      <c r="L1137" s="213"/>
      <c r="M1137" s="214"/>
      <c r="N1137" s="215"/>
      <c r="O1137" s="215"/>
      <c r="P1137" s="215"/>
      <c r="Q1137" s="215"/>
      <c r="R1137" s="215"/>
      <c r="S1137" s="215"/>
      <c r="T1137" s="216"/>
      <c r="AT1137" s="217" t="s">
        <v>246</v>
      </c>
      <c r="AU1137" s="217" t="s">
        <v>82</v>
      </c>
      <c r="AV1137" s="13" t="s">
        <v>82</v>
      </c>
      <c r="AW1137" s="13" t="s">
        <v>33</v>
      </c>
      <c r="AX1137" s="13" t="s">
        <v>80</v>
      </c>
      <c r="AY1137" s="217" t="s">
        <v>206</v>
      </c>
    </row>
    <row r="1138" spans="1:65" s="13" customFormat="1" ht="11.25">
      <c r="B1138" s="206"/>
      <c r="C1138" s="207"/>
      <c r="D1138" s="208" t="s">
        <v>246</v>
      </c>
      <c r="E1138" s="207"/>
      <c r="F1138" s="210" t="s">
        <v>3206</v>
      </c>
      <c r="G1138" s="207"/>
      <c r="H1138" s="211">
        <v>376.61599999999999</v>
      </c>
      <c r="I1138" s="212"/>
      <c r="J1138" s="207"/>
      <c r="K1138" s="207"/>
      <c r="L1138" s="213"/>
      <c r="M1138" s="214"/>
      <c r="N1138" s="215"/>
      <c r="O1138" s="215"/>
      <c r="P1138" s="215"/>
      <c r="Q1138" s="215"/>
      <c r="R1138" s="215"/>
      <c r="S1138" s="215"/>
      <c r="T1138" s="216"/>
      <c r="AT1138" s="217" t="s">
        <v>246</v>
      </c>
      <c r="AU1138" s="217" t="s">
        <v>82</v>
      </c>
      <c r="AV1138" s="13" t="s">
        <v>82</v>
      </c>
      <c r="AW1138" s="13" t="s">
        <v>4</v>
      </c>
      <c r="AX1138" s="13" t="s">
        <v>80</v>
      </c>
      <c r="AY1138" s="217" t="s">
        <v>206</v>
      </c>
    </row>
    <row r="1139" spans="1:65" s="2" customFormat="1" ht="16.5" customHeight="1">
      <c r="A1139" s="35"/>
      <c r="B1139" s="36"/>
      <c r="C1139" s="224" t="s">
        <v>3207</v>
      </c>
      <c r="D1139" s="224" t="s">
        <v>286</v>
      </c>
      <c r="E1139" s="225" t="s">
        <v>3208</v>
      </c>
      <c r="F1139" s="226" t="s">
        <v>3209</v>
      </c>
      <c r="G1139" s="227" t="s">
        <v>325</v>
      </c>
      <c r="H1139" s="228">
        <v>2307.7840000000001</v>
      </c>
      <c r="I1139" s="229"/>
      <c r="J1139" s="230">
        <f>ROUND(I1139*H1139,2)</f>
        <v>0</v>
      </c>
      <c r="K1139" s="226" t="s">
        <v>277</v>
      </c>
      <c r="L1139" s="231"/>
      <c r="M1139" s="232" t="s">
        <v>19</v>
      </c>
      <c r="N1139" s="233" t="s">
        <v>43</v>
      </c>
      <c r="O1139" s="65"/>
      <c r="P1139" s="202">
        <f>O1139*H1139</f>
        <v>0</v>
      </c>
      <c r="Q1139" s="202">
        <v>4.7999999999999996E-3</v>
      </c>
      <c r="R1139" s="202">
        <f>Q1139*H1139</f>
        <v>11.077363199999999</v>
      </c>
      <c r="S1139" s="202">
        <v>0</v>
      </c>
      <c r="T1139" s="203">
        <f>S1139*H1139</f>
        <v>0</v>
      </c>
      <c r="U1139" s="35"/>
      <c r="V1139" s="35"/>
      <c r="W1139" s="35"/>
      <c r="X1139" s="35"/>
      <c r="Y1139" s="35"/>
      <c r="Z1139" s="35"/>
      <c r="AA1139" s="35"/>
      <c r="AB1139" s="35"/>
      <c r="AC1139" s="35"/>
      <c r="AD1139" s="35"/>
      <c r="AE1139" s="35"/>
      <c r="AR1139" s="204" t="s">
        <v>422</v>
      </c>
      <c r="AT1139" s="204" t="s">
        <v>286</v>
      </c>
      <c r="AU1139" s="204" t="s">
        <v>82</v>
      </c>
      <c r="AY1139" s="18" t="s">
        <v>206</v>
      </c>
      <c r="BE1139" s="205">
        <f>IF(N1139="základní",J1139,0)</f>
        <v>0</v>
      </c>
      <c r="BF1139" s="205">
        <f>IF(N1139="snížená",J1139,0)</f>
        <v>0</v>
      </c>
      <c r="BG1139" s="205">
        <f>IF(N1139="zákl. přenesená",J1139,0)</f>
        <v>0</v>
      </c>
      <c r="BH1139" s="205">
        <f>IF(N1139="sníž. přenesená",J1139,0)</f>
        <v>0</v>
      </c>
      <c r="BI1139" s="205">
        <f>IF(N1139="nulová",J1139,0)</f>
        <v>0</v>
      </c>
      <c r="BJ1139" s="18" t="s">
        <v>80</v>
      </c>
      <c r="BK1139" s="205">
        <f>ROUND(I1139*H1139,2)</f>
        <v>0</v>
      </c>
      <c r="BL1139" s="18" t="s">
        <v>343</v>
      </c>
      <c r="BM1139" s="204" t="s">
        <v>3210</v>
      </c>
    </row>
    <row r="1140" spans="1:65" s="13" customFormat="1" ht="11.25">
      <c r="B1140" s="206"/>
      <c r="C1140" s="207"/>
      <c r="D1140" s="208" t="s">
        <v>246</v>
      </c>
      <c r="E1140" s="209" t="s">
        <v>19</v>
      </c>
      <c r="F1140" s="210" t="s">
        <v>3211</v>
      </c>
      <c r="G1140" s="207"/>
      <c r="H1140" s="211">
        <v>2262.5329999999999</v>
      </c>
      <c r="I1140" s="212"/>
      <c r="J1140" s="207"/>
      <c r="K1140" s="207"/>
      <c r="L1140" s="213"/>
      <c r="M1140" s="214"/>
      <c r="N1140" s="215"/>
      <c r="O1140" s="215"/>
      <c r="P1140" s="215"/>
      <c r="Q1140" s="215"/>
      <c r="R1140" s="215"/>
      <c r="S1140" s="215"/>
      <c r="T1140" s="216"/>
      <c r="AT1140" s="217" t="s">
        <v>246</v>
      </c>
      <c r="AU1140" s="217" t="s">
        <v>82</v>
      </c>
      <c r="AV1140" s="13" t="s">
        <v>82</v>
      </c>
      <c r="AW1140" s="13" t="s">
        <v>33</v>
      </c>
      <c r="AX1140" s="13" t="s">
        <v>80</v>
      </c>
      <c r="AY1140" s="217" t="s">
        <v>206</v>
      </c>
    </row>
    <row r="1141" spans="1:65" s="13" customFormat="1" ht="11.25">
      <c r="B1141" s="206"/>
      <c r="C1141" s="207"/>
      <c r="D1141" s="208" t="s">
        <v>246</v>
      </c>
      <c r="E1141" s="207"/>
      <c r="F1141" s="210" t="s">
        <v>3212</v>
      </c>
      <c r="G1141" s="207"/>
      <c r="H1141" s="211">
        <v>2307.7840000000001</v>
      </c>
      <c r="I1141" s="212"/>
      <c r="J1141" s="207"/>
      <c r="K1141" s="207"/>
      <c r="L1141" s="213"/>
      <c r="M1141" s="214"/>
      <c r="N1141" s="215"/>
      <c r="O1141" s="215"/>
      <c r="P1141" s="215"/>
      <c r="Q1141" s="215"/>
      <c r="R1141" s="215"/>
      <c r="S1141" s="215"/>
      <c r="T1141" s="216"/>
      <c r="AT1141" s="217" t="s">
        <v>246</v>
      </c>
      <c r="AU1141" s="217" t="s">
        <v>82</v>
      </c>
      <c r="AV1141" s="13" t="s">
        <v>82</v>
      </c>
      <c r="AW1141" s="13" t="s">
        <v>4</v>
      </c>
      <c r="AX1141" s="13" t="s">
        <v>80</v>
      </c>
      <c r="AY1141" s="217" t="s">
        <v>206</v>
      </c>
    </row>
    <row r="1142" spans="1:65" s="2" customFormat="1" ht="16.5" customHeight="1">
      <c r="A1142" s="35"/>
      <c r="B1142" s="36"/>
      <c r="C1142" s="193" t="s">
        <v>3213</v>
      </c>
      <c r="D1142" s="193" t="s">
        <v>208</v>
      </c>
      <c r="E1142" s="194" t="s">
        <v>3214</v>
      </c>
      <c r="F1142" s="195" t="s">
        <v>3215</v>
      </c>
      <c r="G1142" s="196" t="s">
        <v>325</v>
      </c>
      <c r="H1142" s="197">
        <v>3056.6</v>
      </c>
      <c r="I1142" s="198"/>
      <c r="J1142" s="199">
        <f>ROUND(I1142*H1142,2)</f>
        <v>0</v>
      </c>
      <c r="K1142" s="195" t="s">
        <v>277</v>
      </c>
      <c r="L1142" s="40"/>
      <c r="M1142" s="200" t="s">
        <v>19</v>
      </c>
      <c r="N1142" s="201" t="s">
        <v>43</v>
      </c>
      <c r="O1142" s="65"/>
      <c r="P1142" s="202">
        <f>O1142*H1142</f>
        <v>0</v>
      </c>
      <c r="Q1142" s="202">
        <v>2.0400000000000001E-3</v>
      </c>
      <c r="R1142" s="202">
        <f>Q1142*H1142</f>
        <v>6.2354640000000003</v>
      </c>
      <c r="S1142" s="202">
        <v>0</v>
      </c>
      <c r="T1142" s="203">
        <f>S1142*H1142</f>
        <v>0</v>
      </c>
      <c r="U1142" s="35"/>
      <c r="V1142" s="35"/>
      <c r="W1142" s="35"/>
      <c r="X1142" s="35"/>
      <c r="Y1142" s="35"/>
      <c r="Z1142" s="35"/>
      <c r="AA1142" s="35"/>
      <c r="AB1142" s="35"/>
      <c r="AC1142" s="35"/>
      <c r="AD1142" s="35"/>
      <c r="AE1142" s="35"/>
      <c r="AR1142" s="204" t="s">
        <v>343</v>
      </c>
      <c r="AT1142" s="204" t="s">
        <v>208</v>
      </c>
      <c r="AU1142" s="204" t="s">
        <v>82</v>
      </c>
      <c r="AY1142" s="18" t="s">
        <v>206</v>
      </c>
      <c r="BE1142" s="205">
        <f>IF(N1142="základní",J1142,0)</f>
        <v>0</v>
      </c>
      <c r="BF1142" s="205">
        <f>IF(N1142="snížená",J1142,0)</f>
        <v>0</v>
      </c>
      <c r="BG1142" s="205">
        <f>IF(N1142="zákl. přenesená",J1142,0)</f>
        <v>0</v>
      </c>
      <c r="BH1142" s="205">
        <f>IF(N1142="sníž. přenesená",J1142,0)</f>
        <v>0</v>
      </c>
      <c r="BI1142" s="205">
        <f>IF(N1142="nulová",J1142,0)</f>
        <v>0</v>
      </c>
      <c r="BJ1142" s="18" t="s">
        <v>80</v>
      </c>
      <c r="BK1142" s="205">
        <f>ROUND(I1142*H1142,2)</f>
        <v>0</v>
      </c>
      <c r="BL1142" s="18" t="s">
        <v>343</v>
      </c>
      <c r="BM1142" s="204" t="s">
        <v>3216</v>
      </c>
    </row>
    <row r="1143" spans="1:65" s="2" customFormat="1" ht="107.25">
      <c r="A1143" s="35"/>
      <c r="B1143" s="36"/>
      <c r="C1143" s="37"/>
      <c r="D1143" s="208" t="s">
        <v>279</v>
      </c>
      <c r="E1143" s="37"/>
      <c r="F1143" s="221" t="s">
        <v>3192</v>
      </c>
      <c r="G1143" s="37"/>
      <c r="H1143" s="37"/>
      <c r="I1143" s="116"/>
      <c r="J1143" s="37"/>
      <c r="K1143" s="37"/>
      <c r="L1143" s="40"/>
      <c r="M1143" s="222"/>
      <c r="N1143" s="223"/>
      <c r="O1143" s="65"/>
      <c r="P1143" s="65"/>
      <c r="Q1143" s="65"/>
      <c r="R1143" s="65"/>
      <c r="S1143" s="65"/>
      <c r="T1143" s="66"/>
      <c r="U1143" s="35"/>
      <c r="V1143" s="35"/>
      <c r="W1143" s="35"/>
      <c r="X1143" s="35"/>
      <c r="Y1143" s="35"/>
      <c r="Z1143" s="35"/>
      <c r="AA1143" s="35"/>
      <c r="AB1143" s="35"/>
      <c r="AC1143" s="35"/>
      <c r="AD1143" s="35"/>
      <c r="AE1143" s="35"/>
      <c r="AT1143" s="18" t="s">
        <v>279</v>
      </c>
      <c r="AU1143" s="18" t="s">
        <v>82</v>
      </c>
    </row>
    <row r="1144" spans="1:65" s="13" customFormat="1" ht="22.5">
      <c r="B1144" s="206"/>
      <c r="C1144" s="207"/>
      <c r="D1144" s="208" t="s">
        <v>246</v>
      </c>
      <c r="E1144" s="209" t="s">
        <v>19</v>
      </c>
      <c r="F1144" s="210" t="s">
        <v>3217</v>
      </c>
      <c r="G1144" s="207"/>
      <c r="H1144" s="211">
        <v>2694.1</v>
      </c>
      <c r="I1144" s="212"/>
      <c r="J1144" s="207"/>
      <c r="K1144" s="207"/>
      <c r="L1144" s="213"/>
      <c r="M1144" s="214"/>
      <c r="N1144" s="215"/>
      <c r="O1144" s="215"/>
      <c r="P1144" s="215"/>
      <c r="Q1144" s="215"/>
      <c r="R1144" s="215"/>
      <c r="S1144" s="215"/>
      <c r="T1144" s="216"/>
      <c r="AT1144" s="217" t="s">
        <v>246</v>
      </c>
      <c r="AU1144" s="217" t="s">
        <v>82</v>
      </c>
      <c r="AV1144" s="13" t="s">
        <v>82</v>
      </c>
      <c r="AW1144" s="13" t="s">
        <v>33</v>
      </c>
      <c r="AX1144" s="13" t="s">
        <v>72</v>
      </c>
      <c r="AY1144" s="217" t="s">
        <v>206</v>
      </c>
    </row>
    <row r="1145" spans="1:65" s="13" customFormat="1" ht="11.25">
      <c r="B1145" s="206"/>
      <c r="C1145" s="207"/>
      <c r="D1145" s="208" t="s">
        <v>246</v>
      </c>
      <c r="E1145" s="209" t="s">
        <v>19</v>
      </c>
      <c r="F1145" s="210" t="s">
        <v>3009</v>
      </c>
      <c r="G1145" s="207"/>
      <c r="H1145" s="211">
        <v>362.5</v>
      </c>
      <c r="I1145" s="212"/>
      <c r="J1145" s="207"/>
      <c r="K1145" s="207"/>
      <c r="L1145" s="213"/>
      <c r="M1145" s="214"/>
      <c r="N1145" s="215"/>
      <c r="O1145" s="215"/>
      <c r="P1145" s="215"/>
      <c r="Q1145" s="215"/>
      <c r="R1145" s="215"/>
      <c r="S1145" s="215"/>
      <c r="T1145" s="216"/>
      <c r="AT1145" s="217" t="s">
        <v>246</v>
      </c>
      <c r="AU1145" s="217" t="s">
        <v>82</v>
      </c>
      <c r="AV1145" s="13" t="s">
        <v>82</v>
      </c>
      <c r="AW1145" s="13" t="s">
        <v>33</v>
      </c>
      <c r="AX1145" s="13" t="s">
        <v>72</v>
      </c>
      <c r="AY1145" s="217" t="s">
        <v>206</v>
      </c>
    </row>
    <row r="1146" spans="1:65" s="14" customFormat="1" ht="11.25">
      <c r="B1146" s="234"/>
      <c r="C1146" s="235"/>
      <c r="D1146" s="208" t="s">
        <v>246</v>
      </c>
      <c r="E1146" s="236" t="s">
        <v>19</v>
      </c>
      <c r="F1146" s="237" t="s">
        <v>406</v>
      </c>
      <c r="G1146" s="235"/>
      <c r="H1146" s="238">
        <v>3056.6</v>
      </c>
      <c r="I1146" s="239"/>
      <c r="J1146" s="235"/>
      <c r="K1146" s="235"/>
      <c r="L1146" s="240"/>
      <c r="M1146" s="241"/>
      <c r="N1146" s="242"/>
      <c r="O1146" s="242"/>
      <c r="P1146" s="242"/>
      <c r="Q1146" s="242"/>
      <c r="R1146" s="242"/>
      <c r="S1146" s="242"/>
      <c r="T1146" s="243"/>
      <c r="AT1146" s="244" t="s">
        <v>246</v>
      </c>
      <c r="AU1146" s="244" t="s">
        <v>82</v>
      </c>
      <c r="AV1146" s="14" t="s">
        <v>212</v>
      </c>
      <c r="AW1146" s="14" t="s">
        <v>33</v>
      </c>
      <c r="AX1146" s="14" t="s">
        <v>80</v>
      </c>
      <c r="AY1146" s="244" t="s">
        <v>206</v>
      </c>
    </row>
    <row r="1147" spans="1:65" s="2" customFormat="1" ht="16.5" customHeight="1">
      <c r="A1147" s="35"/>
      <c r="B1147" s="36"/>
      <c r="C1147" s="224" t="s">
        <v>3218</v>
      </c>
      <c r="D1147" s="224" t="s">
        <v>286</v>
      </c>
      <c r="E1147" s="225" t="s">
        <v>3219</v>
      </c>
      <c r="F1147" s="226" t="s">
        <v>3220</v>
      </c>
      <c r="G1147" s="227" t="s">
        <v>302</v>
      </c>
      <c r="H1147" s="228">
        <v>289.976</v>
      </c>
      <c r="I1147" s="229"/>
      <c r="J1147" s="230">
        <f>ROUND(I1147*H1147,2)</f>
        <v>0</v>
      </c>
      <c r="K1147" s="226" t="s">
        <v>277</v>
      </c>
      <c r="L1147" s="231"/>
      <c r="M1147" s="232" t="s">
        <v>19</v>
      </c>
      <c r="N1147" s="233" t="s">
        <v>43</v>
      </c>
      <c r="O1147" s="65"/>
      <c r="P1147" s="202">
        <f>O1147*H1147</f>
        <v>0</v>
      </c>
      <c r="Q1147" s="202">
        <v>2.5000000000000001E-2</v>
      </c>
      <c r="R1147" s="202">
        <f>Q1147*H1147</f>
        <v>7.2494000000000005</v>
      </c>
      <c r="S1147" s="202">
        <v>0</v>
      </c>
      <c r="T1147" s="203">
        <f>S1147*H1147</f>
        <v>0</v>
      </c>
      <c r="U1147" s="35"/>
      <c r="V1147" s="35"/>
      <c r="W1147" s="35"/>
      <c r="X1147" s="35"/>
      <c r="Y1147" s="35"/>
      <c r="Z1147" s="35"/>
      <c r="AA1147" s="35"/>
      <c r="AB1147" s="35"/>
      <c r="AC1147" s="35"/>
      <c r="AD1147" s="35"/>
      <c r="AE1147" s="35"/>
      <c r="AR1147" s="204" t="s">
        <v>422</v>
      </c>
      <c r="AT1147" s="204" t="s">
        <v>286</v>
      </c>
      <c r="AU1147" s="204" t="s">
        <v>82</v>
      </c>
      <c r="AY1147" s="18" t="s">
        <v>206</v>
      </c>
      <c r="BE1147" s="205">
        <f>IF(N1147="základní",J1147,0)</f>
        <v>0</v>
      </c>
      <c r="BF1147" s="205">
        <f>IF(N1147="snížená",J1147,0)</f>
        <v>0</v>
      </c>
      <c r="BG1147" s="205">
        <f>IF(N1147="zákl. přenesená",J1147,0)</f>
        <v>0</v>
      </c>
      <c r="BH1147" s="205">
        <f>IF(N1147="sníž. přenesená",J1147,0)</f>
        <v>0</v>
      </c>
      <c r="BI1147" s="205">
        <f>IF(N1147="nulová",J1147,0)</f>
        <v>0</v>
      </c>
      <c r="BJ1147" s="18" t="s">
        <v>80</v>
      </c>
      <c r="BK1147" s="205">
        <f>ROUND(I1147*H1147,2)</f>
        <v>0</v>
      </c>
      <c r="BL1147" s="18" t="s">
        <v>343</v>
      </c>
      <c r="BM1147" s="204" t="s">
        <v>3221</v>
      </c>
    </row>
    <row r="1148" spans="1:65" s="13" customFormat="1" ht="22.5">
      <c r="B1148" s="206"/>
      <c r="C1148" s="207"/>
      <c r="D1148" s="208" t="s">
        <v>246</v>
      </c>
      <c r="E1148" s="209" t="s">
        <v>19</v>
      </c>
      <c r="F1148" s="210" t="s">
        <v>3222</v>
      </c>
      <c r="G1148" s="207"/>
      <c r="H1148" s="211">
        <v>228.59399999999999</v>
      </c>
      <c r="I1148" s="212"/>
      <c r="J1148" s="207"/>
      <c r="K1148" s="207"/>
      <c r="L1148" s="213"/>
      <c r="M1148" s="214"/>
      <c r="N1148" s="215"/>
      <c r="O1148" s="215"/>
      <c r="P1148" s="215"/>
      <c r="Q1148" s="215"/>
      <c r="R1148" s="215"/>
      <c r="S1148" s="215"/>
      <c r="T1148" s="216"/>
      <c r="AT1148" s="217" t="s">
        <v>246</v>
      </c>
      <c r="AU1148" s="217" t="s">
        <v>82</v>
      </c>
      <c r="AV1148" s="13" t="s">
        <v>82</v>
      </c>
      <c r="AW1148" s="13" t="s">
        <v>33</v>
      </c>
      <c r="AX1148" s="13" t="s">
        <v>72</v>
      </c>
      <c r="AY1148" s="217" t="s">
        <v>206</v>
      </c>
    </row>
    <row r="1149" spans="1:65" s="13" customFormat="1" ht="11.25">
      <c r="B1149" s="206"/>
      <c r="C1149" s="207"/>
      <c r="D1149" s="208" t="s">
        <v>246</v>
      </c>
      <c r="E1149" s="209" t="s">
        <v>19</v>
      </c>
      <c r="F1149" s="210" t="s">
        <v>3223</v>
      </c>
      <c r="G1149" s="207"/>
      <c r="H1149" s="211">
        <v>47.573999999999998</v>
      </c>
      <c r="I1149" s="212"/>
      <c r="J1149" s="207"/>
      <c r="K1149" s="207"/>
      <c r="L1149" s="213"/>
      <c r="M1149" s="214"/>
      <c r="N1149" s="215"/>
      <c r="O1149" s="215"/>
      <c r="P1149" s="215"/>
      <c r="Q1149" s="215"/>
      <c r="R1149" s="215"/>
      <c r="S1149" s="215"/>
      <c r="T1149" s="216"/>
      <c r="AT1149" s="217" t="s">
        <v>246</v>
      </c>
      <c r="AU1149" s="217" t="s">
        <v>82</v>
      </c>
      <c r="AV1149" s="13" t="s">
        <v>82</v>
      </c>
      <c r="AW1149" s="13" t="s">
        <v>33</v>
      </c>
      <c r="AX1149" s="13" t="s">
        <v>72</v>
      </c>
      <c r="AY1149" s="217" t="s">
        <v>206</v>
      </c>
    </row>
    <row r="1150" spans="1:65" s="14" customFormat="1" ht="11.25">
      <c r="B1150" s="234"/>
      <c r="C1150" s="235"/>
      <c r="D1150" s="208" t="s">
        <v>246</v>
      </c>
      <c r="E1150" s="236" t="s">
        <v>19</v>
      </c>
      <c r="F1150" s="237" t="s">
        <v>406</v>
      </c>
      <c r="G1150" s="235"/>
      <c r="H1150" s="238">
        <v>276.16800000000001</v>
      </c>
      <c r="I1150" s="239"/>
      <c r="J1150" s="235"/>
      <c r="K1150" s="235"/>
      <c r="L1150" s="240"/>
      <c r="M1150" s="241"/>
      <c r="N1150" s="242"/>
      <c r="O1150" s="242"/>
      <c r="P1150" s="242"/>
      <c r="Q1150" s="242"/>
      <c r="R1150" s="242"/>
      <c r="S1150" s="242"/>
      <c r="T1150" s="243"/>
      <c r="AT1150" s="244" t="s">
        <v>246</v>
      </c>
      <c r="AU1150" s="244" t="s">
        <v>82</v>
      </c>
      <c r="AV1150" s="14" t="s">
        <v>212</v>
      </c>
      <c r="AW1150" s="14" t="s">
        <v>33</v>
      </c>
      <c r="AX1150" s="14" t="s">
        <v>80</v>
      </c>
      <c r="AY1150" s="244" t="s">
        <v>206</v>
      </c>
    </row>
    <row r="1151" spans="1:65" s="13" customFormat="1" ht="11.25">
      <c r="B1151" s="206"/>
      <c r="C1151" s="207"/>
      <c r="D1151" s="208" t="s">
        <v>246</v>
      </c>
      <c r="E1151" s="207"/>
      <c r="F1151" s="210" t="s">
        <v>3224</v>
      </c>
      <c r="G1151" s="207"/>
      <c r="H1151" s="211">
        <v>289.976</v>
      </c>
      <c r="I1151" s="212"/>
      <c r="J1151" s="207"/>
      <c r="K1151" s="207"/>
      <c r="L1151" s="213"/>
      <c r="M1151" s="214"/>
      <c r="N1151" s="215"/>
      <c r="O1151" s="215"/>
      <c r="P1151" s="215"/>
      <c r="Q1151" s="215"/>
      <c r="R1151" s="215"/>
      <c r="S1151" s="215"/>
      <c r="T1151" s="216"/>
      <c r="AT1151" s="217" t="s">
        <v>246</v>
      </c>
      <c r="AU1151" s="217" t="s">
        <v>82</v>
      </c>
      <c r="AV1151" s="13" t="s">
        <v>82</v>
      </c>
      <c r="AW1151" s="13" t="s">
        <v>4</v>
      </c>
      <c r="AX1151" s="13" t="s">
        <v>80</v>
      </c>
      <c r="AY1151" s="217" t="s">
        <v>206</v>
      </c>
    </row>
    <row r="1152" spans="1:65" s="2" customFormat="1" ht="21.75" customHeight="1">
      <c r="A1152" s="35"/>
      <c r="B1152" s="36"/>
      <c r="C1152" s="193" t="s">
        <v>3225</v>
      </c>
      <c r="D1152" s="193" t="s">
        <v>208</v>
      </c>
      <c r="E1152" s="194" t="s">
        <v>3226</v>
      </c>
      <c r="F1152" s="195" t="s">
        <v>3227</v>
      </c>
      <c r="G1152" s="196" t="s">
        <v>325</v>
      </c>
      <c r="H1152" s="197">
        <v>7.44</v>
      </c>
      <c r="I1152" s="198"/>
      <c r="J1152" s="199">
        <f>ROUND(I1152*H1152,2)</f>
        <v>0</v>
      </c>
      <c r="K1152" s="195" t="s">
        <v>277</v>
      </c>
      <c r="L1152" s="40"/>
      <c r="M1152" s="200" t="s">
        <v>19</v>
      </c>
      <c r="N1152" s="201" t="s">
        <v>43</v>
      </c>
      <c r="O1152" s="65"/>
      <c r="P1152" s="202">
        <f>O1152*H1152</f>
        <v>0</v>
      </c>
      <c r="Q1152" s="202">
        <v>0</v>
      </c>
      <c r="R1152" s="202">
        <f>Q1152*H1152</f>
        <v>0</v>
      </c>
      <c r="S1152" s="202">
        <v>0</v>
      </c>
      <c r="T1152" s="203">
        <f>S1152*H1152</f>
        <v>0</v>
      </c>
      <c r="U1152" s="35"/>
      <c r="V1152" s="35"/>
      <c r="W1152" s="35"/>
      <c r="X1152" s="35"/>
      <c r="Y1152" s="35"/>
      <c r="Z1152" s="35"/>
      <c r="AA1152" s="35"/>
      <c r="AB1152" s="35"/>
      <c r="AC1152" s="35"/>
      <c r="AD1152" s="35"/>
      <c r="AE1152" s="35"/>
      <c r="AR1152" s="204" t="s">
        <v>343</v>
      </c>
      <c r="AT1152" s="204" t="s">
        <v>208</v>
      </c>
      <c r="AU1152" s="204" t="s">
        <v>82</v>
      </c>
      <c r="AY1152" s="18" t="s">
        <v>206</v>
      </c>
      <c r="BE1152" s="205">
        <f>IF(N1152="základní",J1152,0)</f>
        <v>0</v>
      </c>
      <c r="BF1152" s="205">
        <f>IF(N1152="snížená",J1152,0)</f>
        <v>0</v>
      </c>
      <c r="BG1152" s="205">
        <f>IF(N1152="zákl. přenesená",J1152,0)</f>
        <v>0</v>
      </c>
      <c r="BH1152" s="205">
        <f>IF(N1152="sníž. přenesená",J1152,0)</f>
        <v>0</v>
      </c>
      <c r="BI1152" s="205">
        <f>IF(N1152="nulová",J1152,0)</f>
        <v>0</v>
      </c>
      <c r="BJ1152" s="18" t="s">
        <v>80</v>
      </c>
      <c r="BK1152" s="205">
        <f>ROUND(I1152*H1152,2)</f>
        <v>0</v>
      </c>
      <c r="BL1152" s="18" t="s">
        <v>343</v>
      </c>
      <c r="BM1152" s="204" t="s">
        <v>3228</v>
      </c>
    </row>
    <row r="1153" spans="1:65" s="2" customFormat="1" ht="68.25">
      <c r="A1153" s="35"/>
      <c r="B1153" s="36"/>
      <c r="C1153" s="37"/>
      <c r="D1153" s="208" t="s">
        <v>279</v>
      </c>
      <c r="E1153" s="37"/>
      <c r="F1153" s="221" t="s">
        <v>3229</v>
      </c>
      <c r="G1153" s="37"/>
      <c r="H1153" s="37"/>
      <c r="I1153" s="116"/>
      <c r="J1153" s="37"/>
      <c r="K1153" s="37"/>
      <c r="L1153" s="40"/>
      <c r="M1153" s="222"/>
      <c r="N1153" s="223"/>
      <c r="O1153" s="65"/>
      <c r="P1153" s="65"/>
      <c r="Q1153" s="65"/>
      <c r="R1153" s="65"/>
      <c r="S1153" s="65"/>
      <c r="T1153" s="66"/>
      <c r="U1153" s="35"/>
      <c r="V1153" s="35"/>
      <c r="W1153" s="35"/>
      <c r="X1153" s="35"/>
      <c r="Y1153" s="35"/>
      <c r="Z1153" s="35"/>
      <c r="AA1153" s="35"/>
      <c r="AB1153" s="35"/>
      <c r="AC1153" s="35"/>
      <c r="AD1153" s="35"/>
      <c r="AE1153" s="35"/>
      <c r="AT1153" s="18" t="s">
        <v>279</v>
      </c>
      <c r="AU1153" s="18" t="s">
        <v>82</v>
      </c>
    </row>
    <row r="1154" spans="1:65" s="13" customFormat="1" ht="11.25">
      <c r="B1154" s="206"/>
      <c r="C1154" s="207"/>
      <c r="D1154" s="208" t="s">
        <v>246</v>
      </c>
      <c r="E1154" s="209" t="s">
        <v>19</v>
      </c>
      <c r="F1154" s="210" t="s">
        <v>3025</v>
      </c>
      <c r="G1154" s="207"/>
      <c r="H1154" s="211">
        <v>7.44</v>
      </c>
      <c r="I1154" s="212"/>
      <c r="J1154" s="207"/>
      <c r="K1154" s="207"/>
      <c r="L1154" s="213"/>
      <c r="M1154" s="214"/>
      <c r="N1154" s="215"/>
      <c r="O1154" s="215"/>
      <c r="P1154" s="215"/>
      <c r="Q1154" s="215"/>
      <c r="R1154" s="215"/>
      <c r="S1154" s="215"/>
      <c r="T1154" s="216"/>
      <c r="AT1154" s="217" t="s">
        <v>246</v>
      </c>
      <c r="AU1154" s="217" t="s">
        <v>82</v>
      </c>
      <c r="AV1154" s="13" t="s">
        <v>82</v>
      </c>
      <c r="AW1154" s="13" t="s">
        <v>33</v>
      </c>
      <c r="AX1154" s="13" t="s">
        <v>80</v>
      </c>
      <c r="AY1154" s="217" t="s">
        <v>206</v>
      </c>
    </row>
    <row r="1155" spans="1:65" s="2" customFormat="1" ht="16.5" customHeight="1">
      <c r="A1155" s="35"/>
      <c r="B1155" s="36"/>
      <c r="C1155" s="224" t="s">
        <v>3230</v>
      </c>
      <c r="D1155" s="224" t="s">
        <v>286</v>
      </c>
      <c r="E1155" s="225" t="s">
        <v>3231</v>
      </c>
      <c r="F1155" s="226" t="s">
        <v>3232</v>
      </c>
      <c r="G1155" s="227" t="s">
        <v>325</v>
      </c>
      <c r="H1155" s="228">
        <v>7.5890000000000004</v>
      </c>
      <c r="I1155" s="229"/>
      <c r="J1155" s="230">
        <f>ROUND(I1155*H1155,2)</f>
        <v>0</v>
      </c>
      <c r="K1155" s="226" t="s">
        <v>277</v>
      </c>
      <c r="L1155" s="231"/>
      <c r="M1155" s="232" t="s">
        <v>19</v>
      </c>
      <c r="N1155" s="233" t="s">
        <v>43</v>
      </c>
      <c r="O1155" s="65"/>
      <c r="P1155" s="202">
        <f>O1155*H1155</f>
        <v>0</v>
      </c>
      <c r="Q1155" s="202">
        <v>0.01</v>
      </c>
      <c r="R1155" s="202">
        <f>Q1155*H1155</f>
        <v>7.5889999999999999E-2</v>
      </c>
      <c r="S1155" s="202">
        <v>0</v>
      </c>
      <c r="T1155" s="203">
        <f>S1155*H1155</f>
        <v>0</v>
      </c>
      <c r="U1155" s="35"/>
      <c r="V1155" s="35"/>
      <c r="W1155" s="35"/>
      <c r="X1155" s="35"/>
      <c r="Y1155" s="35"/>
      <c r="Z1155" s="35"/>
      <c r="AA1155" s="35"/>
      <c r="AB1155" s="35"/>
      <c r="AC1155" s="35"/>
      <c r="AD1155" s="35"/>
      <c r="AE1155" s="35"/>
      <c r="AR1155" s="204" t="s">
        <v>422</v>
      </c>
      <c r="AT1155" s="204" t="s">
        <v>286</v>
      </c>
      <c r="AU1155" s="204" t="s">
        <v>82</v>
      </c>
      <c r="AY1155" s="18" t="s">
        <v>206</v>
      </c>
      <c r="BE1155" s="205">
        <f>IF(N1155="základní",J1155,0)</f>
        <v>0</v>
      </c>
      <c r="BF1155" s="205">
        <f>IF(N1155="snížená",J1155,0)</f>
        <v>0</v>
      </c>
      <c r="BG1155" s="205">
        <f>IF(N1155="zákl. přenesená",J1155,0)</f>
        <v>0</v>
      </c>
      <c r="BH1155" s="205">
        <f>IF(N1155="sníž. přenesená",J1155,0)</f>
        <v>0</v>
      </c>
      <c r="BI1155" s="205">
        <f>IF(N1155="nulová",J1155,0)</f>
        <v>0</v>
      </c>
      <c r="BJ1155" s="18" t="s">
        <v>80</v>
      </c>
      <c r="BK1155" s="205">
        <f>ROUND(I1155*H1155,2)</f>
        <v>0</v>
      </c>
      <c r="BL1155" s="18" t="s">
        <v>343</v>
      </c>
      <c r="BM1155" s="204" t="s">
        <v>3233</v>
      </c>
    </row>
    <row r="1156" spans="1:65" s="13" customFormat="1" ht="11.25">
      <c r="B1156" s="206"/>
      <c r="C1156" s="207"/>
      <c r="D1156" s="208" t="s">
        <v>246</v>
      </c>
      <c r="E1156" s="207"/>
      <c r="F1156" s="210" t="s">
        <v>3234</v>
      </c>
      <c r="G1156" s="207"/>
      <c r="H1156" s="211">
        <v>7.5890000000000004</v>
      </c>
      <c r="I1156" s="212"/>
      <c r="J1156" s="207"/>
      <c r="K1156" s="207"/>
      <c r="L1156" s="213"/>
      <c r="M1156" s="214"/>
      <c r="N1156" s="215"/>
      <c r="O1156" s="215"/>
      <c r="P1156" s="215"/>
      <c r="Q1156" s="215"/>
      <c r="R1156" s="215"/>
      <c r="S1156" s="215"/>
      <c r="T1156" s="216"/>
      <c r="AT1156" s="217" t="s">
        <v>246</v>
      </c>
      <c r="AU1156" s="217" t="s">
        <v>82</v>
      </c>
      <c r="AV1156" s="13" t="s">
        <v>82</v>
      </c>
      <c r="AW1156" s="13" t="s">
        <v>4</v>
      </c>
      <c r="AX1156" s="13" t="s">
        <v>80</v>
      </c>
      <c r="AY1156" s="217" t="s">
        <v>206</v>
      </c>
    </row>
    <row r="1157" spans="1:65" s="2" customFormat="1" ht="21.75" customHeight="1">
      <c r="A1157" s="35"/>
      <c r="B1157" s="36"/>
      <c r="C1157" s="193" t="s">
        <v>3235</v>
      </c>
      <c r="D1157" s="193" t="s">
        <v>208</v>
      </c>
      <c r="E1157" s="194" t="s">
        <v>3236</v>
      </c>
      <c r="F1157" s="195" t="s">
        <v>3237</v>
      </c>
      <c r="G1157" s="196" t="s">
        <v>325</v>
      </c>
      <c r="H1157" s="197">
        <v>210.77099999999999</v>
      </c>
      <c r="I1157" s="198"/>
      <c r="J1157" s="199">
        <f>ROUND(I1157*H1157,2)</f>
        <v>0</v>
      </c>
      <c r="K1157" s="195" t="s">
        <v>277</v>
      </c>
      <c r="L1157" s="40"/>
      <c r="M1157" s="200" t="s">
        <v>19</v>
      </c>
      <c r="N1157" s="201" t="s">
        <v>43</v>
      </c>
      <c r="O1157" s="65"/>
      <c r="P1157" s="202">
        <f>O1157*H1157</f>
        <v>0</v>
      </c>
      <c r="Q1157" s="202">
        <v>1.0000000000000001E-5</v>
      </c>
      <c r="R1157" s="202">
        <f>Q1157*H1157</f>
        <v>2.1077100000000001E-3</v>
      </c>
      <c r="S1157" s="202">
        <v>0</v>
      </c>
      <c r="T1157" s="203">
        <f>S1157*H1157</f>
        <v>0</v>
      </c>
      <c r="U1157" s="35"/>
      <c r="V1157" s="35"/>
      <c r="W1157" s="35"/>
      <c r="X1157" s="35"/>
      <c r="Y1157" s="35"/>
      <c r="Z1157" s="35"/>
      <c r="AA1157" s="35"/>
      <c r="AB1157" s="35"/>
      <c r="AC1157" s="35"/>
      <c r="AD1157" s="35"/>
      <c r="AE1157" s="35"/>
      <c r="AR1157" s="204" t="s">
        <v>343</v>
      </c>
      <c r="AT1157" s="204" t="s">
        <v>208</v>
      </c>
      <c r="AU1157" s="204" t="s">
        <v>82</v>
      </c>
      <c r="AY1157" s="18" t="s">
        <v>206</v>
      </c>
      <c r="BE1157" s="205">
        <f>IF(N1157="základní",J1157,0)</f>
        <v>0</v>
      </c>
      <c r="BF1157" s="205">
        <f>IF(N1157="snížená",J1157,0)</f>
        <v>0</v>
      </c>
      <c r="BG1157" s="205">
        <f>IF(N1157="zákl. přenesená",J1157,0)</f>
        <v>0</v>
      </c>
      <c r="BH1157" s="205">
        <f>IF(N1157="sníž. přenesená",J1157,0)</f>
        <v>0</v>
      </c>
      <c r="BI1157" s="205">
        <f>IF(N1157="nulová",J1157,0)</f>
        <v>0</v>
      </c>
      <c r="BJ1157" s="18" t="s">
        <v>80</v>
      </c>
      <c r="BK1157" s="205">
        <f>ROUND(I1157*H1157,2)</f>
        <v>0</v>
      </c>
      <c r="BL1157" s="18" t="s">
        <v>343</v>
      </c>
      <c r="BM1157" s="204" t="s">
        <v>3238</v>
      </c>
    </row>
    <row r="1158" spans="1:65" s="13" customFormat="1" ht="11.25">
      <c r="B1158" s="206"/>
      <c r="C1158" s="207"/>
      <c r="D1158" s="208" t="s">
        <v>246</v>
      </c>
      <c r="E1158" s="209" t="s">
        <v>19</v>
      </c>
      <c r="F1158" s="210" t="s">
        <v>2394</v>
      </c>
      <c r="G1158" s="207"/>
      <c r="H1158" s="211">
        <v>111.622</v>
      </c>
      <c r="I1158" s="212"/>
      <c r="J1158" s="207"/>
      <c r="K1158" s="207"/>
      <c r="L1158" s="213"/>
      <c r="M1158" s="214"/>
      <c r="N1158" s="215"/>
      <c r="O1158" s="215"/>
      <c r="P1158" s="215"/>
      <c r="Q1158" s="215"/>
      <c r="R1158" s="215"/>
      <c r="S1158" s="215"/>
      <c r="T1158" s="216"/>
      <c r="AT1158" s="217" t="s">
        <v>246</v>
      </c>
      <c r="AU1158" s="217" t="s">
        <v>82</v>
      </c>
      <c r="AV1158" s="13" t="s">
        <v>82</v>
      </c>
      <c r="AW1158" s="13" t="s">
        <v>33</v>
      </c>
      <c r="AX1158" s="13" t="s">
        <v>72</v>
      </c>
      <c r="AY1158" s="217" t="s">
        <v>206</v>
      </c>
    </row>
    <row r="1159" spans="1:65" s="13" customFormat="1" ht="11.25">
      <c r="B1159" s="206"/>
      <c r="C1159" s="207"/>
      <c r="D1159" s="208" t="s">
        <v>246</v>
      </c>
      <c r="E1159" s="209" t="s">
        <v>19</v>
      </c>
      <c r="F1159" s="210" t="s">
        <v>3239</v>
      </c>
      <c r="G1159" s="207"/>
      <c r="H1159" s="211">
        <v>75.435000000000002</v>
      </c>
      <c r="I1159" s="212"/>
      <c r="J1159" s="207"/>
      <c r="K1159" s="207"/>
      <c r="L1159" s="213"/>
      <c r="M1159" s="214"/>
      <c r="N1159" s="215"/>
      <c r="O1159" s="215"/>
      <c r="P1159" s="215"/>
      <c r="Q1159" s="215"/>
      <c r="R1159" s="215"/>
      <c r="S1159" s="215"/>
      <c r="T1159" s="216"/>
      <c r="AT1159" s="217" t="s">
        <v>246</v>
      </c>
      <c r="AU1159" s="217" t="s">
        <v>82</v>
      </c>
      <c r="AV1159" s="13" t="s">
        <v>82</v>
      </c>
      <c r="AW1159" s="13" t="s">
        <v>33</v>
      </c>
      <c r="AX1159" s="13" t="s">
        <v>72</v>
      </c>
      <c r="AY1159" s="217" t="s">
        <v>206</v>
      </c>
    </row>
    <row r="1160" spans="1:65" s="13" customFormat="1" ht="11.25">
      <c r="B1160" s="206"/>
      <c r="C1160" s="207"/>
      <c r="D1160" s="208" t="s">
        <v>246</v>
      </c>
      <c r="E1160" s="209" t="s">
        <v>19</v>
      </c>
      <c r="F1160" s="210" t="s">
        <v>3240</v>
      </c>
      <c r="G1160" s="207"/>
      <c r="H1160" s="211">
        <v>23.713999999999999</v>
      </c>
      <c r="I1160" s="212"/>
      <c r="J1160" s="207"/>
      <c r="K1160" s="207"/>
      <c r="L1160" s="213"/>
      <c r="M1160" s="214"/>
      <c r="N1160" s="215"/>
      <c r="O1160" s="215"/>
      <c r="P1160" s="215"/>
      <c r="Q1160" s="215"/>
      <c r="R1160" s="215"/>
      <c r="S1160" s="215"/>
      <c r="T1160" s="216"/>
      <c r="AT1160" s="217" t="s">
        <v>246</v>
      </c>
      <c r="AU1160" s="217" t="s">
        <v>82</v>
      </c>
      <c r="AV1160" s="13" t="s">
        <v>82</v>
      </c>
      <c r="AW1160" s="13" t="s">
        <v>33</v>
      </c>
      <c r="AX1160" s="13" t="s">
        <v>72</v>
      </c>
      <c r="AY1160" s="217" t="s">
        <v>206</v>
      </c>
    </row>
    <row r="1161" spans="1:65" s="14" customFormat="1" ht="11.25">
      <c r="B1161" s="234"/>
      <c r="C1161" s="235"/>
      <c r="D1161" s="208" t="s">
        <v>246</v>
      </c>
      <c r="E1161" s="236" t="s">
        <v>19</v>
      </c>
      <c r="F1161" s="237" t="s">
        <v>406</v>
      </c>
      <c r="G1161" s="235"/>
      <c r="H1161" s="238">
        <v>210.77099999999999</v>
      </c>
      <c r="I1161" s="239"/>
      <c r="J1161" s="235"/>
      <c r="K1161" s="235"/>
      <c r="L1161" s="240"/>
      <c r="M1161" s="241"/>
      <c r="N1161" s="242"/>
      <c r="O1161" s="242"/>
      <c r="P1161" s="242"/>
      <c r="Q1161" s="242"/>
      <c r="R1161" s="242"/>
      <c r="S1161" s="242"/>
      <c r="T1161" s="243"/>
      <c r="AT1161" s="244" t="s">
        <v>246</v>
      </c>
      <c r="AU1161" s="244" t="s">
        <v>82</v>
      </c>
      <c r="AV1161" s="14" t="s">
        <v>212</v>
      </c>
      <c r="AW1161" s="14" t="s">
        <v>33</v>
      </c>
      <c r="AX1161" s="14" t="s">
        <v>80</v>
      </c>
      <c r="AY1161" s="244" t="s">
        <v>206</v>
      </c>
    </row>
    <row r="1162" spans="1:65" s="2" customFormat="1" ht="21.75" customHeight="1">
      <c r="A1162" s="35"/>
      <c r="B1162" s="36"/>
      <c r="C1162" s="224" t="s">
        <v>3241</v>
      </c>
      <c r="D1162" s="224" t="s">
        <v>286</v>
      </c>
      <c r="E1162" s="225" t="s">
        <v>3242</v>
      </c>
      <c r="F1162" s="226" t="s">
        <v>3243</v>
      </c>
      <c r="G1162" s="227" t="s">
        <v>325</v>
      </c>
      <c r="H1162" s="228">
        <v>231.84800000000001</v>
      </c>
      <c r="I1162" s="229"/>
      <c r="J1162" s="230">
        <f>ROUND(I1162*H1162,2)</f>
        <v>0</v>
      </c>
      <c r="K1162" s="226" t="s">
        <v>277</v>
      </c>
      <c r="L1162" s="231"/>
      <c r="M1162" s="232" t="s">
        <v>19</v>
      </c>
      <c r="N1162" s="233" t="s">
        <v>43</v>
      </c>
      <c r="O1162" s="65"/>
      <c r="P1162" s="202">
        <f>O1162*H1162</f>
        <v>0</v>
      </c>
      <c r="Q1162" s="202">
        <v>1.2999999999999999E-4</v>
      </c>
      <c r="R1162" s="202">
        <f>Q1162*H1162</f>
        <v>3.0140239999999999E-2</v>
      </c>
      <c r="S1162" s="202">
        <v>0</v>
      </c>
      <c r="T1162" s="203">
        <f>S1162*H1162</f>
        <v>0</v>
      </c>
      <c r="U1162" s="35"/>
      <c r="V1162" s="35"/>
      <c r="W1162" s="35"/>
      <c r="X1162" s="35"/>
      <c r="Y1162" s="35"/>
      <c r="Z1162" s="35"/>
      <c r="AA1162" s="35"/>
      <c r="AB1162" s="35"/>
      <c r="AC1162" s="35"/>
      <c r="AD1162" s="35"/>
      <c r="AE1162" s="35"/>
      <c r="AR1162" s="204" t="s">
        <v>422</v>
      </c>
      <c r="AT1162" s="204" t="s">
        <v>286</v>
      </c>
      <c r="AU1162" s="204" t="s">
        <v>82</v>
      </c>
      <c r="AY1162" s="18" t="s">
        <v>206</v>
      </c>
      <c r="BE1162" s="205">
        <f>IF(N1162="základní",J1162,0)</f>
        <v>0</v>
      </c>
      <c r="BF1162" s="205">
        <f>IF(N1162="snížená",J1162,0)</f>
        <v>0</v>
      </c>
      <c r="BG1162" s="205">
        <f>IF(N1162="zákl. přenesená",J1162,0)</f>
        <v>0</v>
      </c>
      <c r="BH1162" s="205">
        <f>IF(N1162="sníž. přenesená",J1162,0)</f>
        <v>0</v>
      </c>
      <c r="BI1162" s="205">
        <f>IF(N1162="nulová",J1162,0)</f>
        <v>0</v>
      </c>
      <c r="BJ1162" s="18" t="s">
        <v>80</v>
      </c>
      <c r="BK1162" s="205">
        <f>ROUND(I1162*H1162,2)</f>
        <v>0</v>
      </c>
      <c r="BL1162" s="18" t="s">
        <v>343</v>
      </c>
      <c r="BM1162" s="204" t="s">
        <v>3244</v>
      </c>
    </row>
    <row r="1163" spans="1:65" s="13" customFormat="1" ht="11.25">
      <c r="B1163" s="206"/>
      <c r="C1163" s="207"/>
      <c r="D1163" s="208" t="s">
        <v>246</v>
      </c>
      <c r="E1163" s="209" t="s">
        <v>19</v>
      </c>
      <c r="F1163" s="210" t="s">
        <v>2394</v>
      </c>
      <c r="G1163" s="207"/>
      <c r="H1163" s="211">
        <v>111.622</v>
      </c>
      <c r="I1163" s="212"/>
      <c r="J1163" s="207"/>
      <c r="K1163" s="207"/>
      <c r="L1163" s="213"/>
      <c r="M1163" s="214"/>
      <c r="N1163" s="215"/>
      <c r="O1163" s="215"/>
      <c r="P1163" s="215"/>
      <c r="Q1163" s="215"/>
      <c r="R1163" s="215"/>
      <c r="S1163" s="215"/>
      <c r="T1163" s="216"/>
      <c r="AT1163" s="217" t="s">
        <v>246</v>
      </c>
      <c r="AU1163" s="217" t="s">
        <v>82</v>
      </c>
      <c r="AV1163" s="13" t="s">
        <v>82</v>
      </c>
      <c r="AW1163" s="13" t="s">
        <v>33</v>
      </c>
      <c r="AX1163" s="13" t="s">
        <v>72</v>
      </c>
      <c r="AY1163" s="217" t="s">
        <v>206</v>
      </c>
    </row>
    <row r="1164" spans="1:65" s="13" customFormat="1" ht="11.25">
      <c r="B1164" s="206"/>
      <c r="C1164" s="207"/>
      <c r="D1164" s="208" t="s">
        <v>246</v>
      </c>
      <c r="E1164" s="209" t="s">
        <v>19</v>
      </c>
      <c r="F1164" s="210" t="s">
        <v>3239</v>
      </c>
      <c r="G1164" s="207"/>
      <c r="H1164" s="211">
        <v>75.435000000000002</v>
      </c>
      <c r="I1164" s="212"/>
      <c r="J1164" s="207"/>
      <c r="K1164" s="207"/>
      <c r="L1164" s="213"/>
      <c r="M1164" s="214"/>
      <c r="N1164" s="215"/>
      <c r="O1164" s="215"/>
      <c r="P1164" s="215"/>
      <c r="Q1164" s="215"/>
      <c r="R1164" s="215"/>
      <c r="S1164" s="215"/>
      <c r="T1164" s="216"/>
      <c r="AT1164" s="217" t="s">
        <v>246</v>
      </c>
      <c r="AU1164" s="217" t="s">
        <v>82</v>
      </c>
      <c r="AV1164" s="13" t="s">
        <v>82</v>
      </c>
      <c r="AW1164" s="13" t="s">
        <v>33</v>
      </c>
      <c r="AX1164" s="13" t="s">
        <v>72</v>
      </c>
      <c r="AY1164" s="217" t="s">
        <v>206</v>
      </c>
    </row>
    <row r="1165" spans="1:65" s="13" customFormat="1" ht="11.25">
      <c r="B1165" s="206"/>
      <c r="C1165" s="207"/>
      <c r="D1165" s="208" t="s">
        <v>246</v>
      </c>
      <c r="E1165" s="209" t="s">
        <v>19</v>
      </c>
      <c r="F1165" s="210" t="s">
        <v>3240</v>
      </c>
      <c r="G1165" s="207"/>
      <c r="H1165" s="211">
        <v>23.713999999999999</v>
      </c>
      <c r="I1165" s="212"/>
      <c r="J1165" s="207"/>
      <c r="K1165" s="207"/>
      <c r="L1165" s="213"/>
      <c r="M1165" s="214"/>
      <c r="N1165" s="215"/>
      <c r="O1165" s="215"/>
      <c r="P1165" s="215"/>
      <c r="Q1165" s="215"/>
      <c r="R1165" s="215"/>
      <c r="S1165" s="215"/>
      <c r="T1165" s="216"/>
      <c r="AT1165" s="217" t="s">
        <v>246</v>
      </c>
      <c r="AU1165" s="217" t="s">
        <v>82</v>
      </c>
      <c r="AV1165" s="13" t="s">
        <v>82</v>
      </c>
      <c r="AW1165" s="13" t="s">
        <v>33</v>
      </c>
      <c r="AX1165" s="13" t="s">
        <v>72</v>
      </c>
      <c r="AY1165" s="217" t="s">
        <v>206</v>
      </c>
    </row>
    <row r="1166" spans="1:65" s="14" customFormat="1" ht="11.25">
      <c r="B1166" s="234"/>
      <c r="C1166" s="235"/>
      <c r="D1166" s="208" t="s">
        <v>246</v>
      </c>
      <c r="E1166" s="236" t="s">
        <v>19</v>
      </c>
      <c r="F1166" s="237" t="s">
        <v>406</v>
      </c>
      <c r="G1166" s="235"/>
      <c r="H1166" s="238">
        <v>210.77099999999999</v>
      </c>
      <c r="I1166" s="239"/>
      <c r="J1166" s="235"/>
      <c r="K1166" s="235"/>
      <c r="L1166" s="240"/>
      <c r="M1166" s="241"/>
      <c r="N1166" s="242"/>
      <c r="O1166" s="242"/>
      <c r="P1166" s="242"/>
      <c r="Q1166" s="242"/>
      <c r="R1166" s="242"/>
      <c r="S1166" s="242"/>
      <c r="T1166" s="243"/>
      <c r="AT1166" s="244" t="s">
        <v>246</v>
      </c>
      <c r="AU1166" s="244" t="s">
        <v>82</v>
      </c>
      <c r="AV1166" s="14" t="s">
        <v>212</v>
      </c>
      <c r="AW1166" s="14" t="s">
        <v>33</v>
      </c>
      <c r="AX1166" s="14" t="s">
        <v>80</v>
      </c>
      <c r="AY1166" s="244" t="s">
        <v>206</v>
      </c>
    </row>
    <row r="1167" spans="1:65" s="13" customFormat="1" ht="11.25">
      <c r="B1167" s="206"/>
      <c r="C1167" s="207"/>
      <c r="D1167" s="208" t="s">
        <v>246</v>
      </c>
      <c r="E1167" s="207"/>
      <c r="F1167" s="210" t="s">
        <v>3245</v>
      </c>
      <c r="G1167" s="207"/>
      <c r="H1167" s="211">
        <v>231.84800000000001</v>
      </c>
      <c r="I1167" s="212"/>
      <c r="J1167" s="207"/>
      <c r="K1167" s="207"/>
      <c r="L1167" s="213"/>
      <c r="M1167" s="214"/>
      <c r="N1167" s="215"/>
      <c r="O1167" s="215"/>
      <c r="P1167" s="215"/>
      <c r="Q1167" s="215"/>
      <c r="R1167" s="215"/>
      <c r="S1167" s="215"/>
      <c r="T1167" s="216"/>
      <c r="AT1167" s="217" t="s">
        <v>246</v>
      </c>
      <c r="AU1167" s="217" t="s">
        <v>82</v>
      </c>
      <c r="AV1167" s="13" t="s">
        <v>82</v>
      </c>
      <c r="AW1167" s="13" t="s">
        <v>4</v>
      </c>
      <c r="AX1167" s="13" t="s">
        <v>80</v>
      </c>
      <c r="AY1167" s="217" t="s">
        <v>206</v>
      </c>
    </row>
    <row r="1168" spans="1:65" s="2" customFormat="1" ht="21.75" customHeight="1">
      <c r="A1168" s="35"/>
      <c r="B1168" s="36"/>
      <c r="C1168" s="193" t="s">
        <v>3246</v>
      </c>
      <c r="D1168" s="193" t="s">
        <v>208</v>
      </c>
      <c r="E1168" s="194" t="s">
        <v>3247</v>
      </c>
      <c r="F1168" s="195" t="s">
        <v>3248</v>
      </c>
      <c r="G1168" s="196" t="s">
        <v>289</v>
      </c>
      <c r="H1168" s="197">
        <v>68.700999999999993</v>
      </c>
      <c r="I1168" s="198"/>
      <c r="J1168" s="199">
        <f>ROUND(I1168*H1168,2)</f>
        <v>0</v>
      </c>
      <c r="K1168" s="195" t="s">
        <v>277</v>
      </c>
      <c r="L1168" s="40"/>
      <c r="M1168" s="200" t="s">
        <v>19</v>
      </c>
      <c r="N1168" s="201" t="s">
        <v>43</v>
      </c>
      <c r="O1168" s="65"/>
      <c r="P1168" s="202">
        <f>O1168*H1168</f>
        <v>0</v>
      </c>
      <c r="Q1168" s="202">
        <v>0</v>
      </c>
      <c r="R1168" s="202">
        <f>Q1168*H1168</f>
        <v>0</v>
      </c>
      <c r="S1168" s="202">
        <v>0</v>
      </c>
      <c r="T1168" s="203">
        <f>S1168*H1168</f>
        <v>0</v>
      </c>
      <c r="U1168" s="35"/>
      <c r="V1168" s="35"/>
      <c r="W1168" s="35"/>
      <c r="X1168" s="35"/>
      <c r="Y1168" s="35"/>
      <c r="Z1168" s="35"/>
      <c r="AA1168" s="35"/>
      <c r="AB1168" s="35"/>
      <c r="AC1168" s="35"/>
      <c r="AD1168" s="35"/>
      <c r="AE1168" s="35"/>
      <c r="AR1168" s="204" t="s">
        <v>343</v>
      </c>
      <c r="AT1168" s="204" t="s">
        <v>208</v>
      </c>
      <c r="AU1168" s="204" t="s">
        <v>82</v>
      </c>
      <c r="AY1168" s="18" t="s">
        <v>206</v>
      </c>
      <c r="BE1168" s="205">
        <f>IF(N1168="základní",J1168,0)</f>
        <v>0</v>
      </c>
      <c r="BF1168" s="205">
        <f>IF(N1168="snížená",J1168,0)</f>
        <v>0</v>
      </c>
      <c r="BG1168" s="205">
        <f>IF(N1168="zákl. přenesená",J1168,0)</f>
        <v>0</v>
      </c>
      <c r="BH1168" s="205">
        <f>IF(N1168="sníž. přenesená",J1168,0)</f>
        <v>0</v>
      </c>
      <c r="BI1168" s="205">
        <f>IF(N1168="nulová",J1168,0)</f>
        <v>0</v>
      </c>
      <c r="BJ1168" s="18" t="s">
        <v>80</v>
      </c>
      <c r="BK1168" s="205">
        <f>ROUND(I1168*H1168,2)</f>
        <v>0</v>
      </c>
      <c r="BL1168" s="18" t="s">
        <v>343</v>
      </c>
      <c r="BM1168" s="204" t="s">
        <v>3249</v>
      </c>
    </row>
    <row r="1169" spans="1:65" s="2" customFormat="1" ht="78">
      <c r="A1169" s="35"/>
      <c r="B1169" s="36"/>
      <c r="C1169" s="37"/>
      <c r="D1169" s="208" t="s">
        <v>279</v>
      </c>
      <c r="E1169" s="37"/>
      <c r="F1169" s="221" t="s">
        <v>3250</v>
      </c>
      <c r="G1169" s="37"/>
      <c r="H1169" s="37"/>
      <c r="I1169" s="116"/>
      <c r="J1169" s="37"/>
      <c r="K1169" s="37"/>
      <c r="L1169" s="40"/>
      <c r="M1169" s="222"/>
      <c r="N1169" s="223"/>
      <c r="O1169" s="65"/>
      <c r="P1169" s="65"/>
      <c r="Q1169" s="65"/>
      <c r="R1169" s="65"/>
      <c r="S1169" s="65"/>
      <c r="T1169" s="66"/>
      <c r="U1169" s="35"/>
      <c r="V1169" s="35"/>
      <c r="W1169" s="35"/>
      <c r="X1169" s="35"/>
      <c r="Y1169" s="35"/>
      <c r="Z1169" s="35"/>
      <c r="AA1169" s="35"/>
      <c r="AB1169" s="35"/>
      <c r="AC1169" s="35"/>
      <c r="AD1169" s="35"/>
      <c r="AE1169" s="35"/>
      <c r="AT1169" s="18" t="s">
        <v>279</v>
      </c>
      <c r="AU1169" s="18" t="s">
        <v>82</v>
      </c>
    </row>
    <row r="1170" spans="1:65" s="12" customFormat="1" ht="22.9" customHeight="1">
      <c r="B1170" s="177"/>
      <c r="C1170" s="178"/>
      <c r="D1170" s="179" t="s">
        <v>71</v>
      </c>
      <c r="E1170" s="191" t="s">
        <v>3251</v>
      </c>
      <c r="F1170" s="191" t="s">
        <v>3252</v>
      </c>
      <c r="G1170" s="178"/>
      <c r="H1170" s="178"/>
      <c r="I1170" s="181"/>
      <c r="J1170" s="192">
        <f>BK1170</f>
        <v>0</v>
      </c>
      <c r="K1170" s="178"/>
      <c r="L1170" s="183"/>
      <c r="M1170" s="184"/>
      <c r="N1170" s="185"/>
      <c r="O1170" s="185"/>
      <c r="P1170" s="186">
        <f>SUM(P1171:P1210)</f>
        <v>0</v>
      </c>
      <c r="Q1170" s="185"/>
      <c r="R1170" s="186">
        <f>SUM(R1171:R1210)</f>
        <v>0.89743539999999999</v>
      </c>
      <c r="S1170" s="185"/>
      <c r="T1170" s="187">
        <f>SUM(T1171:T1210)</f>
        <v>0</v>
      </c>
      <c r="AR1170" s="188" t="s">
        <v>82</v>
      </c>
      <c r="AT1170" s="189" t="s">
        <v>71</v>
      </c>
      <c r="AU1170" s="189" t="s">
        <v>80</v>
      </c>
      <c r="AY1170" s="188" t="s">
        <v>206</v>
      </c>
      <c r="BK1170" s="190">
        <f>SUM(BK1171:BK1210)</f>
        <v>0</v>
      </c>
    </row>
    <row r="1171" spans="1:65" s="2" customFormat="1" ht="16.5" customHeight="1">
      <c r="A1171" s="35"/>
      <c r="B1171" s="36"/>
      <c r="C1171" s="193" t="s">
        <v>3253</v>
      </c>
      <c r="D1171" s="193" t="s">
        <v>208</v>
      </c>
      <c r="E1171" s="194" t="s">
        <v>3254</v>
      </c>
      <c r="F1171" s="195" t="s">
        <v>3255</v>
      </c>
      <c r="G1171" s="196" t="s">
        <v>325</v>
      </c>
      <c r="H1171" s="197">
        <v>5601.3019999999997</v>
      </c>
      <c r="I1171" s="198"/>
      <c r="J1171" s="199">
        <f>ROUND(I1171*H1171,2)</f>
        <v>0</v>
      </c>
      <c r="K1171" s="195" t="s">
        <v>277</v>
      </c>
      <c r="L1171" s="40"/>
      <c r="M1171" s="200" t="s">
        <v>19</v>
      </c>
      <c r="N1171" s="201" t="s">
        <v>43</v>
      </c>
      <c r="O1171" s="65"/>
      <c r="P1171" s="202">
        <f>O1171*H1171</f>
        <v>0</v>
      </c>
      <c r="Q1171" s="202">
        <v>0</v>
      </c>
      <c r="R1171" s="202">
        <f>Q1171*H1171</f>
        <v>0</v>
      </c>
      <c r="S1171" s="202">
        <v>0</v>
      </c>
      <c r="T1171" s="203">
        <f>S1171*H1171</f>
        <v>0</v>
      </c>
      <c r="U1171" s="35"/>
      <c r="V1171" s="35"/>
      <c r="W1171" s="35"/>
      <c r="X1171" s="35"/>
      <c r="Y1171" s="35"/>
      <c r="Z1171" s="35"/>
      <c r="AA1171" s="35"/>
      <c r="AB1171" s="35"/>
      <c r="AC1171" s="35"/>
      <c r="AD1171" s="35"/>
      <c r="AE1171" s="35"/>
      <c r="AR1171" s="204" t="s">
        <v>343</v>
      </c>
      <c r="AT1171" s="204" t="s">
        <v>208</v>
      </c>
      <c r="AU1171" s="204" t="s">
        <v>82</v>
      </c>
      <c r="AY1171" s="18" t="s">
        <v>206</v>
      </c>
      <c r="BE1171" s="205">
        <f>IF(N1171="základní",J1171,0)</f>
        <v>0</v>
      </c>
      <c r="BF1171" s="205">
        <f>IF(N1171="snížená",J1171,0)</f>
        <v>0</v>
      </c>
      <c r="BG1171" s="205">
        <f>IF(N1171="zákl. přenesená",J1171,0)</f>
        <v>0</v>
      </c>
      <c r="BH1171" s="205">
        <f>IF(N1171="sníž. přenesená",J1171,0)</f>
        <v>0</v>
      </c>
      <c r="BI1171" s="205">
        <f>IF(N1171="nulová",J1171,0)</f>
        <v>0</v>
      </c>
      <c r="BJ1171" s="18" t="s">
        <v>80</v>
      </c>
      <c r="BK1171" s="205">
        <f>ROUND(I1171*H1171,2)</f>
        <v>0</v>
      </c>
      <c r="BL1171" s="18" t="s">
        <v>343</v>
      </c>
      <c r="BM1171" s="204" t="s">
        <v>3256</v>
      </c>
    </row>
    <row r="1172" spans="1:65" s="2" customFormat="1" ht="29.25">
      <c r="A1172" s="35"/>
      <c r="B1172" s="36"/>
      <c r="C1172" s="37"/>
      <c r="D1172" s="208" t="s">
        <v>279</v>
      </c>
      <c r="E1172" s="37"/>
      <c r="F1172" s="221" t="s">
        <v>3257</v>
      </c>
      <c r="G1172" s="37"/>
      <c r="H1172" s="37"/>
      <c r="I1172" s="116"/>
      <c r="J1172" s="37"/>
      <c r="K1172" s="37"/>
      <c r="L1172" s="40"/>
      <c r="M1172" s="222"/>
      <c r="N1172" s="223"/>
      <c r="O1172" s="65"/>
      <c r="P1172" s="65"/>
      <c r="Q1172" s="65"/>
      <c r="R1172" s="65"/>
      <c r="S1172" s="65"/>
      <c r="T1172" s="66"/>
      <c r="U1172" s="35"/>
      <c r="V1172" s="35"/>
      <c r="W1172" s="35"/>
      <c r="X1172" s="35"/>
      <c r="Y1172" s="35"/>
      <c r="Z1172" s="35"/>
      <c r="AA1172" s="35"/>
      <c r="AB1172" s="35"/>
      <c r="AC1172" s="35"/>
      <c r="AD1172" s="35"/>
      <c r="AE1172" s="35"/>
      <c r="AT1172" s="18" t="s">
        <v>279</v>
      </c>
      <c r="AU1172" s="18" t="s">
        <v>82</v>
      </c>
    </row>
    <row r="1173" spans="1:65" s="13" customFormat="1" ht="11.25">
      <c r="B1173" s="206"/>
      <c r="C1173" s="207"/>
      <c r="D1173" s="208" t="s">
        <v>246</v>
      </c>
      <c r="E1173" s="209" t="s">
        <v>19</v>
      </c>
      <c r="F1173" s="210" t="s">
        <v>3258</v>
      </c>
      <c r="G1173" s="207"/>
      <c r="H1173" s="211">
        <v>84.122</v>
      </c>
      <c r="I1173" s="212"/>
      <c r="J1173" s="207"/>
      <c r="K1173" s="207"/>
      <c r="L1173" s="213"/>
      <c r="M1173" s="214"/>
      <c r="N1173" s="215"/>
      <c r="O1173" s="215"/>
      <c r="P1173" s="215"/>
      <c r="Q1173" s="215"/>
      <c r="R1173" s="215"/>
      <c r="S1173" s="215"/>
      <c r="T1173" s="216"/>
      <c r="AT1173" s="217" t="s">
        <v>246</v>
      </c>
      <c r="AU1173" s="217" t="s">
        <v>82</v>
      </c>
      <c r="AV1173" s="13" t="s">
        <v>82</v>
      </c>
      <c r="AW1173" s="13" t="s">
        <v>33</v>
      </c>
      <c r="AX1173" s="13" t="s">
        <v>72</v>
      </c>
      <c r="AY1173" s="217" t="s">
        <v>206</v>
      </c>
    </row>
    <row r="1174" spans="1:65" s="13" customFormat="1" ht="22.5">
      <c r="B1174" s="206"/>
      <c r="C1174" s="207"/>
      <c r="D1174" s="208" t="s">
        <v>246</v>
      </c>
      <c r="E1174" s="209" t="s">
        <v>19</v>
      </c>
      <c r="F1174" s="210" t="s">
        <v>2464</v>
      </c>
      <c r="G1174" s="207"/>
      <c r="H1174" s="211">
        <v>1578.89</v>
      </c>
      <c r="I1174" s="212"/>
      <c r="J1174" s="207"/>
      <c r="K1174" s="207"/>
      <c r="L1174" s="213"/>
      <c r="M1174" s="214"/>
      <c r="N1174" s="215"/>
      <c r="O1174" s="215"/>
      <c r="P1174" s="215"/>
      <c r="Q1174" s="215"/>
      <c r="R1174" s="215"/>
      <c r="S1174" s="215"/>
      <c r="T1174" s="216"/>
      <c r="AT1174" s="217" t="s">
        <v>246</v>
      </c>
      <c r="AU1174" s="217" t="s">
        <v>82</v>
      </c>
      <c r="AV1174" s="13" t="s">
        <v>82</v>
      </c>
      <c r="AW1174" s="13" t="s">
        <v>33</v>
      </c>
      <c r="AX1174" s="13" t="s">
        <v>72</v>
      </c>
      <c r="AY1174" s="217" t="s">
        <v>206</v>
      </c>
    </row>
    <row r="1175" spans="1:65" s="13" customFormat="1" ht="22.5">
      <c r="B1175" s="206"/>
      <c r="C1175" s="207"/>
      <c r="D1175" s="208" t="s">
        <v>246</v>
      </c>
      <c r="E1175" s="209" t="s">
        <v>19</v>
      </c>
      <c r="F1175" s="210" t="s">
        <v>2465</v>
      </c>
      <c r="G1175" s="207"/>
      <c r="H1175" s="211">
        <v>1278.7850000000001</v>
      </c>
      <c r="I1175" s="212"/>
      <c r="J1175" s="207"/>
      <c r="K1175" s="207"/>
      <c r="L1175" s="213"/>
      <c r="M1175" s="214"/>
      <c r="N1175" s="215"/>
      <c r="O1175" s="215"/>
      <c r="P1175" s="215"/>
      <c r="Q1175" s="215"/>
      <c r="R1175" s="215"/>
      <c r="S1175" s="215"/>
      <c r="T1175" s="216"/>
      <c r="AT1175" s="217" t="s">
        <v>246</v>
      </c>
      <c r="AU1175" s="217" t="s">
        <v>82</v>
      </c>
      <c r="AV1175" s="13" t="s">
        <v>82</v>
      </c>
      <c r="AW1175" s="13" t="s">
        <v>33</v>
      </c>
      <c r="AX1175" s="13" t="s">
        <v>72</v>
      </c>
      <c r="AY1175" s="217" t="s">
        <v>206</v>
      </c>
    </row>
    <row r="1176" spans="1:65" s="13" customFormat="1" ht="22.5">
      <c r="B1176" s="206"/>
      <c r="C1176" s="207"/>
      <c r="D1176" s="208" t="s">
        <v>246</v>
      </c>
      <c r="E1176" s="209" t="s">
        <v>19</v>
      </c>
      <c r="F1176" s="210" t="s">
        <v>2466</v>
      </c>
      <c r="G1176" s="207"/>
      <c r="H1176" s="211">
        <v>1216.405</v>
      </c>
      <c r="I1176" s="212"/>
      <c r="J1176" s="207"/>
      <c r="K1176" s="207"/>
      <c r="L1176" s="213"/>
      <c r="M1176" s="214"/>
      <c r="N1176" s="215"/>
      <c r="O1176" s="215"/>
      <c r="P1176" s="215"/>
      <c r="Q1176" s="215"/>
      <c r="R1176" s="215"/>
      <c r="S1176" s="215"/>
      <c r="T1176" s="216"/>
      <c r="AT1176" s="217" t="s">
        <v>246</v>
      </c>
      <c r="AU1176" s="217" t="s">
        <v>82</v>
      </c>
      <c r="AV1176" s="13" t="s">
        <v>82</v>
      </c>
      <c r="AW1176" s="13" t="s">
        <v>33</v>
      </c>
      <c r="AX1176" s="13" t="s">
        <v>72</v>
      </c>
      <c r="AY1176" s="217" t="s">
        <v>206</v>
      </c>
    </row>
    <row r="1177" spans="1:65" s="13" customFormat="1" ht="11.25">
      <c r="B1177" s="206"/>
      <c r="C1177" s="207"/>
      <c r="D1177" s="208" t="s">
        <v>246</v>
      </c>
      <c r="E1177" s="209" t="s">
        <v>19</v>
      </c>
      <c r="F1177" s="210" t="s">
        <v>2467</v>
      </c>
      <c r="G1177" s="207"/>
      <c r="H1177" s="211">
        <v>338.1</v>
      </c>
      <c r="I1177" s="212"/>
      <c r="J1177" s="207"/>
      <c r="K1177" s="207"/>
      <c r="L1177" s="213"/>
      <c r="M1177" s="214"/>
      <c r="N1177" s="215"/>
      <c r="O1177" s="215"/>
      <c r="P1177" s="215"/>
      <c r="Q1177" s="215"/>
      <c r="R1177" s="215"/>
      <c r="S1177" s="215"/>
      <c r="T1177" s="216"/>
      <c r="AT1177" s="217" t="s">
        <v>246</v>
      </c>
      <c r="AU1177" s="217" t="s">
        <v>82</v>
      </c>
      <c r="AV1177" s="13" t="s">
        <v>82</v>
      </c>
      <c r="AW1177" s="13" t="s">
        <v>33</v>
      </c>
      <c r="AX1177" s="13" t="s">
        <v>72</v>
      </c>
      <c r="AY1177" s="217" t="s">
        <v>206</v>
      </c>
    </row>
    <row r="1178" spans="1:65" s="13" customFormat="1" ht="22.5">
      <c r="B1178" s="206"/>
      <c r="C1178" s="207"/>
      <c r="D1178" s="208" t="s">
        <v>246</v>
      </c>
      <c r="E1178" s="209" t="s">
        <v>19</v>
      </c>
      <c r="F1178" s="210" t="s">
        <v>2451</v>
      </c>
      <c r="G1178" s="207"/>
      <c r="H1178" s="211">
        <v>317.83999999999997</v>
      </c>
      <c r="I1178" s="212"/>
      <c r="J1178" s="207"/>
      <c r="K1178" s="207"/>
      <c r="L1178" s="213"/>
      <c r="M1178" s="214"/>
      <c r="N1178" s="215"/>
      <c r="O1178" s="215"/>
      <c r="P1178" s="215"/>
      <c r="Q1178" s="215"/>
      <c r="R1178" s="215"/>
      <c r="S1178" s="215"/>
      <c r="T1178" s="216"/>
      <c r="AT1178" s="217" t="s">
        <v>246</v>
      </c>
      <c r="AU1178" s="217" t="s">
        <v>82</v>
      </c>
      <c r="AV1178" s="13" t="s">
        <v>82</v>
      </c>
      <c r="AW1178" s="13" t="s">
        <v>33</v>
      </c>
      <c r="AX1178" s="13" t="s">
        <v>72</v>
      </c>
      <c r="AY1178" s="217" t="s">
        <v>206</v>
      </c>
    </row>
    <row r="1179" spans="1:65" s="13" customFormat="1" ht="11.25">
      <c r="B1179" s="206"/>
      <c r="C1179" s="207"/>
      <c r="D1179" s="208" t="s">
        <v>246</v>
      </c>
      <c r="E1179" s="209" t="s">
        <v>19</v>
      </c>
      <c r="F1179" s="210" t="s">
        <v>2452</v>
      </c>
      <c r="G1179" s="207"/>
      <c r="H1179" s="211">
        <v>68.709999999999994</v>
      </c>
      <c r="I1179" s="212"/>
      <c r="J1179" s="207"/>
      <c r="K1179" s="207"/>
      <c r="L1179" s="213"/>
      <c r="M1179" s="214"/>
      <c r="N1179" s="215"/>
      <c r="O1179" s="215"/>
      <c r="P1179" s="215"/>
      <c r="Q1179" s="215"/>
      <c r="R1179" s="215"/>
      <c r="S1179" s="215"/>
      <c r="T1179" s="216"/>
      <c r="AT1179" s="217" t="s">
        <v>246</v>
      </c>
      <c r="AU1179" s="217" t="s">
        <v>82</v>
      </c>
      <c r="AV1179" s="13" t="s">
        <v>82</v>
      </c>
      <c r="AW1179" s="13" t="s">
        <v>33</v>
      </c>
      <c r="AX1179" s="13" t="s">
        <v>72</v>
      </c>
      <c r="AY1179" s="217" t="s">
        <v>206</v>
      </c>
    </row>
    <row r="1180" spans="1:65" s="13" customFormat="1" ht="11.25">
      <c r="B1180" s="206"/>
      <c r="C1180" s="207"/>
      <c r="D1180" s="208" t="s">
        <v>246</v>
      </c>
      <c r="E1180" s="209" t="s">
        <v>19</v>
      </c>
      <c r="F1180" s="210" t="s">
        <v>2453</v>
      </c>
      <c r="G1180" s="207"/>
      <c r="H1180" s="211">
        <v>94.14</v>
      </c>
      <c r="I1180" s="212"/>
      <c r="J1180" s="207"/>
      <c r="K1180" s="207"/>
      <c r="L1180" s="213"/>
      <c r="M1180" s="214"/>
      <c r="N1180" s="215"/>
      <c r="O1180" s="215"/>
      <c r="P1180" s="215"/>
      <c r="Q1180" s="215"/>
      <c r="R1180" s="215"/>
      <c r="S1180" s="215"/>
      <c r="T1180" s="216"/>
      <c r="AT1180" s="217" t="s">
        <v>246</v>
      </c>
      <c r="AU1180" s="217" t="s">
        <v>82</v>
      </c>
      <c r="AV1180" s="13" t="s">
        <v>82</v>
      </c>
      <c r="AW1180" s="13" t="s">
        <v>33</v>
      </c>
      <c r="AX1180" s="13" t="s">
        <v>72</v>
      </c>
      <c r="AY1180" s="217" t="s">
        <v>206</v>
      </c>
    </row>
    <row r="1181" spans="1:65" s="13" customFormat="1" ht="11.25">
      <c r="B1181" s="206"/>
      <c r="C1181" s="207"/>
      <c r="D1181" s="208" t="s">
        <v>246</v>
      </c>
      <c r="E1181" s="209" t="s">
        <v>19</v>
      </c>
      <c r="F1181" s="210" t="s">
        <v>2482</v>
      </c>
      <c r="G1181" s="207"/>
      <c r="H1181" s="211">
        <v>379.71</v>
      </c>
      <c r="I1181" s="212"/>
      <c r="J1181" s="207"/>
      <c r="K1181" s="207"/>
      <c r="L1181" s="213"/>
      <c r="M1181" s="214"/>
      <c r="N1181" s="215"/>
      <c r="O1181" s="215"/>
      <c r="P1181" s="215"/>
      <c r="Q1181" s="215"/>
      <c r="R1181" s="215"/>
      <c r="S1181" s="215"/>
      <c r="T1181" s="216"/>
      <c r="AT1181" s="217" t="s">
        <v>246</v>
      </c>
      <c r="AU1181" s="217" t="s">
        <v>82</v>
      </c>
      <c r="AV1181" s="13" t="s">
        <v>82</v>
      </c>
      <c r="AW1181" s="13" t="s">
        <v>33</v>
      </c>
      <c r="AX1181" s="13" t="s">
        <v>72</v>
      </c>
      <c r="AY1181" s="217" t="s">
        <v>206</v>
      </c>
    </row>
    <row r="1182" spans="1:65" s="13" customFormat="1" ht="11.25">
      <c r="B1182" s="206"/>
      <c r="C1182" s="207"/>
      <c r="D1182" s="208" t="s">
        <v>246</v>
      </c>
      <c r="E1182" s="209" t="s">
        <v>19</v>
      </c>
      <c r="F1182" s="210" t="s">
        <v>3136</v>
      </c>
      <c r="G1182" s="207"/>
      <c r="H1182" s="211">
        <v>84.6</v>
      </c>
      <c r="I1182" s="212"/>
      <c r="J1182" s="207"/>
      <c r="K1182" s="207"/>
      <c r="L1182" s="213"/>
      <c r="M1182" s="214"/>
      <c r="N1182" s="215"/>
      <c r="O1182" s="215"/>
      <c r="P1182" s="215"/>
      <c r="Q1182" s="215"/>
      <c r="R1182" s="215"/>
      <c r="S1182" s="215"/>
      <c r="T1182" s="216"/>
      <c r="AT1182" s="217" t="s">
        <v>246</v>
      </c>
      <c r="AU1182" s="217" t="s">
        <v>82</v>
      </c>
      <c r="AV1182" s="13" t="s">
        <v>82</v>
      </c>
      <c r="AW1182" s="13" t="s">
        <v>33</v>
      </c>
      <c r="AX1182" s="13" t="s">
        <v>72</v>
      </c>
      <c r="AY1182" s="217" t="s">
        <v>206</v>
      </c>
    </row>
    <row r="1183" spans="1:65" s="13" customFormat="1" ht="11.25">
      <c r="B1183" s="206"/>
      <c r="C1183" s="207"/>
      <c r="D1183" s="208" t="s">
        <v>246</v>
      </c>
      <c r="E1183" s="209" t="s">
        <v>19</v>
      </c>
      <c r="F1183" s="210" t="s">
        <v>3259</v>
      </c>
      <c r="G1183" s="207"/>
      <c r="H1183" s="211">
        <v>160</v>
      </c>
      <c r="I1183" s="212"/>
      <c r="J1183" s="207"/>
      <c r="K1183" s="207"/>
      <c r="L1183" s="213"/>
      <c r="M1183" s="214"/>
      <c r="N1183" s="215"/>
      <c r="O1183" s="215"/>
      <c r="P1183" s="215"/>
      <c r="Q1183" s="215"/>
      <c r="R1183" s="215"/>
      <c r="S1183" s="215"/>
      <c r="T1183" s="216"/>
      <c r="AT1183" s="217" t="s">
        <v>246</v>
      </c>
      <c r="AU1183" s="217" t="s">
        <v>82</v>
      </c>
      <c r="AV1183" s="13" t="s">
        <v>82</v>
      </c>
      <c r="AW1183" s="13" t="s">
        <v>33</v>
      </c>
      <c r="AX1183" s="13" t="s">
        <v>72</v>
      </c>
      <c r="AY1183" s="217" t="s">
        <v>206</v>
      </c>
    </row>
    <row r="1184" spans="1:65" s="14" customFormat="1" ht="11.25">
      <c r="B1184" s="234"/>
      <c r="C1184" s="235"/>
      <c r="D1184" s="208" t="s">
        <v>246</v>
      </c>
      <c r="E1184" s="236" t="s">
        <v>19</v>
      </c>
      <c r="F1184" s="237" t="s">
        <v>406</v>
      </c>
      <c r="G1184" s="235"/>
      <c r="H1184" s="238">
        <v>5601.3019999999997</v>
      </c>
      <c r="I1184" s="239"/>
      <c r="J1184" s="235"/>
      <c r="K1184" s="235"/>
      <c r="L1184" s="240"/>
      <c r="M1184" s="241"/>
      <c r="N1184" s="242"/>
      <c r="O1184" s="242"/>
      <c r="P1184" s="242"/>
      <c r="Q1184" s="242"/>
      <c r="R1184" s="242"/>
      <c r="S1184" s="242"/>
      <c r="T1184" s="243"/>
      <c r="AT1184" s="244" t="s">
        <v>246</v>
      </c>
      <c r="AU1184" s="244" t="s">
        <v>82</v>
      </c>
      <c r="AV1184" s="14" t="s">
        <v>212</v>
      </c>
      <c r="AW1184" s="14" t="s">
        <v>33</v>
      </c>
      <c r="AX1184" s="14" t="s">
        <v>80</v>
      </c>
      <c r="AY1184" s="244" t="s">
        <v>206</v>
      </c>
    </row>
    <row r="1185" spans="1:65" s="2" customFormat="1" ht="16.5" customHeight="1">
      <c r="A1185" s="35"/>
      <c r="B1185" s="36"/>
      <c r="C1185" s="224" t="s">
        <v>3260</v>
      </c>
      <c r="D1185" s="224" t="s">
        <v>286</v>
      </c>
      <c r="E1185" s="225" t="s">
        <v>3261</v>
      </c>
      <c r="F1185" s="226" t="s">
        <v>3262</v>
      </c>
      <c r="G1185" s="227" t="s">
        <v>302</v>
      </c>
      <c r="H1185" s="228">
        <v>171.4</v>
      </c>
      <c r="I1185" s="229"/>
      <c r="J1185" s="230">
        <f>ROUND(I1185*H1185,2)</f>
        <v>0</v>
      </c>
      <c r="K1185" s="226" t="s">
        <v>277</v>
      </c>
      <c r="L1185" s="231"/>
      <c r="M1185" s="232" t="s">
        <v>19</v>
      </c>
      <c r="N1185" s="233" t="s">
        <v>43</v>
      </c>
      <c r="O1185" s="65"/>
      <c r="P1185" s="202">
        <f>O1185*H1185</f>
        <v>0</v>
      </c>
      <c r="Q1185" s="202">
        <v>3.14E-3</v>
      </c>
      <c r="R1185" s="202">
        <f>Q1185*H1185</f>
        <v>0.53819600000000001</v>
      </c>
      <c r="S1185" s="202">
        <v>0</v>
      </c>
      <c r="T1185" s="203">
        <f>S1185*H1185</f>
        <v>0</v>
      </c>
      <c r="U1185" s="35"/>
      <c r="V1185" s="35"/>
      <c r="W1185" s="35"/>
      <c r="X1185" s="35"/>
      <c r="Y1185" s="35"/>
      <c r="Z1185" s="35"/>
      <c r="AA1185" s="35"/>
      <c r="AB1185" s="35"/>
      <c r="AC1185" s="35"/>
      <c r="AD1185" s="35"/>
      <c r="AE1185" s="35"/>
      <c r="AR1185" s="204" t="s">
        <v>422</v>
      </c>
      <c r="AT1185" s="204" t="s">
        <v>286</v>
      </c>
      <c r="AU1185" s="204" t="s">
        <v>82</v>
      </c>
      <c r="AY1185" s="18" t="s">
        <v>206</v>
      </c>
      <c r="BE1185" s="205">
        <f>IF(N1185="základní",J1185,0)</f>
        <v>0</v>
      </c>
      <c r="BF1185" s="205">
        <f>IF(N1185="snížená",J1185,0)</f>
        <v>0</v>
      </c>
      <c r="BG1185" s="205">
        <f>IF(N1185="zákl. přenesená",J1185,0)</f>
        <v>0</v>
      </c>
      <c r="BH1185" s="205">
        <f>IF(N1185="sníž. přenesená",J1185,0)</f>
        <v>0</v>
      </c>
      <c r="BI1185" s="205">
        <f>IF(N1185="nulová",J1185,0)</f>
        <v>0</v>
      </c>
      <c r="BJ1185" s="18" t="s">
        <v>80</v>
      </c>
      <c r="BK1185" s="205">
        <f>ROUND(I1185*H1185,2)</f>
        <v>0</v>
      </c>
      <c r="BL1185" s="18" t="s">
        <v>343</v>
      </c>
      <c r="BM1185" s="204" t="s">
        <v>3263</v>
      </c>
    </row>
    <row r="1186" spans="1:65" s="13" customFormat="1" ht="11.25">
      <c r="B1186" s="206"/>
      <c r="C1186" s="207"/>
      <c r="D1186" s="208" t="s">
        <v>246</v>
      </c>
      <c r="E1186" s="209" t="s">
        <v>19</v>
      </c>
      <c r="F1186" s="210" t="s">
        <v>3258</v>
      </c>
      <c r="G1186" s="207"/>
      <c r="H1186" s="211">
        <v>84.122</v>
      </c>
      <c r="I1186" s="212"/>
      <c r="J1186" s="207"/>
      <c r="K1186" s="207"/>
      <c r="L1186" s="213"/>
      <c r="M1186" s="214"/>
      <c r="N1186" s="215"/>
      <c r="O1186" s="215"/>
      <c r="P1186" s="215"/>
      <c r="Q1186" s="215"/>
      <c r="R1186" s="215"/>
      <c r="S1186" s="215"/>
      <c r="T1186" s="216"/>
      <c r="AT1186" s="217" t="s">
        <v>246</v>
      </c>
      <c r="AU1186" s="217" t="s">
        <v>82</v>
      </c>
      <c r="AV1186" s="13" t="s">
        <v>82</v>
      </c>
      <c r="AW1186" s="13" t="s">
        <v>33</v>
      </c>
      <c r="AX1186" s="13" t="s">
        <v>72</v>
      </c>
      <c r="AY1186" s="217" t="s">
        <v>206</v>
      </c>
    </row>
    <row r="1187" spans="1:65" s="13" customFormat="1" ht="22.5">
      <c r="B1187" s="206"/>
      <c r="C1187" s="207"/>
      <c r="D1187" s="208" t="s">
        <v>246</v>
      </c>
      <c r="E1187" s="209" t="s">
        <v>19</v>
      </c>
      <c r="F1187" s="210" t="s">
        <v>2464</v>
      </c>
      <c r="G1187" s="207"/>
      <c r="H1187" s="211">
        <v>1578.89</v>
      </c>
      <c r="I1187" s="212"/>
      <c r="J1187" s="207"/>
      <c r="K1187" s="207"/>
      <c r="L1187" s="213"/>
      <c r="M1187" s="214"/>
      <c r="N1187" s="215"/>
      <c r="O1187" s="215"/>
      <c r="P1187" s="215"/>
      <c r="Q1187" s="215"/>
      <c r="R1187" s="215"/>
      <c r="S1187" s="215"/>
      <c r="T1187" s="216"/>
      <c r="AT1187" s="217" t="s">
        <v>246</v>
      </c>
      <c r="AU1187" s="217" t="s">
        <v>82</v>
      </c>
      <c r="AV1187" s="13" t="s">
        <v>82</v>
      </c>
      <c r="AW1187" s="13" t="s">
        <v>33</v>
      </c>
      <c r="AX1187" s="13" t="s">
        <v>72</v>
      </c>
      <c r="AY1187" s="217" t="s">
        <v>206</v>
      </c>
    </row>
    <row r="1188" spans="1:65" s="13" customFormat="1" ht="22.5">
      <c r="B1188" s="206"/>
      <c r="C1188" s="207"/>
      <c r="D1188" s="208" t="s">
        <v>246</v>
      </c>
      <c r="E1188" s="209" t="s">
        <v>19</v>
      </c>
      <c r="F1188" s="210" t="s">
        <v>2465</v>
      </c>
      <c r="G1188" s="207"/>
      <c r="H1188" s="211">
        <v>1278.7850000000001</v>
      </c>
      <c r="I1188" s="212"/>
      <c r="J1188" s="207"/>
      <c r="K1188" s="207"/>
      <c r="L1188" s="213"/>
      <c r="M1188" s="214"/>
      <c r="N1188" s="215"/>
      <c r="O1188" s="215"/>
      <c r="P1188" s="215"/>
      <c r="Q1188" s="215"/>
      <c r="R1188" s="215"/>
      <c r="S1188" s="215"/>
      <c r="T1188" s="216"/>
      <c r="AT1188" s="217" t="s">
        <v>246</v>
      </c>
      <c r="AU1188" s="217" t="s">
        <v>82</v>
      </c>
      <c r="AV1188" s="13" t="s">
        <v>82</v>
      </c>
      <c r="AW1188" s="13" t="s">
        <v>33</v>
      </c>
      <c r="AX1188" s="13" t="s">
        <v>72</v>
      </c>
      <c r="AY1188" s="217" t="s">
        <v>206</v>
      </c>
    </row>
    <row r="1189" spans="1:65" s="13" customFormat="1" ht="22.5">
      <c r="B1189" s="206"/>
      <c r="C1189" s="207"/>
      <c r="D1189" s="208" t="s">
        <v>246</v>
      </c>
      <c r="E1189" s="209" t="s">
        <v>19</v>
      </c>
      <c r="F1189" s="210" t="s">
        <v>2466</v>
      </c>
      <c r="G1189" s="207"/>
      <c r="H1189" s="211">
        <v>1216.405</v>
      </c>
      <c r="I1189" s="212"/>
      <c r="J1189" s="207"/>
      <c r="K1189" s="207"/>
      <c r="L1189" s="213"/>
      <c r="M1189" s="214"/>
      <c r="N1189" s="215"/>
      <c r="O1189" s="215"/>
      <c r="P1189" s="215"/>
      <c r="Q1189" s="215"/>
      <c r="R1189" s="215"/>
      <c r="S1189" s="215"/>
      <c r="T1189" s="216"/>
      <c r="AT1189" s="217" t="s">
        <v>246</v>
      </c>
      <c r="AU1189" s="217" t="s">
        <v>82</v>
      </c>
      <c r="AV1189" s="13" t="s">
        <v>82</v>
      </c>
      <c r="AW1189" s="13" t="s">
        <v>33</v>
      </c>
      <c r="AX1189" s="13" t="s">
        <v>72</v>
      </c>
      <c r="AY1189" s="217" t="s">
        <v>206</v>
      </c>
    </row>
    <row r="1190" spans="1:65" s="13" customFormat="1" ht="11.25">
      <c r="B1190" s="206"/>
      <c r="C1190" s="207"/>
      <c r="D1190" s="208" t="s">
        <v>246</v>
      </c>
      <c r="E1190" s="209" t="s">
        <v>19</v>
      </c>
      <c r="F1190" s="210" t="s">
        <v>2467</v>
      </c>
      <c r="G1190" s="207"/>
      <c r="H1190" s="211">
        <v>338.1</v>
      </c>
      <c r="I1190" s="212"/>
      <c r="J1190" s="207"/>
      <c r="K1190" s="207"/>
      <c r="L1190" s="213"/>
      <c r="M1190" s="214"/>
      <c r="N1190" s="215"/>
      <c r="O1190" s="215"/>
      <c r="P1190" s="215"/>
      <c r="Q1190" s="215"/>
      <c r="R1190" s="215"/>
      <c r="S1190" s="215"/>
      <c r="T1190" s="216"/>
      <c r="AT1190" s="217" t="s">
        <v>246</v>
      </c>
      <c r="AU1190" s="217" t="s">
        <v>82</v>
      </c>
      <c r="AV1190" s="13" t="s">
        <v>82</v>
      </c>
      <c r="AW1190" s="13" t="s">
        <v>33</v>
      </c>
      <c r="AX1190" s="13" t="s">
        <v>72</v>
      </c>
      <c r="AY1190" s="217" t="s">
        <v>206</v>
      </c>
    </row>
    <row r="1191" spans="1:65" s="13" customFormat="1" ht="22.5">
      <c r="B1191" s="206"/>
      <c r="C1191" s="207"/>
      <c r="D1191" s="208" t="s">
        <v>246</v>
      </c>
      <c r="E1191" s="209" t="s">
        <v>19</v>
      </c>
      <c r="F1191" s="210" t="s">
        <v>2451</v>
      </c>
      <c r="G1191" s="207"/>
      <c r="H1191" s="211">
        <v>317.83999999999997</v>
      </c>
      <c r="I1191" s="212"/>
      <c r="J1191" s="207"/>
      <c r="K1191" s="207"/>
      <c r="L1191" s="213"/>
      <c r="M1191" s="214"/>
      <c r="N1191" s="215"/>
      <c r="O1191" s="215"/>
      <c r="P1191" s="215"/>
      <c r="Q1191" s="215"/>
      <c r="R1191" s="215"/>
      <c r="S1191" s="215"/>
      <c r="T1191" s="216"/>
      <c r="AT1191" s="217" t="s">
        <v>246</v>
      </c>
      <c r="AU1191" s="217" t="s">
        <v>82</v>
      </c>
      <c r="AV1191" s="13" t="s">
        <v>82</v>
      </c>
      <c r="AW1191" s="13" t="s">
        <v>33</v>
      </c>
      <c r="AX1191" s="13" t="s">
        <v>72</v>
      </c>
      <c r="AY1191" s="217" t="s">
        <v>206</v>
      </c>
    </row>
    <row r="1192" spans="1:65" s="13" customFormat="1" ht="11.25">
      <c r="B1192" s="206"/>
      <c r="C1192" s="207"/>
      <c r="D1192" s="208" t="s">
        <v>246</v>
      </c>
      <c r="E1192" s="209" t="s">
        <v>19</v>
      </c>
      <c r="F1192" s="210" t="s">
        <v>2452</v>
      </c>
      <c r="G1192" s="207"/>
      <c r="H1192" s="211">
        <v>68.709999999999994</v>
      </c>
      <c r="I1192" s="212"/>
      <c r="J1192" s="207"/>
      <c r="K1192" s="207"/>
      <c r="L1192" s="213"/>
      <c r="M1192" s="214"/>
      <c r="N1192" s="215"/>
      <c r="O1192" s="215"/>
      <c r="P1192" s="215"/>
      <c r="Q1192" s="215"/>
      <c r="R1192" s="215"/>
      <c r="S1192" s="215"/>
      <c r="T1192" s="216"/>
      <c r="AT1192" s="217" t="s">
        <v>246</v>
      </c>
      <c r="AU1192" s="217" t="s">
        <v>82</v>
      </c>
      <c r="AV1192" s="13" t="s">
        <v>82</v>
      </c>
      <c r="AW1192" s="13" t="s">
        <v>33</v>
      </c>
      <c r="AX1192" s="13" t="s">
        <v>72</v>
      </c>
      <c r="AY1192" s="217" t="s">
        <v>206</v>
      </c>
    </row>
    <row r="1193" spans="1:65" s="13" customFormat="1" ht="11.25">
      <c r="B1193" s="206"/>
      <c r="C1193" s="207"/>
      <c r="D1193" s="208" t="s">
        <v>246</v>
      </c>
      <c r="E1193" s="209" t="s">
        <v>19</v>
      </c>
      <c r="F1193" s="210" t="s">
        <v>2453</v>
      </c>
      <c r="G1193" s="207"/>
      <c r="H1193" s="211">
        <v>94.14</v>
      </c>
      <c r="I1193" s="212"/>
      <c r="J1193" s="207"/>
      <c r="K1193" s="207"/>
      <c r="L1193" s="213"/>
      <c r="M1193" s="214"/>
      <c r="N1193" s="215"/>
      <c r="O1193" s="215"/>
      <c r="P1193" s="215"/>
      <c r="Q1193" s="215"/>
      <c r="R1193" s="215"/>
      <c r="S1193" s="215"/>
      <c r="T1193" s="216"/>
      <c r="AT1193" s="217" t="s">
        <v>246</v>
      </c>
      <c r="AU1193" s="217" t="s">
        <v>82</v>
      </c>
      <c r="AV1193" s="13" t="s">
        <v>82</v>
      </c>
      <c r="AW1193" s="13" t="s">
        <v>33</v>
      </c>
      <c r="AX1193" s="13" t="s">
        <v>72</v>
      </c>
      <c r="AY1193" s="217" t="s">
        <v>206</v>
      </c>
    </row>
    <row r="1194" spans="1:65" s="13" customFormat="1" ht="11.25">
      <c r="B1194" s="206"/>
      <c r="C1194" s="207"/>
      <c r="D1194" s="208" t="s">
        <v>246</v>
      </c>
      <c r="E1194" s="209" t="s">
        <v>19</v>
      </c>
      <c r="F1194" s="210" t="s">
        <v>2482</v>
      </c>
      <c r="G1194" s="207"/>
      <c r="H1194" s="211">
        <v>379.71</v>
      </c>
      <c r="I1194" s="212"/>
      <c r="J1194" s="207"/>
      <c r="K1194" s="207"/>
      <c r="L1194" s="213"/>
      <c r="M1194" s="214"/>
      <c r="N1194" s="215"/>
      <c r="O1194" s="215"/>
      <c r="P1194" s="215"/>
      <c r="Q1194" s="215"/>
      <c r="R1194" s="215"/>
      <c r="S1194" s="215"/>
      <c r="T1194" s="216"/>
      <c r="AT1194" s="217" t="s">
        <v>246</v>
      </c>
      <c r="AU1194" s="217" t="s">
        <v>82</v>
      </c>
      <c r="AV1194" s="13" t="s">
        <v>82</v>
      </c>
      <c r="AW1194" s="13" t="s">
        <v>33</v>
      </c>
      <c r="AX1194" s="13" t="s">
        <v>72</v>
      </c>
      <c r="AY1194" s="217" t="s">
        <v>206</v>
      </c>
    </row>
    <row r="1195" spans="1:65" s="13" customFormat="1" ht="11.25">
      <c r="B1195" s="206"/>
      <c r="C1195" s="207"/>
      <c r="D1195" s="208" t="s">
        <v>246</v>
      </c>
      <c r="E1195" s="209" t="s">
        <v>19</v>
      </c>
      <c r="F1195" s="210" t="s">
        <v>3136</v>
      </c>
      <c r="G1195" s="207"/>
      <c r="H1195" s="211">
        <v>84.6</v>
      </c>
      <c r="I1195" s="212"/>
      <c r="J1195" s="207"/>
      <c r="K1195" s="207"/>
      <c r="L1195" s="213"/>
      <c r="M1195" s="214"/>
      <c r="N1195" s="215"/>
      <c r="O1195" s="215"/>
      <c r="P1195" s="215"/>
      <c r="Q1195" s="215"/>
      <c r="R1195" s="215"/>
      <c r="S1195" s="215"/>
      <c r="T1195" s="216"/>
      <c r="AT1195" s="217" t="s">
        <v>246</v>
      </c>
      <c r="AU1195" s="217" t="s">
        <v>82</v>
      </c>
      <c r="AV1195" s="13" t="s">
        <v>82</v>
      </c>
      <c r="AW1195" s="13" t="s">
        <v>33</v>
      </c>
      <c r="AX1195" s="13" t="s">
        <v>72</v>
      </c>
      <c r="AY1195" s="217" t="s">
        <v>206</v>
      </c>
    </row>
    <row r="1196" spans="1:65" s="13" customFormat="1" ht="11.25">
      <c r="B1196" s="206"/>
      <c r="C1196" s="207"/>
      <c r="D1196" s="208" t="s">
        <v>246</v>
      </c>
      <c r="E1196" s="209" t="s">
        <v>19</v>
      </c>
      <c r="F1196" s="210" t="s">
        <v>3259</v>
      </c>
      <c r="G1196" s="207"/>
      <c r="H1196" s="211">
        <v>160</v>
      </c>
      <c r="I1196" s="212"/>
      <c r="J1196" s="207"/>
      <c r="K1196" s="207"/>
      <c r="L1196" s="213"/>
      <c r="M1196" s="214"/>
      <c r="N1196" s="215"/>
      <c r="O1196" s="215"/>
      <c r="P1196" s="215"/>
      <c r="Q1196" s="215"/>
      <c r="R1196" s="215"/>
      <c r="S1196" s="215"/>
      <c r="T1196" s="216"/>
      <c r="AT1196" s="217" t="s">
        <v>246</v>
      </c>
      <c r="AU1196" s="217" t="s">
        <v>82</v>
      </c>
      <c r="AV1196" s="13" t="s">
        <v>82</v>
      </c>
      <c r="AW1196" s="13" t="s">
        <v>33</v>
      </c>
      <c r="AX1196" s="13" t="s">
        <v>72</v>
      </c>
      <c r="AY1196" s="217" t="s">
        <v>206</v>
      </c>
    </row>
    <row r="1197" spans="1:65" s="14" customFormat="1" ht="11.25">
      <c r="B1197" s="234"/>
      <c r="C1197" s="235"/>
      <c r="D1197" s="208" t="s">
        <v>246</v>
      </c>
      <c r="E1197" s="236" t="s">
        <v>19</v>
      </c>
      <c r="F1197" s="237" t="s">
        <v>406</v>
      </c>
      <c r="G1197" s="235"/>
      <c r="H1197" s="238">
        <v>5601.3019999999997</v>
      </c>
      <c r="I1197" s="239"/>
      <c r="J1197" s="235"/>
      <c r="K1197" s="235"/>
      <c r="L1197" s="240"/>
      <c r="M1197" s="241"/>
      <c r="N1197" s="242"/>
      <c r="O1197" s="242"/>
      <c r="P1197" s="242"/>
      <c r="Q1197" s="242"/>
      <c r="R1197" s="242"/>
      <c r="S1197" s="242"/>
      <c r="T1197" s="243"/>
      <c r="AT1197" s="244" t="s">
        <v>246</v>
      </c>
      <c r="AU1197" s="244" t="s">
        <v>82</v>
      </c>
      <c r="AV1197" s="14" t="s">
        <v>212</v>
      </c>
      <c r="AW1197" s="14" t="s">
        <v>33</v>
      </c>
      <c r="AX1197" s="14" t="s">
        <v>80</v>
      </c>
      <c r="AY1197" s="244" t="s">
        <v>206</v>
      </c>
    </row>
    <row r="1198" spans="1:65" s="13" customFormat="1" ht="11.25">
      <c r="B1198" s="206"/>
      <c r="C1198" s="207"/>
      <c r="D1198" s="208" t="s">
        <v>246</v>
      </c>
      <c r="E1198" s="207"/>
      <c r="F1198" s="210" t="s">
        <v>3264</v>
      </c>
      <c r="G1198" s="207"/>
      <c r="H1198" s="211">
        <v>171.4</v>
      </c>
      <c r="I1198" s="212"/>
      <c r="J1198" s="207"/>
      <c r="K1198" s="207"/>
      <c r="L1198" s="213"/>
      <c r="M1198" s="214"/>
      <c r="N1198" s="215"/>
      <c r="O1198" s="215"/>
      <c r="P1198" s="215"/>
      <c r="Q1198" s="215"/>
      <c r="R1198" s="215"/>
      <c r="S1198" s="215"/>
      <c r="T1198" s="216"/>
      <c r="AT1198" s="217" t="s">
        <v>246</v>
      </c>
      <c r="AU1198" s="217" t="s">
        <v>82</v>
      </c>
      <c r="AV1198" s="13" t="s">
        <v>82</v>
      </c>
      <c r="AW1198" s="13" t="s">
        <v>4</v>
      </c>
      <c r="AX1198" s="13" t="s">
        <v>80</v>
      </c>
      <c r="AY1198" s="217" t="s">
        <v>206</v>
      </c>
    </row>
    <row r="1199" spans="1:65" s="2" customFormat="1" ht="21.75" customHeight="1">
      <c r="A1199" s="35"/>
      <c r="B1199" s="36"/>
      <c r="C1199" s="193" t="s">
        <v>3265</v>
      </c>
      <c r="D1199" s="193" t="s">
        <v>208</v>
      </c>
      <c r="E1199" s="194" t="s">
        <v>3266</v>
      </c>
      <c r="F1199" s="195" t="s">
        <v>3267</v>
      </c>
      <c r="G1199" s="196" t="s">
        <v>325</v>
      </c>
      <c r="H1199" s="197">
        <v>6.7</v>
      </c>
      <c r="I1199" s="198"/>
      <c r="J1199" s="199">
        <f>ROUND(I1199*H1199,2)</f>
        <v>0</v>
      </c>
      <c r="K1199" s="195" t="s">
        <v>277</v>
      </c>
      <c r="L1199" s="40"/>
      <c r="M1199" s="200" t="s">
        <v>19</v>
      </c>
      <c r="N1199" s="201" t="s">
        <v>43</v>
      </c>
      <c r="O1199" s="65"/>
      <c r="P1199" s="202">
        <f>O1199*H1199</f>
        <v>0</v>
      </c>
      <c r="Q1199" s="202">
        <v>1.0200000000000001E-3</v>
      </c>
      <c r="R1199" s="202">
        <f>Q1199*H1199</f>
        <v>6.8340000000000007E-3</v>
      </c>
      <c r="S1199" s="202">
        <v>0</v>
      </c>
      <c r="T1199" s="203">
        <f>S1199*H1199</f>
        <v>0</v>
      </c>
      <c r="U1199" s="35"/>
      <c r="V1199" s="35"/>
      <c r="W1199" s="35"/>
      <c r="X1199" s="35"/>
      <c r="Y1199" s="35"/>
      <c r="Z1199" s="35"/>
      <c r="AA1199" s="35"/>
      <c r="AB1199" s="35"/>
      <c r="AC1199" s="35"/>
      <c r="AD1199" s="35"/>
      <c r="AE1199" s="35"/>
      <c r="AR1199" s="204" t="s">
        <v>343</v>
      </c>
      <c r="AT1199" s="204" t="s">
        <v>208</v>
      </c>
      <c r="AU1199" s="204" t="s">
        <v>82</v>
      </c>
      <c r="AY1199" s="18" t="s">
        <v>206</v>
      </c>
      <c r="BE1199" s="205">
        <f>IF(N1199="základní",J1199,0)</f>
        <v>0</v>
      </c>
      <c r="BF1199" s="205">
        <f>IF(N1199="snížená",J1199,0)</f>
        <v>0</v>
      </c>
      <c r="BG1199" s="205">
        <f>IF(N1199="zákl. přenesená",J1199,0)</f>
        <v>0</v>
      </c>
      <c r="BH1199" s="205">
        <f>IF(N1199="sníž. přenesená",J1199,0)</f>
        <v>0</v>
      </c>
      <c r="BI1199" s="205">
        <f>IF(N1199="nulová",J1199,0)</f>
        <v>0</v>
      </c>
      <c r="BJ1199" s="18" t="s">
        <v>80</v>
      </c>
      <c r="BK1199" s="205">
        <f>ROUND(I1199*H1199,2)</f>
        <v>0</v>
      </c>
      <c r="BL1199" s="18" t="s">
        <v>343</v>
      </c>
      <c r="BM1199" s="204" t="s">
        <v>3268</v>
      </c>
    </row>
    <row r="1200" spans="1:65" s="2" customFormat="1" ht="29.25">
      <c r="A1200" s="35"/>
      <c r="B1200" s="36"/>
      <c r="C1200" s="37"/>
      <c r="D1200" s="208" t="s">
        <v>279</v>
      </c>
      <c r="E1200" s="37"/>
      <c r="F1200" s="221" t="s">
        <v>3269</v>
      </c>
      <c r="G1200" s="37"/>
      <c r="H1200" s="37"/>
      <c r="I1200" s="116"/>
      <c r="J1200" s="37"/>
      <c r="K1200" s="37"/>
      <c r="L1200" s="40"/>
      <c r="M1200" s="222"/>
      <c r="N1200" s="223"/>
      <c r="O1200" s="65"/>
      <c r="P1200" s="65"/>
      <c r="Q1200" s="65"/>
      <c r="R1200" s="65"/>
      <c r="S1200" s="65"/>
      <c r="T1200" s="66"/>
      <c r="U1200" s="35"/>
      <c r="V1200" s="35"/>
      <c r="W1200" s="35"/>
      <c r="X1200" s="35"/>
      <c r="Y1200" s="35"/>
      <c r="Z1200" s="35"/>
      <c r="AA1200" s="35"/>
      <c r="AB1200" s="35"/>
      <c r="AC1200" s="35"/>
      <c r="AD1200" s="35"/>
      <c r="AE1200" s="35"/>
      <c r="AT1200" s="18" t="s">
        <v>279</v>
      </c>
      <c r="AU1200" s="18" t="s">
        <v>82</v>
      </c>
    </row>
    <row r="1201" spans="1:65" s="2" customFormat="1" ht="16.5" customHeight="1">
      <c r="A1201" s="35"/>
      <c r="B1201" s="36"/>
      <c r="C1201" s="224" t="s">
        <v>3270</v>
      </c>
      <c r="D1201" s="224" t="s">
        <v>286</v>
      </c>
      <c r="E1201" s="225" t="s">
        <v>3271</v>
      </c>
      <c r="F1201" s="226" t="s">
        <v>3272</v>
      </c>
      <c r="G1201" s="227" t="s">
        <v>325</v>
      </c>
      <c r="H1201" s="228">
        <v>7.0350000000000001</v>
      </c>
      <c r="I1201" s="229"/>
      <c r="J1201" s="230">
        <f>ROUND(I1201*H1201,2)</f>
        <v>0</v>
      </c>
      <c r="K1201" s="226" t="s">
        <v>277</v>
      </c>
      <c r="L1201" s="231"/>
      <c r="M1201" s="232" t="s">
        <v>19</v>
      </c>
      <c r="N1201" s="233" t="s">
        <v>43</v>
      </c>
      <c r="O1201" s="65"/>
      <c r="P1201" s="202">
        <f>O1201*H1201</f>
        <v>0</v>
      </c>
      <c r="Q1201" s="202">
        <v>1.4E-2</v>
      </c>
      <c r="R1201" s="202">
        <f>Q1201*H1201</f>
        <v>9.8490000000000008E-2</v>
      </c>
      <c r="S1201" s="202">
        <v>0</v>
      </c>
      <c r="T1201" s="203">
        <f>S1201*H1201</f>
        <v>0</v>
      </c>
      <c r="U1201" s="35"/>
      <c r="V1201" s="35"/>
      <c r="W1201" s="35"/>
      <c r="X1201" s="35"/>
      <c r="Y1201" s="35"/>
      <c r="Z1201" s="35"/>
      <c r="AA1201" s="35"/>
      <c r="AB1201" s="35"/>
      <c r="AC1201" s="35"/>
      <c r="AD1201" s="35"/>
      <c r="AE1201" s="35"/>
      <c r="AR1201" s="204" t="s">
        <v>422</v>
      </c>
      <c r="AT1201" s="204" t="s">
        <v>286</v>
      </c>
      <c r="AU1201" s="204" t="s">
        <v>82</v>
      </c>
      <c r="AY1201" s="18" t="s">
        <v>206</v>
      </c>
      <c r="BE1201" s="205">
        <f>IF(N1201="základní",J1201,0)</f>
        <v>0</v>
      </c>
      <c r="BF1201" s="205">
        <f>IF(N1201="snížená",J1201,0)</f>
        <v>0</v>
      </c>
      <c r="BG1201" s="205">
        <f>IF(N1201="zákl. přenesená",J1201,0)</f>
        <v>0</v>
      </c>
      <c r="BH1201" s="205">
        <f>IF(N1201="sníž. přenesená",J1201,0)</f>
        <v>0</v>
      </c>
      <c r="BI1201" s="205">
        <f>IF(N1201="nulová",J1201,0)</f>
        <v>0</v>
      </c>
      <c r="BJ1201" s="18" t="s">
        <v>80</v>
      </c>
      <c r="BK1201" s="205">
        <f>ROUND(I1201*H1201,2)</f>
        <v>0</v>
      </c>
      <c r="BL1201" s="18" t="s">
        <v>343</v>
      </c>
      <c r="BM1201" s="204" t="s">
        <v>3273</v>
      </c>
    </row>
    <row r="1202" spans="1:65" s="13" customFormat="1" ht="11.25">
      <c r="B1202" s="206"/>
      <c r="C1202" s="207"/>
      <c r="D1202" s="208" t="s">
        <v>246</v>
      </c>
      <c r="E1202" s="207"/>
      <c r="F1202" s="210" t="s">
        <v>3274</v>
      </c>
      <c r="G1202" s="207"/>
      <c r="H1202" s="211">
        <v>7.0350000000000001</v>
      </c>
      <c r="I1202" s="212"/>
      <c r="J1202" s="207"/>
      <c r="K1202" s="207"/>
      <c r="L1202" s="213"/>
      <c r="M1202" s="214"/>
      <c r="N1202" s="215"/>
      <c r="O1202" s="215"/>
      <c r="P1202" s="215"/>
      <c r="Q1202" s="215"/>
      <c r="R1202" s="215"/>
      <c r="S1202" s="215"/>
      <c r="T1202" s="216"/>
      <c r="AT1202" s="217" t="s">
        <v>246</v>
      </c>
      <c r="AU1202" s="217" t="s">
        <v>82</v>
      </c>
      <c r="AV1202" s="13" t="s">
        <v>82</v>
      </c>
      <c r="AW1202" s="13" t="s">
        <v>4</v>
      </c>
      <c r="AX1202" s="13" t="s">
        <v>80</v>
      </c>
      <c r="AY1202" s="217" t="s">
        <v>206</v>
      </c>
    </row>
    <row r="1203" spans="1:65" s="2" customFormat="1" ht="21.75" customHeight="1">
      <c r="A1203" s="35"/>
      <c r="B1203" s="36"/>
      <c r="C1203" s="193" t="s">
        <v>3275</v>
      </c>
      <c r="D1203" s="193" t="s">
        <v>208</v>
      </c>
      <c r="E1203" s="194" t="s">
        <v>3276</v>
      </c>
      <c r="F1203" s="195" t="s">
        <v>3277</v>
      </c>
      <c r="G1203" s="196" t="s">
        <v>325</v>
      </c>
      <c r="H1203" s="197">
        <v>176.33</v>
      </c>
      <c r="I1203" s="198"/>
      <c r="J1203" s="199">
        <f>ROUND(I1203*H1203,2)</f>
        <v>0</v>
      </c>
      <c r="K1203" s="195" t="s">
        <v>277</v>
      </c>
      <c r="L1203" s="40"/>
      <c r="M1203" s="200" t="s">
        <v>19</v>
      </c>
      <c r="N1203" s="201" t="s">
        <v>43</v>
      </c>
      <c r="O1203" s="65"/>
      <c r="P1203" s="202">
        <f>O1203*H1203</f>
        <v>0</v>
      </c>
      <c r="Q1203" s="202">
        <v>1.0200000000000001E-3</v>
      </c>
      <c r="R1203" s="202">
        <f>Q1203*H1203</f>
        <v>0.17985660000000003</v>
      </c>
      <c r="S1203" s="202">
        <v>0</v>
      </c>
      <c r="T1203" s="203">
        <f>S1203*H1203</f>
        <v>0</v>
      </c>
      <c r="U1203" s="35"/>
      <c r="V1203" s="35"/>
      <c r="W1203" s="35"/>
      <c r="X1203" s="35"/>
      <c r="Y1203" s="35"/>
      <c r="Z1203" s="35"/>
      <c r="AA1203" s="35"/>
      <c r="AB1203" s="35"/>
      <c r="AC1203" s="35"/>
      <c r="AD1203" s="35"/>
      <c r="AE1203" s="35"/>
      <c r="AR1203" s="204" t="s">
        <v>343</v>
      </c>
      <c r="AT1203" s="204" t="s">
        <v>208</v>
      </c>
      <c r="AU1203" s="204" t="s">
        <v>82</v>
      </c>
      <c r="AY1203" s="18" t="s">
        <v>206</v>
      </c>
      <c r="BE1203" s="205">
        <f>IF(N1203="základní",J1203,0)</f>
        <v>0</v>
      </c>
      <c r="BF1203" s="205">
        <f>IF(N1203="snížená",J1203,0)</f>
        <v>0</v>
      </c>
      <c r="BG1203" s="205">
        <f>IF(N1203="zákl. přenesená",J1203,0)</f>
        <v>0</v>
      </c>
      <c r="BH1203" s="205">
        <f>IF(N1203="sníž. přenesená",J1203,0)</f>
        <v>0</v>
      </c>
      <c r="BI1203" s="205">
        <f>IF(N1203="nulová",J1203,0)</f>
        <v>0</v>
      </c>
      <c r="BJ1203" s="18" t="s">
        <v>80</v>
      </c>
      <c r="BK1203" s="205">
        <f>ROUND(I1203*H1203,2)</f>
        <v>0</v>
      </c>
      <c r="BL1203" s="18" t="s">
        <v>343</v>
      </c>
      <c r="BM1203" s="204" t="s">
        <v>3278</v>
      </c>
    </row>
    <row r="1204" spans="1:65" s="2" customFormat="1" ht="29.25">
      <c r="A1204" s="35"/>
      <c r="B1204" s="36"/>
      <c r="C1204" s="37"/>
      <c r="D1204" s="208" t="s">
        <v>279</v>
      </c>
      <c r="E1204" s="37"/>
      <c r="F1204" s="221" t="s">
        <v>3269</v>
      </c>
      <c r="G1204" s="37"/>
      <c r="H1204" s="37"/>
      <c r="I1204" s="116"/>
      <c r="J1204" s="37"/>
      <c r="K1204" s="37"/>
      <c r="L1204" s="40"/>
      <c r="M1204" s="222"/>
      <c r="N1204" s="223"/>
      <c r="O1204" s="65"/>
      <c r="P1204" s="65"/>
      <c r="Q1204" s="65"/>
      <c r="R1204" s="65"/>
      <c r="S1204" s="65"/>
      <c r="T1204" s="66"/>
      <c r="U1204" s="35"/>
      <c r="V1204" s="35"/>
      <c r="W1204" s="35"/>
      <c r="X1204" s="35"/>
      <c r="Y1204" s="35"/>
      <c r="Z1204" s="35"/>
      <c r="AA1204" s="35"/>
      <c r="AB1204" s="35"/>
      <c r="AC1204" s="35"/>
      <c r="AD1204" s="35"/>
      <c r="AE1204" s="35"/>
      <c r="AT1204" s="18" t="s">
        <v>279</v>
      </c>
      <c r="AU1204" s="18" t="s">
        <v>82</v>
      </c>
    </row>
    <row r="1205" spans="1:65" s="13" customFormat="1" ht="11.25">
      <c r="B1205" s="206"/>
      <c r="C1205" s="207"/>
      <c r="D1205" s="208" t="s">
        <v>246</v>
      </c>
      <c r="E1205" s="209" t="s">
        <v>19</v>
      </c>
      <c r="F1205" s="210" t="s">
        <v>3279</v>
      </c>
      <c r="G1205" s="207"/>
      <c r="H1205" s="211">
        <v>176.33</v>
      </c>
      <c r="I1205" s="212"/>
      <c r="J1205" s="207"/>
      <c r="K1205" s="207"/>
      <c r="L1205" s="213"/>
      <c r="M1205" s="214"/>
      <c r="N1205" s="215"/>
      <c r="O1205" s="215"/>
      <c r="P1205" s="215"/>
      <c r="Q1205" s="215"/>
      <c r="R1205" s="215"/>
      <c r="S1205" s="215"/>
      <c r="T1205" s="216"/>
      <c r="AT1205" s="217" t="s">
        <v>246</v>
      </c>
      <c r="AU1205" s="217" t="s">
        <v>82</v>
      </c>
      <c r="AV1205" s="13" t="s">
        <v>82</v>
      </c>
      <c r="AW1205" s="13" t="s">
        <v>33</v>
      </c>
      <c r="AX1205" s="13" t="s">
        <v>80</v>
      </c>
      <c r="AY1205" s="217" t="s">
        <v>206</v>
      </c>
    </row>
    <row r="1206" spans="1:65" s="2" customFormat="1" ht="16.5" customHeight="1">
      <c r="A1206" s="35"/>
      <c r="B1206" s="36"/>
      <c r="C1206" s="224" t="s">
        <v>3280</v>
      </c>
      <c r="D1206" s="224" t="s">
        <v>286</v>
      </c>
      <c r="E1206" s="225" t="s">
        <v>3281</v>
      </c>
      <c r="F1206" s="226" t="s">
        <v>3282</v>
      </c>
      <c r="G1206" s="227" t="s">
        <v>325</v>
      </c>
      <c r="H1206" s="228">
        <v>185.14699999999999</v>
      </c>
      <c r="I1206" s="229"/>
      <c r="J1206" s="230">
        <f>ROUND(I1206*H1206,2)</f>
        <v>0</v>
      </c>
      <c r="K1206" s="226" t="s">
        <v>277</v>
      </c>
      <c r="L1206" s="231"/>
      <c r="M1206" s="232" t="s">
        <v>19</v>
      </c>
      <c r="N1206" s="233" t="s">
        <v>43</v>
      </c>
      <c r="O1206" s="65"/>
      <c r="P1206" s="202">
        <f>O1206*H1206</f>
        <v>0</v>
      </c>
      <c r="Q1206" s="202">
        <v>4.0000000000000002E-4</v>
      </c>
      <c r="R1206" s="202">
        <f>Q1206*H1206</f>
        <v>7.4058799999999994E-2</v>
      </c>
      <c r="S1206" s="202">
        <v>0</v>
      </c>
      <c r="T1206" s="203">
        <f>S1206*H1206</f>
        <v>0</v>
      </c>
      <c r="U1206" s="35"/>
      <c r="V1206" s="35"/>
      <c r="W1206" s="35"/>
      <c r="X1206" s="35"/>
      <c r="Y1206" s="35"/>
      <c r="Z1206" s="35"/>
      <c r="AA1206" s="35"/>
      <c r="AB1206" s="35"/>
      <c r="AC1206" s="35"/>
      <c r="AD1206" s="35"/>
      <c r="AE1206" s="35"/>
      <c r="AR1206" s="204" t="s">
        <v>422</v>
      </c>
      <c r="AT1206" s="204" t="s">
        <v>286</v>
      </c>
      <c r="AU1206" s="204" t="s">
        <v>82</v>
      </c>
      <c r="AY1206" s="18" t="s">
        <v>206</v>
      </c>
      <c r="BE1206" s="205">
        <f>IF(N1206="základní",J1206,0)</f>
        <v>0</v>
      </c>
      <c r="BF1206" s="205">
        <f>IF(N1206="snížená",J1206,0)</f>
        <v>0</v>
      </c>
      <c r="BG1206" s="205">
        <f>IF(N1206="zákl. přenesená",J1206,0)</f>
        <v>0</v>
      </c>
      <c r="BH1206" s="205">
        <f>IF(N1206="sníž. přenesená",J1206,0)</f>
        <v>0</v>
      </c>
      <c r="BI1206" s="205">
        <f>IF(N1206="nulová",J1206,0)</f>
        <v>0</v>
      </c>
      <c r="BJ1206" s="18" t="s">
        <v>80</v>
      </c>
      <c r="BK1206" s="205">
        <f>ROUND(I1206*H1206,2)</f>
        <v>0</v>
      </c>
      <c r="BL1206" s="18" t="s">
        <v>343</v>
      </c>
      <c r="BM1206" s="204" t="s">
        <v>3283</v>
      </c>
    </row>
    <row r="1207" spans="1:65" s="13" customFormat="1" ht="11.25">
      <c r="B1207" s="206"/>
      <c r="C1207" s="207"/>
      <c r="D1207" s="208" t="s">
        <v>246</v>
      </c>
      <c r="E1207" s="209" t="s">
        <v>19</v>
      </c>
      <c r="F1207" s="210" t="s">
        <v>3279</v>
      </c>
      <c r="G1207" s="207"/>
      <c r="H1207" s="211">
        <v>176.33</v>
      </c>
      <c r="I1207" s="212"/>
      <c r="J1207" s="207"/>
      <c r="K1207" s="207"/>
      <c r="L1207" s="213"/>
      <c r="M1207" s="214"/>
      <c r="N1207" s="215"/>
      <c r="O1207" s="215"/>
      <c r="P1207" s="215"/>
      <c r="Q1207" s="215"/>
      <c r="R1207" s="215"/>
      <c r="S1207" s="215"/>
      <c r="T1207" s="216"/>
      <c r="AT1207" s="217" t="s">
        <v>246</v>
      </c>
      <c r="AU1207" s="217" t="s">
        <v>82</v>
      </c>
      <c r="AV1207" s="13" t="s">
        <v>82</v>
      </c>
      <c r="AW1207" s="13" t="s">
        <v>33</v>
      </c>
      <c r="AX1207" s="13" t="s">
        <v>80</v>
      </c>
      <c r="AY1207" s="217" t="s">
        <v>206</v>
      </c>
    </row>
    <row r="1208" spans="1:65" s="13" customFormat="1" ht="11.25">
      <c r="B1208" s="206"/>
      <c r="C1208" s="207"/>
      <c r="D1208" s="208" t="s">
        <v>246</v>
      </c>
      <c r="E1208" s="207"/>
      <c r="F1208" s="210" t="s">
        <v>3284</v>
      </c>
      <c r="G1208" s="207"/>
      <c r="H1208" s="211">
        <v>185.14699999999999</v>
      </c>
      <c r="I1208" s="212"/>
      <c r="J1208" s="207"/>
      <c r="K1208" s="207"/>
      <c r="L1208" s="213"/>
      <c r="M1208" s="214"/>
      <c r="N1208" s="215"/>
      <c r="O1208" s="215"/>
      <c r="P1208" s="215"/>
      <c r="Q1208" s="215"/>
      <c r="R1208" s="215"/>
      <c r="S1208" s="215"/>
      <c r="T1208" s="216"/>
      <c r="AT1208" s="217" t="s">
        <v>246</v>
      </c>
      <c r="AU1208" s="217" t="s">
        <v>82</v>
      </c>
      <c r="AV1208" s="13" t="s">
        <v>82</v>
      </c>
      <c r="AW1208" s="13" t="s">
        <v>4</v>
      </c>
      <c r="AX1208" s="13" t="s">
        <v>80</v>
      </c>
      <c r="AY1208" s="217" t="s">
        <v>206</v>
      </c>
    </row>
    <row r="1209" spans="1:65" s="2" customFormat="1" ht="21.75" customHeight="1">
      <c r="A1209" s="35"/>
      <c r="B1209" s="36"/>
      <c r="C1209" s="193" t="s">
        <v>3285</v>
      </c>
      <c r="D1209" s="193" t="s">
        <v>208</v>
      </c>
      <c r="E1209" s="194" t="s">
        <v>3286</v>
      </c>
      <c r="F1209" s="195" t="s">
        <v>3287</v>
      </c>
      <c r="G1209" s="196" t="s">
        <v>289</v>
      </c>
      <c r="H1209" s="197">
        <v>0.89700000000000002</v>
      </c>
      <c r="I1209" s="198"/>
      <c r="J1209" s="199">
        <f>ROUND(I1209*H1209,2)</f>
        <v>0</v>
      </c>
      <c r="K1209" s="195" t="s">
        <v>277</v>
      </c>
      <c r="L1209" s="40"/>
      <c r="M1209" s="200" t="s">
        <v>19</v>
      </c>
      <c r="N1209" s="201" t="s">
        <v>43</v>
      </c>
      <c r="O1209" s="65"/>
      <c r="P1209" s="202">
        <f>O1209*H1209</f>
        <v>0</v>
      </c>
      <c r="Q1209" s="202">
        <v>0</v>
      </c>
      <c r="R1209" s="202">
        <f>Q1209*H1209</f>
        <v>0</v>
      </c>
      <c r="S1209" s="202">
        <v>0</v>
      </c>
      <c r="T1209" s="203">
        <f>S1209*H1209</f>
        <v>0</v>
      </c>
      <c r="U1209" s="35"/>
      <c r="V1209" s="35"/>
      <c r="W1209" s="35"/>
      <c r="X1209" s="35"/>
      <c r="Y1209" s="35"/>
      <c r="Z1209" s="35"/>
      <c r="AA1209" s="35"/>
      <c r="AB1209" s="35"/>
      <c r="AC1209" s="35"/>
      <c r="AD1209" s="35"/>
      <c r="AE1209" s="35"/>
      <c r="AR1209" s="204" t="s">
        <v>343</v>
      </c>
      <c r="AT1209" s="204" t="s">
        <v>208</v>
      </c>
      <c r="AU1209" s="204" t="s">
        <v>82</v>
      </c>
      <c r="AY1209" s="18" t="s">
        <v>206</v>
      </c>
      <c r="BE1209" s="205">
        <f>IF(N1209="základní",J1209,0)</f>
        <v>0</v>
      </c>
      <c r="BF1209" s="205">
        <f>IF(N1209="snížená",J1209,0)</f>
        <v>0</v>
      </c>
      <c r="BG1209" s="205">
        <f>IF(N1209="zákl. přenesená",J1209,0)</f>
        <v>0</v>
      </c>
      <c r="BH1209" s="205">
        <f>IF(N1209="sníž. přenesená",J1209,0)</f>
        <v>0</v>
      </c>
      <c r="BI1209" s="205">
        <f>IF(N1209="nulová",J1209,0)</f>
        <v>0</v>
      </c>
      <c r="BJ1209" s="18" t="s">
        <v>80</v>
      </c>
      <c r="BK1209" s="205">
        <f>ROUND(I1209*H1209,2)</f>
        <v>0</v>
      </c>
      <c r="BL1209" s="18" t="s">
        <v>343</v>
      </c>
      <c r="BM1209" s="204" t="s">
        <v>3288</v>
      </c>
    </row>
    <row r="1210" spans="1:65" s="2" customFormat="1" ht="78">
      <c r="A1210" s="35"/>
      <c r="B1210" s="36"/>
      <c r="C1210" s="37"/>
      <c r="D1210" s="208" t="s">
        <v>279</v>
      </c>
      <c r="E1210" s="37"/>
      <c r="F1210" s="221" t="s">
        <v>3289</v>
      </c>
      <c r="G1210" s="37"/>
      <c r="H1210" s="37"/>
      <c r="I1210" s="116"/>
      <c r="J1210" s="37"/>
      <c r="K1210" s="37"/>
      <c r="L1210" s="40"/>
      <c r="M1210" s="222"/>
      <c r="N1210" s="223"/>
      <c r="O1210" s="65"/>
      <c r="P1210" s="65"/>
      <c r="Q1210" s="65"/>
      <c r="R1210" s="65"/>
      <c r="S1210" s="65"/>
      <c r="T1210" s="66"/>
      <c r="U1210" s="35"/>
      <c r="V1210" s="35"/>
      <c r="W1210" s="35"/>
      <c r="X1210" s="35"/>
      <c r="Y1210" s="35"/>
      <c r="Z1210" s="35"/>
      <c r="AA1210" s="35"/>
      <c r="AB1210" s="35"/>
      <c r="AC1210" s="35"/>
      <c r="AD1210" s="35"/>
      <c r="AE1210" s="35"/>
      <c r="AT1210" s="18" t="s">
        <v>279</v>
      </c>
      <c r="AU1210" s="18" t="s">
        <v>82</v>
      </c>
    </row>
    <row r="1211" spans="1:65" s="12" customFormat="1" ht="22.9" customHeight="1">
      <c r="B1211" s="177"/>
      <c r="C1211" s="178"/>
      <c r="D1211" s="179" t="s">
        <v>71</v>
      </c>
      <c r="E1211" s="191" t="s">
        <v>3290</v>
      </c>
      <c r="F1211" s="191" t="s">
        <v>3291</v>
      </c>
      <c r="G1211" s="178"/>
      <c r="H1211" s="178"/>
      <c r="I1211" s="181"/>
      <c r="J1211" s="192">
        <f>BK1211</f>
        <v>0</v>
      </c>
      <c r="K1211" s="178"/>
      <c r="L1211" s="183"/>
      <c r="M1211" s="184"/>
      <c r="N1211" s="185"/>
      <c r="O1211" s="185"/>
      <c r="P1211" s="186">
        <f>SUM(P1212:P1218)</f>
        <v>0</v>
      </c>
      <c r="Q1211" s="185"/>
      <c r="R1211" s="186">
        <f>SUM(R1212:R1218)</f>
        <v>0.13971</v>
      </c>
      <c r="S1211" s="185"/>
      <c r="T1211" s="187">
        <f>SUM(T1212:T1218)</f>
        <v>0</v>
      </c>
      <c r="AR1211" s="188" t="s">
        <v>82</v>
      </c>
      <c r="AT1211" s="189" t="s">
        <v>71</v>
      </c>
      <c r="AU1211" s="189" t="s">
        <v>80</v>
      </c>
      <c r="AY1211" s="188" t="s">
        <v>206</v>
      </c>
      <c r="BK1211" s="190">
        <f>SUM(BK1212:BK1218)</f>
        <v>0</v>
      </c>
    </row>
    <row r="1212" spans="1:65" s="2" customFormat="1" ht="16.5" customHeight="1">
      <c r="A1212" s="35"/>
      <c r="B1212" s="36"/>
      <c r="C1212" s="193" t="s">
        <v>3292</v>
      </c>
      <c r="D1212" s="193" t="s">
        <v>208</v>
      </c>
      <c r="E1212" s="194" t="s">
        <v>3293</v>
      </c>
      <c r="F1212" s="195" t="s">
        <v>3294</v>
      </c>
      <c r="G1212" s="196" t="s">
        <v>211</v>
      </c>
      <c r="H1212" s="197">
        <v>4</v>
      </c>
      <c r="I1212" s="198"/>
      <c r="J1212" s="199">
        <f t="shared" ref="J1212:J1217" si="10">ROUND(I1212*H1212,2)</f>
        <v>0</v>
      </c>
      <c r="K1212" s="195" t="s">
        <v>277</v>
      </c>
      <c r="L1212" s="40"/>
      <c r="M1212" s="200" t="s">
        <v>19</v>
      </c>
      <c r="N1212" s="201" t="s">
        <v>43</v>
      </c>
      <c r="O1212" s="65"/>
      <c r="P1212" s="202">
        <f t="shared" ref="P1212:P1217" si="11">O1212*H1212</f>
        <v>0</v>
      </c>
      <c r="Q1212" s="202">
        <v>8.9999999999999998E-4</v>
      </c>
      <c r="R1212" s="202">
        <f t="shared" ref="R1212:R1217" si="12">Q1212*H1212</f>
        <v>3.5999999999999999E-3</v>
      </c>
      <c r="S1212" s="202">
        <v>0</v>
      </c>
      <c r="T1212" s="203">
        <f t="shared" ref="T1212:T1217" si="13">S1212*H1212</f>
        <v>0</v>
      </c>
      <c r="U1212" s="35"/>
      <c r="V1212" s="35"/>
      <c r="W1212" s="35"/>
      <c r="X1212" s="35"/>
      <c r="Y1212" s="35"/>
      <c r="Z1212" s="35"/>
      <c r="AA1212" s="35"/>
      <c r="AB1212" s="35"/>
      <c r="AC1212" s="35"/>
      <c r="AD1212" s="35"/>
      <c r="AE1212" s="35"/>
      <c r="AR1212" s="204" t="s">
        <v>212</v>
      </c>
      <c r="AT1212" s="204" t="s">
        <v>208</v>
      </c>
      <c r="AU1212" s="204" t="s">
        <v>82</v>
      </c>
      <c r="AY1212" s="18" t="s">
        <v>206</v>
      </c>
      <c r="BE1212" s="205">
        <f t="shared" ref="BE1212:BE1217" si="14">IF(N1212="základní",J1212,0)</f>
        <v>0</v>
      </c>
      <c r="BF1212" s="205">
        <f t="shared" ref="BF1212:BF1217" si="15">IF(N1212="snížená",J1212,0)</f>
        <v>0</v>
      </c>
      <c r="BG1212" s="205">
        <f t="shared" ref="BG1212:BG1217" si="16">IF(N1212="zákl. přenesená",J1212,0)</f>
        <v>0</v>
      </c>
      <c r="BH1212" s="205">
        <f t="shared" ref="BH1212:BH1217" si="17">IF(N1212="sníž. přenesená",J1212,0)</f>
        <v>0</v>
      </c>
      <c r="BI1212" s="205">
        <f t="shared" ref="BI1212:BI1217" si="18">IF(N1212="nulová",J1212,0)</f>
        <v>0</v>
      </c>
      <c r="BJ1212" s="18" t="s">
        <v>80</v>
      </c>
      <c r="BK1212" s="205">
        <f t="shared" ref="BK1212:BK1217" si="19">ROUND(I1212*H1212,2)</f>
        <v>0</v>
      </c>
      <c r="BL1212" s="18" t="s">
        <v>212</v>
      </c>
      <c r="BM1212" s="204" t="s">
        <v>3295</v>
      </c>
    </row>
    <row r="1213" spans="1:65" s="2" customFormat="1" ht="16.5" customHeight="1">
      <c r="A1213" s="35"/>
      <c r="B1213" s="36"/>
      <c r="C1213" s="193" t="s">
        <v>3296</v>
      </c>
      <c r="D1213" s="193" t="s">
        <v>208</v>
      </c>
      <c r="E1213" s="194" t="s">
        <v>3297</v>
      </c>
      <c r="F1213" s="195" t="s">
        <v>3298</v>
      </c>
      <c r="G1213" s="196" t="s">
        <v>211</v>
      </c>
      <c r="H1213" s="197">
        <v>1</v>
      </c>
      <c r="I1213" s="198"/>
      <c r="J1213" s="199">
        <f t="shared" si="10"/>
        <v>0</v>
      </c>
      <c r="K1213" s="195" t="s">
        <v>277</v>
      </c>
      <c r="L1213" s="40"/>
      <c r="M1213" s="200" t="s">
        <v>19</v>
      </c>
      <c r="N1213" s="201" t="s">
        <v>43</v>
      </c>
      <c r="O1213" s="65"/>
      <c r="P1213" s="202">
        <f t="shared" si="11"/>
        <v>0</v>
      </c>
      <c r="Q1213" s="202">
        <v>4.9500000000000004E-3</v>
      </c>
      <c r="R1213" s="202">
        <f t="shared" si="12"/>
        <v>4.9500000000000004E-3</v>
      </c>
      <c r="S1213" s="202">
        <v>0</v>
      </c>
      <c r="T1213" s="203">
        <f t="shared" si="13"/>
        <v>0</v>
      </c>
      <c r="U1213" s="35"/>
      <c r="V1213" s="35"/>
      <c r="W1213" s="35"/>
      <c r="X1213" s="35"/>
      <c r="Y1213" s="35"/>
      <c r="Z1213" s="35"/>
      <c r="AA1213" s="35"/>
      <c r="AB1213" s="35"/>
      <c r="AC1213" s="35"/>
      <c r="AD1213" s="35"/>
      <c r="AE1213" s="35"/>
      <c r="AR1213" s="204" t="s">
        <v>343</v>
      </c>
      <c r="AT1213" s="204" t="s">
        <v>208</v>
      </c>
      <c r="AU1213" s="204" t="s">
        <v>82</v>
      </c>
      <c r="AY1213" s="18" t="s">
        <v>206</v>
      </c>
      <c r="BE1213" s="205">
        <f t="shared" si="14"/>
        <v>0</v>
      </c>
      <c r="BF1213" s="205">
        <f t="shared" si="15"/>
        <v>0</v>
      </c>
      <c r="BG1213" s="205">
        <f t="shared" si="16"/>
        <v>0</v>
      </c>
      <c r="BH1213" s="205">
        <f t="shared" si="17"/>
        <v>0</v>
      </c>
      <c r="BI1213" s="205">
        <f t="shared" si="18"/>
        <v>0</v>
      </c>
      <c r="BJ1213" s="18" t="s">
        <v>80</v>
      </c>
      <c r="BK1213" s="205">
        <f t="shared" si="19"/>
        <v>0</v>
      </c>
      <c r="BL1213" s="18" t="s">
        <v>343</v>
      </c>
      <c r="BM1213" s="204" t="s">
        <v>3299</v>
      </c>
    </row>
    <row r="1214" spans="1:65" s="2" customFormat="1" ht="16.5" customHeight="1">
      <c r="A1214" s="35"/>
      <c r="B1214" s="36"/>
      <c r="C1214" s="193" t="s">
        <v>3300</v>
      </c>
      <c r="D1214" s="193" t="s">
        <v>208</v>
      </c>
      <c r="E1214" s="194" t="s">
        <v>3301</v>
      </c>
      <c r="F1214" s="195" t="s">
        <v>3302</v>
      </c>
      <c r="G1214" s="196" t="s">
        <v>211</v>
      </c>
      <c r="H1214" s="197">
        <v>8</v>
      </c>
      <c r="I1214" s="198"/>
      <c r="J1214" s="199">
        <f t="shared" si="10"/>
        <v>0</v>
      </c>
      <c r="K1214" s="195" t="s">
        <v>277</v>
      </c>
      <c r="L1214" s="40"/>
      <c r="M1214" s="200" t="s">
        <v>19</v>
      </c>
      <c r="N1214" s="201" t="s">
        <v>43</v>
      </c>
      <c r="O1214" s="65"/>
      <c r="P1214" s="202">
        <f t="shared" si="11"/>
        <v>0</v>
      </c>
      <c r="Q1214" s="202">
        <v>4.1700000000000001E-3</v>
      </c>
      <c r="R1214" s="202">
        <f t="shared" si="12"/>
        <v>3.3360000000000001E-2</v>
      </c>
      <c r="S1214" s="202">
        <v>0</v>
      </c>
      <c r="T1214" s="203">
        <f t="shared" si="13"/>
        <v>0</v>
      </c>
      <c r="U1214" s="35"/>
      <c r="V1214" s="35"/>
      <c r="W1214" s="35"/>
      <c r="X1214" s="35"/>
      <c r="Y1214" s="35"/>
      <c r="Z1214" s="35"/>
      <c r="AA1214" s="35"/>
      <c r="AB1214" s="35"/>
      <c r="AC1214" s="35"/>
      <c r="AD1214" s="35"/>
      <c r="AE1214" s="35"/>
      <c r="AR1214" s="204" t="s">
        <v>343</v>
      </c>
      <c r="AT1214" s="204" t="s">
        <v>208</v>
      </c>
      <c r="AU1214" s="204" t="s">
        <v>82</v>
      </c>
      <c r="AY1214" s="18" t="s">
        <v>206</v>
      </c>
      <c r="BE1214" s="205">
        <f t="shared" si="14"/>
        <v>0</v>
      </c>
      <c r="BF1214" s="205">
        <f t="shared" si="15"/>
        <v>0</v>
      </c>
      <c r="BG1214" s="205">
        <f t="shared" si="16"/>
        <v>0</v>
      </c>
      <c r="BH1214" s="205">
        <f t="shared" si="17"/>
        <v>0</v>
      </c>
      <c r="BI1214" s="205">
        <f t="shared" si="18"/>
        <v>0</v>
      </c>
      <c r="BJ1214" s="18" t="s">
        <v>80</v>
      </c>
      <c r="BK1214" s="205">
        <f t="shared" si="19"/>
        <v>0</v>
      </c>
      <c r="BL1214" s="18" t="s">
        <v>343</v>
      </c>
      <c r="BM1214" s="204" t="s">
        <v>3303</v>
      </c>
    </row>
    <row r="1215" spans="1:65" s="2" customFormat="1" ht="16.5" customHeight="1">
      <c r="A1215" s="35"/>
      <c r="B1215" s="36"/>
      <c r="C1215" s="193" t="s">
        <v>3304</v>
      </c>
      <c r="D1215" s="193" t="s">
        <v>208</v>
      </c>
      <c r="E1215" s="194" t="s">
        <v>3305</v>
      </c>
      <c r="F1215" s="195" t="s">
        <v>3306</v>
      </c>
      <c r="G1215" s="196" t="s">
        <v>211</v>
      </c>
      <c r="H1215" s="197">
        <v>10</v>
      </c>
      <c r="I1215" s="198"/>
      <c r="J1215" s="199">
        <f t="shared" si="10"/>
        <v>0</v>
      </c>
      <c r="K1215" s="195" t="s">
        <v>277</v>
      </c>
      <c r="L1215" s="40"/>
      <c r="M1215" s="200" t="s">
        <v>19</v>
      </c>
      <c r="N1215" s="201" t="s">
        <v>43</v>
      </c>
      <c r="O1215" s="65"/>
      <c r="P1215" s="202">
        <f t="shared" si="11"/>
        <v>0</v>
      </c>
      <c r="Q1215" s="202">
        <v>4.7400000000000003E-3</v>
      </c>
      <c r="R1215" s="202">
        <f t="shared" si="12"/>
        <v>4.7400000000000005E-2</v>
      </c>
      <c r="S1215" s="202">
        <v>0</v>
      </c>
      <c r="T1215" s="203">
        <f t="shared" si="13"/>
        <v>0</v>
      </c>
      <c r="U1215" s="35"/>
      <c r="V1215" s="35"/>
      <c r="W1215" s="35"/>
      <c r="X1215" s="35"/>
      <c r="Y1215" s="35"/>
      <c r="Z1215" s="35"/>
      <c r="AA1215" s="35"/>
      <c r="AB1215" s="35"/>
      <c r="AC1215" s="35"/>
      <c r="AD1215" s="35"/>
      <c r="AE1215" s="35"/>
      <c r="AR1215" s="204" t="s">
        <v>343</v>
      </c>
      <c r="AT1215" s="204" t="s">
        <v>208</v>
      </c>
      <c r="AU1215" s="204" t="s">
        <v>82</v>
      </c>
      <c r="AY1215" s="18" t="s">
        <v>206</v>
      </c>
      <c r="BE1215" s="205">
        <f t="shared" si="14"/>
        <v>0</v>
      </c>
      <c r="BF1215" s="205">
        <f t="shared" si="15"/>
        <v>0</v>
      </c>
      <c r="BG1215" s="205">
        <f t="shared" si="16"/>
        <v>0</v>
      </c>
      <c r="BH1215" s="205">
        <f t="shared" si="17"/>
        <v>0</v>
      </c>
      <c r="BI1215" s="205">
        <f t="shared" si="18"/>
        <v>0</v>
      </c>
      <c r="BJ1215" s="18" t="s">
        <v>80</v>
      </c>
      <c r="BK1215" s="205">
        <f t="shared" si="19"/>
        <v>0</v>
      </c>
      <c r="BL1215" s="18" t="s">
        <v>343</v>
      </c>
      <c r="BM1215" s="204" t="s">
        <v>3307</v>
      </c>
    </row>
    <row r="1216" spans="1:65" s="2" customFormat="1" ht="16.5" customHeight="1">
      <c r="A1216" s="35"/>
      <c r="B1216" s="36"/>
      <c r="C1216" s="193" t="s">
        <v>3308</v>
      </c>
      <c r="D1216" s="193" t="s">
        <v>208</v>
      </c>
      <c r="E1216" s="194" t="s">
        <v>3309</v>
      </c>
      <c r="F1216" s="195" t="s">
        <v>3310</v>
      </c>
      <c r="G1216" s="196" t="s">
        <v>211</v>
      </c>
      <c r="H1216" s="197">
        <v>10</v>
      </c>
      <c r="I1216" s="198"/>
      <c r="J1216" s="199">
        <f t="shared" si="10"/>
        <v>0</v>
      </c>
      <c r="K1216" s="195" t="s">
        <v>277</v>
      </c>
      <c r="L1216" s="40"/>
      <c r="M1216" s="200" t="s">
        <v>19</v>
      </c>
      <c r="N1216" s="201" t="s">
        <v>43</v>
      </c>
      <c r="O1216" s="65"/>
      <c r="P1216" s="202">
        <f t="shared" si="11"/>
        <v>0</v>
      </c>
      <c r="Q1216" s="202">
        <v>5.0400000000000002E-3</v>
      </c>
      <c r="R1216" s="202">
        <f t="shared" si="12"/>
        <v>5.04E-2</v>
      </c>
      <c r="S1216" s="202">
        <v>0</v>
      </c>
      <c r="T1216" s="203">
        <f t="shared" si="13"/>
        <v>0</v>
      </c>
      <c r="U1216" s="35"/>
      <c r="V1216" s="35"/>
      <c r="W1216" s="35"/>
      <c r="X1216" s="35"/>
      <c r="Y1216" s="35"/>
      <c r="Z1216" s="35"/>
      <c r="AA1216" s="35"/>
      <c r="AB1216" s="35"/>
      <c r="AC1216" s="35"/>
      <c r="AD1216" s="35"/>
      <c r="AE1216" s="35"/>
      <c r="AR1216" s="204" t="s">
        <v>343</v>
      </c>
      <c r="AT1216" s="204" t="s">
        <v>208</v>
      </c>
      <c r="AU1216" s="204" t="s">
        <v>82</v>
      </c>
      <c r="AY1216" s="18" t="s">
        <v>206</v>
      </c>
      <c r="BE1216" s="205">
        <f t="shared" si="14"/>
        <v>0</v>
      </c>
      <c r="BF1216" s="205">
        <f t="shared" si="15"/>
        <v>0</v>
      </c>
      <c r="BG1216" s="205">
        <f t="shared" si="16"/>
        <v>0</v>
      </c>
      <c r="BH1216" s="205">
        <f t="shared" si="17"/>
        <v>0</v>
      </c>
      <c r="BI1216" s="205">
        <f t="shared" si="18"/>
        <v>0</v>
      </c>
      <c r="BJ1216" s="18" t="s">
        <v>80</v>
      </c>
      <c r="BK1216" s="205">
        <f t="shared" si="19"/>
        <v>0</v>
      </c>
      <c r="BL1216" s="18" t="s">
        <v>343</v>
      </c>
      <c r="BM1216" s="204" t="s">
        <v>3311</v>
      </c>
    </row>
    <row r="1217" spans="1:65" s="2" customFormat="1" ht="21.75" customHeight="1">
      <c r="A1217" s="35"/>
      <c r="B1217" s="36"/>
      <c r="C1217" s="193" t="s">
        <v>3312</v>
      </c>
      <c r="D1217" s="193" t="s">
        <v>208</v>
      </c>
      <c r="E1217" s="194" t="s">
        <v>3313</v>
      </c>
      <c r="F1217" s="195" t="s">
        <v>3314</v>
      </c>
      <c r="G1217" s="196" t="s">
        <v>289</v>
      </c>
      <c r="H1217" s="197">
        <v>0.13600000000000001</v>
      </c>
      <c r="I1217" s="198"/>
      <c r="J1217" s="199">
        <f t="shared" si="10"/>
        <v>0</v>
      </c>
      <c r="K1217" s="195" t="s">
        <v>277</v>
      </c>
      <c r="L1217" s="40"/>
      <c r="M1217" s="200" t="s">
        <v>19</v>
      </c>
      <c r="N1217" s="201" t="s">
        <v>43</v>
      </c>
      <c r="O1217" s="65"/>
      <c r="P1217" s="202">
        <f t="shared" si="11"/>
        <v>0</v>
      </c>
      <c r="Q1217" s="202">
        <v>0</v>
      </c>
      <c r="R1217" s="202">
        <f t="shared" si="12"/>
        <v>0</v>
      </c>
      <c r="S1217" s="202">
        <v>0</v>
      </c>
      <c r="T1217" s="203">
        <f t="shared" si="13"/>
        <v>0</v>
      </c>
      <c r="U1217" s="35"/>
      <c r="V1217" s="35"/>
      <c r="W1217" s="35"/>
      <c r="X1217" s="35"/>
      <c r="Y1217" s="35"/>
      <c r="Z1217" s="35"/>
      <c r="AA1217" s="35"/>
      <c r="AB1217" s="35"/>
      <c r="AC1217" s="35"/>
      <c r="AD1217" s="35"/>
      <c r="AE1217" s="35"/>
      <c r="AR1217" s="204" t="s">
        <v>343</v>
      </c>
      <c r="AT1217" s="204" t="s">
        <v>208</v>
      </c>
      <c r="AU1217" s="204" t="s">
        <v>82</v>
      </c>
      <c r="AY1217" s="18" t="s">
        <v>206</v>
      </c>
      <c r="BE1217" s="205">
        <f t="shared" si="14"/>
        <v>0</v>
      </c>
      <c r="BF1217" s="205">
        <f t="shared" si="15"/>
        <v>0</v>
      </c>
      <c r="BG1217" s="205">
        <f t="shared" si="16"/>
        <v>0</v>
      </c>
      <c r="BH1217" s="205">
        <f t="shared" si="17"/>
        <v>0</v>
      </c>
      <c r="BI1217" s="205">
        <f t="shared" si="18"/>
        <v>0</v>
      </c>
      <c r="BJ1217" s="18" t="s">
        <v>80</v>
      </c>
      <c r="BK1217" s="205">
        <f t="shared" si="19"/>
        <v>0</v>
      </c>
      <c r="BL1217" s="18" t="s">
        <v>343</v>
      </c>
      <c r="BM1217" s="204" t="s">
        <v>3315</v>
      </c>
    </row>
    <row r="1218" spans="1:65" s="2" customFormat="1" ht="78">
      <c r="A1218" s="35"/>
      <c r="B1218" s="36"/>
      <c r="C1218" s="37"/>
      <c r="D1218" s="208" t="s">
        <v>279</v>
      </c>
      <c r="E1218" s="37"/>
      <c r="F1218" s="221" t="s">
        <v>2947</v>
      </c>
      <c r="G1218" s="37"/>
      <c r="H1218" s="37"/>
      <c r="I1218" s="116"/>
      <c r="J1218" s="37"/>
      <c r="K1218" s="37"/>
      <c r="L1218" s="40"/>
      <c r="M1218" s="222"/>
      <c r="N1218" s="223"/>
      <c r="O1218" s="65"/>
      <c r="P1218" s="65"/>
      <c r="Q1218" s="65"/>
      <c r="R1218" s="65"/>
      <c r="S1218" s="65"/>
      <c r="T1218" s="66"/>
      <c r="U1218" s="35"/>
      <c r="V1218" s="35"/>
      <c r="W1218" s="35"/>
      <c r="X1218" s="35"/>
      <c r="Y1218" s="35"/>
      <c r="Z1218" s="35"/>
      <c r="AA1218" s="35"/>
      <c r="AB1218" s="35"/>
      <c r="AC1218" s="35"/>
      <c r="AD1218" s="35"/>
      <c r="AE1218" s="35"/>
      <c r="AT1218" s="18" t="s">
        <v>279</v>
      </c>
      <c r="AU1218" s="18" t="s">
        <v>82</v>
      </c>
    </row>
    <row r="1219" spans="1:65" s="12" customFormat="1" ht="22.9" customHeight="1">
      <c r="B1219" s="177"/>
      <c r="C1219" s="178"/>
      <c r="D1219" s="179" t="s">
        <v>71</v>
      </c>
      <c r="E1219" s="191" t="s">
        <v>3316</v>
      </c>
      <c r="F1219" s="191" t="s">
        <v>3317</v>
      </c>
      <c r="G1219" s="178"/>
      <c r="H1219" s="178"/>
      <c r="I1219" s="181"/>
      <c r="J1219" s="192">
        <f>BK1219</f>
        <v>0</v>
      </c>
      <c r="K1219" s="178"/>
      <c r="L1219" s="183"/>
      <c r="M1219" s="184"/>
      <c r="N1219" s="185"/>
      <c r="O1219" s="185"/>
      <c r="P1219" s="186">
        <f>P1220</f>
        <v>0</v>
      </c>
      <c r="Q1219" s="185"/>
      <c r="R1219" s="186">
        <f>R1220</f>
        <v>6.8199999999999997E-3</v>
      </c>
      <c r="S1219" s="185"/>
      <c r="T1219" s="187">
        <f>T1220</f>
        <v>0</v>
      </c>
      <c r="AR1219" s="188" t="s">
        <v>82</v>
      </c>
      <c r="AT1219" s="189" t="s">
        <v>71</v>
      </c>
      <c r="AU1219" s="189" t="s">
        <v>80</v>
      </c>
      <c r="AY1219" s="188" t="s">
        <v>206</v>
      </c>
      <c r="BK1219" s="190">
        <f>BK1220</f>
        <v>0</v>
      </c>
    </row>
    <row r="1220" spans="1:65" s="2" customFormat="1" ht="16.5" customHeight="1">
      <c r="A1220" s="35"/>
      <c r="B1220" s="36"/>
      <c r="C1220" s="193" t="s">
        <v>3318</v>
      </c>
      <c r="D1220" s="193" t="s">
        <v>208</v>
      </c>
      <c r="E1220" s="194" t="s">
        <v>3319</v>
      </c>
      <c r="F1220" s="195" t="s">
        <v>3320</v>
      </c>
      <c r="G1220" s="196" t="s">
        <v>211</v>
      </c>
      <c r="H1220" s="197">
        <v>22</v>
      </c>
      <c r="I1220" s="198"/>
      <c r="J1220" s="199">
        <f>ROUND(I1220*H1220,2)</f>
        <v>0</v>
      </c>
      <c r="K1220" s="195" t="s">
        <v>277</v>
      </c>
      <c r="L1220" s="40"/>
      <c r="M1220" s="200" t="s">
        <v>19</v>
      </c>
      <c r="N1220" s="201" t="s">
        <v>43</v>
      </c>
      <c r="O1220" s="65"/>
      <c r="P1220" s="202">
        <f>O1220*H1220</f>
        <v>0</v>
      </c>
      <c r="Q1220" s="202">
        <v>3.1E-4</v>
      </c>
      <c r="R1220" s="202">
        <f>Q1220*H1220</f>
        <v>6.8199999999999997E-3</v>
      </c>
      <c r="S1220" s="202">
        <v>0</v>
      </c>
      <c r="T1220" s="203">
        <f>S1220*H1220</f>
        <v>0</v>
      </c>
      <c r="U1220" s="35"/>
      <c r="V1220" s="35"/>
      <c r="W1220" s="35"/>
      <c r="X1220" s="35"/>
      <c r="Y1220" s="35"/>
      <c r="Z1220" s="35"/>
      <c r="AA1220" s="35"/>
      <c r="AB1220" s="35"/>
      <c r="AC1220" s="35"/>
      <c r="AD1220" s="35"/>
      <c r="AE1220" s="35"/>
      <c r="AR1220" s="204" t="s">
        <v>343</v>
      </c>
      <c r="AT1220" s="204" t="s">
        <v>208</v>
      </c>
      <c r="AU1220" s="204" t="s">
        <v>82</v>
      </c>
      <c r="AY1220" s="18" t="s">
        <v>206</v>
      </c>
      <c r="BE1220" s="205">
        <f>IF(N1220="základní",J1220,0)</f>
        <v>0</v>
      </c>
      <c r="BF1220" s="205">
        <f>IF(N1220="snížená",J1220,0)</f>
        <v>0</v>
      </c>
      <c r="BG1220" s="205">
        <f>IF(N1220="zákl. přenesená",J1220,0)</f>
        <v>0</v>
      </c>
      <c r="BH1220" s="205">
        <f>IF(N1220="sníž. přenesená",J1220,0)</f>
        <v>0</v>
      </c>
      <c r="BI1220" s="205">
        <f>IF(N1220="nulová",J1220,0)</f>
        <v>0</v>
      </c>
      <c r="BJ1220" s="18" t="s">
        <v>80</v>
      </c>
      <c r="BK1220" s="205">
        <f>ROUND(I1220*H1220,2)</f>
        <v>0</v>
      </c>
      <c r="BL1220" s="18" t="s">
        <v>343</v>
      </c>
      <c r="BM1220" s="204" t="s">
        <v>3321</v>
      </c>
    </row>
    <row r="1221" spans="1:65" s="12" customFormat="1" ht="22.9" customHeight="1">
      <c r="B1221" s="177"/>
      <c r="C1221" s="178"/>
      <c r="D1221" s="179" t="s">
        <v>71</v>
      </c>
      <c r="E1221" s="191" t="s">
        <v>3322</v>
      </c>
      <c r="F1221" s="191" t="s">
        <v>3323</v>
      </c>
      <c r="G1221" s="178"/>
      <c r="H1221" s="178"/>
      <c r="I1221" s="181"/>
      <c r="J1221" s="192">
        <f>BK1221</f>
        <v>0</v>
      </c>
      <c r="K1221" s="178"/>
      <c r="L1221" s="183"/>
      <c r="M1221" s="184"/>
      <c r="N1221" s="185"/>
      <c r="O1221" s="185"/>
      <c r="P1221" s="186">
        <f>SUM(P1222:P1223)</f>
        <v>0</v>
      </c>
      <c r="Q1221" s="185"/>
      <c r="R1221" s="186">
        <f>SUM(R1222:R1223)</f>
        <v>0.56540000000000001</v>
      </c>
      <c r="S1221" s="185"/>
      <c r="T1221" s="187">
        <f>SUM(T1222:T1223)</f>
        <v>0</v>
      </c>
      <c r="AR1221" s="188" t="s">
        <v>82</v>
      </c>
      <c r="AT1221" s="189" t="s">
        <v>71</v>
      </c>
      <c r="AU1221" s="189" t="s">
        <v>80</v>
      </c>
      <c r="AY1221" s="188" t="s">
        <v>206</v>
      </c>
      <c r="BK1221" s="190">
        <f>SUM(BK1222:BK1223)</f>
        <v>0</v>
      </c>
    </row>
    <row r="1222" spans="1:65" s="2" customFormat="1" ht="21.75" customHeight="1">
      <c r="A1222" s="35"/>
      <c r="B1222" s="36"/>
      <c r="C1222" s="193" t="s">
        <v>3324</v>
      </c>
      <c r="D1222" s="193" t="s">
        <v>208</v>
      </c>
      <c r="E1222" s="194" t="s">
        <v>3325</v>
      </c>
      <c r="F1222" s="195" t="s">
        <v>3326</v>
      </c>
      <c r="G1222" s="196" t="s">
        <v>211</v>
      </c>
      <c r="H1222" s="197">
        <v>514</v>
      </c>
      <c r="I1222" s="198"/>
      <c r="J1222" s="199">
        <f>ROUND(I1222*H1222,2)</f>
        <v>0</v>
      </c>
      <c r="K1222" s="195" t="s">
        <v>277</v>
      </c>
      <c r="L1222" s="40"/>
      <c r="M1222" s="200" t="s">
        <v>19</v>
      </c>
      <c r="N1222" s="201" t="s">
        <v>43</v>
      </c>
      <c r="O1222" s="65"/>
      <c r="P1222" s="202">
        <f>O1222*H1222</f>
        <v>0</v>
      </c>
      <c r="Q1222" s="202">
        <v>1.1000000000000001E-3</v>
      </c>
      <c r="R1222" s="202">
        <f>Q1222*H1222</f>
        <v>0.56540000000000001</v>
      </c>
      <c r="S1222" s="202">
        <v>0</v>
      </c>
      <c r="T1222" s="203">
        <f>S1222*H1222</f>
        <v>0</v>
      </c>
      <c r="U1222" s="35"/>
      <c r="V1222" s="35"/>
      <c r="W1222" s="35"/>
      <c r="X1222" s="35"/>
      <c r="Y1222" s="35"/>
      <c r="Z1222" s="35"/>
      <c r="AA1222" s="35"/>
      <c r="AB1222" s="35"/>
      <c r="AC1222" s="35"/>
      <c r="AD1222" s="35"/>
      <c r="AE1222" s="35"/>
      <c r="AR1222" s="204" t="s">
        <v>343</v>
      </c>
      <c r="AT1222" s="204" t="s">
        <v>208</v>
      </c>
      <c r="AU1222" s="204" t="s">
        <v>82</v>
      </c>
      <c r="AY1222" s="18" t="s">
        <v>206</v>
      </c>
      <c r="BE1222" s="205">
        <f>IF(N1222="základní",J1222,0)</f>
        <v>0</v>
      </c>
      <c r="BF1222" s="205">
        <f>IF(N1222="snížená",J1222,0)</f>
        <v>0</v>
      </c>
      <c r="BG1222" s="205">
        <f>IF(N1222="zákl. přenesená",J1222,0)</f>
        <v>0</v>
      </c>
      <c r="BH1222" s="205">
        <f>IF(N1222="sníž. přenesená",J1222,0)</f>
        <v>0</v>
      </c>
      <c r="BI1222" s="205">
        <f>IF(N1222="nulová",J1222,0)</f>
        <v>0</v>
      </c>
      <c r="BJ1222" s="18" t="s">
        <v>80</v>
      </c>
      <c r="BK1222" s="205">
        <f>ROUND(I1222*H1222,2)</f>
        <v>0</v>
      </c>
      <c r="BL1222" s="18" t="s">
        <v>343</v>
      </c>
      <c r="BM1222" s="204" t="s">
        <v>3327</v>
      </c>
    </row>
    <row r="1223" spans="1:65" s="2" customFormat="1" ht="78">
      <c r="A1223" s="35"/>
      <c r="B1223" s="36"/>
      <c r="C1223" s="37"/>
      <c r="D1223" s="208" t="s">
        <v>279</v>
      </c>
      <c r="E1223" s="37"/>
      <c r="F1223" s="221" t="s">
        <v>3328</v>
      </c>
      <c r="G1223" s="37"/>
      <c r="H1223" s="37"/>
      <c r="I1223" s="116"/>
      <c r="J1223" s="37"/>
      <c r="K1223" s="37"/>
      <c r="L1223" s="40"/>
      <c r="M1223" s="222"/>
      <c r="N1223" s="223"/>
      <c r="O1223" s="65"/>
      <c r="P1223" s="65"/>
      <c r="Q1223" s="65"/>
      <c r="R1223" s="65"/>
      <c r="S1223" s="65"/>
      <c r="T1223" s="66"/>
      <c r="U1223" s="35"/>
      <c r="V1223" s="35"/>
      <c r="W1223" s="35"/>
      <c r="X1223" s="35"/>
      <c r="Y1223" s="35"/>
      <c r="Z1223" s="35"/>
      <c r="AA1223" s="35"/>
      <c r="AB1223" s="35"/>
      <c r="AC1223" s="35"/>
      <c r="AD1223" s="35"/>
      <c r="AE1223" s="35"/>
      <c r="AT1223" s="18" t="s">
        <v>279</v>
      </c>
      <c r="AU1223" s="18" t="s">
        <v>82</v>
      </c>
    </row>
    <row r="1224" spans="1:65" s="12" customFormat="1" ht="22.9" customHeight="1">
      <c r="B1224" s="177"/>
      <c r="C1224" s="178"/>
      <c r="D1224" s="179" t="s">
        <v>71</v>
      </c>
      <c r="E1224" s="191" t="s">
        <v>3329</v>
      </c>
      <c r="F1224" s="191" t="s">
        <v>3330</v>
      </c>
      <c r="G1224" s="178"/>
      <c r="H1224" s="178"/>
      <c r="I1224" s="181"/>
      <c r="J1224" s="192">
        <f>BK1224</f>
        <v>0</v>
      </c>
      <c r="K1224" s="178"/>
      <c r="L1224" s="183"/>
      <c r="M1224" s="184"/>
      <c r="N1224" s="185"/>
      <c r="O1224" s="185"/>
      <c r="P1224" s="186">
        <f>SUM(P1225:P1278)</f>
        <v>0</v>
      </c>
      <c r="Q1224" s="185"/>
      <c r="R1224" s="186">
        <f>SUM(R1225:R1278)</f>
        <v>10.674229169999998</v>
      </c>
      <c r="S1224" s="185"/>
      <c r="T1224" s="187">
        <f>SUM(T1225:T1278)</f>
        <v>0</v>
      </c>
      <c r="AR1224" s="188" t="s">
        <v>82</v>
      </c>
      <c r="AT1224" s="189" t="s">
        <v>71</v>
      </c>
      <c r="AU1224" s="189" t="s">
        <v>80</v>
      </c>
      <c r="AY1224" s="188" t="s">
        <v>206</v>
      </c>
      <c r="BK1224" s="190">
        <f>SUM(BK1225:BK1278)</f>
        <v>0</v>
      </c>
    </row>
    <row r="1225" spans="1:65" s="2" customFormat="1" ht="21.75" customHeight="1">
      <c r="A1225" s="35"/>
      <c r="B1225" s="36"/>
      <c r="C1225" s="193" t="s">
        <v>3331</v>
      </c>
      <c r="D1225" s="193" t="s">
        <v>208</v>
      </c>
      <c r="E1225" s="194" t="s">
        <v>3332</v>
      </c>
      <c r="F1225" s="195" t="s">
        <v>3333</v>
      </c>
      <c r="G1225" s="196" t="s">
        <v>325</v>
      </c>
      <c r="H1225" s="197">
        <v>260.99400000000003</v>
      </c>
      <c r="I1225" s="198"/>
      <c r="J1225" s="199">
        <f>ROUND(I1225*H1225,2)</f>
        <v>0</v>
      </c>
      <c r="K1225" s="195" t="s">
        <v>277</v>
      </c>
      <c r="L1225" s="40"/>
      <c r="M1225" s="200" t="s">
        <v>19</v>
      </c>
      <c r="N1225" s="201" t="s">
        <v>43</v>
      </c>
      <c r="O1225" s="65"/>
      <c r="P1225" s="202">
        <f>O1225*H1225</f>
        <v>0</v>
      </c>
      <c r="Q1225" s="202">
        <v>0</v>
      </c>
      <c r="R1225" s="202">
        <f>Q1225*H1225</f>
        <v>0</v>
      </c>
      <c r="S1225" s="202">
        <v>0</v>
      </c>
      <c r="T1225" s="203">
        <f>S1225*H1225</f>
        <v>0</v>
      </c>
      <c r="U1225" s="35"/>
      <c r="V1225" s="35"/>
      <c r="W1225" s="35"/>
      <c r="X1225" s="35"/>
      <c r="Y1225" s="35"/>
      <c r="Z1225" s="35"/>
      <c r="AA1225" s="35"/>
      <c r="AB1225" s="35"/>
      <c r="AC1225" s="35"/>
      <c r="AD1225" s="35"/>
      <c r="AE1225" s="35"/>
      <c r="AR1225" s="204" t="s">
        <v>343</v>
      </c>
      <c r="AT1225" s="204" t="s">
        <v>208</v>
      </c>
      <c r="AU1225" s="204" t="s">
        <v>82</v>
      </c>
      <c r="AY1225" s="18" t="s">
        <v>206</v>
      </c>
      <c r="BE1225" s="205">
        <f>IF(N1225="základní",J1225,0)</f>
        <v>0</v>
      </c>
      <c r="BF1225" s="205">
        <f>IF(N1225="snížená",J1225,0)</f>
        <v>0</v>
      </c>
      <c r="BG1225" s="205">
        <f>IF(N1225="zákl. přenesená",J1225,0)</f>
        <v>0</v>
      </c>
      <c r="BH1225" s="205">
        <f>IF(N1225="sníž. přenesená",J1225,0)</f>
        <v>0</v>
      </c>
      <c r="BI1225" s="205">
        <f>IF(N1225="nulová",J1225,0)</f>
        <v>0</v>
      </c>
      <c r="BJ1225" s="18" t="s">
        <v>80</v>
      </c>
      <c r="BK1225" s="205">
        <f>ROUND(I1225*H1225,2)</f>
        <v>0</v>
      </c>
      <c r="BL1225" s="18" t="s">
        <v>343</v>
      </c>
      <c r="BM1225" s="204" t="s">
        <v>3334</v>
      </c>
    </row>
    <row r="1226" spans="1:65" s="2" customFormat="1" ht="87.75">
      <c r="A1226" s="35"/>
      <c r="B1226" s="36"/>
      <c r="C1226" s="37"/>
      <c r="D1226" s="208" t="s">
        <v>279</v>
      </c>
      <c r="E1226" s="37"/>
      <c r="F1226" s="221" t="s">
        <v>3335</v>
      </c>
      <c r="G1226" s="37"/>
      <c r="H1226" s="37"/>
      <c r="I1226" s="116"/>
      <c r="J1226" s="37"/>
      <c r="K1226" s="37"/>
      <c r="L1226" s="40"/>
      <c r="M1226" s="222"/>
      <c r="N1226" s="223"/>
      <c r="O1226" s="65"/>
      <c r="P1226" s="65"/>
      <c r="Q1226" s="65"/>
      <c r="R1226" s="65"/>
      <c r="S1226" s="65"/>
      <c r="T1226" s="66"/>
      <c r="U1226" s="35"/>
      <c r="V1226" s="35"/>
      <c r="W1226" s="35"/>
      <c r="X1226" s="35"/>
      <c r="Y1226" s="35"/>
      <c r="Z1226" s="35"/>
      <c r="AA1226" s="35"/>
      <c r="AB1226" s="35"/>
      <c r="AC1226" s="35"/>
      <c r="AD1226" s="35"/>
      <c r="AE1226" s="35"/>
      <c r="AT1226" s="18" t="s">
        <v>279</v>
      </c>
      <c r="AU1226" s="18" t="s">
        <v>82</v>
      </c>
    </row>
    <row r="1227" spans="1:65" s="13" customFormat="1" ht="11.25">
      <c r="B1227" s="206"/>
      <c r="C1227" s="207"/>
      <c r="D1227" s="208" t="s">
        <v>246</v>
      </c>
      <c r="E1227" s="209" t="s">
        <v>19</v>
      </c>
      <c r="F1227" s="210" t="s">
        <v>3336</v>
      </c>
      <c r="G1227" s="207"/>
      <c r="H1227" s="211">
        <v>260.99400000000003</v>
      </c>
      <c r="I1227" s="212"/>
      <c r="J1227" s="207"/>
      <c r="K1227" s="207"/>
      <c r="L1227" s="213"/>
      <c r="M1227" s="214"/>
      <c r="N1227" s="215"/>
      <c r="O1227" s="215"/>
      <c r="P1227" s="215"/>
      <c r="Q1227" s="215"/>
      <c r="R1227" s="215"/>
      <c r="S1227" s="215"/>
      <c r="T1227" s="216"/>
      <c r="AT1227" s="217" t="s">
        <v>246</v>
      </c>
      <c r="AU1227" s="217" t="s">
        <v>82</v>
      </c>
      <c r="AV1227" s="13" t="s">
        <v>82</v>
      </c>
      <c r="AW1227" s="13" t="s">
        <v>33</v>
      </c>
      <c r="AX1227" s="13" t="s">
        <v>80</v>
      </c>
      <c r="AY1227" s="217" t="s">
        <v>206</v>
      </c>
    </row>
    <row r="1228" spans="1:65" s="2" customFormat="1" ht="21.75" customHeight="1">
      <c r="A1228" s="35"/>
      <c r="B1228" s="36"/>
      <c r="C1228" s="193" t="s">
        <v>3337</v>
      </c>
      <c r="D1228" s="193" t="s">
        <v>208</v>
      </c>
      <c r="E1228" s="194" t="s">
        <v>3338</v>
      </c>
      <c r="F1228" s="195" t="s">
        <v>3339</v>
      </c>
      <c r="G1228" s="196" t="s">
        <v>302</v>
      </c>
      <c r="H1228" s="197">
        <v>4.5659999999999998</v>
      </c>
      <c r="I1228" s="198"/>
      <c r="J1228" s="199">
        <f>ROUND(I1228*H1228,2)</f>
        <v>0</v>
      </c>
      <c r="K1228" s="195" t="s">
        <v>277</v>
      </c>
      <c r="L1228" s="40"/>
      <c r="M1228" s="200" t="s">
        <v>19</v>
      </c>
      <c r="N1228" s="201" t="s">
        <v>43</v>
      </c>
      <c r="O1228" s="65"/>
      <c r="P1228" s="202">
        <f>O1228*H1228</f>
        <v>0</v>
      </c>
      <c r="Q1228" s="202">
        <v>1.08E-3</v>
      </c>
      <c r="R1228" s="202">
        <f>Q1228*H1228</f>
        <v>4.9312799999999997E-3</v>
      </c>
      <c r="S1228" s="202">
        <v>0</v>
      </c>
      <c r="T1228" s="203">
        <f>S1228*H1228</f>
        <v>0</v>
      </c>
      <c r="U1228" s="35"/>
      <c r="V1228" s="35"/>
      <c r="W1228" s="35"/>
      <c r="X1228" s="35"/>
      <c r="Y1228" s="35"/>
      <c r="Z1228" s="35"/>
      <c r="AA1228" s="35"/>
      <c r="AB1228" s="35"/>
      <c r="AC1228" s="35"/>
      <c r="AD1228" s="35"/>
      <c r="AE1228" s="35"/>
      <c r="AR1228" s="204" t="s">
        <v>343</v>
      </c>
      <c r="AT1228" s="204" t="s">
        <v>208</v>
      </c>
      <c r="AU1228" s="204" t="s">
        <v>82</v>
      </c>
      <c r="AY1228" s="18" t="s">
        <v>206</v>
      </c>
      <c r="BE1228" s="205">
        <f>IF(N1228="základní",J1228,0)</f>
        <v>0</v>
      </c>
      <c r="BF1228" s="205">
        <f>IF(N1228="snížená",J1228,0)</f>
        <v>0</v>
      </c>
      <c r="BG1228" s="205">
        <f>IF(N1228="zákl. přenesená",J1228,0)</f>
        <v>0</v>
      </c>
      <c r="BH1228" s="205">
        <f>IF(N1228="sníž. přenesená",J1228,0)</f>
        <v>0</v>
      </c>
      <c r="BI1228" s="205">
        <f>IF(N1228="nulová",J1228,0)</f>
        <v>0</v>
      </c>
      <c r="BJ1228" s="18" t="s">
        <v>80</v>
      </c>
      <c r="BK1228" s="205">
        <f>ROUND(I1228*H1228,2)</f>
        <v>0</v>
      </c>
      <c r="BL1228" s="18" t="s">
        <v>343</v>
      </c>
      <c r="BM1228" s="204" t="s">
        <v>3340</v>
      </c>
    </row>
    <row r="1229" spans="1:65" s="2" customFormat="1" ht="87.75">
      <c r="A1229" s="35"/>
      <c r="B1229" s="36"/>
      <c r="C1229" s="37"/>
      <c r="D1229" s="208" t="s">
        <v>279</v>
      </c>
      <c r="E1229" s="37"/>
      <c r="F1229" s="221" t="s">
        <v>3335</v>
      </c>
      <c r="G1229" s="37"/>
      <c r="H1229" s="37"/>
      <c r="I1229" s="116"/>
      <c r="J1229" s="37"/>
      <c r="K1229" s="37"/>
      <c r="L1229" s="40"/>
      <c r="M1229" s="222"/>
      <c r="N1229" s="223"/>
      <c r="O1229" s="65"/>
      <c r="P1229" s="65"/>
      <c r="Q1229" s="65"/>
      <c r="R1229" s="65"/>
      <c r="S1229" s="65"/>
      <c r="T1229" s="66"/>
      <c r="U1229" s="35"/>
      <c r="V1229" s="35"/>
      <c r="W1229" s="35"/>
      <c r="X1229" s="35"/>
      <c r="Y1229" s="35"/>
      <c r="Z1229" s="35"/>
      <c r="AA1229" s="35"/>
      <c r="AB1229" s="35"/>
      <c r="AC1229" s="35"/>
      <c r="AD1229" s="35"/>
      <c r="AE1229" s="35"/>
      <c r="AT1229" s="18" t="s">
        <v>279</v>
      </c>
      <c r="AU1229" s="18" t="s">
        <v>82</v>
      </c>
    </row>
    <row r="1230" spans="1:65" s="13" customFormat="1" ht="11.25">
      <c r="B1230" s="206"/>
      <c r="C1230" s="207"/>
      <c r="D1230" s="208" t="s">
        <v>246</v>
      </c>
      <c r="E1230" s="209" t="s">
        <v>19</v>
      </c>
      <c r="F1230" s="210" t="s">
        <v>3341</v>
      </c>
      <c r="G1230" s="207"/>
      <c r="H1230" s="211">
        <v>4.1509999999999998</v>
      </c>
      <c r="I1230" s="212"/>
      <c r="J1230" s="207"/>
      <c r="K1230" s="207"/>
      <c r="L1230" s="213"/>
      <c r="M1230" s="214"/>
      <c r="N1230" s="215"/>
      <c r="O1230" s="215"/>
      <c r="P1230" s="215"/>
      <c r="Q1230" s="215"/>
      <c r="R1230" s="215"/>
      <c r="S1230" s="215"/>
      <c r="T1230" s="216"/>
      <c r="AT1230" s="217" t="s">
        <v>246</v>
      </c>
      <c r="AU1230" s="217" t="s">
        <v>82</v>
      </c>
      <c r="AV1230" s="13" t="s">
        <v>82</v>
      </c>
      <c r="AW1230" s="13" t="s">
        <v>33</v>
      </c>
      <c r="AX1230" s="13" t="s">
        <v>80</v>
      </c>
      <c r="AY1230" s="217" t="s">
        <v>206</v>
      </c>
    </row>
    <row r="1231" spans="1:65" s="13" customFormat="1" ht="11.25">
      <c r="B1231" s="206"/>
      <c r="C1231" s="207"/>
      <c r="D1231" s="208" t="s">
        <v>246</v>
      </c>
      <c r="E1231" s="207"/>
      <c r="F1231" s="210" t="s">
        <v>3342</v>
      </c>
      <c r="G1231" s="207"/>
      <c r="H1231" s="211">
        <v>4.5659999999999998</v>
      </c>
      <c r="I1231" s="212"/>
      <c r="J1231" s="207"/>
      <c r="K1231" s="207"/>
      <c r="L1231" s="213"/>
      <c r="M1231" s="214"/>
      <c r="N1231" s="215"/>
      <c r="O1231" s="215"/>
      <c r="P1231" s="215"/>
      <c r="Q1231" s="215"/>
      <c r="R1231" s="215"/>
      <c r="S1231" s="215"/>
      <c r="T1231" s="216"/>
      <c r="AT1231" s="217" t="s">
        <v>246</v>
      </c>
      <c r="AU1231" s="217" t="s">
        <v>82</v>
      </c>
      <c r="AV1231" s="13" t="s">
        <v>82</v>
      </c>
      <c r="AW1231" s="13" t="s">
        <v>4</v>
      </c>
      <c r="AX1231" s="13" t="s">
        <v>80</v>
      </c>
      <c r="AY1231" s="217" t="s">
        <v>206</v>
      </c>
    </row>
    <row r="1232" spans="1:65" s="2" customFormat="1" ht="21.75" customHeight="1">
      <c r="A1232" s="35"/>
      <c r="B1232" s="36"/>
      <c r="C1232" s="193" t="s">
        <v>3343</v>
      </c>
      <c r="D1232" s="193" t="s">
        <v>208</v>
      </c>
      <c r="E1232" s="194" t="s">
        <v>3344</v>
      </c>
      <c r="F1232" s="195" t="s">
        <v>3345</v>
      </c>
      <c r="G1232" s="196" t="s">
        <v>302</v>
      </c>
      <c r="H1232" s="197">
        <v>2.6160000000000001</v>
      </c>
      <c r="I1232" s="198"/>
      <c r="J1232" s="199">
        <f>ROUND(I1232*H1232,2)</f>
        <v>0</v>
      </c>
      <c r="K1232" s="195" t="s">
        <v>277</v>
      </c>
      <c r="L1232" s="40"/>
      <c r="M1232" s="200" t="s">
        <v>19</v>
      </c>
      <c r="N1232" s="201" t="s">
        <v>43</v>
      </c>
      <c r="O1232" s="65"/>
      <c r="P1232" s="202">
        <f>O1232*H1232</f>
        <v>0</v>
      </c>
      <c r="Q1232" s="202">
        <v>1.89E-3</v>
      </c>
      <c r="R1232" s="202">
        <f>Q1232*H1232</f>
        <v>4.9442399999999999E-3</v>
      </c>
      <c r="S1232" s="202">
        <v>0</v>
      </c>
      <c r="T1232" s="203">
        <f>S1232*H1232</f>
        <v>0</v>
      </c>
      <c r="U1232" s="35"/>
      <c r="V1232" s="35"/>
      <c r="W1232" s="35"/>
      <c r="X1232" s="35"/>
      <c r="Y1232" s="35"/>
      <c r="Z1232" s="35"/>
      <c r="AA1232" s="35"/>
      <c r="AB1232" s="35"/>
      <c r="AC1232" s="35"/>
      <c r="AD1232" s="35"/>
      <c r="AE1232" s="35"/>
      <c r="AR1232" s="204" t="s">
        <v>343</v>
      </c>
      <c r="AT1232" s="204" t="s">
        <v>208</v>
      </c>
      <c r="AU1232" s="204" t="s">
        <v>82</v>
      </c>
      <c r="AY1232" s="18" t="s">
        <v>206</v>
      </c>
      <c r="BE1232" s="205">
        <f>IF(N1232="základní",J1232,0)</f>
        <v>0</v>
      </c>
      <c r="BF1232" s="205">
        <f>IF(N1232="snížená",J1232,0)</f>
        <v>0</v>
      </c>
      <c r="BG1232" s="205">
        <f>IF(N1232="zákl. přenesená",J1232,0)</f>
        <v>0</v>
      </c>
      <c r="BH1232" s="205">
        <f>IF(N1232="sníž. přenesená",J1232,0)</f>
        <v>0</v>
      </c>
      <c r="BI1232" s="205">
        <f>IF(N1232="nulová",J1232,0)</f>
        <v>0</v>
      </c>
      <c r="BJ1232" s="18" t="s">
        <v>80</v>
      </c>
      <c r="BK1232" s="205">
        <f>ROUND(I1232*H1232,2)</f>
        <v>0</v>
      </c>
      <c r="BL1232" s="18" t="s">
        <v>343</v>
      </c>
      <c r="BM1232" s="204" t="s">
        <v>3346</v>
      </c>
    </row>
    <row r="1233" spans="1:65" s="2" customFormat="1" ht="87.75">
      <c r="A1233" s="35"/>
      <c r="B1233" s="36"/>
      <c r="C1233" s="37"/>
      <c r="D1233" s="208" t="s">
        <v>279</v>
      </c>
      <c r="E1233" s="37"/>
      <c r="F1233" s="221" t="s">
        <v>3335</v>
      </c>
      <c r="G1233" s="37"/>
      <c r="H1233" s="37"/>
      <c r="I1233" s="116"/>
      <c r="J1233" s="37"/>
      <c r="K1233" s="37"/>
      <c r="L1233" s="40"/>
      <c r="M1233" s="222"/>
      <c r="N1233" s="223"/>
      <c r="O1233" s="65"/>
      <c r="P1233" s="65"/>
      <c r="Q1233" s="65"/>
      <c r="R1233" s="65"/>
      <c r="S1233" s="65"/>
      <c r="T1233" s="66"/>
      <c r="U1233" s="35"/>
      <c r="V1233" s="35"/>
      <c r="W1233" s="35"/>
      <c r="X1233" s="35"/>
      <c r="Y1233" s="35"/>
      <c r="Z1233" s="35"/>
      <c r="AA1233" s="35"/>
      <c r="AB1233" s="35"/>
      <c r="AC1233" s="35"/>
      <c r="AD1233" s="35"/>
      <c r="AE1233" s="35"/>
      <c r="AT1233" s="18" t="s">
        <v>279</v>
      </c>
      <c r="AU1233" s="18" t="s">
        <v>82</v>
      </c>
    </row>
    <row r="1234" spans="1:65" s="13" customFormat="1" ht="11.25">
      <c r="B1234" s="206"/>
      <c r="C1234" s="207"/>
      <c r="D1234" s="208" t="s">
        <v>246</v>
      </c>
      <c r="E1234" s="209" t="s">
        <v>19</v>
      </c>
      <c r="F1234" s="210" t="s">
        <v>3347</v>
      </c>
      <c r="G1234" s="207"/>
      <c r="H1234" s="211">
        <v>2.3780000000000001</v>
      </c>
      <c r="I1234" s="212"/>
      <c r="J1234" s="207"/>
      <c r="K1234" s="207"/>
      <c r="L1234" s="213"/>
      <c r="M1234" s="214"/>
      <c r="N1234" s="215"/>
      <c r="O1234" s="215"/>
      <c r="P1234" s="215"/>
      <c r="Q1234" s="215"/>
      <c r="R1234" s="215"/>
      <c r="S1234" s="215"/>
      <c r="T1234" s="216"/>
      <c r="AT1234" s="217" t="s">
        <v>246</v>
      </c>
      <c r="AU1234" s="217" t="s">
        <v>82</v>
      </c>
      <c r="AV1234" s="13" t="s">
        <v>82</v>
      </c>
      <c r="AW1234" s="13" t="s">
        <v>33</v>
      </c>
      <c r="AX1234" s="13" t="s">
        <v>80</v>
      </c>
      <c r="AY1234" s="217" t="s">
        <v>206</v>
      </c>
    </row>
    <row r="1235" spans="1:65" s="13" customFormat="1" ht="11.25">
      <c r="B1235" s="206"/>
      <c r="C1235" s="207"/>
      <c r="D1235" s="208" t="s">
        <v>246</v>
      </c>
      <c r="E1235" s="207"/>
      <c r="F1235" s="210" t="s">
        <v>3348</v>
      </c>
      <c r="G1235" s="207"/>
      <c r="H1235" s="211">
        <v>2.6160000000000001</v>
      </c>
      <c r="I1235" s="212"/>
      <c r="J1235" s="207"/>
      <c r="K1235" s="207"/>
      <c r="L1235" s="213"/>
      <c r="M1235" s="214"/>
      <c r="N1235" s="215"/>
      <c r="O1235" s="215"/>
      <c r="P1235" s="215"/>
      <c r="Q1235" s="215"/>
      <c r="R1235" s="215"/>
      <c r="S1235" s="215"/>
      <c r="T1235" s="216"/>
      <c r="AT1235" s="217" t="s">
        <v>246</v>
      </c>
      <c r="AU1235" s="217" t="s">
        <v>82</v>
      </c>
      <c r="AV1235" s="13" t="s">
        <v>82</v>
      </c>
      <c r="AW1235" s="13" t="s">
        <v>4</v>
      </c>
      <c r="AX1235" s="13" t="s">
        <v>80</v>
      </c>
      <c r="AY1235" s="217" t="s">
        <v>206</v>
      </c>
    </row>
    <row r="1236" spans="1:65" s="2" customFormat="1" ht="16.5" customHeight="1">
      <c r="A1236" s="35"/>
      <c r="B1236" s="36"/>
      <c r="C1236" s="193" t="s">
        <v>3349</v>
      </c>
      <c r="D1236" s="193" t="s">
        <v>208</v>
      </c>
      <c r="E1236" s="194" t="s">
        <v>3350</v>
      </c>
      <c r="F1236" s="195" t="s">
        <v>3351</v>
      </c>
      <c r="G1236" s="196" t="s">
        <v>325</v>
      </c>
      <c r="H1236" s="197">
        <v>260.99400000000003</v>
      </c>
      <c r="I1236" s="198"/>
      <c r="J1236" s="199">
        <f>ROUND(I1236*H1236,2)</f>
        <v>0</v>
      </c>
      <c r="K1236" s="195" t="s">
        <v>277</v>
      </c>
      <c r="L1236" s="40"/>
      <c r="M1236" s="200" t="s">
        <v>19</v>
      </c>
      <c r="N1236" s="201" t="s">
        <v>43</v>
      </c>
      <c r="O1236" s="65"/>
      <c r="P1236" s="202">
        <f>O1236*H1236</f>
        <v>0</v>
      </c>
      <c r="Q1236" s="202">
        <v>0</v>
      </c>
      <c r="R1236" s="202">
        <f>Q1236*H1236</f>
        <v>0</v>
      </c>
      <c r="S1236" s="202">
        <v>0</v>
      </c>
      <c r="T1236" s="203">
        <f>S1236*H1236</f>
        <v>0</v>
      </c>
      <c r="U1236" s="35"/>
      <c r="V1236" s="35"/>
      <c r="W1236" s="35"/>
      <c r="X1236" s="35"/>
      <c r="Y1236" s="35"/>
      <c r="Z1236" s="35"/>
      <c r="AA1236" s="35"/>
      <c r="AB1236" s="35"/>
      <c r="AC1236" s="35"/>
      <c r="AD1236" s="35"/>
      <c r="AE1236" s="35"/>
      <c r="AR1236" s="204" t="s">
        <v>343</v>
      </c>
      <c r="AT1236" s="204" t="s">
        <v>208</v>
      </c>
      <c r="AU1236" s="204" t="s">
        <v>82</v>
      </c>
      <c r="AY1236" s="18" t="s">
        <v>206</v>
      </c>
      <c r="BE1236" s="205">
        <f>IF(N1236="základní",J1236,0)</f>
        <v>0</v>
      </c>
      <c r="BF1236" s="205">
        <f>IF(N1236="snížená",J1236,0)</f>
        <v>0</v>
      </c>
      <c r="BG1236" s="205">
        <f>IF(N1236="zákl. přenesená",J1236,0)</f>
        <v>0</v>
      </c>
      <c r="BH1236" s="205">
        <f>IF(N1236="sníž. přenesená",J1236,0)</f>
        <v>0</v>
      </c>
      <c r="BI1236" s="205">
        <f>IF(N1236="nulová",J1236,0)</f>
        <v>0</v>
      </c>
      <c r="BJ1236" s="18" t="s">
        <v>80</v>
      </c>
      <c r="BK1236" s="205">
        <f>ROUND(I1236*H1236,2)</f>
        <v>0</v>
      </c>
      <c r="BL1236" s="18" t="s">
        <v>343</v>
      </c>
      <c r="BM1236" s="204" t="s">
        <v>3352</v>
      </c>
    </row>
    <row r="1237" spans="1:65" s="2" customFormat="1" ht="29.25">
      <c r="A1237" s="35"/>
      <c r="B1237" s="36"/>
      <c r="C1237" s="37"/>
      <c r="D1237" s="208" t="s">
        <v>279</v>
      </c>
      <c r="E1237" s="37"/>
      <c r="F1237" s="221" t="s">
        <v>3353</v>
      </c>
      <c r="G1237" s="37"/>
      <c r="H1237" s="37"/>
      <c r="I1237" s="116"/>
      <c r="J1237" s="37"/>
      <c r="K1237" s="37"/>
      <c r="L1237" s="40"/>
      <c r="M1237" s="222"/>
      <c r="N1237" s="223"/>
      <c r="O1237" s="65"/>
      <c r="P1237" s="65"/>
      <c r="Q1237" s="65"/>
      <c r="R1237" s="65"/>
      <c r="S1237" s="65"/>
      <c r="T1237" s="66"/>
      <c r="U1237" s="35"/>
      <c r="V1237" s="35"/>
      <c r="W1237" s="35"/>
      <c r="X1237" s="35"/>
      <c r="Y1237" s="35"/>
      <c r="Z1237" s="35"/>
      <c r="AA1237" s="35"/>
      <c r="AB1237" s="35"/>
      <c r="AC1237" s="35"/>
      <c r="AD1237" s="35"/>
      <c r="AE1237" s="35"/>
      <c r="AT1237" s="18" t="s">
        <v>279</v>
      </c>
      <c r="AU1237" s="18" t="s">
        <v>82</v>
      </c>
    </row>
    <row r="1238" spans="1:65" s="13" customFormat="1" ht="11.25">
      <c r="B1238" s="206"/>
      <c r="C1238" s="207"/>
      <c r="D1238" s="208" t="s">
        <v>246</v>
      </c>
      <c r="E1238" s="209" t="s">
        <v>19</v>
      </c>
      <c r="F1238" s="210" t="s">
        <v>3336</v>
      </c>
      <c r="G1238" s="207"/>
      <c r="H1238" s="211">
        <v>260.99400000000003</v>
      </c>
      <c r="I1238" s="212"/>
      <c r="J1238" s="207"/>
      <c r="K1238" s="207"/>
      <c r="L1238" s="213"/>
      <c r="M1238" s="214"/>
      <c r="N1238" s="215"/>
      <c r="O1238" s="215"/>
      <c r="P1238" s="215"/>
      <c r="Q1238" s="215"/>
      <c r="R1238" s="215"/>
      <c r="S1238" s="215"/>
      <c r="T1238" s="216"/>
      <c r="AT1238" s="217" t="s">
        <v>246</v>
      </c>
      <c r="AU1238" s="217" t="s">
        <v>82</v>
      </c>
      <c r="AV1238" s="13" t="s">
        <v>82</v>
      </c>
      <c r="AW1238" s="13" t="s">
        <v>33</v>
      </c>
      <c r="AX1238" s="13" t="s">
        <v>80</v>
      </c>
      <c r="AY1238" s="217" t="s">
        <v>206</v>
      </c>
    </row>
    <row r="1239" spans="1:65" s="2" customFormat="1" ht="16.5" customHeight="1">
      <c r="A1239" s="35"/>
      <c r="B1239" s="36"/>
      <c r="C1239" s="224" t="s">
        <v>3354</v>
      </c>
      <c r="D1239" s="224" t="s">
        <v>286</v>
      </c>
      <c r="E1239" s="225" t="s">
        <v>3355</v>
      </c>
      <c r="F1239" s="226" t="s">
        <v>3356</v>
      </c>
      <c r="G1239" s="227" t="s">
        <v>302</v>
      </c>
      <c r="H1239" s="228">
        <v>7.0759999999999996</v>
      </c>
      <c r="I1239" s="229"/>
      <c r="J1239" s="230">
        <f>ROUND(I1239*H1239,2)</f>
        <v>0</v>
      </c>
      <c r="K1239" s="226" t="s">
        <v>277</v>
      </c>
      <c r="L1239" s="231"/>
      <c r="M1239" s="232" t="s">
        <v>19</v>
      </c>
      <c r="N1239" s="233" t="s">
        <v>43</v>
      </c>
      <c r="O1239" s="65"/>
      <c r="P1239" s="202">
        <f>O1239*H1239</f>
        <v>0</v>
      </c>
      <c r="Q1239" s="202">
        <v>0.55000000000000004</v>
      </c>
      <c r="R1239" s="202">
        <f>Q1239*H1239</f>
        <v>3.8917999999999999</v>
      </c>
      <c r="S1239" s="202">
        <v>0</v>
      </c>
      <c r="T1239" s="203">
        <f>S1239*H1239</f>
        <v>0</v>
      </c>
      <c r="U1239" s="35"/>
      <c r="V1239" s="35"/>
      <c r="W1239" s="35"/>
      <c r="X1239" s="35"/>
      <c r="Y1239" s="35"/>
      <c r="Z1239" s="35"/>
      <c r="AA1239" s="35"/>
      <c r="AB1239" s="35"/>
      <c r="AC1239" s="35"/>
      <c r="AD1239" s="35"/>
      <c r="AE1239" s="35"/>
      <c r="AR1239" s="204" t="s">
        <v>422</v>
      </c>
      <c r="AT1239" s="204" t="s">
        <v>286</v>
      </c>
      <c r="AU1239" s="204" t="s">
        <v>82</v>
      </c>
      <c r="AY1239" s="18" t="s">
        <v>206</v>
      </c>
      <c r="BE1239" s="205">
        <f>IF(N1239="základní",J1239,0)</f>
        <v>0</v>
      </c>
      <c r="BF1239" s="205">
        <f>IF(N1239="snížená",J1239,0)</f>
        <v>0</v>
      </c>
      <c r="BG1239" s="205">
        <f>IF(N1239="zákl. přenesená",J1239,0)</f>
        <v>0</v>
      </c>
      <c r="BH1239" s="205">
        <f>IF(N1239="sníž. přenesená",J1239,0)</f>
        <v>0</v>
      </c>
      <c r="BI1239" s="205">
        <f>IF(N1239="nulová",J1239,0)</f>
        <v>0</v>
      </c>
      <c r="BJ1239" s="18" t="s">
        <v>80</v>
      </c>
      <c r="BK1239" s="205">
        <f>ROUND(I1239*H1239,2)</f>
        <v>0</v>
      </c>
      <c r="BL1239" s="18" t="s">
        <v>343</v>
      </c>
      <c r="BM1239" s="204" t="s">
        <v>3357</v>
      </c>
    </row>
    <row r="1240" spans="1:65" s="13" customFormat="1" ht="11.25">
      <c r="B1240" s="206"/>
      <c r="C1240" s="207"/>
      <c r="D1240" s="208" t="s">
        <v>246</v>
      </c>
      <c r="E1240" s="209" t="s">
        <v>19</v>
      </c>
      <c r="F1240" s="210" t="s">
        <v>3358</v>
      </c>
      <c r="G1240" s="207"/>
      <c r="H1240" s="211">
        <v>6.4329999999999998</v>
      </c>
      <c r="I1240" s="212"/>
      <c r="J1240" s="207"/>
      <c r="K1240" s="207"/>
      <c r="L1240" s="213"/>
      <c r="M1240" s="214"/>
      <c r="N1240" s="215"/>
      <c r="O1240" s="215"/>
      <c r="P1240" s="215"/>
      <c r="Q1240" s="215"/>
      <c r="R1240" s="215"/>
      <c r="S1240" s="215"/>
      <c r="T1240" s="216"/>
      <c r="AT1240" s="217" t="s">
        <v>246</v>
      </c>
      <c r="AU1240" s="217" t="s">
        <v>82</v>
      </c>
      <c r="AV1240" s="13" t="s">
        <v>82</v>
      </c>
      <c r="AW1240" s="13" t="s">
        <v>33</v>
      </c>
      <c r="AX1240" s="13" t="s">
        <v>80</v>
      </c>
      <c r="AY1240" s="217" t="s">
        <v>206</v>
      </c>
    </row>
    <row r="1241" spans="1:65" s="13" customFormat="1" ht="11.25">
      <c r="B1241" s="206"/>
      <c r="C1241" s="207"/>
      <c r="D1241" s="208" t="s">
        <v>246</v>
      </c>
      <c r="E1241" s="207"/>
      <c r="F1241" s="210" t="s">
        <v>3359</v>
      </c>
      <c r="G1241" s="207"/>
      <c r="H1241" s="211">
        <v>7.0759999999999996</v>
      </c>
      <c r="I1241" s="212"/>
      <c r="J1241" s="207"/>
      <c r="K1241" s="207"/>
      <c r="L1241" s="213"/>
      <c r="M1241" s="214"/>
      <c r="N1241" s="215"/>
      <c r="O1241" s="215"/>
      <c r="P1241" s="215"/>
      <c r="Q1241" s="215"/>
      <c r="R1241" s="215"/>
      <c r="S1241" s="215"/>
      <c r="T1241" s="216"/>
      <c r="AT1241" s="217" t="s">
        <v>246</v>
      </c>
      <c r="AU1241" s="217" t="s">
        <v>82</v>
      </c>
      <c r="AV1241" s="13" t="s">
        <v>82</v>
      </c>
      <c r="AW1241" s="13" t="s">
        <v>4</v>
      </c>
      <c r="AX1241" s="13" t="s">
        <v>80</v>
      </c>
      <c r="AY1241" s="217" t="s">
        <v>206</v>
      </c>
    </row>
    <row r="1242" spans="1:65" s="2" customFormat="1" ht="16.5" customHeight="1">
      <c r="A1242" s="35"/>
      <c r="B1242" s="36"/>
      <c r="C1242" s="193" t="s">
        <v>3360</v>
      </c>
      <c r="D1242" s="193" t="s">
        <v>208</v>
      </c>
      <c r="E1242" s="194" t="s">
        <v>3361</v>
      </c>
      <c r="F1242" s="195" t="s">
        <v>3362</v>
      </c>
      <c r="G1242" s="196" t="s">
        <v>302</v>
      </c>
      <c r="H1242" s="197">
        <v>7.0759999999999996</v>
      </c>
      <c r="I1242" s="198"/>
      <c r="J1242" s="199">
        <f>ROUND(I1242*H1242,2)</f>
        <v>0</v>
      </c>
      <c r="K1242" s="195" t="s">
        <v>277</v>
      </c>
      <c r="L1242" s="40"/>
      <c r="M1242" s="200" t="s">
        <v>19</v>
      </c>
      <c r="N1242" s="201" t="s">
        <v>43</v>
      </c>
      <c r="O1242" s="65"/>
      <c r="P1242" s="202">
        <f>O1242*H1242</f>
        <v>0</v>
      </c>
      <c r="Q1242" s="202">
        <v>1.2659999999999999E-2</v>
      </c>
      <c r="R1242" s="202">
        <f>Q1242*H1242</f>
        <v>8.9582159999999994E-2</v>
      </c>
      <c r="S1242" s="202">
        <v>0</v>
      </c>
      <c r="T1242" s="203">
        <f>S1242*H1242</f>
        <v>0</v>
      </c>
      <c r="U1242" s="35"/>
      <c r="V1242" s="35"/>
      <c r="W1242" s="35"/>
      <c r="X1242" s="35"/>
      <c r="Y1242" s="35"/>
      <c r="Z1242" s="35"/>
      <c r="AA1242" s="35"/>
      <c r="AB1242" s="35"/>
      <c r="AC1242" s="35"/>
      <c r="AD1242" s="35"/>
      <c r="AE1242" s="35"/>
      <c r="AR1242" s="204" t="s">
        <v>343</v>
      </c>
      <c r="AT1242" s="204" t="s">
        <v>208</v>
      </c>
      <c r="AU1242" s="204" t="s">
        <v>82</v>
      </c>
      <c r="AY1242" s="18" t="s">
        <v>206</v>
      </c>
      <c r="BE1242" s="205">
        <f>IF(N1242="základní",J1242,0)</f>
        <v>0</v>
      </c>
      <c r="BF1242" s="205">
        <f>IF(N1242="snížená",J1242,0)</f>
        <v>0</v>
      </c>
      <c r="BG1242" s="205">
        <f>IF(N1242="zákl. přenesená",J1242,0)</f>
        <v>0</v>
      </c>
      <c r="BH1242" s="205">
        <f>IF(N1242="sníž. přenesená",J1242,0)</f>
        <v>0</v>
      </c>
      <c r="BI1242" s="205">
        <f>IF(N1242="nulová",J1242,0)</f>
        <v>0</v>
      </c>
      <c r="BJ1242" s="18" t="s">
        <v>80</v>
      </c>
      <c r="BK1242" s="205">
        <f>ROUND(I1242*H1242,2)</f>
        <v>0</v>
      </c>
      <c r="BL1242" s="18" t="s">
        <v>343</v>
      </c>
      <c r="BM1242" s="204" t="s">
        <v>3363</v>
      </c>
    </row>
    <row r="1243" spans="1:65" s="2" customFormat="1" ht="78">
      <c r="A1243" s="35"/>
      <c r="B1243" s="36"/>
      <c r="C1243" s="37"/>
      <c r="D1243" s="208" t="s">
        <v>279</v>
      </c>
      <c r="E1243" s="37"/>
      <c r="F1243" s="221" t="s">
        <v>3364</v>
      </c>
      <c r="G1243" s="37"/>
      <c r="H1243" s="37"/>
      <c r="I1243" s="116"/>
      <c r="J1243" s="37"/>
      <c r="K1243" s="37"/>
      <c r="L1243" s="40"/>
      <c r="M1243" s="222"/>
      <c r="N1243" s="223"/>
      <c r="O1243" s="65"/>
      <c r="P1243" s="65"/>
      <c r="Q1243" s="65"/>
      <c r="R1243" s="65"/>
      <c r="S1243" s="65"/>
      <c r="T1243" s="66"/>
      <c r="U1243" s="35"/>
      <c r="V1243" s="35"/>
      <c r="W1243" s="35"/>
      <c r="X1243" s="35"/>
      <c r="Y1243" s="35"/>
      <c r="Z1243" s="35"/>
      <c r="AA1243" s="35"/>
      <c r="AB1243" s="35"/>
      <c r="AC1243" s="35"/>
      <c r="AD1243" s="35"/>
      <c r="AE1243" s="35"/>
      <c r="AT1243" s="18" t="s">
        <v>279</v>
      </c>
      <c r="AU1243" s="18" t="s">
        <v>82</v>
      </c>
    </row>
    <row r="1244" spans="1:65" s="13" customFormat="1" ht="11.25">
      <c r="B1244" s="206"/>
      <c r="C1244" s="207"/>
      <c r="D1244" s="208" t="s">
        <v>246</v>
      </c>
      <c r="E1244" s="209" t="s">
        <v>19</v>
      </c>
      <c r="F1244" s="210" t="s">
        <v>3358</v>
      </c>
      <c r="G1244" s="207"/>
      <c r="H1244" s="211">
        <v>6.4329999999999998</v>
      </c>
      <c r="I1244" s="212"/>
      <c r="J1244" s="207"/>
      <c r="K1244" s="207"/>
      <c r="L1244" s="213"/>
      <c r="M1244" s="214"/>
      <c r="N1244" s="215"/>
      <c r="O1244" s="215"/>
      <c r="P1244" s="215"/>
      <c r="Q1244" s="215"/>
      <c r="R1244" s="215"/>
      <c r="S1244" s="215"/>
      <c r="T1244" s="216"/>
      <c r="AT1244" s="217" t="s">
        <v>246</v>
      </c>
      <c r="AU1244" s="217" t="s">
        <v>82</v>
      </c>
      <c r="AV1244" s="13" t="s">
        <v>82</v>
      </c>
      <c r="AW1244" s="13" t="s">
        <v>33</v>
      </c>
      <c r="AX1244" s="13" t="s">
        <v>80</v>
      </c>
      <c r="AY1244" s="217" t="s">
        <v>206</v>
      </c>
    </row>
    <row r="1245" spans="1:65" s="13" customFormat="1" ht="11.25">
      <c r="B1245" s="206"/>
      <c r="C1245" s="207"/>
      <c r="D1245" s="208" t="s">
        <v>246</v>
      </c>
      <c r="E1245" s="207"/>
      <c r="F1245" s="210" t="s">
        <v>3359</v>
      </c>
      <c r="G1245" s="207"/>
      <c r="H1245" s="211">
        <v>7.0759999999999996</v>
      </c>
      <c r="I1245" s="212"/>
      <c r="J1245" s="207"/>
      <c r="K1245" s="207"/>
      <c r="L1245" s="213"/>
      <c r="M1245" s="214"/>
      <c r="N1245" s="215"/>
      <c r="O1245" s="215"/>
      <c r="P1245" s="215"/>
      <c r="Q1245" s="215"/>
      <c r="R1245" s="215"/>
      <c r="S1245" s="215"/>
      <c r="T1245" s="216"/>
      <c r="AT1245" s="217" t="s">
        <v>246</v>
      </c>
      <c r="AU1245" s="217" t="s">
        <v>82</v>
      </c>
      <c r="AV1245" s="13" t="s">
        <v>82</v>
      </c>
      <c r="AW1245" s="13" t="s">
        <v>4</v>
      </c>
      <c r="AX1245" s="13" t="s">
        <v>80</v>
      </c>
      <c r="AY1245" s="217" t="s">
        <v>206</v>
      </c>
    </row>
    <row r="1246" spans="1:65" s="2" customFormat="1" ht="21.75" customHeight="1">
      <c r="A1246" s="35"/>
      <c r="B1246" s="36"/>
      <c r="C1246" s="193" t="s">
        <v>3365</v>
      </c>
      <c r="D1246" s="193" t="s">
        <v>208</v>
      </c>
      <c r="E1246" s="194" t="s">
        <v>3366</v>
      </c>
      <c r="F1246" s="195" t="s">
        <v>3367</v>
      </c>
      <c r="G1246" s="196" t="s">
        <v>220</v>
      </c>
      <c r="H1246" s="197">
        <v>9.6</v>
      </c>
      <c r="I1246" s="198"/>
      <c r="J1246" s="199">
        <f>ROUND(I1246*H1246,2)</f>
        <v>0</v>
      </c>
      <c r="K1246" s="195" t="s">
        <v>277</v>
      </c>
      <c r="L1246" s="40"/>
      <c r="M1246" s="200" t="s">
        <v>19</v>
      </c>
      <c r="N1246" s="201" t="s">
        <v>43</v>
      </c>
      <c r="O1246" s="65"/>
      <c r="P1246" s="202">
        <f>O1246*H1246</f>
        <v>0</v>
      </c>
      <c r="Q1246" s="202">
        <v>0</v>
      </c>
      <c r="R1246" s="202">
        <f>Q1246*H1246</f>
        <v>0</v>
      </c>
      <c r="S1246" s="202">
        <v>0</v>
      </c>
      <c r="T1246" s="203">
        <f>S1246*H1246</f>
        <v>0</v>
      </c>
      <c r="U1246" s="35"/>
      <c r="V1246" s="35"/>
      <c r="W1246" s="35"/>
      <c r="X1246" s="35"/>
      <c r="Y1246" s="35"/>
      <c r="Z1246" s="35"/>
      <c r="AA1246" s="35"/>
      <c r="AB1246" s="35"/>
      <c r="AC1246" s="35"/>
      <c r="AD1246" s="35"/>
      <c r="AE1246" s="35"/>
      <c r="AR1246" s="204" t="s">
        <v>343</v>
      </c>
      <c r="AT1246" s="204" t="s">
        <v>208</v>
      </c>
      <c r="AU1246" s="204" t="s">
        <v>82</v>
      </c>
      <c r="AY1246" s="18" t="s">
        <v>206</v>
      </c>
      <c r="BE1246" s="205">
        <f>IF(N1246="základní",J1246,0)</f>
        <v>0</v>
      </c>
      <c r="BF1246" s="205">
        <f>IF(N1246="snížená",J1246,0)</f>
        <v>0</v>
      </c>
      <c r="BG1246" s="205">
        <f>IF(N1246="zákl. přenesená",J1246,0)</f>
        <v>0</v>
      </c>
      <c r="BH1246" s="205">
        <f>IF(N1246="sníž. přenesená",J1246,0)</f>
        <v>0</v>
      </c>
      <c r="BI1246" s="205">
        <f>IF(N1246="nulová",J1246,0)</f>
        <v>0</v>
      </c>
      <c r="BJ1246" s="18" t="s">
        <v>80</v>
      </c>
      <c r="BK1246" s="205">
        <f>ROUND(I1246*H1246,2)</f>
        <v>0</v>
      </c>
      <c r="BL1246" s="18" t="s">
        <v>343</v>
      </c>
      <c r="BM1246" s="204" t="s">
        <v>3368</v>
      </c>
    </row>
    <row r="1247" spans="1:65" s="2" customFormat="1" ht="48.75">
      <c r="A1247" s="35"/>
      <c r="B1247" s="36"/>
      <c r="C1247" s="37"/>
      <c r="D1247" s="208" t="s">
        <v>279</v>
      </c>
      <c r="E1247" s="37"/>
      <c r="F1247" s="221" t="s">
        <v>3369</v>
      </c>
      <c r="G1247" s="37"/>
      <c r="H1247" s="37"/>
      <c r="I1247" s="116"/>
      <c r="J1247" s="37"/>
      <c r="K1247" s="37"/>
      <c r="L1247" s="40"/>
      <c r="M1247" s="222"/>
      <c r="N1247" s="223"/>
      <c r="O1247" s="65"/>
      <c r="P1247" s="65"/>
      <c r="Q1247" s="65"/>
      <c r="R1247" s="65"/>
      <c r="S1247" s="65"/>
      <c r="T1247" s="66"/>
      <c r="U1247" s="35"/>
      <c r="V1247" s="35"/>
      <c r="W1247" s="35"/>
      <c r="X1247" s="35"/>
      <c r="Y1247" s="35"/>
      <c r="Z1247" s="35"/>
      <c r="AA1247" s="35"/>
      <c r="AB1247" s="35"/>
      <c r="AC1247" s="35"/>
      <c r="AD1247" s="35"/>
      <c r="AE1247" s="35"/>
      <c r="AT1247" s="18" t="s">
        <v>279</v>
      </c>
      <c r="AU1247" s="18" t="s">
        <v>82</v>
      </c>
    </row>
    <row r="1248" spans="1:65" s="13" customFormat="1" ht="11.25">
      <c r="B1248" s="206"/>
      <c r="C1248" s="207"/>
      <c r="D1248" s="208" t="s">
        <v>246</v>
      </c>
      <c r="E1248" s="209" t="s">
        <v>19</v>
      </c>
      <c r="F1248" s="210" t="s">
        <v>3370</v>
      </c>
      <c r="G1248" s="207"/>
      <c r="H1248" s="211">
        <v>9.6</v>
      </c>
      <c r="I1248" s="212"/>
      <c r="J1248" s="207"/>
      <c r="K1248" s="207"/>
      <c r="L1248" s="213"/>
      <c r="M1248" s="214"/>
      <c r="N1248" s="215"/>
      <c r="O1248" s="215"/>
      <c r="P1248" s="215"/>
      <c r="Q1248" s="215"/>
      <c r="R1248" s="215"/>
      <c r="S1248" s="215"/>
      <c r="T1248" s="216"/>
      <c r="AT1248" s="217" t="s">
        <v>246</v>
      </c>
      <c r="AU1248" s="217" t="s">
        <v>82</v>
      </c>
      <c r="AV1248" s="13" t="s">
        <v>82</v>
      </c>
      <c r="AW1248" s="13" t="s">
        <v>33</v>
      </c>
      <c r="AX1248" s="13" t="s">
        <v>80</v>
      </c>
      <c r="AY1248" s="217" t="s">
        <v>206</v>
      </c>
    </row>
    <row r="1249" spans="1:65" s="2" customFormat="1" ht="16.5" customHeight="1">
      <c r="A1249" s="35"/>
      <c r="B1249" s="36"/>
      <c r="C1249" s="224" t="s">
        <v>3371</v>
      </c>
      <c r="D1249" s="224" t="s">
        <v>286</v>
      </c>
      <c r="E1249" s="225" t="s">
        <v>3372</v>
      </c>
      <c r="F1249" s="226" t="s">
        <v>3373</v>
      </c>
      <c r="G1249" s="227" t="s">
        <v>302</v>
      </c>
      <c r="H1249" s="228">
        <v>0.106</v>
      </c>
      <c r="I1249" s="229"/>
      <c r="J1249" s="230">
        <f>ROUND(I1249*H1249,2)</f>
        <v>0</v>
      </c>
      <c r="K1249" s="226" t="s">
        <v>277</v>
      </c>
      <c r="L1249" s="231"/>
      <c r="M1249" s="232" t="s">
        <v>19</v>
      </c>
      <c r="N1249" s="233" t="s">
        <v>43</v>
      </c>
      <c r="O1249" s="65"/>
      <c r="P1249" s="202">
        <f>O1249*H1249</f>
        <v>0</v>
      </c>
      <c r="Q1249" s="202">
        <v>0.55000000000000004</v>
      </c>
      <c r="R1249" s="202">
        <f>Q1249*H1249</f>
        <v>5.8300000000000005E-2</v>
      </c>
      <c r="S1249" s="202">
        <v>0</v>
      </c>
      <c r="T1249" s="203">
        <f>S1249*H1249</f>
        <v>0</v>
      </c>
      <c r="U1249" s="35"/>
      <c r="V1249" s="35"/>
      <c r="W1249" s="35"/>
      <c r="X1249" s="35"/>
      <c r="Y1249" s="35"/>
      <c r="Z1249" s="35"/>
      <c r="AA1249" s="35"/>
      <c r="AB1249" s="35"/>
      <c r="AC1249" s="35"/>
      <c r="AD1249" s="35"/>
      <c r="AE1249" s="35"/>
      <c r="AR1249" s="204" t="s">
        <v>422</v>
      </c>
      <c r="AT1249" s="204" t="s">
        <v>286</v>
      </c>
      <c r="AU1249" s="204" t="s">
        <v>82</v>
      </c>
      <c r="AY1249" s="18" t="s">
        <v>206</v>
      </c>
      <c r="BE1249" s="205">
        <f>IF(N1249="základní",J1249,0)</f>
        <v>0</v>
      </c>
      <c r="BF1249" s="205">
        <f>IF(N1249="snížená",J1249,0)</f>
        <v>0</v>
      </c>
      <c r="BG1249" s="205">
        <f>IF(N1249="zákl. přenesená",J1249,0)</f>
        <v>0</v>
      </c>
      <c r="BH1249" s="205">
        <f>IF(N1249="sníž. přenesená",J1249,0)</f>
        <v>0</v>
      </c>
      <c r="BI1249" s="205">
        <f>IF(N1249="nulová",J1249,0)</f>
        <v>0</v>
      </c>
      <c r="BJ1249" s="18" t="s">
        <v>80</v>
      </c>
      <c r="BK1249" s="205">
        <f>ROUND(I1249*H1249,2)</f>
        <v>0</v>
      </c>
      <c r="BL1249" s="18" t="s">
        <v>343</v>
      </c>
      <c r="BM1249" s="204" t="s">
        <v>3374</v>
      </c>
    </row>
    <row r="1250" spans="1:65" s="13" customFormat="1" ht="11.25">
      <c r="B1250" s="206"/>
      <c r="C1250" s="207"/>
      <c r="D1250" s="208" t="s">
        <v>246</v>
      </c>
      <c r="E1250" s="209" t="s">
        <v>19</v>
      </c>
      <c r="F1250" s="210" t="s">
        <v>3375</v>
      </c>
      <c r="G1250" s="207"/>
      <c r="H1250" s="211">
        <v>9.6000000000000002E-2</v>
      </c>
      <c r="I1250" s="212"/>
      <c r="J1250" s="207"/>
      <c r="K1250" s="207"/>
      <c r="L1250" s="213"/>
      <c r="M1250" s="214"/>
      <c r="N1250" s="215"/>
      <c r="O1250" s="215"/>
      <c r="P1250" s="215"/>
      <c r="Q1250" s="215"/>
      <c r="R1250" s="215"/>
      <c r="S1250" s="215"/>
      <c r="T1250" s="216"/>
      <c r="AT1250" s="217" t="s">
        <v>246</v>
      </c>
      <c r="AU1250" s="217" t="s">
        <v>82</v>
      </c>
      <c r="AV1250" s="13" t="s">
        <v>82</v>
      </c>
      <c r="AW1250" s="13" t="s">
        <v>33</v>
      </c>
      <c r="AX1250" s="13" t="s">
        <v>80</v>
      </c>
      <c r="AY1250" s="217" t="s">
        <v>206</v>
      </c>
    </row>
    <row r="1251" spans="1:65" s="13" customFormat="1" ht="11.25">
      <c r="B1251" s="206"/>
      <c r="C1251" s="207"/>
      <c r="D1251" s="208" t="s">
        <v>246</v>
      </c>
      <c r="E1251" s="207"/>
      <c r="F1251" s="210" t="s">
        <v>3376</v>
      </c>
      <c r="G1251" s="207"/>
      <c r="H1251" s="211">
        <v>0.106</v>
      </c>
      <c r="I1251" s="212"/>
      <c r="J1251" s="207"/>
      <c r="K1251" s="207"/>
      <c r="L1251" s="213"/>
      <c r="M1251" s="214"/>
      <c r="N1251" s="215"/>
      <c r="O1251" s="215"/>
      <c r="P1251" s="215"/>
      <c r="Q1251" s="215"/>
      <c r="R1251" s="215"/>
      <c r="S1251" s="215"/>
      <c r="T1251" s="216"/>
      <c r="AT1251" s="217" t="s">
        <v>246</v>
      </c>
      <c r="AU1251" s="217" t="s">
        <v>82</v>
      </c>
      <c r="AV1251" s="13" t="s">
        <v>82</v>
      </c>
      <c r="AW1251" s="13" t="s">
        <v>4</v>
      </c>
      <c r="AX1251" s="13" t="s">
        <v>80</v>
      </c>
      <c r="AY1251" s="217" t="s">
        <v>206</v>
      </c>
    </row>
    <row r="1252" spans="1:65" s="2" customFormat="1" ht="21.75" customHeight="1">
      <c r="A1252" s="35"/>
      <c r="B1252" s="36"/>
      <c r="C1252" s="193" t="s">
        <v>3377</v>
      </c>
      <c r="D1252" s="193" t="s">
        <v>208</v>
      </c>
      <c r="E1252" s="194" t="s">
        <v>3378</v>
      </c>
      <c r="F1252" s="195" t="s">
        <v>3379</v>
      </c>
      <c r="G1252" s="196" t="s">
        <v>325</v>
      </c>
      <c r="H1252" s="197">
        <v>21.321999999999999</v>
      </c>
      <c r="I1252" s="198"/>
      <c r="J1252" s="199">
        <f>ROUND(I1252*H1252,2)</f>
        <v>0</v>
      </c>
      <c r="K1252" s="195" t="s">
        <v>277</v>
      </c>
      <c r="L1252" s="40"/>
      <c r="M1252" s="200" t="s">
        <v>19</v>
      </c>
      <c r="N1252" s="201" t="s">
        <v>43</v>
      </c>
      <c r="O1252" s="65"/>
      <c r="P1252" s="202">
        <f>O1252*H1252</f>
        <v>0</v>
      </c>
      <c r="Q1252" s="202">
        <v>0</v>
      </c>
      <c r="R1252" s="202">
        <f>Q1252*H1252</f>
        <v>0</v>
      </c>
      <c r="S1252" s="202">
        <v>0</v>
      </c>
      <c r="T1252" s="203">
        <f>S1252*H1252</f>
        <v>0</v>
      </c>
      <c r="U1252" s="35"/>
      <c r="V1252" s="35"/>
      <c r="W1252" s="35"/>
      <c r="X1252" s="35"/>
      <c r="Y1252" s="35"/>
      <c r="Z1252" s="35"/>
      <c r="AA1252" s="35"/>
      <c r="AB1252" s="35"/>
      <c r="AC1252" s="35"/>
      <c r="AD1252" s="35"/>
      <c r="AE1252" s="35"/>
      <c r="AR1252" s="204" t="s">
        <v>343</v>
      </c>
      <c r="AT1252" s="204" t="s">
        <v>208</v>
      </c>
      <c r="AU1252" s="204" t="s">
        <v>82</v>
      </c>
      <c r="AY1252" s="18" t="s">
        <v>206</v>
      </c>
      <c r="BE1252" s="205">
        <f>IF(N1252="základní",J1252,0)</f>
        <v>0</v>
      </c>
      <c r="BF1252" s="205">
        <f>IF(N1252="snížená",J1252,0)</f>
        <v>0</v>
      </c>
      <c r="BG1252" s="205">
        <f>IF(N1252="zákl. přenesená",J1252,0)</f>
        <v>0</v>
      </c>
      <c r="BH1252" s="205">
        <f>IF(N1252="sníž. přenesená",J1252,0)</f>
        <v>0</v>
      </c>
      <c r="BI1252" s="205">
        <f>IF(N1252="nulová",J1252,0)</f>
        <v>0</v>
      </c>
      <c r="BJ1252" s="18" t="s">
        <v>80</v>
      </c>
      <c r="BK1252" s="205">
        <f>ROUND(I1252*H1252,2)</f>
        <v>0</v>
      </c>
      <c r="BL1252" s="18" t="s">
        <v>343</v>
      </c>
      <c r="BM1252" s="204" t="s">
        <v>3380</v>
      </c>
    </row>
    <row r="1253" spans="1:65" s="2" customFormat="1" ht="39">
      <c r="A1253" s="35"/>
      <c r="B1253" s="36"/>
      <c r="C1253" s="37"/>
      <c r="D1253" s="208" t="s">
        <v>279</v>
      </c>
      <c r="E1253" s="37"/>
      <c r="F1253" s="221" t="s">
        <v>3381</v>
      </c>
      <c r="G1253" s="37"/>
      <c r="H1253" s="37"/>
      <c r="I1253" s="116"/>
      <c r="J1253" s="37"/>
      <c r="K1253" s="37"/>
      <c r="L1253" s="40"/>
      <c r="M1253" s="222"/>
      <c r="N1253" s="223"/>
      <c r="O1253" s="65"/>
      <c r="P1253" s="65"/>
      <c r="Q1253" s="65"/>
      <c r="R1253" s="65"/>
      <c r="S1253" s="65"/>
      <c r="T1253" s="66"/>
      <c r="U1253" s="35"/>
      <c r="V1253" s="35"/>
      <c r="W1253" s="35"/>
      <c r="X1253" s="35"/>
      <c r="Y1253" s="35"/>
      <c r="Z1253" s="35"/>
      <c r="AA1253" s="35"/>
      <c r="AB1253" s="35"/>
      <c r="AC1253" s="35"/>
      <c r="AD1253" s="35"/>
      <c r="AE1253" s="35"/>
      <c r="AT1253" s="18" t="s">
        <v>279</v>
      </c>
      <c r="AU1253" s="18" t="s">
        <v>82</v>
      </c>
    </row>
    <row r="1254" spans="1:65" s="13" customFormat="1" ht="11.25">
      <c r="B1254" s="206"/>
      <c r="C1254" s="207"/>
      <c r="D1254" s="208" t="s">
        <v>246</v>
      </c>
      <c r="E1254" s="209" t="s">
        <v>19</v>
      </c>
      <c r="F1254" s="210" t="s">
        <v>3382</v>
      </c>
      <c r="G1254" s="207"/>
      <c r="H1254" s="211">
        <v>21.321999999999999</v>
      </c>
      <c r="I1254" s="212"/>
      <c r="J1254" s="207"/>
      <c r="K1254" s="207"/>
      <c r="L1254" s="213"/>
      <c r="M1254" s="214"/>
      <c r="N1254" s="215"/>
      <c r="O1254" s="215"/>
      <c r="P1254" s="215"/>
      <c r="Q1254" s="215"/>
      <c r="R1254" s="215"/>
      <c r="S1254" s="215"/>
      <c r="T1254" s="216"/>
      <c r="AT1254" s="217" t="s">
        <v>246</v>
      </c>
      <c r="AU1254" s="217" t="s">
        <v>82</v>
      </c>
      <c r="AV1254" s="13" t="s">
        <v>82</v>
      </c>
      <c r="AW1254" s="13" t="s">
        <v>33</v>
      </c>
      <c r="AX1254" s="13" t="s">
        <v>80</v>
      </c>
      <c r="AY1254" s="217" t="s">
        <v>206</v>
      </c>
    </row>
    <row r="1255" spans="1:65" s="2" customFormat="1" ht="16.5" customHeight="1">
      <c r="A1255" s="35"/>
      <c r="B1255" s="36"/>
      <c r="C1255" s="224" t="s">
        <v>3383</v>
      </c>
      <c r="D1255" s="224" t="s">
        <v>286</v>
      </c>
      <c r="E1255" s="225" t="s">
        <v>3384</v>
      </c>
      <c r="F1255" s="226" t="s">
        <v>3385</v>
      </c>
      <c r="G1255" s="227" t="s">
        <v>325</v>
      </c>
      <c r="H1255" s="228">
        <v>23.454000000000001</v>
      </c>
      <c r="I1255" s="229"/>
      <c r="J1255" s="230">
        <f>ROUND(I1255*H1255,2)</f>
        <v>0</v>
      </c>
      <c r="K1255" s="226" t="s">
        <v>277</v>
      </c>
      <c r="L1255" s="231"/>
      <c r="M1255" s="232" t="s">
        <v>19</v>
      </c>
      <c r="N1255" s="233" t="s">
        <v>43</v>
      </c>
      <c r="O1255" s="65"/>
      <c r="P1255" s="202">
        <f>O1255*H1255</f>
        <v>0</v>
      </c>
      <c r="Q1255" s="202">
        <v>1.575E-2</v>
      </c>
      <c r="R1255" s="202">
        <f>Q1255*H1255</f>
        <v>0.36940050000000002</v>
      </c>
      <c r="S1255" s="202">
        <v>0</v>
      </c>
      <c r="T1255" s="203">
        <f>S1255*H1255</f>
        <v>0</v>
      </c>
      <c r="U1255" s="35"/>
      <c r="V1255" s="35"/>
      <c r="W1255" s="35"/>
      <c r="X1255" s="35"/>
      <c r="Y1255" s="35"/>
      <c r="Z1255" s="35"/>
      <c r="AA1255" s="35"/>
      <c r="AB1255" s="35"/>
      <c r="AC1255" s="35"/>
      <c r="AD1255" s="35"/>
      <c r="AE1255" s="35"/>
      <c r="AR1255" s="204" t="s">
        <v>422</v>
      </c>
      <c r="AT1255" s="204" t="s">
        <v>286</v>
      </c>
      <c r="AU1255" s="204" t="s">
        <v>82</v>
      </c>
      <c r="AY1255" s="18" t="s">
        <v>206</v>
      </c>
      <c r="BE1255" s="205">
        <f>IF(N1255="základní",J1255,0)</f>
        <v>0</v>
      </c>
      <c r="BF1255" s="205">
        <f>IF(N1255="snížená",J1255,0)</f>
        <v>0</v>
      </c>
      <c r="BG1255" s="205">
        <f>IF(N1255="zákl. přenesená",J1255,0)</f>
        <v>0</v>
      </c>
      <c r="BH1255" s="205">
        <f>IF(N1255="sníž. přenesená",J1255,0)</f>
        <v>0</v>
      </c>
      <c r="BI1255" s="205">
        <f>IF(N1255="nulová",J1255,0)</f>
        <v>0</v>
      </c>
      <c r="BJ1255" s="18" t="s">
        <v>80</v>
      </c>
      <c r="BK1255" s="205">
        <f>ROUND(I1255*H1255,2)</f>
        <v>0</v>
      </c>
      <c r="BL1255" s="18" t="s">
        <v>343</v>
      </c>
      <c r="BM1255" s="204" t="s">
        <v>3386</v>
      </c>
    </row>
    <row r="1256" spans="1:65" s="13" customFormat="1" ht="11.25">
      <c r="B1256" s="206"/>
      <c r="C1256" s="207"/>
      <c r="D1256" s="208" t="s">
        <v>246</v>
      </c>
      <c r="E1256" s="209" t="s">
        <v>19</v>
      </c>
      <c r="F1256" s="210" t="s">
        <v>3382</v>
      </c>
      <c r="G1256" s="207"/>
      <c r="H1256" s="211">
        <v>21.321999999999999</v>
      </c>
      <c r="I1256" s="212"/>
      <c r="J1256" s="207"/>
      <c r="K1256" s="207"/>
      <c r="L1256" s="213"/>
      <c r="M1256" s="214"/>
      <c r="N1256" s="215"/>
      <c r="O1256" s="215"/>
      <c r="P1256" s="215"/>
      <c r="Q1256" s="215"/>
      <c r="R1256" s="215"/>
      <c r="S1256" s="215"/>
      <c r="T1256" s="216"/>
      <c r="AT1256" s="217" t="s">
        <v>246</v>
      </c>
      <c r="AU1256" s="217" t="s">
        <v>82</v>
      </c>
      <c r="AV1256" s="13" t="s">
        <v>82</v>
      </c>
      <c r="AW1256" s="13" t="s">
        <v>33</v>
      </c>
      <c r="AX1256" s="13" t="s">
        <v>80</v>
      </c>
      <c r="AY1256" s="217" t="s">
        <v>206</v>
      </c>
    </row>
    <row r="1257" spans="1:65" s="13" customFormat="1" ht="11.25">
      <c r="B1257" s="206"/>
      <c r="C1257" s="207"/>
      <c r="D1257" s="208" t="s">
        <v>246</v>
      </c>
      <c r="E1257" s="207"/>
      <c r="F1257" s="210" t="s">
        <v>3387</v>
      </c>
      <c r="G1257" s="207"/>
      <c r="H1257" s="211">
        <v>23.454000000000001</v>
      </c>
      <c r="I1257" s="212"/>
      <c r="J1257" s="207"/>
      <c r="K1257" s="207"/>
      <c r="L1257" s="213"/>
      <c r="M1257" s="214"/>
      <c r="N1257" s="215"/>
      <c r="O1257" s="215"/>
      <c r="P1257" s="215"/>
      <c r="Q1257" s="215"/>
      <c r="R1257" s="215"/>
      <c r="S1257" s="215"/>
      <c r="T1257" s="216"/>
      <c r="AT1257" s="217" t="s">
        <v>246</v>
      </c>
      <c r="AU1257" s="217" t="s">
        <v>82</v>
      </c>
      <c r="AV1257" s="13" t="s">
        <v>82</v>
      </c>
      <c r="AW1257" s="13" t="s">
        <v>4</v>
      </c>
      <c r="AX1257" s="13" t="s">
        <v>80</v>
      </c>
      <c r="AY1257" s="217" t="s">
        <v>206</v>
      </c>
    </row>
    <row r="1258" spans="1:65" s="2" customFormat="1" ht="16.5" customHeight="1">
      <c r="A1258" s="35"/>
      <c r="B1258" s="36"/>
      <c r="C1258" s="193" t="s">
        <v>3388</v>
      </c>
      <c r="D1258" s="193" t="s">
        <v>208</v>
      </c>
      <c r="E1258" s="194" t="s">
        <v>3389</v>
      </c>
      <c r="F1258" s="195" t="s">
        <v>3390</v>
      </c>
      <c r="G1258" s="196" t="s">
        <v>302</v>
      </c>
      <c r="H1258" s="197">
        <v>2.1230000000000002</v>
      </c>
      <c r="I1258" s="198"/>
      <c r="J1258" s="199">
        <f>ROUND(I1258*H1258,2)</f>
        <v>0</v>
      </c>
      <c r="K1258" s="195" t="s">
        <v>277</v>
      </c>
      <c r="L1258" s="40"/>
      <c r="M1258" s="200" t="s">
        <v>19</v>
      </c>
      <c r="N1258" s="201" t="s">
        <v>43</v>
      </c>
      <c r="O1258" s="65"/>
      <c r="P1258" s="202">
        <f>O1258*H1258</f>
        <v>0</v>
      </c>
      <c r="Q1258" s="202">
        <v>2.3369999999999998E-2</v>
      </c>
      <c r="R1258" s="202">
        <f>Q1258*H1258</f>
        <v>4.9614510000000001E-2</v>
      </c>
      <c r="S1258" s="202">
        <v>0</v>
      </c>
      <c r="T1258" s="203">
        <f>S1258*H1258</f>
        <v>0</v>
      </c>
      <c r="U1258" s="35"/>
      <c r="V1258" s="35"/>
      <c r="W1258" s="35"/>
      <c r="X1258" s="35"/>
      <c r="Y1258" s="35"/>
      <c r="Z1258" s="35"/>
      <c r="AA1258" s="35"/>
      <c r="AB1258" s="35"/>
      <c r="AC1258" s="35"/>
      <c r="AD1258" s="35"/>
      <c r="AE1258" s="35"/>
      <c r="AR1258" s="204" t="s">
        <v>343</v>
      </c>
      <c r="AT1258" s="204" t="s">
        <v>208</v>
      </c>
      <c r="AU1258" s="204" t="s">
        <v>82</v>
      </c>
      <c r="AY1258" s="18" t="s">
        <v>206</v>
      </c>
      <c r="BE1258" s="205">
        <f>IF(N1258="základní",J1258,0)</f>
        <v>0</v>
      </c>
      <c r="BF1258" s="205">
        <f>IF(N1258="snížená",J1258,0)</f>
        <v>0</v>
      </c>
      <c r="BG1258" s="205">
        <f>IF(N1258="zákl. přenesená",J1258,0)</f>
        <v>0</v>
      </c>
      <c r="BH1258" s="205">
        <f>IF(N1258="sníž. přenesená",J1258,0)</f>
        <v>0</v>
      </c>
      <c r="BI1258" s="205">
        <f>IF(N1258="nulová",J1258,0)</f>
        <v>0</v>
      </c>
      <c r="BJ1258" s="18" t="s">
        <v>80</v>
      </c>
      <c r="BK1258" s="205">
        <f>ROUND(I1258*H1258,2)</f>
        <v>0</v>
      </c>
      <c r="BL1258" s="18" t="s">
        <v>343</v>
      </c>
      <c r="BM1258" s="204" t="s">
        <v>3391</v>
      </c>
    </row>
    <row r="1259" spans="1:65" s="2" customFormat="1" ht="87.75">
      <c r="A1259" s="35"/>
      <c r="B1259" s="36"/>
      <c r="C1259" s="37"/>
      <c r="D1259" s="208" t="s">
        <v>279</v>
      </c>
      <c r="E1259" s="37"/>
      <c r="F1259" s="221" t="s">
        <v>3392</v>
      </c>
      <c r="G1259" s="37"/>
      <c r="H1259" s="37"/>
      <c r="I1259" s="116"/>
      <c r="J1259" s="37"/>
      <c r="K1259" s="37"/>
      <c r="L1259" s="40"/>
      <c r="M1259" s="222"/>
      <c r="N1259" s="223"/>
      <c r="O1259" s="65"/>
      <c r="P1259" s="65"/>
      <c r="Q1259" s="65"/>
      <c r="R1259" s="65"/>
      <c r="S1259" s="65"/>
      <c r="T1259" s="66"/>
      <c r="U1259" s="35"/>
      <c r="V1259" s="35"/>
      <c r="W1259" s="35"/>
      <c r="X1259" s="35"/>
      <c r="Y1259" s="35"/>
      <c r="Z1259" s="35"/>
      <c r="AA1259" s="35"/>
      <c r="AB1259" s="35"/>
      <c r="AC1259" s="35"/>
      <c r="AD1259" s="35"/>
      <c r="AE1259" s="35"/>
      <c r="AT1259" s="18" t="s">
        <v>279</v>
      </c>
      <c r="AU1259" s="18" t="s">
        <v>82</v>
      </c>
    </row>
    <row r="1260" spans="1:65" s="13" customFormat="1" ht="11.25">
      <c r="B1260" s="206"/>
      <c r="C1260" s="207"/>
      <c r="D1260" s="208" t="s">
        <v>246</v>
      </c>
      <c r="E1260" s="209" t="s">
        <v>19</v>
      </c>
      <c r="F1260" s="210" t="s">
        <v>3393</v>
      </c>
      <c r="G1260" s="207"/>
      <c r="H1260" s="211">
        <v>1.93</v>
      </c>
      <c r="I1260" s="212"/>
      <c r="J1260" s="207"/>
      <c r="K1260" s="207"/>
      <c r="L1260" s="213"/>
      <c r="M1260" s="214"/>
      <c r="N1260" s="215"/>
      <c r="O1260" s="215"/>
      <c r="P1260" s="215"/>
      <c r="Q1260" s="215"/>
      <c r="R1260" s="215"/>
      <c r="S1260" s="215"/>
      <c r="T1260" s="216"/>
      <c r="AT1260" s="217" t="s">
        <v>246</v>
      </c>
      <c r="AU1260" s="217" t="s">
        <v>82</v>
      </c>
      <c r="AV1260" s="13" t="s">
        <v>82</v>
      </c>
      <c r="AW1260" s="13" t="s">
        <v>33</v>
      </c>
      <c r="AX1260" s="13" t="s">
        <v>80</v>
      </c>
      <c r="AY1260" s="217" t="s">
        <v>206</v>
      </c>
    </row>
    <row r="1261" spans="1:65" s="13" customFormat="1" ht="11.25">
      <c r="B1261" s="206"/>
      <c r="C1261" s="207"/>
      <c r="D1261" s="208" t="s">
        <v>246</v>
      </c>
      <c r="E1261" s="207"/>
      <c r="F1261" s="210" t="s">
        <v>3394</v>
      </c>
      <c r="G1261" s="207"/>
      <c r="H1261" s="211">
        <v>2.1230000000000002</v>
      </c>
      <c r="I1261" s="212"/>
      <c r="J1261" s="207"/>
      <c r="K1261" s="207"/>
      <c r="L1261" s="213"/>
      <c r="M1261" s="214"/>
      <c r="N1261" s="215"/>
      <c r="O1261" s="215"/>
      <c r="P1261" s="215"/>
      <c r="Q1261" s="215"/>
      <c r="R1261" s="215"/>
      <c r="S1261" s="215"/>
      <c r="T1261" s="216"/>
      <c r="AT1261" s="217" t="s">
        <v>246</v>
      </c>
      <c r="AU1261" s="217" t="s">
        <v>82</v>
      </c>
      <c r="AV1261" s="13" t="s">
        <v>82</v>
      </c>
      <c r="AW1261" s="13" t="s">
        <v>4</v>
      </c>
      <c r="AX1261" s="13" t="s">
        <v>80</v>
      </c>
      <c r="AY1261" s="217" t="s">
        <v>206</v>
      </c>
    </row>
    <row r="1262" spans="1:65" s="2" customFormat="1" ht="16.5" customHeight="1">
      <c r="A1262" s="35"/>
      <c r="B1262" s="36"/>
      <c r="C1262" s="193" t="s">
        <v>3395</v>
      </c>
      <c r="D1262" s="193" t="s">
        <v>208</v>
      </c>
      <c r="E1262" s="194" t="s">
        <v>3396</v>
      </c>
      <c r="F1262" s="195" t="s">
        <v>3397</v>
      </c>
      <c r="G1262" s="196" t="s">
        <v>325</v>
      </c>
      <c r="H1262" s="197">
        <v>199.49</v>
      </c>
      <c r="I1262" s="198"/>
      <c r="J1262" s="199">
        <f>ROUND(I1262*H1262,2)</f>
        <v>0</v>
      </c>
      <c r="K1262" s="195" t="s">
        <v>277</v>
      </c>
      <c r="L1262" s="40"/>
      <c r="M1262" s="200" t="s">
        <v>19</v>
      </c>
      <c r="N1262" s="201" t="s">
        <v>43</v>
      </c>
      <c r="O1262" s="65"/>
      <c r="P1262" s="202">
        <f>O1262*H1262</f>
        <v>0</v>
      </c>
      <c r="Q1262" s="202">
        <v>2.6689999999999998E-2</v>
      </c>
      <c r="R1262" s="202">
        <f>Q1262*H1262</f>
        <v>5.3243881000000002</v>
      </c>
      <c r="S1262" s="202">
        <v>0</v>
      </c>
      <c r="T1262" s="203">
        <f>S1262*H1262</f>
        <v>0</v>
      </c>
      <c r="U1262" s="35"/>
      <c r="V1262" s="35"/>
      <c r="W1262" s="35"/>
      <c r="X1262" s="35"/>
      <c r="Y1262" s="35"/>
      <c r="Z1262" s="35"/>
      <c r="AA1262" s="35"/>
      <c r="AB1262" s="35"/>
      <c r="AC1262" s="35"/>
      <c r="AD1262" s="35"/>
      <c r="AE1262" s="35"/>
      <c r="AR1262" s="204" t="s">
        <v>343</v>
      </c>
      <c r="AT1262" s="204" t="s">
        <v>208</v>
      </c>
      <c r="AU1262" s="204" t="s">
        <v>82</v>
      </c>
      <c r="AY1262" s="18" t="s">
        <v>206</v>
      </c>
      <c r="BE1262" s="205">
        <f>IF(N1262="základní",J1262,0)</f>
        <v>0</v>
      </c>
      <c r="BF1262" s="205">
        <f>IF(N1262="snížená",J1262,0)</f>
        <v>0</v>
      </c>
      <c r="BG1262" s="205">
        <f>IF(N1262="zákl. přenesená",J1262,0)</f>
        <v>0</v>
      </c>
      <c r="BH1262" s="205">
        <f>IF(N1262="sníž. přenesená",J1262,0)</f>
        <v>0</v>
      </c>
      <c r="BI1262" s="205">
        <f>IF(N1262="nulová",J1262,0)</f>
        <v>0</v>
      </c>
      <c r="BJ1262" s="18" t="s">
        <v>80</v>
      </c>
      <c r="BK1262" s="205">
        <f>ROUND(I1262*H1262,2)</f>
        <v>0</v>
      </c>
      <c r="BL1262" s="18" t="s">
        <v>343</v>
      </c>
      <c r="BM1262" s="204" t="s">
        <v>3398</v>
      </c>
    </row>
    <row r="1263" spans="1:65" s="2" customFormat="1" ht="107.25">
      <c r="A1263" s="35"/>
      <c r="B1263" s="36"/>
      <c r="C1263" s="37"/>
      <c r="D1263" s="208" t="s">
        <v>279</v>
      </c>
      <c r="E1263" s="37"/>
      <c r="F1263" s="221" t="s">
        <v>3399</v>
      </c>
      <c r="G1263" s="37"/>
      <c r="H1263" s="37"/>
      <c r="I1263" s="116"/>
      <c r="J1263" s="37"/>
      <c r="K1263" s="37"/>
      <c r="L1263" s="40"/>
      <c r="M1263" s="222"/>
      <c r="N1263" s="223"/>
      <c r="O1263" s="65"/>
      <c r="P1263" s="65"/>
      <c r="Q1263" s="65"/>
      <c r="R1263" s="65"/>
      <c r="S1263" s="65"/>
      <c r="T1263" s="66"/>
      <c r="U1263" s="35"/>
      <c r="V1263" s="35"/>
      <c r="W1263" s="35"/>
      <c r="X1263" s="35"/>
      <c r="Y1263" s="35"/>
      <c r="Z1263" s="35"/>
      <c r="AA1263" s="35"/>
      <c r="AB1263" s="35"/>
      <c r="AC1263" s="35"/>
      <c r="AD1263" s="35"/>
      <c r="AE1263" s="35"/>
      <c r="AT1263" s="18" t="s">
        <v>279</v>
      </c>
      <c r="AU1263" s="18" t="s">
        <v>82</v>
      </c>
    </row>
    <row r="1264" spans="1:65" s="2" customFormat="1" ht="16.5" customHeight="1">
      <c r="A1264" s="35"/>
      <c r="B1264" s="36"/>
      <c r="C1264" s="193" t="s">
        <v>3400</v>
      </c>
      <c r="D1264" s="193" t="s">
        <v>208</v>
      </c>
      <c r="E1264" s="194" t="s">
        <v>3401</v>
      </c>
      <c r="F1264" s="195" t="s">
        <v>3402</v>
      </c>
      <c r="G1264" s="196" t="s">
        <v>325</v>
      </c>
      <c r="H1264" s="197">
        <v>28.234000000000002</v>
      </c>
      <c r="I1264" s="198"/>
      <c r="J1264" s="199">
        <f>ROUND(I1264*H1264,2)</f>
        <v>0</v>
      </c>
      <c r="K1264" s="195" t="s">
        <v>277</v>
      </c>
      <c r="L1264" s="40"/>
      <c r="M1264" s="200" t="s">
        <v>19</v>
      </c>
      <c r="N1264" s="201" t="s">
        <v>43</v>
      </c>
      <c r="O1264" s="65"/>
      <c r="P1264" s="202">
        <f>O1264*H1264</f>
        <v>0</v>
      </c>
      <c r="Q1264" s="202">
        <v>0</v>
      </c>
      <c r="R1264" s="202">
        <f>Q1264*H1264</f>
        <v>0</v>
      </c>
      <c r="S1264" s="202">
        <v>0</v>
      </c>
      <c r="T1264" s="203">
        <f>S1264*H1264</f>
        <v>0</v>
      </c>
      <c r="U1264" s="35"/>
      <c r="V1264" s="35"/>
      <c r="W1264" s="35"/>
      <c r="X1264" s="35"/>
      <c r="Y1264" s="35"/>
      <c r="Z1264" s="35"/>
      <c r="AA1264" s="35"/>
      <c r="AB1264" s="35"/>
      <c r="AC1264" s="35"/>
      <c r="AD1264" s="35"/>
      <c r="AE1264" s="35"/>
      <c r="AR1264" s="204" t="s">
        <v>343</v>
      </c>
      <c r="AT1264" s="204" t="s">
        <v>208</v>
      </c>
      <c r="AU1264" s="204" t="s">
        <v>82</v>
      </c>
      <c r="AY1264" s="18" t="s">
        <v>206</v>
      </c>
      <c r="BE1264" s="205">
        <f>IF(N1264="základní",J1264,0)</f>
        <v>0</v>
      </c>
      <c r="BF1264" s="205">
        <f>IF(N1264="snížená",J1264,0)</f>
        <v>0</v>
      </c>
      <c r="BG1264" s="205">
        <f>IF(N1264="zákl. přenesená",J1264,0)</f>
        <v>0</v>
      </c>
      <c r="BH1264" s="205">
        <f>IF(N1264="sníž. přenesená",J1264,0)</f>
        <v>0</v>
      </c>
      <c r="BI1264" s="205">
        <f>IF(N1264="nulová",J1264,0)</f>
        <v>0</v>
      </c>
      <c r="BJ1264" s="18" t="s">
        <v>80</v>
      </c>
      <c r="BK1264" s="205">
        <f>ROUND(I1264*H1264,2)</f>
        <v>0</v>
      </c>
      <c r="BL1264" s="18" t="s">
        <v>343</v>
      </c>
      <c r="BM1264" s="204" t="s">
        <v>3403</v>
      </c>
    </row>
    <row r="1265" spans="1:65" s="2" customFormat="1" ht="58.5">
      <c r="A1265" s="35"/>
      <c r="B1265" s="36"/>
      <c r="C1265" s="37"/>
      <c r="D1265" s="208" t="s">
        <v>279</v>
      </c>
      <c r="E1265" s="37"/>
      <c r="F1265" s="221" t="s">
        <v>3404</v>
      </c>
      <c r="G1265" s="37"/>
      <c r="H1265" s="37"/>
      <c r="I1265" s="116"/>
      <c r="J1265" s="37"/>
      <c r="K1265" s="37"/>
      <c r="L1265" s="40"/>
      <c r="M1265" s="222"/>
      <c r="N1265" s="223"/>
      <c r="O1265" s="65"/>
      <c r="P1265" s="65"/>
      <c r="Q1265" s="65"/>
      <c r="R1265" s="65"/>
      <c r="S1265" s="65"/>
      <c r="T1265" s="66"/>
      <c r="U1265" s="35"/>
      <c r="V1265" s="35"/>
      <c r="W1265" s="35"/>
      <c r="X1265" s="35"/>
      <c r="Y1265" s="35"/>
      <c r="Z1265" s="35"/>
      <c r="AA1265" s="35"/>
      <c r="AB1265" s="35"/>
      <c r="AC1265" s="35"/>
      <c r="AD1265" s="35"/>
      <c r="AE1265" s="35"/>
      <c r="AT1265" s="18" t="s">
        <v>279</v>
      </c>
      <c r="AU1265" s="18" t="s">
        <v>82</v>
      </c>
    </row>
    <row r="1266" spans="1:65" s="13" customFormat="1" ht="11.25">
      <c r="B1266" s="206"/>
      <c r="C1266" s="207"/>
      <c r="D1266" s="208" t="s">
        <v>246</v>
      </c>
      <c r="E1266" s="209" t="s">
        <v>19</v>
      </c>
      <c r="F1266" s="210" t="s">
        <v>2223</v>
      </c>
      <c r="G1266" s="207"/>
      <c r="H1266" s="211">
        <v>28.234000000000002</v>
      </c>
      <c r="I1266" s="212"/>
      <c r="J1266" s="207"/>
      <c r="K1266" s="207"/>
      <c r="L1266" s="213"/>
      <c r="M1266" s="214"/>
      <c r="N1266" s="215"/>
      <c r="O1266" s="215"/>
      <c r="P1266" s="215"/>
      <c r="Q1266" s="215"/>
      <c r="R1266" s="215"/>
      <c r="S1266" s="215"/>
      <c r="T1266" s="216"/>
      <c r="AT1266" s="217" t="s">
        <v>246</v>
      </c>
      <c r="AU1266" s="217" t="s">
        <v>82</v>
      </c>
      <c r="AV1266" s="13" t="s">
        <v>82</v>
      </c>
      <c r="AW1266" s="13" t="s">
        <v>33</v>
      </c>
      <c r="AX1266" s="13" t="s">
        <v>80</v>
      </c>
      <c r="AY1266" s="217" t="s">
        <v>206</v>
      </c>
    </row>
    <row r="1267" spans="1:65" s="2" customFormat="1" ht="16.5" customHeight="1">
      <c r="A1267" s="35"/>
      <c r="B1267" s="36"/>
      <c r="C1267" s="224" t="s">
        <v>3405</v>
      </c>
      <c r="D1267" s="224" t="s">
        <v>286</v>
      </c>
      <c r="E1267" s="225" t="s">
        <v>3406</v>
      </c>
      <c r="F1267" s="226" t="s">
        <v>3407</v>
      </c>
      <c r="G1267" s="227" t="s">
        <v>302</v>
      </c>
      <c r="H1267" s="228">
        <v>0.187</v>
      </c>
      <c r="I1267" s="229"/>
      <c r="J1267" s="230">
        <f>ROUND(I1267*H1267,2)</f>
        <v>0</v>
      </c>
      <c r="K1267" s="226" t="s">
        <v>277</v>
      </c>
      <c r="L1267" s="231"/>
      <c r="M1267" s="232" t="s">
        <v>19</v>
      </c>
      <c r="N1267" s="233" t="s">
        <v>43</v>
      </c>
      <c r="O1267" s="65"/>
      <c r="P1267" s="202">
        <f>O1267*H1267</f>
        <v>0</v>
      </c>
      <c r="Q1267" s="202">
        <v>0.55000000000000004</v>
      </c>
      <c r="R1267" s="202">
        <f>Q1267*H1267</f>
        <v>0.10285000000000001</v>
      </c>
      <c r="S1267" s="202">
        <v>0</v>
      </c>
      <c r="T1267" s="203">
        <f>S1267*H1267</f>
        <v>0</v>
      </c>
      <c r="U1267" s="35"/>
      <c r="V1267" s="35"/>
      <c r="W1267" s="35"/>
      <c r="X1267" s="35"/>
      <c r="Y1267" s="35"/>
      <c r="Z1267" s="35"/>
      <c r="AA1267" s="35"/>
      <c r="AB1267" s="35"/>
      <c r="AC1267" s="35"/>
      <c r="AD1267" s="35"/>
      <c r="AE1267" s="35"/>
      <c r="AR1267" s="204" t="s">
        <v>422</v>
      </c>
      <c r="AT1267" s="204" t="s">
        <v>286</v>
      </c>
      <c r="AU1267" s="204" t="s">
        <v>82</v>
      </c>
      <c r="AY1267" s="18" t="s">
        <v>206</v>
      </c>
      <c r="BE1267" s="205">
        <f>IF(N1267="základní",J1267,0)</f>
        <v>0</v>
      </c>
      <c r="BF1267" s="205">
        <f>IF(N1267="snížená",J1267,0)</f>
        <v>0</v>
      </c>
      <c r="BG1267" s="205">
        <f>IF(N1267="zákl. přenesená",J1267,0)</f>
        <v>0</v>
      </c>
      <c r="BH1267" s="205">
        <f>IF(N1267="sníž. přenesená",J1267,0)</f>
        <v>0</v>
      </c>
      <c r="BI1267" s="205">
        <f>IF(N1267="nulová",J1267,0)</f>
        <v>0</v>
      </c>
      <c r="BJ1267" s="18" t="s">
        <v>80</v>
      </c>
      <c r="BK1267" s="205">
        <f>ROUND(I1267*H1267,2)</f>
        <v>0</v>
      </c>
      <c r="BL1267" s="18" t="s">
        <v>343</v>
      </c>
      <c r="BM1267" s="204" t="s">
        <v>3408</v>
      </c>
    </row>
    <row r="1268" spans="1:65" s="13" customFormat="1" ht="11.25">
      <c r="B1268" s="206"/>
      <c r="C1268" s="207"/>
      <c r="D1268" s="208" t="s">
        <v>246</v>
      </c>
      <c r="E1268" s="209" t="s">
        <v>19</v>
      </c>
      <c r="F1268" s="210" t="s">
        <v>3409</v>
      </c>
      <c r="G1268" s="207"/>
      <c r="H1268" s="211">
        <v>0.17</v>
      </c>
      <c r="I1268" s="212"/>
      <c r="J1268" s="207"/>
      <c r="K1268" s="207"/>
      <c r="L1268" s="213"/>
      <c r="M1268" s="214"/>
      <c r="N1268" s="215"/>
      <c r="O1268" s="215"/>
      <c r="P1268" s="215"/>
      <c r="Q1268" s="215"/>
      <c r="R1268" s="215"/>
      <c r="S1268" s="215"/>
      <c r="T1268" s="216"/>
      <c r="AT1268" s="217" t="s">
        <v>246</v>
      </c>
      <c r="AU1268" s="217" t="s">
        <v>82</v>
      </c>
      <c r="AV1268" s="13" t="s">
        <v>82</v>
      </c>
      <c r="AW1268" s="13" t="s">
        <v>33</v>
      </c>
      <c r="AX1268" s="13" t="s">
        <v>80</v>
      </c>
      <c r="AY1268" s="217" t="s">
        <v>206</v>
      </c>
    </row>
    <row r="1269" spans="1:65" s="13" customFormat="1" ht="11.25">
      <c r="B1269" s="206"/>
      <c r="C1269" s="207"/>
      <c r="D1269" s="208" t="s">
        <v>246</v>
      </c>
      <c r="E1269" s="207"/>
      <c r="F1269" s="210" t="s">
        <v>3410</v>
      </c>
      <c r="G1269" s="207"/>
      <c r="H1269" s="211">
        <v>0.187</v>
      </c>
      <c r="I1269" s="212"/>
      <c r="J1269" s="207"/>
      <c r="K1269" s="207"/>
      <c r="L1269" s="213"/>
      <c r="M1269" s="214"/>
      <c r="N1269" s="215"/>
      <c r="O1269" s="215"/>
      <c r="P1269" s="215"/>
      <c r="Q1269" s="215"/>
      <c r="R1269" s="215"/>
      <c r="S1269" s="215"/>
      <c r="T1269" s="216"/>
      <c r="AT1269" s="217" t="s">
        <v>246</v>
      </c>
      <c r="AU1269" s="217" t="s">
        <v>82</v>
      </c>
      <c r="AV1269" s="13" t="s">
        <v>82</v>
      </c>
      <c r="AW1269" s="13" t="s">
        <v>4</v>
      </c>
      <c r="AX1269" s="13" t="s">
        <v>80</v>
      </c>
      <c r="AY1269" s="217" t="s">
        <v>206</v>
      </c>
    </row>
    <row r="1270" spans="1:65" s="2" customFormat="1" ht="21.75" customHeight="1">
      <c r="A1270" s="35"/>
      <c r="B1270" s="36"/>
      <c r="C1270" s="193" t="s">
        <v>3411</v>
      </c>
      <c r="D1270" s="193" t="s">
        <v>208</v>
      </c>
      <c r="E1270" s="194" t="s">
        <v>3412</v>
      </c>
      <c r="F1270" s="195" t="s">
        <v>3413</v>
      </c>
      <c r="G1270" s="196" t="s">
        <v>325</v>
      </c>
      <c r="H1270" s="197">
        <v>28.234000000000002</v>
      </c>
      <c r="I1270" s="198"/>
      <c r="J1270" s="199">
        <f>ROUND(I1270*H1270,2)</f>
        <v>0</v>
      </c>
      <c r="K1270" s="195" t="s">
        <v>277</v>
      </c>
      <c r="L1270" s="40"/>
      <c r="M1270" s="200" t="s">
        <v>19</v>
      </c>
      <c r="N1270" s="201" t="s">
        <v>43</v>
      </c>
      <c r="O1270" s="65"/>
      <c r="P1270" s="202">
        <f>O1270*H1270</f>
        <v>0</v>
      </c>
      <c r="Q1270" s="202">
        <v>3.8000000000000002E-4</v>
      </c>
      <c r="R1270" s="202">
        <f>Q1270*H1270</f>
        <v>1.0728920000000001E-2</v>
      </c>
      <c r="S1270" s="202">
        <v>0</v>
      </c>
      <c r="T1270" s="203">
        <f>S1270*H1270</f>
        <v>0</v>
      </c>
      <c r="U1270" s="35"/>
      <c r="V1270" s="35"/>
      <c r="W1270" s="35"/>
      <c r="X1270" s="35"/>
      <c r="Y1270" s="35"/>
      <c r="Z1270" s="35"/>
      <c r="AA1270" s="35"/>
      <c r="AB1270" s="35"/>
      <c r="AC1270" s="35"/>
      <c r="AD1270" s="35"/>
      <c r="AE1270" s="35"/>
      <c r="AR1270" s="204" t="s">
        <v>343</v>
      </c>
      <c r="AT1270" s="204" t="s">
        <v>208</v>
      </c>
      <c r="AU1270" s="204" t="s">
        <v>82</v>
      </c>
      <c r="AY1270" s="18" t="s">
        <v>206</v>
      </c>
      <c r="BE1270" s="205">
        <f>IF(N1270="základní",J1270,0)</f>
        <v>0</v>
      </c>
      <c r="BF1270" s="205">
        <f>IF(N1270="snížená",J1270,0)</f>
        <v>0</v>
      </c>
      <c r="BG1270" s="205">
        <f>IF(N1270="zákl. přenesená",J1270,0)</f>
        <v>0</v>
      </c>
      <c r="BH1270" s="205">
        <f>IF(N1270="sníž. přenesená",J1270,0)</f>
        <v>0</v>
      </c>
      <c r="BI1270" s="205">
        <f>IF(N1270="nulová",J1270,0)</f>
        <v>0</v>
      </c>
      <c r="BJ1270" s="18" t="s">
        <v>80</v>
      </c>
      <c r="BK1270" s="205">
        <f>ROUND(I1270*H1270,2)</f>
        <v>0</v>
      </c>
      <c r="BL1270" s="18" t="s">
        <v>343</v>
      </c>
      <c r="BM1270" s="204" t="s">
        <v>3414</v>
      </c>
    </row>
    <row r="1271" spans="1:65" s="2" customFormat="1" ht="58.5">
      <c r="A1271" s="35"/>
      <c r="B1271" s="36"/>
      <c r="C1271" s="37"/>
      <c r="D1271" s="208" t="s">
        <v>279</v>
      </c>
      <c r="E1271" s="37"/>
      <c r="F1271" s="221" t="s">
        <v>3404</v>
      </c>
      <c r="G1271" s="37"/>
      <c r="H1271" s="37"/>
      <c r="I1271" s="116"/>
      <c r="J1271" s="37"/>
      <c r="K1271" s="37"/>
      <c r="L1271" s="40"/>
      <c r="M1271" s="222"/>
      <c r="N1271" s="223"/>
      <c r="O1271" s="65"/>
      <c r="P1271" s="65"/>
      <c r="Q1271" s="65"/>
      <c r="R1271" s="65"/>
      <c r="S1271" s="65"/>
      <c r="T1271" s="66"/>
      <c r="U1271" s="35"/>
      <c r="V1271" s="35"/>
      <c r="W1271" s="35"/>
      <c r="X1271" s="35"/>
      <c r="Y1271" s="35"/>
      <c r="Z1271" s="35"/>
      <c r="AA1271" s="35"/>
      <c r="AB1271" s="35"/>
      <c r="AC1271" s="35"/>
      <c r="AD1271" s="35"/>
      <c r="AE1271" s="35"/>
      <c r="AT1271" s="18" t="s">
        <v>279</v>
      </c>
      <c r="AU1271" s="18" t="s">
        <v>82</v>
      </c>
    </row>
    <row r="1272" spans="1:65" s="13" customFormat="1" ht="11.25">
      <c r="B1272" s="206"/>
      <c r="C1272" s="207"/>
      <c r="D1272" s="208" t="s">
        <v>246</v>
      </c>
      <c r="E1272" s="209" t="s">
        <v>19</v>
      </c>
      <c r="F1272" s="210" t="s">
        <v>2223</v>
      </c>
      <c r="G1272" s="207"/>
      <c r="H1272" s="211">
        <v>28.234000000000002</v>
      </c>
      <c r="I1272" s="212"/>
      <c r="J1272" s="207"/>
      <c r="K1272" s="207"/>
      <c r="L1272" s="213"/>
      <c r="M1272" s="214"/>
      <c r="N1272" s="215"/>
      <c r="O1272" s="215"/>
      <c r="P1272" s="215"/>
      <c r="Q1272" s="215"/>
      <c r="R1272" s="215"/>
      <c r="S1272" s="215"/>
      <c r="T1272" s="216"/>
      <c r="AT1272" s="217" t="s">
        <v>246</v>
      </c>
      <c r="AU1272" s="217" t="s">
        <v>82</v>
      </c>
      <c r="AV1272" s="13" t="s">
        <v>82</v>
      </c>
      <c r="AW1272" s="13" t="s">
        <v>33</v>
      </c>
      <c r="AX1272" s="13" t="s">
        <v>80</v>
      </c>
      <c r="AY1272" s="217" t="s">
        <v>206</v>
      </c>
    </row>
    <row r="1273" spans="1:65" s="2" customFormat="1" ht="16.5" customHeight="1">
      <c r="A1273" s="35"/>
      <c r="B1273" s="36"/>
      <c r="C1273" s="224" t="s">
        <v>3415</v>
      </c>
      <c r="D1273" s="224" t="s">
        <v>286</v>
      </c>
      <c r="E1273" s="225" t="s">
        <v>3416</v>
      </c>
      <c r="F1273" s="226" t="s">
        <v>3417</v>
      </c>
      <c r="G1273" s="227" t="s">
        <v>325</v>
      </c>
      <c r="H1273" s="228">
        <v>30.492999999999999</v>
      </c>
      <c r="I1273" s="229"/>
      <c r="J1273" s="230">
        <f>ROUND(I1273*H1273,2)</f>
        <v>0</v>
      </c>
      <c r="K1273" s="226" t="s">
        <v>277</v>
      </c>
      <c r="L1273" s="231"/>
      <c r="M1273" s="232" t="s">
        <v>19</v>
      </c>
      <c r="N1273" s="233" t="s">
        <v>43</v>
      </c>
      <c r="O1273" s="65"/>
      <c r="P1273" s="202">
        <f>O1273*H1273</f>
        <v>0</v>
      </c>
      <c r="Q1273" s="202">
        <v>2.5000000000000001E-2</v>
      </c>
      <c r="R1273" s="202">
        <f>Q1273*H1273</f>
        <v>0.76232500000000003</v>
      </c>
      <c r="S1273" s="202">
        <v>0</v>
      </c>
      <c r="T1273" s="203">
        <f>S1273*H1273</f>
        <v>0</v>
      </c>
      <c r="U1273" s="35"/>
      <c r="V1273" s="35"/>
      <c r="W1273" s="35"/>
      <c r="X1273" s="35"/>
      <c r="Y1273" s="35"/>
      <c r="Z1273" s="35"/>
      <c r="AA1273" s="35"/>
      <c r="AB1273" s="35"/>
      <c r="AC1273" s="35"/>
      <c r="AD1273" s="35"/>
      <c r="AE1273" s="35"/>
      <c r="AR1273" s="204" t="s">
        <v>422</v>
      </c>
      <c r="AT1273" s="204" t="s">
        <v>286</v>
      </c>
      <c r="AU1273" s="204" t="s">
        <v>82</v>
      </c>
      <c r="AY1273" s="18" t="s">
        <v>206</v>
      </c>
      <c r="BE1273" s="205">
        <f>IF(N1273="základní",J1273,0)</f>
        <v>0</v>
      </c>
      <c r="BF1273" s="205">
        <f>IF(N1273="snížená",J1273,0)</f>
        <v>0</v>
      </c>
      <c r="BG1273" s="205">
        <f>IF(N1273="zákl. přenesená",J1273,0)</f>
        <v>0</v>
      </c>
      <c r="BH1273" s="205">
        <f>IF(N1273="sníž. přenesená",J1273,0)</f>
        <v>0</v>
      </c>
      <c r="BI1273" s="205">
        <f>IF(N1273="nulová",J1273,0)</f>
        <v>0</v>
      </c>
      <c r="BJ1273" s="18" t="s">
        <v>80</v>
      </c>
      <c r="BK1273" s="205">
        <f>ROUND(I1273*H1273,2)</f>
        <v>0</v>
      </c>
      <c r="BL1273" s="18" t="s">
        <v>343</v>
      </c>
      <c r="BM1273" s="204" t="s">
        <v>3418</v>
      </c>
    </row>
    <row r="1274" spans="1:65" s="13" customFormat="1" ht="11.25">
      <c r="B1274" s="206"/>
      <c r="C1274" s="207"/>
      <c r="D1274" s="208" t="s">
        <v>246</v>
      </c>
      <c r="E1274" s="207"/>
      <c r="F1274" s="210" t="s">
        <v>3419</v>
      </c>
      <c r="G1274" s="207"/>
      <c r="H1274" s="211">
        <v>30.492999999999999</v>
      </c>
      <c r="I1274" s="212"/>
      <c r="J1274" s="207"/>
      <c r="K1274" s="207"/>
      <c r="L1274" s="213"/>
      <c r="M1274" s="214"/>
      <c r="N1274" s="215"/>
      <c r="O1274" s="215"/>
      <c r="P1274" s="215"/>
      <c r="Q1274" s="215"/>
      <c r="R1274" s="215"/>
      <c r="S1274" s="215"/>
      <c r="T1274" s="216"/>
      <c r="AT1274" s="217" t="s">
        <v>246</v>
      </c>
      <c r="AU1274" s="217" t="s">
        <v>82</v>
      </c>
      <c r="AV1274" s="13" t="s">
        <v>82</v>
      </c>
      <c r="AW1274" s="13" t="s">
        <v>4</v>
      </c>
      <c r="AX1274" s="13" t="s">
        <v>80</v>
      </c>
      <c r="AY1274" s="217" t="s">
        <v>206</v>
      </c>
    </row>
    <row r="1275" spans="1:65" s="2" customFormat="1" ht="16.5" customHeight="1">
      <c r="A1275" s="35"/>
      <c r="B1275" s="36"/>
      <c r="C1275" s="193" t="s">
        <v>3420</v>
      </c>
      <c r="D1275" s="193" t="s">
        <v>208</v>
      </c>
      <c r="E1275" s="194" t="s">
        <v>3421</v>
      </c>
      <c r="F1275" s="195" t="s">
        <v>3422</v>
      </c>
      <c r="G1275" s="196" t="s">
        <v>325</v>
      </c>
      <c r="H1275" s="197">
        <v>28.234000000000002</v>
      </c>
      <c r="I1275" s="198"/>
      <c r="J1275" s="199">
        <f>ROUND(I1275*H1275,2)</f>
        <v>0</v>
      </c>
      <c r="K1275" s="195" t="s">
        <v>277</v>
      </c>
      <c r="L1275" s="40"/>
      <c r="M1275" s="200" t="s">
        <v>19</v>
      </c>
      <c r="N1275" s="201" t="s">
        <v>43</v>
      </c>
      <c r="O1275" s="65"/>
      <c r="P1275" s="202">
        <f>O1275*H1275</f>
        <v>0</v>
      </c>
      <c r="Q1275" s="202">
        <v>1.9000000000000001E-4</v>
      </c>
      <c r="R1275" s="202">
        <f>Q1275*H1275</f>
        <v>5.3644600000000006E-3</v>
      </c>
      <c r="S1275" s="202">
        <v>0</v>
      </c>
      <c r="T1275" s="203">
        <f>S1275*H1275</f>
        <v>0</v>
      </c>
      <c r="U1275" s="35"/>
      <c r="V1275" s="35"/>
      <c r="W1275" s="35"/>
      <c r="X1275" s="35"/>
      <c r="Y1275" s="35"/>
      <c r="Z1275" s="35"/>
      <c r="AA1275" s="35"/>
      <c r="AB1275" s="35"/>
      <c r="AC1275" s="35"/>
      <c r="AD1275" s="35"/>
      <c r="AE1275" s="35"/>
      <c r="AR1275" s="204" t="s">
        <v>343</v>
      </c>
      <c r="AT1275" s="204" t="s">
        <v>208</v>
      </c>
      <c r="AU1275" s="204" t="s">
        <v>82</v>
      </c>
      <c r="AY1275" s="18" t="s">
        <v>206</v>
      </c>
      <c r="BE1275" s="205">
        <f>IF(N1275="základní",J1275,0)</f>
        <v>0</v>
      </c>
      <c r="BF1275" s="205">
        <f>IF(N1275="snížená",J1275,0)</f>
        <v>0</v>
      </c>
      <c r="BG1275" s="205">
        <f>IF(N1275="zákl. přenesená",J1275,0)</f>
        <v>0</v>
      </c>
      <c r="BH1275" s="205">
        <f>IF(N1275="sníž. přenesená",J1275,0)</f>
        <v>0</v>
      </c>
      <c r="BI1275" s="205">
        <f>IF(N1275="nulová",J1275,0)</f>
        <v>0</v>
      </c>
      <c r="BJ1275" s="18" t="s">
        <v>80</v>
      </c>
      <c r="BK1275" s="205">
        <f>ROUND(I1275*H1275,2)</f>
        <v>0</v>
      </c>
      <c r="BL1275" s="18" t="s">
        <v>343</v>
      </c>
      <c r="BM1275" s="204" t="s">
        <v>3423</v>
      </c>
    </row>
    <row r="1276" spans="1:65" s="2" customFormat="1" ht="58.5">
      <c r="A1276" s="35"/>
      <c r="B1276" s="36"/>
      <c r="C1276" s="37"/>
      <c r="D1276" s="208" t="s">
        <v>279</v>
      </c>
      <c r="E1276" s="37"/>
      <c r="F1276" s="221" t="s">
        <v>3404</v>
      </c>
      <c r="G1276" s="37"/>
      <c r="H1276" s="37"/>
      <c r="I1276" s="116"/>
      <c r="J1276" s="37"/>
      <c r="K1276" s="37"/>
      <c r="L1276" s="40"/>
      <c r="M1276" s="222"/>
      <c r="N1276" s="223"/>
      <c r="O1276" s="65"/>
      <c r="P1276" s="65"/>
      <c r="Q1276" s="65"/>
      <c r="R1276" s="65"/>
      <c r="S1276" s="65"/>
      <c r="T1276" s="66"/>
      <c r="U1276" s="35"/>
      <c r="V1276" s="35"/>
      <c r="W1276" s="35"/>
      <c r="X1276" s="35"/>
      <c r="Y1276" s="35"/>
      <c r="Z1276" s="35"/>
      <c r="AA1276" s="35"/>
      <c r="AB1276" s="35"/>
      <c r="AC1276" s="35"/>
      <c r="AD1276" s="35"/>
      <c r="AE1276" s="35"/>
      <c r="AT1276" s="18" t="s">
        <v>279</v>
      </c>
      <c r="AU1276" s="18" t="s">
        <v>82</v>
      </c>
    </row>
    <row r="1277" spans="1:65" s="2" customFormat="1" ht="21.75" customHeight="1">
      <c r="A1277" s="35"/>
      <c r="B1277" s="36"/>
      <c r="C1277" s="193" t="s">
        <v>3424</v>
      </c>
      <c r="D1277" s="193" t="s">
        <v>208</v>
      </c>
      <c r="E1277" s="194" t="s">
        <v>3425</v>
      </c>
      <c r="F1277" s="195" t="s">
        <v>3426</v>
      </c>
      <c r="G1277" s="196" t="s">
        <v>289</v>
      </c>
      <c r="H1277" s="197">
        <v>10.673999999999999</v>
      </c>
      <c r="I1277" s="198"/>
      <c r="J1277" s="199">
        <f>ROUND(I1277*H1277,2)</f>
        <v>0</v>
      </c>
      <c r="K1277" s="195" t="s">
        <v>277</v>
      </c>
      <c r="L1277" s="40"/>
      <c r="M1277" s="200" t="s">
        <v>19</v>
      </c>
      <c r="N1277" s="201" t="s">
        <v>43</v>
      </c>
      <c r="O1277" s="65"/>
      <c r="P1277" s="202">
        <f>O1277*H1277</f>
        <v>0</v>
      </c>
      <c r="Q1277" s="202">
        <v>0</v>
      </c>
      <c r="R1277" s="202">
        <f>Q1277*H1277</f>
        <v>0</v>
      </c>
      <c r="S1277" s="202">
        <v>0</v>
      </c>
      <c r="T1277" s="203">
        <f>S1277*H1277</f>
        <v>0</v>
      </c>
      <c r="U1277" s="35"/>
      <c r="V1277" s="35"/>
      <c r="W1277" s="35"/>
      <c r="X1277" s="35"/>
      <c r="Y1277" s="35"/>
      <c r="Z1277" s="35"/>
      <c r="AA1277" s="35"/>
      <c r="AB1277" s="35"/>
      <c r="AC1277" s="35"/>
      <c r="AD1277" s="35"/>
      <c r="AE1277" s="35"/>
      <c r="AR1277" s="204" t="s">
        <v>343</v>
      </c>
      <c r="AT1277" s="204" t="s">
        <v>208</v>
      </c>
      <c r="AU1277" s="204" t="s">
        <v>82</v>
      </c>
      <c r="AY1277" s="18" t="s">
        <v>206</v>
      </c>
      <c r="BE1277" s="205">
        <f>IF(N1277="základní",J1277,0)</f>
        <v>0</v>
      </c>
      <c r="BF1277" s="205">
        <f>IF(N1277="snížená",J1277,0)</f>
        <v>0</v>
      </c>
      <c r="BG1277" s="205">
        <f>IF(N1277="zákl. přenesená",J1277,0)</f>
        <v>0</v>
      </c>
      <c r="BH1277" s="205">
        <f>IF(N1277="sníž. přenesená",J1277,0)</f>
        <v>0</v>
      </c>
      <c r="BI1277" s="205">
        <f>IF(N1277="nulová",J1277,0)</f>
        <v>0</v>
      </c>
      <c r="BJ1277" s="18" t="s">
        <v>80</v>
      </c>
      <c r="BK1277" s="205">
        <f>ROUND(I1277*H1277,2)</f>
        <v>0</v>
      </c>
      <c r="BL1277" s="18" t="s">
        <v>343</v>
      </c>
      <c r="BM1277" s="204" t="s">
        <v>3427</v>
      </c>
    </row>
    <row r="1278" spans="1:65" s="2" customFormat="1" ht="78">
      <c r="A1278" s="35"/>
      <c r="B1278" s="36"/>
      <c r="C1278" s="37"/>
      <c r="D1278" s="208" t="s">
        <v>279</v>
      </c>
      <c r="E1278" s="37"/>
      <c r="F1278" s="221" t="s">
        <v>3124</v>
      </c>
      <c r="G1278" s="37"/>
      <c r="H1278" s="37"/>
      <c r="I1278" s="116"/>
      <c r="J1278" s="37"/>
      <c r="K1278" s="37"/>
      <c r="L1278" s="40"/>
      <c r="M1278" s="222"/>
      <c r="N1278" s="223"/>
      <c r="O1278" s="65"/>
      <c r="P1278" s="65"/>
      <c r="Q1278" s="65"/>
      <c r="R1278" s="65"/>
      <c r="S1278" s="65"/>
      <c r="T1278" s="66"/>
      <c r="U1278" s="35"/>
      <c r="V1278" s="35"/>
      <c r="W1278" s="35"/>
      <c r="X1278" s="35"/>
      <c r="Y1278" s="35"/>
      <c r="Z1278" s="35"/>
      <c r="AA1278" s="35"/>
      <c r="AB1278" s="35"/>
      <c r="AC1278" s="35"/>
      <c r="AD1278" s="35"/>
      <c r="AE1278" s="35"/>
      <c r="AT1278" s="18" t="s">
        <v>279</v>
      </c>
      <c r="AU1278" s="18" t="s">
        <v>82</v>
      </c>
    </row>
    <row r="1279" spans="1:65" s="12" customFormat="1" ht="22.9" customHeight="1">
      <c r="B1279" s="177"/>
      <c r="C1279" s="178"/>
      <c r="D1279" s="179" t="s">
        <v>71</v>
      </c>
      <c r="E1279" s="191" t="s">
        <v>3428</v>
      </c>
      <c r="F1279" s="191" t="s">
        <v>3429</v>
      </c>
      <c r="G1279" s="178"/>
      <c r="H1279" s="178"/>
      <c r="I1279" s="181"/>
      <c r="J1279" s="192">
        <f>BK1279</f>
        <v>0</v>
      </c>
      <c r="K1279" s="178"/>
      <c r="L1279" s="183"/>
      <c r="M1279" s="184"/>
      <c r="N1279" s="185"/>
      <c r="O1279" s="185"/>
      <c r="P1279" s="186">
        <f>SUM(P1280:P1367)</f>
        <v>0</v>
      </c>
      <c r="Q1279" s="185"/>
      <c r="R1279" s="186">
        <f>SUM(R1280:R1367)</f>
        <v>109.38233681999999</v>
      </c>
      <c r="S1279" s="185"/>
      <c r="T1279" s="187">
        <f>SUM(T1280:T1367)</f>
        <v>0</v>
      </c>
      <c r="AR1279" s="188" t="s">
        <v>82</v>
      </c>
      <c r="AT1279" s="189" t="s">
        <v>71</v>
      </c>
      <c r="AU1279" s="189" t="s">
        <v>80</v>
      </c>
      <c r="AY1279" s="188" t="s">
        <v>206</v>
      </c>
      <c r="BK1279" s="190">
        <f>SUM(BK1280:BK1367)</f>
        <v>0</v>
      </c>
    </row>
    <row r="1280" spans="1:65" s="2" customFormat="1" ht="21.75" customHeight="1">
      <c r="A1280" s="35"/>
      <c r="B1280" s="36"/>
      <c r="C1280" s="193" t="s">
        <v>3430</v>
      </c>
      <c r="D1280" s="193" t="s">
        <v>208</v>
      </c>
      <c r="E1280" s="194" t="s">
        <v>3431</v>
      </c>
      <c r="F1280" s="195" t="s">
        <v>3432</v>
      </c>
      <c r="G1280" s="196" t="s">
        <v>325</v>
      </c>
      <c r="H1280" s="197">
        <v>26.8</v>
      </c>
      <c r="I1280" s="198"/>
      <c r="J1280" s="199">
        <f>ROUND(I1280*H1280,2)</f>
        <v>0</v>
      </c>
      <c r="K1280" s="195" t="s">
        <v>277</v>
      </c>
      <c r="L1280" s="40"/>
      <c r="M1280" s="200" t="s">
        <v>19</v>
      </c>
      <c r="N1280" s="201" t="s">
        <v>43</v>
      </c>
      <c r="O1280" s="65"/>
      <c r="P1280" s="202">
        <f>O1280*H1280</f>
        <v>0</v>
      </c>
      <c r="Q1280" s="202">
        <v>2.7910000000000001E-2</v>
      </c>
      <c r="R1280" s="202">
        <f>Q1280*H1280</f>
        <v>0.74798799999999999</v>
      </c>
      <c r="S1280" s="202">
        <v>0</v>
      </c>
      <c r="T1280" s="203">
        <f>S1280*H1280</f>
        <v>0</v>
      </c>
      <c r="U1280" s="35"/>
      <c r="V1280" s="35"/>
      <c r="W1280" s="35"/>
      <c r="X1280" s="35"/>
      <c r="Y1280" s="35"/>
      <c r="Z1280" s="35"/>
      <c r="AA1280" s="35"/>
      <c r="AB1280" s="35"/>
      <c r="AC1280" s="35"/>
      <c r="AD1280" s="35"/>
      <c r="AE1280" s="35"/>
      <c r="AR1280" s="204" t="s">
        <v>343</v>
      </c>
      <c r="AT1280" s="204" t="s">
        <v>208</v>
      </c>
      <c r="AU1280" s="204" t="s">
        <v>82</v>
      </c>
      <c r="AY1280" s="18" t="s">
        <v>206</v>
      </c>
      <c r="BE1280" s="205">
        <f>IF(N1280="základní",J1280,0)</f>
        <v>0</v>
      </c>
      <c r="BF1280" s="205">
        <f>IF(N1280="snížená",J1280,0)</f>
        <v>0</v>
      </c>
      <c r="BG1280" s="205">
        <f>IF(N1280="zákl. přenesená",J1280,0)</f>
        <v>0</v>
      </c>
      <c r="BH1280" s="205">
        <f>IF(N1280="sníž. přenesená",J1280,0)</f>
        <v>0</v>
      </c>
      <c r="BI1280" s="205">
        <f>IF(N1280="nulová",J1280,0)</f>
        <v>0</v>
      </c>
      <c r="BJ1280" s="18" t="s">
        <v>80</v>
      </c>
      <c r="BK1280" s="205">
        <f>ROUND(I1280*H1280,2)</f>
        <v>0</v>
      </c>
      <c r="BL1280" s="18" t="s">
        <v>343</v>
      </c>
      <c r="BM1280" s="204" t="s">
        <v>3433</v>
      </c>
    </row>
    <row r="1281" spans="1:65" s="2" customFormat="1" ht="97.5">
      <c r="A1281" s="35"/>
      <c r="B1281" s="36"/>
      <c r="C1281" s="37"/>
      <c r="D1281" s="208" t="s">
        <v>279</v>
      </c>
      <c r="E1281" s="37"/>
      <c r="F1281" s="221" t="s">
        <v>3434</v>
      </c>
      <c r="G1281" s="37"/>
      <c r="H1281" s="37"/>
      <c r="I1281" s="116"/>
      <c r="J1281" s="37"/>
      <c r="K1281" s="37"/>
      <c r="L1281" s="40"/>
      <c r="M1281" s="222"/>
      <c r="N1281" s="223"/>
      <c r="O1281" s="65"/>
      <c r="P1281" s="65"/>
      <c r="Q1281" s="65"/>
      <c r="R1281" s="65"/>
      <c r="S1281" s="65"/>
      <c r="T1281" s="66"/>
      <c r="U1281" s="35"/>
      <c r="V1281" s="35"/>
      <c r="W1281" s="35"/>
      <c r="X1281" s="35"/>
      <c r="Y1281" s="35"/>
      <c r="Z1281" s="35"/>
      <c r="AA1281" s="35"/>
      <c r="AB1281" s="35"/>
      <c r="AC1281" s="35"/>
      <c r="AD1281" s="35"/>
      <c r="AE1281" s="35"/>
      <c r="AT1281" s="18" t="s">
        <v>279</v>
      </c>
      <c r="AU1281" s="18" t="s">
        <v>82</v>
      </c>
    </row>
    <row r="1282" spans="1:65" s="13" customFormat="1" ht="11.25">
      <c r="B1282" s="206"/>
      <c r="C1282" s="207"/>
      <c r="D1282" s="208" t="s">
        <v>246</v>
      </c>
      <c r="E1282" s="209" t="s">
        <v>19</v>
      </c>
      <c r="F1282" s="210" t="s">
        <v>3435</v>
      </c>
      <c r="G1282" s="207"/>
      <c r="H1282" s="211">
        <v>26.8</v>
      </c>
      <c r="I1282" s="212"/>
      <c r="J1282" s="207"/>
      <c r="K1282" s="207"/>
      <c r="L1282" s="213"/>
      <c r="M1282" s="214"/>
      <c r="N1282" s="215"/>
      <c r="O1282" s="215"/>
      <c r="P1282" s="215"/>
      <c r="Q1282" s="215"/>
      <c r="R1282" s="215"/>
      <c r="S1282" s="215"/>
      <c r="T1282" s="216"/>
      <c r="AT1282" s="217" t="s">
        <v>246</v>
      </c>
      <c r="AU1282" s="217" t="s">
        <v>82</v>
      </c>
      <c r="AV1282" s="13" t="s">
        <v>82</v>
      </c>
      <c r="AW1282" s="13" t="s">
        <v>33</v>
      </c>
      <c r="AX1282" s="13" t="s">
        <v>80</v>
      </c>
      <c r="AY1282" s="217" t="s">
        <v>206</v>
      </c>
    </row>
    <row r="1283" spans="1:65" s="2" customFormat="1" ht="21.75" customHeight="1">
      <c r="A1283" s="35"/>
      <c r="B1283" s="36"/>
      <c r="C1283" s="193" t="s">
        <v>3436</v>
      </c>
      <c r="D1283" s="193" t="s">
        <v>208</v>
      </c>
      <c r="E1283" s="194" t="s">
        <v>3437</v>
      </c>
      <c r="F1283" s="195" t="s">
        <v>3438</v>
      </c>
      <c r="G1283" s="196" t="s">
        <v>325</v>
      </c>
      <c r="H1283" s="197">
        <v>52.47</v>
      </c>
      <c r="I1283" s="198"/>
      <c r="J1283" s="199">
        <f>ROUND(I1283*H1283,2)</f>
        <v>0</v>
      </c>
      <c r="K1283" s="195" t="s">
        <v>277</v>
      </c>
      <c r="L1283" s="40"/>
      <c r="M1283" s="200" t="s">
        <v>19</v>
      </c>
      <c r="N1283" s="201" t="s">
        <v>43</v>
      </c>
      <c r="O1283" s="65"/>
      <c r="P1283" s="202">
        <f>O1283*H1283</f>
        <v>0</v>
      </c>
      <c r="Q1283" s="202">
        <v>3.1060000000000001E-2</v>
      </c>
      <c r="R1283" s="202">
        <f>Q1283*H1283</f>
        <v>1.6297182000000001</v>
      </c>
      <c r="S1283" s="202">
        <v>0</v>
      </c>
      <c r="T1283" s="203">
        <f>S1283*H1283</f>
        <v>0</v>
      </c>
      <c r="U1283" s="35"/>
      <c r="V1283" s="35"/>
      <c r="W1283" s="35"/>
      <c r="X1283" s="35"/>
      <c r="Y1283" s="35"/>
      <c r="Z1283" s="35"/>
      <c r="AA1283" s="35"/>
      <c r="AB1283" s="35"/>
      <c r="AC1283" s="35"/>
      <c r="AD1283" s="35"/>
      <c r="AE1283" s="35"/>
      <c r="AR1283" s="204" t="s">
        <v>343</v>
      </c>
      <c r="AT1283" s="204" t="s">
        <v>208</v>
      </c>
      <c r="AU1283" s="204" t="s">
        <v>82</v>
      </c>
      <c r="AY1283" s="18" t="s">
        <v>206</v>
      </c>
      <c r="BE1283" s="205">
        <f>IF(N1283="základní",J1283,0)</f>
        <v>0</v>
      </c>
      <c r="BF1283" s="205">
        <f>IF(N1283="snížená",J1283,0)</f>
        <v>0</v>
      </c>
      <c r="BG1283" s="205">
        <f>IF(N1283="zákl. přenesená",J1283,0)</f>
        <v>0</v>
      </c>
      <c r="BH1283" s="205">
        <f>IF(N1283="sníž. přenesená",J1283,0)</f>
        <v>0</v>
      </c>
      <c r="BI1283" s="205">
        <f>IF(N1283="nulová",J1283,0)</f>
        <v>0</v>
      </c>
      <c r="BJ1283" s="18" t="s">
        <v>80</v>
      </c>
      <c r="BK1283" s="205">
        <f>ROUND(I1283*H1283,2)</f>
        <v>0</v>
      </c>
      <c r="BL1283" s="18" t="s">
        <v>343</v>
      </c>
      <c r="BM1283" s="204" t="s">
        <v>3439</v>
      </c>
    </row>
    <row r="1284" spans="1:65" s="2" customFormat="1" ht="97.5">
      <c r="A1284" s="35"/>
      <c r="B1284" s="36"/>
      <c r="C1284" s="37"/>
      <c r="D1284" s="208" t="s">
        <v>279</v>
      </c>
      <c r="E1284" s="37"/>
      <c r="F1284" s="221" t="s">
        <v>3434</v>
      </c>
      <c r="G1284" s="37"/>
      <c r="H1284" s="37"/>
      <c r="I1284" s="116"/>
      <c r="J1284" s="37"/>
      <c r="K1284" s="37"/>
      <c r="L1284" s="40"/>
      <c r="M1284" s="222"/>
      <c r="N1284" s="223"/>
      <c r="O1284" s="65"/>
      <c r="P1284" s="65"/>
      <c r="Q1284" s="65"/>
      <c r="R1284" s="65"/>
      <c r="S1284" s="65"/>
      <c r="T1284" s="66"/>
      <c r="U1284" s="35"/>
      <c r="V1284" s="35"/>
      <c r="W1284" s="35"/>
      <c r="X1284" s="35"/>
      <c r="Y1284" s="35"/>
      <c r="Z1284" s="35"/>
      <c r="AA1284" s="35"/>
      <c r="AB1284" s="35"/>
      <c r="AC1284" s="35"/>
      <c r="AD1284" s="35"/>
      <c r="AE1284" s="35"/>
      <c r="AT1284" s="18" t="s">
        <v>279</v>
      </c>
      <c r="AU1284" s="18" t="s">
        <v>82</v>
      </c>
    </row>
    <row r="1285" spans="1:65" s="13" customFormat="1" ht="11.25">
      <c r="B1285" s="206"/>
      <c r="C1285" s="207"/>
      <c r="D1285" s="208" t="s">
        <v>246</v>
      </c>
      <c r="E1285" s="209" t="s">
        <v>19</v>
      </c>
      <c r="F1285" s="210" t="s">
        <v>2290</v>
      </c>
      <c r="G1285" s="207"/>
      <c r="H1285" s="211">
        <v>52.47</v>
      </c>
      <c r="I1285" s="212"/>
      <c r="J1285" s="207"/>
      <c r="K1285" s="207"/>
      <c r="L1285" s="213"/>
      <c r="M1285" s="214"/>
      <c r="N1285" s="215"/>
      <c r="O1285" s="215"/>
      <c r="P1285" s="215"/>
      <c r="Q1285" s="215"/>
      <c r="R1285" s="215"/>
      <c r="S1285" s="215"/>
      <c r="T1285" s="216"/>
      <c r="AT1285" s="217" t="s">
        <v>246</v>
      </c>
      <c r="AU1285" s="217" t="s">
        <v>82</v>
      </c>
      <c r="AV1285" s="13" t="s">
        <v>82</v>
      </c>
      <c r="AW1285" s="13" t="s">
        <v>33</v>
      </c>
      <c r="AX1285" s="13" t="s">
        <v>80</v>
      </c>
      <c r="AY1285" s="217" t="s">
        <v>206</v>
      </c>
    </row>
    <row r="1286" spans="1:65" s="2" customFormat="1" ht="21.75" customHeight="1">
      <c r="A1286" s="35"/>
      <c r="B1286" s="36"/>
      <c r="C1286" s="193" t="s">
        <v>3440</v>
      </c>
      <c r="D1286" s="193" t="s">
        <v>208</v>
      </c>
      <c r="E1286" s="194" t="s">
        <v>3441</v>
      </c>
      <c r="F1286" s="195" t="s">
        <v>3442</v>
      </c>
      <c r="G1286" s="196" t="s">
        <v>325</v>
      </c>
      <c r="H1286" s="197">
        <v>79.27</v>
      </c>
      <c r="I1286" s="198"/>
      <c r="J1286" s="199">
        <f>ROUND(I1286*H1286,2)</f>
        <v>0</v>
      </c>
      <c r="K1286" s="195" t="s">
        <v>277</v>
      </c>
      <c r="L1286" s="40"/>
      <c r="M1286" s="200" t="s">
        <v>19</v>
      </c>
      <c r="N1286" s="201" t="s">
        <v>43</v>
      </c>
      <c r="O1286" s="65"/>
      <c r="P1286" s="202">
        <f>O1286*H1286</f>
        <v>0</v>
      </c>
      <c r="Q1286" s="202">
        <v>2.0000000000000001E-4</v>
      </c>
      <c r="R1286" s="202">
        <f>Q1286*H1286</f>
        <v>1.5854E-2</v>
      </c>
      <c r="S1286" s="202">
        <v>0</v>
      </c>
      <c r="T1286" s="203">
        <f>S1286*H1286</f>
        <v>0</v>
      </c>
      <c r="U1286" s="35"/>
      <c r="V1286" s="35"/>
      <c r="W1286" s="35"/>
      <c r="X1286" s="35"/>
      <c r="Y1286" s="35"/>
      <c r="Z1286" s="35"/>
      <c r="AA1286" s="35"/>
      <c r="AB1286" s="35"/>
      <c r="AC1286" s="35"/>
      <c r="AD1286" s="35"/>
      <c r="AE1286" s="35"/>
      <c r="AR1286" s="204" t="s">
        <v>343</v>
      </c>
      <c r="AT1286" s="204" t="s">
        <v>208</v>
      </c>
      <c r="AU1286" s="204" t="s">
        <v>82</v>
      </c>
      <c r="AY1286" s="18" t="s">
        <v>206</v>
      </c>
      <c r="BE1286" s="205">
        <f>IF(N1286="základní",J1286,0)</f>
        <v>0</v>
      </c>
      <c r="BF1286" s="205">
        <f>IF(N1286="snížená",J1286,0)</f>
        <v>0</v>
      </c>
      <c r="BG1286" s="205">
        <f>IF(N1286="zákl. přenesená",J1286,0)</f>
        <v>0</v>
      </c>
      <c r="BH1286" s="205">
        <f>IF(N1286="sníž. přenesená",J1286,0)</f>
        <v>0</v>
      </c>
      <c r="BI1286" s="205">
        <f>IF(N1286="nulová",J1286,0)</f>
        <v>0</v>
      </c>
      <c r="BJ1286" s="18" t="s">
        <v>80</v>
      </c>
      <c r="BK1286" s="205">
        <f>ROUND(I1286*H1286,2)</f>
        <v>0</v>
      </c>
      <c r="BL1286" s="18" t="s">
        <v>343</v>
      </c>
      <c r="BM1286" s="204" t="s">
        <v>3443</v>
      </c>
    </row>
    <row r="1287" spans="1:65" s="2" customFormat="1" ht="97.5">
      <c r="A1287" s="35"/>
      <c r="B1287" s="36"/>
      <c r="C1287" s="37"/>
      <c r="D1287" s="208" t="s">
        <v>279</v>
      </c>
      <c r="E1287" s="37"/>
      <c r="F1287" s="221" t="s">
        <v>3434</v>
      </c>
      <c r="G1287" s="37"/>
      <c r="H1287" s="37"/>
      <c r="I1287" s="116"/>
      <c r="J1287" s="37"/>
      <c r="K1287" s="37"/>
      <c r="L1287" s="40"/>
      <c r="M1287" s="222"/>
      <c r="N1287" s="223"/>
      <c r="O1287" s="65"/>
      <c r="P1287" s="65"/>
      <c r="Q1287" s="65"/>
      <c r="R1287" s="65"/>
      <c r="S1287" s="65"/>
      <c r="T1287" s="66"/>
      <c r="U1287" s="35"/>
      <c r="V1287" s="35"/>
      <c r="W1287" s="35"/>
      <c r="X1287" s="35"/>
      <c r="Y1287" s="35"/>
      <c r="Z1287" s="35"/>
      <c r="AA1287" s="35"/>
      <c r="AB1287" s="35"/>
      <c r="AC1287" s="35"/>
      <c r="AD1287" s="35"/>
      <c r="AE1287" s="35"/>
      <c r="AT1287" s="18" t="s">
        <v>279</v>
      </c>
      <c r="AU1287" s="18" t="s">
        <v>82</v>
      </c>
    </row>
    <row r="1288" spans="1:65" s="13" customFormat="1" ht="11.25">
      <c r="B1288" s="206"/>
      <c r="C1288" s="207"/>
      <c r="D1288" s="208" t="s">
        <v>246</v>
      </c>
      <c r="E1288" s="209" t="s">
        <v>19</v>
      </c>
      <c r="F1288" s="210" t="s">
        <v>3444</v>
      </c>
      <c r="G1288" s="207"/>
      <c r="H1288" s="211">
        <v>79.27</v>
      </c>
      <c r="I1288" s="212"/>
      <c r="J1288" s="207"/>
      <c r="K1288" s="207"/>
      <c r="L1288" s="213"/>
      <c r="M1288" s="214"/>
      <c r="N1288" s="215"/>
      <c r="O1288" s="215"/>
      <c r="P1288" s="215"/>
      <c r="Q1288" s="215"/>
      <c r="R1288" s="215"/>
      <c r="S1288" s="215"/>
      <c r="T1288" s="216"/>
      <c r="AT1288" s="217" t="s">
        <v>246</v>
      </c>
      <c r="AU1288" s="217" t="s">
        <v>82</v>
      </c>
      <c r="AV1288" s="13" t="s">
        <v>82</v>
      </c>
      <c r="AW1288" s="13" t="s">
        <v>33</v>
      </c>
      <c r="AX1288" s="13" t="s">
        <v>80</v>
      </c>
      <c r="AY1288" s="217" t="s">
        <v>206</v>
      </c>
    </row>
    <row r="1289" spans="1:65" s="2" customFormat="1" ht="16.5" customHeight="1">
      <c r="A1289" s="35"/>
      <c r="B1289" s="36"/>
      <c r="C1289" s="193" t="s">
        <v>3445</v>
      </c>
      <c r="D1289" s="193" t="s">
        <v>208</v>
      </c>
      <c r="E1289" s="194" t="s">
        <v>3446</v>
      </c>
      <c r="F1289" s="195" t="s">
        <v>3447</v>
      </c>
      <c r="G1289" s="196" t="s">
        <v>325</v>
      </c>
      <c r="H1289" s="197">
        <v>79.27</v>
      </c>
      <c r="I1289" s="198"/>
      <c r="J1289" s="199">
        <f>ROUND(I1289*H1289,2)</f>
        <v>0</v>
      </c>
      <c r="K1289" s="195" t="s">
        <v>277</v>
      </c>
      <c r="L1289" s="40"/>
      <c r="M1289" s="200" t="s">
        <v>19</v>
      </c>
      <c r="N1289" s="201" t="s">
        <v>43</v>
      </c>
      <c r="O1289" s="65"/>
      <c r="P1289" s="202">
        <f>O1289*H1289</f>
        <v>0</v>
      </c>
      <c r="Q1289" s="202">
        <v>3.2000000000000002E-3</v>
      </c>
      <c r="R1289" s="202">
        <f>Q1289*H1289</f>
        <v>0.253664</v>
      </c>
      <c r="S1289" s="202">
        <v>0</v>
      </c>
      <c r="T1289" s="203">
        <f>S1289*H1289</f>
        <v>0</v>
      </c>
      <c r="U1289" s="35"/>
      <c r="V1289" s="35"/>
      <c r="W1289" s="35"/>
      <c r="X1289" s="35"/>
      <c r="Y1289" s="35"/>
      <c r="Z1289" s="35"/>
      <c r="AA1289" s="35"/>
      <c r="AB1289" s="35"/>
      <c r="AC1289" s="35"/>
      <c r="AD1289" s="35"/>
      <c r="AE1289" s="35"/>
      <c r="AR1289" s="204" t="s">
        <v>343</v>
      </c>
      <c r="AT1289" s="204" t="s">
        <v>208</v>
      </c>
      <c r="AU1289" s="204" t="s">
        <v>82</v>
      </c>
      <c r="AY1289" s="18" t="s">
        <v>206</v>
      </c>
      <c r="BE1289" s="205">
        <f>IF(N1289="základní",J1289,0)</f>
        <v>0</v>
      </c>
      <c r="BF1289" s="205">
        <f>IF(N1289="snížená",J1289,0)</f>
        <v>0</v>
      </c>
      <c r="BG1289" s="205">
        <f>IF(N1289="zákl. přenesená",J1289,0)</f>
        <v>0</v>
      </c>
      <c r="BH1289" s="205">
        <f>IF(N1289="sníž. přenesená",J1289,0)</f>
        <v>0</v>
      </c>
      <c r="BI1289" s="205">
        <f>IF(N1289="nulová",J1289,0)</f>
        <v>0</v>
      </c>
      <c r="BJ1289" s="18" t="s">
        <v>80</v>
      </c>
      <c r="BK1289" s="205">
        <f>ROUND(I1289*H1289,2)</f>
        <v>0</v>
      </c>
      <c r="BL1289" s="18" t="s">
        <v>343</v>
      </c>
      <c r="BM1289" s="204" t="s">
        <v>3448</v>
      </c>
    </row>
    <row r="1290" spans="1:65" s="2" customFormat="1" ht="97.5">
      <c r="A1290" s="35"/>
      <c r="B1290" s="36"/>
      <c r="C1290" s="37"/>
      <c r="D1290" s="208" t="s">
        <v>279</v>
      </c>
      <c r="E1290" s="37"/>
      <c r="F1290" s="221" t="s">
        <v>3434</v>
      </c>
      <c r="G1290" s="37"/>
      <c r="H1290" s="37"/>
      <c r="I1290" s="116"/>
      <c r="J1290" s="37"/>
      <c r="K1290" s="37"/>
      <c r="L1290" s="40"/>
      <c r="M1290" s="222"/>
      <c r="N1290" s="223"/>
      <c r="O1290" s="65"/>
      <c r="P1290" s="65"/>
      <c r="Q1290" s="65"/>
      <c r="R1290" s="65"/>
      <c r="S1290" s="65"/>
      <c r="T1290" s="66"/>
      <c r="U1290" s="35"/>
      <c r="V1290" s="35"/>
      <c r="W1290" s="35"/>
      <c r="X1290" s="35"/>
      <c r="Y1290" s="35"/>
      <c r="Z1290" s="35"/>
      <c r="AA1290" s="35"/>
      <c r="AB1290" s="35"/>
      <c r="AC1290" s="35"/>
      <c r="AD1290" s="35"/>
      <c r="AE1290" s="35"/>
      <c r="AT1290" s="18" t="s">
        <v>279</v>
      </c>
      <c r="AU1290" s="18" t="s">
        <v>82</v>
      </c>
    </row>
    <row r="1291" spans="1:65" s="13" customFormat="1" ht="11.25">
      <c r="B1291" s="206"/>
      <c r="C1291" s="207"/>
      <c r="D1291" s="208" t="s">
        <v>246</v>
      </c>
      <c r="E1291" s="209" t="s">
        <v>19</v>
      </c>
      <c r="F1291" s="210" t="s">
        <v>3444</v>
      </c>
      <c r="G1291" s="207"/>
      <c r="H1291" s="211">
        <v>79.27</v>
      </c>
      <c r="I1291" s="212"/>
      <c r="J1291" s="207"/>
      <c r="K1291" s="207"/>
      <c r="L1291" s="213"/>
      <c r="M1291" s="214"/>
      <c r="N1291" s="215"/>
      <c r="O1291" s="215"/>
      <c r="P1291" s="215"/>
      <c r="Q1291" s="215"/>
      <c r="R1291" s="215"/>
      <c r="S1291" s="215"/>
      <c r="T1291" s="216"/>
      <c r="AT1291" s="217" t="s">
        <v>246</v>
      </c>
      <c r="AU1291" s="217" t="s">
        <v>82</v>
      </c>
      <c r="AV1291" s="13" t="s">
        <v>82</v>
      </c>
      <c r="AW1291" s="13" t="s">
        <v>33</v>
      </c>
      <c r="AX1291" s="13" t="s">
        <v>80</v>
      </c>
      <c r="AY1291" s="217" t="s">
        <v>206</v>
      </c>
    </row>
    <row r="1292" spans="1:65" s="2" customFormat="1" ht="21.75" customHeight="1">
      <c r="A1292" s="35"/>
      <c r="B1292" s="36"/>
      <c r="C1292" s="193" t="s">
        <v>3449</v>
      </c>
      <c r="D1292" s="193" t="s">
        <v>208</v>
      </c>
      <c r="E1292" s="194" t="s">
        <v>3450</v>
      </c>
      <c r="F1292" s="195" t="s">
        <v>3451</v>
      </c>
      <c r="G1292" s="196" t="s">
        <v>325</v>
      </c>
      <c r="H1292" s="197">
        <v>5545.9250000000002</v>
      </c>
      <c r="I1292" s="198"/>
      <c r="J1292" s="199">
        <f>ROUND(I1292*H1292,2)</f>
        <v>0</v>
      </c>
      <c r="K1292" s="195" t="s">
        <v>277</v>
      </c>
      <c r="L1292" s="40"/>
      <c r="M1292" s="200" t="s">
        <v>19</v>
      </c>
      <c r="N1292" s="201" t="s">
        <v>43</v>
      </c>
      <c r="O1292" s="65"/>
      <c r="P1292" s="202">
        <f>O1292*H1292</f>
        <v>0</v>
      </c>
      <c r="Q1292" s="202">
        <v>1.2200000000000001E-2</v>
      </c>
      <c r="R1292" s="202">
        <f>Q1292*H1292</f>
        <v>67.660285000000002</v>
      </c>
      <c r="S1292" s="202">
        <v>0</v>
      </c>
      <c r="T1292" s="203">
        <f>S1292*H1292</f>
        <v>0</v>
      </c>
      <c r="U1292" s="35"/>
      <c r="V1292" s="35"/>
      <c r="W1292" s="35"/>
      <c r="X1292" s="35"/>
      <c r="Y1292" s="35"/>
      <c r="Z1292" s="35"/>
      <c r="AA1292" s="35"/>
      <c r="AB1292" s="35"/>
      <c r="AC1292" s="35"/>
      <c r="AD1292" s="35"/>
      <c r="AE1292" s="35"/>
      <c r="AR1292" s="204" t="s">
        <v>343</v>
      </c>
      <c r="AT1292" s="204" t="s">
        <v>208</v>
      </c>
      <c r="AU1292" s="204" t="s">
        <v>82</v>
      </c>
      <c r="AY1292" s="18" t="s">
        <v>206</v>
      </c>
      <c r="BE1292" s="205">
        <f>IF(N1292="základní",J1292,0)</f>
        <v>0</v>
      </c>
      <c r="BF1292" s="205">
        <f>IF(N1292="snížená",J1292,0)</f>
        <v>0</v>
      </c>
      <c r="BG1292" s="205">
        <f>IF(N1292="zákl. přenesená",J1292,0)</f>
        <v>0</v>
      </c>
      <c r="BH1292" s="205">
        <f>IF(N1292="sníž. přenesená",J1292,0)</f>
        <v>0</v>
      </c>
      <c r="BI1292" s="205">
        <f>IF(N1292="nulová",J1292,0)</f>
        <v>0</v>
      </c>
      <c r="BJ1292" s="18" t="s">
        <v>80</v>
      </c>
      <c r="BK1292" s="205">
        <f>ROUND(I1292*H1292,2)</f>
        <v>0</v>
      </c>
      <c r="BL1292" s="18" t="s">
        <v>343</v>
      </c>
      <c r="BM1292" s="204" t="s">
        <v>3452</v>
      </c>
    </row>
    <row r="1293" spans="1:65" s="2" customFormat="1" ht="87.75">
      <c r="A1293" s="35"/>
      <c r="B1293" s="36"/>
      <c r="C1293" s="37"/>
      <c r="D1293" s="208" t="s">
        <v>279</v>
      </c>
      <c r="E1293" s="37"/>
      <c r="F1293" s="221" t="s">
        <v>3453</v>
      </c>
      <c r="G1293" s="37"/>
      <c r="H1293" s="37"/>
      <c r="I1293" s="116"/>
      <c r="J1293" s="37"/>
      <c r="K1293" s="37"/>
      <c r="L1293" s="40"/>
      <c r="M1293" s="222"/>
      <c r="N1293" s="223"/>
      <c r="O1293" s="65"/>
      <c r="P1293" s="65"/>
      <c r="Q1293" s="65"/>
      <c r="R1293" s="65"/>
      <c r="S1293" s="65"/>
      <c r="T1293" s="66"/>
      <c r="U1293" s="35"/>
      <c r="V1293" s="35"/>
      <c r="W1293" s="35"/>
      <c r="X1293" s="35"/>
      <c r="Y1293" s="35"/>
      <c r="Z1293" s="35"/>
      <c r="AA1293" s="35"/>
      <c r="AB1293" s="35"/>
      <c r="AC1293" s="35"/>
      <c r="AD1293" s="35"/>
      <c r="AE1293" s="35"/>
      <c r="AT1293" s="18" t="s">
        <v>279</v>
      </c>
      <c r="AU1293" s="18" t="s">
        <v>82</v>
      </c>
    </row>
    <row r="1294" spans="1:65" s="13" customFormat="1" ht="22.5">
      <c r="B1294" s="206"/>
      <c r="C1294" s="207"/>
      <c r="D1294" s="208" t="s">
        <v>246</v>
      </c>
      <c r="E1294" s="209" t="s">
        <v>19</v>
      </c>
      <c r="F1294" s="210" t="s">
        <v>3454</v>
      </c>
      <c r="G1294" s="207"/>
      <c r="H1294" s="211">
        <v>803.5</v>
      </c>
      <c r="I1294" s="212"/>
      <c r="J1294" s="207"/>
      <c r="K1294" s="207"/>
      <c r="L1294" s="213"/>
      <c r="M1294" s="214"/>
      <c r="N1294" s="215"/>
      <c r="O1294" s="215"/>
      <c r="P1294" s="215"/>
      <c r="Q1294" s="215"/>
      <c r="R1294" s="215"/>
      <c r="S1294" s="215"/>
      <c r="T1294" s="216"/>
      <c r="AT1294" s="217" t="s">
        <v>246</v>
      </c>
      <c r="AU1294" s="217" t="s">
        <v>82</v>
      </c>
      <c r="AV1294" s="13" t="s">
        <v>82</v>
      </c>
      <c r="AW1294" s="13" t="s">
        <v>33</v>
      </c>
      <c r="AX1294" s="13" t="s">
        <v>72</v>
      </c>
      <c r="AY1294" s="217" t="s">
        <v>206</v>
      </c>
    </row>
    <row r="1295" spans="1:65" s="13" customFormat="1" ht="22.5">
      <c r="B1295" s="206"/>
      <c r="C1295" s="207"/>
      <c r="D1295" s="208" t="s">
        <v>246</v>
      </c>
      <c r="E1295" s="209" t="s">
        <v>19</v>
      </c>
      <c r="F1295" s="210" t="s">
        <v>3455</v>
      </c>
      <c r="G1295" s="207"/>
      <c r="H1295" s="211">
        <v>953.74</v>
      </c>
      <c r="I1295" s="212"/>
      <c r="J1295" s="207"/>
      <c r="K1295" s="207"/>
      <c r="L1295" s="213"/>
      <c r="M1295" s="214"/>
      <c r="N1295" s="215"/>
      <c r="O1295" s="215"/>
      <c r="P1295" s="215"/>
      <c r="Q1295" s="215"/>
      <c r="R1295" s="215"/>
      <c r="S1295" s="215"/>
      <c r="T1295" s="216"/>
      <c r="AT1295" s="217" t="s">
        <v>246</v>
      </c>
      <c r="AU1295" s="217" t="s">
        <v>82</v>
      </c>
      <c r="AV1295" s="13" t="s">
        <v>82</v>
      </c>
      <c r="AW1295" s="13" t="s">
        <v>33</v>
      </c>
      <c r="AX1295" s="13" t="s">
        <v>72</v>
      </c>
      <c r="AY1295" s="217" t="s">
        <v>206</v>
      </c>
    </row>
    <row r="1296" spans="1:65" s="13" customFormat="1" ht="11.25">
      <c r="B1296" s="206"/>
      <c r="C1296" s="207"/>
      <c r="D1296" s="208" t="s">
        <v>246</v>
      </c>
      <c r="E1296" s="209" t="s">
        <v>19</v>
      </c>
      <c r="F1296" s="210" t="s">
        <v>3456</v>
      </c>
      <c r="G1296" s="207"/>
      <c r="H1296" s="211">
        <v>505.58499999999998</v>
      </c>
      <c r="I1296" s="212"/>
      <c r="J1296" s="207"/>
      <c r="K1296" s="207"/>
      <c r="L1296" s="213"/>
      <c r="M1296" s="214"/>
      <c r="N1296" s="215"/>
      <c r="O1296" s="215"/>
      <c r="P1296" s="215"/>
      <c r="Q1296" s="215"/>
      <c r="R1296" s="215"/>
      <c r="S1296" s="215"/>
      <c r="T1296" s="216"/>
      <c r="AT1296" s="217" t="s">
        <v>246</v>
      </c>
      <c r="AU1296" s="217" t="s">
        <v>82</v>
      </c>
      <c r="AV1296" s="13" t="s">
        <v>82</v>
      </c>
      <c r="AW1296" s="13" t="s">
        <v>33</v>
      </c>
      <c r="AX1296" s="13" t="s">
        <v>72</v>
      </c>
      <c r="AY1296" s="217" t="s">
        <v>206</v>
      </c>
    </row>
    <row r="1297" spans="1:65" s="13" customFormat="1" ht="22.5">
      <c r="B1297" s="206"/>
      <c r="C1297" s="207"/>
      <c r="D1297" s="208" t="s">
        <v>246</v>
      </c>
      <c r="E1297" s="209" t="s">
        <v>19</v>
      </c>
      <c r="F1297" s="210" t="s">
        <v>3457</v>
      </c>
      <c r="G1297" s="207"/>
      <c r="H1297" s="211">
        <v>1211.26</v>
      </c>
      <c r="I1297" s="212"/>
      <c r="J1297" s="207"/>
      <c r="K1297" s="207"/>
      <c r="L1297" s="213"/>
      <c r="M1297" s="214"/>
      <c r="N1297" s="215"/>
      <c r="O1297" s="215"/>
      <c r="P1297" s="215"/>
      <c r="Q1297" s="215"/>
      <c r="R1297" s="215"/>
      <c r="S1297" s="215"/>
      <c r="T1297" s="216"/>
      <c r="AT1297" s="217" t="s">
        <v>246</v>
      </c>
      <c r="AU1297" s="217" t="s">
        <v>82</v>
      </c>
      <c r="AV1297" s="13" t="s">
        <v>82</v>
      </c>
      <c r="AW1297" s="13" t="s">
        <v>33</v>
      </c>
      <c r="AX1297" s="13" t="s">
        <v>72</v>
      </c>
      <c r="AY1297" s="217" t="s">
        <v>206</v>
      </c>
    </row>
    <row r="1298" spans="1:65" s="13" customFormat="1" ht="22.5">
      <c r="B1298" s="206"/>
      <c r="C1298" s="207"/>
      <c r="D1298" s="208" t="s">
        <v>246</v>
      </c>
      <c r="E1298" s="209" t="s">
        <v>19</v>
      </c>
      <c r="F1298" s="210" t="s">
        <v>3458</v>
      </c>
      <c r="G1298" s="207"/>
      <c r="H1298" s="211">
        <v>1297.23</v>
      </c>
      <c r="I1298" s="212"/>
      <c r="J1298" s="207"/>
      <c r="K1298" s="207"/>
      <c r="L1298" s="213"/>
      <c r="M1298" s="214"/>
      <c r="N1298" s="215"/>
      <c r="O1298" s="215"/>
      <c r="P1298" s="215"/>
      <c r="Q1298" s="215"/>
      <c r="R1298" s="215"/>
      <c r="S1298" s="215"/>
      <c r="T1298" s="216"/>
      <c r="AT1298" s="217" t="s">
        <v>246</v>
      </c>
      <c r="AU1298" s="217" t="s">
        <v>82</v>
      </c>
      <c r="AV1298" s="13" t="s">
        <v>82</v>
      </c>
      <c r="AW1298" s="13" t="s">
        <v>33</v>
      </c>
      <c r="AX1298" s="13" t="s">
        <v>72</v>
      </c>
      <c r="AY1298" s="217" t="s">
        <v>206</v>
      </c>
    </row>
    <row r="1299" spans="1:65" s="13" customFormat="1" ht="11.25">
      <c r="B1299" s="206"/>
      <c r="C1299" s="207"/>
      <c r="D1299" s="208" t="s">
        <v>246</v>
      </c>
      <c r="E1299" s="209" t="s">
        <v>19</v>
      </c>
      <c r="F1299" s="210" t="s">
        <v>3459</v>
      </c>
      <c r="G1299" s="207"/>
      <c r="H1299" s="211">
        <v>774.61</v>
      </c>
      <c r="I1299" s="212"/>
      <c r="J1299" s="207"/>
      <c r="K1299" s="207"/>
      <c r="L1299" s="213"/>
      <c r="M1299" s="214"/>
      <c r="N1299" s="215"/>
      <c r="O1299" s="215"/>
      <c r="P1299" s="215"/>
      <c r="Q1299" s="215"/>
      <c r="R1299" s="215"/>
      <c r="S1299" s="215"/>
      <c r="T1299" s="216"/>
      <c r="AT1299" s="217" t="s">
        <v>246</v>
      </c>
      <c r="AU1299" s="217" t="s">
        <v>82</v>
      </c>
      <c r="AV1299" s="13" t="s">
        <v>82</v>
      </c>
      <c r="AW1299" s="13" t="s">
        <v>33</v>
      </c>
      <c r="AX1299" s="13" t="s">
        <v>72</v>
      </c>
      <c r="AY1299" s="217" t="s">
        <v>206</v>
      </c>
    </row>
    <row r="1300" spans="1:65" s="14" customFormat="1" ht="11.25">
      <c r="B1300" s="234"/>
      <c r="C1300" s="235"/>
      <c r="D1300" s="208" t="s">
        <v>246</v>
      </c>
      <c r="E1300" s="236" t="s">
        <v>19</v>
      </c>
      <c r="F1300" s="237" t="s">
        <v>406</v>
      </c>
      <c r="G1300" s="235"/>
      <c r="H1300" s="238">
        <v>5545.9250000000002</v>
      </c>
      <c r="I1300" s="239"/>
      <c r="J1300" s="235"/>
      <c r="K1300" s="235"/>
      <c r="L1300" s="240"/>
      <c r="M1300" s="241"/>
      <c r="N1300" s="242"/>
      <c r="O1300" s="242"/>
      <c r="P1300" s="242"/>
      <c r="Q1300" s="242"/>
      <c r="R1300" s="242"/>
      <c r="S1300" s="242"/>
      <c r="T1300" s="243"/>
      <c r="AT1300" s="244" t="s">
        <v>246</v>
      </c>
      <c r="AU1300" s="244" t="s">
        <v>82</v>
      </c>
      <c r="AV1300" s="14" t="s">
        <v>212</v>
      </c>
      <c r="AW1300" s="14" t="s">
        <v>33</v>
      </c>
      <c r="AX1300" s="14" t="s">
        <v>80</v>
      </c>
      <c r="AY1300" s="244" t="s">
        <v>206</v>
      </c>
    </row>
    <row r="1301" spans="1:65" s="2" customFormat="1" ht="21.75" customHeight="1">
      <c r="A1301" s="35"/>
      <c r="B1301" s="36"/>
      <c r="C1301" s="193" t="s">
        <v>3460</v>
      </c>
      <c r="D1301" s="193" t="s">
        <v>208</v>
      </c>
      <c r="E1301" s="194" t="s">
        <v>3461</v>
      </c>
      <c r="F1301" s="195" t="s">
        <v>3462</v>
      </c>
      <c r="G1301" s="196" t="s">
        <v>325</v>
      </c>
      <c r="H1301" s="197">
        <v>1.8959999999999999</v>
      </c>
      <c r="I1301" s="198"/>
      <c r="J1301" s="199">
        <f>ROUND(I1301*H1301,2)</f>
        <v>0</v>
      </c>
      <c r="K1301" s="195" t="s">
        <v>277</v>
      </c>
      <c r="L1301" s="40"/>
      <c r="M1301" s="200" t="s">
        <v>19</v>
      </c>
      <c r="N1301" s="201" t="s">
        <v>43</v>
      </c>
      <c r="O1301" s="65"/>
      <c r="P1301" s="202">
        <f>O1301*H1301</f>
        <v>0</v>
      </c>
      <c r="Q1301" s="202">
        <v>2.487E-2</v>
      </c>
      <c r="R1301" s="202">
        <f>Q1301*H1301</f>
        <v>4.7153519999999997E-2</v>
      </c>
      <c r="S1301" s="202">
        <v>0</v>
      </c>
      <c r="T1301" s="203">
        <f>S1301*H1301</f>
        <v>0</v>
      </c>
      <c r="U1301" s="35"/>
      <c r="V1301" s="35"/>
      <c r="W1301" s="35"/>
      <c r="X1301" s="35"/>
      <c r="Y1301" s="35"/>
      <c r="Z1301" s="35"/>
      <c r="AA1301" s="35"/>
      <c r="AB1301" s="35"/>
      <c r="AC1301" s="35"/>
      <c r="AD1301" s="35"/>
      <c r="AE1301" s="35"/>
      <c r="AR1301" s="204" t="s">
        <v>343</v>
      </c>
      <c r="AT1301" s="204" t="s">
        <v>208</v>
      </c>
      <c r="AU1301" s="204" t="s">
        <v>82</v>
      </c>
      <c r="AY1301" s="18" t="s">
        <v>206</v>
      </c>
      <c r="BE1301" s="205">
        <f>IF(N1301="základní",J1301,0)</f>
        <v>0</v>
      </c>
      <c r="BF1301" s="205">
        <f>IF(N1301="snížená",J1301,0)</f>
        <v>0</v>
      </c>
      <c r="BG1301" s="205">
        <f>IF(N1301="zákl. přenesená",J1301,0)</f>
        <v>0</v>
      </c>
      <c r="BH1301" s="205">
        <f>IF(N1301="sníž. přenesená",J1301,0)</f>
        <v>0</v>
      </c>
      <c r="BI1301" s="205">
        <f>IF(N1301="nulová",J1301,0)</f>
        <v>0</v>
      </c>
      <c r="BJ1301" s="18" t="s">
        <v>80</v>
      </c>
      <c r="BK1301" s="205">
        <f>ROUND(I1301*H1301,2)</f>
        <v>0</v>
      </c>
      <c r="BL1301" s="18" t="s">
        <v>343</v>
      </c>
      <c r="BM1301" s="204" t="s">
        <v>3463</v>
      </c>
    </row>
    <row r="1302" spans="1:65" s="2" customFormat="1" ht="87.75">
      <c r="A1302" s="35"/>
      <c r="B1302" s="36"/>
      <c r="C1302" s="37"/>
      <c r="D1302" s="208" t="s">
        <v>279</v>
      </c>
      <c r="E1302" s="37"/>
      <c r="F1302" s="221" t="s">
        <v>3453</v>
      </c>
      <c r="G1302" s="37"/>
      <c r="H1302" s="37"/>
      <c r="I1302" s="116"/>
      <c r="J1302" s="37"/>
      <c r="K1302" s="37"/>
      <c r="L1302" s="40"/>
      <c r="M1302" s="222"/>
      <c r="N1302" s="223"/>
      <c r="O1302" s="65"/>
      <c r="P1302" s="65"/>
      <c r="Q1302" s="65"/>
      <c r="R1302" s="65"/>
      <c r="S1302" s="65"/>
      <c r="T1302" s="66"/>
      <c r="U1302" s="35"/>
      <c r="V1302" s="35"/>
      <c r="W1302" s="35"/>
      <c r="X1302" s="35"/>
      <c r="Y1302" s="35"/>
      <c r="Z1302" s="35"/>
      <c r="AA1302" s="35"/>
      <c r="AB1302" s="35"/>
      <c r="AC1302" s="35"/>
      <c r="AD1302" s="35"/>
      <c r="AE1302" s="35"/>
      <c r="AT1302" s="18" t="s">
        <v>279</v>
      </c>
      <c r="AU1302" s="18" t="s">
        <v>82</v>
      </c>
    </row>
    <row r="1303" spans="1:65" s="13" customFormat="1" ht="11.25">
      <c r="B1303" s="206"/>
      <c r="C1303" s="207"/>
      <c r="D1303" s="208" t="s">
        <v>246</v>
      </c>
      <c r="E1303" s="209" t="s">
        <v>19</v>
      </c>
      <c r="F1303" s="210" t="s">
        <v>3464</v>
      </c>
      <c r="G1303" s="207"/>
      <c r="H1303" s="211">
        <v>1.8959999999999999</v>
      </c>
      <c r="I1303" s="212"/>
      <c r="J1303" s="207"/>
      <c r="K1303" s="207"/>
      <c r="L1303" s="213"/>
      <c r="M1303" s="214"/>
      <c r="N1303" s="215"/>
      <c r="O1303" s="215"/>
      <c r="P1303" s="215"/>
      <c r="Q1303" s="215"/>
      <c r="R1303" s="215"/>
      <c r="S1303" s="215"/>
      <c r="T1303" s="216"/>
      <c r="AT1303" s="217" t="s">
        <v>246</v>
      </c>
      <c r="AU1303" s="217" t="s">
        <v>82</v>
      </c>
      <c r="AV1303" s="13" t="s">
        <v>82</v>
      </c>
      <c r="AW1303" s="13" t="s">
        <v>33</v>
      </c>
      <c r="AX1303" s="13" t="s">
        <v>80</v>
      </c>
      <c r="AY1303" s="217" t="s">
        <v>206</v>
      </c>
    </row>
    <row r="1304" spans="1:65" s="2" customFormat="1" ht="21.75" customHeight="1">
      <c r="A1304" s="35"/>
      <c r="B1304" s="36"/>
      <c r="C1304" s="193" t="s">
        <v>3465</v>
      </c>
      <c r="D1304" s="193" t="s">
        <v>208</v>
      </c>
      <c r="E1304" s="194" t="s">
        <v>3466</v>
      </c>
      <c r="F1304" s="195" t="s">
        <v>3467</v>
      </c>
      <c r="G1304" s="196" t="s">
        <v>325</v>
      </c>
      <c r="H1304" s="197">
        <v>625.61</v>
      </c>
      <c r="I1304" s="198"/>
      <c r="J1304" s="199">
        <f>ROUND(I1304*H1304,2)</f>
        <v>0</v>
      </c>
      <c r="K1304" s="195" t="s">
        <v>277</v>
      </c>
      <c r="L1304" s="40"/>
      <c r="M1304" s="200" t="s">
        <v>19</v>
      </c>
      <c r="N1304" s="201" t="s">
        <v>43</v>
      </c>
      <c r="O1304" s="65"/>
      <c r="P1304" s="202">
        <f>O1304*H1304</f>
        <v>0</v>
      </c>
      <c r="Q1304" s="202">
        <v>1.259E-2</v>
      </c>
      <c r="R1304" s="202">
        <f>Q1304*H1304</f>
        <v>7.8764299000000007</v>
      </c>
      <c r="S1304" s="202">
        <v>0</v>
      </c>
      <c r="T1304" s="203">
        <f>S1304*H1304</f>
        <v>0</v>
      </c>
      <c r="U1304" s="35"/>
      <c r="V1304" s="35"/>
      <c r="W1304" s="35"/>
      <c r="X1304" s="35"/>
      <c r="Y1304" s="35"/>
      <c r="Z1304" s="35"/>
      <c r="AA1304" s="35"/>
      <c r="AB1304" s="35"/>
      <c r="AC1304" s="35"/>
      <c r="AD1304" s="35"/>
      <c r="AE1304" s="35"/>
      <c r="AR1304" s="204" t="s">
        <v>343</v>
      </c>
      <c r="AT1304" s="204" t="s">
        <v>208</v>
      </c>
      <c r="AU1304" s="204" t="s">
        <v>82</v>
      </c>
      <c r="AY1304" s="18" t="s">
        <v>206</v>
      </c>
      <c r="BE1304" s="205">
        <f>IF(N1304="základní",J1304,0)</f>
        <v>0</v>
      </c>
      <c r="BF1304" s="205">
        <f>IF(N1304="snížená",J1304,0)</f>
        <v>0</v>
      </c>
      <c r="BG1304" s="205">
        <f>IF(N1304="zákl. přenesená",J1304,0)</f>
        <v>0</v>
      </c>
      <c r="BH1304" s="205">
        <f>IF(N1304="sníž. přenesená",J1304,0)</f>
        <v>0</v>
      </c>
      <c r="BI1304" s="205">
        <f>IF(N1304="nulová",J1304,0)</f>
        <v>0</v>
      </c>
      <c r="BJ1304" s="18" t="s">
        <v>80</v>
      </c>
      <c r="BK1304" s="205">
        <f>ROUND(I1304*H1304,2)</f>
        <v>0</v>
      </c>
      <c r="BL1304" s="18" t="s">
        <v>343</v>
      </c>
      <c r="BM1304" s="204" t="s">
        <v>3468</v>
      </c>
    </row>
    <row r="1305" spans="1:65" s="2" customFormat="1" ht="87.75">
      <c r="A1305" s="35"/>
      <c r="B1305" s="36"/>
      <c r="C1305" s="37"/>
      <c r="D1305" s="208" t="s">
        <v>279</v>
      </c>
      <c r="E1305" s="37"/>
      <c r="F1305" s="221" t="s">
        <v>3453</v>
      </c>
      <c r="G1305" s="37"/>
      <c r="H1305" s="37"/>
      <c r="I1305" s="116"/>
      <c r="J1305" s="37"/>
      <c r="K1305" s="37"/>
      <c r="L1305" s="40"/>
      <c r="M1305" s="222"/>
      <c r="N1305" s="223"/>
      <c r="O1305" s="65"/>
      <c r="P1305" s="65"/>
      <c r="Q1305" s="65"/>
      <c r="R1305" s="65"/>
      <c r="S1305" s="65"/>
      <c r="T1305" s="66"/>
      <c r="U1305" s="35"/>
      <c r="V1305" s="35"/>
      <c r="W1305" s="35"/>
      <c r="X1305" s="35"/>
      <c r="Y1305" s="35"/>
      <c r="Z1305" s="35"/>
      <c r="AA1305" s="35"/>
      <c r="AB1305" s="35"/>
      <c r="AC1305" s="35"/>
      <c r="AD1305" s="35"/>
      <c r="AE1305" s="35"/>
      <c r="AT1305" s="18" t="s">
        <v>279</v>
      </c>
      <c r="AU1305" s="18" t="s">
        <v>82</v>
      </c>
    </row>
    <row r="1306" spans="1:65" s="13" customFormat="1" ht="22.5">
      <c r="B1306" s="206"/>
      <c r="C1306" s="207"/>
      <c r="D1306" s="208" t="s">
        <v>246</v>
      </c>
      <c r="E1306" s="209" t="s">
        <v>19</v>
      </c>
      <c r="F1306" s="210" t="s">
        <v>3469</v>
      </c>
      <c r="G1306" s="207"/>
      <c r="H1306" s="211">
        <v>212.86</v>
      </c>
      <c r="I1306" s="212"/>
      <c r="J1306" s="207"/>
      <c r="K1306" s="207"/>
      <c r="L1306" s="213"/>
      <c r="M1306" s="214"/>
      <c r="N1306" s="215"/>
      <c r="O1306" s="215"/>
      <c r="P1306" s="215"/>
      <c r="Q1306" s="215"/>
      <c r="R1306" s="215"/>
      <c r="S1306" s="215"/>
      <c r="T1306" s="216"/>
      <c r="AT1306" s="217" t="s">
        <v>246</v>
      </c>
      <c r="AU1306" s="217" t="s">
        <v>82</v>
      </c>
      <c r="AV1306" s="13" t="s">
        <v>82</v>
      </c>
      <c r="AW1306" s="13" t="s">
        <v>33</v>
      </c>
      <c r="AX1306" s="13" t="s">
        <v>72</v>
      </c>
      <c r="AY1306" s="217" t="s">
        <v>206</v>
      </c>
    </row>
    <row r="1307" spans="1:65" s="13" customFormat="1" ht="11.25">
      <c r="B1307" s="206"/>
      <c r="C1307" s="207"/>
      <c r="D1307" s="208" t="s">
        <v>246</v>
      </c>
      <c r="E1307" s="209" t="s">
        <v>19</v>
      </c>
      <c r="F1307" s="210" t="s">
        <v>3470</v>
      </c>
      <c r="G1307" s="207"/>
      <c r="H1307" s="211">
        <v>169.73</v>
      </c>
      <c r="I1307" s="212"/>
      <c r="J1307" s="207"/>
      <c r="K1307" s="207"/>
      <c r="L1307" s="213"/>
      <c r="M1307" s="214"/>
      <c r="N1307" s="215"/>
      <c r="O1307" s="215"/>
      <c r="P1307" s="215"/>
      <c r="Q1307" s="215"/>
      <c r="R1307" s="215"/>
      <c r="S1307" s="215"/>
      <c r="T1307" s="216"/>
      <c r="AT1307" s="217" t="s">
        <v>246</v>
      </c>
      <c r="AU1307" s="217" t="s">
        <v>82</v>
      </c>
      <c r="AV1307" s="13" t="s">
        <v>82</v>
      </c>
      <c r="AW1307" s="13" t="s">
        <v>33</v>
      </c>
      <c r="AX1307" s="13" t="s">
        <v>72</v>
      </c>
      <c r="AY1307" s="217" t="s">
        <v>206</v>
      </c>
    </row>
    <row r="1308" spans="1:65" s="13" customFormat="1" ht="11.25">
      <c r="B1308" s="206"/>
      <c r="C1308" s="207"/>
      <c r="D1308" s="208" t="s">
        <v>246</v>
      </c>
      <c r="E1308" s="209" t="s">
        <v>19</v>
      </c>
      <c r="F1308" s="210" t="s">
        <v>3471</v>
      </c>
      <c r="G1308" s="207"/>
      <c r="H1308" s="211">
        <v>85.45</v>
      </c>
      <c r="I1308" s="212"/>
      <c r="J1308" s="207"/>
      <c r="K1308" s="207"/>
      <c r="L1308" s="213"/>
      <c r="M1308" s="214"/>
      <c r="N1308" s="215"/>
      <c r="O1308" s="215"/>
      <c r="P1308" s="215"/>
      <c r="Q1308" s="215"/>
      <c r="R1308" s="215"/>
      <c r="S1308" s="215"/>
      <c r="T1308" s="216"/>
      <c r="AT1308" s="217" t="s">
        <v>246</v>
      </c>
      <c r="AU1308" s="217" t="s">
        <v>82</v>
      </c>
      <c r="AV1308" s="13" t="s">
        <v>82</v>
      </c>
      <c r="AW1308" s="13" t="s">
        <v>33</v>
      </c>
      <c r="AX1308" s="13" t="s">
        <v>72</v>
      </c>
      <c r="AY1308" s="217" t="s">
        <v>206</v>
      </c>
    </row>
    <row r="1309" spans="1:65" s="13" customFormat="1" ht="11.25">
      <c r="B1309" s="206"/>
      <c r="C1309" s="207"/>
      <c r="D1309" s="208" t="s">
        <v>246</v>
      </c>
      <c r="E1309" s="209" t="s">
        <v>19</v>
      </c>
      <c r="F1309" s="210" t="s">
        <v>3472</v>
      </c>
      <c r="G1309" s="207"/>
      <c r="H1309" s="211">
        <v>103.54</v>
      </c>
      <c r="I1309" s="212"/>
      <c r="J1309" s="207"/>
      <c r="K1309" s="207"/>
      <c r="L1309" s="213"/>
      <c r="M1309" s="214"/>
      <c r="N1309" s="215"/>
      <c r="O1309" s="215"/>
      <c r="P1309" s="215"/>
      <c r="Q1309" s="215"/>
      <c r="R1309" s="215"/>
      <c r="S1309" s="215"/>
      <c r="T1309" s="216"/>
      <c r="AT1309" s="217" t="s">
        <v>246</v>
      </c>
      <c r="AU1309" s="217" t="s">
        <v>82</v>
      </c>
      <c r="AV1309" s="13" t="s">
        <v>82</v>
      </c>
      <c r="AW1309" s="13" t="s">
        <v>33</v>
      </c>
      <c r="AX1309" s="13" t="s">
        <v>72</v>
      </c>
      <c r="AY1309" s="217" t="s">
        <v>206</v>
      </c>
    </row>
    <row r="1310" spans="1:65" s="13" customFormat="1" ht="11.25">
      <c r="B1310" s="206"/>
      <c r="C1310" s="207"/>
      <c r="D1310" s="208" t="s">
        <v>246</v>
      </c>
      <c r="E1310" s="209" t="s">
        <v>19</v>
      </c>
      <c r="F1310" s="210" t="s">
        <v>3473</v>
      </c>
      <c r="G1310" s="207"/>
      <c r="H1310" s="211">
        <v>54.03</v>
      </c>
      <c r="I1310" s="212"/>
      <c r="J1310" s="207"/>
      <c r="K1310" s="207"/>
      <c r="L1310" s="213"/>
      <c r="M1310" s="214"/>
      <c r="N1310" s="215"/>
      <c r="O1310" s="215"/>
      <c r="P1310" s="215"/>
      <c r="Q1310" s="215"/>
      <c r="R1310" s="215"/>
      <c r="S1310" s="215"/>
      <c r="T1310" s="216"/>
      <c r="AT1310" s="217" t="s">
        <v>246</v>
      </c>
      <c r="AU1310" s="217" t="s">
        <v>82</v>
      </c>
      <c r="AV1310" s="13" t="s">
        <v>82</v>
      </c>
      <c r="AW1310" s="13" t="s">
        <v>33</v>
      </c>
      <c r="AX1310" s="13" t="s">
        <v>72</v>
      </c>
      <c r="AY1310" s="217" t="s">
        <v>206</v>
      </c>
    </row>
    <row r="1311" spans="1:65" s="14" customFormat="1" ht="11.25">
      <c r="B1311" s="234"/>
      <c r="C1311" s="235"/>
      <c r="D1311" s="208" t="s">
        <v>246</v>
      </c>
      <c r="E1311" s="236" t="s">
        <v>19</v>
      </c>
      <c r="F1311" s="237" t="s">
        <v>406</v>
      </c>
      <c r="G1311" s="235"/>
      <c r="H1311" s="238">
        <v>625.61</v>
      </c>
      <c r="I1311" s="239"/>
      <c r="J1311" s="235"/>
      <c r="K1311" s="235"/>
      <c r="L1311" s="240"/>
      <c r="M1311" s="241"/>
      <c r="N1311" s="242"/>
      <c r="O1311" s="242"/>
      <c r="P1311" s="242"/>
      <c r="Q1311" s="242"/>
      <c r="R1311" s="242"/>
      <c r="S1311" s="242"/>
      <c r="T1311" s="243"/>
      <c r="AT1311" s="244" t="s">
        <v>246</v>
      </c>
      <c r="AU1311" s="244" t="s">
        <v>82</v>
      </c>
      <c r="AV1311" s="14" t="s">
        <v>212</v>
      </c>
      <c r="AW1311" s="14" t="s">
        <v>33</v>
      </c>
      <c r="AX1311" s="14" t="s">
        <v>80</v>
      </c>
      <c r="AY1311" s="244" t="s">
        <v>206</v>
      </c>
    </row>
    <row r="1312" spans="1:65" s="2" customFormat="1" ht="21.75" customHeight="1">
      <c r="A1312" s="35"/>
      <c r="B1312" s="36"/>
      <c r="C1312" s="193" t="s">
        <v>3474</v>
      </c>
      <c r="D1312" s="193" t="s">
        <v>208</v>
      </c>
      <c r="E1312" s="194" t="s">
        <v>3475</v>
      </c>
      <c r="F1312" s="195" t="s">
        <v>3476</v>
      </c>
      <c r="G1312" s="196" t="s">
        <v>325</v>
      </c>
      <c r="H1312" s="197">
        <v>6173.4309999999996</v>
      </c>
      <c r="I1312" s="198"/>
      <c r="J1312" s="199">
        <f>ROUND(I1312*H1312,2)</f>
        <v>0</v>
      </c>
      <c r="K1312" s="195" t="s">
        <v>277</v>
      </c>
      <c r="L1312" s="40"/>
      <c r="M1312" s="200" t="s">
        <v>19</v>
      </c>
      <c r="N1312" s="201" t="s">
        <v>43</v>
      </c>
      <c r="O1312" s="65"/>
      <c r="P1312" s="202">
        <f>O1312*H1312</f>
        <v>0</v>
      </c>
      <c r="Q1312" s="202">
        <v>1E-4</v>
      </c>
      <c r="R1312" s="202">
        <f>Q1312*H1312</f>
        <v>0.61734310000000003</v>
      </c>
      <c r="S1312" s="202">
        <v>0</v>
      </c>
      <c r="T1312" s="203">
        <f>S1312*H1312</f>
        <v>0</v>
      </c>
      <c r="U1312" s="35"/>
      <c r="V1312" s="35"/>
      <c r="W1312" s="35"/>
      <c r="X1312" s="35"/>
      <c r="Y1312" s="35"/>
      <c r="Z1312" s="35"/>
      <c r="AA1312" s="35"/>
      <c r="AB1312" s="35"/>
      <c r="AC1312" s="35"/>
      <c r="AD1312" s="35"/>
      <c r="AE1312" s="35"/>
      <c r="AR1312" s="204" t="s">
        <v>343</v>
      </c>
      <c r="AT1312" s="204" t="s">
        <v>208</v>
      </c>
      <c r="AU1312" s="204" t="s">
        <v>82</v>
      </c>
      <c r="AY1312" s="18" t="s">
        <v>206</v>
      </c>
      <c r="BE1312" s="205">
        <f>IF(N1312="základní",J1312,0)</f>
        <v>0</v>
      </c>
      <c r="BF1312" s="205">
        <f>IF(N1312="snížená",J1312,0)</f>
        <v>0</v>
      </c>
      <c r="BG1312" s="205">
        <f>IF(N1312="zákl. přenesená",J1312,0)</f>
        <v>0</v>
      </c>
      <c r="BH1312" s="205">
        <f>IF(N1312="sníž. přenesená",J1312,0)</f>
        <v>0</v>
      </c>
      <c r="BI1312" s="205">
        <f>IF(N1312="nulová",J1312,0)</f>
        <v>0</v>
      </c>
      <c r="BJ1312" s="18" t="s">
        <v>80</v>
      </c>
      <c r="BK1312" s="205">
        <f>ROUND(I1312*H1312,2)</f>
        <v>0</v>
      </c>
      <c r="BL1312" s="18" t="s">
        <v>343</v>
      </c>
      <c r="BM1312" s="204" t="s">
        <v>3477</v>
      </c>
    </row>
    <row r="1313" spans="1:65" s="2" customFormat="1" ht="87.75">
      <c r="A1313" s="35"/>
      <c r="B1313" s="36"/>
      <c r="C1313" s="37"/>
      <c r="D1313" s="208" t="s">
        <v>279</v>
      </c>
      <c r="E1313" s="37"/>
      <c r="F1313" s="221" t="s">
        <v>3453</v>
      </c>
      <c r="G1313" s="37"/>
      <c r="H1313" s="37"/>
      <c r="I1313" s="116"/>
      <c r="J1313" s="37"/>
      <c r="K1313" s="37"/>
      <c r="L1313" s="40"/>
      <c r="M1313" s="222"/>
      <c r="N1313" s="223"/>
      <c r="O1313" s="65"/>
      <c r="P1313" s="65"/>
      <c r="Q1313" s="65"/>
      <c r="R1313" s="65"/>
      <c r="S1313" s="65"/>
      <c r="T1313" s="66"/>
      <c r="U1313" s="35"/>
      <c r="V1313" s="35"/>
      <c r="W1313" s="35"/>
      <c r="X1313" s="35"/>
      <c r="Y1313" s="35"/>
      <c r="Z1313" s="35"/>
      <c r="AA1313" s="35"/>
      <c r="AB1313" s="35"/>
      <c r="AC1313" s="35"/>
      <c r="AD1313" s="35"/>
      <c r="AE1313" s="35"/>
      <c r="AT1313" s="18" t="s">
        <v>279</v>
      </c>
      <c r="AU1313" s="18" t="s">
        <v>82</v>
      </c>
    </row>
    <row r="1314" spans="1:65" s="13" customFormat="1" ht="22.5">
      <c r="B1314" s="206"/>
      <c r="C1314" s="207"/>
      <c r="D1314" s="208" t="s">
        <v>246</v>
      </c>
      <c r="E1314" s="209" t="s">
        <v>19</v>
      </c>
      <c r="F1314" s="210" t="s">
        <v>3478</v>
      </c>
      <c r="G1314" s="207"/>
      <c r="H1314" s="211">
        <v>805.39599999999996</v>
      </c>
      <c r="I1314" s="212"/>
      <c r="J1314" s="207"/>
      <c r="K1314" s="207"/>
      <c r="L1314" s="213"/>
      <c r="M1314" s="214"/>
      <c r="N1314" s="215"/>
      <c r="O1314" s="215"/>
      <c r="P1314" s="215"/>
      <c r="Q1314" s="215"/>
      <c r="R1314" s="215"/>
      <c r="S1314" s="215"/>
      <c r="T1314" s="216"/>
      <c r="AT1314" s="217" t="s">
        <v>246</v>
      </c>
      <c r="AU1314" s="217" t="s">
        <v>82</v>
      </c>
      <c r="AV1314" s="13" t="s">
        <v>82</v>
      </c>
      <c r="AW1314" s="13" t="s">
        <v>33</v>
      </c>
      <c r="AX1314" s="13" t="s">
        <v>72</v>
      </c>
      <c r="AY1314" s="217" t="s">
        <v>206</v>
      </c>
    </row>
    <row r="1315" spans="1:65" s="13" customFormat="1" ht="22.5">
      <c r="B1315" s="206"/>
      <c r="C1315" s="207"/>
      <c r="D1315" s="208" t="s">
        <v>246</v>
      </c>
      <c r="E1315" s="209" t="s">
        <v>19</v>
      </c>
      <c r="F1315" s="210" t="s">
        <v>3455</v>
      </c>
      <c r="G1315" s="207"/>
      <c r="H1315" s="211">
        <v>953.74</v>
      </c>
      <c r="I1315" s="212"/>
      <c r="J1315" s="207"/>
      <c r="K1315" s="207"/>
      <c r="L1315" s="213"/>
      <c r="M1315" s="214"/>
      <c r="N1315" s="215"/>
      <c r="O1315" s="215"/>
      <c r="P1315" s="215"/>
      <c r="Q1315" s="215"/>
      <c r="R1315" s="215"/>
      <c r="S1315" s="215"/>
      <c r="T1315" s="216"/>
      <c r="AT1315" s="217" t="s">
        <v>246</v>
      </c>
      <c r="AU1315" s="217" t="s">
        <v>82</v>
      </c>
      <c r="AV1315" s="13" t="s">
        <v>82</v>
      </c>
      <c r="AW1315" s="13" t="s">
        <v>33</v>
      </c>
      <c r="AX1315" s="13" t="s">
        <v>72</v>
      </c>
      <c r="AY1315" s="217" t="s">
        <v>206</v>
      </c>
    </row>
    <row r="1316" spans="1:65" s="13" customFormat="1" ht="11.25">
      <c r="B1316" s="206"/>
      <c r="C1316" s="207"/>
      <c r="D1316" s="208" t="s">
        <v>246</v>
      </c>
      <c r="E1316" s="209" t="s">
        <v>19</v>
      </c>
      <c r="F1316" s="210" t="s">
        <v>3456</v>
      </c>
      <c r="G1316" s="207"/>
      <c r="H1316" s="211">
        <v>505.58499999999998</v>
      </c>
      <c r="I1316" s="212"/>
      <c r="J1316" s="207"/>
      <c r="K1316" s="207"/>
      <c r="L1316" s="213"/>
      <c r="M1316" s="214"/>
      <c r="N1316" s="215"/>
      <c r="O1316" s="215"/>
      <c r="P1316" s="215"/>
      <c r="Q1316" s="215"/>
      <c r="R1316" s="215"/>
      <c r="S1316" s="215"/>
      <c r="T1316" s="216"/>
      <c r="AT1316" s="217" t="s">
        <v>246</v>
      </c>
      <c r="AU1316" s="217" t="s">
        <v>82</v>
      </c>
      <c r="AV1316" s="13" t="s">
        <v>82</v>
      </c>
      <c r="AW1316" s="13" t="s">
        <v>33</v>
      </c>
      <c r="AX1316" s="13" t="s">
        <v>72</v>
      </c>
      <c r="AY1316" s="217" t="s">
        <v>206</v>
      </c>
    </row>
    <row r="1317" spans="1:65" s="13" customFormat="1" ht="22.5">
      <c r="B1317" s="206"/>
      <c r="C1317" s="207"/>
      <c r="D1317" s="208" t="s">
        <v>246</v>
      </c>
      <c r="E1317" s="209" t="s">
        <v>19</v>
      </c>
      <c r="F1317" s="210" t="s">
        <v>3457</v>
      </c>
      <c r="G1317" s="207"/>
      <c r="H1317" s="211">
        <v>1211.26</v>
      </c>
      <c r="I1317" s="212"/>
      <c r="J1317" s="207"/>
      <c r="K1317" s="207"/>
      <c r="L1317" s="213"/>
      <c r="M1317" s="214"/>
      <c r="N1317" s="215"/>
      <c r="O1317" s="215"/>
      <c r="P1317" s="215"/>
      <c r="Q1317" s="215"/>
      <c r="R1317" s="215"/>
      <c r="S1317" s="215"/>
      <c r="T1317" s="216"/>
      <c r="AT1317" s="217" t="s">
        <v>246</v>
      </c>
      <c r="AU1317" s="217" t="s">
        <v>82</v>
      </c>
      <c r="AV1317" s="13" t="s">
        <v>82</v>
      </c>
      <c r="AW1317" s="13" t="s">
        <v>33</v>
      </c>
      <c r="AX1317" s="13" t="s">
        <v>72</v>
      </c>
      <c r="AY1317" s="217" t="s">
        <v>206</v>
      </c>
    </row>
    <row r="1318" spans="1:65" s="13" customFormat="1" ht="22.5">
      <c r="B1318" s="206"/>
      <c r="C1318" s="207"/>
      <c r="D1318" s="208" t="s">
        <v>246</v>
      </c>
      <c r="E1318" s="209" t="s">
        <v>19</v>
      </c>
      <c r="F1318" s="210" t="s">
        <v>3458</v>
      </c>
      <c r="G1318" s="207"/>
      <c r="H1318" s="211">
        <v>1297.23</v>
      </c>
      <c r="I1318" s="212"/>
      <c r="J1318" s="207"/>
      <c r="K1318" s="207"/>
      <c r="L1318" s="213"/>
      <c r="M1318" s="214"/>
      <c r="N1318" s="215"/>
      <c r="O1318" s="215"/>
      <c r="P1318" s="215"/>
      <c r="Q1318" s="215"/>
      <c r="R1318" s="215"/>
      <c r="S1318" s="215"/>
      <c r="T1318" s="216"/>
      <c r="AT1318" s="217" t="s">
        <v>246</v>
      </c>
      <c r="AU1318" s="217" t="s">
        <v>82</v>
      </c>
      <c r="AV1318" s="13" t="s">
        <v>82</v>
      </c>
      <c r="AW1318" s="13" t="s">
        <v>33</v>
      </c>
      <c r="AX1318" s="13" t="s">
        <v>72</v>
      </c>
      <c r="AY1318" s="217" t="s">
        <v>206</v>
      </c>
    </row>
    <row r="1319" spans="1:65" s="13" customFormat="1" ht="11.25">
      <c r="B1319" s="206"/>
      <c r="C1319" s="207"/>
      <c r="D1319" s="208" t="s">
        <v>246</v>
      </c>
      <c r="E1319" s="209" t="s">
        <v>19</v>
      </c>
      <c r="F1319" s="210" t="s">
        <v>3459</v>
      </c>
      <c r="G1319" s="207"/>
      <c r="H1319" s="211">
        <v>774.61</v>
      </c>
      <c r="I1319" s="212"/>
      <c r="J1319" s="207"/>
      <c r="K1319" s="207"/>
      <c r="L1319" s="213"/>
      <c r="M1319" s="214"/>
      <c r="N1319" s="215"/>
      <c r="O1319" s="215"/>
      <c r="P1319" s="215"/>
      <c r="Q1319" s="215"/>
      <c r="R1319" s="215"/>
      <c r="S1319" s="215"/>
      <c r="T1319" s="216"/>
      <c r="AT1319" s="217" t="s">
        <v>246</v>
      </c>
      <c r="AU1319" s="217" t="s">
        <v>82</v>
      </c>
      <c r="AV1319" s="13" t="s">
        <v>82</v>
      </c>
      <c r="AW1319" s="13" t="s">
        <v>33</v>
      </c>
      <c r="AX1319" s="13" t="s">
        <v>72</v>
      </c>
      <c r="AY1319" s="217" t="s">
        <v>206</v>
      </c>
    </row>
    <row r="1320" spans="1:65" s="13" customFormat="1" ht="22.5">
      <c r="B1320" s="206"/>
      <c r="C1320" s="207"/>
      <c r="D1320" s="208" t="s">
        <v>246</v>
      </c>
      <c r="E1320" s="209" t="s">
        <v>19</v>
      </c>
      <c r="F1320" s="210" t="s">
        <v>3469</v>
      </c>
      <c r="G1320" s="207"/>
      <c r="H1320" s="211">
        <v>212.86</v>
      </c>
      <c r="I1320" s="212"/>
      <c r="J1320" s="207"/>
      <c r="K1320" s="207"/>
      <c r="L1320" s="213"/>
      <c r="M1320" s="214"/>
      <c r="N1320" s="215"/>
      <c r="O1320" s="215"/>
      <c r="P1320" s="215"/>
      <c r="Q1320" s="215"/>
      <c r="R1320" s="215"/>
      <c r="S1320" s="215"/>
      <c r="T1320" s="216"/>
      <c r="AT1320" s="217" t="s">
        <v>246</v>
      </c>
      <c r="AU1320" s="217" t="s">
        <v>82</v>
      </c>
      <c r="AV1320" s="13" t="s">
        <v>82</v>
      </c>
      <c r="AW1320" s="13" t="s">
        <v>33</v>
      </c>
      <c r="AX1320" s="13" t="s">
        <v>72</v>
      </c>
      <c r="AY1320" s="217" t="s">
        <v>206</v>
      </c>
    </row>
    <row r="1321" spans="1:65" s="13" customFormat="1" ht="11.25">
      <c r="B1321" s="206"/>
      <c r="C1321" s="207"/>
      <c r="D1321" s="208" t="s">
        <v>246</v>
      </c>
      <c r="E1321" s="209" t="s">
        <v>19</v>
      </c>
      <c r="F1321" s="210" t="s">
        <v>3470</v>
      </c>
      <c r="G1321" s="207"/>
      <c r="H1321" s="211">
        <v>169.73</v>
      </c>
      <c r="I1321" s="212"/>
      <c r="J1321" s="207"/>
      <c r="K1321" s="207"/>
      <c r="L1321" s="213"/>
      <c r="M1321" s="214"/>
      <c r="N1321" s="215"/>
      <c r="O1321" s="215"/>
      <c r="P1321" s="215"/>
      <c r="Q1321" s="215"/>
      <c r="R1321" s="215"/>
      <c r="S1321" s="215"/>
      <c r="T1321" s="216"/>
      <c r="AT1321" s="217" t="s">
        <v>246</v>
      </c>
      <c r="AU1321" s="217" t="s">
        <v>82</v>
      </c>
      <c r="AV1321" s="13" t="s">
        <v>82</v>
      </c>
      <c r="AW1321" s="13" t="s">
        <v>33</v>
      </c>
      <c r="AX1321" s="13" t="s">
        <v>72</v>
      </c>
      <c r="AY1321" s="217" t="s">
        <v>206</v>
      </c>
    </row>
    <row r="1322" spans="1:65" s="13" customFormat="1" ht="11.25">
      <c r="B1322" s="206"/>
      <c r="C1322" s="207"/>
      <c r="D1322" s="208" t="s">
        <v>246</v>
      </c>
      <c r="E1322" s="209" t="s">
        <v>19</v>
      </c>
      <c r="F1322" s="210" t="s">
        <v>3471</v>
      </c>
      <c r="G1322" s="207"/>
      <c r="H1322" s="211">
        <v>85.45</v>
      </c>
      <c r="I1322" s="212"/>
      <c r="J1322" s="207"/>
      <c r="K1322" s="207"/>
      <c r="L1322" s="213"/>
      <c r="M1322" s="214"/>
      <c r="N1322" s="215"/>
      <c r="O1322" s="215"/>
      <c r="P1322" s="215"/>
      <c r="Q1322" s="215"/>
      <c r="R1322" s="215"/>
      <c r="S1322" s="215"/>
      <c r="T1322" s="216"/>
      <c r="AT1322" s="217" t="s">
        <v>246</v>
      </c>
      <c r="AU1322" s="217" t="s">
        <v>82</v>
      </c>
      <c r="AV1322" s="13" t="s">
        <v>82</v>
      </c>
      <c r="AW1322" s="13" t="s">
        <v>33</v>
      </c>
      <c r="AX1322" s="13" t="s">
        <v>72</v>
      </c>
      <c r="AY1322" s="217" t="s">
        <v>206</v>
      </c>
    </row>
    <row r="1323" spans="1:65" s="13" customFormat="1" ht="11.25">
      <c r="B1323" s="206"/>
      <c r="C1323" s="207"/>
      <c r="D1323" s="208" t="s">
        <v>246</v>
      </c>
      <c r="E1323" s="209" t="s">
        <v>19</v>
      </c>
      <c r="F1323" s="210" t="s">
        <v>3472</v>
      </c>
      <c r="G1323" s="207"/>
      <c r="H1323" s="211">
        <v>103.54</v>
      </c>
      <c r="I1323" s="212"/>
      <c r="J1323" s="207"/>
      <c r="K1323" s="207"/>
      <c r="L1323" s="213"/>
      <c r="M1323" s="214"/>
      <c r="N1323" s="215"/>
      <c r="O1323" s="215"/>
      <c r="P1323" s="215"/>
      <c r="Q1323" s="215"/>
      <c r="R1323" s="215"/>
      <c r="S1323" s="215"/>
      <c r="T1323" s="216"/>
      <c r="AT1323" s="217" t="s">
        <v>246</v>
      </c>
      <c r="AU1323" s="217" t="s">
        <v>82</v>
      </c>
      <c r="AV1323" s="13" t="s">
        <v>82</v>
      </c>
      <c r="AW1323" s="13" t="s">
        <v>33</v>
      </c>
      <c r="AX1323" s="13" t="s">
        <v>72</v>
      </c>
      <c r="AY1323" s="217" t="s">
        <v>206</v>
      </c>
    </row>
    <row r="1324" spans="1:65" s="13" customFormat="1" ht="11.25">
      <c r="B1324" s="206"/>
      <c r="C1324" s="207"/>
      <c r="D1324" s="208" t="s">
        <v>246</v>
      </c>
      <c r="E1324" s="209" t="s">
        <v>19</v>
      </c>
      <c r="F1324" s="210" t="s">
        <v>3473</v>
      </c>
      <c r="G1324" s="207"/>
      <c r="H1324" s="211">
        <v>54.03</v>
      </c>
      <c r="I1324" s="212"/>
      <c r="J1324" s="207"/>
      <c r="K1324" s="207"/>
      <c r="L1324" s="213"/>
      <c r="M1324" s="214"/>
      <c r="N1324" s="215"/>
      <c r="O1324" s="215"/>
      <c r="P1324" s="215"/>
      <c r="Q1324" s="215"/>
      <c r="R1324" s="215"/>
      <c r="S1324" s="215"/>
      <c r="T1324" s="216"/>
      <c r="AT1324" s="217" t="s">
        <v>246</v>
      </c>
      <c r="AU1324" s="217" t="s">
        <v>82</v>
      </c>
      <c r="AV1324" s="13" t="s">
        <v>82</v>
      </c>
      <c r="AW1324" s="13" t="s">
        <v>33</v>
      </c>
      <c r="AX1324" s="13" t="s">
        <v>72</v>
      </c>
      <c r="AY1324" s="217" t="s">
        <v>206</v>
      </c>
    </row>
    <row r="1325" spans="1:65" s="14" customFormat="1" ht="11.25">
      <c r="B1325" s="234"/>
      <c r="C1325" s="235"/>
      <c r="D1325" s="208" t="s">
        <v>246</v>
      </c>
      <c r="E1325" s="236" t="s">
        <v>19</v>
      </c>
      <c r="F1325" s="237" t="s">
        <v>406</v>
      </c>
      <c r="G1325" s="235"/>
      <c r="H1325" s="238">
        <v>6173.4309999999996</v>
      </c>
      <c r="I1325" s="239"/>
      <c r="J1325" s="235"/>
      <c r="K1325" s="235"/>
      <c r="L1325" s="240"/>
      <c r="M1325" s="241"/>
      <c r="N1325" s="242"/>
      <c r="O1325" s="242"/>
      <c r="P1325" s="242"/>
      <c r="Q1325" s="242"/>
      <c r="R1325" s="242"/>
      <c r="S1325" s="242"/>
      <c r="T1325" s="243"/>
      <c r="AT1325" s="244" t="s">
        <v>246</v>
      </c>
      <c r="AU1325" s="244" t="s">
        <v>82</v>
      </c>
      <c r="AV1325" s="14" t="s">
        <v>212</v>
      </c>
      <c r="AW1325" s="14" t="s">
        <v>33</v>
      </c>
      <c r="AX1325" s="14" t="s">
        <v>80</v>
      </c>
      <c r="AY1325" s="244" t="s">
        <v>206</v>
      </c>
    </row>
    <row r="1326" spans="1:65" s="2" customFormat="1" ht="21.75" customHeight="1">
      <c r="A1326" s="35"/>
      <c r="B1326" s="36"/>
      <c r="C1326" s="193" t="s">
        <v>3479</v>
      </c>
      <c r="D1326" s="193" t="s">
        <v>208</v>
      </c>
      <c r="E1326" s="194" t="s">
        <v>3480</v>
      </c>
      <c r="F1326" s="195" t="s">
        <v>3481</v>
      </c>
      <c r="G1326" s="196" t="s">
        <v>220</v>
      </c>
      <c r="H1326" s="197">
        <v>372.55</v>
      </c>
      <c r="I1326" s="198"/>
      <c r="J1326" s="199">
        <f>ROUND(I1326*H1326,2)</f>
        <v>0</v>
      </c>
      <c r="K1326" s="195" t="s">
        <v>277</v>
      </c>
      <c r="L1326" s="40"/>
      <c r="M1326" s="200" t="s">
        <v>19</v>
      </c>
      <c r="N1326" s="201" t="s">
        <v>43</v>
      </c>
      <c r="O1326" s="65"/>
      <c r="P1326" s="202">
        <f>O1326*H1326</f>
        <v>0</v>
      </c>
      <c r="Q1326" s="202">
        <v>6.6299999999999996E-3</v>
      </c>
      <c r="R1326" s="202">
        <f>Q1326*H1326</f>
        <v>2.4700064999999998</v>
      </c>
      <c r="S1326" s="202">
        <v>0</v>
      </c>
      <c r="T1326" s="203">
        <f>S1326*H1326</f>
        <v>0</v>
      </c>
      <c r="U1326" s="35"/>
      <c r="V1326" s="35"/>
      <c r="W1326" s="35"/>
      <c r="X1326" s="35"/>
      <c r="Y1326" s="35"/>
      <c r="Z1326" s="35"/>
      <c r="AA1326" s="35"/>
      <c r="AB1326" s="35"/>
      <c r="AC1326" s="35"/>
      <c r="AD1326" s="35"/>
      <c r="AE1326" s="35"/>
      <c r="AR1326" s="204" t="s">
        <v>343</v>
      </c>
      <c r="AT1326" s="204" t="s">
        <v>208</v>
      </c>
      <c r="AU1326" s="204" t="s">
        <v>82</v>
      </c>
      <c r="AY1326" s="18" t="s">
        <v>206</v>
      </c>
      <c r="BE1326" s="205">
        <f>IF(N1326="základní",J1326,0)</f>
        <v>0</v>
      </c>
      <c r="BF1326" s="205">
        <f>IF(N1326="snížená",J1326,0)</f>
        <v>0</v>
      </c>
      <c r="BG1326" s="205">
        <f>IF(N1326="zákl. přenesená",J1326,0)</f>
        <v>0</v>
      </c>
      <c r="BH1326" s="205">
        <f>IF(N1326="sníž. přenesená",J1326,0)</f>
        <v>0</v>
      </c>
      <c r="BI1326" s="205">
        <f>IF(N1326="nulová",J1326,0)</f>
        <v>0</v>
      </c>
      <c r="BJ1326" s="18" t="s">
        <v>80</v>
      </c>
      <c r="BK1326" s="205">
        <f>ROUND(I1326*H1326,2)</f>
        <v>0</v>
      </c>
      <c r="BL1326" s="18" t="s">
        <v>343</v>
      </c>
      <c r="BM1326" s="204" t="s">
        <v>3482</v>
      </c>
    </row>
    <row r="1327" spans="1:65" s="2" customFormat="1" ht="87.75">
      <c r="A1327" s="35"/>
      <c r="B1327" s="36"/>
      <c r="C1327" s="37"/>
      <c r="D1327" s="208" t="s">
        <v>279</v>
      </c>
      <c r="E1327" s="37"/>
      <c r="F1327" s="221" t="s">
        <v>3453</v>
      </c>
      <c r="G1327" s="37"/>
      <c r="H1327" s="37"/>
      <c r="I1327" s="116"/>
      <c r="J1327" s="37"/>
      <c r="K1327" s="37"/>
      <c r="L1327" s="40"/>
      <c r="M1327" s="222"/>
      <c r="N1327" s="223"/>
      <c r="O1327" s="65"/>
      <c r="P1327" s="65"/>
      <c r="Q1327" s="65"/>
      <c r="R1327" s="65"/>
      <c r="S1327" s="65"/>
      <c r="T1327" s="66"/>
      <c r="U1327" s="35"/>
      <c r="V1327" s="35"/>
      <c r="W1327" s="35"/>
      <c r="X1327" s="35"/>
      <c r="Y1327" s="35"/>
      <c r="Z1327" s="35"/>
      <c r="AA1327" s="35"/>
      <c r="AB1327" s="35"/>
      <c r="AC1327" s="35"/>
      <c r="AD1327" s="35"/>
      <c r="AE1327" s="35"/>
      <c r="AT1327" s="18" t="s">
        <v>279</v>
      </c>
      <c r="AU1327" s="18" t="s">
        <v>82</v>
      </c>
    </row>
    <row r="1328" spans="1:65" s="13" customFormat="1" ht="22.5">
      <c r="B1328" s="206"/>
      <c r="C1328" s="207"/>
      <c r="D1328" s="208" t="s">
        <v>246</v>
      </c>
      <c r="E1328" s="209" t="s">
        <v>19</v>
      </c>
      <c r="F1328" s="210" t="s">
        <v>3483</v>
      </c>
      <c r="G1328" s="207"/>
      <c r="H1328" s="211">
        <v>252.31</v>
      </c>
      <c r="I1328" s="212"/>
      <c r="J1328" s="207"/>
      <c r="K1328" s="207"/>
      <c r="L1328" s="213"/>
      <c r="M1328" s="214"/>
      <c r="N1328" s="215"/>
      <c r="O1328" s="215"/>
      <c r="P1328" s="215"/>
      <c r="Q1328" s="215"/>
      <c r="R1328" s="215"/>
      <c r="S1328" s="215"/>
      <c r="T1328" s="216"/>
      <c r="AT1328" s="217" t="s">
        <v>246</v>
      </c>
      <c r="AU1328" s="217" t="s">
        <v>82</v>
      </c>
      <c r="AV1328" s="13" t="s">
        <v>82</v>
      </c>
      <c r="AW1328" s="13" t="s">
        <v>33</v>
      </c>
      <c r="AX1328" s="13" t="s">
        <v>72</v>
      </c>
      <c r="AY1328" s="217" t="s">
        <v>206</v>
      </c>
    </row>
    <row r="1329" spans="1:65" s="13" customFormat="1" ht="11.25">
      <c r="B1329" s="206"/>
      <c r="C1329" s="207"/>
      <c r="D1329" s="208" t="s">
        <v>246</v>
      </c>
      <c r="E1329" s="209" t="s">
        <v>19</v>
      </c>
      <c r="F1329" s="210" t="s">
        <v>3484</v>
      </c>
      <c r="G1329" s="207"/>
      <c r="H1329" s="211">
        <v>120.24</v>
      </c>
      <c r="I1329" s="212"/>
      <c r="J1329" s="207"/>
      <c r="K1329" s="207"/>
      <c r="L1329" s="213"/>
      <c r="M1329" s="214"/>
      <c r="N1329" s="215"/>
      <c r="O1329" s="215"/>
      <c r="P1329" s="215"/>
      <c r="Q1329" s="215"/>
      <c r="R1329" s="215"/>
      <c r="S1329" s="215"/>
      <c r="T1329" s="216"/>
      <c r="AT1329" s="217" t="s">
        <v>246</v>
      </c>
      <c r="AU1329" s="217" t="s">
        <v>82</v>
      </c>
      <c r="AV1329" s="13" t="s">
        <v>82</v>
      </c>
      <c r="AW1329" s="13" t="s">
        <v>33</v>
      </c>
      <c r="AX1329" s="13" t="s">
        <v>72</v>
      </c>
      <c r="AY1329" s="217" t="s">
        <v>206</v>
      </c>
    </row>
    <row r="1330" spans="1:65" s="14" customFormat="1" ht="11.25">
      <c r="B1330" s="234"/>
      <c r="C1330" s="235"/>
      <c r="D1330" s="208" t="s">
        <v>246</v>
      </c>
      <c r="E1330" s="236" t="s">
        <v>19</v>
      </c>
      <c r="F1330" s="237" t="s">
        <v>406</v>
      </c>
      <c r="G1330" s="235"/>
      <c r="H1330" s="238">
        <v>372.55</v>
      </c>
      <c r="I1330" s="239"/>
      <c r="J1330" s="235"/>
      <c r="K1330" s="235"/>
      <c r="L1330" s="240"/>
      <c r="M1330" s="241"/>
      <c r="N1330" s="242"/>
      <c r="O1330" s="242"/>
      <c r="P1330" s="242"/>
      <c r="Q1330" s="242"/>
      <c r="R1330" s="242"/>
      <c r="S1330" s="242"/>
      <c r="T1330" s="243"/>
      <c r="AT1330" s="244" t="s">
        <v>246</v>
      </c>
      <c r="AU1330" s="244" t="s">
        <v>82</v>
      </c>
      <c r="AV1330" s="14" t="s">
        <v>212</v>
      </c>
      <c r="AW1330" s="14" t="s">
        <v>33</v>
      </c>
      <c r="AX1330" s="14" t="s">
        <v>80</v>
      </c>
      <c r="AY1330" s="244" t="s">
        <v>206</v>
      </c>
    </row>
    <row r="1331" spans="1:65" s="2" customFormat="1" ht="16.5" customHeight="1">
      <c r="A1331" s="35"/>
      <c r="B1331" s="36"/>
      <c r="C1331" s="193" t="s">
        <v>3485</v>
      </c>
      <c r="D1331" s="193" t="s">
        <v>208</v>
      </c>
      <c r="E1331" s="194" t="s">
        <v>3486</v>
      </c>
      <c r="F1331" s="195" t="s">
        <v>3487</v>
      </c>
      <c r="G1331" s="196" t="s">
        <v>325</v>
      </c>
      <c r="H1331" s="197">
        <v>6173.4309999999996</v>
      </c>
      <c r="I1331" s="198"/>
      <c r="J1331" s="199">
        <f>ROUND(I1331*H1331,2)</f>
        <v>0</v>
      </c>
      <c r="K1331" s="195" t="s">
        <v>277</v>
      </c>
      <c r="L1331" s="40"/>
      <c r="M1331" s="200" t="s">
        <v>19</v>
      </c>
      <c r="N1331" s="201" t="s">
        <v>43</v>
      </c>
      <c r="O1331" s="65"/>
      <c r="P1331" s="202">
        <f>O1331*H1331</f>
        <v>0</v>
      </c>
      <c r="Q1331" s="202">
        <v>1.6000000000000001E-3</v>
      </c>
      <c r="R1331" s="202">
        <f>Q1331*H1331</f>
        <v>9.8774896000000005</v>
      </c>
      <c r="S1331" s="202">
        <v>0</v>
      </c>
      <c r="T1331" s="203">
        <f>S1331*H1331</f>
        <v>0</v>
      </c>
      <c r="U1331" s="35"/>
      <c r="V1331" s="35"/>
      <c r="W1331" s="35"/>
      <c r="X1331" s="35"/>
      <c r="Y1331" s="35"/>
      <c r="Z1331" s="35"/>
      <c r="AA1331" s="35"/>
      <c r="AB1331" s="35"/>
      <c r="AC1331" s="35"/>
      <c r="AD1331" s="35"/>
      <c r="AE1331" s="35"/>
      <c r="AR1331" s="204" t="s">
        <v>343</v>
      </c>
      <c r="AT1331" s="204" t="s">
        <v>208</v>
      </c>
      <c r="AU1331" s="204" t="s">
        <v>82</v>
      </c>
      <c r="AY1331" s="18" t="s">
        <v>206</v>
      </c>
      <c r="BE1331" s="205">
        <f>IF(N1331="základní",J1331,0)</f>
        <v>0</v>
      </c>
      <c r="BF1331" s="205">
        <f>IF(N1331="snížená",J1331,0)</f>
        <v>0</v>
      </c>
      <c r="BG1331" s="205">
        <f>IF(N1331="zákl. přenesená",J1331,0)</f>
        <v>0</v>
      </c>
      <c r="BH1331" s="205">
        <f>IF(N1331="sníž. přenesená",J1331,0)</f>
        <v>0</v>
      </c>
      <c r="BI1331" s="205">
        <f>IF(N1331="nulová",J1331,0)</f>
        <v>0</v>
      </c>
      <c r="BJ1331" s="18" t="s">
        <v>80</v>
      </c>
      <c r="BK1331" s="205">
        <f>ROUND(I1331*H1331,2)</f>
        <v>0</v>
      </c>
      <c r="BL1331" s="18" t="s">
        <v>343</v>
      </c>
      <c r="BM1331" s="204" t="s">
        <v>3488</v>
      </c>
    </row>
    <row r="1332" spans="1:65" s="2" customFormat="1" ht="87.75">
      <c r="A1332" s="35"/>
      <c r="B1332" s="36"/>
      <c r="C1332" s="37"/>
      <c r="D1332" s="208" t="s">
        <v>279</v>
      </c>
      <c r="E1332" s="37"/>
      <c r="F1332" s="221" t="s">
        <v>3453</v>
      </c>
      <c r="G1332" s="37"/>
      <c r="H1332" s="37"/>
      <c r="I1332" s="116"/>
      <c r="J1332" s="37"/>
      <c r="K1332" s="37"/>
      <c r="L1332" s="40"/>
      <c r="M1332" s="222"/>
      <c r="N1332" s="223"/>
      <c r="O1332" s="65"/>
      <c r="P1332" s="65"/>
      <c r="Q1332" s="65"/>
      <c r="R1332" s="65"/>
      <c r="S1332" s="65"/>
      <c r="T1332" s="66"/>
      <c r="U1332" s="35"/>
      <c r="V1332" s="35"/>
      <c r="W1332" s="35"/>
      <c r="X1332" s="35"/>
      <c r="Y1332" s="35"/>
      <c r="Z1332" s="35"/>
      <c r="AA1332" s="35"/>
      <c r="AB1332" s="35"/>
      <c r="AC1332" s="35"/>
      <c r="AD1332" s="35"/>
      <c r="AE1332" s="35"/>
      <c r="AT1332" s="18" t="s">
        <v>279</v>
      </c>
      <c r="AU1332" s="18" t="s">
        <v>82</v>
      </c>
    </row>
    <row r="1333" spans="1:65" s="13" customFormat="1" ht="22.5">
      <c r="B1333" s="206"/>
      <c r="C1333" s="207"/>
      <c r="D1333" s="208" t="s">
        <v>246</v>
      </c>
      <c r="E1333" s="209" t="s">
        <v>19</v>
      </c>
      <c r="F1333" s="210" t="s">
        <v>3478</v>
      </c>
      <c r="G1333" s="207"/>
      <c r="H1333" s="211">
        <v>805.39599999999996</v>
      </c>
      <c r="I1333" s="212"/>
      <c r="J1333" s="207"/>
      <c r="K1333" s="207"/>
      <c r="L1333" s="213"/>
      <c r="M1333" s="214"/>
      <c r="N1333" s="215"/>
      <c r="O1333" s="215"/>
      <c r="P1333" s="215"/>
      <c r="Q1333" s="215"/>
      <c r="R1333" s="215"/>
      <c r="S1333" s="215"/>
      <c r="T1333" s="216"/>
      <c r="AT1333" s="217" t="s">
        <v>246</v>
      </c>
      <c r="AU1333" s="217" t="s">
        <v>82</v>
      </c>
      <c r="AV1333" s="13" t="s">
        <v>82</v>
      </c>
      <c r="AW1333" s="13" t="s">
        <v>33</v>
      </c>
      <c r="AX1333" s="13" t="s">
        <v>72</v>
      </c>
      <c r="AY1333" s="217" t="s">
        <v>206</v>
      </c>
    </row>
    <row r="1334" spans="1:65" s="13" customFormat="1" ht="22.5">
      <c r="B1334" s="206"/>
      <c r="C1334" s="207"/>
      <c r="D1334" s="208" t="s">
        <v>246</v>
      </c>
      <c r="E1334" s="209" t="s">
        <v>19</v>
      </c>
      <c r="F1334" s="210" t="s">
        <v>3455</v>
      </c>
      <c r="G1334" s="207"/>
      <c r="H1334" s="211">
        <v>953.74</v>
      </c>
      <c r="I1334" s="212"/>
      <c r="J1334" s="207"/>
      <c r="K1334" s="207"/>
      <c r="L1334" s="213"/>
      <c r="M1334" s="214"/>
      <c r="N1334" s="215"/>
      <c r="O1334" s="215"/>
      <c r="P1334" s="215"/>
      <c r="Q1334" s="215"/>
      <c r="R1334" s="215"/>
      <c r="S1334" s="215"/>
      <c r="T1334" s="216"/>
      <c r="AT1334" s="217" t="s">
        <v>246</v>
      </c>
      <c r="AU1334" s="217" t="s">
        <v>82</v>
      </c>
      <c r="AV1334" s="13" t="s">
        <v>82</v>
      </c>
      <c r="AW1334" s="13" t="s">
        <v>33</v>
      </c>
      <c r="AX1334" s="13" t="s">
        <v>72</v>
      </c>
      <c r="AY1334" s="217" t="s">
        <v>206</v>
      </c>
    </row>
    <row r="1335" spans="1:65" s="13" customFormat="1" ht="11.25">
      <c r="B1335" s="206"/>
      <c r="C1335" s="207"/>
      <c r="D1335" s="208" t="s">
        <v>246</v>
      </c>
      <c r="E1335" s="209" t="s">
        <v>19</v>
      </c>
      <c r="F1335" s="210" t="s">
        <v>3456</v>
      </c>
      <c r="G1335" s="207"/>
      <c r="H1335" s="211">
        <v>505.58499999999998</v>
      </c>
      <c r="I1335" s="212"/>
      <c r="J1335" s="207"/>
      <c r="K1335" s="207"/>
      <c r="L1335" s="213"/>
      <c r="M1335" s="214"/>
      <c r="N1335" s="215"/>
      <c r="O1335" s="215"/>
      <c r="P1335" s="215"/>
      <c r="Q1335" s="215"/>
      <c r="R1335" s="215"/>
      <c r="S1335" s="215"/>
      <c r="T1335" s="216"/>
      <c r="AT1335" s="217" t="s">
        <v>246</v>
      </c>
      <c r="AU1335" s="217" t="s">
        <v>82</v>
      </c>
      <c r="AV1335" s="13" t="s">
        <v>82</v>
      </c>
      <c r="AW1335" s="13" t="s">
        <v>33</v>
      </c>
      <c r="AX1335" s="13" t="s">
        <v>72</v>
      </c>
      <c r="AY1335" s="217" t="s">
        <v>206</v>
      </c>
    </row>
    <row r="1336" spans="1:65" s="13" customFormat="1" ht="22.5">
      <c r="B1336" s="206"/>
      <c r="C1336" s="207"/>
      <c r="D1336" s="208" t="s">
        <v>246</v>
      </c>
      <c r="E1336" s="209" t="s">
        <v>19</v>
      </c>
      <c r="F1336" s="210" t="s">
        <v>3457</v>
      </c>
      <c r="G1336" s="207"/>
      <c r="H1336" s="211">
        <v>1211.26</v>
      </c>
      <c r="I1336" s="212"/>
      <c r="J1336" s="207"/>
      <c r="K1336" s="207"/>
      <c r="L1336" s="213"/>
      <c r="M1336" s="214"/>
      <c r="N1336" s="215"/>
      <c r="O1336" s="215"/>
      <c r="P1336" s="215"/>
      <c r="Q1336" s="215"/>
      <c r="R1336" s="215"/>
      <c r="S1336" s="215"/>
      <c r="T1336" s="216"/>
      <c r="AT1336" s="217" t="s">
        <v>246</v>
      </c>
      <c r="AU1336" s="217" t="s">
        <v>82</v>
      </c>
      <c r="AV1336" s="13" t="s">
        <v>82</v>
      </c>
      <c r="AW1336" s="13" t="s">
        <v>33</v>
      </c>
      <c r="AX1336" s="13" t="s">
        <v>72</v>
      </c>
      <c r="AY1336" s="217" t="s">
        <v>206</v>
      </c>
    </row>
    <row r="1337" spans="1:65" s="13" customFormat="1" ht="22.5">
      <c r="B1337" s="206"/>
      <c r="C1337" s="207"/>
      <c r="D1337" s="208" t="s">
        <v>246</v>
      </c>
      <c r="E1337" s="209" t="s">
        <v>19</v>
      </c>
      <c r="F1337" s="210" t="s">
        <v>3458</v>
      </c>
      <c r="G1337" s="207"/>
      <c r="H1337" s="211">
        <v>1297.23</v>
      </c>
      <c r="I1337" s="212"/>
      <c r="J1337" s="207"/>
      <c r="K1337" s="207"/>
      <c r="L1337" s="213"/>
      <c r="M1337" s="214"/>
      <c r="N1337" s="215"/>
      <c r="O1337" s="215"/>
      <c r="P1337" s="215"/>
      <c r="Q1337" s="215"/>
      <c r="R1337" s="215"/>
      <c r="S1337" s="215"/>
      <c r="T1337" s="216"/>
      <c r="AT1337" s="217" t="s">
        <v>246</v>
      </c>
      <c r="AU1337" s="217" t="s">
        <v>82</v>
      </c>
      <c r="AV1337" s="13" t="s">
        <v>82</v>
      </c>
      <c r="AW1337" s="13" t="s">
        <v>33</v>
      </c>
      <c r="AX1337" s="13" t="s">
        <v>72</v>
      </c>
      <c r="AY1337" s="217" t="s">
        <v>206</v>
      </c>
    </row>
    <row r="1338" spans="1:65" s="13" customFormat="1" ht="11.25">
      <c r="B1338" s="206"/>
      <c r="C1338" s="207"/>
      <c r="D1338" s="208" t="s">
        <v>246</v>
      </c>
      <c r="E1338" s="209" t="s">
        <v>19</v>
      </c>
      <c r="F1338" s="210" t="s">
        <v>3459</v>
      </c>
      <c r="G1338" s="207"/>
      <c r="H1338" s="211">
        <v>774.61</v>
      </c>
      <c r="I1338" s="212"/>
      <c r="J1338" s="207"/>
      <c r="K1338" s="207"/>
      <c r="L1338" s="213"/>
      <c r="M1338" s="214"/>
      <c r="N1338" s="215"/>
      <c r="O1338" s="215"/>
      <c r="P1338" s="215"/>
      <c r="Q1338" s="215"/>
      <c r="R1338" s="215"/>
      <c r="S1338" s="215"/>
      <c r="T1338" s="216"/>
      <c r="AT1338" s="217" t="s">
        <v>246</v>
      </c>
      <c r="AU1338" s="217" t="s">
        <v>82</v>
      </c>
      <c r="AV1338" s="13" t="s">
        <v>82</v>
      </c>
      <c r="AW1338" s="13" t="s">
        <v>33</v>
      </c>
      <c r="AX1338" s="13" t="s">
        <v>72</v>
      </c>
      <c r="AY1338" s="217" t="s">
        <v>206</v>
      </c>
    </row>
    <row r="1339" spans="1:65" s="13" customFormat="1" ht="22.5">
      <c r="B1339" s="206"/>
      <c r="C1339" s="207"/>
      <c r="D1339" s="208" t="s">
        <v>246</v>
      </c>
      <c r="E1339" s="209" t="s">
        <v>19</v>
      </c>
      <c r="F1339" s="210" t="s">
        <v>3469</v>
      </c>
      <c r="G1339" s="207"/>
      <c r="H1339" s="211">
        <v>212.86</v>
      </c>
      <c r="I1339" s="212"/>
      <c r="J1339" s="207"/>
      <c r="K1339" s="207"/>
      <c r="L1339" s="213"/>
      <c r="M1339" s="214"/>
      <c r="N1339" s="215"/>
      <c r="O1339" s="215"/>
      <c r="P1339" s="215"/>
      <c r="Q1339" s="215"/>
      <c r="R1339" s="215"/>
      <c r="S1339" s="215"/>
      <c r="T1339" s="216"/>
      <c r="AT1339" s="217" t="s">
        <v>246</v>
      </c>
      <c r="AU1339" s="217" t="s">
        <v>82</v>
      </c>
      <c r="AV1339" s="13" t="s">
        <v>82</v>
      </c>
      <c r="AW1339" s="13" t="s">
        <v>33</v>
      </c>
      <c r="AX1339" s="13" t="s">
        <v>72</v>
      </c>
      <c r="AY1339" s="217" t="s">
        <v>206</v>
      </c>
    </row>
    <row r="1340" spans="1:65" s="13" customFormat="1" ht="11.25">
      <c r="B1340" s="206"/>
      <c r="C1340" s="207"/>
      <c r="D1340" s="208" t="s">
        <v>246</v>
      </c>
      <c r="E1340" s="209" t="s">
        <v>19</v>
      </c>
      <c r="F1340" s="210" t="s">
        <v>3470</v>
      </c>
      <c r="G1340" s="207"/>
      <c r="H1340" s="211">
        <v>169.73</v>
      </c>
      <c r="I1340" s="212"/>
      <c r="J1340" s="207"/>
      <c r="K1340" s="207"/>
      <c r="L1340" s="213"/>
      <c r="M1340" s="214"/>
      <c r="N1340" s="215"/>
      <c r="O1340" s="215"/>
      <c r="P1340" s="215"/>
      <c r="Q1340" s="215"/>
      <c r="R1340" s="215"/>
      <c r="S1340" s="215"/>
      <c r="T1340" s="216"/>
      <c r="AT1340" s="217" t="s">
        <v>246</v>
      </c>
      <c r="AU1340" s="217" t="s">
        <v>82</v>
      </c>
      <c r="AV1340" s="13" t="s">
        <v>82</v>
      </c>
      <c r="AW1340" s="13" t="s">
        <v>33</v>
      </c>
      <c r="AX1340" s="13" t="s">
        <v>72</v>
      </c>
      <c r="AY1340" s="217" t="s">
        <v>206</v>
      </c>
    </row>
    <row r="1341" spans="1:65" s="13" customFormat="1" ht="11.25">
      <c r="B1341" s="206"/>
      <c r="C1341" s="207"/>
      <c r="D1341" s="208" t="s">
        <v>246</v>
      </c>
      <c r="E1341" s="209" t="s">
        <v>19</v>
      </c>
      <c r="F1341" s="210" t="s">
        <v>3471</v>
      </c>
      <c r="G1341" s="207"/>
      <c r="H1341" s="211">
        <v>85.45</v>
      </c>
      <c r="I1341" s="212"/>
      <c r="J1341" s="207"/>
      <c r="K1341" s="207"/>
      <c r="L1341" s="213"/>
      <c r="M1341" s="214"/>
      <c r="N1341" s="215"/>
      <c r="O1341" s="215"/>
      <c r="P1341" s="215"/>
      <c r="Q1341" s="215"/>
      <c r="R1341" s="215"/>
      <c r="S1341" s="215"/>
      <c r="T1341" s="216"/>
      <c r="AT1341" s="217" t="s">
        <v>246</v>
      </c>
      <c r="AU1341" s="217" t="s">
        <v>82</v>
      </c>
      <c r="AV1341" s="13" t="s">
        <v>82</v>
      </c>
      <c r="AW1341" s="13" t="s">
        <v>33</v>
      </c>
      <c r="AX1341" s="13" t="s">
        <v>72</v>
      </c>
      <c r="AY1341" s="217" t="s">
        <v>206</v>
      </c>
    </row>
    <row r="1342" spans="1:65" s="13" customFormat="1" ht="11.25">
      <c r="B1342" s="206"/>
      <c r="C1342" s="207"/>
      <c r="D1342" s="208" t="s">
        <v>246</v>
      </c>
      <c r="E1342" s="209" t="s">
        <v>19</v>
      </c>
      <c r="F1342" s="210" t="s">
        <v>3472</v>
      </c>
      <c r="G1342" s="207"/>
      <c r="H1342" s="211">
        <v>103.54</v>
      </c>
      <c r="I1342" s="212"/>
      <c r="J1342" s="207"/>
      <c r="K1342" s="207"/>
      <c r="L1342" s="213"/>
      <c r="M1342" s="214"/>
      <c r="N1342" s="215"/>
      <c r="O1342" s="215"/>
      <c r="P1342" s="215"/>
      <c r="Q1342" s="215"/>
      <c r="R1342" s="215"/>
      <c r="S1342" s="215"/>
      <c r="T1342" s="216"/>
      <c r="AT1342" s="217" t="s">
        <v>246</v>
      </c>
      <c r="AU1342" s="217" t="s">
        <v>82</v>
      </c>
      <c r="AV1342" s="13" t="s">
        <v>82</v>
      </c>
      <c r="AW1342" s="13" t="s">
        <v>33</v>
      </c>
      <c r="AX1342" s="13" t="s">
        <v>72</v>
      </c>
      <c r="AY1342" s="217" t="s">
        <v>206</v>
      </c>
    </row>
    <row r="1343" spans="1:65" s="13" customFormat="1" ht="11.25">
      <c r="B1343" s="206"/>
      <c r="C1343" s="207"/>
      <c r="D1343" s="208" t="s">
        <v>246</v>
      </c>
      <c r="E1343" s="209" t="s">
        <v>19</v>
      </c>
      <c r="F1343" s="210" t="s">
        <v>3473</v>
      </c>
      <c r="G1343" s="207"/>
      <c r="H1343" s="211">
        <v>54.03</v>
      </c>
      <c r="I1343" s="212"/>
      <c r="J1343" s="207"/>
      <c r="K1343" s="207"/>
      <c r="L1343" s="213"/>
      <c r="M1343" s="214"/>
      <c r="N1343" s="215"/>
      <c r="O1343" s="215"/>
      <c r="P1343" s="215"/>
      <c r="Q1343" s="215"/>
      <c r="R1343" s="215"/>
      <c r="S1343" s="215"/>
      <c r="T1343" s="216"/>
      <c r="AT1343" s="217" t="s">
        <v>246</v>
      </c>
      <c r="AU1343" s="217" t="s">
        <v>82</v>
      </c>
      <c r="AV1343" s="13" t="s">
        <v>82</v>
      </c>
      <c r="AW1343" s="13" t="s">
        <v>33</v>
      </c>
      <c r="AX1343" s="13" t="s">
        <v>72</v>
      </c>
      <c r="AY1343" s="217" t="s">
        <v>206</v>
      </c>
    </row>
    <row r="1344" spans="1:65" s="14" customFormat="1" ht="11.25">
      <c r="B1344" s="234"/>
      <c r="C1344" s="235"/>
      <c r="D1344" s="208" t="s">
        <v>246</v>
      </c>
      <c r="E1344" s="236" t="s">
        <v>19</v>
      </c>
      <c r="F1344" s="237" t="s">
        <v>406</v>
      </c>
      <c r="G1344" s="235"/>
      <c r="H1344" s="238">
        <v>6173.4309999999996</v>
      </c>
      <c r="I1344" s="239"/>
      <c r="J1344" s="235"/>
      <c r="K1344" s="235"/>
      <c r="L1344" s="240"/>
      <c r="M1344" s="241"/>
      <c r="N1344" s="242"/>
      <c r="O1344" s="242"/>
      <c r="P1344" s="242"/>
      <c r="Q1344" s="242"/>
      <c r="R1344" s="242"/>
      <c r="S1344" s="242"/>
      <c r="T1344" s="243"/>
      <c r="AT1344" s="244" t="s">
        <v>246</v>
      </c>
      <c r="AU1344" s="244" t="s">
        <v>82</v>
      </c>
      <c r="AV1344" s="14" t="s">
        <v>212</v>
      </c>
      <c r="AW1344" s="14" t="s">
        <v>33</v>
      </c>
      <c r="AX1344" s="14" t="s">
        <v>80</v>
      </c>
      <c r="AY1344" s="244" t="s">
        <v>206</v>
      </c>
    </row>
    <row r="1345" spans="1:65" s="2" customFormat="1" ht="21.75" customHeight="1">
      <c r="A1345" s="35"/>
      <c r="B1345" s="36"/>
      <c r="C1345" s="193" t="s">
        <v>3489</v>
      </c>
      <c r="D1345" s="193" t="s">
        <v>208</v>
      </c>
      <c r="E1345" s="194" t="s">
        <v>3490</v>
      </c>
      <c r="F1345" s="195" t="s">
        <v>3491</v>
      </c>
      <c r="G1345" s="196" t="s">
        <v>325</v>
      </c>
      <c r="H1345" s="197">
        <v>741.74</v>
      </c>
      <c r="I1345" s="198"/>
      <c r="J1345" s="199">
        <f>ROUND(I1345*H1345,2)</f>
        <v>0</v>
      </c>
      <c r="K1345" s="195" t="s">
        <v>277</v>
      </c>
      <c r="L1345" s="40"/>
      <c r="M1345" s="200" t="s">
        <v>19</v>
      </c>
      <c r="N1345" s="201" t="s">
        <v>43</v>
      </c>
      <c r="O1345" s="65"/>
      <c r="P1345" s="202">
        <f>O1345*H1345</f>
        <v>0</v>
      </c>
      <c r="Q1345" s="202">
        <v>3.2499999999999999E-3</v>
      </c>
      <c r="R1345" s="202">
        <f>Q1345*H1345</f>
        <v>2.4106549999999998</v>
      </c>
      <c r="S1345" s="202">
        <v>0</v>
      </c>
      <c r="T1345" s="203">
        <f>S1345*H1345</f>
        <v>0</v>
      </c>
      <c r="U1345" s="35"/>
      <c r="V1345" s="35"/>
      <c r="W1345" s="35"/>
      <c r="X1345" s="35"/>
      <c r="Y1345" s="35"/>
      <c r="Z1345" s="35"/>
      <c r="AA1345" s="35"/>
      <c r="AB1345" s="35"/>
      <c r="AC1345" s="35"/>
      <c r="AD1345" s="35"/>
      <c r="AE1345" s="35"/>
      <c r="AR1345" s="204" t="s">
        <v>343</v>
      </c>
      <c r="AT1345" s="204" t="s">
        <v>208</v>
      </c>
      <c r="AU1345" s="204" t="s">
        <v>82</v>
      </c>
      <c r="AY1345" s="18" t="s">
        <v>206</v>
      </c>
      <c r="BE1345" s="205">
        <f>IF(N1345="základní",J1345,0)</f>
        <v>0</v>
      </c>
      <c r="BF1345" s="205">
        <f>IF(N1345="snížená",J1345,0)</f>
        <v>0</v>
      </c>
      <c r="BG1345" s="205">
        <f>IF(N1345="zákl. přenesená",J1345,0)</f>
        <v>0</v>
      </c>
      <c r="BH1345" s="205">
        <f>IF(N1345="sníž. přenesená",J1345,0)</f>
        <v>0</v>
      </c>
      <c r="BI1345" s="205">
        <f>IF(N1345="nulová",J1345,0)</f>
        <v>0</v>
      </c>
      <c r="BJ1345" s="18" t="s">
        <v>80</v>
      </c>
      <c r="BK1345" s="205">
        <f>ROUND(I1345*H1345,2)</f>
        <v>0</v>
      </c>
      <c r="BL1345" s="18" t="s">
        <v>343</v>
      </c>
      <c r="BM1345" s="204" t="s">
        <v>3492</v>
      </c>
    </row>
    <row r="1346" spans="1:65" s="2" customFormat="1" ht="48.75">
      <c r="A1346" s="35"/>
      <c r="B1346" s="36"/>
      <c r="C1346" s="37"/>
      <c r="D1346" s="208" t="s">
        <v>279</v>
      </c>
      <c r="E1346" s="37"/>
      <c r="F1346" s="221" t="s">
        <v>3493</v>
      </c>
      <c r="G1346" s="37"/>
      <c r="H1346" s="37"/>
      <c r="I1346" s="116"/>
      <c r="J1346" s="37"/>
      <c r="K1346" s="37"/>
      <c r="L1346" s="40"/>
      <c r="M1346" s="222"/>
      <c r="N1346" s="223"/>
      <c r="O1346" s="65"/>
      <c r="P1346" s="65"/>
      <c r="Q1346" s="65"/>
      <c r="R1346" s="65"/>
      <c r="S1346" s="65"/>
      <c r="T1346" s="66"/>
      <c r="U1346" s="35"/>
      <c r="V1346" s="35"/>
      <c r="W1346" s="35"/>
      <c r="X1346" s="35"/>
      <c r="Y1346" s="35"/>
      <c r="Z1346" s="35"/>
      <c r="AA1346" s="35"/>
      <c r="AB1346" s="35"/>
      <c r="AC1346" s="35"/>
      <c r="AD1346" s="35"/>
      <c r="AE1346" s="35"/>
      <c r="AT1346" s="18" t="s">
        <v>279</v>
      </c>
      <c r="AU1346" s="18" t="s">
        <v>82</v>
      </c>
    </row>
    <row r="1347" spans="1:65" s="13" customFormat="1" ht="11.25">
      <c r="B1347" s="206"/>
      <c r="C1347" s="207"/>
      <c r="D1347" s="208" t="s">
        <v>246</v>
      </c>
      <c r="E1347" s="209" t="s">
        <v>19</v>
      </c>
      <c r="F1347" s="210" t="s">
        <v>3494</v>
      </c>
      <c r="G1347" s="207"/>
      <c r="H1347" s="211">
        <v>741.74</v>
      </c>
      <c r="I1347" s="212"/>
      <c r="J1347" s="207"/>
      <c r="K1347" s="207"/>
      <c r="L1347" s="213"/>
      <c r="M1347" s="214"/>
      <c r="N1347" s="215"/>
      <c r="O1347" s="215"/>
      <c r="P1347" s="215"/>
      <c r="Q1347" s="215"/>
      <c r="R1347" s="215"/>
      <c r="S1347" s="215"/>
      <c r="T1347" s="216"/>
      <c r="AT1347" s="217" t="s">
        <v>246</v>
      </c>
      <c r="AU1347" s="217" t="s">
        <v>82</v>
      </c>
      <c r="AV1347" s="13" t="s">
        <v>82</v>
      </c>
      <c r="AW1347" s="13" t="s">
        <v>33</v>
      </c>
      <c r="AX1347" s="13" t="s">
        <v>80</v>
      </c>
      <c r="AY1347" s="217" t="s">
        <v>206</v>
      </c>
    </row>
    <row r="1348" spans="1:65" s="2" customFormat="1" ht="16.5" customHeight="1">
      <c r="A1348" s="35"/>
      <c r="B1348" s="36"/>
      <c r="C1348" s="224" t="s">
        <v>3495</v>
      </c>
      <c r="D1348" s="224" t="s">
        <v>286</v>
      </c>
      <c r="E1348" s="225" t="s">
        <v>3496</v>
      </c>
      <c r="F1348" s="226" t="s">
        <v>3497</v>
      </c>
      <c r="G1348" s="227" t="s">
        <v>325</v>
      </c>
      <c r="H1348" s="228">
        <v>778.827</v>
      </c>
      <c r="I1348" s="229"/>
      <c r="J1348" s="230">
        <f>ROUND(I1348*H1348,2)</f>
        <v>0</v>
      </c>
      <c r="K1348" s="226" t="s">
        <v>19</v>
      </c>
      <c r="L1348" s="231"/>
      <c r="M1348" s="232" t="s">
        <v>19</v>
      </c>
      <c r="N1348" s="233" t="s">
        <v>43</v>
      </c>
      <c r="O1348" s="65"/>
      <c r="P1348" s="202">
        <f>O1348*H1348</f>
        <v>0</v>
      </c>
      <c r="Q1348" s="202">
        <v>0.02</v>
      </c>
      <c r="R1348" s="202">
        <f>Q1348*H1348</f>
        <v>15.57654</v>
      </c>
      <c r="S1348" s="202">
        <v>0</v>
      </c>
      <c r="T1348" s="203">
        <f>S1348*H1348</f>
        <v>0</v>
      </c>
      <c r="U1348" s="35"/>
      <c r="V1348" s="35"/>
      <c r="W1348" s="35"/>
      <c r="X1348" s="35"/>
      <c r="Y1348" s="35"/>
      <c r="Z1348" s="35"/>
      <c r="AA1348" s="35"/>
      <c r="AB1348" s="35"/>
      <c r="AC1348" s="35"/>
      <c r="AD1348" s="35"/>
      <c r="AE1348" s="35"/>
      <c r="AR1348" s="204" t="s">
        <v>422</v>
      </c>
      <c r="AT1348" s="204" t="s">
        <v>286</v>
      </c>
      <c r="AU1348" s="204" t="s">
        <v>82</v>
      </c>
      <c r="AY1348" s="18" t="s">
        <v>206</v>
      </c>
      <c r="BE1348" s="205">
        <f>IF(N1348="základní",J1348,0)</f>
        <v>0</v>
      </c>
      <c r="BF1348" s="205">
        <f>IF(N1348="snížená",J1348,0)</f>
        <v>0</v>
      </c>
      <c r="BG1348" s="205">
        <f>IF(N1348="zákl. přenesená",J1348,0)</f>
        <v>0</v>
      </c>
      <c r="BH1348" s="205">
        <f>IF(N1348="sníž. přenesená",J1348,0)</f>
        <v>0</v>
      </c>
      <c r="BI1348" s="205">
        <f>IF(N1348="nulová",J1348,0)</f>
        <v>0</v>
      </c>
      <c r="BJ1348" s="18" t="s">
        <v>80</v>
      </c>
      <c r="BK1348" s="205">
        <f>ROUND(I1348*H1348,2)</f>
        <v>0</v>
      </c>
      <c r="BL1348" s="18" t="s">
        <v>343</v>
      </c>
      <c r="BM1348" s="204" t="s">
        <v>3498</v>
      </c>
    </row>
    <row r="1349" spans="1:65" s="13" customFormat="1" ht="11.25">
      <c r="B1349" s="206"/>
      <c r="C1349" s="207"/>
      <c r="D1349" s="208" t="s">
        <v>246</v>
      </c>
      <c r="E1349" s="207"/>
      <c r="F1349" s="210" t="s">
        <v>3499</v>
      </c>
      <c r="G1349" s="207"/>
      <c r="H1349" s="211">
        <v>778.827</v>
      </c>
      <c r="I1349" s="212"/>
      <c r="J1349" s="207"/>
      <c r="K1349" s="207"/>
      <c r="L1349" s="213"/>
      <c r="M1349" s="214"/>
      <c r="N1349" s="215"/>
      <c r="O1349" s="215"/>
      <c r="P1349" s="215"/>
      <c r="Q1349" s="215"/>
      <c r="R1349" s="215"/>
      <c r="S1349" s="215"/>
      <c r="T1349" s="216"/>
      <c r="AT1349" s="217" t="s">
        <v>246</v>
      </c>
      <c r="AU1349" s="217" t="s">
        <v>82</v>
      </c>
      <c r="AV1349" s="13" t="s">
        <v>82</v>
      </c>
      <c r="AW1349" s="13" t="s">
        <v>4</v>
      </c>
      <c r="AX1349" s="13" t="s">
        <v>80</v>
      </c>
      <c r="AY1349" s="217" t="s">
        <v>206</v>
      </c>
    </row>
    <row r="1350" spans="1:65" s="2" customFormat="1" ht="16.5" customHeight="1">
      <c r="A1350" s="35"/>
      <c r="B1350" s="36"/>
      <c r="C1350" s="193" t="s">
        <v>3500</v>
      </c>
      <c r="D1350" s="193" t="s">
        <v>208</v>
      </c>
      <c r="E1350" s="194" t="s">
        <v>3501</v>
      </c>
      <c r="F1350" s="195" t="s">
        <v>3502</v>
      </c>
      <c r="G1350" s="196" t="s">
        <v>211</v>
      </c>
      <c r="H1350" s="197">
        <v>112</v>
      </c>
      <c r="I1350" s="198"/>
      <c r="J1350" s="199">
        <f>ROUND(I1350*H1350,2)</f>
        <v>0</v>
      </c>
      <c r="K1350" s="195" t="s">
        <v>277</v>
      </c>
      <c r="L1350" s="40"/>
      <c r="M1350" s="200" t="s">
        <v>19</v>
      </c>
      <c r="N1350" s="201" t="s">
        <v>43</v>
      </c>
      <c r="O1350" s="65"/>
      <c r="P1350" s="202">
        <f>O1350*H1350</f>
        <v>0</v>
      </c>
      <c r="Q1350" s="202">
        <v>3.0000000000000001E-5</v>
      </c>
      <c r="R1350" s="202">
        <f>Q1350*H1350</f>
        <v>3.3600000000000001E-3</v>
      </c>
      <c r="S1350" s="202">
        <v>0</v>
      </c>
      <c r="T1350" s="203">
        <f>S1350*H1350</f>
        <v>0</v>
      </c>
      <c r="U1350" s="35"/>
      <c r="V1350" s="35"/>
      <c r="W1350" s="35"/>
      <c r="X1350" s="35"/>
      <c r="Y1350" s="35"/>
      <c r="Z1350" s="35"/>
      <c r="AA1350" s="35"/>
      <c r="AB1350" s="35"/>
      <c r="AC1350" s="35"/>
      <c r="AD1350" s="35"/>
      <c r="AE1350" s="35"/>
      <c r="AR1350" s="204" t="s">
        <v>343</v>
      </c>
      <c r="AT1350" s="204" t="s">
        <v>208</v>
      </c>
      <c r="AU1350" s="204" t="s">
        <v>82</v>
      </c>
      <c r="AY1350" s="18" t="s">
        <v>206</v>
      </c>
      <c r="BE1350" s="205">
        <f>IF(N1350="základní",J1350,0)</f>
        <v>0</v>
      </c>
      <c r="BF1350" s="205">
        <f>IF(N1350="snížená",J1350,0)</f>
        <v>0</v>
      </c>
      <c r="BG1350" s="205">
        <f>IF(N1350="zákl. přenesená",J1350,0)</f>
        <v>0</v>
      </c>
      <c r="BH1350" s="205">
        <f>IF(N1350="sníž. přenesená",J1350,0)</f>
        <v>0</v>
      </c>
      <c r="BI1350" s="205">
        <f>IF(N1350="nulová",J1350,0)</f>
        <v>0</v>
      </c>
      <c r="BJ1350" s="18" t="s">
        <v>80</v>
      </c>
      <c r="BK1350" s="205">
        <f>ROUND(I1350*H1350,2)</f>
        <v>0</v>
      </c>
      <c r="BL1350" s="18" t="s">
        <v>343</v>
      </c>
      <c r="BM1350" s="204" t="s">
        <v>3503</v>
      </c>
    </row>
    <row r="1351" spans="1:65" s="2" customFormat="1" ht="68.25">
      <c r="A1351" s="35"/>
      <c r="B1351" s="36"/>
      <c r="C1351" s="37"/>
      <c r="D1351" s="208" t="s">
        <v>279</v>
      </c>
      <c r="E1351" s="37"/>
      <c r="F1351" s="221" t="s">
        <v>3504</v>
      </c>
      <c r="G1351" s="37"/>
      <c r="H1351" s="37"/>
      <c r="I1351" s="116"/>
      <c r="J1351" s="37"/>
      <c r="K1351" s="37"/>
      <c r="L1351" s="40"/>
      <c r="M1351" s="222"/>
      <c r="N1351" s="223"/>
      <c r="O1351" s="65"/>
      <c r="P1351" s="65"/>
      <c r="Q1351" s="65"/>
      <c r="R1351" s="65"/>
      <c r="S1351" s="65"/>
      <c r="T1351" s="66"/>
      <c r="U1351" s="35"/>
      <c r="V1351" s="35"/>
      <c r="W1351" s="35"/>
      <c r="X1351" s="35"/>
      <c r="Y1351" s="35"/>
      <c r="Z1351" s="35"/>
      <c r="AA1351" s="35"/>
      <c r="AB1351" s="35"/>
      <c r="AC1351" s="35"/>
      <c r="AD1351" s="35"/>
      <c r="AE1351" s="35"/>
      <c r="AT1351" s="18" t="s">
        <v>279</v>
      </c>
      <c r="AU1351" s="18" t="s">
        <v>82</v>
      </c>
    </row>
    <row r="1352" spans="1:65" s="13" customFormat="1" ht="11.25">
      <c r="B1352" s="206"/>
      <c r="C1352" s="207"/>
      <c r="D1352" s="208" t="s">
        <v>246</v>
      </c>
      <c r="E1352" s="209" t="s">
        <v>19</v>
      </c>
      <c r="F1352" s="210" t="s">
        <v>3505</v>
      </c>
      <c r="G1352" s="207"/>
      <c r="H1352" s="211">
        <v>112</v>
      </c>
      <c r="I1352" s="212"/>
      <c r="J1352" s="207"/>
      <c r="K1352" s="207"/>
      <c r="L1352" s="213"/>
      <c r="M1352" s="214"/>
      <c r="N1352" s="215"/>
      <c r="O1352" s="215"/>
      <c r="P1352" s="215"/>
      <c r="Q1352" s="215"/>
      <c r="R1352" s="215"/>
      <c r="S1352" s="215"/>
      <c r="T1352" s="216"/>
      <c r="AT1352" s="217" t="s">
        <v>246</v>
      </c>
      <c r="AU1352" s="217" t="s">
        <v>82</v>
      </c>
      <c r="AV1352" s="13" t="s">
        <v>82</v>
      </c>
      <c r="AW1352" s="13" t="s">
        <v>33</v>
      </c>
      <c r="AX1352" s="13" t="s">
        <v>80</v>
      </c>
      <c r="AY1352" s="217" t="s">
        <v>206</v>
      </c>
    </row>
    <row r="1353" spans="1:65" s="2" customFormat="1" ht="16.5" customHeight="1">
      <c r="A1353" s="35"/>
      <c r="B1353" s="36"/>
      <c r="C1353" s="224" t="s">
        <v>3506</v>
      </c>
      <c r="D1353" s="224" t="s">
        <v>286</v>
      </c>
      <c r="E1353" s="225" t="s">
        <v>3507</v>
      </c>
      <c r="F1353" s="226" t="s">
        <v>3508</v>
      </c>
      <c r="G1353" s="227" t="s">
        <v>211</v>
      </c>
      <c r="H1353" s="228">
        <v>112</v>
      </c>
      <c r="I1353" s="229"/>
      <c r="J1353" s="230">
        <f>ROUND(I1353*H1353,2)</f>
        <v>0</v>
      </c>
      <c r="K1353" s="226" t="s">
        <v>277</v>
      </c>
      <c r="L1353" s="231"/>
      <c r="M1353" s="232" t="s">
        <v>19</v>
      </c>
      <c r="N1353" s="233" t="s">
        <v>43</v>
      </c>
      <c r="O1353" s="65"/>
      <c r="P1353" s="202">
        <f>O1353*H1353</f>
        <v>0</v>
      </c>
      <c r="Q1353" s="202">
        <v>1.4E-3</v>
      </c>
      <c r="R1353" s="202">
        <f>Q1353*H1353</f>
        <v>0.15679999999999999</v>
      </c>
      <c r="S1353" s="202">
        <v>0</v>
      </c>
      <c r="T1353" s="203">
        <f>S1353*H1353</f>
        <v>0</v>
      </c>
      <c r="U1353" s="35"/>
      <c r="V1353" s="35"/>
      <c r="W1353" s="35"/>
      <c r="X1353" s="35"/>
      <c r="Y1353" s="35"/>
      <c r="Z1353" s="35"/>
      <c r="AA1353" s="35"/>
      <c r="AB1353" s="35"/>
      <c r="AC1353" s="35"/>
      <c r="AD1353" s="35"/>
      <c r="AE1353" s="35"/>
      <c r="AR1353" s="204" t="s">
        <v>422</v>
      </c>
      <c r="AT1353" s="204" t="s">
        <v>286</v>
      </c>
      <c r="AU1353" s="204" t="s">
        <v>82</v>
      </c>
      <c r="AY1353" s="18" t="s">
        <v>206</v>
      </c>
      <c r="BE1353" s="205">
        <f>IF(N1353="základní",J1353,0)</f>
        <v>0</v>
      </c>
      <c r="BF1353" s="205">
        <f>IF(N1353="snížená",J1353,0)</f>
        <v>0</v>
      </c>
      <c r="BG1353" s="205">
        <f>IF(N1353="zákl. přenesená",J1353,0)</f>
        <v>0</v>
      </c>
      <c r="BH1353" s="205">
        <f>IF(N1353="sníž. přenesená",J1353,0)</f>
        <v>0</v>
      </c>
      <c r="BI1353" s="205">
        <f>IF(N1353="nulová",J1353,0)</f>
        <v>0</v>
      </c>
      <c r="BJ1353" s="18" t="s">
        <v>80</v>
      </c>
      <c r="BK1353" s="205">
        <f>ROUND(I1353*H1353,2)</f>
        <v>0</v>
      </c>
      <c r="BL1353" s="18" t="s">
        <v>343</v>
      </c>
      <c r="BM1353" s="204" t="s">
        <v>3509</v>
      </c>
    </row>
    <row r="1354" spans="1:65" s="2" customFormat="1" ht="16.5" customHeight="1">
      <c r="A1354" s="35"/>
      <c r="B1354" s="36"/>
      <c r="C1354" s="193" t="s">
        <v>3510</v>
      </c>
      <c r="D1354" s="193" t="s">
        <v>208</v>
      </c>
      <c r="E1354" s="194" t="s">
        <v>3511</v>
      </c>
      <c r="F1354" s="195" t="s">
        <v>3512</v>
      </c>
      <c r="G1354" s="196" t="s">
        <v>211</v>
      </c>
      <c r="H1354" s="197">
        <v>12</v>
      </c>
      <c r="I1354" s="198"/>
      <c r="J1354" s="199">
        <f>ROUND(I1354*H1354,2)</f>
        <v>0</v>
      </c>
      <c r="K1354" s="195" t="s">
        <v>277</v>
      </c>
      <c r="L1354" s="40"/>
      <c r="M1354" s="200" t="s">
        <v>19</v>
      </c>
      <c r="N1354" s="201" t="s">
        <v>43</v>
      </c>
      <c r="O1354" s="65"/>
      <c r="P1354" s="202">
        <f>O1354*H1354</f>
        <v>0</v>
      </c>
      <c r="Q1354" s="202">
        <v>6.9999999999999994E-5</v>
      </c>
      <c r="R1354" s="202">
        <f>Q1354*H1354</f>
        <v>8.3999999999999993E-4</v>
      </c>
      <c r="S1354" s="202">
        <v>0</v>
      </c>
      <c r="T1354" s="203">
        <f>S1354*H1354</f>
        <v>0</v>
      </c>
      <c r="U1354" s="35"/>
      <c r="V1354" s="35"/>
      <c r="W1354" s="35"/>
      <c r="X1354" s="35"/>
      <c r="Y1354" s="35"/>
      <c r="Z1354" s="35"/>
      <c r="AA1354" s="35"/>
      <c r="AB1354" s="35"/>
      <c r="AC1354" s="35"/>
      <c r="AD1354" s="35"/>
      <c r="AE1354" s="35"/>
      <c r="AR1354" s="204" t="s">
        <v>343</v>
      </c>
      <c r="AT1354" s="204" t="s">
        <v>208</v>
      </c>
      <c r="AU1354" s="204" t="s">
        <v>82</v>
      </c>
      <c r="AY1354" s="18" t="s">
        <v>206</v>
      </c>
      <c r="BE1354" s="205">
        <f>IF(N1354="základní",J1354,0)</f>
        <v>0</v>
      </c>
      <c r="BF1354" s="205">
        <f>IF(N1354="snížená",J1354,0)</f>
        <v>0</v>
      </c>
      <c r="BG1354" s="205">
        <f>IF(N1354="zákl. přenesená",J1354,0)</f>
        <v>0</v>
      </c>
      <c r="BH1354" s="205">
        <f>IF(N1354="sníž. přenesená",J1354,0)</f>
        <v>0</v>
      </c>
      <c r="BI1354" s="205">
        <f>IF(N1354="nulová",J1354,0)</f>
        <v>0</v>
      </c>
      <c r="BJ1354" s="18" t="s">
        <v>80</v>
      </c>
      <c r="BK1354" s="205">
        <f>ROUND(I1354*H1354,2)</f>
        <v>0</v>
      </c>
      <c r="BL1354" s="18" t="s">
        <v>343</v>
      </c>
      <c r="BM1354" s="204" t="s">
        <v>3513</v>
      </c>
    </row>
    <row r="1355" spans="1:65" s="2" customFormat="1" ht="68.25">
      <c r="A1355" s="35"/>
      <c r="B1355" s="36"/>
      <c r="C1355" s="37"/>
      <c r="D1355" s="208" t="s">
        <v>279</v>
      </c>
      <c r="E1355" s="37"/>
      <c r="F1355" s="221" t="s">
        <v>3504</v>
      </c>
      <c r="G1355" s="37"/>
      <c r="H1355" s="37"/>
      <c r="I1355" s="116"/>
      <c r="J1355" s="37"/>
      <c r="K1355" s="37"/>
      <c r="L1355" s="40"/>
      <c r="M1355" s="222"/>
      <c r="N1355" s="223"/>
      <c r="O1355" s="65"/>
      <c r="P1355" s="65"/>
      <c r="Q1355" s="65"/>
      <c r="R1355" s="65"/>
      <c r="S1355" s="65"/>
      <c r="T1355" s="66"/>
      <c r="U1355" s="35"/>
      <c r="V1355" s="35"/>
      <c r="W1355" s="35"/>
      <c r="X1355" s="35"/>
      <c r="Y1355" s="35"/>
      <c r="Z1355" s="35"/>
      <c r="AA1355" s="35"/>
      <c r="AB1355" s="35"/>
      <c r="AC1355" s="35"/>
      <c r="AD1355" s="35"/>
      <c r="AE1355" s="35"/>
      <c r="AT1355" s="18" t="s">
        <v>279</v>
      </c>
      <c r="AU1355" s="18" t="s">
        <v>82</v>
      </c>
    </row>
    <row r="1356" spans="1:65" s="13" customFormat="1" ht="11.25">
      <c r="B1356" s="206"/>
      <c r="C1356" s="207"/>
      <c r="D1356" s="208" t="s">
        <v>246</v>
      </c>
      <c r="E1356" s="209" t="s">
        <v>19</v>
      </c>
      <c r="F1356" s="210" t="s">
        <v>3514</v>
      </c>
      <c r="G1356" s="207"/>
      <c r="H1356" s="211">
        <v>12</v>
      </c>
      <c r="I1356" s="212"/>
      <c r="J1356" s="207"/>
      <c r="K1356" s="207"/>
      <c r="L1356" s="213"/>
      <c r="M1356" s="214"/>
      <c r="N1356" s="215"/>
      <c r="O1356" s="215"/>
      <c r="P1356" s="215"/>
      <c r="Q1356" s="215"/>
      <c r="R1356" s="215"/>
      <c r="S1356" s="215"/>
      <c r="T1356" s="216"/>
      <c r="AT1356" s="217" t="s">
        <v>246</v>
      </c>
      <c r="AU1356" s="217" t="s">
        <v>82</v>
      </c>
      <c r="AV1356" s="13" t="s">
        <v>82</v>
      </c>
      <c r="AW1356" s="13" t="s">
        <v>33</v>
      </c>
      <c r="AX1356" s="13" t="s">
        <v>80</v>
      </c>
      <c r="AY1356" s="217" t="s">
        <v>206</v>
      </c>
    </row>
    <row r="1357" spans="1:65" s="2" customFormat="1" ht="16.5" customHeight="1">
      <c r="A1357" s="35"/>
      <c r="B1357" s="36"/>
      <c r="C1357" s="224" t="s">
        <v>3515</v>
      </c>
      <c r="D1357" s="224" t="s">
        <v>286</v>
      </c>
      <c r="E1357" s="225" t="s">
        <v>3516</v>
      </c>
      <c r="F1357" s="226" t="s">
        <v>3517</v>
      </c>
      <c r="G1357" s="227" t="s">
        <v>211</v>
      </c>
      <c r="H1357" s="228">
        <v>12</v>
      </c>
      <c r="I1357" s="229"/>
      <c r="J1357" s="230">
        <f>ROUND(I1357*H1357,2)</f>
        <v>0</v>
      </c>
      <c r="K1357" s="226" t="s">
        <v>277</v>
      </c>
      <c r="L1357" s="231"/>
      <c r="M1357" s="232" t="s">
        <v>19</v>
      </c>
      <c r="N1357" s="233" t="s">
        <v>43</v>
      </c>
      <c r="O1357" s="65"/>
      <c r="P1357" s="202">
        <f>O1357*H1357</f>
        <v>0</v>
      </c>
      <c r="Q1357" s="202">
        <v>2.2000000000000001E-3</v>
      </c>
      <c r="R1357" s="202">
        <f>Q1357*H1357</f>
        <v>2.64E-2</v>
      </c>
      <c r="S1357" s="202">
        <v>0</v>
      </c>
      <c r="T1357" s="203">
        <f>S1357*H1357</f>
        <v>0</v>
      </c>
      <c r="U1357" s="35"/>
      <c r="V1357" s="35"/>
      <c r="W1357" s="35"/>
      <c r="X1357" s="35"/>
      <c r="Y1357" s="35"/>
      <c r="Z1357" s="35"/>
      <c r="AA1357" s="35"/>
      <c r="AB1357" s="35"/>
      <c r="AC1357" s="35"/>
      <c r="AD1357" s="35"/>
      <c r="AE1357" s="35"/>
      <c r="AR1357" s="204" t="s">
        <v>422</v>
      </c>
      <c r="AT1357" s="204" t="s">
        <v>286</v>
      </c>
      <c r="AU1357" s="204" t="s">
        <v>82</v>
      </c>
      <c r="AY1357" s="18" t="s">
        <v>206</v>
      </c>
      <c r="BE1357" s="205">
        <f>IF(N1357="základní",J1357,0)</f>
        <v>0</v>
      </c>
      <c r="BF1357" s="205">
        <f>IF(N1357="snížená",J1357,0)</f>
        <v>0</v>
      </c>
      <c r="BG1357" s="205">
        <f>IF(N1357="zákl. přenesená",J1357,0)</f>
        <v>0</v>
      </c>
      <c r="BH1357" s="205">
        <f>IF(N1357="sníž. přenesená",J1357,0)</f>
        <v>0</v>
      </c>
      <c r="BI1357" s="205">
        <f>IF(N1357="nulová",J1357,0)</f>
        <v>0</v>
      </c>
      <c r="BJ1357" s="18" t="s">
        <v>80</v>
      </c>
      <c r="BK1357" s="205">
        <f>ROUND(I1357*H1357,2)</f>
        <v>0</v>
      </c>
      <c r="BL1357" s="18" t="s">
        <v>343</v>
      </c>
      <c r="BM1357" s="204" t="s">
        <v>3518</v>
      </c>
    </row>
    <row r="1358" spans="1:65" s="2" customFormat="1" ht="16.5" customHeight="1">
      <c r="A1358" s="35"/>
      <c r="B1358" s="36"/>
      <c r="C1358" s="193" t="s">
        <v>3519</v>
      </c>
      <c r="D1358" s="193" t="s">
        <v>208</v>
      </c>
      <c r="E1358" s="194" t="s">
        <v>3520</v>
      </c>
      <c r="F1358" s="195" t="s">
        <v>3521</v>
      </c>
      <c r="G1358" s="196" t="s">
        <v>211</v>
      </c>
      <c r="H1358" s="197">
        <v>1</v>
      </c>
      <c r="I1358" s="198"/>
      <c r="J1358" s="199">
        <f>ROUND(I1358*H1358,2)</f>
        <v>0</v>
      </c>
      <c r="K1358" s="195" t="s">
        <v>277</v>
      </c>
      <c r="L1358" s="40"/>
      <c r="M1358" s="200" t="s">
        <v>19</v>
      </c>
      <c r="N1358" s="201" t="s">
        <v>43</v>
      </c>
      <c r="O1358" s="65"/>
      <c r="P1358" s="202">
        <f>O1358*H1358</f>
        <v>0</v>
      </c>
      <c r="Q1358" s="202">
        <v>6.9999999999999994E-5</v>
      </c>
      <c r="R1358" s="202">
        <f>Q1358*H1358</f>
        <v>6.9999999999999994E-5</v>
      </c>
      <c r="S1358" s="202">
        <v>0</v>
      </c>
      <c r="T1358" s="203">
        <f>S1358*H1358</f>
        <v>0</v>
      </c>
      <c r="U1358" s="35"/>
      <c r="V1358" s="35"/>
      <c r="W1358" s="35"/>
      <c r="X1358" s="35"/>
      <c r="Y1358" s="35"/>
      <c r="Z1358" s="35"/>
      <c r="AA1358" s="35"/>
      <c r="AB1358" s="35"/>
      <c r="AC1358" s="35"/>
      <c r="AD1358" s="35"/>
      <c r="AE1358" s="35"/>
      <c r="AR1358" s="204" t="s">
        <v>343</v>
      </c>
      <c r="AT1358" s="204" t="s">
        <v>208</v>
      </c>
      <c r="AU1358" s="204" t="s">
        <v>82</v>
      </c>
      <c r="AY1358" s="18" t="s">
        <v>206</v>
      </c>
      <c r="BE1358" s="205">
        <f>IF(N1358="základní",J1358,0)</f>
        <v>0</v>
      </c>
      <c r="BF1358" s="205">
        <f>IF(N1358="snížená",J1358,0)</f>
        <v>0</v>
      </c>
      <c r="BG1358" s="205">
        <f>IF(N1358="zákl. přenesená",J1358,0)</f>
        <v>0</v>
      </c>
      <c r="BH1358" s="205">
        <f>IF(N1358="sníž. přenesená",J1358,0)</f>
        <v>0</v>
      </c>
      <c r="BI1358" s="205">
        <f>IF(N1358="nulová",J1358,0)</f>
        <v>0</v>
      </c>
      <c r="BJ1358" s="18" t="s">
        <v>80</v>
      </c>
      <c r="BK1358" s="205">
        <f>ROUND(I1358*H1358,2)</f>
        <v>0</v>
      </c>
      <c r="BL1358" s="18" t="s">
        <v>343</v>
      </c>
      <c r="BM1358" s="204" t="s">
        <v>3522</v>
      </c>
    </row>
    <row r="1359" spans="1:65" s="2" customFormat="1" ht="68.25">
      <c r="A1359" s="35"/>
      <c r="B1359" s="36"/>
      <c r="C1359" s="37"/>
      <c r="D1359" s="208" t="s">
        <v>279</v>
      </c>
      <c r="E1359" s="37"/>
      <c r="F1359" s="221" t="s">
        <v>3504</v>
      </c>
      <c r="G1359" s="37"/>
      <c r="H1359" s="37"/>
      <c r="I1359" s="116"/>
      <c r="J1359" s="37"/>
      <c r="K1359" s="37"/>
      <c r="L1359" s="40"/>
      <c r="M1359" s="222"/>
      <c r="N1359" s="223"/>
      <c r="O1359" s="65"/>
      <c r="P1359" s="65"/>
      <c r="Q1359" s="65"/>
      <c r="R1359" s="65"/>
      <c r="S1359" s="65"/>
      <c r="T1359" s="66"/>
      <c r="U1359" s="35"/>
      <c r="V1359" s="35"/>
      <c r="W1359" s="35"/>
      <c r="X1359" s="35"/>
      <c r="Y1359" s="35"/>
      <c r="Z1359" s="35"/>
      <c r="AA1359" s="35"/>
      <c r="AB1359" s="35"/>
      <c r="AC1359" s="35"/>
      <c r="AD1359" s="35"/>
      <c r="AE1359" s="35"/>
      <c r="AT1359" s="18" t="s">
        <v>279</v>
      </c>
      <c r="AU1359" s="18" t="s">
        <v>82</v>
      </c>
    </row>
    <row r="1360" spans="1:65" s="2" customFormat="1" ht="16.5" customHeight="1">
      <c r="A1360" s="35"/>
      <c r="B1360" s="36"/>
      <c r="C1360" s="224" t="s">
        <v>3523</v>
      </c>
      <c r="D1360" s="224" t="s">
        <v>286</v>
      </c>
      <c r="E1360" s="225" t="s">
        <v>3524</v>
      </c>
      <c r="F1360" s="226" t="s">
        <v>3525</v>
      </c>
      <c r="G1360" s="227" t="s">
        <v>211</v>
      </c>
      <c r="H1360" s="228">
        <v>1</v>
      </c>
      <c r="I1360" s="229"/>
      <c r="J1360" s="230">
        <f>ROUND(I1360*H1360,2)</f>
        <v>0</v>
      </c>
      <c r="K1360" s="226" t="s">
        <v>277</v>
      </c>
      <c r="L1360" s="231"/>
      <c r="M1360" s="232" t="s">
        <v>19</v>
      </c>
      <c r="N1360" s="233" t="s">
        <v>43</v>
      </c>
      <c r="O1360" s="65"/>
      <c r="P1360" s="202">
        <f>O1360*H1360</f>
        <v>0</v>
      </c>
      <c r="Q1360" s="202">
        <v>3.2000000000000002E-3</v>
      </c>
      <c r="R1360" s="202">
        <f>Q1360*H1360</f>
        <v>3.2000000000000002E-3</v>
      </c>
      <c r="S1360" s="202">
        <v>0</v>
      </c>
      <c r="T1360" s="203">
        <f>S1360*H1360</f>
        <v>0</v>
      </c>
      <c r="U1360" s="35"/>
      <c r="V1360" s="35"/>
      <c r="W1360" s="35"/>
      <c r="X1360" s="35"/>
      <c r="Y1360" s="35"/>
      <c r="Z1360" s="35"/>
      <c r="AA1360" s="35"/>
      <c r="AB1360" s="35"/>
      <c r="AC1360" s="35"/>
      <c r="AD1360" s="35"/>
      <c r="AE1360" s="35"/>
      <c r="AR1360" s="204" t="s">
        <v>422</v>
      </c>
      <c r="AT1360" s="204" t="s">
        <v>286</v>
      </c>
      <c r="AU1360" s="204" t="s">
        <v>82</v>
      </c>
      <c r="AY1360" s="18" t="s">
        <v>206</v>
      </c>
      <c r="BE1360" s="205">
        <f>IF(N1360="základní",J1360,0)</f>
        <v>0</v>
      </c>
      <c r="BF1360" s="205">
        <f>IF(N1360="snížená",J1360,0)</f>
        <v>0</v>
      </c>
      <c r="BG1360" s="205">
        <f>IF(N1360="zákl. přenesená",J1360,0)</f>
        <v>0</v>
      </c>
      <c r="BH1360" s="205">
        <f>IF(N1360="sníž. přenesená",J1360,0)</f>
        <v>0</v>
      </c>
      <c r="BI1360" s="205">
        <f>IF(N1360="nulová",J1360,0)</f>
        <v>0</v>
      </c>
      <c r="BJ1360" s="18" t="s">
        <v>80</v>
      </c>
      <c r="BK1360" s="205">
        <f>ROUND(I1360*H1360,2)</f>
        <v>0</v>
      </c>
      <c r="BL1360" s="18" t="s">
        <v>343</v>
      </c>
      <c r="BM1360" s="204" t="s">
        <v>3526</v>
      </c>
    </row>
    <row r="1361" spans="1:65" s="2" customFormat="1" ht="16.5" customHeight="1">
      <c r="A1361" s="35"/>
      <c r="B1361" s="36"/>
      <c r="C1361" s="193" t="s">
        <v>3527</v>
      </c>
      <c r="D1361" s="193" t="s">
        <v>208</v>
      </c>
      <c r="E1361" s="194" t="s">
        <v>3528</v>
      </c>
      <c r="F1361" s="195" t="s">
        <v>3529</v>
      </c>
      <c r="G1361" s="196" t="s">
        <v>211</v>
      </c>
      <c r="H1361" s="197">
        <v>2</v>
      </c>
      <c r="I1361" s="198"/>
      <c r="J1361" s="199">
        <f>ROUND(I1361*H1361,2)</f>
        <v>0</v>
      </c>
      <c r="K1361" s="195" t="s">
        <v>277</v>
      </c>
      <c r="L1361" s="40"/>
      <c r="M1361" s="200" t="s">
        <v>19</v>
      </c>
      <c r="N1361" s="201" t="s">
        <v>43</v>
      </c>
      <c r="O1361" s="65"/>
      <c r="P1361" s="202">
        <f>O1361*H1361</f>
        <v>0</v>
      </c>
      <c r="Q1361" s="202">
        <v>6.9999999999999994E-5</v>
      </c>
      <c r="R1361" s="202">
        <f>Q1361*H1361</f>
        <v>1.3999999999999999E-4</v>
      </c>
      <c r="S1361" s="202">
        <v>0</v>
      </c>
      <c r="T1361" s="203">
        <f>S1361*H1361</f>
        <v>0</v>
      </c>
      <c r="U1361" s="35"/>
      <c r="V1361" s="35"/>
      <c r="W1361" s="35"/>
      <c r="X1361" s="35"/>
      <c r="Y1361" s="35"/>
      <c r="Z1361" s="35"/>
      <c r="AA1361" s="35"/>
      <c r="AB1361" s="35"/>
      <c r="AC1361" s="35"/>
      <c r="AD1361" s="35"/>
      <c r="AE1361" s="35"/>
      <c r="AR1361" s="204" t="s">
        <v>343</v>
      </c>
      <c r="AT1361" s="204" t="s">
        <v>208</v>
      </c>
      <c r="AU1361" s="204" t="s">
        <v>82</v>
      </c>
      <c r="AY1361" s="18" t="s">
        <v>206</v>
      </c>
      <c r="BE1361" s="205">
        <f>IF(N1361="základní",J1361,0)</f>
        <v>0</v>
      </c>
      <c r="BF1361" s="205">
        <f>IF(N1361="snížená",J1361,0)</f>
        <v>0</v>
      </c>
      <c r="BG1361" s="205">
        <f>IF(N1361="zákl. přenesená",J1361,0)</f>
        <v>0</v>
      </c>
      <c r="BH1361" s="205">
        <f>IF(N1361="sníž. přenesená",J1361,0)</f>
        <v>0</v>
      </c>
      <c r="BI1361" s="205">
        <f>IF(N1361="nulová",J1361,0)</f>
        <v>0</v>
      </c>
      <c r="BJ1361" s="18" t="s">
        <v>80</v>
      </c>
      <c r="BK1361" s="205">
        <f>ROUND(I1361*H1361,2)</f>
        <v>0</v>
      </c>
      <c r="BL1361" s="18" t="s">
        <v>343</v>
      </c>
      <c r="BM1361" s="204" t="s">
        <v>3530</v>
      </c>
    </row>
    <row r="1362" spans="1:65" s="2" customFormat="1" ht="68.25">
      <c r="A1362" s="35"/>
      <c r="B1362" s="36"/>
      <c r="C1362" s="37"/>
      <c r="D1362" s="208" t="s">
        <v>279</v>
      </c>
      <c r="E1362" s="37"/>
      <c r="F1362" s="221" t="s">
        <v>3504</v>
      </c>
      <c r="G1362" s="37"/>
      <c r="H1362" s="37"/>
      <c r="I1362" s="116"/>
      <c r="J1362" s="37"/>
      <c r="K1362" s="37"/>
      <c r="L1362" s="40"/>
      <c r="M1362" s="222"/>
      <c r="N1362" s="223"/>
      <c r="O1362" s="65"/>
      <c r="P1362" s="65"/>
      <c r="Q1362" s="65"/>
      <c r="R1362" s="65"/>
      <c r="S1362" s="65"/>
      <c r="T1362" s="66"/>
      <c r="U1362" s="35"/>
      <c r="V1362" s="35"/>
      <c r="W1362" s="35"/>
      <c r="X1362" s="35"/>
      <c r="Y1362" s="35"/>
      <c r="Z1362" s="35"/>
      <c r="AA1362" s="35"/>
      <c r="AB1362" s="35"/>
      <c r="AC1362" s="35"/>
      <c r="AD1362" s="35"/>
      <c r="AE1362" s="35"/>
      <c r="AT1362" s="18" t="s">
        <v>279</v>
      </c>
      <c r="AU1362" s="18" t="s">
        <v>82</v>
      </c>
    </row>
    <row r="1363" spans="1:65" s="13" customFormat="1" ht="11.25">
      <c r="B1363" s="206"/>
      <c r="C1363" s="207"/>
      <c r="D1363" s="208" t="s">
        <v>246</v>
      </c>
      <c r="E1363" s="209" t="s">
        <v>19</v>
      </c>
      <c r="F1363" s="210" t="s">
        <v>3531</v>
      </c>
      <c r="G1363" s="207"/>
      <c r="H1363" s="211">
        <v>2</v>
      </c>
      <c r="I1363" s="212"/>
      <c r="J1363" s="207"/>
      <c r="K1363" s="207"/>
      <c r="L1363" s="213"/>
      <c r="M1363" s="214"/>
      <c r="N1363" s="215"/>
      <c r="O1363" s="215"/>
      <c r="P1363" s="215"/>
      <c r="Q1363" s="215"/>
      <c r="R1363" s="215"/>
      <c r="S1363" s="215"/>
      <c r="T1363" s="216"/>
      <c r="AT1363" s="217" t="s">
        <v>246</v>
      </c>
      <c r="AU1363" s="217" t="s">
        <v>82</v>
      </c>
      <c r="AV1363" s="13" t="s">
        <v>82</v>
      </c>
      <c r="AW1363" s="13" t="s">
        <v>33</v>
      </c>
      <c r="AX1363" s="13" t="s">
        <v>80</v>
      </c>
      <c r="AY1363" s="217" t="s">
        <v>206</v>
      </c>
    </row>
    <row r="1364" spans="1:65" s="2" customFormat="1" ht="16.5" customHeight="1">
      <c r="A1364" s="35"/>
      <c r="B1364" s="36"/>
      <c r="C1364" s="224" t="s">
        <v>3532</v>
      </c>
      <c r="D1364" s="224" t="s">
        <v>286</v>
      </c>
      <c r="E1364" s="225" t="s">
        <v>3533</v>
      </c>
      <c r="F1364" s="226" t="s">
        <v>3534</v>
      </c>
      <c r="G1364" s="227" t="s">
        <v>211</v>
      </c>
      <c r="H1364" s="228">
        <v>1</v>
      </c>
      <c r="I1364" s="229"/>
      <c r="J1364" s="230">
        <f>ROUND(I1364*H1364,2)</f>
        <v>0</v>
      </c>
      <c r="K1364" s="226" t="s">
        <v>277</v>
      </c>
      <c r="L1364" s="231"/>
      <c r="M1364" s="232" t="s">
        <v>19</v>
      </c>
      <c r="N1364" s="233" t="s">
        <v>43</v>
      </c>
      <c r="O1364" s="65"/>
      <c r="P1364" s="202">
        <f>O1364*H1364</f>
        <v>0</v>
      </c>
      <c r="Q1364" s="202">
        <v>4.1999999999999997E-3</v>
      </c>
      <c r="R1364" s="202">
        <f>Q1364*H1364</f>
        <v>4.1999999999999997E-3</v>
      </c>
      <c r="S1364" s="202">
        <v>0</v>
      </c>
      <c r="T1364" s="203">
        <f>S1364*H1364</f>
        <v>0</v>
      </c>
      <c r="U1364" s="35"/>
      <c r="V1364" s="35"/>
      <c r="W1364" s="35"/>
      <c r="X1364" s="35"/>
      <c r="Y1364" s="35"/>
      <c r="Z1364" s="35"/>
      <c r="AA1364" s="35"/>
      <c r="AB1364" s="35"/>
      <c r="AC1364" s="35"/>
      <c r="AD1364" s="35"/>
      <c r="AE1364" s="35"/>
      <c r="AR1364" s="204" t="s">
        <v>422</v>
      </c>
      <c r="AT1364" s="204" t="s">
        <v>286</v>
      </c>
      <c r="AU1364" s="204" t="s">
        <v>82</v>
      </c>
      <c r="AY1364" s="18" t="s">
        <v>206</v>
      </c>
      <c r="BE1364" s="205">
        <f>IF(N1364="základní",J1364,0)</f>
        <v>0</v>
      </c>
      <c r="BF1364" s="205">
        <f>IF(N1364="snížená",J1364,0)</f>
        <v>0</v>
      </c>
      <c r="BG1364" s="205">
        <f>IF(N1364="zákl. přenesená",J1364,0)</f>
        <v>0</v>
      </c>
      <c r="BH1364" s="205">
        <f>IF(N1364="sníž. přenesená",J1364,0)</f>
        <v>0</v>
      </c>
      <c r="BI1364" s="205">
        <f>IF(N1364="nulová",J1364,0)</f>
        <v>0</v>
      </c>
      <c r="BJ1364" s="18" t="s">
        <v>80</v>
      </c>
      <c r="BK1364" s="205">
        <f>ROUND(I1364*H1364,2)</f>
        <v>0</v>
      </c>
      <c r="BL1364" s="18" t="s">
        <v>343</v>
      </c>
      <c r="BM1364" s="204" t="s">
        <v>3535</v>
      </c>
    </row>
    <row r="1365" spans="1:65" s="2" customFormat="1" ht="16.5" customHeight="1">
      <c r="A1365" s="35"/>
      <c r="B1365" s="36"/>
      <c r="C1365" s="224" t="s">
        <v>3536</v>
      </c>
      <c r="D1365" s="224" t="s">
        <v>286</v>
      </c>
      <c r="E1365" s="225" t="s">
        <v>3537</v>
      </c>
      <c r="F1365" s="226" t="s">
        <v>3538</v>
      </c>
      <c r="G1365" s="227" t="s">
        <v>211</v>
      </c>
      <c r="H1365" s="228">
        <v>1</v>
      </c>
      <c r="I1365" s="229"/>
      <c r="J1365" s="230">
        <f>ROUND(I1365*H1365,2)</f>
        <v>0</v>
      </c>
      <c r="K1365" s="226" t="s">
        <v>19</v>
      </c>
      <c r="L1365" s="231"/>
      <c r="M1365" s="232" t="s">
        <v>19</v>
      </c>
      <c r="N1365" s="233" t="s">
        <v>43</v>
      </c>
      <c r="O1365" s="65"/>
      <c r="P1365" s="202">
        <f>O1365*H1365</f>
        <v>0</v>
      </c>
      <c r="Q1365" s="202">
        <v>4.1999999999999997E-3</v>
      </c>
      <c r="R1365" s="202">
        <f>Q1365*H1365</f>
        <v>4.1999999999999997E-3</v>
      </c>
      <c r="S1365" s="202">
        <v>0</v>
      </c>
      <c r="T1365" s="203">
        <f>S1365*H1365</f>
        <v>0</v>
      </c>
      <c r="U1365" s="35"/>
      <c r="V1365" s="35"/>
      <c r="W1365" s="35"/>
      <c r="X1365" s="35"/>
      <c r="Y1365" s="35"/>
      <c r="Z1365" s="35"/>
      <c r="AA1365" s="35"/>
      <c r="AB1365" s="35"/>
      <c r="AC1365" s="35"/>
      <c r="AD1365" s="35"/>
      <c r="AE1365" s="35"/>
      <c r="AR1365" s="204" t="s">
        <v>422</v>
      </c>
      <c r="AT1365" s="204" t="s">
        <v>286</v>
      </c>
      <c r="AU1365" s="204" t="s">
        <v>82</v>
      </c>
      <c r="AY1365" s="18" t="s">
        <v>206</v>
      </c>
      <c r="BE1365" s="205">
        <f>IF(N1365="základní",J1365,0)</f>
        <v>0</v>
      </c>
      <c r="BF1365" s="205">
        <f>IF(N1365="snížená",J1365,0)</f>
        <v>0</v>
      </c>
      <c r="BG1365" s="205">
        <f>IF(N1365="zákl. přenesená",J1365,0)</f>
        <v>0</v>
      </c>
      <c r="BH1365" s="205">
        <f>IF(N1365="sníž. přenesená",J1365,0)</f>
        <v>0</v>
      </c>
      <c r="BI1365" s="205">
        <f>IF(N1365="nulová",J1365,0)</f>
        <v>0</v>
      </c>
      <c r="BJ1365" s="18" t="s">
        <v>80</v>
      </c>
      <c r="BK1365" s="205">
        <f>ROUND(I1365*H1365,2)</f>
        <v>0</v>
      </c>
      <c r="BL1365" s="18" t="s">
        <v>343</v>
      </c>
      <c r="BM1365" s="204" t="s">
        <v>3539</v>
      </c>
    </row>
    <row r="1366" spans="1:65" s="2" customFormat="1" ht="33" customHeight="1">
      <c r="A1366" s="35"/>
      <c r="B1366" s="36"/>
      <c r="C1366" s="193" t="s">
        <v>3540</v>
      </c>
      <c r="D1366" s="193" t="s">
        <v>208</v>
      </c>
      <c r="E1366" s="194" t="s">
        <v>3541</v>
      </c>
      <c r="F1366" s="195" t="s">
        <v>3542</v>
      </c>
      <c r="G1366" s="196" t="s">
        <v>289</v>
      </c>
      <c r="H1366" s="197">
        <v>109.38200000000001</v>
      </c>
      <c r="I1366" s="198"/>
      <c r="J1366" s="199">
        <f>ROUND(I1366*H1366,2)</f>
        <v>0</v>
      </c>
      <c r="K1366" s="195" t="s">
        <v>277</v>
      </c>
      <c r="L1366" s="40"/>
      <c r="M1366" s="200" t="s">
        <v>19</v>
      </c>
      <c r="N1366" s="201" t="s">
        <v>43</v>
      </c>
      <c r="O1366" s="65"/>
      <c r="P1366" s="202">
        <f>O1366*H1366</f>
        <v>0</v>
      </c>
      <c r="Q1366" s="202">
        <v>0</v>
      </c>
      <c r="R1366" s="202">
        <f>Q1366*H1366</f>
        <v>0</v>
      </c>
      <c r="S1366" s="202">
        <v>0</v>
      </c>
      <c r="T1366" s="203">
        <f>S1366*H1366</f>
        <v>0</v>
      </c>
      <c r="U1366" s="35"/>
      <c r="V1366" s="35"/>
      <c r="W1366" s="35"/>
      <c r="X1366" s="35"/>
      <c r="Y1366" s="35"/>
      <c r="Z1366" s="35"/>
      <c r="AA1366" s="35"/>
      <c r="AB1366" s="35"/>
      <c r="AC1366" s="35"/>
      <c r="AD1366" s="35"/>
      <c r="AE1366" s="35"/>
      <c r="AR1366" s="204" t="s">
        <v>343</v>
      </c>
      <c r="AT1366" s="204" t="s">
        <v>208</v>
      </c>
      <c r="AU1366" s="204" t="s">
        <v>82</v>
      </c>
      <c r="AY1366" s="18" t="s">
        <v>206</v>
      </c>
      <c r="BE1366" s="205">
        <f>IF(N1366="základní",J1366,0)</f>
        <v>0</v>
      </c>
      <c r="BF1366" s="205">
        <f>IF(N1366="snížená",J1366,0)</f>
        <v>0</v>
      </c>
      <c r="BG1366" s="205">
        <f>IF(N1366="zákl. přenesená",J1366,0)</f>
        <v>0</v>
      </c>
      <c r="BH1366" s="205">
        <f>IF(N1366="sníž. přenesená",J1366,0)</f>
        <v>0</v>
      </c>
      <c r="BI1366" s="205">
        <f>IF(N1366="nulová",J1366,0)</f>
        <v>0</v>
      </c>
      <c r="BJ1366" s="18" t="s">
        <v>80</v>
      </c>
      <c r="BK1366" s="205">
        <f>ROUND(I1366*H1366,2)</f>
        <v>0</v>
      </c>
      <c r="BL1366" s="18" t="s">
        <v>343</v>
      </c>
      <c r="BM1366" s="204" t="s">
        <v>3543</v>
      </c>
    </row>
    <row r="1367" spans="1:65" s="2" customFormat="1" ht="78">
      <c r="A1367" s="35"/>
      <c r="B1367" s="36"/>
      <c r="C1367" s="37"/>
      <c r="D1367" s="208" t="s">
        <v>279</v>
      </c>
      <c r="E1367" s="37"/>
      <c r="F1367" s="221" t="s">
        <v>3544</v>
      </c>
      <c r="G1367" s="37"/>
      <c r="H1367" s="37"/>
      <c r="I1367" s="116"/>
      <c r="J1367" s="37"/>
      <c r="K1367" s="37"/>
      <c r="L1367" s="40"/>
      <c r="M1367" s="222"/>
      <c r="N1367" s="223"/>
      <c r="O1367" s="65"/>
      <c r="P1367" s="65"/>
      <c r="Q1367" s="65"/>
      <c r="R1367" s="65"/>
      <c r="S1367" s="65"/>
      <c r="T1367" s="66"/>
      <c r="U1367" s="35"/>
      <c r="V1367" s="35"/>
      <c r="W1367" s="35"/>
      <c r="X1367" s="35"/>
      <c r="Y1367" s="35"/>
      <c r="Z1367" s="35"/>
      <c r="AA1367" s="35"/>
      <c r="AB1367" s="35"/>
      <c r="AC1367" s="35"/>
      <c r="AD1367" s="35"/>
      <c r="AE1367" s="35"/>
      <c r="AT1367" s="18" t="s">
        <v>279</v>
      </c>
      <c r="AU1367" s="18" t="s">
        <v>82</v>
      </c>
    </row>
    <row r="1368" spans="1:65" s="12" customFormat="1" ht="22.9" customHeight="1">
      <c r="B1368" s="177"/>
      <c r="C1368" s="178"/>
      <c r="D1368" s="179" t="s">
        <v>71</v>
      </c>
      <c r="E1368" s="191" t="s">
        <v>3545</v>
      </c>
      <c r="F1368" s="191" t="s">
        <v>3546</v>
      </c>
      <c r="G1368" s="178"/>
      <c r="H1368" s="178"/>
      <c r="I1368" s="181"/>
      <c r="J1368" s="192">
        <f>BK1368</f>
        <v>0</v>
      </c>
      <c r="K1368" s="178"/>
      <c r="L1368" s="183"/>
      <c r="M1368" s="184"/>
      <c r="N1368" s="185"/>
      <c r="O1368" s="185"/>
      <c r="P1368" s="186">
        <f>SUM(P1369:P1397)</f>
        <v>0</v>
      </c>
      <c r="Q1368" s="185"/>
      <c r="R1368" s="186">
        <f>SUM(R1369:R1397)</f>
        <v>2.3861382599999996</v>
      </c>
      <c r="S1368" s="185"/>
      <c r="T1368" s="187">
        <f>SUM(T1369:T1397)</f>
        <v>0</v>
      </c>
      <c r="AR1368" s="188" t="s">
        <v>82</v>
      </c>
      <c r="AT1368" s="189" t="s">
        <v>71</v>
      </c>
      <c r="AU1368" s="189" t="s">
        <v>80</v>
      </c>
      <c r="AY1368" s="188" t="s">
        <v>206</v>
      </c>
      <c r="BK1368" s="190">
        <f>SUM(BK1369:BK1397)</f>
        <v>0</v>
      </c>
    </row>
    <row r="1369" spans="1:65" s="2" customFormat="1" ht="16.5" customHeight="1">
      <c r="A1369" s="35"/>
      <c r="B1369" s="36"/>
      <c r="C1369" s="193" t="s">
        <v>3547</v>
      </c>
      <c r="D1369" s="193" t="s">
        <v>208</v>
      </c>
      <c r="E1369" s="194" t="s">
        <v>3548</v>
      </c>
      <c r="F1369" s="195" t="s">
        <v>3549</v>
      </c>
      <c r="G1369" s="196" t="s">
        <v>325</v>
      </c>
      <c r="H1369" s="197">
        <v>36.287999999999997</v>
      </c>
      <c r="I1369" s="198"/>
      <c r="J1369" s="199">
        <f>ROUND(I1369*H1369,2)</f>
        <v>0</v>
      </c>
      <c r="K1369" s="195" t="s">
        <v>277</v>
      </c>
      <c r="L1369" s="40"/>
      <c r="M1369" s="200" t="s">
        <v>19</v>
      </c>
      <c r="N1369" s="201" t="s">
        <v>43</v>
      </c>
      <c r="O1369" s="65"/>
      <c r="P1369" s="202">
        <f>O1369*H1369</f>
        <v>0</v>
      </c>
      <c r="Q1369" s="202">
        <v>6.8999999999999999E-3</v>
      </c>
      <c r="R1369" s="202">
        <f>Q1369*H1369</f>
        <v>0.25038719999999998</v>
      </c>
      <c r="S1369" s="202">
        <v>0</v>
      </c>
      <c r="T1369" s="203">
        <f>S1369*H1369</f>
        <v>0</v>
      </c>
      <c r="U1369" s="35"/>
      <c r="V1369" s="35"/>
      <c r="W1369" s="35"/>
      <c r="X1369" s="35"/>
      <c r="Y1369" s="35"/>
      <c r="Z1369" s="35"/>
      <c r="AA1369" s="35"/>
      <c r="AB1369" s="35"/>
      <c r="AC1369" s="35"/>
      <c r="AD1369" s="35"/>
      <c r="AE1369" s="35"/>
      <c r="AR1369" s="204" t="s">
        <v>343</v>
      </c>
      <c r="AT1369" s="204" t="s">
        <v>208</v>
      </c>
      <c r="AU1369" s="204" t="s">
        <v>82</v>
      </c>
      <c r="AY1369" s="18" t="s">
        <v>206</v>
      </c>
      <c r="BE1369" s="205">
        <f>IF(N1369="základní",J1369,0)</f>
        <v>0</v>
      </c>
      <c r="BF1369" s="205">
        <f>IF(N1369="snížená",J1369,0)</f>
        <v>0</v>
      </c>
      <c r="BG1369" s="205">
        <f>IF(N1369="zákl. přenesená",J1369,0)</f>
        <v>0</v>
      </c>
      <c r="BH1369" s="205">
        <f>IF(N1369="sníž. přenesená",J1369,0)</f>
        <v>0</v>
      </c>
      <c r="BI1369" s="205">
        <f>IF(N1369="nulová",J1369,0)</f>
        <v>0</v>
      </c>
      <c r="BJ1369" s="18" t="s">
        <v>80</v>
      </c>
      <c r="BK1369" s="205">
        <f>ROUND(I1369*H1369,2)</f>
        <v>0</v>
      </c>
      <c r="BL1369" s="18" t="s">
        <v>343</v>
      </c>
      <c r="BM1369" s="204" t="s">
        <v>3550</v>
      </c>
    </row>
    <row r="1370" spans="1:65" s="13" customFormat="1" ht="11.25">
      <c r="B1370" s="206"/>
      <c r="C1370" s="207"/>
      <c r="D1370" s="208" t="s">
        <v>246</v>
      </c>
      <c r="E1370" s="209" t="s">
        <v>19</v>
      </c>
      <c r="F1370" s="210" t="s">
        <v>3551</v>
      </c>
      <c r="G1370" s="207"/>
      <c r="H1370" s="211">
        <v>36.287999999999997</v>
      </c>
      <c r="I1370" s="212"/>
      <c r="J1370" s="207"/>
      <c r="K1370" s="207"/>
      <c r="L1370" s="213"/>
      <c r="M1370" s="214"/>
      <c r="N1370" s="215"/>
      <c r="O1370" s="215"/>
      <c r="P1370" s="215"/>
      <c r="Q1370" s="215"/>
      <c r="R1370" s="215"/>
      <c r="S1370" s="215"/>
      <c r="T1370" s="216"/>
      <c r="AT1370" s="217" t="s">
        <v>246</v>
      </c>
      <c r="AU1370" s="217" t="s">
        <v>82</v>
      </c>
      <c r="AV1370" s="13" t="s">
        <v>82</v>
      </c>
      <c r="AW1370" s="13" t="s">
        <v>33</v>
      </c>
      <c r="AX1370" s="13" t="s">
        <v>80</v>
      </c>
      <c r="AY1370" s="217" t="s">
        <v>206</v>
      </c>
    </row>
    <row r="1371" spans="1:65" s="2" customFormat="1" ht="16.5" customHeight="1">
      <c r="A1371" s="35"/>
      <c r="B1371" s="36"/>
      <c r="C1371" s="193" t="s">
        <v>3552</v>
      </c>
      <c r="D1371" s="193" t="s">
        <v>208</v>
      </c>
      <c r="E1371" s="194" t="s">
        <v>3553</v>
      </c>
      <c r="F1371" s="195" t="s">
        <v>3554</v>
      </c>
      <c r="G1371" s="196" t="s">
        <v>220</v>
      </c>
      <c r="H1371" s="197">
        <v>23.96</v>
      </c>
      <c r="I1371" s="198"/>
      <c r="J1371" s="199">
        <f>ROUND(I1371*H1371,2)</f>
        <v>0</v>
      </c>
      <c r="K1371" s="195" t="s">
        <v>277</v>
      </c>
      <c r="L1371" s="40"/>
      <c r="M1371" s="200" t="s">
        <v>19</v>
      </c>
      <c r="N1371" s="201" t="s">
        <v>43</v>
      </c>
      <c r="O1371" s="65"/>
      <c r="P1371" s="202">
        <f>O1371*H1371</f>
        <v>0</v>
      </c>
      <c r="Q1371" s="202">
        <v>5.6999999999999998E-4</v>
      </c>
      <c r="R1371" s="202">
        <f>Q1371*H1371</f>
        <v>1.36572E-2</v>
      </c>
      <c r="S1371" s="202">
        <v>0</v>
      </c>
      <c r="T1371" s="203">
        <f>S1371*H1371</f>
        <v>0</v>
      </c>
      <c r="U1371" s="35"/>
      <c r="V1371" s="35"/>
      <c r="W1371" s="35"/>
      <c r="X1371" s="35"/>
      <c r="Y1371" s="35"/>
      <c r="Z1371" s="35"/>
      <c r="AA1371" s="35"/>
      <c r="AB1371" s="35"/>
      <c r="AC1371" s="35"/>
      <c r="AD1371" s="35"/>
      <c r="AE1371" s="35"/>
      <c r="AR1371" s="204" t="s">
        <v>343</v>
      </c>
      <c r="AT1371" s="204" t="s">
        <v>208</v>
      </c>
      <c r="AU1371" s="204" t="s">
        <v>82</v>
      </c>
      <c r="AY1371" s="18" t="s">
        <v>206</v>
      </c>
      <c r="BE1371" s="205">
        <f>IF(N1371="základní",J1371,0)</f>
        <v>0</v>
      </c>
      <c r="BF1371" s="205">
        <f>IF(N1371="snížená",J1371,0)</f>
        <v>0</v>
      </c>
      <c r="BG1371" s="205">
        <f>IF(N1371="zákl. přenesená",J1371,0)</f>
        <v>0</v>
      </c>
      <c r="BH1371" s="205">
        <f>IF(N1371="sníž. přenesená",J1371,0)</f>
        <v>0</v>
      </c>
      <c r="BI1371" s="205">
        <f>IF(N1371="nulová",J1371,0)</f>
        <v>0</v>
      </c>
      <c r="BJ1371" s="18" t="s">
        <v>80</v>
      </c>
      <c r="BK1371" s="205">
        <f>ROUND(I1371*H1371,2)</f>
        <v>0</v>
      </c>
      <c r="BL1371" s="18" t="s">
        <v>343</v>
      </c>
      <c r="BM1371" s="204" t="s">
        <v>3555</v>
      </c>
    </row>
    <row r="1372" spans="1:65" s="2" customFormat="1" ht="39">
      <c r="A1372" s="35"/>
      <c r="B1372" s="36"/>
      <c r="C1372" s="37"/>
      <c r="D1372" s="208" t="s">
        <v>279</v>
      </c>
      <c r="E1372" s="37"/>
      <c r="F1372" s="221" t="s">
        <v>3556</v>
      </c>
      <c r="G1372" s="37"/>
      <c r="H1372" s="37"/>
      <c r="I1372" s="116"/>
      <c r="J1372" s="37"/>
      <c r="K1372" s="37"/>
      <c r="L1372" s="40"/>
      <c r="M1372" s="222"/>
      <c r="N1372" s="223"/>
      <c r="O1372" s="65"/>
      <c r="P1372" s="65"/>
      <c r="Q1372" s="65"/>
      <c r="R1372" s="65"/>
      <c r="S1372" s="65"/>
      <c r="T1372" s="66"/>
      <c r="U1372" s="35"/>
      <c r="V1372" s="35"/>
      <c r="W1372" s="35"/>
      <c r="X1372" s="35"/>
      <c r="Y1372" s="35"/>
      <c r="Z1372" s="35"/>
      <c r="AA1372" s="35"/>
      <c r="AB1372" s="35"/>
      <c r="AC1372" s="35"/>
      <c r="AD1372" s="35"/>
      <c r="AE1372" s="35"/>
      <c r="AT1372" s="18" t="s">
        <v>279</v>
      </c>
      <c r="AU1372" s="18" t="s">
        <v>82</v>
      </c>
    </row>
    <row r="1373" spans="1:65" s="2" customFormat="1" ht="16.5" customHeight="1">
      <c r="A1373" s="35"/>
      <c r="B1373" s="36"/>
      <c r="C1373" s="193" t="s">
        <v>3557</v>
      </c>
      <c r="D1373" s="193" t="s">
        <v>208</v>
      </c>
      <c r="E1373" s="194" t="s">
        <v>3558</v>
      </c>
      <c r="F1373" s="195" t="s">
        <v>3559</v>
      </c>
      <c r="G1373" s="196" t="s">
        <v>220</v>
      </c>
      <c r="H1373" s="197">
        <v>10.86</v>
      </c>
      <c r="I1373" s="198"/>
      <c r="J1373" s="199">
        <f>ROUND(I1373*H1373,2)</f>
        <v>0</v>
      </c>
      <c r="K1373" s="195" t="s">
        <v>277</v>
      </c>
      <c r="L1373" s="40"/>
      <c r="M1373" s="200" t="s">
        <v>19</v>
      </c>
      <c r="N1373" s="201" t="s">
        <v>43</v>
      </c>
      <c r="O1373" s="65"/>
      <c r="P1373" s="202">
        <f>O1373*H1373</f>
        <v>0</v>
      </c>
      <c r="Q1373" s="202">
        <v>3.8000000000000002E-4</v>
      </c>
      <c r="R1373" s="202">
        <f>Q1373*H1373</f>
        <v>4.1267999999999999E-3</v>
      </c>
      <c r="S1373" s="202">
        <v>0</v>
      </c>
      <c r="T1373" s="203">
        <f>S1373*H1373</f>
        <v>0</v>
      </c>
      <c r="U1373" s="35"/>
      <c r="V1373" s="35"/>
      <c r="W1373" s="35"/>
      <c r="X1373" s="35"/>
      <c r="Y1373" s="35"/>
      <c r="Z1373" s="35"/>
      <c r="AA1373" s="35"/>
      <c r="AB1373" s="35"/>
      <c r="AC1373" s="35"/>
      <c r="AD1373" s="35"/>
      <c r="AE1373" s="35"/>
      <c r="AR1373" s="204" t="s">
        <v>343</v>
      </c>
      <c r="AT1373" s="204" t="s">
        <v>208</v>
      </c>
      <c r="AU1373" s="204" t="s">
        <v>82</v>
      </c>
      <c r="AY1373" s="18" t="s">
        <v>206</v>
      </c>
      <c r="BE1373" s="205">
        <f>IF(N1373="základní",J1373,0)</f>
        <v>0</v>
      </c>
      <c r="BF1373" s="205">
        <f>IF(N1373="snížená",J1373,0)</f>
        <v>0</v>
      </c>
      <c r="BG1373" s="205">
        <f>IF(N1373="zákl. přenesená",J1373,0)</f>
        <v>0</v>
      </c>
      <c r="BH1373" s="205">
        <f>IF(N1373="sníž. přenesená",J1373,0)</f>
        <v>0</v>
      </c>
      <c r="BI1373" s="205">
        <f>IF(N1373="nulová",J1373,0)</f>
        <v>0</v>
      </c>
      <c r="BJ1373" s="18" t="s">
        <v>80</v>
      </c>
      <c r="BK1373" s="205">
        <f>ROUND(I1373*H1373,2)</f>
        <v>0</v>
      </c>
      <c r="BL1373" s="18" t="s">
        <v>343</v>
      </c>
      <c r="BM1373" s="204" t="s">
        <v>3560</v>
      </c>
    </row>
    <row r="1374" spans="1:65" s="2" customFormat="1" ht="39">
      <c r="A1374" s="35"/>
      <c r="B1374" s="36"/>
      <c r="C1374" s="37"/>
      <c r="D1374" s="208" t="s">
        <v>279</v>
      </c>
      <c r="E1374" s="37"/>
      <c r="F1374" s="221" t="s">
        <v>3556</v>
      </c>
      <c r="G1374" s="37"/>
      <c r="H1374" s="37"/>
      <c r="I1374" s="116"/>
      <c r="J1374" s="37"/>
      <c r="K1374" s="37"/>
      <c r="L1374" s="40"/>
      <c r="M1374" s="222"/>
      <c r="N1374" s="223"/>
      <c r="O1374" s="65"/>
      <c r="P1374" s="65"/>
      <c r="Q1374" s="65"/>
      <c r="R1374" s="65"/>
      <c r="S1374" s="65"/>
      <c r="T1374" s="66"/>
      <c r="U1374" s="35"/>
      <c r="V1374" s="35"/>
      <c r="W1374" s="35"/>
      <c r="X1374" s="35"/>
      <c r="Y1374" s="35"/>
      <c r="Z1374" s="35"/>
      <c r="AA1374" s="35"/>
      <c r="AB1374" s="35"/>
      <c r="AC1374" s="35"/>
      <c r="AD1374" s="35"/>
      <c r="AE1374" s="35"/>
      <c r="AT1374" s="18" t="s">
        <v>279</v>
      </c>
      <c r="AU1374" s="18" t="s">
        <v>82</v>
      </c>
    </row>
    <row r="1375" spans="1:65" s="2" customFormat="1" ht="21.75" customHeight="1">
      <c r="A1375" s="35"/>
      <c r="B1375" s="36"/>
      <c r="C1375" s="193" t="s">
        <v>3561</v>
      </c>
      <c r="D1375" s="193" t="s">
        <v>208</v>
      </c>
      <c r="E1375" s="194" t="s">
        <v>3562</v>
      </c>
      <c r="F1375" s="195" t="s">
        <v>3563</v>
      </c>
      <c r="G1375" s="196" t="s">
        <v>211</v>
      </c>
      <c r="H1375" s="197">
        <v>1</v>
      </c>
      <c r="I1375" s="198"/>
      <c r="J1375" s="199">
        <f>ROUND(I1375*H1375,2)</f>
        <v>0</v>
      </c>
      <c r="K1375" s="195" t="s">
        <v>277</v>
      </c>
      <c r="L1375" s="40"/>
      <c r="M1375" s="200" t="s">
        <v>19</v>
      </c>
      <c r="N1375" s="201" t="s">
        <v>43</v>
      </c>
      <c r="O1375" s="65"/>
      <c r="P1375" s="202">
        <f>O1375*H1375</f>
        <v>0</v>
      </c>
      <c r="Q1375" s="202">
        <v>8.7100000000000007E-3</v>
      </c>
      <c r="R1375" s="202">
        <f>Q1375*H1375</f>
        <v>8.7100000000000007E-3</v>
      </c>
      <c r="S1375" s="202">
        <v>0</v>
      </c>
      <c r="T1375" s="203">
        <f>S1375*H1375</f>
        <v>0</v>
      </c>
      <c r="U1375" s="35"/>
      <c r="V1375" s="35"/>
      <c r="W1375" s="35"/>
      <c r="X1375" s="35"/>
      <c r="Y1375" s="35"/>
      <c r="Z1375" s="35"/>
      <c r="AA1375" s="35"/>
      <c r="AB1375" s="35"/>
      <c r="AC1375" s="35"/>
      <c r="AD1375" s="35"/>
      <c r="AE1375" s="35"/>
      <c r="AR1375" s="204" t="s">
        <v>343</v>
      </c>
      <c r="AT1375" s="204" t="s">
        <v>208</v>
      </c>
      <c r="AU1375" s="204" t="s">
        <v>82</v>
      </c>
      <c r="AY1375" s="18" t="s">
        <v>206</v>
      </c>
      <c r="BE1375" s="205">
        <f>IF(N1375="základní",J1375,0)</f>
        <v>0</v>
      </c>
      <c r="BF1375" s="205">
        <f>IF(N1375="snížená",J1375,0)</f>
        <v>0</v>
      </c>
      <c r="BG1375" s="205">
        <f>IF(N1375="zákl. přenesená",J1375,0)</f>
        <v>0</v>
      </c>
      <c r="BH1375" s="205">
        <f>IF(N1375="sníž. přenesená",J1375,0)</f>
        <v>0</v>
      </c>
      <c r="BI1375" s="205">
        <f>IF(N1375="nulová",J1375,0)</f>
        <v>0</v>
      </c>
      <c r="BJ1375" s="18" t="s">
        <v>80</v>
      </c>
      <c r="BK1375" s="205">
        <f>ROUND(I1375*H1375,2)</f>
        <v>0</v>
      </c>
      <c r="BL1375" s="18" t="s">
        <v>343</v>
      </c>
      <c r="BM1375" s="204" t="s">
        <v>3564</v>
      </c>
    </row>
    <row r="1376" spans="1:65" s="2" customFormat="1" ht="39">
      <c r="A1376" s="35"/>
      <c r="B1376" s="36"/>
      <c r="C1376" s="37"/>
      <c r="D1376" s="208" t="s">
        <v>279</v>
      </c>
      <c r="E1376" s="37"/>
      <c r="F1376" s="221" t="s">
        <v>3556</v>
      </c>
      <c r="G1376" s="37"/>
      <c r="H1376" s="37"/>
      <c r="I1376" s="116"/>
      <c r="J1376" s="37"/>
      <c r="K1376" s="37"/>
      <c r="L1376" s="40"/>
      <c r="M1376" s="222"/>
      <c r="N1376" s="223"/>
      <c r="O1376" s="65"/>
      <c r="P1376" s="65"/>
      <c r="Q1376" s="65"/>
      <c r="R1376" s="65"/>
      <c r="S1376" s="65"/>
      <c r="T1376" s="66"/>
      <c r="U1376" s="35"/>
      <c r="V1376" s="35"/>
      <c r="W1376" s="35"/>
      <c r="X1376" s="35"/>
      <c r="Y1376" s="35"/>
      <c r="Z1376" s="35"/>
      <c r="AA1376" s="35"/>
      <c r="AB1376" s="35"/>
      <c r="AC1376" s="35"/>
      <c r="AD1376" s="35"/>
      <c r="AE1376" s="35"/>
      <c r="AT1376" s="18" t="s">
        <v>279</v>
      </c>
      <c r="AU1376" s="18" t="s">
        <v>82</v>
      </c>
    </row>
    <row r="1377" spans="1:65" s="2" customFormat="1" ht="16.5" customHeight="1">
      <c r="A1377" s="35"/>
      <c r="B1377" s="36"/>
      <c r="C1377" s="193" t="s">
        <v>3565</v>
      </c>
      <c r="D1377" s="193" t="s">
        <v>208</v>
      </c>
      <c r="E1377" s="194" t="s">
        <v>3566</v>
      </c>
      <c r="F1377" s="195" t="s">
        <v>3567</v>
      </c>
      <c r="G1377" s="196" t="s">
        <v>220</v>
      </c>
      <c r="H1377" s="197">
        <v>8.84</v>
      </c>
      <c r="I1377" s="198"/>
      <c r="J1377" s="199">
        <f>ROUND(I1377*H1377,2)</f>
        <v>0</v>
      </c>
      <c r="K1377" s="195" t="s">
        <v>277</v>
      </c>
      <c r="L1377" s="40"/>
      <c r="M1377" s="200" t="s">
        <v>19</v>
      </c>
      <c r="N1377" s="201" t="s">
        <v>43</v>
      </c>
      <c r="O1377" s="65"/>
      <c r="P1377" s="202">
        <f>O1377*H1377</f>
        <v>0</v>
      </c>
      <c r="Q1377" s="202">
        <v>1.3799999999999999E-3</v>
      </c>
      <c r="R1377" s="202">
        <f>Q1377*H1377</f>
        <v>1.2199199999999999E-2</v>
      </c>
      <c r="S1377" s="202">
        <v>0</v>
      </c>
      <c r="T1377" s="203">
        <f>S1377*H1377</f>
        <v>0</v>
      </c>
      <c r="U1377" s="35"/>
      <c r="V1377" s="35"/>
      <c r="W1377" s="35"/>
      <c r="X1377" s="35"/>
      <c r="Y1377" s="35"/>
      <c r="Z1377" s="35"/>
      <c r="AA1377" s="35"/>
      <c r="AB1377" s="35"/>
      <c r="AC1377" s="35"/>
      <c r="AD1377" s="35"/>
      <c r="AE1377" s="35"/>
      <c r="AR1377" s="204" t="s">
        <v>343</v>
      </c>
      <c r="AT1377" s="204" t="s">
        <v>208</v>
      </c>
      <c r="AU1377" s="204" t="s">
        <v>82</v>
      </c>
      <c r="AY1377" s="18" t="s">
        <v>206</v>
      </c>
      <c r="BE1377" s="205">
        <f>IF(N1377="základní",J1377,0)</f>
        <v>0</v>
      </c>
      <c r="BF1377" s="205">
        <f>IF(N1377="snížená",J1377,0)</f>
        <v>0</v>
      </c>
      <c r="BG1377" s="205">
        <f>IF(N1377="zákl. přenesená",J1377,0)</f>
        <v>0</v>
      </c>
      <c r="BH1377" s="205">
        <f>IF(N1377="sníž. přenesená",J1377,0)</f>
        <v>0</v>
      </c>
      <c r="BI1377" s="205">
        <f>IF(N1377="nulová",J1377,0)</f>
        <v>0</v>
      </c>
      <c r="BJ1377" s="18" t="s">
        <v>80</v>
      </c>
      <c r="BK1377" s="205">
        <f>ROUND(I1377*H1377,2)</f>
        <v>0</v>
      </c>
      <c r="BL1377" s="18" t="s">
        <v>343</v>
      </c>
      <c r="BM1377" s="204" t="s">
        <v>3568</v>
      </c>
    </row>
    <row r="1378" spans="1:65" s="2" customFormat="1" ht="16.5" customHeight="1">
      <c r="A1378" s="35"/>
      <c r="B1378" s="36"/>
      <c r="C1378" s="193" t="s">
        <v>3569</v>
      </c>
      <c r="D1378" s="193" t="s">
        <v>208</v>
      </c>
      <c r="E1378" s="194" t="s">
        <v>3570</v>
      </c>
      <c r="F1378" s="195" t="s">
        <v>3571</v>
      </c>
      <c r="G1378" s="196" t="s">
        <v>220</v>
      </c>
      <c r="H1378" s="197">
        <v>5.88</v>
      </c>
      <c r="I1378" s="198"/>
      <c r="J1378" s="199">
        <f>ROUND(I1378*H1378,2)</f>
        <v>0</v>
      </c>
      <c r="K1378" s="195" t="s">
        <v>277</v>
      </c>
      <c r="L1378" s="40"/>
      <c r="M1378" s="200" t="s">
        <v>19</v>
      </c>
      <c r="N1378" s="201" t="s">
        <v>43</v>
      </c>
      <c r="O1378" s="65"/>
      <c r="P1378" s="202">
        <f>O1378*H1378</f>
        <v>0</v>
      </c>
      <c r="Q1378" s="202">
        <v>2.4299999999999999E-3</v>
      </c>
      <c r="R1378" s="202">
        <f>Q1378*H1378</f>
        <v>1.42884E-2</v>
      </c>
      <c r="S1378" s="202">
        <v>0</v>
      </c>
      <c r="T1378" s="203">
        <f>S1378*H1378</f>
        <v>0</v>
      </c>
      <c r="U1378" s="35"/>
      <c r="V1378" s="35"/>
      <c r="W1378" s="35"/>
      <c r="X1378" s="35"/>
      <c r="Y1378" s="35"/>
      <c r="Z1378" s="35"/>
      <c r="AA1378" s="35"/>
      <c r="AB1378" s="35"/>
      <c r="AC1378" s="35"/>
      <c r="AD1378" s="35"/>
      <c r="AE1378" s="35"/>
      <c r="AR1378" s="204" t="s">
        <v>343</v>
      </c>
      <c r="AT1378" s="204" t="s">
        <v>208</v>
      </c>
      <c r="AU1378" s="204" t="s">
        <v>82</v>
      </c>
      <c r="AY1378" s="18" t="s">
        <v>206</v>
      </c>
      <c r="BE1378" s="205">
        <f>IF(N1378="základní",J1378,0)</f>
        <v>0</v>
      </c>
      <c r="BF1378" s="205">
        <f>IF(N1378="snížená",J1378,0)</f>
        <v>0</v>
      </c>
      <c r="BG1378" s="205">
        <f>IF(N1378="zákl. přenesená",J1378,0)</f>
        <v>0</v>
      </c>
      <c r="BH1378" s="205">
        <f>IF(N1378="sníž. přenesená",J1378,0)</f>
        <v>0</v>
      </c>
      <c r="BI1378" s="205">
        <f>IF(N1378="nulová",J1378,0)</f>
        <v>0</v>
      </c>
      <c r="BJ1378" s="18" t="s">
        <v>80</v>
      </c>
      <c r="BK1378" s="205">
        <f>ROUND(I1378*H1378,2)</f>
        <v>0</v>
      </c>
      <c r="BL1378" s="18" t="s">
        <v>343</v>
      </c>
      <c r="BM1378" s="204" t="s">
        <v>3572</v>
      </c>
    </row>
    <row r="1379" spans="1:65" s="2" customFormat="1" ht="16.5" customHeight="1">
      <c r="A1379" s="35"/>
      <c r="B1379" s="36"/>
      <c r="C1379" s="193" t="s">
        <v>3573</v>
      </c>
      <c r="D1379" s="193" t="s">
        <v>208</v>
      </c>
      <c r="E1379" s="194" t="s">
        <v>3574</v>
      </c>
      <c r="F1379" s="195" t="s">
        <v>3575</v>
      </c>
      <c r="G1379" s="196" t="s">
        <v>220</v>
      </c>
      <c r="H1379" s="197">
        <v>28.68</v>
      </c>
      <c r="I1379" s="198"/>
      <c r="J1379" s="199">
        <f>ROUND(I1379*H1379,2)</f>
        <v>0</v>
      </c>
      <c r="K1379" s="195" t="s">
        <v>277</v>
      </c>
      <c r="L1379" s="40"/>
      <c r="M1379" s="200" t="s">
        <v>19</v>
      </c>
      <c r="N1379" s="201" t="s">
        <v>43</v>
      </c>
      <c r="O1379" s="65"/>
      <c r="P1379" s="202">
        <f>O1379*H1379</f>
        <v>0</v>
      </c>
      <c r="Q1379" s="202">
        <v>2.8E-3</v>
      </c>
      <c r="R1379" s="202">
        <f>Q1379*H1379</f>
        <v>8.0304E-2</v>
      </c>
      <c r="S1379" s="202">
        <v>0</v>
      </c>
      <c r="T1379" s="203">
        <f>S1379*H1379</f>
        <v>0</v>
      </c>
      <c r="U1379" s="35"/>
      <c r="V1379" s="35"/>
      <c r="W1379" s="35"/>
      <c r="X1379" s="35"/>
      <c r="Y1379" s="35"/>
      <c r="Z1379" s="35"/>
      <c r="AA1379" s="35"/>
      <c r="AB1379" s="35"/>
      <c r="AC1379" s="35"/>
      <c r="AD1379" s="35"/>
      <c r="AE1379" s="35"/>
      <c r="AR1379" s="204" t="s">
        <v>343</v>
      </c>
      <c r="AT1379" s="204" t="s">
        <v>208</v>
      </c>
      <c r="AU1379" s="204" t="s">
        <v>82</v>
      </c>
      <c r="AY1379" s="18" t="s">
        <v>206</v>
      </c>
      <c r="BE1379" s="205">
        <f>IF(N1379="základní",J1379,0)</f>
        <v>0</v>
      </c>
      <c r="BF1379" s="205">
        <f>IF(N1379="snížená",J1379,0)</f>
        <v>0</v>
      </c>
      <c r="BG1379" s="205">
        <f>IF(N1379="zákl. přenesená",J1379,0)</f>
        <v>0</v>
      </c>
      <c r="BH1379" s="205">
        <f>IF(N1379="sníž. přenesená",J1379,0)</f>
        <v>0</v>
      </c>
      <c r="BI1379" s="205">
        <f>IF(N1379="nulová",J1379,0)</f>
        <v>0</v>
      </c>
      <c r="BJ1379" s="18" t="s">
        <v>80</v>
      </c>
      <c r="BK1379" s="205">
        <f>ROUND(I1379*H1379,2)</f>
        <v>0</v>
      </c>
      <c r="BL1379" s="18" t="s">
        <v>343</v>
      </c>
      <c r="BM1379" s="204" t="s">
        <v>3576</v>
      </c>
    </row>
    <row r="1380" spans="1:65" s="2" customFormat="1" ht="16.5" customHeight="1">
      <c r="A1380" s="35"/>
      <c r="B1380" s="36"/>
      <c r="C1380" s="193" t="s">
        <v>3577</v>
      </c>
      <c r="D1380" s="193" t="s">
        <v>208</v>
      </c>
      <c r="E1380" s="194" t="s">
        <v>3578</v>
      </c>
      <c r="F1380" s="195" t="s">
        <v>3579</v>
      </c>
      <c r="G1380" s="196" t="s">
        <v>220</v>
      </c>
      <c r="H1380" s="197">
        <v>22.16</v>
      </c>
      <c r="I1380" s="198"/>
      <c r="J1380" s="199">
        <f>ROUND(I1380*H1380,2)</f>
        <v>0</v>
      </c>
      <c r="K1380" s="195" t="s">
        <v>277</v>
      </c>
      <c r="L1380" s="40"/>
      <c r="M1380" s="200" t="s">
        <v>19</v>
      </c>
      <c r="N1380" s="201" t="s">
        <v>43</v>
      </c>
      <c r="O1380" s="65"/>
      <c r="P1380" s="202">
        <f>O1380*H1380</f>
        <v>0</v>
      </c>
      <c r="Q1380" s="202">
        <v>3.14E-3</v>
      </c>
      <c r="R1380" s="202">
        <f>Q1380*H1380</f>
        <v>6.9582400000000003E-2</v>
      </c>
      <c r="S1380" s="202">
        <v>0</v>
      </c>
      <c r="T1380" s="203">
        <f>S1380*H1380</f>
        <v>0</v>
      </c>
      <c r="U1380" s="35"/>
      <c r="V1380" s="35"/>
      <c r="W1380" s="35"/>
      <c r="X1380" s="35"/>
      <c r="Y1380" s="35"/>
      <c r="Z1380" s="35"/>
      <c r="AA1380" s="35"/>
      <c r="AB1380" s="35"/>
      <c r="AC1380" s="35"/>
      <c r="AD1380" s="35"/>
      <c r="AE1380" s="35"/>
      <c r="AR1380" s="204" t="s">
        <v>343</v>
      </c>
      <c r="AT1380" s="204" t="s">
        <v>208</v>
      </c>
      <c r="AU1380" s="204" t="s">
        <v>82</v>
      </c>
      <c r="AY1380" s="18" t="s">
        <v>206</v>
      </c>
      <c r="BE1380" s="205">
        <f>IF(N1380="základní",J1380,0)</f>
        <v>0</v>
      </c>
      <c r="BF1380" s="205">
        <f>IF(N1380="snížená",J1380,0)</f>
        <v>0</v>
      </c>
      <c r="BG1380" s="205">
        <f>IF(N1380="zákl. přenesená",J1380,0)</f>
        <v>0</v>
      </c>
      <c r="BH1380" s="205">
        <f>IF(N1380="sníž. přenesená",J1380,0)</f>
        <v>0</v>
      </c>
      <c r="BI1380" s="205">
        <f>IF(N1380="nulová",J1380,0)</f>
        <v>0</v>
      </c>
      <c r="BJ1380" s="18" t="s">
        <v>80</v>
      </c>
      <c r="BK1380" s="205">
        <f>ROUND(I1380*H1380,2)</f>
        <v>0</v>
      </c>
      <c r="BL1380" s="18" t="s">
        <v>343</v>
      </c>
      <c r="BM1380" s="204" t="s">
        <v>3580</v>
      </c>
    </row>
    <row r="1381" spans="1:65" s="13" customFormat="1" ht="11.25">
      <c r="B1381" s="206"/>
      <c r="C1381" s="207"/>
      <c r="D1381" s="208" t="s">
        <v>246</v>
      </c>
      <c r="E1381" s="209" t="s">
        <v>19</v>
      </c>
      <c r="F1381" s="210" t="s">
        <v>3581</v>
      </c>
      <c r="G1381" s="207"/>
      <c r="H1381" s="211">
        <v>22.16</v>
      </c>
      <c r="I1381" s="212"/>
      <c r="J1381" s="207"/>
      <c r="K1381" s="207"/>
      <c r="L1381" s="213"/>
      <c r="M1381" s="214"/>
      <c r="N1381" s="215"/>
      <c r="O1381" s="215"/>
      <c r="P1381" s="215"/>
      <c r="Q1381" s="215"/>
      <c r="R1381" s="215"/>
      <c r="S1381" s="215"/>
      <c r="T1381" s="216"/>
      <c r="AT1381" s="217" t="s">
        <v>246</v>
      </c>
      <c r="AU1381" s="217" t="s">
        <v>82</v>
      </c>
      <c r="AV1381" s="13" t="s">
        <v>82</v>
      </c>
      <c r="AW1381" s="13" t="s">
        <v>33</v>
      </c>
      <c r="AX1381" s="13" t="s">
        <v>80</v>
      </c>
      <c r="AY1381" s="217" t="s">
        <v>206</v>
      </c>
    </row>
    <row r="1382" spans="1:65" s="2" customFormat="1" ht="16.5" customHeight="1">
      <c r="A1382" s="35"/>
      <c r="B1382" s="36"/>
      <c r="C1382" s="193" t="s">
        <v>3582</v>
      </c>
      <c r="D1382" s="193" t="s">
        <v>208</v>
      </c>
      <c r="E1382" s="194" t="s">
        <v>3583</v>
      </c>
      <c r="F1382" s="195" t="s">
        <v>3584</v>
      </c>
      <c r="G1382" s="196" t="s">
        <v>220</v>
      </c>
      <c r="H1382" s="197">
        <v>103.14</v>
      </c>
      <c r="I1382" s="198"/>
      <c r="J1382" s="199">
        <f>ROUND(I1382*H1382,2)</f>
        <v>0</v>
      </c>
      <c r="K1382" s="195" t="s">
        <v>277</v>
      </c>
      <c r="L1382" s="40"/>
      <c r="M1382" s="200" t="s">
        <v>19</v>
      </c>
      <c r="N1382" s="201" t="s">
        <v>43</v>
      </c>
      <c r="O1382" s="65"/>
      <c r="P1382" s="202">
        <f>O1382*H1382</f>
        <v>0</v>
      </c>
      <c r="Q1382" s="202">
        <v>3.3500000000000001E-3</v>
      </c>
      <c r="R1382" s="202">
        <f>Q1382*H1382</f>
        <v>0.34551900000000002</v>
      </c>
      <c r="S1382" s="202">
        <v>0</v>
      </c>
      <c r="T1382" s="203">
        <f>S1382*H1382</f>
        <v>0</v>
      </c>
      <c r="U1382" s="35"/>
      <c r="V1382" s="35"/>
      <c r="W1382" s="35"/>
      <c r="X1382" s="35"/>
      <c r="Y1382" s="35"/>
      <c r="Z1382" s="35"/>
      <c r="AA1382" s="35"/>
      <c r="AB1382" s="35"/>
      <c r="AC1382" s="35"/>
      <c r="AD1382" s="35"/>
      <c r="AE1382" s="35"/>
      <c r="AR1382" s="204" t="s">
        <v>343</v>
      </c>
      <c r="AT1382" s="204" t="s">
        <v>208</v>
      </c>
      <c r="AU1382" s="204" t="s">
        <v>82</v>
      </c>
      <c r="AY1382" s="18" t="s">
        <v>206</v>
      </c>
      <c r="BE1382" s="205">
        <f>IF(N1382="základní",J1382,0)</f>
        <v>0</v>
      </c>
      <c r="BF1382" s="205">
        <f>IF(N1382="snížená",J1382,0)</f>
        <v>0</v>
      </c>
      <c r="BG1382" s="205">
        <f>IF(N1382="zákl. přenesená",J1382,0)</f>
        <v>0</v>
      </c>
      <c r="BH1382" s="205">
        <f>IF(N1382="sníž. přenesená",J1382,0)</f>
        <v>0</v>
      </c>
      <c r="BI1382" s="205">
        <f>IF(N1382="nulová",J1382,0)</f>
        <v>0</v>
      </c>
      <c r="BJ1382" s="18" t="s">
        <v>80</v>
      </c>
      <c r="BK1382" s="205">
        <f>ROUND(I1382*H1382,2)</f>
        <v>0</v>
      </c>
      <c r="BL1382" s="18" t="s">
        <v>343</v>
      </c>
      <c r="BM1382" s="204" t="s">
        <v>3585</v>
      </c>
    </row>
    <row r="1383" spans="1:65" s="2" customFormat="1" ht="16.5" customHeight="1">
      <c r="A1383" s="35"/>
      <c r="B1383" s="36"/>
      <c r="C1383" s="193" t="s">
        <v>3586</v>
      </c>
      <c r="D1383" s="193" t="s">
        <v>208</v>
      </c>
      <c r="E1383" s="194" t="s">
        <v>3587</v>
      </c>
      <c r="F1383" s="195" t="s">
        <v>3588</v>
      </c>
      <c r="G1383" s="196" t="s">
        <v>325</v>
      </c>
      <c r="H1383" s="197">
        <v>192.018</v>
      </c>
      <c r="I1383" s="198"/>
      <c r="J1383" s="199">
        <f>ROUND(I1383*H1383,2)</f>
        <v>0</v>
      </c>
      <c r="K1383" s="195" t="s">
        <v>277</v>
      </c>
      <c r="L1383" s="40"/>
      <c r="M1383" s="200" t="s">
        <v>19</v>
      </c>
      <c r="N1383" s="201" t="s">
        <v>43</v>
      </c>
      <c r="O1383" s="65"/>
      <c r="P1383" s="202">
        <f>O1383*H1383</f>
        <v>0</v>
      </c>
      <c r="Q1383" s="202">
        <v>3.9699999999999996E-3</v>
      </c>
      <c r="R1383" s="202">
        <f>Q1383*H1383</f>
        <v>0.76231145999999994</v>
      </c>
      <c r="S1383" s="202">
        <v>0</v>
      </c>
      <c r="T1383" s="203">
        <f>S1383*H1383</f>
        <v>0</v>
      </c>
      <c r="U1383" s="35"/>
      <c r="V1383" s="35"/>
      <c r="W1383" s="35"/>
      <c r="X1383" s="35"/>
      <c r="Y1383" s="35"/>
      <c r="Z1383" s="35"/>
      <c r="AA1383" s="35"/>
      <c r="AB1383" s="35"/>
      <c r="AC1383" s="35"/>
      <c r="AD1383" s="35"/>
      <c r="AE1383" s="35"/>
      <c r="AR1383" s="204" t="s">
        <v>343</v>
      </c>
      <c r="AT1383" s="204" t="s">
        <v>208</v>
      </c>
      <c r="AU1383" s="204" t="s">
        <v>82</v>
      </c>
      <c r="AY1383" s="18" t="s">
        <v>206</v>
      </c>
      <c r="BE1383" s="205">
        <f>IF(N1383="základní",J1383,0)</f>
        <v>0</v>
      </c>
      <c r="BF1383" s="205">
        <f>IF(N1383="snížená",J1383,0)</f>
        <v>0</v>
      </c>
      <c r="BG1383" s="205">
        <f>IF(N1383="zákl. přenesená",J1383,0)</f>
        <v>0</v>
      </c>
      <c r="BH1383" s="205">
        <f>IF(N1383="sníž. přenesená",J1383,0)</f>
        <v>0</v>
      </c>
      <c r="BI1383" s="205">
        <f>IF(N1383="nulová",J1383,0)</f>
        <v>0</v>
      </c>
      <c r="BJ1383" s="18" t="s">
        <v>80</v>
      </c>
      <c r="BK1383" s="205">
        <f>ROUND(I1383*H1383,2)</f>
        <v>0</v>
      </c>
      <c r="BL1383" s="18" t="s">
        <v>343</v>
      </c>
      <c r="BM1383" s="204" t="s">
        <v>3589</v>
      </c>
    </row>
    <row r="1384" spans="1:65" s="13" customFormat="1" ht="11.25">
      <c r="B1384" s="206"/>
      <c r="C1384" s="207"/>
      <c r="D1384" s="208" t="s">
        <v>246</v>
      </c>
      <c r="E1384" s="209" t="s">
        <v>19</v>
      </c>
      <c r="F1384" s="210" t="s">
        <v>3590</v>
      </c>
      <c r="G1384" s="207"/>
      <c r="H1384" s="211">
        <v>192.018</v>
      </c>
      <c r="I1384" s="212"/>
      <c r="J1384" s="207"/>
      <c r="K1384" s="207"/>
      <c r="L1384" s="213"/>
      <c r="M1384" s="214"/>
      <c r="N1384" s="215"/>
      <c r="O1384" s="215"/>
      <c r="P1384" s="215"/>
      <c r="Q1384" s="215"/>
      <c r="R1384" s="215"/>
      <c r="S1384" s="215"/>
      <c r="T1384" s="216"/>
      <c r="AT1384" s="217" t="s">
        <v>246</v>
      </c>
      <c r="AU1384" s="217" t="s">
        <v>82</v>
      </c>
      <c r="AV1384" s="13" t="s">
        <v>82</v>
      </c>
      <c r="AW1384" s="13" t="s">
        <v>33</v>
      </c>
      <c r="AX1384" s="13" t="s">
        <v>80</v>
      </c>
      <c r="AY1384" s="217" t="s">
        <v>206</v>
      </c>
    </row>
    <row r="1385" spans="1:65" s="2" customFormat="1" ht="21.75" customHeight="1">
      <c r="A1385" s="35"/>
      <c r="B1385" s="36"/>
      <c r="C1385" s="193" t="s">
        <v>3591</v>
      </c>
      <c r="D1385" s="193" t="s">
        <v>208</v>
      </c>
      <c r="E1385" s="194" t="s">
        <v>3592</v>
      </c>
      <c r="F1385" s="195" t="s">
        <v>3593</v>
      </c>
      <c r="G1385" s="196" t="s">
        <v>211</v>
      </c>
      <c r="H1385" s="197">
        <v>26</v>
      </c>
      <c r="I1385" s="198"/>
      <c r="J1385" s="199">
        <f>ROUND(I1385*H1385,2)</f>
        <v>0</v>
      </c>
      <c r="K1385" s="195" t="s">
        <v>277</v>
      </c>
      <c r="L1385" s="40"/>
      <c r="M1385" s="200" t="s">
        <v>19</v>
      </c>
      <c r="N1385" s="201" t="s">
        <v>43</v>
      </c>
      <c r="O1385" s="65"/>
      <c r="P1385" s="202">
        <f>O1385*H1385</f>
        <v>0</v>
      </c>
      <c r="Q1385" s="202">
        <v>0</v>
      </c>
      <c r="R1385" s="202">
        <f>Q1385*H1385</f>
        <v>0</v>
      </c>
      <c r="S1385" s="202">
        <v>0</v>
      </c>
      <c r="T1385" s="203">
        <f>S1385*H1385</f>
        <v>0</v>
      </c>
      <c r="U1385" s="35"/>
      <c r="V1385" s="35"/>
      <c r="W1385" s="35"/>
      <c r="X1385" s="35"/>
      <c r="Y1385" s="35"/>
      <c r="Z1385" s="35"/>
      <c r="AA1385" s="35"/>
      <c r="AB1385" s="35"/>
      <c r="AC1385" s="35"/>
      <c r="AD1385" s="35"/>
      <c r="AE1385" s="35"/>
      <c r="AR1385" s="204" t="s">
        <v>343</v>
      </c>
      <c r="AT1385" s="204" t="s">
        <v>208</v>
      </c>
      <c r="AU1385" s="204" t="s">
        <v>82</v>
      </c>
      <c r="AY1385" s="18" t="s">
        <v>206</v>
      </c>
      <c r="BE1385" s="205">
        <f>IF(N1385="základní",J1385,0)</f>
        <v>0</v>
      </c>
      <c r="BF1385" s="205">
        <f>IF(N1385="snížená",J1385,0)</f>
        <v>0</v>
      </c>
      <c r="BG1385" s="205">
        <f>IF(N1385="zákl. přenesená",J1385,0)</f>
        <v>0</v>
      </c>
      <c r="BH1385" s="205">
        <f>IF(N1385="sníž. přenesená",J1385,0)</f>
        <v>0</v>
      </c>
      <c r="BI1385" s="205">
        <f>IF(N1385="nulová",J1385,0)</f>
        <v>0</v>
      </c>
      <c r="BJ1385" s="18" t="s">
        <v>80</v>
      </c>
      <c r="BK1385" s="205">
        <f>ROUND(I1385*H1385,2)</f>
        <v>0</v>
      </c>
      <c r="BL1385" s="18" t="s">
        <v>343</v>
      </c>
      <c r="BM1385" s="204" t="s">
        <v>3594</v>
      </c>
    </row>
    <row r="1386" spans="1:65" s="2" customFormat="1" ht="16.5" customHeight="1">
      <c r="A1386" s="35"/>
      <c r="B1386" s="36"/>
      <c r="C1386" s="193" t="s">
        <v>3595</v>
      </c>
      <c r="D1386" s="193" t="s">
        <v>208</v>
      </c>
      <c r="E1386" s="194" t="s">
        <v>3596</v>
      </c>
      <c r="F1386" s="195" t="s">
        <v>3597</v>
      </c>
      <c r="G1386" s="196" t="s">
        <v>220</v>
      </c>
      <c r="H1386" s="197">
        <v>45</v>
      </c>
      <c r="I1386" s="198"/>
      <c r="J1386" s="199">
        <f>ROUND(I1386*H1386,2)</f>
        <v>0</v>
      </c>
      <c r="K1386" s="195" t="s">
        <v>277</v>
      </c>
      <c r="L1386" s="40"/>
      <c r="M1386" s="200" t="s">
        <v>19</v>
      </c>
      <c r="N1386" s="201" t="s">
        <v>43</v>
      </c>
      <c r="O1386" s="65"/>
      <c r="P1386" s="202">
        <f>O1386*H1386</f>
        <v>0</v>
      </c>
      <c r="Q1386" s="202">
        <v>6.6E-4</v>
      </c>
      <c r="R1386" s="202">
        <f>Q1386*H1386</f>
        <v>2.9700000000000001E-2</v>
      </c>
      <c r="S1386" s="202">
        <v>0</v>
      </c>
      <c r="T1386" s="203">
        <f>S1386*H1386</f>
        <v>0</v>
      </c>
      <c r="U1386" s="35"/>
      <c r="V1386" s="35"/>
      <c r="W1386" s="35"/>
      <c r="X1386" s="35"/>
      <c r="Y1386" s="35"/>
      <c r="Z1386" s="35"/>
      <c r="AA1386" s="35"/>
      <c r="AB1386" s="35"/>
      <c r="AC1386" s="35"/>
      <c r="AD1386" s="35"/>
      <c r="AE1386" s="35"/>
      <c r="AR1386" s="204" t="s">
        <v>343</v>
      </c>
      <c r="AT1386" s="204" t="s">
        <v>208</v>
      </c>
      <c r="AU1386" s="204" t="s">
        <v>82</v>
      </c>
      <c r="AY1386" s="18" t="s">
        <v>206</v>
      </c>
      <c r="BE1386" s="205">
        <f>IF(N1386="základní",J1386,0)</f>
        <v>0</v>
      </c>
      <c r="BF1386" s="205">
        <f>IF(N1386="snížená",J1386,0)</f>
        <v>0</v>
      </c>
      <c r="BG1386" s="205">
        <f>IF(N1386="zákl. přenesená",J1386,0)</f>
        <v>0</v>
      </c>
      <c r="BH1386" s="205">
        <f>IF(N1386="sníž. přenesená",J1386,0)</f>
        <v>0</v>
      </c>
      <c r="BI1386" s="205">
        <f>IF(N1386="nulová",J1386,0)</f>
        <v>0</v>
      </c>
      <c r="BJ1386" s="18" t="s">
        <v>80</v>
      </c>
      <c r="BK1386" s="205">
        <f>ROUND(I1386*H1386,2)</f>
        <v>0</v>
      </c>
      <c r="BL1386" s="18" t="s">
        <v>343</v>
      </c>
      <c r="BM1386" s="204" t="s">
        <v>3598</v>
      </c>
    </row>
    <row r="1387" spans="1:65" s="2" customFormat="1" ht="16.5" customHeight="1">
      <c r="A1387" s="35"/>
      <c r="B1387" s="36"/>
      <c r="C1387" s="193" t="s">
        <v>3599</v>
      </c>
      <c r="D1387" s="193" t="s">
        <v>208</v>
      </c>
      <c r="E1387" s="194" t="s">
        <v>3600</v>
      </c>
      <c r="F1387" s="195" t="s">
        <v>3601</v>
      </c>
      <c r="G1387" s="196" t="s">
        <v>220</v>
      </c>
      <c r="H1387" s="197">
        <v>218.9</v>
      </c>
      <c r="I1387" s="198"/>
      <c r="J1387" s="199">
        <f>ROUND(I1387*H1387,2)</f>
        <v>0</v>
      </c>
      <c r="K1387" s="195" t="s">
        <v>277</v>
      </c>
      <c r="L1387" s="40"/>
      <c r="M1387" s="200" t="s">
        <v>19</v>
      </c>
      <c r="N1387" s="201" t="s">
        <v>43</v>
      </c>
      <c r="O1387" s="65"/>
      <c r="P1387" s="202">
        <f>O1387*H1387</f>
        <v>0</v>
      </c>
      <c r="Q1387" s="202">
        <v>1.08E-3</v>
      </c>
      <c r="R1387" s="202">
        <f>Q1387*H1387</f>
        <v>0.23641200000000001</v>
      </c>
      <c r="S1387" s="202">
        <v>0</v>
      </c>
      <c r="T1387" s="203">
        <f>S1387*H1387</f>
        <v>0</v>
      </c>
      <c r="U1387" s="35"/>
      <c r="V1387" s="35"/>
      <c r="W1387" s="35"/>
      <c r="X1387" s="35"/>
      <c r="Y1387" s="35"/>
      <c r="Z1387" s="35"/>
      <c r="AA1387" s="35"/>
      <c r="AB1387" s="35"/>
      <c r="AC1387" s="35"/>
      <c r="AD1387" s="35"/>
      <c r="AE1387" s="35"/>
      <c r="AR1387" s="204" t="s">
        <v>343</v>
      </c>
      <c r="AT1387" s="204" t="s">
        <v>208</v>
      </c>
      <c r="AU1387" s="204" t="s">
        <v>82</v>
      </c>
      <c r="AY1387" s="18" t="s">
        <v>206</v>
      </c>
      <c r="BE1387" s="205">
        <f>IF(N1387="základní",J1387,0)</f>
        <v>0</v>
      </c>
      <c r="BF1387" s="205">
        <f>IF(N1387="snížená",J1387,0)</f>
        <v>0</v>
      </c>
      <c r="BG1387" s="205">
        <f>IF(N1387="zákl. přenesená",J1387,0)</f>
        <v>0</v>
      </c>
      <c r="BH1387" s="205">
        <f>IF(N1387="sníž. přenesená",J1387,0)</f>
        <v>0</v>
      </c>
      <c r="BI1387" s="205">
        <f>IF(N1387="nulová",J1387,0)</f>
        <v>0</v>
      </c>
      <c r="BJ1387" s="18" t="s">
        <v>80</v>
      </c>
      <c r="BK1387" s="205">
        <f>ROUND(I1387*H1387,2)</f>
        <v>0</v>
      </c>
      <c r="BL1387" s="18" t="s">
        <v>343</v>
      </c>
      <c r="BM1387" s="204" t="s">
        <v>3602</v>
      </c>
    </row>
    <row r="1388" spans="1:65" s="13" customFormat="1" ht="11.25">
      <c r="B1388" s="206"/>
      <c r="C1388" s="207"/>
      <c r="D1388" s="208" t="s">
        <v>246</v>
      </c>
      <c r="E1388" s="209" t="s">
        <v>19</v>
      </c>
      <c r="F1388" s="210" t="s">
        <v>3603</v>
      </c>
      <c r="G1388" s="207"/>
      <c r="H1388" s="211">
        <v>218.9</v>
      </c>
      <c r="I1388" s="212"/>
      <c r="J1388" s="207"/>
      <c r="K1388" s="207"/>
      <c r="L1388" s="213"/>
      <c r="M1388" s="214"/>
      <c r="N1388" s="215"/>
      <c r="O1388" s="215"/>
      <c r="P1388" s="215"/>
      <c r="Q1388" s="215"/>
      <c r="R1388" s="215"/>
      <c r="S1388" s="215"/>
      <c r="T1388" s="216"/>
      <c r="AT1388" s="217" t="s">
        <v>246</v>
      </c>
      <c r="AU1388" s="217" t="s">
        <v>82</v>
      </c>
      <c r="AV1388" s="13" t="s">
        <v>82</v>
      </c>
      <c r="AW1388" s="13" t="s">
        <v>33</v>
      </c>
      <c r="AX1388" s="13" t="s">
        <v>80</v>
      </c>
      <c r="AY1388" s="217" t="s">
        <v>206</v>
      </c>
    </row>
    <row r="1389" spans="1:65" s="2" customFormat="1" ht="16.5" customHeight="1">
      <c r="A1389" s="35"/>
      <c r="B1389" s="36"/>
      <c r="C1389" s="193" t="s">
        <v>3604</v>
      </c>
      <c r="D1389" s="193" t="s">
        <v>208</v>
      </c>
      <c r="E1389" s="194" t="s">
        <v>3605</v>
      </c>
      <c r="F1389" s="195" t="s">
        <v>3606</v>
      </c>
      <c r="G1389" s="196" t="s">
        <v>220</v>
      </c>
      <c r="H1389" s="197">
        <v>39.380000000000003</v>
      </c>
      <c r="I1389" s="198"/>
      <c r="J1389" s="199">
        <f t="shared" ref="J1389:J1396" si="20">ROUND(I1389*H1389,2)</f>
        <v>0</v>
      </c>
      <c r="K1389" s="195" t="s">
        <v>277</v>
      </c>
      <c r="L1389" s="40"/>
      <c r="M1389" s="200" t="s">
        <v>19</v>
      </c>
      <c r="N1389" s="201" t="s">
        <v>43</v>
      </c>
      <c r="O1389" s="65"/>
      <c r="P1389" s="202">
        <f t="shared" ref="P1389:P1396" si="21">O1389*H1389</f>
        <v>0</v>
      </c>
      <c r="Q1389" s="202">
        <v>1.4599999999999999E-3</v>
      </c>
      <c r="R1389" s="202">
        <f t="shared" ref="R1389:R1396" si="22">Q1389*H1389</f>
        <v>5.7494799999999999E-2</v>
      </c>
      <c r="S1389" s="202">
        <v>0</v>
      </c>
      <c r="T1389" s="203">
        <f t="shared" ref="T1389:T1396" si="23">S1389*H1389</f>
        <v>0</v>
      </c>
      <c r="U1389" s="35"/>
      <c r="V1389" s="35"/>
      <c r="W1389" s="35"/>
      <c r="X1389" s="35"/>
      <c r="Y1389" s="35"/>
      <c r="Z1389" s="35"/>
      <c r="AA1389" s="35"/>
      <c r="AB1389" s="35"/>
      <c r="AC1389" s="35"/>
      <c r="AD1389" s="35"/>
      <c r="AE1389" s="35"/>
      <c r="AR1389" s="204" t="s">
        <v>343</v>
      </c>
      <c r="AT1389" s="204" t="s">
        <v>208</v>
      </c>
      <c r="AU1389" s="204" t="s">
        <v>82</v>
      </c>
      <c r="AY1389" s="18" t="s">
        <v>206</v>
      </c>
      <c r="BE1389" s="205">
        <f t="shared" ref="BE1389:BE1396" si="24">IF(N1389="základní",J1389,0)</f>
        <v>0</v>
      </c>
      <c r="BF1389" s="205">
        <f t="shared" ref="BF1389:BF1396" si="25">IF(N1389="snížená",J1389,0)</f>
        <v>0</v>
      </c>
      <c r="BG1389" s="205">
        <f t="shared" ref="BG1389:BG1396" si="26">IF(N1389="zákl. přenesená",J1389,0)</f>
        <v>0</v>
      </c>
      <c r="BH1389" s="205">
        <f t="shared" ref="BH1389:BH1396" si="27">IF(N1389="sníž. přenesená",J1389,0)</f>
        <v>0</v>
      </c>
      <c r="BI1389" s="205">
        <f t="shared" ref="BI1389:BI1396" si="28">IF(N1389="nulová",J1389,0)</f>
        <v>0</v>
      </c>
      <c r="BJ1389" s="18" t="s">
        <v>80</v>
      </c>
      <c r="BK1389" s="205">
        <f t="shared" ref="BK1389:BK1396" si="29">ROUND(I1389*H1389,2)</f>
        <v>0</v>
      </c>
      <c r="BL1389" s="18" t="s">
        <v>343</v>
      </c>
      <c r="BM1389" s="204" t="s">
        <v>3607</v>
      </c>
    </row>
    <row r="1390" spans="1:65" s="2" customFormat="1" ht="16.5" customHeight="1">
      <c r="A1390" s="35"/>
      <c r="B1390" s="36"/>
      <c r="C1390" s="193" t="s">
        <v>3608</v>
      </c>
      <c r="D1390" s="193" t="s">
        <v>208</v>
      </c>
      <c r="E1390" s="194" t="s">
        <v>3609</v>
      </c>
      <c r="F1390" s="195" t="s">
        <v>3610</v>
      </c>
      <c r="G1390" s="196" t="s">
        <v>220</v>
      </c>
      <c r="H1390" s="197">
        <v>279.58999999999997</v>
      </c>
      <c r="I1390" s="198"/>
      <c r="J1390" s="199">
        <f t="shared" si="20"/>
        <v>0</v>
      </c>
      <c r="K1390" s="195" t="s">
        <v>277</v>
      </c>
      <c r="L1390" s="40"/>
      <c r="M1390" s="200" t="s">
        <v>19</v>
      </c>
      <c r="N1390" s="201" t="s">
        <v>43</v>
      </c>
      <c r="O1390" s="65"/>
      <c r="P1390" s="202">
        <f t="shared" si="21"/>
        <v>0</v>
      </c>
      <c r="Q1390" s="202">
        <v>1.7099999999999999E-3</v>
      </c>
      <c r="R1390" s="202">
        <f t="shared" si="22"/>
        <v>0.47809889999999994</v>
      </c>
      <c r="S1390" s="202">
        <v>0</v>
      </c>
      <c r="T1390" s="203">
        <f t="shared" si="23"/>
        <v>0</v>
      </c>
      <c r="U1390" s="35"/>
      <c r="V1390" s="35"/>
      <c r="W1390" s="35"/>
      <c r="X1390" s="35"/>
      <c r="Y1390" s="35"/>
      <c r="Z1390" s="35"/>
      <c r="AA1390" s="35"/>
      <c r="AB1390" s="35"/>
      <c r="AC1390" s="35"/>
      <c r="AD1390" s="35"/>
      <c r="AE1390" s="35"/>
      <c r="AR1390" s="204" t="s">
        <v>343</v>
      </c>
      <c r="AT1390" s="204" t="s">
        <v>208</v>
      </c>
      <c r="AU1390" s="204" t="s">
        <v>82</v>
      </c>
      <c r="AY1390" s="18" t="s">
        <v>206</v>
      </c>
      <c r="BE1390" s="205">
        <f t="shared" si="24"/>
        <v>0</v>
      </c>
      <c r="BF1390" s="205">
        <f t="shared" si="25"/>
        <v>0</v>
      </c>
      <c r="BG1390" s="205">
        <f t="shared" si="26"/>
        <v>0</v>
      </c>
      <c r="BH1390" s="205">
        <f t="shared" si="27"/>
        <v>0</v>
      </c>
      <c r="BI1390" s="205">
        <f t="shared" si="28"/>
        <v>0</v>
      </c>
      <c r="BJ1390" s="18" t="s">
        <v>80</v>
      </c>
      <c r="BK1390" s="205">
        <f t="shared" si="29"/>
        <v>0</v>
      </c>
      <c r="BL1390" s="18" t="s">
        <v>343</v>
      </c>
      <c r="BM1390" s="204" t="s">
        <v>3611</v>
      </c>
    </row>
    <row r="1391" spans="1:65" s="2" customFormat="1" ht="21.75" customHeight="1">
      <c r="A1391" s="35"/>
      <c r="B1391" s="36"/>
      <c r="C1391" s="193" t="s">
        <v>3612</v>
      </c>
      <c r="D1391" s="193" t="s">
        <v>208</v>
      </c>
      <c r="E1391" s="194" t="s">
        <v>3613</v>
      </c>
      <c r="F1391" s="195" t="s">
        <v>3614</v>
      </c>
      <c r="G1391" s="196" t="s">
        <v>211</v>
      </c>
      <c r="H1391" s="197">
        <v>204</v>
      </c>
      <c r="I1391" s="198"/>
      <c r="J1391" s="199">
        <f t="shared" si="20"/>
        <v>0</v>
      </c>
      <c r="K1391" s="195" t="s">
        <v>277</v>
      </c>
      <c r="L1391" s="40"/>
      <c r="M1391" s="200" t="s">
        <v>19</v>
      </c>
      <c r="N1391" s="201" t="s">
        <v>43</v>
      </c>
      <c r="O1391" s="65"/>
      <c r="P1391" s="202">
        <f t="shared" si="21"/>
        <v>0</v>
      </c>
      <c r="Q1391" s="202">
        <v>0</v>
      </c>
      <c r="R1391" s="202">
        <f t="shared" si="22"/>
        <v>0</v>
      </c>
      <c r="S1391" s="202">
        <v>0</v>
      </c>
      <c r="T1391" s="203">
        <f t="shared" si="23"/>
        <v>0</v>
      </c>
      <c r="U1391" s="35"/>
      <c r="V1391" s="35"/>
      <c r="W1391" s="35"/>
      <c r="X1391" s="35"/>
      <c r="Y1391" s="35"/>
      <c r="Z1391" s="35"/>
      <c r="AA1391" s="35"/>
      <c r="AB1391" s="35"/>
      <c r="AC1391" s="35"/>
      <c r="AD1391" s="35"/>
      <c r="AE1391" s="35"/>
      <c r="AR1391" s="204" t="s">
        <v>343</v>
      </c>
      <c r="AT1391" s="204" t="s">
        <v>208</v>
      </c>
      <c r="AU1391" s="204" t="s">
        <v>82</v>
      </c>
      <c r="AY1391" s="18" t="s">
        <v>206</v>
      </c>
      <c r="BE1391" s="205">
        <f t="shared" si="24"/>
        <v>0</v>
      </c>
      <c r="BF1391" s="205">
        <f t="shared" si="25"/>
        <v>0</v>
      </c>
      <c r="BG1391" s="205">
        <f t="shared" si="26"/>
        <v>0</v>
      </c>
      <c r="BH1391" s="205">
        <f t="shared" si="27"/>
        <v>0</v>
      </c>
      <c r="BI1391" s="205">
        <f t="shared" si="28"/>
        <v>0</v>
      </c>
      <c r="BJ1391" s="18" t="s">
        <v>80</v>
      </c>
      <c r="BK1391" s="205">
        <f t="shared" si="29"/>
        <v>0</v>
      </c>
      <c r="BL1391" s="18" t="s">
        <v>343</v>
      </c>
      <c r="BM1391" s="204" t="s">
        <v>3615</v>
      </c>
    </row>
    <row r="1392" spans="1:65" s="2" customFormat="1" ht="21.75" customHeight="1">
      <c r="A1392" s="35"/>
      <c r="B1392" s="36"/>
      <c r="C1392" s="193" t="s">
        <v>3616</v>
      </c>
      <c r="D1392" s="193" t="s">
        <v>208</v>
      </c>
      <c r="E1392" s="194" t="s">
        <v>3617</v>
      </c>
      <c r="F1392" s="195" t="s">
        <v>3618</v>
      </c>
      <c r="G1392" s="196" t="s">
        <v>220</v>
      </c>
      <c r="H1392" s="197">
        <v>2.52</v>
      </c>
      <c r="I1392" s="198"/>
      <c r="J1392" s="199">
        <f t="shared" si="20"/>
        <v>0</v>
      </c>
      <c r="K1392" s="195" t="s">
        <v>277</v>
      </c>
      <c r="L1392" s="40"/>
      <c r="M1392" s="200" t="s">
        <v>19</v>
      </c>
      <c r="N1392" s="201" t="s">
        <v>43</v>
      </c>
      <c r="O1392" s="65"/>
      <c r="P1392" s="202">
        <f t="shared" si="21"/>
        <v>0</v>
      </c>
      <c r="Q1392" s="202">
        <v>7.6999999999999996E-4</v>
      </c>
      <c r="R1392" s="202">
        <f t="shared" si="22"/>
        <v>1.9403999999999999E-3</v>
      </c>
      <c r="S1392" s="202">
        <v>0</v>
      </c>
      <c r="T1392" s="203">
        <f t="shared" si="23"/>
        <v>0</v>
      </c>
      <c r="U1392" s="35"/>
      <c r="V1392" s="35"/>
      <c r="W1392" s="35"/>
      <c r="X1392" s="35"/>
      <c r="Y1392" s="35"/>
      <c r="Z1392" s="35"/>
      <c r="AA1392" s="35"/>
      <c r="AB1392" s="35"/>
      <c r="AC1392" s="35"/>
      <c r="AD1392" s="35"/>
      <c r="AE1392" s="35"/>
      <c r="AR1392" s="204" t="s">
        <v>343</v>
      </c>
      <c r="AT1392" s="204" t="s">
        <v>208</v>
      </c>
      <c r="AU1392" s="204" t="s">
        <v>82</v>
      </c>
      <c r="AY1392" s="18" t="s">
        <v>206</v>
      </c>
      <c r="BE1392" s="205">
        <f t="shared" si="24"/>
        <v>0</v>
      </c>
      <c r="BF1392" s="205">
        <f t="shared" si="25"/>
        <v>0</v>
      </c>
      <c r="BG1392" s="205">
        <f t="shared" si="26"/>
        <v>0</v>
      </c>
      <c r="BH1392" s="205">
        <f t="shared" si="27"/>
        <v>0</v>
      </c>
      <c r="BI1392" s="205">
        <f t="shared" si="28"/>
        <v>0</v>
      </c>
      <c r="BJ1392" s="18" t="s">
        <v>80</v>
      </c>
      <c r="BK1392" s="205">
        <f t="shared" si="29"/>
        <v>0</v>
      </c>
      <c r="BL1392" s="18" t="s">
        <v>343</v>
      </c>
      <c r="BM1392" s="204" t="s">
        <v>3619</v>
      </c>
    </row>
    <row r="1393" spans="1:65" s="2" customFormat="1" ht="16.5" customHeight="1">
      <c r="A1393" s="35"/>
      <c r="B1393" s="36"/>
      <c r="C1393" s="193" t="s">
        <v>3620</v>
      </c>
      <c r="D1393" s="193" t="s">
        <v>208</v>
      </c>
      <c r="E1393" s="194" t="s">
        <v>3621</v>
      </c>
      <c r="F1393" s="195" t="s">
        <v>3622</v>
      </c>
      <c r="G1393" s="196" t="s">
        <v>220</v>
      </c>
      <c r="H1393" s="197">
        <v>8.35</v>
      </c>
      <c r="I1393" s="198"/>
      <c r="J1393" s="199">
        <f t="shared" si="20"/>
        <v>0</v>
      </c>
      <c r="K1393" s="195" t="s">
        <v>277</v>
      </c>
      <c r="L1393" s="40"/>
      <c r="M1393" s="200" t="s">
        <v>19</v>
      </c>
      <c r="N1393" s="201" t="s">
        <v>43</v>
      </c>
      <c r="O1393" s="65"/>
      <c r="P1393" s="202">
        <f t="shared" si="21"/>
        <v>0</v>
      </c>
      <c r="Q1393" s="202">
        <v>9.1E-4</v>
      </c>
      <c r="R1393" s="202">
        <f t="shared" si="22"/>
        <v>7.5984999999999994E-3</v>
      </c>
      <c r="S1393" s="202">
        <v>0</v>
      </c>
      <c r="T1393" s="203">
        <f t="shared" si="23"/>
        <v>0</v>
      </c>
      <c r="U1393" s="35"/>
      <c r="V1393" s="35"/>
      <c r="W1393" s="35"/>
      <c r="X1393" s="35"/>
      <c r="Y1393" s="35"/>
      <c r="Z1393" s="35"/>
      <c r="AA1393" s="35"/>
      <c r="AB1393" s="35"/>
      <c r="AC1393" s="35"/>
      <c r="AD1393" s="35"/>
      <c r="AE1393" s="35"/>
      <c r="AR1393" s="204" t="s">
        <v>343</v>
      </c>
      <c r="AT1393" s="204" t="s">
        <v>208</v>
      </c>
      <c r="AU1393" s="204" t="s">
        <v>82</v>
      </c>
      <c r="AY1393" s="18" t="s">
        <v>206</v>
      </c>
      <c r="BE1393" s="205">
        <f t="shared" si="24"/>
        <v>0</v>
      </c>
      <c r="BF1393" s="205">
        <f t="shared" si="25"/>
        <v>0</v>
      </c>
      <c r="BG1393" s="205">
        <f t="shared" si="26"/>
        <v>0</v>
      </c>
      <c r="BH1393" s="205">
        <f t="shared" si="27"/>
        <v>0</v>
      </c>
      <c r="BI1393" s="205">
        <f t="shared" si="28"/>
        <v>0</v>
      </c>
      <c r="BJ1393" s="18" t="s">
        <v>80</v>
      </c>
      <c r="BK1393" s="205">
        <f t="shared" si="29"/>
        <v>0</v>
      </c>
      <c r="BL1393" s="18" t="s">
        <v>343</v>
      </c>
      <c r="BM1393" s="204" t="s">
        <v>3623</v>
      </c>
    </row>
    <row r="1394" spans="1:65" s="2" customFormat="1" ht="16.5" customHeight="1">
      <c r="A1394" s="35"/>
      <c r="B1394" s="36"/>
      <c r="C1394" s="193" t="s">
        <v>3624</v>
      </c>
      <c r="D1394" s="193" t="s">
        <v>208</v>
      </c>
      <c r="E1394" s="194" t="s">
        <v>3625</v>
      </c>
      <c r="F1394" s="195" t="s">
        <v>3626</v>
      </c>
      <c r="G1394" s="196" t="s">
        <v>220</v>
      </c>
      <c r="H1394" s="197">
        <v>3.4</v>
      </c>
      <c r="I1394" s="198"/>
      <c r="J1394" s="199">
        <f t="shared" si="20"/>
        <v>0</v>
      </c>
      <c r="K1394" s="195" t="s">
        <v>277</v>
      </c>
      <c r="L1394" s="40"/>
      <c r="M1394" s="200" t="s">
        <v>19</v>
      </c>
      <c r="N1394" s="201" t="s">
        <v>43</v>
      </c>
      <c r="O1394" s="65"/>
      <c r="P1394" s="202">
        <f t="shared" si="21"/>
        <v>0</v>
      </c>
      <c r="Q1394" s="202">
        <v>1.5200000000000001E-3</v>
      </c>
      <c r="R1394" s="202">
        <f t="shared" si="22"/>
        <v>5.1679999999999999E-3</v>
      </c>
      <c r="S1394" s="202">
        <v>0</v>
      </c>
      <c r="T1394" s="203">
        <f t="shared" si="23"/>
        <v>0</v>
      </c>
      <c r="U1394" s="35"/>
      <c r="V1394" s="35"/>
      <c r="W1394" s="35"/>
      <c r="X1394" s="35"/>
      <c r="Y1394" s="35"/>
      <c r="Z1394" s="35"/>
      <c r="AA1394" s="35"/>
      <c r="AB1394" s="35"/>
      <c r="AC1394" s="35"/>
      <c r="AD1394" s="35"/>
      <c r="AE1394" s="35"/>
      <c r="AR1394" s="204" t="s">
        <v>343</v>
      </c>
      <c r="AT1394" s="204" t="s">
        <v>208</v>
      </c>
      <c r="AU1394" s="204" t="s">
        <v>82</v>
      </c>
      <c r="AY1394" s="18" t="s">
        <v>206</v>
      </c>
      <c r="BE1394" s="205">
        <f t="shared" si="24"/>
        <v>0</v>
      </c>
      <c r="BF1394" s="205">
        <f t="shared" si="25"/>
        <v>0</v>
      </c>
      <c r="BG1394" s="205">
        <f t="shared" si="26"/>
        <v>0</v>
      </c>
      <c r="BH1394" s="205">
        <f t="shared" si="27"/>
        <v>0</v>
      </c>
      <c r="BI1394" s="205">
        <f t="shared" si="28"/>
        <v>0</v>
      </c>
      <c r="BJ1394" s="18" t="s">
        <v>80</v>
      </c>
      <c r="BK1394" s="205">
        <f t="shared" si="29"/>
        <v>0</v>
      </c>
      <c r="BL1394" s="18" t="s">
        <v>343</v>
      </c>
      <c r="BM1394" s="204" t="s">
        <v>3627</v>
      </c>
    </row>
    <row r="1395" spans="1:65" s="2" customFormat="1" ht="16.5" customHeight="1">
      <c r="A1395" s="35"/>
      <c r="B1395" s="36"/>
      <c r="C1395" s="193" t="s">
        <v>3628</v>
      </c>
      <c r="D1395" s="193" t="s">
        <v>208</v>
      </c>
      <c r="E1395" s="194" t="s">
        <v>3629</v>
      </c>
      <c r="F1395" s="195" t="s">
        <v>3630</v>
      </c>
      <c r="G1395" s="196" t="s">
        <v>220</v>
      </c>
      <c r="H1395" s="197">
        <v>8</v>
      </c>
      <c r="I1395" s="198"/>
      <c r="J1395" s="199">
        <f t="shared" si="20"/>
        <v>0</v>
      </c>
      <c r="K1395" s="195" t="s">
        <v>277</v>
      </c>
      <c r="L1395" s="40"/>
      <c r="M1395" s="200" t="s">
        <v>19</v>
      </c>
      <c r="N1395" s="201" t="s">
        <v>43</v>
      </c>
      <c r="O1395" s="65"/>
      <c r="P1395" s="202">
        <f t="shared" si="21"/>
        <v>0</v>
      </c>
      <c r="Q1395" s="202">
        <v>1.08E-3</v>
      </c>
      <c r="R1395" s="202">
        <f t="shared" si="22"/>
        <v>8.6400000000000001E-3</v>
      </c>
      <c r="S1395" s="202">
        <v>0</v>
      </c>
      <c r="T1395" s="203">
        <f t="shared" si="23"/>
        <v>0</v>
      </c>
      <c r="U1395" s="35"/>
      <c r="V1395" s="35"/>
      <c r="W1395" s="35"/>
      <c r="X1395" s="35"/>
      <c r="Y1395" s="35"/>
      <c r="Z1395" s="35"/>
      <c r="AA1395" s="35"/>
      <c r="AB1395" s="35"/>
      <c r="AC1395" s="35"/>
      <c r="AD1395" s="35"/>
      <c r="AE1395" s="35"/>
      <c r="AR1395" s="204" t="s">
        <v>343</v>
      </c>
      <c r="AT1395" s="204" t="s">
        <v>208</v>
      </c>
      <c r="AU1395" s="204" t="s">
        <v>82</v>
      </c>
      <c r="AY1395" s="18" t="s">
        <v>206</v>
      </c>
      <c r="BE1395" s="205">
        <f t="shared" si="24"/>
        <v>0</v>
      </c>
      <c r="BF1395" s="205">
        <f t="shared" si="25"/>
        <v>0</v>
      </c>
      <c r="BG1395" s="205">
        <f t="shared" si="26"/>
        <v>0</v>
      </c>
      <c r="BH1395" s="205">
        <f t="shared" si="27"/>
        <v>0</v>
      </c>
      <c r="BI1395" s="205">
        <f t="shared" si="28"/>
        <v>0</v>
      </c>
      <c r="BJ1395" s="18" t="s">
        <v>80</v>
      </c>
      <c r="BK1395" s="205">
        <f t="shared" si="29"/>
        <v>0</v>
      </c>
      <c r="BL1395" s="18" t="s">
        <v>343</v>
      </c>
      <c r="BM1395" s="204" t="s">
        <v>3631</v>
      </c>
    </row>
    <row r="1396" spans="1:65" s="2" customFormat="1" ht="21.75" customHeight="1">
      <c r="A1396" s="35"/>
      <c r="B1396" s="36"/>
      <c r="C1396" s="193" t="s">
        <v>3632</v>
      </c>
      <c r="D1396" s="193" t="s">
        <v>208</v>
      </c>
      <c r="E1396" s="194" t="s">
        <v>3633</v>
      </c>
      <c r="F1396" s="195" t="s">
        <v>3634</v>
      </c>
      <c r="G1396" s="196" t="s">
        <v>289</v>
      </c>
      <c r="H1396" s="197">
        <v>2.3860000000000001</v>
      </c>
      <c r="I1396" s="198"/>
      <c r="J1396" s="199">
        <f t="shared" si="20"/>
        <v>0</v>
      </c>
      <c r="K1396" s="195" t="s">
        <v>277</v>
      </c>
      <c r="L1396" s="40"/>
      <c r="M1396" s="200" t="s">
        <v>19</v>
      </c>
      <c r="N1396" s="201" t="s">
        <v>43</v>
      </c>
      <c r="O1396" s="65"/>
      <c r="P1396" s="202">
        <f t="shared" si="21"/>
        <v>0</v>
      </c>
      <c r="Q1396" s="202">
        <v>0</v>
      </c>
      <c r="R1396" s="202">
        <f t="shared" si="22"/>
        <v>0</v>
      </c>
      <c r="S1396" s="202">
        <v>0</v>
      </c>
      <c r="T1396" s="203">
        <f t="shared" si="23"/>
        <v>0</v>
      </c>
      <c r="U1396" s="35"/>
      <c r="V1396" s="35"/>
      <c r="W1396" s="35"/>
      <c r="X1396" s="35"/>
      <c r="Y1396" s="35"/>
      <c r="Z1396" s="35"/>
      <c r="AA1396" s="35"/>
      <c r="AB1396" s="35"/>
      <c r="AC1396" s="35"/>
      <c r="AD1396" s="35"/>
      <c r="AE1396" s="35"/>
      <c r="AR1396" s="204" t="s">
        <v>343</v>
      </c>
      <c r="AT1396" s="204" t="s">
        <v>208</v>
      </c>
      <c r="AU1396" s="204" t="s">
        <v>82</v>
      </c>
      <c r="AY1396" s="18" t="s">
        <v>206</v>
      </c>
      <c r="BE1396" s="205">
        <f t="shared" si="24"/>
        <v>0</v>
      </c>
      <c r="BF1396" s="205">
        <f t="shared" si="25"/>
        <v>0</v>
      </c>
      <c r="BG1396" s="205">
        <f t="shared" si="26"/>
        <v>0</v>
      </c>
      <c r="BH1396" s="205">
        <f t="shared" si="27"/>
        <v>0</v>
      </c>
      <c r="BI1396" s="205">
        <f t="shared" si="28"/>
        <v>0</v>
      </c>
      <c r="BJ1396" s="18" t="s">
        <v>80</v>
      </c>
      <c r="BK1396" s="205">
        <f t="shared" si="29"/>
        <v>0</v>
      </c>
      <c r="BL1396" s="18" t="s">
        <v>343</v>
      </c>
      <c r="BM1396" s="204" t="s">
        <v>3635</v>
      </c>
    </row>
    <row r="1397" spans="1:65" s="2" customFormat="1" ht="78">
      <c r="A1397" s="35"/>
      <c r="B1397" s="36"/>
      <c r="C1397" s="37"/>
      <c r="D1397" s="208" t="s">
        <v>279</v>
      </c>
      <c r="E1397" s="37"/>
      <c r="F1397" s="221" t="s">
        <v>3289</v>
      </c>
      <c r="G1397" s="37"/>
      <c r="H1397" s="37"/>
      <c r="I1397" s="116"/>
      <c r="J1397" s="37"/>
      <c r="K1397" s="37"/>
      <c r="L1397" s="40"/>
      <c r="M1397" s="222"/>
      <c r="N1397" s="223"/>
      <c r="O1397" s="65"/>
      <c r="P1397" s="65"/>
      <c r="Q1397" s="65"/>
      <c r="R1397" s="65"/>
      <c r="S1397" s="65"/>
      <c r="T1397" s="66"/>
      <c r="U1397" s="35"/>
      <c r="V1397" s="35"/>
      <c r="W1397" s="35"/>
      <c r="X1397" s="35"/>
      <c r="Y1397" s="35"/>
      <c r="Z1397" s="35"/>
      <c r="AA1397" s="35"/>
      <c r="AB1397" s="35"/>
      <c r="AC1397" s="35"/>
      <c r="AD1397" s="35"/>
      <c r="AE1397" s="35"/>
      <c r="AT1397" s="18" t="s">
        <v>279</v>
      </c>
      <c r="AU1397" s="18" t="s">
        <v>82</v>
      </c>
    </row>
    <row r="1398" spans="1:65" s="12" customFormat="1" ht="22.9" customHeight="1">
      <c r="B1398" s="177"/>
      <c r="C1398" s="178"/>
      <c r="D1398" s="179" t="s">
        <v>71</v>
      </c>
      <c r="E1398" s="191" t="s">
        <v>3636</v>
      </c>
      <c r="F1398" s="191" t="s">
        <v>3637</v>
      </c>
      <c r="G1398" s="178"/>
      <c r="H1398" s="178"/>
      <c r="I1398" s="181"/>
      <c r="J1398" s="192">
        <f>BK1398</f>
        <v>0</v>
      </c>
      <c r="K1398" s="178"/>
      <c r="L1398" s="183"/>
      <c r="M1398" s="184"/>
      <c r="N1398" s="185"/>
      <c r="O1398" s="185"/>
      <c r="P1398" s="186">
        <f>SUM(P1399:P1400)</f>
        <v>0</v>
      </c>
      <c r="Q1398" s="185"/>
      <c r="R1398" s="186">
        <f>SUM(R1399:R1400)</f>
        <v>6.0000000000000001E-3</v>
      </c>
      <c r="S1398" s="185"/>
      <c r="T1398" s="187">
        <f>SUM(T1399:T1400)</f>
        <v>0</v>
      </c>
      <c r="AR1398" s="188" t="s">
        <v>82</v>
      </c>
      <c r="AT1398" s="189" t="s">
        <v>71</v>
      </c>
      <c r="AU1398" s="189" t="s">
        <v>80</v>
      </c>
      <c r="AY1398" s="188" t="s">
        <v>206</v>
      </c>
      <c r="BK1398" s="190">
        <f>SUM(BK1399:BK1400)</f>
        <v>0</v>
      </c>
    </row>
    <row r="1399" spans="1:65" s="2" customFormat="1" ht="16.5" customHeight="1">
      <c r="A1399" s="35"/>
      <c r="B1399" s="36"/>
      <c r="C1399" s="193" t="s">
        <v>3638</v>
      </c>
      <c r="D1399" s="193" t="s">
        <v>208</v>
      </c>
      <c r="E1399" s="194" t="s">
        <v>3639</v>
      </c>
      <c r="F1399" s="195" t="s">
        <v>3640</v>
      </c>
      <c r="G1399" s="196" t="s">
        <v>211</v>
      </c>
      <c r="H1399" s="197">
        <v>1</v>
      </c>
      <c r="I1399" s="198"/>
      <c r="J1399" s="199">
        <f>ROUND(I1399*H1399,2)</f>
        <v>0</v>
      </c>
      <c r="K1399" s="195" t="s">
        <v>277</v>
      </c>
      <c r="L1399" s="40"/>
      <c r="M1399" s="200" t="s">
        <v>19</v>
      </c>
      <c r="N1399" s="201" t="s">
        <v>43</v>
      </c>
      <c r="O1399" s="65"/>
      <c r="P1399" s="202">
        <f>O1399*H1399</f>
        <v>0</v>
      </c>
      <c r="Q1399" s="202">
        <v>0</v>
      </c>
      <c r="R1399" s="202">
        <f>Q1399*H1399</f>
        <v>0</v>
      </c>
      <c r="S1399" s="202">
        <v>0</v>
      </c>
      <c r="T1399" s="203">
        <f>S1399*H1399</f>
        <v>0</v>
      </c>
      <c r="U1399" s="35"/>
      <c r="V1399" s="35"/>
      <c r="W1399" s="35"/>
      <c r="X1399" s="35"/>
      <c r="Y1399" s="35"/>
      <c r="Z1399" s="35"/>
      <c r="AA1399" s="35"/>
      <c r="AB1399" s="35"/>
      <c r="AC1399" s="35"/>
      <c r="AD1399" s="35"/>
      <c r="AE1399" s="35"/>
      <c r="AR1399" s="204" t="s">
        <v>343</v>
      </c>
      <c r="AT1399" s="204" t="s">
        <v>208</v>
      </c>
      <c r="AU1399" s="204" t="s">
        <v>82</v>
      </c>
      <c r="AY1399" s="18" t="s">
        <v>206</v>
      </c>
      <c r="BE1399" s="205">
        <f>IF(N1399="základní",J1399,0)</f>
        <v>0</v>
      </c>
      <c r="BF1399" s="205">
        <f>IF(N1399="snížená",J1399,0)</f>
        <v>0</v>
      </c>
      <c r="BG1399" s="205">
        <f>IF(N1399="zákl. přenesená",J1399,0)</f>
        <v>0</v>
      </c>
      <c r="BH1399" s="205">
        <f>IF(N1399="sníž. přenesená",J1399,0)</f>
        <v>0</v>
      </c>
      <c r="BI1399" s="205">
        <f>IF(N1399="nulová",J1399,0)</f>
        <v>0</v>
      </c>
      <c r="BJ1399" s="18" t="s">
        <v>80</v>
      </c>
      <c r="BK1399" s="205">
        <f>ROUND(I1399*H1399,2)</f>
        <v>0</v>
      </c>
      <c r="BL1399" s="18" t="s">
        <v>343</v>
      </c>
      <c r="BM1399" s="204" t="s">
        <v>3641</v>
      </c>
    </row>
    <row r="1400" spans="1:65" s="2" customFormat="1" ht="16.5" customHeight="1">
      <c r="A1400" s="35"/>
      <c r="B1400" s="36"/>
      <c r="C1400" s="224" t="s">
        <v>3642</v>
      </c>
      <c r="D1400" s="224" t="s">
        <v>286</v>
      </c>
      <c r="E1400" s="225" t="s">
        <v>3643</v>
      </c>
      <c r="F1400" s="226" t="s">
        <v>3644</v>
      </c>
      <c r="G1400" s="227" t="s">
        <v>211</v>
      </c>
      <c r="H1400" s="228">
        <v>1</v>
      </c>
      <c r="I1400" s="229"/>
      <c r="J1400" s="230">
        <f>ROUND(I1400*H1400,2)</f>
        <v>0</v>
      </c>
      <c r="K1400" s="226" t="s">
        <v>277</v>
      </c>
      <c r="L1400" s="231"/>
      <c r="M1400" s="232" t="s">
        <v>19</v>
      </c>
      <c r="N1400" s="233" t="s">
        <v>43</v>
      </c>
      <c r="O1400" s="65"/>
      <c r="P1400" s="202">
        <f>O1400*H1400</f>
        <v>0</v>
      </c>
      <c r="Q1400" s="202">
        <v>6.0000000000000001E-3</v>
      </c>
      <c r="R1400" s="202">
        <f>Q1400*H1400</f>
        <v>6.0000000000000001E-3</v>
      </c>
      <c r="S1400" s="202">
        <v>0</v>
      </c>
      <c r="T1400" s="203">
        <f>S1400*H1400</f>
        <v>0</v>
      </c>
      <c r="U1400" s="35"/>
      <c r="V1400" s="35"/>
      <c r="W1400" s="35"/>
      <c r="X1400" s="35"/>
      <c r="Y1400" s="35"/>
      <c r="Z1400" s="35"/>
      <c r="AA1400" s="35"/>
      <c r="AB1400" s="35"/>
      <c r="AC1400" s="35"/>
      <c r="AD1400" s="35"/>
      <c r="AE1400" s="35"/>
      <c r="AR1400" s="204" t="s">
        <v>422</v>
      </c>
      <c r="AT1400" s="204" t="s">
        <v>286</v>
      </c>
      <c r="AU1400" s="204" t="s">
        <v>82</v>
      </c>
      <c r="AY1400" s="18" t="s">
        <v>206</v>
      </c>
      <c r="BE1400" s="205">
        <f>IF(N1400="základní",J1400,0)</f>
        <v>0</v>
      </c>
      <c r="BF1400" s="205">
        <f>IF(N1400="snížená",J1400,0)</f>
        <v>0</v>
      </c>
      <c r="BG1400" s="205">
        <f>IF(N1400="zákl. přenesená",J1400,0)</f>
        <v>0</v>
      </c>
      <c r="BH1400" s="205">
        <f>IF(N1400="sníž. přenesená",J1400,0)</f>
        <v>0</v>
      </c>
      <c r="BI1400" s="205">
        <f>IF(N1400="nulová",J1400,0)</f>
        <v>0</v>
      </c>
      <c r="BJ1400" s="18" t="s">
        <v>80</v>
      </c>
      <c r="BK1400" s="205">
        <f>ROUND(I1400*H1400,2)</f>
        <v>0</v>
      </c>
      <c r="BL1400" s="18" t="s">
        <v>343</v>
      </c>
      <c r="BM1400" s="204" t="s">
        <v>3645</v>
      </c>
    </row>
    <row r="1401" spans="1:65" s="12" customFormat="1" ht="22.9" customHeight="1">
      <c r="B1401" s="177"/>
      <c r="C1401" s="178"/>
      <c r="D1401" s="179" t="s">
        <v>71</v>
      </c>
      <c r="E1401" s="191" t="s">
        <v>3646</v>
      </c>
      <c r="F1401" s="191" t="s">
        <v>3647</v>
      </c>
      <c r="G1401" s="178"/>
      <c r="H1401" s="178"/>
      <c r="I1401" s="181"/>
      <c r="J1401" s="192">
        <f>BK1401</f>
        <v>0</v>
      </c>
      <c r="K1401" s="178"/>
      <c r="L1401" s="183"/>
      <c r="M1401" s="184"/>
      <c r="N1401" s="185"/>
      <c r="O1401" s="185"/>
      <c r="P1401" s="186">
        <f>SUM(P1402:P1571)</f>
        <v>0</v>
      </c>
      <c r="Q1401" s="185"/>
      <c r="R1401" s="186">
        <f>SUM(R1402:R1571)</f>
        <v>35.742654680000001</v>
      </c>
      <c r="S1401" s="185"/>
      <c r="T1401" s="187">
        <f>SUM(T1402:T1571)</f>
        <v>0</v>
      </c>
      <c r="AR1401" s="188" t="s">
        <v>82</v>
      </c>
      <c r="AT1401" s="189" t="s">
        <v>71</v>
      </c>
      <c r="AU1401" s="189" t="s">
        <v>80</v>
      </c>
      <c r="AY1401" s="188" t="s">
        <v>206</v>
      </c>
      <c r="BK1401" s="190">
        <f>SUM(BK1402:BK1571)</f>
        <v>0</v>
      </c>
    </row>
    <row r="1402" spans="1:65" s="2" customFormat="1" ht="16.5" customHeight="1">
      <c r="A1402" s="35"/>
      <c r="B1402" s="36"/>
      <c r="C1402" s="193" t="s">
        <v>3648</v>
      </c>
      <c r="D1402" s="193" t="s">
        <v>208</v>
      </c>
      <c r="E1402" s="194" t="s">
        <v>3649</v>
      </c>
      <c r="F1402" s="195" t="s">
        <v>3650</v>
      </c>
      <c r="G1402" s="196" t="s">
        <v>325</v>
      </c>
      <c r="H1402" s="197">
        <v>173.75899999999999</v>
      </c>
      <c r="I1402" s="198"/>
      <c r="J1402" s="199">
        <f>ROUND(I1402*H1402,2)</f>
        <v>0</v>
      </c>
      <c r="K1402" s="195" t="s">
        <v>277</v>
      </c>
      <c r="L1402" s="40"/>
      <c r="M1402" s="200" t="s">
        <v>19</v>
      </c>
      <c r="N1402" s="201" t="s">
        <v>43</v>
      </c>
      <c r="O1402" s="65"/>
      <c r="P1402" s="202">
        <f>O1402*H1402</f>
        <v>0</v>
      </c>
      <c r="Q1402" s="202">
        <v>0</v>
      </c>
      <c r="R1402" s="202">
        <f>Q1402*H1402</f>
        <v>0</v>
      </c>
      <c r="S1402" s="202">
        <v>0</v>
      </c>
      <c r="T1402" s="203">
        <f>S1402*H1402</f>
        <v>0</v>
      </c>
      <c r="U1402" s="35"/>
      <c r="V1402" s="35"/>
      <c r="W1402" s="35"/>
      <c r="X1402" s="35"/>
      <c r="Y1402" s="35"/>
      <c r="Z1402" s="35"/>
      <c r="AA1402" s="35"/>
      <c r="AB1402" s="35"/>
      <c r="AC1402" s="35"/>
      <c r="AD1402" s="35"/>
      <c r="AE1402" s="35"/>
      <c r="AR1402" s="204" t="s">
        <v>343</v>
      </c>
      <c r="AT1402" s="204" t="s">
        <v>208</v>
      </c>
      <c r="AU1402" s="204" t="s">
        <v>82</v>
      </c>
      <c r="AY1402" s="18" t="s">
        <v>206</v>
      </c>
      <c r="BE1402" s="205">
        <f>IF(N1402="základní",J1402,0)</f>
        <v>0</v>
      </c>
      <c r="BF1402" s="205">
        <f>IF(N1402="snížená",J1402,0)</f>
        <v>0</v>
      </c>
      <c r="BG1402" s="205">
        <f>IF(N1402="zákl. přenesená",J1402,0)</f>
        <v>0</v>
      </c>
      <c r="BH1402" s="205">
        <f>IF(N1402="sníž. přenesená",J1402,0)</f>
        <v>0</v>
      </c>
      <c r="BI1402" s="205">
        <f>IF(N1402="nulová",J1402,0)</f>
        <v>0</v>
      </c>
      <c r="BJ1402" s="18" t="s">
        <v>80</v>
      </c>
      <c r="BK1402" s="205">
        <f>ROUND(I1402*H1402,2)</f>
        <v>0</v>
      </c>
      <c r="BL1402" s="18" t="s">
        <v>343</v>
      </c>
      <c r="BM1402" s="204" t="s">
        <v>3651</v>
      </c>
    </row>
    <row r="1403" spans="1:65" s="2" customFormat="1" ht="29.25">
      <c r="A1403" s="35"/>
      <c r="B1403" s="36"/>
      <c r="C1403" s="37"/>
      <c r="D1403" s="208" t="s">
        <v>279</v>
      </c>
      <c r="E1403" s="37"/>
      <c r="F1403" s="221" t="s">
        <v>3652</v>
      </c>
      <c r="G1403" s="37"/>
      <c r="H1403" s="37"/>
      <c r="I1403" s="116"/>
      <c r="J1403" s="37"/>
      <c r="K1403" s="37"/>
      <c r="L1403" s="40"/>
      <c r="M1403" s="222"/>
      <c r="N1403" s="223"/>
      <c r="O1403" s="65"/>
      <c r="P1403" s="65"/>
      <c r="Q1403" s="65"/>
      <c r="R1403" s="65"/>
      <c r="S1403" s="65"/>
      <c r="T1403" s="66"/>
      <c r="U1403" s="35"/>
      <c r="V1403" s="35"/>
      <c r="W1403" s="35"/>
      <c r="X1403" s="35"/>
      <c r="Y1403" s="35"/>
      <c r="Z1403" s="35"/>
      <c r="AA1403" s="35"/>
      <c r="AB1403" s="35"/>
      <c r="AC1403" s="35"/>
      <c r="AD1403" s="35"/>
      <c r="AE1403" s="35"/>
      <c r="AT1403" s="18" t="s">
        <v>279</v>
      </c>
      <c r="AU1403" s="18" t="s">
        <v>82</v>
      </c>
    </row>
    <row r="1404" spans="1:65" s="13" customFormat="1" ht="11.25">
      <c r="B1404" s="206"/>
      <c r="C1404" s="207"/>
      <c r="D1404" s="208" t="s">
        <v>246</v>
      </c>
      <c r="E1404" s="209" t="s">
        <v>19</v>
      </c>
      <c r="F1404" s="210" t="s">
        <v>3653</v>
      </c>
      <c r="G1404" s="207"/>
      <c r="H1404" s="211">
        <v>173.75899999999999</v>
      </c>
      <c r="I1404" s="212"/>
      <c r="J1404" s="207"/>
      <c r="K1404" s="207"/>
      <c r="L1404" s="213"/>
      <c r="M1404" s="214"/>
      <c r="N1404" s="215"/>
      <c r="O1404" s="215"/>
      <c r="P1404" s="215"/>
      <c r="Q1404" s="215"/>
      <c r="R1404" s="215"/>
      <c r="S1404" s="215"/>
      <c r="T1404" s="216"/>
      <c r="AT1404" s="217" t="s">
        <v>246</v>
      </c>
      <c r="AU1404" s="217" t="s">
        <v>82</v>
      </c>
      <c r="AV1404" s="13" t="s">
        <v>82</v>
      </c>
      <c r="AW1404" s="13" t="s">
        <v>33</v>
      </c>
      <c r="AX1404" s="13" t="s">
        <v>80</v>
      </c>
      <c r="AY1404" s="217" t="s">
        <v>206</v>
      </c>
    </row>
    <row r="1405" spans="1:65" s="2" customFormat="1" ht="16.5" customHeight="1">
      <c r="A1405" s="35"/>
      <c r="B1405" s="36"/>
      <c r="C1405" s="224" t="s">
        <v>3654</v>
      </c>
      <c r="D1405" s="224" t="s">
        <v>286</v>
      </c>
      <c r="E1405" s="225" t="s">
        <v>3655</v>
      </c>
      <c r="F1405" s="226" t="s">
        <v>3656</v>
      </c>
      <c r="G1405" s="227" t="s">
        <v>325</v>
      </c>
      <c r="H1405" s="228">
        <v>166.38499999999999</v>
      </c>
      <c r="I1405" s="229"/>
      <c r="J1405" s="230">
        <f>ROUND(I1405*H1405,2)</f>
        <v>0</v>
      </c>
      <c r="K1405" s="226" t="s">
        <v>19</v>
      </c>
      <c r="L1405" s="231"/>
      <c r="M1405" s="232" t="s">
        <v>19</v>
      </c>
      <c r="N1405" s="233" t="s">
        <v>43</v>
      </c>
      <c r="O1405" s="65"/>
      <c r="P1405" s="202">
        <f>O1405*H1405</f>
        <v>0</v>
      </c>
      <c r="Q1405" s="202">
        <v>1.575E-2</v>
      </c>
      <c r="R1405" s="202">
        <f>Q1405*H1405</f>
        <v>2.6205637500000001</v>
      </c>
      <c r="S1405" s="202">
        <v>0</v>
      </c>
      <c r="T1405" s="203">
        <f>S1405*H1405</f>
        <v>0</v>
      </c>
      <c r="U1405" s="35"/>
      <c r="V1405" s="35"/>
      <c r="W1405" s="35"/>
      <c r="X1405" s="35"/>
      <c r="Y1405" s="35"/>
      <c r="Z1405" s="35"/>
      <c r="AA1405" s="35"/>
      <c r="AB1405" s="35"/>
      <c r="AC1405" s="35"/>
      <c r="AD1405" s="35"/>
      <c r="AE1405" s="35"/>
      <c r="AR1405" s="204" t="s">
        <v>422</v>
      </c>
      <c r="AT1405" s="204" t="s">
        <v>286</v>
      </c>
      <c r="AU1405" s="204" t="s">
        <v>82</v>
      </c>
      <c r="AY1405" s="18" t="s">
        <v>206</v>
      </c>
      <c r="BE1405" s="205">
        <f>IF(N1405="základní",J1405,0)</f>
        <v>0</v>
      </c>
      <c r="BF1405" s="205">
        <f>IF(N1405="snížená",J1405,0)</f>
        <v>0</v>
      </c>
      <c r="BG1405" s="205">
        <f>IF(N1405="zákl. přenesená",J1405,0)</f>
        <v>0</v>
      </c>
      <c r="BH1405" s="205">
        <f>IF(N1405="sníž. přenesená",J1405,0)</f>
        <v>0</v>
      </c>
      <c r="BI1405" s="205">
        <f>IF(N1405="nulová",J1405,0)</f>
        <v>0</v>
      </c>
      <c r="BJ1405" s="18" t="s">
        <v>80</v>
      </c>
      <c r="BK1405" s="205">
        <f>ROUND(I1405*H1405,2)</f>
        <v>0</v>
      </c>
      <c r="BL1405" s="18" t="s">
        <v>343</v>
      </c>
      <c r="BM1405" s="204" t="s">
        <v>3657</v>
      </c>
    </row>
    <row r="1406" spans="1:65" s="13" customFormat="1" ht="11.25">
      <c r="B1406" s="206"/>
      <c r="C1406" s="207"/>
      <c r="D1406" s="208" t="s">
        <v>246</v>
      </c>
      <c r="E1406" s="209" t="s">
        <v>19</v>
      </c>
      <c r="F1406" s="210" t="s">
        <v>3658</v>
      </c>
      <c r="G1406" s="207"/>
      <c r="H1406" s="211">
        <v>151.25899999999999</v>
      </c>
      <c r="I1406" s="212"/>
      <c r="J1406" s="207"/>
      <c r="K1406" s="207"/>
      <c r="L1406" s="213"/>
      <c r="M1406" s="214"/>
      <c r="N1406" s="215"/>
      <c r="O1406" s="215"/>
      <c r="P1406" s="215"/>
      <c r="Q1406" s="215"/>
      <c r="R1406" s="215"/>
      <c r="S1406" s="215"/>
      <c r="T1406" s="216"/>
      <c r="AT1406" s="217" t="s">
        <v>246</v>
      </c>
      <c r="AU1406" s="217" t="s">
        <v>82</v>
      </c>
      <c r="AV1406" s="13" t="s">
        <v>82</v>
      </c>
      <c r="AW1406" s="13" t="s">
        <v>33</v>
      </c>
      <c r="AX1406" s="13" t="s">
        <v>80</v>
      </c>
      <c r="AY1406" s="217" t="s">
        <v>206</v>
      </c>
    </row>
    <row r="1407" spans="1:65" s="13" customFormat="1" ht="11.25">
      <c r="B1407" s="206"/>
      <c r="C1407" s="207"/>
      <c r="D1407" s="208" t="s">
        <v>246</v>
      </c>
      <c r="E1407" s="207"/>
      <c r="F1407" s="210" t="s">
        <v>3659</v>
      </c>
      <c r="G1407" s="207"/>
      <c r="H1407" s="211">
        <v>166.38499999999999</v>
      </c>
      <c r="I1407" s="212"/>
      <c r="J1407" s="207"/>
      <c r="K1407" s="207"/>
      <c r="L1407" s="213"/>
      <c r="M1407" s="214"/>
      <c r="N1407" s="215"/>
      <c r="O1407" s="215"/>
      <c r="P1407" s="215"/>
      <c r="Q1407" s="215"/>
      <c r="R1407" s="215"/>
      <c r="S1407" s="215"/>
      <c r="T1407" s="216"/>
      <c r="AT1407" s="217" t="s">
        <v>246</v>
      </c>
      <c r="AU1407" s="217" t="s">
        <v>82</v>
      </c>
      <c r="AV1407" s="13" t="s">
        <v>82</v>
      </c>
      <c r="AW1407" s="13" t="s">
        <v>4</v>
      </c>
      <c r="AX1407" s="13" t="s">
        <v>80</v>
      </c>
      <c r="AY1407" s="217" t="s">
        <v>206</v>
      </c>
    </row>
    <row r="1408" spans="1:65" s="2" customFormat="1" ht="16.5" customHeight="1">
      <c r="A1408" s="35"/>
      <c r="B1408" s="36"/>
      <c r="C1408" s="224" t="s">
        <v>3660</v>
      </c>
      <c r="D1408" s="224" t="s">
        <v>286</v>
      </c>
      <c r="E1408" s="225" t="s">
        <v>3661</v>
      </c>
      <c r="F1408" s="226" t="s">
        <v>3662</v>
      </c>
      <c r="G1408" s="227" t="s">
        <v>325</v>
      </c>
      <c r="H1408" s="228">
        <v>24.75</v>
      </c>
      <c r="I1408" s="229"/>
      <c r="J1408" s="230">
        <f>ROUND(I1408*H1408,2)</f>
        <v>0</v>
      </c>
      <c r="K1408" s="226" t="s">
        <v>277</v>
      </c>
      <c r="L1408" s="231"/>
      <c r="M1408" s="232" t="s">
        <v>19</v>
      </c>
      <c r="N1408" s="233" t="s">
        <v>43</v>
      </c>
      <c r="O1408" s="65"/>
      <c r="P1408" s="202">
        <f>O1408*H1408</f>
        <v>0</v>
      </c>
      <c r="Q1408" s="202">
        <v>1.755E-2</v>
      </c>
      <c r="R1408" s="202">
        <f>Q1408*H1408</f>
        <v>0.43436249999999998</v>
      </c>
      <c r="S1408" s="202">
        <v>0</v>
      </c>
      <c r="T1408" s="203">
        <f>S1408*H1408</f>
        <v>0</v>
      </c>
      <c r="U1408" s="35"/>
      <c r="V1408" s="35"/>
      <c r="W1408" s="35"/>
      <c r="X1408" s="35"/>
      <c r="Y1408" s="35"/>
      <c r="Z1408" s="35"/>
      <c r="AA1408" s="35"/>
      <c r="AB1408" s="35"/>
      <c r="AC1408" s="35"/>
      <c r="AD1408" s="35"/>
      <c r="AE1408" s="35"/>
      <c r="AR1408" s="204" t="s">
        <v>422</v>
      </c>
      <c r="AT1408" s="204" t="s">
        <v>286</v>
      </c>
      <c r="AU1408" s="204" t="s">
        <v>82</v>
      </c>
      <c r="AY1408" s="18" t="s">
        <v>206</v>
      </c>
      <c r="BE1408" s="205">
        <f>IF(N1408="základní",J1408,0)</f>
        <v>0</v>
      </c>
      <c r="BF1408" s="205">
        <f>IF(N1408="snížená",J1408,0)</f>
        <v>0</v>
      </c>
      <c r="BG1408" s="205">
        <f>IF(N1408="zákl. přenesená",J1408,0)</f>
        <v>0</v>
      </c>
      <c r="BH1408" s="205">
        <f>IF(N1408="sníž. přenesená",J1408,0)</f>
        <v>0</v>
      </c>
      <c r="BI1408" s="205">
        <f>IF(N1408="nulová",J1408,0)</f>
        <v>0</v>
      </c>
      <c r="BJ1408" s="18" t="s">
        <v>80</v>
      </c>
      <c r="BK1408" s="205">
        <f>ROUND(I1408*H1408,2)</f>
        <v>0</v>
      </c>
      <c r="BL1408" s="18" t="s">
        <v>343</v>
      </c>
      <c r="BM1408" s="204" t="s">
        <v>3663</v>
      </c>
    </row>
    <row r="1409" spans="1:65" s="13" customFormat="1" ht="11.25">
      <c r="B1409" s="206"/>
      <c r="C1409" s="207"/>
      <c r="D1409" s="208" t="s">
        <v>246</v>
      </c>
      <c r="E1409" s="209" t="s">
        <v>19</v>
      </c>
      <c r="F1409" s="210" t="s">
        <v>3664</v>
      </c>
      <c r="G1409" s="207"/>
      <c r="H1409" s="211">
        <v>22.5</v>
      </c>
      <c r="I1409" s="212"/>
      <c r="J1409" s="207"/>
      <c r="K1409" s="207"/>
      <c r="L1409" s="213"/>
      <c r="M1409" s="214"/>
      <c r="N1409" s="215"/>
      <c r="O1409" s="215"/>
      <c r="P1409" s="215"/>
      <c r="Q1409" s="215"/>
      <c r="R1409" s="215"/>
      <c r="S1409" s="215"/>
      <c r="T1409" s="216"/>
      <c r="AT1409" s="217" t="s">
        <v>246</v>
      </c>
      <c r="AU1409" s="217" t="s">
        <v>82</v>
      </c>
      <c r="AV1409" s="13" t="s">
        <v>82</v>
      </c>
      <c r="AW1409" s="13" t="s">
        <v>33</v>
      </c>
      <c r="AX1409" s="13" t="s">
        <v>80</v>
      </c>
      <c r="AY1409" s="217" t="s">
        <v>206</v>
      </c>
    </row>
    <row r="1410" spans="1:65" s="13" customFormat="1" ht="11.25">
      <c r="B1410" s="206"/>
      <c r="C1410" s="207"/>
      <c r="D1410" s="208" t="s">
        <v>246</v>
      </c>
      <c r="E1410" s="207"/>
      <c r="F1410" s="210" t="s">
        <v>3665</v>
      </c>
      <c r="G1410" s="207"/>
      <c r="H1410" s="211">
        <v>24.75</v>
      </c>
      <c r="I1410" s="212"/>
      <c r="J1410" s="207"/>
      <c r="K1410" s="207"/>
      <c r="L1410" s="213"/>
      <c r="M1410" s="214"/>
      <c r="N1410" s="215"/>
      <c r="O1410" s="215"/>
      <c r="P1410" s="215"/>
      <c r="Q1410" s="215"/>
      <c r="R1410" s="215"/>
      <c r="S1410" s="215"/>
      <c r="T1410" s="216"/>
      <c r="AT1410" s="217" t="s">
        <v>246</v>
      </c>
      <c r="AU1410" s="217" t="s">
        <v>82</v>
      </c>
      <c r="AV1410" s="13" t="s">
        <v>82</v>
      </c>
      <c r="AW1410" s="13" t="s">
        <v>4</v>
      </c>
      <c r="AX1410" s="13" t="s">
        <v>80</v>
      </c>
      <c r="AY1410" s="217" t="s">
        <v>206</v>
      </c>
    </row>
    <row r="1411" spans="1:65" s="2" customFormat="1" ht="16.5" customHeight="1">
      <c r="A1411" s="35"/>
      <c r="B1411" s="36"/>
      <c r="C1411" s="193" t="s">
        <v>3666</v>
      </c>
      <c r="D1411" s="193" t="s">
        <v>208</v>
      </c>
      <c r="E1411" s="194" t="s">
        <v>3667</v>
      </c>
      <c r="F1411" s="195" t="s">
        <v>3668</v>
      </c>
      <c r="G1411" s="196" t="s">
        <v>325</v>
      </c>
      <c r="H1411" s="197">
        <v>62.024999999999999</v>
      </c>
      <c r="I1411" s="198"/>
      <c r="J1411" s="199">
        <f>ROUND(I1411*H1411,2)</f>
        <v>0</v>
      </c>
      <c r="K1411" s="195" t="s">
        <v>277</v>
      </c>
      <c r="L1411" s="40"/>
      <c r="M1411" s="200" t="s">
        <v>19</v>
      </c>
      <c r="N1411" s="201" t="s">
        <v>43</v>
      </c>
      <c r="O1411" s="65"/>
      <c r="P1411" s="202">
        <f>O1411*H1411</f>
        <v>0</v>
      </c>
      <c r="Q1411" s="202">
        <v>0</v>
      </c>
      <c r="R1411" s="202">
        <f>Q1411*H1411</f>
        <v>0</v>
      </c>
      <c r="S1411" s="202">
        <v>0</v>
      </c>
      <c r="T1411" s="203">
        <f>S1411*H1411</f>
        <v>0</v>
      </c>
      <c r="U1411" s="35"/>
      <c r="V1411" s="35"/>
      <c r="W1411" s="35"/>
      <c r="X1411" s="35"/>
      <c r="Y1411" s="35"/>
      <c r="Z1411" s="35"/>
      <c r="AA1411" s="35"/>
      <c r="AB1411" s="35"/>
      <c r="AC1411" s="35"/>
      <c r="AD1411" s="35"/>
      <c r="AE1411" s="35"/>
      <c r="AR1411" s="204" t="s">
        <v>343</v>
      </c>
      <c r="AT1411" s="204" t="s">
        <v>208</v>
      </c>
      <c r="AU1411" s="204" t="s">
        <v>82</v>
      </c>
      <c r="AY1411" s="18" t="s">
        <v>206</v>
      </c>
      <c r="BE1411" s="205">
        <f>IF(N1411="základní",J1411,0)</f>
        <v>0</v>
      </c>
      <c r="BF1411" s="205">
        <f>IF(N1411="snížená",J1411,0)</f>
        <v>0</v>
      </c>
      <c r="BG1411" s="205">
        <f>IF(N1411="zákl. přenesená",J1411,0)</f>
        <v>0</v>
      </c>
      <c r="BH1411" s="205">
        <f>IF(N1411="sníž. přenesená",J1411,0)</f>
        <v>0</v>
      </c>
      <c r="BI1411" s="205">
        <f>IF(N1411="nulová",J1411,0)</f>
        <v>0</v>
      </c>
      <c r="BJ1411" s="18" t="s">
        <v>80</v>
      </c>
      <c r="BK1411" s="205">
        <f>ROUND(I1411*H1411,2)</f>
        <v>0</v>
      </c>
      <c r="BL1411" s="18" t="s">
        <v>343</v>
      </c>
      <c r="BM1411" s="204" t="s">
        <v>3669</v>
      </c>
    </row>
    <row r="1412" spans="1:65" s="2" customFormat="1" ht="68.25">
      <c r="A1412" s="35"/>
      <c r="B1412" s="36"/>
      <c r="C1412" s="37"/>
      <c r="D1412" s="208" t="s">
        <v>279</v>
      </c>
      <c r="E1412" s="37"/>
      <c r="F1412" s="221" t="s">
        <v>3670</v>
      </c>
      <c r="G1412" s="37"/>
      <c r="H1412" s="37"/>
      <c r="I1412" s="116"/>
      <c r="J1412" s="37"/>
      <c r="K1412" s="37"/>
      <c r="L1412" s="40"/>
      <c r="M1412" s="222"/>
      <c r="N1412" s="223"/>
      <c r="O1412" s="65"/>
      <c r="P1412" s="65"/>
      <c r="Q1412" s="65"/>
      <c r="R1412" s="65"/>
      <c r="S1412" s="65"/>
      <c r="T1412" s="66"/>
      <c r="U1412" s="35"/>
      <c r="V1412" s="35"/>
      <c r="W1412" s="35"/>
      <c r="X1412" s="35"/>
      <c r="Y1412" s="35"/>
      <c r="Z1412" s="35"/>
      <c r="AA1412" s="35"/>
      <c r="AB1412" s="35"/>
      <c r="AC1412" s="35"/>
      <c r="AD1412" s="35"/>
      <c r="AE1412" s="35"/>
      <c r="AT1412" s="18" t="s">
        <v>279</v>
      </c>
      <c r="AU1412" s="18" t="s">
        <v>82</v>
      </c>
    </row>
    <row r="1413" spans="1:65" s="13" customFormat="1" ht="11.25">
      <c r="B1413" s="206"/>
      <c r="C1413" s="207"/>
      <c r="D1413" s="208" t="s">
        <v>246</v>
      </c>
      <c r="E1413" s="209" t="s">
        <v>19</v>
      </c>
      <c r="F1413" s="210" t="s">
        <v>3671</v>
      </c>
      <c r="G1413" s="207"/>
      <c r="H1413" s="211">
        <v>62.024999999999999</v>
      </c>
      <c r="I1413" s="212"/>
      <c r="J1413" s="207"/>
      <c r="K1413" s="207"/>
      <c r="L1413" s="213"/>
      <c r="M1413" s="214"/>
      <c r="N1413" s="215"/>
      <c r="O1413" s="215"/>
      <c r="P1413" s="215"/>
      <c r="Q1413" s="215"/>
      <c r="R1413" s="215"/>
      <c r="S1413" s="215"/>
      <c r="T1413" s="216"/>
      <c r="AT1413" s="217" t="s">
        <v>246</v>
      </c>
      <c r="AU1413" s="217" t="s">
        <v>82</v>
      </c>
      <c r="AV1413" s="13" t="s">
        <v>82</v>
      </c>
      <c r="AW1413" s="13" t="s">
        <v>33</v>
      </c>
      <c r="AX1413" s="13" t="s">
        <v>80</v>
      </c>
      <c r="AY1413" s="217" t="s">
        <v>206</v>
      </c>
    </row>
    <row r="1414" spans="1:65" s="2" customFormat="1" ht="16.5" customHeight="1">
      <c r="A1414" s="35"/>
      <c r="B1414" s="36"/>
      <c r="C1414" s="224" t="s">
        <v>3672</v>
      </c>
      <c r="D1414" s="224" t="s">
        <v>286</v>
      </c>
      <c r="E1414" s="225" t="s">
        <v>3673</v>
      </c>
      <c r="F1414" s="226" t="s">
        <v>3674</v>
      </c>
      <c r="G1414" s="227" t="s">
        <v>325</v>
      </c>
      <c r="H1414" s="228">
        <v>68.227999999999994</v>
      </c>
      <c r="I1414" s="229"/>
      <c r="J1414" s="230">
        <f>ROUND(I1414*H1414,2)</f>
        <v>0</v>
      </c>
      <c r="K1414" s="226" t="s">
        <v>277</v>
      </c>
      <c r="L1414" s="231"/>
      <c r="M1414" s="232" t="s">
        <v>19</v>
      </c>
      <c r="N1414" s="233" t="s">
        <v>43</v>
      </c>
      <c r="O1414" s="65"/>
      <c r="P1414" s="202">
        <f>O1414*H1414</f>
        <v>0</v>
      </c>
      <c r="Q1414" s="202">
        <v>1.187E-2</v>
      </c>
      <c r="R1414" s="202">
        <f>Q1414*H1414</f>
        <v>0.80986636000000001</v>
      </c>
      <c r="S1414" s="202">
        <v>0</v>
      </c>
      <c r="T1414" s="203">
        <f>S1414*H1414</f>
        <v>0</v>
      </c>
      <c r="U1414" s="35"/>
      <c r="V1414" s="35"/>
      <c r="W1414" s="35"/>
      <c r="X1414" s="35"/>
      <c r="Y1414" s="35"/>
      <c r="Z1414" s="35"/>
      <c r="AA1414" s="35"/>
      <c r="AB1414" s="35"/>
      <c r="AC1414" s="35"/>
      <c r="AD1414" s="35"/>
      <c r="AE1414" s="35"/>
      <c r="AR1414" s="204" t="s">
        <v>422</v>
      </c>
      <c r="AT1414" s="204" t="s">
        <v>286</v>
      </c>
      <c r="AU1414" s="204" t="s">
        <v>82</v>
      </c>
      <c r="AY1414" s="18" t="s">
        <v>206</v>
      </c>
      <c r="BE1414" s="205">
        <f>IF(N1414="základní",J1414,0)</f>
        <v>0</v>
      </c>
      <c r="BF1414" s="205">
        <f>IF(N1414="snížená",J1414,0)</f>
        <v>0</v>
      </c>
      <c r="BG1414" s="205">
        <f>IF(N1414="zákl. přenesená",J1414,0)</f>
        <v>0</v>
      </c>
      <c r="BH1414" s="205">
        <f>IF(N1414="sníž. přenesená",J1414,0)</f>
        <v>0</v>
      </c>
      <c r="BI1414" s="205">
        <f>IF(N1414="nulová",J1414,0)</f>
        <v>0</v>
      </c>
      <c r="BJ1414" s="18" t="s">
        <v>80</v>
      </c>
      <c r="BK1414" s="205">
        <f>ROUND(I1414*H1414,2)</f>
        <v>0</v>
      </c>
      <c r="BL1414" s="18" t="s">
        <v>343</v>
      </c>
      <c r="BM1414" s="204" t="s">
        <v>3675</v>
      </c>
    </row>
    <row r="1415" spans="1:65" s="13" customFormat="1" ht="11.25">
      <c r="B1415" s="206"/>
      <c r="C1415" s="207"/>
      <c r="D1415" s="208" t="s">
        <v>246</v>
      </c>
      <c r="E1415" s="207"/>
      <c r="F1415" s="210" t="s">
        <v>3676</v>
      </c>
      <c r="G1415" s="207"/>
      <c r="H1415" s="211">
        <v>68.227999999999994</v>
      </c>
      <c r="I1415" s="212"/>
      <c r="J1415" s="207"/>
      <c r="K1415" s="207"/>
      <c r="L1415" s="213"/>
      <c r="M1415" s="214"/>
      <c r="N1415" s="215"/>
      <c r="O1415" s="215"/>
      <c r="P1415" s="215"/>
      <c r="Q1415" s="215"/>
      <c r="R1415" s="215"/>
      <c r="S1415" s="215"/>
      <c r="T1415" s="216"/>
      <c r="AT1415" s="217" t="s">
        <v>246</v>
      </c>
      <c r="AU1415" s="217" t="s">
        <v>82</v>
      </c>
      <c r="AV1415" s="13" t="s">
        <v>82</v>
      </c>
      <c r="AW1415" s="13" t="s">
        <v>4</v>
      </c>
      <c r="AX1415" s="13" t="s">
        <v>80</v>
      </c>
      <c r="AY1415" s="217" t="s">
        <v>206</v>
      </c>
    </row>
    <row r="1416" spans="1:65" s="2" customFormat="1" ht="16.5" customHeight="1">
      <c r="A1416" s="35"/>
      <c r="B1416" s="36"/>
      <c r="C1416" s="193" t="s">
        <v>3677</v>
      </c>
      <c r="D1416" s="193" t="s">
        <v>208</v>
      </c>
      <c r="E1416" s="194" t="s">
        <v>3678</v>
      </c>
      <c r="F1416" s="195" t="s">
        <v>3679</v>
      </c>
      <c r="G1416" s="196" t="s">
        <v>325</v>
      </c>
      <c r="H1416" s="197">
        <v>50.7</v>
      </c>
      <c r="I1416" s="198"/>
      <c r="J1416" s="199">
        <f>ROUND(I1416*H1416,2)</f>
        <v>0</v>
      </c>
      <c r="K1416" s="195" t="s">
        <v>277</v>
      </c>
      <c r="L1416" s="40"/>
      <c r="M1416" s="200" t="s">
        <v>19</v>
      </c>
      <c r="N1416" s="201" t="s">
        <v>43</v>
      </c>
      <c r="O1416" s="65"/>
      <c r="P1416" s="202">
        <f>O1416*H1416</f>
        <v>0</v>
      </c>
      <c r="Q1416" s="202">
        <v>0</v>
      </c>
      <c r="R1416" s="202">
        <f>Q1416*H1416</f>
        <v>0</v>
      </c>
      <c r="S1416" s="202">
        <v>0</v>
      </c>
      <c r="T1416" s="203">
        <f>S1416*H1416</f>
        <v>0</v>
      </c>
      <c r="U1416" s="35"/>
      <c r="V1416" s="35"/>
      <c r="W1416" s="35"/>
      <c r="X1416" s="35"/>
      <c r="Y1416" s="35"/>
      <c r="Z1416" s="35"/>
      <c r="AA1416" s="35"/>
      <c r="AB1416" s="35"/>
      <c r="AC1416" s="35"/>
      <c r="AD1416" s="35"/>
      <c r="AE1416" s="35"/>
      <c r="AR1416" s="204" t="s">
        <v>343</v>
      </c>
      <c r="AT1416" s="204" t="s">
        <v>208</v>
      </c>
      <c r="AU1416" s="204" t="s">
        <v>82</v>
      </c>
      <c r="AY1416" s="18" t="s">
        <v>206</v>
      </c>
      <c r="BE1416" s="205">
        <f>IF(N1416="základní",J1416,0)</f>
        <v>0</v>
      </c>
      <c r="BF1416" s="205">
        <f>IF(N1416="snížená",J1416,0)</f>
        <v>0</v>
      </c>
      <c r="BG1416" s="205">
        <f>IF(N1416="zákl. přenesená",J1416,0)</f>
        <v>0</v>
      </c>
      <c r="BH1416" s="205">
        <f>IF(N1416="sníž. přenesená",J1416,0)</f>
        <v>0</v>
      </c>
      <c r="BI1416" s="205">
        <f>IF(N1416="nulová",J1416,0)</f>
        <v>0</v>
      </c>
      <c r="BJ1416" s="18" t="s">
        <v>80</v>
      </c>
      <c r="BK1416" s="205">
        <f>ROUND(I1416*H1416,2)</f>
        <v>0</v>
      </c>
      <c r="BL1416" s="18" t="s">
        <v>343</v>
      </c>
      <c r="BM1416" s="204" t="s">
        <v>3680</v>
      </c>
    </row>
    <row r="1417" spans="1:65" s="2" customFormat="1" ht="68.25">
      <c r="A1417" s="35"/>
      <c r="B1417" s="36"/>
      <c r="C1417" s="37"/>
      <c r="D1417" s="208" t="s">
        <v>279</v>
      </c>
      <c r="E1417" s="37"/>
      <c r="F1417" s="221" t="s">
        <v>3670</v>
      </c>
      <c r="G1417" s="37"/>
      <c r="H1417" s="37"/>
      <c r="I1417" s="116"/>
      <c r="J1417" s="37"/>
      <c r="K1417" s="37"/>
      <c r="L1417" s="40"/>
      <c r="M1417" s="222"/>
      <c r="N1417" s="223"/>
      <c r="O1417" s="65"/>
      <c r="P1417" s="65"/>
      <c r="Q1417" s="65"/>
      <c r="R1417" s="65"/>
      <c r="S1417" s="65"/>
      <c r="T1417" s="66"/>
      <c r="U1417" s="35"/>
      <c r="V1417" s="35"/>
      <c r="W1417" s="35"/>
      <c r="X1417" s="35"/>
      <c r="Y1417" s="35"/>
      <c r="Z1417" s="35"/>
      <c r="AA1417" s="35"/>
      <c r="AB1417" s="35"/>
      <c r="AC1417" s="35"/>
      <c r="AD1417" s="35"/>
      <c r="AE1417" s="35"/>
      <c r="AT1417" s="18" t="s">
        <v>279</v>
      </c>
      <c r="AU1417" s="18" t="s">
        <v>82</v>
      </c>
    </row>
    <row r="1418" spans="1:65" s="13" customFormat="1" ht="11.25">
      <c r="B1418" s="206"/>
      <c r="C1418" s="207"/>
      <c r="D1418" s="208" t="s">
        <v>246</v>
      </c>
      <c r="E1418" s="209" t="s">
        <v>19</v>
      </c>
      <c r="F1418" s="210" t="s">
        <v>3681</v>
      </c>
      <c r="G1418" s="207"/>
      <c r="H1418" s="211">
        <v>50.7</v>
      </c>
      <c r="I1418" s="212"/>
      <c r="J1418" s="207"/>
      <c r="K1418" s="207"/>
      <c r="L1418" s="213"/>
      <c r="M1418" s="214"/>
      <c r="N1418" s="215"/>
      <c r="O1418" s="215"/>
      <c r="P1418" s="215"/>
      <c r="Q1418" s="215"/>
      <c r="R1418" s="215"/>
      <c r="S1418" s="215"/>
      <c r="T1418" s="216"/>
      <c r="AT1418" s="217" t="s">
        <v>246</v>
      </c>
      <c r="AU1418" s="217" t="s">
        <v>82</v>
      </c>
      <c r="AV1418" s="13" t="s">
        <v>82</v>
      </c>
      <c r="AW1418" s="13" t="s">
        <v>33</v>
      </c>
      <c r="AX1418" s="13" t="s">
        <v>80</v>
      </c>
      <c r="AY1418" s="217" t="s">
        <v>206</v>
      </c>
    </row>
    <row r="1419" spans="1:65" s="2" customFormat="1" ht="16.5" customHeight="1">
      <c r="A1419" s="35"/>
      <c r="B1419" s="36"/>
      <c r="C1419" s="224" t="s">
        <v>3682</v>
      </c>
      <c r="D1419" s="224" t="s">
        <v>286</v>
      </c>
      <c r="E1419" s="225" t="s">
        <v>3683</v>
      </c>
      <c r="F1419" s="226" t="s">
        <v>3684</v>
      </c>
      <c r="G1419" s="227" t="s">
        <v>325</v>
      </c>
      <c r="H1419" s="228">
        <v>26.300999999999998</v>
      </c>
      <c r="I1419" s="229"/>
      <c r="J1419" s="230">
        <f>ROUND(I1419*H1419,2)</f>
        <v>0</v>
      </c>
      <c r="K1419" s="226" t="s">
        <v>277</v>
      </c>
      <c r="L1419" s="231"/>
      <c r="M1419" s="232" t="s">
        <v>19</v>
      </c>
      <c r="N1419" s="233" t="s">
        <v>43</v>
      </c>
      <c r="O1419" s="65"/>
      <c r="P1419" s="202">
        <f>O1419*H1419</f>
        <v>0</v>
      </c>
      <c r="Q1419" s="202">
        <v>1.52E-2</v>
      </c>
      <c r="R1419" s="202">
        <f>Q1419*H1419</f>
        <v>0.3997752</v>
      </c>
      <c r="S1419" s="202">
        <v>0</v>
      </c>
      <c r="T1419" s="203">
        <f>S1419*H1419</f>
        <v>0</v>
      </c>
      <c r="U1419" s="35"/>
      <c r="V1419" s="35"/>
      <c r="W1419" s="35"/>
      <c r="X1419" s="35"/>
      <c r="Y1419" s="35"/>
      <c r="Z1419" s="35"/>
      <c r="AA1419" s="35"/>
      <c r="AB1419" s="35"/>
      <c r="AC1419" s="35"/>
      <c r="AD1419" s="35"/>
      <c r="AE1419" s="35"/>
      <c r="AR1419" s="204" t="s">
        <v>422</v>
      </c>
      <c r="AT1419" s="204" t="s">
        <v>286</v>
      </c>
      <c r="AU1419" s="204" t="s">
        <v>82</v>
      </c>
      <c r="AY1419" s="18" t="s">
        <v>206</v>
      </c>
      <c r="BE1419" s="205">
        <f>IF(N1419="základní",J1419,0)</f>
        <v>0</v>
      </c>
      <c r="BF1419" s="205">
        <f>IF(N1419="snížená",J1419,0)</f>
        <v>0</v>
      </c>
      <c r="BG1419" s="205">
        <f>IF(N1419="zákl. přenesená",J1419,0)</f>
        <v>0</v>
      </c>
      <c r="BH1419" s="205">
        <f>IF(N1419="sníž. přenesená",J1419,0)</f>
        <v>0</v>
      </c>
      <c r="BI1419" s="205">
        <f>IF(N1419="nulová",J1419,0)</f>
        <v>0</v>
      </c>
      <c r="BJ1419" s="18" t="s">
        <v>80</v>
      </c>
      <c r="BK1419" s="205">
        <f>ROUND(I1419*H1419,2)</f>
        <v>0</v>
      </c>
      <c r="BL1419" s="18" t="s">
        <v>343</v>
      </c>
      <c r="BM1419" s="204" t="s">
        <v>3685</v>
      </c>
    </row>
    <row r="1420" spans="1:65" s="13" customFormat="1" ht="11.25">
      <c r="B1420" s="206"/>
      <c r="C1420" s="207"/>
      <c r="D1420" s="208" t="s">
        <v>246</v>
      </c>
      <c r="E1420" s="209" t="s">
        <v>19</v>
      </c>
      <c r="F1420" s="210" t="s">
        <v>3686</v>
      </c>
      <c r="G1420" s="207"/>
      <c r="H1420" s="211">
        <v>23.91</v>
      </c>
      <c r="I1420" s="212"/>
      <c r="J1420" s="207"/>
      <c r="K1420" s="207"/>
      <c r="L1420" s="213"/>
      <c r="M1420" s="214"/>
      <c r="N1420" s="215"/>
      <c r="O1420" s="215"/>
      <c r="P1420" s="215"/>
      <c r="Q1420" s="215"/>
      <c r="R1420" s="215"/>
      <c r="S1420" s="215"/>
      <c r="T1420" s="216"/>
      <c r="AT1420" s="217" t="s">
        <v>246</v>
      </c>
      <c r="AU1420" s="217" t="s">
        <v>82</v>
      </c>
      <c r="AV1420" s="13" t="s">
        <v>82</v>
      </c>
      <c r="AW1420" s="13" t="s">
        <v>33</v>
      </c>
      <c r="AX1420" s="13" t="s">
        <v>80</v>
      </c>
      <c r="AY1420" s="217" t="s">
        <v>206</v>
      </c>
    </row>
    <row r="1421" spans="1:65" s="13" customFormat="1" ht="11.25">
      <c r="B1421" s="206"/>
      <c r="C1421" s="207"/>
      <c r="D1421" s="208" t="s">
        <v>246</v>
      </c>
      <c r="E1421" s="207"/>
      <c r="F1421" s="210" t="s">
        <v>3687</v>
      </c>
      <c r="G1421" s="207"/>
      <c r="H1421" s="211">
        <v>26.300999999999998</v>
      </c>
      <c r="I1421" s="212"/>
      <c r="J1421" s="207"/>
      <c r="K1421" s="207"/>
      <c r="L1421" s="213"/>
      <c r="M1421" s="214"/>
      <c r="N1421" s="215"/>
      <c r="O1421" s="215"/>
      <c r="P1421" s="215"/>
      <c r="Q1421" s="215"/>
      <c r="R1421" s="215"/>
      <c r="S1421" s="215"/>
      <c r="T1421" s="216"/>
      <c r="AT1421" s="217" t="s">
        <v>246</v>
      </c>
      <c r="AU1421" s="217" t="s">
        <v>82</v>
      </c>
      <c r="AV1421" s="13" t="s">
        <v>82</v>
      </c>
      <c r="AW1421" s="13" t="s">
        <v>4</v>
      </c>
      <c r="AX1421" s="13" t="s">
        <v>80</v>
      </c>
      <c r="AY1421" s="217" t="s">
        <v>206</v>
      </c>
    </row>
    <row r="1422" spans="1:65" s="2" customFormat="1" ht="16.5" customHeight="1">
      <c r="A1422" s="35"/>
      <c r="B1422" s="36"/>
      <c r="C1422" s="224" t="s">
        <v>3688</v>
      </c>
      <c r="D1422" s="224" t="s">
        <v>286</v>
      </c>
      <c r="E1422" s="225" t="s">
        <v>3689</v>
      </c>
      <c r="F1422" s="226" t="s">
        <v>3690</v>
      </c>
      <c r="G1422" s="227" t="s">
        <v>325</v>
      </c>
      <c r="H1422" s="228">
        <v>29.469000000000001</v>
      </c>
      <c r="I1422" s="229"/>
      <c r="J1422" s="230">
        <f>ROUND(I1422*H1422,2)</f>
        <v>0</v>
      </c>
      <c r="K1422" s="226" t="s">
        <v>277</v>
      </c>
      <c r="L1422" s="231"/>
      <c r="M1422" s="232" t="s">
        <v>19</v>
      </c>
      <c r="N1422" s="233" t="s">
        <v>43</v>
      </c>
      <c r="O1422" s="65"/>
      <c r="P1422" s="202">
        <f>O1422*H1422</f>
        <v>0</v>
      </c>
      <c r="Q1422" s="202">
        <v>1.095E-2</v>
      </c>
      <c r="R1422" s="202">
        <f>Q1422*H1422</f>
        <v>0.32268554999999999</v>
      </c>
      <c r="S1422" s="202">
        <v>0</v>
      </c>
      <c r="T1422" s="203">
        <f>S1422*H1422</f>
        <v>0</v>
      </c>
      <c r="U1422" s="35"/>
      <c r="V1422" s="35"/>
      <c r="W1422" s="35"/>
      <c r="X1422" s="35"/>
      <c r="Y1422" s="35"/>
      <c r="Z1422" s="35"/>
      <c r="AA1422" s="35"/>
      <c r="AB1422" s="35"/>
      <c r="AC1422" s="35"/>
      <c r="AD1422" s="35"/>
      <c r="AE1422" s="35"/>
      <c r="AR1422" s="204" t="s">
        <v>422</v>
      </c>
      <c r="AT1422" s="204" t="s">
        <v>286</v>
      </c>
      <c r="AU1422" s="204" t="s">
        <v>82</v>
      </c>
      <c r="AY1422" s="18" t="s">
        <v>206</v>
      </c>
      <c r="BE1422" s="205">
        <f>IF(N1422="základní",J1422,0)</f>
        <v>0</v>
      </c>
      <c r="BF1422" s="205">
        <f>IF(N1422="snížená",J1422,0)</f>
        <v>0</v>
      </c>
      <c r="BG1422" s="205">
        <f>IF(N1422="zákl. přenesená",J1422,0)</f>
        <v>0</v>
      </c>
      <c r="BH1422" s="205">
        <f>IF(N1422="sníž. přenesená",J1422,0)</f>
        <v>0</v>
      </c>
      <c r="BI1422" s="205">
        <f>IF(N1422="nulová",J1422,0)</f>
        <v>0</v>
      </c>
      <c r="BJ1422" s="18" t="s">
        <v>80</v>
      </c>
      <c r="BK1422" s="205">
        <f>ROUND(I1422*H1422,2)</f>
        <v>0</v>
      </c>
      <c r="BL1422" s="18" t="s">
        <v>343</v>
      </c>
      <c r="BM1422" s="204" t="s">
        <v>3691</v>
      </c>
    </row>
    <row r="1423" spans="1:65" s="13" customFormat="1" ht="11.25">
      <c r="B1423" s="206"/>
      <c r="C1423" s="207"/>
      <c r="D1423" s="208" t="s">
        <v>246</v>
      </c>
      <c r="E1423" s="207"/>
      <c r="F1423" s="210" t="s">
        <v>3692</v>
      </c>
      <c r="G1423" s="207"/>
      <c r="H1423" s="211">
        <v>29.469000000000001</v>
      </c>
      <c r="I1423" s="212"/>
      <c r="J1423" s="207"/>
      <c r="K1423" s="207"/>
      <c r="L1423" s="213"/>
      <c r="M1423" s="214"/>
      <c r="N1423" s="215"/>
      <c r="O1423" s="215"/>
      <c r="P1423" s="215"/>
      <c r="Q1423" s="215"/>
      <c r="R1423" s="215"/>
      <c r="S1423" s="215"/>
      <c r="T1423" s="216"/>
      <c r="AT1423" s="217" t="s">
        <v>246</v>
      </c>
      <c r="AU1423" s="217" t="s">
        <v>82</v>
      </c>
      <c r="AV1423" s="13" t="s">
        <v>82</v>
      </c>
      <c r="AW1423" s="13" t="s">
        <v>4</v>
      </c>
      <c r="AX1423" s="13" t="s">
        <v>80</v>
      </c>
      <c r="AY1423" s="217" t="s">
        <v>206</v>
      </c>
    </row>
    <row r="1424" spans="1:65" s="2" customFormat="1" ht="21.75" customHeight="1">
      <c r="A1424" s="35"/>
      <c r="B1424" s="36"/>
      <c r="C1424" s="193" t="s">
        <v>3693</v>
      </c>
      <c r="D1424" s="193" t="s">
        <v>208</v>
      </c>
      <c r="E1424" s="194" t="s">
        <v>3694</v>
      </c>
      <c r="F1424" s="195" t="s">
        <v>3695</v>
      </c>
      <c r="G1424" s="196" t="s">
        <v>211</v>
      </c>
      <c r="H1424" s="197">
        <v>91</v>
      </c>
      <c r="I1424" s="198"/>
      <c r="J1424" s="199">
        <f>ROUND(I1424*H1424,2)</f>
        <v>0</v>
      </c>
      <c r="K1424" s="195" t="s">
        <v>277</v>
      </c>
      <c r="L1424" s="40"/>
      <c r="M1424" s="200" t="s">
        <v>19</v>
      </c>
      <c r="N1424" s="201" t="s">
        <v>43</v>
      </c>
      <c r="O1424" s="65"/>
      <c r="P1424" s="202">
        <f>O1424*H1424</f>
        <v>0</v>
      </c>
      <c r="Q1424" s="202">
        <v>0</v>
      </c>
      <c r="R1424" s="202">
        <f>Q1424*H1424</f>
        <v>0</v>
      </c>
      <c r="S1424" s="202">
        <v>0</v>
      </c>
      <c r="T1424" s="203">
        <f>S1424*H1424</f>
        <v>0</v>
      </c>
      <c r="U1424" s="35"/>
      <c r="V1424" s="35"/>
      <c r="W1424" s="35"/>
      <c r="X1424" s="35"/>
      <c r="Y1424" s="35"/>
      <c r="Z1424" s="35"/>
      <c r="AA1424" s="35"/>
      <c r="AB1424" s="35"/>
      <c r="AC1424" s="35"/>
      <c r="AD1424" s="35"/>
      <c r="AE1424" s="35"/>
      <c r="AR1424" s="204" t="s">
        <v>343</v>
      </c>
      <c r="AT1424" s="204" t="s">
        <v>208</v>
      </c>
      <c r="AU1424" s="204" t="s">
        <v>82</v>
      </c>
      <c r="AY1424" s="18" t="s">
        <v>206</v>
      </c>
      <c r="BE1424" s="205">
        <f>IF(N1424="základní",J1424,0)</f>
        <v>0</v>
      </c>
      <c r="BF1424" s="205">
        <f>IF(N1424="snížená",J1424,0)</f>
        <v>0</v>
      </c>
      <c r="BG1424" s="205">
        <f>IF(N1424="zákl. přenesená",J1424,0)</f>
        <v>0</v>
      </c>
      <c r="BH1424" s="205">
        <f>IF(N1424="sníž. přenesená",J1424,0)</f>
        <v>0</v>
      </c>
      <c r="BI1424" s="205">
        <f>IF(N1424="nulová",J1424,0)</f>
        <v>0</v>
      </c>
      <c r="BJ1424" s="18" t="s">
        <v>80</v>
      </c>
      <c r="BK1424" s="205">
        <f>ROUND(I1424*H1424,2)</f>
        <v>0</v>
      </c>
      <c r="BL1424" s="18" t="s">
        <v>343</v>
      </c>
      <c r="BM1424" s="204" t="s">
        <v>3696</v>
      </c>
    </row>
    <row r="1425" spans="1:65" s="2" customFormat="1" ht="87.75">
      <c r="A1425" s="35"/>
      <c r="B1425" s="36"/>
      <c r="C1425" s="37"/>
      <c r="D1425" s="208" t="s">
        <v>279</v>
      </c>
      <c r="E1425" s="37"/>
      <c r="F1425" s="221" t="s">
        <v>3697</v>
      </c>
      <c r="G1425" s="37"/>
      <c r="H1425" s="37"/>
      <c r="I1425" s="116"/>
      <c r="J1425" s="37"/>
      <c r="K1425" s="37"/>
      <c r="L1425" s="40"/>
      <c r="M1425" s="222"/>
      <c r="N1425" s="223"/>
      <c r="O1425" s="65"/>
      <c r="P1425" s="65"/>
      <c r="Q1425" s="65"/>
      <c r="R1425" s="65"/>
      <c r="S1425" s="65"/>
      <c r="T1425" s="66"/>
      <c r="U1425" s="35"/>
      <c r="V1425" s="35"/>
      <c r="W1425" s="35"/>
      <c r="X1425" s="35"/>
      <c r="Y1425" s="35"/>
      <c r="Z1425" s="35"/>
      <c r="AA1425" s="35"/>
      <c r="AB1425" s="35"/>
      <c r="AC1425" s="35"/>
      <c r="AD1425" s="35"/>
      <c r="AE1425" s="35"/>
      <c r="AT1425" s="18" t="s">
        <v>279</v>
      </c>
      <c r="AU1425" s="18" t="s">
        <v>82</v>
      </c>
    </row>
    <row r="1426" spans="1:65" s="13" customFormat="1" ht="11.25">
      <c r="B1426" s="206"/>
      <c r="C1426" s="207"/>
      <c r="D1426" s="208" t="s">
        <v>246</v>
      </c>
      <c r="E1426" s="209" t="s">
        <v>19</v>
      </c>
      <c r="F1426" s="210" t="s">
        <v>3698</v>
      </c>
      <c r="G1426" s="207"/>
      <c r="H1426" s="211">
        <v>91</v>
      </c>
      <c r="I1426" s="212"/>
      <c r="J1426" s="207"/>
      <c r="K1426" s="207"/>
      <c r="L1426" s="213"/>
      <c r="M1426" s="214"/>
      <c r="N1426" s="215"/>
      <c r="O1426" s="215"/>
      <c r="P1426" s="215"/>
      <c r="Q1426" s="215"/>
      <c r="R1426" s="215"/>
      <c r="S1426" s="215"/>
      <c r="T1426" s="216"/>
      <c r="AT1426" s="217" t="s">
        <v>246</v>
      </c>
      <c r="AU1426" s="217" t="s">
        <v>82</v>
      </c>
      <c r="AV1426" s="13" t="s">
        <v>82</v>
      </c>
      <c r="AW1426" s="13" t="s">
        <v>33</v>
      </c>
      <c r="AX1426" s="13" t="s">
        <v>80</v>
      </c>
      <c r="AY1426" s="217" t="s">
        <v>206</v>
      </c>
    </row>
    <row r="1427" spans="1:65" s="2" customFormat="1" ht="16.5" customHeight="1">
      <c r="A1427" s="35"/>
      <c r="B1427" s="36"/>
      <c r="C1427" s="224" t="s">
        <v>3699</v>
      </c>
      <c r="D1427" s="224" t="s">
        <v>286</v>
      </c>
      <c r="E1427" s="225" t="s">
        <v>3700</v>
      </c>
      <c r="F1427" s="226" t="s">
        <v>3701</v>
      </c>
      <c r="G1427" s="227" t="s">
        <v>211</v>
      </c>
      <c r="H1427" s="228">
        <v>40</v>
      </c>
      <c r="I1427" s="229"/>
      <c r="J1427" s="230">
        <f>ROUND(I1427*H1427,2)</f>
        <v>0</v>
      </c>
      <c r="K1427" s="226" t="s">
        <v>277</v>
      </c>
      <c r="L1427" s="231"/>
      <c r="M1427" s="232" t="s">
        <v>19</v>
      </c>
      <c r="N1427" s="233" t="s">
        <v>43</v>
      </c>
      <c r="O1427" s="65"/>
      <c r="P1427" s="202">
        <f>O1427*H1427</f>
        <v>0</v>
      </c>
      <c r="Q1427" s="202">
        <v>1.7500000000000002E-2</v>
      </c>
      <c r="R1427" s="202">
        <f>Q1427*H1427</f>
        <v>0.70000000000000007</v>
      </c>
      <c r="S1427" s="202">
        <v>0</v>
      </c>
      <c r="T1427" s="203">
        <f>S1427*H1427</f>
        <v>0</v>
      </c>
      <c r="U1427" s="35"/>
      <c r="V1427" s="35"/>
      <c r="W1427" s="35"/>
      <c r="X1427" s="35"/>
      <c r="Y1427" s="35"/>
      <c r="Z1427" s="35"/>
      <c r="AA1427" s="35"/>
      <c r="AB1427" s="35"/>
      <c r="AC1427" s="35"/>
      <c r="AD1427" s="35"/>
      <c r="AE1427" s="35"/>
      <c r="AR1427" s="204" t="s">
        <v>422</v>
      </c>
      <c r="AT1427" s="204" t="s">
        <v>286</v>
      </c>
      <c r="AU1427" s="204" t="s">
        <v>82</v>
      </c>
      <c r="AY1427" s="18" t="s">
        <v>206</v>
      </c>
      <c r="BE1427" s="205">
        <f>IF(N1427="základní",J1427,0)</f>
        <v>0</v>
      </c>
      <c r="BF1427" s="205">
        <f>IF(N1427="snížená",J1427,0)</f>
        <v>0</v>
      </c>
      <c r="BG1427" s="205">
        <f>IF(N1427="zákl. přenesená",J1427,0)</f>
        <v>0</v>
      </c>
      <c r="BH1427" s="205">
        <f>IF(N1427="sníž. přenesená",J1427,0)</f>
        <v>0</v>
      </c>
      <c r="BI1427" s="205">
        <f>IF(N1427="nulová",J1427,0)</f>
        <v>0</v>
      </c>
      <c r="BJ1427" s="18" t="s">
        <v>80</v>
      </c>
      <c r="BK1427" s="205">
        <f>ROUND(I1427*H1427,2)</f>
        <v>0</v>
      </c>
      <c r="BL1427" s="18" t="s">
        <v>343</v>
      </c>
      <c r="BM1427" s="204" t="s">
        <v>3702</v>
      </c>
    </row>
    <row r="1428" spans="1:65" s="2" customFormat="1" ht="16.5" customHeight="1">
      <c r="A1428" s="35"/>
      <c r="B1428" s="36"/>
      <c r="C1428" s="224" t="s">
        <v>3703</v>
      </c>
      <c r="D1428" s="224" t="s">
        <v>286</v>
      </c>
      <c r="E1428" s="225" t="s">
        <v>3704</v>
      </c>
      <c r="F1428" s="226" t="s">
        <v>3705</v>
      </c>
      <c r="G1428" s="227" t="s">
        <v>211</v>
      </c>
      <c r="H1428" s="228">
        <v>54</v>
      </c>
      <c r="I1428" s="229"/>
      <c r="J1428" s="230">
        <f>ROUND(I1428*H1428,2)</f>
        <v>0</v>
      </c>
      <c r="K1428" s="226" t="s">
        <v>277</v>
      </c>
      <c r="L1428" s="231"/>
      <c r="M1428" s="232" t="s">
        <v>19</v>
      </c>
      <c r="N1428" s="233" t="s">
        <v>43</v>
      </c>
      <c r="O1428" s="65"/>
      <c r="P1428" s="202">
        <f>O1428*H1428</f>
        <v>0</v>
      </c>
      <c r="Q1428" s="202">
        <v>1.95E-2</v>
      </c>
      <c r="R1428" s="202">
        <f>Q1428*H1428</f>
        <v>1.0529999999999999</v>
      </c>
      <c r="S1428" s="202">
        <v>0</v>
      </c>
      <c r="T1428" s="203">
        <f>S1428*H1428</f>
        <v>0</v>
      </c>
      <c r="U1428" s="35"/>
      <c r="V1428" s="35"/>
      <c r="W1428" s="35"/>
      <c r="X1428" s="35"/>
      <c r="Y1428" s="35"/>
      <c r="Z1428" s="35"/>
      <c r="AA1428" s="35"/>
      <c r="AB1428" s="35"/>
      <c r="AC1428" s="35"/>
      <c r="AD1428" s="35"/>
      <c r="AE1428" s="35"/>
      <c r="AR1428" s="204" t="s">
        <v>422</v>
      </c>
      <c r="AT1428" s="204" t="s">
        <v>286</v>
      </c>
      <c r="AU1428" s="204" t="s">
        <v>82</v>
      </c>
      <c r="AY1428" s="18" t="s">
        <v>206</v>
      </c>
      <c r="BE1428" s="205">
        <f>IF(N1428="základní",J1428,0)</f>
        <v>0</v>
      </c>
      <c r="BF1428" s="205">
        <f>IF(N1428="snížená",J1428,0)</f>
        <v>0</v>
      </c>
      <c r="BG1428" s="205">
        <f>IF(N1428="zákl. přenesená",J1428,0)</f>
        <v>0</v>
      </c>
      <c r="BH1428" s="205">
        <f>IF(N1428="sníž. přenesená",J1428,0)</f>
        <v>0</v>
      </c>
      <c r="BI1428" s="205">
        <f>IF(N1428="nulová",J1428,0)</f>
        <v>0</v>
      </c>
      <c r="BJ1428" s="18" t="s">
        <v>80</v>
      </c>
      <c r="BK1428" s="205">
        <f>ROUND(I1428*H1428,2)</f>
        <v>0</v>
      </c>
      <c r="BL1428" s="18" t="s">
        <v>343</v>
      </c>
      <c r="BM1428" s="204" t="s">
        <v>3706</v>
      </c>
    </row>
    <row r="1429" spans="1:65" s="13" customFormat="1" ht="11.25">
      <c r="B1429" s="206"/>
      <c r="C1429" s="207"/>
      <c r="D1429" s="208" t="s">
        <v>246</v>
      </c>
      <c r="E1429" s="209" t="s">
        <v>19</v>
      </c>
      <c r="F1429" s="210" t="s">
        <v>3707</v>
      </c>
      <c r="G1429" s="207"/>
      <c r="H1429" s="211">
        <v>54</v>
      </c>
      <c r="I1429" s="212"/>
      <c r="J1429" s="207"/>
      <c r="K1429" s="207"/>
      <c r="L1429" s="213"/>
      <c r="M1429" s="214"/>
      <c r="N1429" s="215"/>
      <c r="O1429" s="215"/>
      <c r="P1429" s="215"/>
      <c r="Q1429" s="215"/>
      <c r="R1429" s="215"/>
      <c r="S1429" s="215"/>
      <c r="T1429" s="216"/>
      <c r="AT1429" s="217" t="s">
        <v>246</v>
      </c>
      <c r="AU1429" s="217" t="s">
        <v>82</v>
      </c>
      <c r="AV1429" s="13" t="s">
        <v>82</v>
      </c>
      <c r="AW1429" s="13" t="s">
        <v>33</v>
      </c>
      <c r="AX1429" s="13" t="s">
        <v>80</v>
      </c>
      <c r="AY1429" s="217" t="s">
        <v>206</v>
      </c>
    </row>
    <row r="1430" spans="1:65" s="2" customFormat="1" ht="21.75" customHeight="1">
      <c r="A1430" s="35"/>
      <c r="B1430" s="36"/>
      <c r="C1430" s="193" t="s">
        <v>3708</v>
      </c>
      <c r="D1430" s="193" t="s">
        <v>208</v>
      </c>
      <c r="E1430" s="194" t="s">
        <v>3709</v>
      </c>
      <c r="F1430" s="195" t="s">
        <v>3710</v>
      </c>
      <c r="G1430" s="196" t="s">
        <v>211</v>
      </c>
      <c r="H1430" s="197">
        <v>17</v>
      </c>
      <c r="I1430" s="198"/>
      <c r="J1430" s="199">
        <f>ROUND(I1430*H1430,2)</f>
        <v>0</v>
      </c>
      <c r="K1430" s="195" t="s">
        <v>277</v>
      </c>
      <c r="L1430" s="40"/>
      <c r="M1430" s="200" t="s">
        <v>19</v>
      </c>
      <c r="N1430" s="201" t="s">
        <v>43</v>
      </c>
      <c r="O1430" s="65"/>
      <c r="P1430" s="202">
        <f>O1430*H1430</f>
        <v>0</v>
      </c>
      <c r="Q1430" s="202">
        <v>0</v>
      </c>
      <c r="R1430" s="202">
        <f>Q1430*H1430</f>
        <v>0</v>
      </c>
      <c r="S1430" s="202">
        <v>0</v>
      </c>
      <c r="T1430" s="203">
        <f>S1430*H1430</f>
        <v>0</v>
      </c>
      <c r="U1430" s="35"/>
      <c r="V1430" s="35"/>
      <c r="W1430" s="35"/>
      <c r="X1430" s="35"/>
      <c r="Y1430" s="35"/>
      <c r="Z1430" s="35"/>
      <c r="AA1430" s="35"/>
      <c r="AB1430" s="35"/>
      <c r="AC1430" s="35"/>
      <c r="AD1430" s="35"/>
      <c r="AE1430" s="35"/>
      <c r="AR1430" s="204" t="s">
        <v>343</v>
      </c>
      <c r="AT1430" s="204" t="s">
        <v>208</v>
      </c>
      <c r="AU1430" s="204" t="s">
        <v>82</v>
      </c>
      <c r="AY1430" s="18" t="s">
        <v>206</v>
      </c>
      <c r="BE1430" s="205">
        <f>IF(N1430="základní",J1430,0)</f>
        <v>0</v>
      </c>
      <c r="BF1430" s="205">
        <f>IF(N1430="snížená",J1430,0)</f>
        <v>0</v>
      </c>
      <c r="BG1430" s="205">
        <f>IF(N1430="zákl. přenesená",J1430,0)</f>
        <v>0</v>
      </c>
      <c r="BH1430" s="205">
        <f>IF(N1430="sníž. přenesená",J1430,0)</f>
        <v>0</v>
      </c>
      <c r="BI1430" s="205">
        <f>IF(N1430="nulová",J1430,0)</f>
        <v>0</v>
      </c>
      <c r="BJ1430" s="18" t="s">
        <v>80</v>
      </c>
      <c r="BK1430" s="205">
        <f>ROUND(I1430*H1430,2)</f>
        <v>0</v>
      </c>
      <c r="BL1430" s="18" t="s">
        <v>343</v>
      </c>
      <c r="BM1430" s="204" t="s">
        <v>3711</v>
      </c>
    </row>
    <row r="1431" spans="1:65" s="2" customFormat="1" ht="87.75">
      <c r="A1431" s="35"/>
      <c r="B1431" s="36"/>
      <c r="C1431" s="37"/>
      <c r="D1431" s="208" t="s">
        <v>279</v>
      </c>
      <c r="E1431" s="37"/>
      <c r="F1431" s="221" t="s">
        <v>3697</v>
      </c>
      <c r="G1431" s="37"/>
      <c r="H1431" s="37"/>
      <c r="I1431" s="116"/>
      <c r="J1431" s="37"/>
      <c r="K1431" s="37"/>
      <c r="L1431" s="40"/>
      <c r="M1431" s="222"/>
      <c r="N1431" s="223"/>
      <c r="O1431" s="65"/>
      <c r="P1431" s="65"/>
      <c r="Q1431" s="65"/>
      <c r="R1431" s="65"/>
      <c r="S1431" s="65"/>
      <c r="T1431" s="66"/>
      <c r="U1431" s="35"/>
      <c r="V1431" s="35"/>
      <c r="W1431" s="35"/>
      <c r="X1431" s="35"/>
      <c r="Y1431" s="35"/>
      <c r="Z1431" s="35"/>
      <c r="AA1431" s="35"/>
      <c r="AB1431" s="35"/>
      <c r="AC1431" s="35"/>
      <c r="AD1431" s="35"/>
      <c r="AE1431" s="35"/>
      <c r="AT1431" s="18" t="s">
        <v>279</v>
      </c>
      <c r="AU1431" s="18" t="s">
        <v>82</v>
      </c>
    </row>
    <row r="1432" spans="1:65" s="13" customFormat="1" ht="11.25">
      <c r="B1432" s="206"/>
      <c r="C1432" s="207"/>
      <c r="D1432" s="208" t="s">
        <v>246</v>
      </c>
      <c r="E1432" s="209" t="s">
        <v>19</v>
      </c>
      <c r="F1432" s="210" t="s">
        <v>3712</v>
      </c>
      <c r="G1432" s="207"/>
      <c r="H1432" s="211">
        <v>17</v>
      </c>
      <c r="I1432" s="212"/>
      <c r="J1432" s="207"/>
      <c r="K1432" s="207"/>
      <c r="L1432" s="213"/>
      <c r="M1432" s="214"/>
      <c r="N1432" s="215"/>
      <c r="O1432" s="215"/>
      <c r="P1432" s="215"/>
      <c r="Q1432" s="215"/>
      <c r="R1432" s="215"/>
      <c r="S1432" s="215"/>
      <c r="T1432" s="216"/>
      <c r="AT1432" s="217" t="s">
        <v>246</v>
      </c>
      <c r="AU1432" s="217" t="s">
        <v>82</v>
      </c>
      <c r="AV1432" s="13" t="s">
        <v>82</v>
      </c>
      <c r="AW1432" s="13" t="s">
        <v>33</v>
      </c>
      <c r="AX1432" s="13" t="s">
        <v>80</v>
      </c>
      <c r="AY1432" s="217" t="s">
        <v>206</v>
      </c>
    </row>
    <row r="1433" spans="1:65" s="2" customFormat="1" ht="16.5" customHeight="1">
      <c r="A1433" s="35"/>
      <c r="B1433" s="36"/>
      <c r="C1433" s="224" t="s">
        <v>3713</v>
      </c>
      <c r="D1433" s="224" t="s">
        <v>286</v>
      </c>
      <c r="E1433" s="225" t="s">
        <v>3714</v>
      </c>
      <c r="F1433" s="226" t="s">
        <v>3715</v>
      </c>
      <c r="G1433" s="227" t="s">
        <v>211</v>
      </c>
      <c r="H1433" s="228">
        <v>16</v>
      </c>
      <c r="I1433" s="229"/>
      <c r="J1433" s="230">
        <f>ROUND(I1433*H1433,2)</f>
        <v>0</v>
      </c>
      <c r="K1433" s="226" t="s">
        <v>277</v>
      </c>
      <c r="L1433" s="231"/>
      <c r="M1433" s="232" t="s">
        <v>19</v>
      </c>
      <c r="N1433" s="233" t="s">
        <v>43</v>
      </c>
      <c r="O1433" s="65"/>
      <c r="P1433" s="202">
        <f>O1433*H1433</f>
        <v>0</v>
      </c>
      <c r="Q1433" s="202">
        <v>2.0500000000000001E-2</v>
      </c>
      <c r="R1433" s="202">
        <f>Q1433*H1433</f>
        <v>0.32800000000000001</v>
      </c>
      <c r="S1433" s="202">
        <v>0</v>
      </c>
      <c r="T1433" s="203">
        <f>S1433*H1433</f>
        <v>0</v>
      </c>
      <c r="U1433" s="35"/>
      <c r="V1433" s="35"/>
      <c r="W1433" s="35"/>
      <c r="X1433" s="35"/>
      <c r="Y1433" s="35"/>
      <c r="Z1433" s="35"/>
      <c r="AA1433" s="35"/>
      <c r="AB1433" s="35"/>
      <c r="AC1433" s="35"/>
      <c r="AD1433" s="35"/>
      <c r="AE1433" s="35"/>
      <c r="AR1433" s="204" t="s">
        <v>422</v>
      </c>
      <c r="AT1433" s="204" t="s">
        <v>286</v>
      </c>
      <c r="AU1433" s="204" t="s">
        <v>82</v>
      </c>
      <c r="AY1433" s="18" t="s">
        <v>206</v>
      </c>
      <c r="BE1433" s="205">
        <f>IF(N1433="základní",J1433,0)</f>
        <v>0</v>
      </c>
      <c r="BF1433" s="205">
        <f>IF(N1433="snížená",J1433,0)</f>
        <v>0</v>
      </c>
      <c r="BG1433" s="205">
        <f>IF(N1433="zákl. přenesená",J1433,0)</f>
        <v>0</v>
      </c>
      <c r="BH1433" s="205">
        <f>IF(N1433="sníž. přenesená",J1433,0)</f>
        <v>0</v>
      </c>
      <c r="BI1433" s="205">
        <f>IF(N1433="nulová",J1433,0)</f>
        <v>0</v>
      </c>
      <c r="BJ1433" s="18" t="s">
        <v>80</v>
      </c>
      <c r="BK1433" s="205">
        <f>ROUND(I1433*H1433,2)</f>
        <v>0</v>
      </c>
      <c r="BL1433" s="18" t="s">
        <v>343</v>
      </c>
      <c r="BM1433" s="204" t="s">
        <v>3716</v>
      </c>
    </row>
    <row r="1434" spans="1:65" s="13" customFormat="1" ht="11.25">
      <c r="B1434" s="206"/>
      <c r="C1434" s="207"/>
      <c r="D1434" s="208" t="s">
        <v>246</v>
      </c>
      <c r="E1434" s="209" t="s">
        <v>19</v>
      </c>
      <c r="F1434" s="210" t="s">
        <v>3717</v>
      </c>
      <c r="G1434" s="207"/>
      <c r="H1434" s="211">
        <v>16</v>
      </c>
      <c r="I1434" s="212"/>
      <c r="J1434" s="207"/>
      <c r="K1434" s="207"/>
      <c r="L1434" s="213"/>
      <c r="M1434" s="214"/>
      <c r="N1434" s="215"/>
      <c r="O1434" s="215"/>
      <c r="P1434" s="215"/>
      <c r="Q1434" s="215"/>
      <c r="R1434" s="215"/>
      <c r="S1434" s="215"/>
      <c r="T1434" s="216"/>
      <c r="AT1434" s="217" t="s">
        <v>246</v>
      </c>
      <c r="AU1434" s="217" t="s">
        <v>82</v>
      </c>
      <c r="AV1434" s="13" t="s">
        <v>82</v>
      </c>
      <c r="AW1434" s="13" t="s">
        <v>33</v>
      </c>
      <c r="AX1434" s="13" t="s">
        <v>80</v>
      </c>
      <c r="AY1434" s="217" t="s">
        <v>206</v>
      </c>
    </row>
    <row r="1435" spans="1:65" s="2" customFormat="1" ht="16.5" customHeight="1">
      <c r="A1435" s="35"/>
      <c r="B1435" s="36"/>
      <c r="C1435" s="224" t="s">
        <v>3718</v>
      </c>
      <c r="D1435" s="224" t="s">
        <v>286</v>
      </c>
      <c r="E1435" s="225" t="s">
        <v>3719</v>
      </c>
      <c r="F1435" s="226" t="s">
        <v>3720</v>
      </c>
      <c r="G1435" s="227" t="s">
        <v>211</v>
      </c>
      <c r="H1435" s="228">
        <v>1</v>
      </c>
      <c r="I1435" s="229"/>
      <c r="J1435" s="230">
        <f>ROUND(I1435*H1435,2)</f>
        <v>0</v>
      </c>
      <c r="K1435" s="226" t="s">
        <v>277</v>
      </c>
      <c r="L1435" s="231"/>
      <c r="M1435" s="232" t="s">
        <v>19</v>
      </c>
      <c r="N1435" s="233" t="s">
        <v>43</v>
      </c>
      <c r="O1435" s="65"/>
      <c r="P1435" s="202">
        <f>O1435*H1435</f>
        <v>0</v>
      </c>
      <c r="Q1435" s="202">
        <v>2.2499999999999999E-2</v>
      </c>
      <c r="R1435" s="202">
        <f>Q1435*H1435</f>
        <v>2.2499999999999999E-2</v>
      </c>
      <c r="S1435" s="202">
        <v>0</v>
      </c>
      <c r="T1435" s="203">
        <f>S1435*H1435</f>
        <v>0</v>
      </c>
      <c r="U1435" s="35"/>
      <c r="V1435" s="35"/>
      <c r="W1435" s="35"/>
      <c r="X1435" s="35"/>
      <c r="Y1435" s="35"/>
      <c r="Z1435" s="35"/>
      <c r="AA1435" s="35"/>
      <c r="AB1435" s="35"/>
      <c r="AC1435" s="35"/>
      <c r="AD1435" s="35"/>
      <c r="AE1435" s="35"/>
      <c r="AR1435" s="204" t="s">
        <v>422</v>
      </c>
      <c r="AT1435" s="204" t="s">
        <v>286</v>
      </c>
      <c r="AU1435" s="204" t="s">
        <v>82</v>
      </c>
      <c r="AY1435" s="18" t="s">
        <v>206</v>
      </c>
      <c r="BE1435" s="205">
        <f>IF(N1435="základní",J1435,0)</f>
        <v>0</v>
      </c>
      <c r="BF1435" s="205">
        <f>IF(N1435="snížená",J1435,0)</f>
        <v>0</v>
      </c>
      <c r="BG1435" s="205">
        <f>IF(N1435="zákl. přenesená",J1435,0)</f>
        <v>0</v>
      </c>
      <c r="BH1435" s="205">
        <f>IF(N1435="sníž. přenesená",J1435,0)</f>
        <v>0</v>
      </c>
      <c r="BI1435" s="205">
        <f>IF(N1435="nulová",J1435,0)</f>
        <v>0</v>
      </c>
      <c r="BJ1435" s="18" t="s">
        <v>80</v>
      </c>
      <c r="BK1435" s="205">
        <f>ROUND(I1435*H1435,2)</f>
        <v>0</v>
      </c>
      <c r="BL1435" s="18" t="s">
        <v>343</v>
      </c>
      <c r="BM1435" s="204" t="s">
        <v>3721</v>
      </c>
    </row>
    <row r="1436" spans="1:65" s="2" customFormat="1" ht="21.75" customHeight="1">
      <c r="A1436" s="35"/>
      <c r="B1436" s="36"/>
      <c r="C1436" s="193" t="s">
        <v>3722</v>
      </c>
      <c r="D1436" s="193" t="s">
        <v>208</v>
      </c>
      <c r="E1436" s="194" t="s">
        <v>3723</v>
      </c>
      <c r="F1436" s="195" t="s">
        <v>3724</v>
      </c>
      <c r="G1436" s="196" t="s">
        <v>211</v>
      </c>
      <c r="H1436" s="197">
        <v>11</v>
      </c>
      <c r="I1436" s="198"/>
      <c r="J1436" s="199">
        <f>ROUND(I1436*H1436,2)</f>
        <v>0</v>
      </c>
      <c r="K1436" s="195" t="s">
        <v>277</v>
      </c>
      <c r="L1436" s="40"/>
      <c r="M1436" s="200" t="s">
        <v>19</v>
      </c>
      <c r="N1436" s="201" t="s">
        <v>43</v>
      </c>
      <c r="O1436" s="65"/>
      <c r="P1436" s="202">
        <f>O1436*H1436</f>
        <v>0</v>
      </c>
      <c r="Q1436" s="202">
        <v>0</v>
      </c>
      <c r="R1436" s="202">
        <f>Q1436*H1436</f>
        <v>0</v>
      </c>
      <c r="S1436" s="202">
        <v>0</v>
      </c>
      <c r="T1436" s="203">
        <f>S1436*H1436</f>
        <v>0</v>
      </c>
      <c r="U1436" s="35"/>
      <c r="V1436" s="35"/>
      <c r="W1436" s="35"/>
      <c r="X1436" s="35"/>
      <c r="Y1436" s="35"/>
      <c r="Z1436" s="35"/>
      <c r="AA1436" s="35"/>
      <c r="AB1436" s="35"/>
      <c r="AC1436" s="35"/>
      <c r="AD1436" s="35"/>
      <c r="AE1436" s="35"/>
      <c r="AR1436" s="204" t="s">
        <v>343</v>
      </c>
      <c r="AT1436" s="204" t="s">
        <v>208</v>
      </c>
      <c r="AU1436" s="204" t="s">
        <v>82</v>
      </c>
      <c r="AY1436" s="18" t="s">
        <v>206</v>
      </c>
      <c r="BE1436" s="205">
        <f>IF(N1436="základní",J1436,0)</f>
        <v>0</v>
      </c>
      <c r="BF1436" s="205">
        <f>IF(N1436="snížená",J1436,0)</f>
        <v>0</v>
      </c>
      <c r="BG1436" s="205">
        <f>IF(N1436="zákl. přenesená",J1436,0)</f>
        <v>0</v>
      </c>
      <c r="BH1436" s="205">
        <f>IF(N1436="sníž. přenesená",J1436,0)</f>
        <v>0</v>
      </c>
      <c r="BI1436" s="205">
        <f>IF(N1436="nulová",J1436,0)</f>
        <v>0</v>
      </c>
      <c r="BJ1436" s="18" t="s">
        <v>80</v>
      </c>
      <c r="BK1436" s="205">
        <f>ROUND(I1436*H1436,2)</f>
        <v>0</v>
      </c>
      <c r="BL1436" s="18" t="s">
        <v>343</v>
      </c>
      <c r="BM1436" s="204" t="s">
        <v>3725</v>
      </c>
    </row>
    <row r="1437" spans="1:65" s="2" customFormat="1" ht="87.75">
      <c r="A1437" s="35"/>
      <c r="B1437" s="36"/>
      <c r="C1437" s="37"/>
      <c r="D1437" s="208" t="s">
        <v>279</v>
      </c>
      <c r="E1437" s="37"/>
      <c r="F1437" s="221" t="s">
        <v>3697</v>
      </c>
      <c r="G1437" s="37"/>
      <c r="H1437" s="37"/>
      <c r="I1437" s="116"/>
      <c r="J1437" s="37"/>
      <c r="K1437" s="37"/>
      <c r="L1437" s="40"/>
      <c r="M1437" s="222"/>
      <c r="N1437" s="223"/>
      <c r="O1437" s="65"/>
      <c r="P1437" s="65"/>
      <c r="Q1437" s="65"/>
      <c r="R1437" s="65"/>
      <c r="S1437" s="65"/>
      <c r="T1437" s="66"/>
      <c r="U1437" s="35"/>
      <c r="V1437" s="35"/>
      <c r="W1437" s="35"/>
      <c r="X1437" s="35"/>
      <c r="Y1437" s="35"/>
      <c r="Z1437" s="35"/>
      <c r="AA1437" s="35"/>
      <c r="AB1437" s="35"/>
      <c r="AC1437" s="35"/>
      <c r="AD1437" s="35"/>
      <c r="AE1437" s="35"/>
      <c r="AT1437" s="18" t="s">
        <v>279</v>
      </c>
      <c r="AU1437" s="18" t="s">
        <v>82</v>
      </c>
    </row>
    <row r="1438" spans="1:65" s="13" customFormat="1" ht="11.25">
      <c r="B1438" s="206"/>
      <c r="C1438" s="207"/>
      <c r="D1438" s="208" t="s">
        <v>246</v>
      </c>
      <c r="E1438" s="209" t="s">
        <v>19</v>
      </c>
      <c r="F1438" s="210" t="s">
        <v>3726</v>
      </c>
      <c r="G1438" s="207"/>
      <c r="H1438" s="211">
        <v>11</v>
      </c>
      <c r="I1438" s="212"/>
      <c r="J1438" s="207"/>
      <c r="K1438" s="207"/>
      <c r="L1438" s="213"/>
      <c r="M1438" s="214"/>
      <c r="N1438" s="215"/>
      <c r="O1438" s="215"/>
      <c r="P1438" s="215"/>
      <c r="Q1438" s="215"/>
      <c r="R1438" s="215"/>
      <c r="S1438" s="215"/>
      <c r="T1438" s="216"/>
      <c r="AT1438" s="217" t="s">
        <v>246</v>
      </c>
      <c r="AU1438" s="217" t="s">
        <v>82</v>
      </c>
      <c r="AV1438" s="13" t="s">
        <v>82</v>
      </c>
      <c r="AW1438" s="13" t="s">
        <v>33</v>
      </c>
      <c r="AX1438" s="13" t="s">
        <v>80</v>
      </c>
      <c r="AY1438" s="217" t="s">
        <v>206</v>
      </c>
    </row>
    <row r="1439" spans="1:65" s="2" customFormat="1" ht="16.5" customHeight="1">
      <c r="A1439" s="35"/>
      <c r="B1439" s="36"/>
      <c r="C1439" s="224" t="s">
        <v>3727</v>
      </c>
      <c r="D1439" s="224" t="s">
        <v>286</v>
      </c>
      <c r="E1439" s="225" t="s">
        <v>3728</v>
      </c>
      <c r="F1439" s="226" t="s">
        <v>3729</v>
      </c>
      <c r="G1439" s="227" t="s">
        <v>211</v>
      </c>
      <c r="H1439" s="228">
        <v>5</v>
      </c>
      <c r="I1439" s="229"/>
      <c r="J1439" s="230">
        <f>ROUND(I1439*H1439,2)</f>
        <v>0</v>
      </c>
      <c r="K1439" s="226" t="s">
        <v>277</v>
      </c>
      <c r="L1439" s="231"/>
      <c r="M1439" s="232" t="s">
        <v>19</v>
      </c>
      <c r="N1439" s="233" t="s">
        <v>43</v>
      </c>
      <c r="O1439" s="65"/>
      <c r="P1439" s="202">
        <f>O1439*H1439</f>
        <v>0</v>
      </c>
      <c r="Q1439" s="202">
        <v>1.7500000000000002E-2</v>
      </c>
      <c r="R1439" s="202">
        <f>Q1439*H1439</f>
        <v>8.7500000000000008E-2</v>
      </c>
      <c r="S1439" s="202">
        <v>0</v>
      </c>
      <c r="T1439" s="203">
        <f>S1439*H1439</f>
        <v>0</v>
      </c>
      <c r="U1439" s="35"/>
      <c r="V1439" s="35"/>
      <c r="W1439" s="35"/>
      <c r="X1439" s="35"/>
      <c r="Y1439" s="35"/>
      <c r="Z1439" s="35"/>
      <c r="AA1439" s="35"/>
      <c r="AB1439" s="35"/>
      <c r="AC1439" s="35"/>
      <c r="AD1439" s="35"/>
      <c r="AE1439" s="35"/>
      <c r="AR1439" s="204" t="s">
        <v>422</v>
      </c>
      <c r="AT1439" s="204" t="s">
        <v>286</v>
      </c>
      <c r="AU1439" s="204" t="s">
        <v>82</v>
      </c>
      <c r="AY1439" s="18" t="s">
        <v>206</v>
      </c>
      <c r="BE1439" s="205">
        <f>IF(N1439="základní",J1439,0)</f>
        <v>0</v>
      </c>
      <c r="BF1439" s="205">
        <f>IF(N1439="snížená",J1439,0)</f>
        <v>0</v>
      </c>
      <c r="BG1439" s="205">
        <f>IF(N1439="zákl. přenesená",J1439,0)</f>
        <v>0</v>
      </c>
      <c r="BH1439" s="205">
        <f>IF(N1439="sníž. přenesená",J1439,0)</f>
        <v>0</v>
      </c>
      <c r="BI1439" s="205">
        <f>IF(N1439="nulová",J1439,0)</f>
        <v>0</v>
      </c>
      <c r="BJ1439" s="18" t="s">
        <v>80</v>
      </c>
      <c r="BK1439" s="205">
        <f>ROUND(I1439*H1439,2)</f>
        <v>0</v>
      </c>
      <c r="BL1439" s="18" t="s">
        <v>343</v>
      </c>
      <c r="BM1439" s="204" t="s">
        <v>3730</v>
      </c>
    </row>
    <row r="1440" spans="1:65" s="13" customFormat="1" ht="11.25">
      <c r="B1440" s="206"/>
      <c r="C1440" s="207"/>
      <c r="D1440" s="208" t="s">
        <v>246</v>
      </c>
      <c r="E1440" s="209" t="s">
        <v>19</v>
      </c>
      <c r="F1440" s="210" t="s">
        <v>2598</v>
      </c>
      <c r="G1440" s="207"/>
      <c r="H1440" s="211">
        <v>5</v>
      </c>
      <c r="I1440" s="212"/>
      <c r="J1440" s="207"/>
      <c r="K1440" s="207"/>
      <c r="L1440" s="213"/>
      <c r="M1440" s="214"/>
      <c r="N1440" s="215"/>
      <c r="O1440" s="215"/>
      <c r="P1440" s="215"/>
      <c r="Q1440" s="215"/>
      <c r="R1440" s="215"/>
      <c r="S1440" s="215"/>
      <c r="T1440" s="216"/>
      <c r="AT1440" s="217" t="s">
        <v>246</v>
      </c>
      <c r="AU1440" s="217" t="s">
        <v>82</v>
      </c>
      <c r="AV1440" s="13" t="s">
        <v>82</v>
      </c>
      <c r="AW1440" s="13" t="s">
        <v>33</v>
      </c>
      <c r="AX1440" s="13" t="s">
        <v>80</v>
      </c>
      <c r="AY1440" s="217" t="s">
        <v>206</v>
      </c>
    </row>
    <row r="1441" spans="1:65" s="2" customFormat="1" ht="16.5" customHeight="1">
      <c r="A1441" s="35"/>
      <c r="B1441" s="36"/>
      <c r="C1441" s="224" t="s">
        <v>3731</v>
      </c>
      <c r="D1441" s="224" t="s">
        <v>286</v>
      </c>
      <c r="E1441" s="225" t="s">
        <v>3732</v>
      </c>
      <c r="F1441" s="226" t="s">
        <v>3733</v>
      </c>
      <c r="G1441" s="227" t="s">
        <v>211</v>
      </c>
      <c r="H1441" s="228">
        <v>6</v>
      </c>
      <c r="I1441" s="229"/>
      <c r="J1441" s="230">
        <f>ROUND(I1441*H1441,2)</f>
        <v>0</v>
      </c>
      <c r="K1441" s="226" t="s">
        <v>277</v>
      </c>
      <c r="L1441" s="231"/>
      <c r="M1441" s="232" t="s">
        <v>19</v>
      </c>
      <c r="N1441" s="233" t="s">
        <v>43</v>
      </c>
      <c r="O1441" s="65"/>
      <c r="P1441" s="202">
        <f>O1441*H1441</f>
        <v>0</v>
      </c>
      <c r="Q1441" s="202">
        <v>1.95E-2</v>
      </c>
      <c r="R1441" s="202">
        <f>Q1441*H1441</f>
        <v>0.11699999999999999</v>
      </c>
      <c r="S1441" s="202">
        <v>0</v>
      </c>
      <c r="T1441" s="203">
        <f>S1441*H1441</f>
        <v>0</v>
      </c>
      <c r="U1441" s="35"/>
      <c r="V1441" s="35"/>
      <c r="W1441" s="35"/>
      <c r="X1441" s="35"/>
      <c r="Y1441" s="35"/>
      <c r="Z1441" s="35"/>
      <c r="AA1441" s="35"/>
      <c r="AB1441" s="35"/>
      <c r="AC1441" s="35"/>
      <c r="AD1441" s="35"/>
      <c r="AE1441" s="35"/>
      <c r="AR1441" s="204" t="s">
        <v>422</v>
      </c>
      <c r="AT1441" s="204" t="s">
        <v>286</v>
      </c>
      <c r="AU1441" s="204" t="s">
        <v>82</v>
      </c>
      <c r="AY1441" s="18" t="s">
        <v>206</v>
      </c>
      <c r="BE1441" s="205">
        <f>IF(N1441="základní",J1441,0)</f>
        <v>0</v>
      </c>
      <c r="BF1441" s="205">
        <f>IF(N1441="snížená",J1441,0)</f>
        <v>0</v>
      </c>
      <c r="BG1441" s="205">
        <f>IF(N1441="zákl. přenesená",J1441,0)</f>
        <v>0</v>
      </c>
      <c r="BH1441" s="205">
        <f>IF(N1441="sníž. přenesená",J1441,0)</f>
        <v>0</v>
      </c>
      <c r="BI1441" s="205">
        <f>IF(N1441="nulová",J1441,0)</f>
        <v>0</v>
      </c>
      <c r="BJ1441" s="18" t="s">
        <v>80</v>
      </c>
      <c r="BK1441" s="205">
        <f>ROUND(I1441*H1441,2)</f>
        <v>0</v>
      </c>
      <c r="BL1441" s="18" t="s">
        <v>343</v>
      </c>
      <c r="BM1441" s="204" t="s">
        <v>3734</v>
      </c>
    </row>
    <row r="1442" spans="1:65" s="13" customFormat="1" ht="11.25">
      <c r="B1442" s="206"/>
      <c r="C1442" s="207"/>
      <c r="D1442" s="208" t="s">
        <v>246</v>
      </c>
      <c r="E1442" s="209" t="s">
        <v>19</v>
      </c>
      <c r="F1442" s="210" t="s">
        <v>3735</v>
      </c>
      <c r="G1442" s="207"/>
      <c r="H1442" s="211">
        <v>6</v>
      </c>
      <c r="I1442" s="212"/>
      <c r="J1442" s="207"/>
      <c r="K1442" s="207"/>
      <c r="L1442" s="213"/>
      <c r="M1442" s="214"/>
      <c r="N1442" s="215"/>
      <c r="O1442" s="215"/>
      <c r="P1442" s="215"/>
      <c r="Q1442" s="215"/>
      <c r="R1442" s="215"/>
      <c r="S1442" s="215"/>
      <c r="T1442" s="216"/>
      <c r="AT1442" s="217" t="s">
        <v>246</v>
      </c>
      <c r="AU1442" s="217" t="s">
        <v>82</v>
      </c>
      <c r="AV1442" s="13" t="s">
        <v>82</v>
      </c>
      <c r="AW1442" s="13" t="s">
        <v>33</v>
      </c>
      <c r="AX1442" s="13" t="s">
        <v>80</v>
      </c>
      <c r="AY1442" s="217" t="s">
        <v>206</v>
      </c>
    </row>
    <row r="1443" spans="1:65" s="2" customFormat="1" ht="21.75" customHeight="1">
      <c r="A1443" s="35"/>
      <c r="B1443" s="36"/>
      <c r="C1443" s="193" t="s">
        <v>3736</v>
      </c>
      <c r="D1443" s="193" t="s">
        <v>208</v>
      </c>
      <c r="E1443" s="194" t="s">
        <v>3737</v>
      </c>
      <c r="F1443" s="195" t="s">
        <v>3738</v>
      </c>
      <c r="G1443" s="196" t="s">
        <v>211</v>
      </c>
      <c r="H1443" s="197">
        <v>53</v>
      </c>
      <c r="I1443" s="198"/>
      <c r="J1443" s="199">
        <f>ROUND(I1443*H1443,2)</f>
        <v>0</v>
      </c>
      <c r="K1443" s="195" t="s">
        <v>277</v>
      </c>
      <c r="L1443" s="40"/>
      <c r="M1443" s="200" t="s">
        <v>19</v>
      </c>
      <c r="N1443" s="201" t="s">
        <v>43</v>
      </c>
      <c r="O1443" s="65"/>
      <c r="P1443" s="202">
        <f>O1443*H1443</f>
        <v>0</v>
      </c>
      <c r="Q1443" s="202">
        <v>0</v>
      </c>
      <c r="R1443" s="202">
        <f>Q1443*H1443</f>
        <v>0</v>
      </c>
      <c r="S1443" s="202">
        <v>0</v>
      </c>
      <c r="T1443" s="203">
        <f>S1443*H1443</f>
        <v>0</v>
      </c>
      <c r="U1443" s="35"/>
      <c r="V1443" s="35"/>
      <c r="W1443" s="35"/>
      <c r="X1443" s="35"/>
      <c r="Y1443" s="35"/>
      <c r="Z1443" s="35"/>
      <c r="AA1443" s="35"/>
      <c r="AB1443" s="35"/>
      <c r="AC1443" s="35"/>
      <c r="AD1443" s="35"/>
      <c r="AE1443" s="35"/>
      <c r="AR1443" s="204" t="s">
        <v>343</v>
      </c>
      <c r="AT1443" s="204" t="s">
        <v>208</v>
      </c>
      <c r="AU1443" s="204" t="s">
        <v>82</v>
      </c>
      <c r="AY1443" s="18" t="s">
        <v>206</v>
      </c>
      <c r="BE1443" s="205">
        <f>IF(N1443="základní",J1443,0)</f>
        <v>0</v>
      </c>
      <c r="BF1443" s="205">
        <f>IF(N1443="snížená",J1443,0)</f>
        <v>0</v>
      </c>
      <c r="BG1443" s="205">
        <f>IF(N1443="zákl. přenesená",J1443,0)</f>
        <v>0</v>
      </c>
      <c r="BH1443" s="205">
        <f>IF(N1443="sníž. přenesená",J1443,0)</f>
        <v>0</v>
      </c>
      <c r="BI1443" s="205">
        <f>IF(N1443="nulová",J1443,0)</f>
        <v>0</v>
      </c>
      <c r="BJ1443" s="18" t="s">
        <v>80</v>
      </c>
      <c r="BK1443" s="205">
        <f>ROUND(I1443*H1443,2)</f>
        <v>0</v>
      </c>
      <c r="BL1443" s="18" t="s">
        <v>343</v>
      </c>
      <c r="BM1443" s="204" t="s">
        <v>3739</v>
      </c>
    </row>
    <row r="1444" spans="1:65" s="2" customFormat="1" ht="87.75">
      <c r="A1444" s="35"/>
      <c r="B1444" s="36"/>
      <c r="C1444" s="37"/>
      <c r="D1444" s="208" t="s">
        <v>279</v>
      </c>
      <c r="E1444" s="37"/>
      <c r="F1444" s="221" t="s">
        <v>3697</v>
      </c>
      <c r="G1444" s="37"/>
      <c r="H1444" s="37"/>
      <c r="I1444" s="116"/>
      <c r="J1444" s="37"/>
      <c r="K1444" s="37"/>
      <c r="L1444" s="40"/>
      <c r="M1444" s="222"/>
      <c r="N1444" s="223"/>
      <c r="O1444" s="65"/>
      <c r="P1444" s="65"/>
      <c r="Q1444" s="65"/>
      <c r="R1444" s="65"/>
      <c r="S1444" s="65"/>
      <c r="T1444" s="66"/>
      <c r="U1444" s="35"/>
      <c r="V1444" s="35"/>
      <c r="W1444" s="35"/>
      <c r="X1444" s="35"/>
      <c r="Y1444" s="35"/>
      <c r="Z1444" s="35"/>
      <c r="AA1444" s="35"/>
      <c r="AB1444" s="35"/>
      <c r="AC1444" s="35"/>
      <c r="AD1444" s="35"/>
      <c r="AE1444" s="35"/>
      <c r="AT1444" s="18" t="s">
        <v>279</v>
      </c>
      <c r="AU1444" s="18" t="s">
        <v>82</v>
      </c>
    </row>
    <row r="1445" spans="1:65" s="13" customFormat="1" ht="11.25">
      <c r="B1445" s="206"/>
      <c r="C1445" s="207"/>
      <c r="D1445" s="208" t="s">
        <v>246</v>
      </c>
      <c r="E1445" s="209" t="s">
        <v>19</v>
      </c>
      <c r="F1445" s="210" t="s">
        <v>3740</v>
      </c>
      <c r="G1445" s="207"/>
      <c r="H1445" s="211">
        <v>53</v>
      </c>
      <c r="I1445" s="212"/>
      <c r="J1445" s="207"/>
      <c r="K1445" s="207"/>
      <c r="L1445" s="213"/>
      <c r="M1445" s="214"/>
      <c r="N1445" s="215"/>
      <c r="O1445" s="215"/>
      <c r="P1445" s="215"/>
      <c r="Q1445" s="215"/>
      <c r="R1445" s="215"/>
      <c r="S1445" s="215"/>
      <c r="T1445" s="216"/>
      <c r="AT1445" s="217" t="s">
        <v>246</v>
      </c>
      <c r="AU1445" s="217" t="s">
        <v>82</v>
      </c>
      <c r="AV1445" s="13" t="s">
        <v>82</v>
      </c>
      <c r="AW1445" s="13" t="s">
        <v>33</v>
      </c>
      <c r="AX1445" s="13" t="s">
        <v>80</v>
      </c>
      <c r="AY1445" s="217" t="s">
        <v>206</v>
      </c>
    </row>
    <row r="1446" spans="1:65" s="2" customFormat="1" ht="16.5" customHeight="1">
      <c r="A1446" s="35"/>
      <c r="B1446" s="36"/>
      <c r="C1446" s="224" t="s">
        <v>3741</v>
      </c>
      <c r="D1446" s="224" t="s">
        <v>286</v>
      </c>
      <c r="E1446" s="225" t="s">
        <v>3742</v>
      </c>
      <c r="F1446" s="226" t="s">
        <v>3743</v>
      </c>
      <c r="G1446" s="227" t="s">
        <v>211</v>
      </c>
      <c r="H1446" s="228">
        <v>53</v>
      </c>
      <c r="I1446" s="229"/>
      <c r="J1446" s="230">
        <f>ROUND(I1446*H1446,2)</f>
        <v>0</v>
      </c>
      <c r="K1446" s="226" t="s">
        <v>277</v>
      </c>
      <c r="L1446" s="231"/>
      <c r="M1446" s="232" t="s">
        <v>19</v>
      </c>
      <c r="N1446" s="233" t="s">
        <v>43</v>
      </c>
      <c r="O1446" s="65"/>
      <c r="P1446" s="202">
        <f>O1446*H1446</f>
        <v>0</v>
      </c>
      <c r="Q1446" s="202">
        <v>4.2999999999999997E-2</v>
      </c>
      <c r="R1446" s="202">
        <f>Q1446*H1446</f>
        <v>2.2789999999999999</v>
      </c>
      <c r="S1446" s="202">
        <v>0</v>
      </c>
      <c r="T1446" s="203">
        <f>S1446*H1446</f>
        <v>0</v>
      </c>
      <c r="U1446" s="35"/>
      <c r="V1446" s="35"/>
      <c r="W1446" s="35"/>
      <c r="X1446" s="35"/>
      <c r="Y1446" s="35"/>
      <c r="Z1446" s="35"/>
      <c r="AA1446" s="35"/>
      <c r="AB1446" s="35"/>
      <c r="AC1446" s="35"/>
      <c r="AD1446" s="35"/>
      <c r="AE1446" s="35"/>
      <c r="AR1446" s="204" t="s">
        <v>422</v>
      </c>
      <c r="AT1446" s="204" t="s">
        <v>286</v>
      </c>
      <c r="AU1446" s="204" t="s">
        <v>82</v>
      </c>
      <c r="AY1446" s="18" t="s">
        <v>206</v>
      </c>
      <c r="BE1446" s="205">
        <f>IF(N1446="základní",J1446,0)</f>
        <v>0</v>
      </c>
      <c r="BF1446" s="205">
        <f>IF(N1446="snížená",J1446,0)</f>
        <v>0</v>
      </c>
      <c r="BG1446" s="205">
        <f>IF(N1446="zákl. přenesená",J1446,0)</f>
        <v>0</v>
      </c>
      <c r="BH1446" s="205">
        <f>IF(N1446="sníž. přenesená",J1446,0)</f>
        <v>0</v>
      </c>
      <c r="BI1446" s="205">
        <f>IF(N1446="nulová",J1446,0)</f>
        <v>0</v>
      </c>
      <c r="BJ1446" s="18" t="s">
        <v>80</v>
      </c>
      <c r="BK1446" s="205">
        <f>ROUND(I1446*H1446,2)</f>
        <v>0</v>
      </c>
      <c r="BL1446" s="18" t="s">
        <v>343</v>
      </c>
      <c r="BM1446" s="204" t="s">
        <v>3744</v>
      </c>
    </row>
    <row r="1447" spans="1:65" s="2" customFormat="1" ht="21.75" customHeight="1">
      <c r="A1447" s="35"/>
      <c r="B1447" s="36"/>
      <c r="C1447" s="193" t="s">
        <v>3745</v>
      </c>
      <c r="D1447" s="193" t="s">
        <v>208</v>
      </c>
      <c r="E1447" s="194" t="s">
        <v>3746</v>
      </c>
      <c r="F1447" s="195" t="s">
        <v>3747</v>
      </c>
      <c r="G1447" s="196" t="s">
        <v>211</v>
      </c>
      <c r="H1447" s="197">
        <v>3</v>
      </c>
      <c r="I1447" s="198"/>
      <c r="J1447" s="199">
        <f>ROUND(I1447*H1447,2)</f>
        <v>0</v>
      </c>
      <c r="K1447" s="195" t="s">
        <v>277</v>
      </c>
      <c r="L1447" s="40"/>
      <c r="M1447" s="200" t="s">
        <v>19</v>
      </c>
      <c r="N1447" s="201" t="s">
        <v>43</v>
      </c>
      <c r="O1447" s="65"/>
      <c r="P1447" s="202">
        <f>O1447*H1447</f>
        <v>0</v>
      </c>
      <c r="Q1447" s="202">
        <v>0</v>
      </c>
      <c r="R1447" s="202">
        <f>Q1447*H1447</f>
        <v>0</v>
      </c>
      <c r="S1447" s="202">
        <v>0</v>
      </c>
      <c r="T1447" s="203">
        <f>S1447*H1447</f>
        <v>0</v>
      </c>
      <c r="U1447" s="35"/>
      <c r="V1447" s="35"/>
      <c r="W1447" s="35"/>
      <c r="X1447" s="35"/>
      <c r="Y1447" s="35"/>
      <c r="Z1447" s="35"/>
      <c r="AA1447" s="35"/>
      <c r="AB1447" s="35"/>
      <c r="AC1447" s="35"/>
      <c r="AD1447" s="35"/>
      <c r="AE1447" s="35"/>
      <c r="AR1447" s="204" t="s">
        <v>343</v>
      </c>
      <c r="AT1447" s="204" t="s">
        <v>208</v>
      </c>
      <c r="AU1447" s="204" t="s">
        <v>82</v>
      </c>
      <c r="AY1447" s="18" t="s">
        <v>206</v>
      </c>
      <c r="BE1447" s="205">
        <f>IF(N1447="základní",J1447,0)</f>
        <v>0</v>
      </c>
      <c r="BF1447" s="205">
        <f>IF(N1447="snížená",J1447,0)</f>
        <v>0</v>
      </c>
      <c r="BG1447" s="205">
        <f>IF(N1447="zákl. přenesená",J1447,0)</f>
        <v>0</v>
      </c>
      <c r="BH1447" s="205">
        <f>IF(N1447="sníž. přenesená",J1447,0)</f>
        <v>0</v>
      </c>
      <c r="BI1447" s="205">
        <f>IF(N1447="nulová",J1447,0)</f>
        <v>0</v>
      </c>
      <c r="BJ1447" s="18" t="s">
        <v>80</v>
      </c>
      <c r="BK1447" s="205">
        <f>ROUND(I1447*H1447,2)</f>
        <v>0</v>
      </c>
      <c r="BL1447" s="18" t="s">
        <v>343</v>
      </c>
      <c r="BM1447" s="204" t="s">
        <v>3748</v>
      </c>
    </row>
    <row r="1448" spans="1:65" s="2" customFormat="1" ht="87.75">
      <c r="A1448" s="35"/>
      <c r="B1448" s="36"/>
      <c r="C1448" s="37"/>
      <c r="D1448" s="208" t="s">
        <v>279</v>
      </c>
      <c r="E1448" s="37"/>
      <c r="F1448" s="221" t="s">
        <v>3697</v>
      </c>
      <c r="G1448" s="37"/>
      <c r="H1448" s="37"/>
      <c r="I1448" s="116"/>
      <c r="J1448" s="37"/>
      <c r="K1448" s="37"/>
      <c r="L1448" s="40"/>
      <c r="M1448" s="222"/>
      <c r="N1448" s="223"/>
      <c r="O1448" s="65"/>
      <c r="P1448" s="65"/>
      <c r="Q1448" s="65"/>
      <c r="R1448" s="65"/>
      <c r="S1448" s="65"/>
      <c r="T1448" s="66"/>
      <c r="U1448" s="35"/>
      <c r="V1448" s="35"/>
      <c r="W1448" s="35"/>
      <c r="X1448" s="35"/>
      <c r="Y1448" s="35"/>
      <c r="Z1448" s="35"/>
      <c r="AA1448" s="35"/>
      <c r="AB1448" s="35"/>
      <c r="AC1448" s="35"/>
      <c r="AD1448" s="35"/>
      <c r="AE1448" s="35"/>
      <c r="AT1448" s="18" t="s">
        <v>279</v>
      </c>
      <c r="AU1448" s="18" t="s">
        <v>82</v>
      </c>
    </row>
    <row r="1449" spans="1:65" s="13" customFormat="1" ht="11.25">
      <c r="B1449" s="206"/>
      <c r="C1449" s="207"/>
      <c r="D1449" s="208" t="s">
        <v>246</v>
      </c>
      <c r="E1449" s="209" t="s">
        <v>19</v>
      </c>
      <c r="F1449" s="210" t="s">
        <v>3749</v>
      </c>
      <c r="G1449" s="207"/>
      <c r="H1449" s="211">
        <v>3</v>
      </c>
      <c r="I1449" s="212"/>
      <c r="J1449" s="207"/>
      <c r="K1449" s="207"/>
      <c r="L1449" s="213"/>
      <c r="M1449" s="214"/>
      <c r="N1449" s="215"/>
      <c r="O1449" s="215"/>
      <c r="P1449" s="215"/>
      <c r="Q1449" s="215"/>
      <c r="R1449" s="215"/>
      <c r="S1449" s="215"/>
      <c r="T1449" s="216"/>
      <c r="AT1449" s="217" t="s">
        <v>246</v>
      </c>
      <c r="AU1449" s="217" t="s">
        <v>82</v>
      </c>
      <c r="AV1449" s="13" t="s">
        <v>82</v>
      </c>
      <c r="AW1449" s="13" t="s">
        <v>33</v>
      </c>
      <c r="AX1449" s="13" t="s">
        <v>80</v>
      </c>
      <c r="AY1449" s="217" t="s">
        <v>206</v>
      </c>
    </row>
    <row r="1450" spans="1:65" s="2" customFormat="1" ht="16.5" customHeight="1">
      <c r="A1450" s="35"/>
      <c r="B1450" s="36"/>
      <c r="C1450" s="224" t="s">
        <v>3750</v>
      </c>
      <c r="D1450" s="224" t="s">
        <v>286</v>
      </c>
      <c r="E1450" s="225" t="s">
        <v>3751</v>
      </c>
      <c r="F1450" s="226" t="s">
        <v>3752</v>
      </c>
      <c r="G1450" s="227" t="s">
        <v>211</v>
      </c>
      <c r="H1450" s="228">
        <v>1</v>
      </c>
      <c r="I1450" s="229"/>
      <c r="J1450" s="230">
        <f>ROUND(I1450*H1450,2)</f>
        <v>0</v>
      </c>
      <c r="K1450" s="226" t="s">
        <v>277</v>
      </c>
      <c r="L1450" s="231"/>
      <c r="M1450" s="232" t="s">
        <v>19</v>
      </c>
      <c r="N1450" s="233" t="s">
        <v>43</v>
      </c>
      <c r="O1450" s="65"/>
      <c r="P1450" s="202">
        <f>O1450*H1450</f>
        <v>0</v>
      </c>
      <c r="Q1450" s="202">
        <v>0.04</v>
      </c>
      <c r="R1450" s="202">
        <f>Q1450*H1450</f>
        <v>0.04</v>
      </c>
      <c r="S1450" s="202">
        <v>0</v>
      </c>
      <c r="T1450" s="203">
        <f>S1450*H1450</f>
        <v>0</v>
      </c>
      <c r="U1450" s="35"/>
      <c r="V1450" s="35"/>
      <c r="W1450" s="35"/>
      <c r="X1450" s="35"/>
      <c r="Y1450" s="35"/>
      <c r="Z1450" s="35"/>
      <c r="AA1450" s="35"/>
      <c r="AB1450" s="35"/>
      <c r="AC1450" s="35"/>
      <c r="AD1450" s="35"/>
      <c r="AE1450" s="35"/>
      <c r="AR1450" s="204" t="s">
        <v>422</v>
      </c>
      <c r="AT1450" s="204" t="s">
        <v>286</v>
      </c>
      <c r="AU1450" s="204" t="s">
        <v>82</v>
      </c>
      <c r="AY1450" s="18" t="s">
        <v>206</v>
      </c>
      <c r="BE1450" s="205">
        <f>IF(N1450="základní",J1450,0)</f>
        <v>0</v>
      </c>
      <c r="BF1450" s="205">
        <f>IF(N1450="snížená",J1450,0)</f>
        <v>0</v>
      </c>
      <c r="BG1450" s="205">
        <f>IF(N1450="zákl. přenesená",J1450,0)</f>
        <v>0</v>
      </c>
      <c r="BH1450" s="205">
        <f>IF(N1450="sníž. přenesená",J1450,0)</f>
        <v>0</v>
      </c>
      <c r="BI1450" s="205">
        <f>IF(N1450="nulová",J1450,0)</f>
        <v>0</v>
      </c>
      <c r="BJ1450" s="18" t="s">
        <v>80</v>
      </c>
      <c r="BK1450" s="205">
        <f>ROUND(I1450*H1450,2)</f>
        <v>0</v>
      </c>
      <c r="BL1450" s="18" t="s">
        <v>343</v>
      </c>
      <c r="BM1450" s="204" t="s">
        <v>3753</v>
      </c>
    </row>
    <row r="1451" spans="1:65" s="2" customFormat="1" ht="16.5" customHeight="1">
      <c r="A1451" s="35"/>
      <c r="B1451" s="36"/>
      <c r="C1451" s="224" t="s">
        <v>3754</v>
      </c>
      <c r="D1451" s="224" t="s">
        <v>286</v>
      </c>
      <c r="E1451" s="225" t="s">
        <v>3755</v>
      </c>
      <c r="F1451" s="226" t="s">
        <v>3756</v>
      </c>
      <c r="G1451" s="227" t="s">
        <v>211</v>
      </c>
      <c r="H1451" s="228">
        <v>2</v>
      </c>
      <c r="I1451" s="229"/>
      <c r="J1451" s="230">
        <f>ROUND(I1451*H1451,2)</f>
        <v>0</v>
      </c>
      <c r="K1451" s="226" t="s">
        <v>277</v>
      </c>
      <c r="L1451" s="231"/>
      <c r="M1451" s="232" t="s">
        <v>19</v>
      </c>
      <c r="N1451" s="233" t="s">
        <v>43</v>
      </c>
      <c r="O1451" s="65"/>
      <c r="P1451" s="202">
        <f>O1451*H1451</f>
        <v>0</v>
      </c>
      <c r="Q1451" s="202">
        <v>4.3999999999999997E-2</v>
      </c>
      <c r="R1451" s="202">
        <f>Q1451*H1451</f>
        <v>8.7999999999999995E-2</v>
      </c>
      <c r="S1451" s="202">
        <v>0</v>
      </c>
      <c r="T1451" s="203">
        <f>S1451*H1451</f>
        <v>0</v>
      </c>
      <c r="U1451" s="35"/>
      <c r="V1451" s="35"/>
      <c r="W1451" s="35"/>
      <c r="X1451" s="35"/>
      <c r="Y1451" s="35"/>
      <c r="Z1451" s="35"/>
      <c r="AA1451" s="35"/>
      <c r="AB1451" s="35"/>
      <c r="AC1451" s="35"/>
      <c r="AD1451" s="35"/>
      <c r="AE1451" s="35"/>
      <c r="AR1451" s="204" t="s">
        <v>422</v>
      </c>
      <c r="AT1451" s="204" t="s">
        <v>286</v>
      </c>
      <c r="AU1451" s="204" t="s">
        <v>82</v>
      </c>
      <c r="AY1451" s="18" t="s">
        <v>206</v>
      </c>
      <c r="BE1451" s="205">
        <f>IF(N1451="základní",J1451,0)</f>
        <v>0</v>
      </c>
      <c r="BF1451" s="205">
        <f>IF(N1451="snížená",J1451,0)</f>
        <v>0</v>
      </c>
      <c r="BG1451" s="205">
        <f>IF(N1451="zákl. přenesená",J1451,0)</f>
        <v>0</v>
      </c>
      <c r="BH1451" s="205">
        <f>IF(N1451="sníž. přenesená",J1451,0)</f>
        <v>0</v>
      </c>
      <c r="BI1451" s="205">
        <f>IF(N1451="nulová",J1451,0)</f>
        <v>0</v>
      </c>
      <c r="BJ1451" s="18" t="s">
        <v>80</v>
      </c>
      <c r="BK1451" s="205">
        <f>ROUND(I1451*H1451,2)</f>
        <v>0</v>
      </c>
      <c r="BL1451" s="18" t="s">
        <v>343</v>
      </c>
      <c r="BM1451" s="204" t="s">
        <v>3757</v>
      </c>
    </row>
    <row r="1452" spans="1:65" s="2" customFormat="1" ht="21.75" customHeight="1">
      <c r="A1452" s="35"/>
      <c r="B1452" s="36"/>
      <c r="C1452" s="193" t="s">
        <v>3758</v>
      </c>
      <c r="D1452" s="193" t="s">
        <v>208</v>
      </c>
      <c r="E1452" s="194" t="s">
        <v>3759</v>
      </c>
      <c r="F1452" s="195" t="s">
        <v>3760</v>
      </c>
      <c r="G1452" s="196" t="s">
        <v>211</v>
      </c>
      <c r="H1452" s="197">
        <v>39</v>
      </c>
      <c r="I1452" s="198"/>
      <c r="J1452" s="199">
        <f>ROUND(I1452*H1452,2)</f>
        <v>0</v>
      </c>
      <c r="K1452" s="195" t="s">
        <v>277</v>
      </c>
      <c r="L1452" s="40"/>
      <c r="M1452" s="200" t="s">
        <v>19</v>
      </c>
      <c r="N1452" s="201" t="s">
        <v>43</v>
      </c>
      <c r="O1452" s="65"/>
      <c r="P1452" s="202">
        <f>O1452*H1452</f>
        <v>0</v>
      </c>
      <c r="Q1452" s="202">
        <v>0</v>
      </c>
      <c r="R1452" s="202">
        <f>Q1452*H1452</f>
        <v>0</v>
      </c>
      <c r="S1452" s="202">
        <v>0</v>
      </c>
      <c r="T1452" s="203">
        <f>S1452*H1452</f>
        <v>0</v>
      </c>
      <c r="U1452" s="35"/>
      <c r="V1452" s="35"/>
      <c r="W1452" s="35"/>
      <c r="X1452" s="35"/>
      <c r="Y1452" s="35"/>
      <c r="Z1452" s="35"/>
      <c r="AA1452" s="35"/>
      <c r="AB1452" s="35"/>
      <c r="AC1452" s="35"/>
      <c r="AD1452" s="35"/>
      <c r="AE1452" s="35"/>
      <c r="AR1452" s="204" t="s">
        <v>343</v>
      </c>
      <c r="AT1452" s="204" t="s">
        <v>208</v>
      </c>
      <c r="AU1452" s="204" t="s">
        <v>82</v>
      </c>
      <c r="AY1452" s="18" t="s">
        <v>206</v>
      </c>
      <c r="BE1452" s="205">
        <f>IF(N1452="základní",J1452,0)</f>
        <v>0</v>
      </c>
      <c r="BF1452" s="205">
        <f>IF(N1452="snížená",J1452,0)</f>
        <v>0</v>
      </c>
      <c r="BG1452" s="205">
        <f>IF(N1452="zákl. přenesená",J1452,0)</f>
        <v>0</v>
      </c>
      <c r="BH1452" s="205">
        <f>IF(N1452="sníž. přenesená",J1452,0)</f>
        <v>0</v>
      </c>
      <c r="BI1452" s="205">
        <f>IF(N1452="nulová",J1452,0)</f>
        <v>0</v>
      </c>
      <c r="BJ1452" s="18" t="s">
        <v>80</v>
      </c>
      <c r="BK1452" s="205">
        <f>ROUND(I1452*H1452,2)</f>
        <v>0</v>
      </c>
      <c r="BL1452" s="18" t="s">
        <v>343</v>
      </c>
      <c r="BM1452" s="204" t="s">
        <v>3761</v>
      </c>
    </row>
    <row r="1453" spans="1:65" s="2" customFormat="1" ht="87.75">
      <c r="A1453" s="35"/>
      <c r="B1453" s="36"/>
      <c r="C1453" s="37"/>
      <c r="D1453" s="208" t="s">
        <v>279</v>
      </c>
      <c r="E1453" s="37"/>
      <c r="F1453" s="221" t="s">
        <v>3697</v>
      </c>
      <c r="G1453" s="37"/>
      <c r="H1453" s="37"/>
      <c r="I1453" s="116"/>
      <c r="J1453" s="37"/>
      <c r="K1453" s="37"/>
      <c r="L1453" s="40"/>
      <c r="M1453" s="222"/>
      <c r="N1453" s="223"/>
      <c r="O1453" s="65"/>
      <c r="P1453" s="65"/>
      <c r="Q1453" s="65"/>
      <c r="R1453" s="65"/>
      <c r="S1453" s="65"/>
      <c r="T1453" s="66"/>
      <c r="U1453" s="35"/>
      <c r="V1453" s="35"/>
      <c r="W1453" s="35"/>
      <c r="X1453" s="35"/>
      <c r="Y1453" s="35"/>
      <c r="Z1453" s="35"/>
      <c r="AA1453" s="35"/>
      <c r="AB1453" s="35"/>
      <c r="AC1453" s="35"/>
      <c r="AD1453" s="35"/>
      <c r="AE1453" s="35"/>
      <c r="AT1453" s="18" t="s">
        <v>279</v>
      </c>
      <c r="AU1453" s="18" t="s">
        <v>82</v>
      </c>
    </row>
    <row r="1454" spans="1:65" s="13" customFormat="1" ht="11.25">
      <c r="B1454" s="206"/>
      <c r="C1454" s="207"/>
      <c r="D1454" s="208" t="s">
        <v>246</v>
      </c>
      <c r="E1454" s="209" t="s">
        <v>19</v>
      </c>
      <c r="F1454" s="210" t="s">
        <v>3762</v>
      </c>
      <c r="G1454" s="207"/>
      <c r="H1454" s="211">
        <v>39</v>
      </c>
      <c r="I1454" s="212"/>
      <c r="J1454" s="207"/>
      <c r="K1454" s="207"/>
      <c r="L1454" s="213"/>
      <c r="M1454" s="214"/>
      <c r="N1454" s="215"/>
      <c r="O1454" s="215"/>
      <c r="P1454" s="215"/>
      <c r="Q1454" s="215"/>
      <c r="R1454" s="215"/>
      <c r="S1454" s="215"/>
      <c r="T1454" s="216"/>
      <c r="AT1454" s="217" t="s">
        <v>246</v>
      </c>
      <c r="AU1454" s="217" t="s">
        <v>82</v>
      </c>
      <c r="AV1454" s="13" t="s">
        <v>82</v>
      </c>
      <c r="AW1454" s="13" t="s">
        <v>33</v>
      </c>
      <c r="AX1454" s="13" t="s">
        <v>80</v>
      </c>
      <c r="AY1454" s="217" t="s">
        <v>206</v>
      </c>
    </row>
    <row r="1455" spans="1:65" s="2" customFormat="1" ht="16.5" customHeight="1">
      <c r="A1455" s="35"/>
      <c r="B1455" s="36"/>
      <c r="C1455" s="224" t="s">
        <v>3763</v>
      </c>
      <c r="D1455" s="224" t="s">
        <v>286</v>
      </c>
      <c r="E1455" s="225" t="s">
        <v>3764</v>
      </c>
      <c r="F1455" s="226" t="s">
        <v>3765</v>
      </c>
      <c r="G1455" s="227" t="s">
        <v>325</v>
      </c>
      <c r="H1455" s="228">
        <v>17.350000000000001</v>
      </c>
      <c r="I1455" s="229"/>
      <c r="J1455" s="230">
        <f>ROUND(I1455*H1455,2)</f>
        <v>0</v>
      </c>
      <c r="K1455" s="226" t="s">
        <v>19</v>
      </c>
      <c r="L1455" s="231"/>
      <c r="M1455" s="232" t="s">
        <v>19</v>
      </c>
      <c r="N1455" s="233" t="s">
        <v>43</v>
      </c>
      <c r="O1455" s="65"/>
      <c r="P1455" s="202">
        <f>O1455*H1455</f>
        <v>0</v>
      </c>
      <c r="Q1455" s="202">
        <v>2.5000000000000001E-2</v>
      </c>
      <c r="R1455" s="202">
        <f>Q1455*H1455</f>
        <v>0.43375000000000008</v>
      </c>
      <c r="S1455" s="202">
        <v>0</v>
      </c>
      <c r="T1455" s="203">
        <f>S1455*H1455</f>
        <v>0</v>
      </c>
      <c r="U1455" s="35"/>
      <c r="V1455" s="35"/>
      <c r="W1455" s="35"/>
      <c r="X1455" s="35"/>
      <c r="Y1455" s="35"/>
      <c r="Z1455" s="35"/>
      <c r="AA1455" s="35"/>
      <c r="AB1455" s="35"/>
      <c r="AC1455" s="35"/>
      <c r="AD1455" s="35"/>
      <c r="AE1455" s="35"/>
      <c r="AR1455" s="204" t="s">
        <v>422</v>
      </c>
      <c r="AT1455" s="204" t="s">
        <v>286</v>
      </c>
      <c r="AU1455" s="204" t="s">
        <v>82</v>
      </c>
      <c r="AY1455" s="18" t="s">
        <v>206</v>
      </c>
      <c r="BE1455" s="205">
        <f>IF(N1455="základní",J1455,0)</f>
        <v>0</v>
      </c>
      <c r="BF1455" s="205">
        <f>IF(N1455="snížená",J1455,0)</f>
        <v>0</v>
      </c>
      <c r="BG1455" s="205">
        <f>IF(N1455="zákl. přenesená",J1455,0)</f>
        <v>0</v>
      </c>
      <c r="BH1455" s="205">
        <f>IF(N1455="sníž. přenesená",J1455,0)</f>
        <v>0</v>
      </c>
      <c r="BI1455" s="205">
        <f>IF(N1455="nulová",J1455,0)</f>
        <v>0</v>
      </c>
      <c r="BJ1455" s="18" t="s">
        <v>80</v>
      </c>
      <c r="BK1455" s="205">
        <f>ROUND(I1455*H1455,2)</f>
        <v>0</v>
      </c>
      <c r="BL1455" s="18" t="s">
        <v>343</v>
      </c>
      <c r="BM1455" s="204" t="s">
        <v>3766</v>
      </c>
    </row>
    <row r="1456" spans="1:65" s="13" customFormat="1" ht="11.25">
      <c r="B1456" s="206"/>
      <c r="C1456" s="207"/>
      <c r="D1456" s="208" t="s">
        <v>246</v>
      </c>
      <c r="E1456" s="209" t="s">
        <v>19</v>
      </c>
      <c r="F1456" s="210" t="s">
        <v>3767</v>
      </c>
      <c r="G1456" s="207"/>
      <c r="H1456" s="211">
        <v>17.350000000000001</v>
      </c>
      <c r="I1456" s="212"/>
      <c r="J1456" s="207"/>
      <c r="K1456" s="207"/>
      <c r="L1456" s="213"/>
      <c r="M1456" s="214"/>
      <c r="N1456" s="215"/>
      <c r="O1456" s="215"/>
      <c r="P1456" s="215"/>
      <c r="Q1456" s="215"/>
      <c r="R1456" s="215"/>
      <c r="S1456" s="215"/>
      <c r="T1456" s="216"/>
      <c r="AT1456" s="217" t="s">
        <v>246</v>
      </c>
      <c r="AU1456" s="217" t="s">
        <v>82</v>
      </c>
      <c r="AV1456" s="13" t="s">
        <v>82</v>
      </c>
      <c r="AW1456" s="13" t="s">
        <v>33</v>
      </c>
      <c r="AX1456" s="13" t="s">
        <v>80</v>
      </c>
      <c r="AY1456" s="217" t="s">
        <v>206</v>
      </c>
    </row>
    <row r="1457" spans="1:65" s="2" customFormat="1" ht="21.75" customHeight="1">
      <c r="A1457" s="35"/>
      <c r="B1457" s="36"/>
      <c r="C1457" s="193" t="s">
        <v>3768</v>
      </c>
      <c r="D1457" s="193" t="s">
        <v>208</v>
      </c>
      <c r="E1457" s="194" t="s">
        <v>3769</v>
      </c>
      <c r="F1457" s="195" t="s">
        <v>3770</v>
      </c>
      <c r="G1457" s="196" t="s">
        <v>211</v>
      </c>
      <c r="H1457" s="197">
        <v>3</v>
      </c>
      <c r="I1457" s="198"/>
      <c r="J1457" s="199">
        <f>ROUND(I1457*H1457,2)</f>
        <v>0</v>
      </c>
      <c r="K1457" s="195" t="s">
        <v>277</v>
      </c>
      <c r="L1457" s="40"/>
      <c r="M1457" s="200" t="s">
        <v>19</v>
      </c>
      <c r="N1457" s="201" t="s">
        <v>43</v>
      </c>
      <c r="O1457" s="65"/>
      <c r="P1457" s="202">
        <f>O1457*H1457</f>
        <v>0</v>
      </c>
      <c r="Q1457" s="202">
        <v>0</v>
      </c>
      <c r="R1457" s="202">
        <f>Q1457*H1457</f>
        <v>0</v>
      </c>
      <c r="S1457" s="202">
        <v>0</v>
      </c>
      <c r="T1457" s="203">
        <f>S1457*H1457</f>
        <v>0</v>
      </c>
      <c r="U1457" s="35"/>
      <c r="V1457" s="35"/>
      <c r="W1457" s="35"/>
      <c r="X1457" s="35"/>
      <c r="Y1457" s="35"/>
      <c r="Z1457" s="35"/>
      <c r="AA1457" s="35"/>
      <c r="AB1457" s="35"/>
      <c r="AC1457" s="35"/>
      <c r="AD1457" s="35"/>
      <c r="AE1457" s="35"/>
      <c r="AR1457" s="204" t="s">
        <v>343</v>
      </c>
      <c r="AT1457" s="204" t="s">
        <v>208</v>
      </c>
      <c r="AU1457" s="204" t="s">
        <v>82</v>
      </c>
      <c r="AY1457" s="18" t="s">
        <v>206</v>
      </c>
      <c r="BE1457" s="205">
        <f>IF(N1457="základní",J1457,0)</f>
        <v>0</v>
      </c>
      <c r="BF1457" s="205">
        <f>IF(N1457="snížená",J1457,0)</f>
        <v>0</v>
      </c>
      <c r="BG1457" s="205">
        <f>IF(N1457="zákl. přenesená",J1457,0)</f>
        <v>0</v>
      </c>
      <c r="BH1457" s="205">
        <f>IF(N1457="sníž. přenesená",J1457,0)</f>
        <v>0</v>
      </c>
      <c r="BI1457" s="205">
        <f>IF(N1457="nulová",J1457,0)</f>
        <v>0</v>
      </c>
      <c r="BJ1457" s="18" t="s">
        <v>80</v>
      </c>
      <c r="BK1457" s="205">
        <f>ROUND(I1457*H1457,2)</f>
        <v>0</v>
      </c>
      <c r="BL1457" s="18" t="s">
        <v>343</v>
      </c>
      <c r="BM1457" s="204" t="s">
        <v>3771</v>
      </c>
    </row>
    <row r="1458" spans="1:65" s="2" customFormat="1" ht="87.75">
      <c r="A1458" s="35"/>
      <c r="B1458" s="36"/>
      <c r="C1458" s="37"/>
      <c r="D1458" s="208" t="s">
        <v>279</v>
      </c>
      <c r="E1458" s="37"/>
      <c r="F1458" s="221" t="s">
        <v>3697</v>
      </c>
      <c r="G1458" s="37"/>
      <c r="H1458" s="37"/>
      <c r="I1458" s="116"/>
      <c r="J1458" s="37"/>
      <c r="K1458" s="37"/>
      <c r="L1458" s="40"/>
      <c r="M1458" s="222"/>
      <c r="N1458" s="223"/>
      <c r="O1458" s="65"/>
      <c r="P1458" s="65"/>
      <c r="Q1458" s="65"/>
      <c r="R1458" s="65"/>
      <c r="S1458" s="65"/>
      <c r="T1458" s="66"/>
      <c r="U1458" s="35"/>
      <c r="V1458" s="35"/>
      <c r="W1458" s="35"/>
      <c r="X1458" s="35"/>
      <c r="Y1458" s="35"/>
      <c r="Z1458" s="35"/>
      <c r="AA1458" s="35"/>
      <c r="AB1458" s="35"/>
      <c r="AC1458" s="35"/>
      <c r="AD1458" s="35"/>
      <c r="AE1458" s="35"/>
      <c r="AT1458" s="18" t="s">
        <v>279</v>
      </c>
      <c r="AU1458" s="18" t="s">
        <v>82</v>
      </c>
    </row>
    <row r="1459" spans="1:65" s="2" customFormat="1" ht="16.5" customHeight="1">
      <c r="A1459" s="35"/>
      <c r="B1459" s="36"/>
      <c r="C1459" s="193" t="s">
        <v>3772</v>
      </c>
      <c r="D1459" s="193" t="s">
        <v>208</v>
      </c>
      <c r="E1459" s="194" t="s">
        <v>3773</v>
      </c>
      <c r="F1459" s="195" t="s">
        <v>3774</v>
      </c>
      <c r="G1459" s="196" t="s">
        <v>211</v>
      </c>
      <c r="H1459" s="197">
        <v>102</v>
      </c>
      <c r="I1459" s="198"/>
      <c r="J1459" s="199">
        <f t="shared" ref="J1459:J1467" si="30">ROUND(I1459*H1459,2)</f>
        <v>0</v>
      </c>
      <c r="K1459" s="195" t="s">
        <v>277</v>
      </c>
      <c r="L1459" s="40"/>
      <c r="M1459" s="200" t="s">
        <v>19</v>
      </c>
      <c r="N1459" s="201" t="s">
        <v>43</v>
      </c>
      <c r="O1459" s="65"/>
      <c r="P1459" s="202">
        <f t="shared" ref="P1459:P1467" si="31">O1459*H1459</f>
        <v>0</v>
      </c>
      <c r="Q1459" s="202">
        <v>0</v>
      </c>
      <c r="R1459" s="202">
        <f t="shared" ref="R1459:R1467" si="32">Q1459*H1459</f>
        <v>0</v>
      </c>
      <c r="S1459" s="202">
        <v>0</v>
      </c>
      <c r="T1459" s="203">
        <f t="shared" ref="T1459:T1467" si="33">S1459*H1459</f>
        <v>0</v>
      </c>
      <c r="U1459" s="35"/>
      <c r="V1459" s="35"/>
      <c r="W1459" s="35"/>
      <c r="X1459" s="35"/>
      <c r="Y1459" s="35"/>
      <c r="Z1459" s="35"/>
      <c r="AA1459" s="35"/>
      <c r="AB1459" s="35"/>
      <c r="AC1459" s="35"/>
      <c r="AD1459" s="35"/>
      <c r="AE1459" s="35"/>
      <c r="AR1459" s="204" t="s">
        <v>343</v>
      </c>
      <c r="AT1459" s="204" t="s">
        <v>208</v>
      </c>
      <c r="AU1459" s="204" t="s">
        <v>82</v>
      </c>
      <c r="AY1459" s="18" t="s">
        <v>206</v>
      </c>
      <c r="BE1459" s="205">
        <f t="shared" ref="BE1459:BE1467" si="34">IF(N1459="základní",J1459,0)</f>
        <v>0</v>
      </c>
      <c r="BF1459" s="205">
        <f t="shared" ref="BF1459:BF1467" si="35">IF(N1459="snížená",J1459,0)</f>
        <v>0</v>
      </c>
      <c r="BG1459" s="205">
        <f t="shared" ref="BG1459:BG1467" si="36">IF(N1459="zákl. přenesená",J1459,0)</f>
        <v>0</v>
      </c>
      <c r="BH1459" s="205">
        <f t="shared" ref="BH1459:BH1467" si="37">IF(N1459="sníž. přenesená",J1459,0)</f>
        <v>0</v>
      </c>
      <c r="BI1459" s="205">
        <f t="shared" ref="BI1459:BI1467" si="38">IF(N1459="nulová",J1459,0)</f>
        <v>0</v>
      </c>
      <c r="BJ1459" s="18" t="s">
        <v>80</v>
      </c>
      <c r="BK1459" s="205">
        <f t="shared" ref="BK1459:BK1467" si="39">ROUND(I1459*H1459,2)</f>
        <v>0</v>
      </c>
      <c r="BL1459" s="18" t="s">
        <v>343</v>
      </c>
      <c r="BM1459" s="204" t="s">
        <v>3775</v>
      </c>
    </row>
    <row r="1460" spans="1:65" s="2" customFormat="1" ht="16.5" customHeight="1">
      <c r="A1460" s="35"/>
      <c r="B1460" s="36"/>
      <c r="C1460" s="224" t="s">
        <v>3776</v>
      </c>
      <c r="D1460" s="224" t="s">
        <v>286</v>
      </c>
      <c r="E1460" s="225" t="s">
        <v>3777</v>
      </c>
      <c r="F1460" s="226" t="s">
        <v>3778</v>
      </c>
      <c r="G1460" s="227" t="s">
        <v>211</v>
      </c>
      <c r="H1460" s="228">
        <v>102</v>
      </c>
      <c r="I1460" s="229"/>
      <c r="J1460" s="230">
        <f t="shared" si="30"/>
        <v>0</v>
      </c>
      <c r="K1460" s="226" t="s">
        <v>277</v>
      </c>
      <c r="L1460" s="231"/>
      <c r="M1460" s="232" t="s">
        <v>19</v>
      </c>
      <c r="N1460" s="233" t="s">
        <v>43</v>
      </c>
      <c r="O1460" s="65"/>
      <c r="P1460" s="202">
        <f t="shared" si="31"/>
        <v>0</v>
      </c>
      <c r="Q1460" s="202">
        <v>3.8E-3</v>
      </c>
      <c r="R1460" s="202">
        <f t="shared" si="32"/>
        <v>0.3876</v>
      </c>
      <c r="S1460" s="202">
        <v>0</v>
      </c>
      <c r="T1460" s="203">
        <f t="shared" si="33"/>
        <v>0</v>
      </c>
      <c r="U1460" s="35"/>
      <c r="V1460" s="35"/>
      <c r="W1460" s="35"/>
      <c r="X1460" s="35"/>
      <c r="Y1460" s="35"/>
      <c r="Z1460" s="35"/>
      <c r="AA1460" s="35"/>
      <c r="AB1460" s="35"/>
      <c r="AC1460" s="35"/>
      <c r="AD1460" s="35"/>
      <c r="AE1460" s="35"/>
      <c r="AR1460" s="204" t="s">
        <v>422</v>
      </c>
      <c r="AT1460" s="204" t="s">
        <v>286</v>
      </c>
      <c r="AU1460" s="204" t="s">
        <v>82</v>
      </c>
      <c r="AY1460" s="18" t="s">
        <v>206</v>
      </c>
      <c r="BE1460" s="205">
        <f t="shared" si="34"/>
        <v>0</v>
      </c>
      <c r="BF1460" s="205">
        <f t="shared" si="35"/>
        <v>0</v>
      </c>
      <c r="BG1460" s="205">
        <f t="shared" si="36"/>
        <v>0</v>
      </c>
      <c r="BH1460" s="205">
        <f t="shared" si="37"/>
        <v>0</v>
      </c>
      <c r="BI1460" s="205">
        <f t="shared" si="38"/>
        <v>0</v>
      </c>
      <c r="BJ1460" s="18" t="s">
        <v>80</v>
      </c>
      <c r="BK1460" s="205">
        <f t="shared" si="39"/>
        <v>0</v>
      </c>
      <c r="BL1460" s="18" t="s">
        <v>343</v>
      </c>
      <c r="BM1460" s="204" t="s">
        <v>3779</v>
      </c>
    </row>
    <row r="1461" spans="1:65" s="2" customFormat="1" ht="16.5" customHeight="1">
      <c r="A1461" s="35"/>
      <c r="B1461" s="36"/>
      <c r="C1461" s="193" t="s">
        <v>3780</v>
      </c>
      <c r="D1461" s="193" t="s">
        <v>208</v>
      </c>
      <c r="E1461" s="194" t="s">
        <v>3781</v>
      </c>
      <c r="F1461" s="195" t="s">
        <v>3782</v>
      </c>
      <c r="G1461" s="196" t="s">
        <v>211</v>
      </c>
      <c r="H1461" s="197">
        <v>45</v>
      </c>
      <c r="I1461" s="198"/>
      <c r="J1461" s="199">
        <f t="shared" si="30"/>
        <v>0</v>
      </c>
      <c r="K1461" s="195" t="s">
        <v>277</v>
      </c>
      <c r="L1461" s="40"/>
      <c r="M1461" s="200" t="s">
        <v>19</v>
      </c>
      <c r="N1461" s="201" t="s">
        <v>43</v>
      </c>
      <c r="O1461" s="65"/>
      <c r="P1461" s="202">
        <f t="shared" si="31"/>
        <v>0</v>
      </c>
      <c r="Q1461" s="202">
        <v>0</v>
      </c>
      <c r="R1461" s="202">
        <f t="shared" si="32"/>
        <v>0</v>
      </c>
      <c r="S1461" s="202">
        <v>0</v>
      </c>
      <c r="T1461" s="203">
        <f t="shared" si="33"/>
        <v>0</v>
      </c>
      <c r="U1461" s="35"/>
      <c r="V1461" s="35"/>
      <c r="W1461" s="35"/>
      <c r="X1461" s="35"/>
      <c r="Y1461" s="35"/>
      <c r="Z1461" s="35"/>
      <c r="AA1461" s="35"/>
      <c r="AB1461" s="35"/>
      <c r="AC1461" s="35"/>
      <c r="AD1461" s="35"/>
      <c r="AE1461" s="35"/>
      <c r="AR1461" s="204" t="s">
        <v>343</v>
      </c>
      <c r="AT1461" s="204" t="s">
        <v>208</v>
      </c>
      <c r="AU1461" s="204" t="s">
        <v>82</v>
      </c>
      <c r="AY1461" s="18" t="s">
        <v>206</v>
      </c>
      <c r="BE1461" s="205">
        <f t="shared" si="34"/>
        <v>0</v>
      </c>
      <c r="BF1461" s="205">
        <f t="shared" si="35"/>
        <v>0</v>
      </c>
      <c r="BG1461" s="205">
        <f t="shared" si="36"/>
        <v>0</v>
      </c>
      <c r="BH1461" s="205">
        <f t="shared" si="37"/>
        <v>0</v>
      </c>
      <c r="BI1461" s="205">
        <f t="shared" si="38"/>
        <v>0</v>
      </c>
      <c r="BJ1461" s="18" t="s">
        <v>80</v>
      </c>
      <c r="BK1461" s="205">
        <f t="shared" si="39"/>
        <v>0</v>
      </c>
      <c r="BL1461" s="18" t="s">
        <v>343</v>
      </c>
      <c r="BM1461" s="204" t="s">
        <v>3783</v>
      </c>
    </row>
    <row r="1462" spans="1:65" s="2" customFormat="1" ht="16.5" customHeight="1">
      <c r="A1462" s="35"/>
      <c r="B1462" s="36"/>
      <c r="C1462" s="224" t="s">
        <v>3784</v>
      </c>
      <c r="D1462" s="224" t="s">
        <v>286</v>
      </c>
      <c r="E1462" s="225" t="s">
        <v>3785</v>
      </c>
      <c r="F1462" s="226" t="s">
        <v>3786</v>
      </c>
      <c r="G1462" s="227" t="s">
        <v>211</v>
      </c>
      <c r="H1462" s="228">
        <v>45</v>
      </c>
      <c r="I1462" s="229"/>
      <c r="J1462" s="230">
        <f t="shared" si="30"/>
        <v>0</v>
      </c>
      <c r="K1462" s="226" t="s">
        <v>19</v>
      </c>
      <c r="L1462" s="231"/>
      <c r="M1462" s="232" t="s">
        <v>19</v>
      </c>
      <c r="N1462" s="233" t="s">
        <v>43</v>
      </c>
      <c r="O1462" s="65"/>
      <c r="P1462" s="202">
        <f t="shared" si="31"/>
        <v>0</v>
      </c>
      <c r="Q1462" s="202">
        <v>4.6000000000000001E-4</v>
      </c>
      <c r="R1462" s="202">
        <f t="shared" si="32"/>
        <v>2.07E-2</v>
      </c>
      <c r="S1462" s="202">
        <v>0</v>
      </c>
      <c r="T1462" s="203">
        <f t="shared" si="33"/>
        <v>0</v>
      </c>
      <c r="U1462" s="35"/>
      <c r="V1462" s="35"/>
      <c r="W1462" s="35"/>
      <c r="X1462" s="35"/>
      <c r="Y1462" s="35"/>
      <c r="Z1462" s="35"/>
      <c r="AA1462" s="35"/>
      <c r="AB1462" s="35"/>
      <c r="AC1462" s="35"/>
      <c r="AD1462" s="35"/>
      <c r="AE1462" s="35"/>
      <c r="AR1462" s="204" t="s">
        <v>422</v>
      </c>
      <c r="AT1462" s="204" t="s">
        <v>286</v>
      </c>
      <c r="AU1462" s="204" t="s">
        <v>82</v>
      </c>
      <c r="AY1462" s="18" t="s">
        <v>206</v>
      </c>
      <c r="BE1462" s="205">
        <f t="shared" si="34"/>
        <v>0</v>
      </c>
      <c r="BF1462" s="205">
        <f t="shared" si="35"/>
        <v>0</v>
      </c>
      <c r="BG1462" s="205">
        <f t="shared" si="36"/>
        <v>0</v>
      </c>
      <c r="BH1462" s="205">
        <f t="shared" si="37"/>
        <v>0</v>
      </c>
      <c r="BI1462" s="205">
        <f t="shared" si="38"/>
        <v>0</v>
      </c>
      <c r="BJ1462" s="18" t="s">
        <v>80</v>
      </c>
      <c r="BK1462" s="205">
        <f t="shared" si="39"/>
        <v>0</v>
      </c>
      <c r="BL1462" s="18" t="s">
        <v>343</v>
      </c>
      <c r="BM1462" s="204" t="s">
        <v>3787</v>
      </c>
    </row>
    <row r="1463" spans="1:65" s="2" customFormat="1" ht="16.5" customHeight="1">
      <c r="A1463" s="35"/>
      <c r="B1463" s="36"/>
      <c r="C1463" s="193" t="s">
        <v>3788</v>
      </c>
      <c r="D1463" s="193" t="s">
        <v>208</v>
      </c>
      <c r="E1463" s="194" t="s">
        <v>3789</v>
      </c>
      <c r="F1463" s="195" t="s">
        <v>3790</v>
      </c>
      <c r="G1463" s="196" t="s">
        <v>211</v>
      </c>
      <c r="H1463" s="197">
        <v>2</v>
      </c>
      <c r="I1463" s="198"/>
      <c r="J1463" s="199">
        <f t="shared" si="30"/>
        <v>0</v>
      </c>
      <c r="K1463" s="195" t="s">
        <v>277</v>
      </c>
      <c r="L1463" s="40"/>
      <c r="M1463" s="200" t="s">
        <v>19</v>
      </c>
      <c r="N1463" s="201" t="s">
        <v>43</v>
      </c>
      <c r="O1463" s="65"/>
      <c r="P1463" s="202">
        <f t="shared" si="31"/>
        <v>0</v>
      </c>
      <c r="Q1463" s="202">
        <v>0</v>
      </c>
      <c r="R1463" s="202">
        <f t="shared" si="32"/>
        <v>0</v>
      </c>
      <c r="S1463" s="202">
        <v>0</v>
      </c>
      <c r="T1463" s="203">
        <f t="shared" si="33"/>
        <v>0</v>
      </c>
      <c r="U1463" s="35"/>
      <c r="V1463" s="35"/>
      <c r="W1463" s="35"/>
      <c r="X1463" s="35"/>
      <c r="Y1463" s="35"/>
      <c r="Z1463" s="35"/>
      <c r="AA1463" s="35"/>
      <c r="AB1463" s="35"/>
      <c r="AC1463" s="35"/>
      <c r="AD1463" s="35"/>
      <c r="AE1463" s="35"/>
      <c r="AR1463" s="204" t="s">
        <v>343</v>
      </c>
      <c r="AT1463" s="204" t="s">
        <v>208</v>
      </c>
      <c r="AU1463" s="204" t="s">
        <v>82</v>
      </c>
      <c r="AY1463" s="18" t="s">
        <v>206</v>
      </c>
      <c r="BE1463" s="205">
        <f t="shared" si="34"/>
        <v>0</v>
      </c>
      <c r="BF1463" s="205">
        <f t="shared" si="35"/>
        <v>0</v>
      </c>
      <c r="BG1463" s="205">
        <f t="shared" si="36"/>
        <v>0</v>
      </c>
      <c r="BH1463" s="205">
        <f t="shared" si="37"/>
        <v>0</v>
      </c>
      <c r="BI1463" s="205">
        <f t="shared" si="38"/>
        <v>0</v>
      </c>
      <c r="BJ1463" s="18" t="s">
        <v>80</v>
      </c>
      <c r="BK1463" s="205">
        <f t="shared" si="39"/>
        <v>0</v>
      </c>
      <c r="BL1463" s="18" t="s">
        <v>343</v>
      </c>
      <c r="BM1463" s="204" t="s">
        <v>3791</v>
      </c>
    </row>
    <row r="1464" spans="1:65" s="2" customFormat="1" ht="16.5" customHeight="1">
      <c r="A1464" s="35"/>
      <c r="B1464" s="36"/>
      <c r="C1464" s="224" t="s">
        <v>3792</v>
      </c>
      <c r="D1464" s="224" t="s">
        <v>286</v>
      </c>
      <c r="E1464" s="225" t="s">
        <v>3793</v>
      </c>
      <c r="F1464" s="226" t="s">
        <v>3794</v>
      </c>
      <c r="G1464" s="227" t="s">
        <v>211</v>
      </c>
      <c r="H1464" s="228">
        <v>2</v>
      </c>
      <c r="I1464" s="229"/>
      <c r="J1464" s="230">
        <f t="shared" si="30"/>
        <v>0</v>
      </c>
      <c r="K1464" s="226" t="s">
        <v>277</v>
      </c>
      <c r="L1464" s="231"/>
      <c r="M1464" s="232" t="s">
        <v>19</v>
      </c>
      <c r="N1464" s="233" t="s">
        <v>43</v>
      </c>
      <c r="O1464" s="65"/>
      <c r="P1464" s="202">
        <f t="shared" si="31"/>
        <v>0</v>
      </c>
      <c r="Q1464" s="202">
        <v>2.1000000000000001E-4</v>
      </c>
      <c r="R1464" s="202">
        <f t="shared" si="32"/>
        <v>4.2000000000000002E-4</v>
      </c>
      <c r="S1464" s="202">
        <v>0</v>
      </c>
      <c r="T1464" s="203">
        <f t="shared" si="33"/>
        <v>0</v>
      </c>
      <c r="U1464" s="35"/>
      <c r="V1464" s="35"/>
      <c r="W1464" s="35"/>
      <c r="X1464" s="35"/>
      <c r="Y1464" s="35"/>
      <c r="Z1464" s="35"/>
      <c r="AA1464" s="35"/>
      <c r="AB1464" s="35"/>
      <c r="AC1464" s="35"/>
      <c r="AD1464" s="35"/>
      <c r="AE1464" s="35"/>
      <c r="AR1464" s="204" t="s">
        <v>422</v>
      </c>
      <c r="AT1464" s="204" t="s">
        <v>286</v>
      </c>
      <c r="AU1464" s="204" t="s">
        <v>82</v>
      </c>
      <c r="AY1464" s="18" t="s">
        <v>206</v>
      </c>
      <c r="BE1464" s="205">
        <f t="shared" si="34"/>
        <v>0</v>
      </c>
      <c r="BF1464" s="205">
        <f t="shared" si="35"/>
        <v>0</v>
      </c>
      <c r="BG1464" s="205">
        <f t="shared" si="36"/>
        <v>0</v>
      </c>
      <c r="BH1464" s="205">
        <f t="shared" si="37"/>
        <v>0</v>
      </c>
      <c r="BI1464" s="205">
        <f t="shared" si="38"/>
        <v>0</v>
      </c>
      <c r="BJ1464" s="18" t="s">
        <v>80</v>
      </c>
      <c r="BK1464" s="205">
        <f t="shared" si="39"/>
        <v>0</v>
      </c>
      <c r="BL1464" s="18" t="s">
        <v>343</v>
      </c>
      <c r="BM1464" s="204" t="s">
        <v>3795</v>
      </c>
    </row>
    <row r="1465" spans="1:65" s="2" customFormat="1" ht="16.5" customHeight="1">
      <c r="A1465" s="35"/>
      <c r="B1465" s="36"/>
      <c r="C1465" s="193" t="s">
        <v>3796</v>
      </c>
      <c r="D1465" s="193" t="s">
        <v>208</v>
      </c>
      <c r="E1465" s="194" t="s">
        <v>3797</v>
      </c>
      <c r="F1465" s="195" t="s">
        <v>3798</v>
      </c>
      <c r="G1465" s="196" t="s">
        <v>211</v>
      </c>
      <c r="H1465" s="197">
        <v>3</v>
      </c>
      <c r="I1465" s="198"/>
      <c r="J1465" s="199">
        <f t="shared" si="30"/>
        <v>0</v>
      </c>
      <c r="K1465" s="195" t="s">
        <v>277</v>
      </c>
      <c r="L1465" s="40"/>
      <c r="M1465" s="200" t="s">
        <v>19</v>
      </c>
      <c r="N1465" s="201" t="s">
        <v>43</v>
      </c>
      <c r="O1465" s="65"/>
      <c r="P1465" s="202">
        <f t="shared" si="31"/>
        <v>0</v>
      </c>
      <c r="Q1465" s="202">
        <v>0</v>
      </c>
      <c r="R1465" s="202">
        <f t="shared" si="32"/>
        <v>0</v>
      </c>
      <c r="S1465" s="202">
        <v>0</v>
      </c>
      <c r="T1465" s="203">
        <f t="shared" si="33"/>
        <v>0</v>
      </c>
      <c r="U1465" s="35"/>
      <c r="V1465" s="35"/>
      <c r="W1465" s="35"/>
      <c r="X1465" s="35"/>
      <c r="Y1465" s="35"/>
      <c r="Z1465" s="35"/>
      <c r="AA1465" s="35"/>
      <c r="AB1465" s="35"/>
      <c r="AC1465" s="35"/>
      <c r="AD1465" s="35"/>
      <c r="AE1465" s="35"/>
      <c r="AR1465" s="204" t="s">
        <v>343</v>
      </c>
      <c r="AT1465" s="204" t="s">
        <v>208</v>
      </c>
      <c r="AU1465" s="204" t="s">
        <v>82</v>
      </c>
      <c r="AY1465" s="18" t="s">
        <v>206</v>
      </c>
      <c r="BE1465" s="205">
        <f t="shared" si="34"/>
        <v>0</v>
      </c>
      <c r="BF1465" s="205">
        <f t="shared" si="35"/>
        <v>0</v>
      </c>
      <c r="BG1465" s="205">
        <f t="shared" si="36"/>
        <v>0</v>
      </c>
      <c r="BH1465" s="205">
        <f t="shared" si="37"/>
        <v>0</v>
      </c>
      <c r="BI1465" s="205">
        <f t="shared" si="38"/>
        <v>0</v>
      </c>
      <c r="BJ1465" s="18" t="s">
        <v>80</v>
      </c>
      <c r="BK1465" s="205">
        <f t="shared" si="39"/>
        <v>0</v>
      </c>
      <c r="BL1465" s="18" t="s">
        <v>343</v>
      </c>
      <c r="BM1465" s="204" t="s">
        <v>3799</v>
      </c>
    </row>
    <row r="1466" spans="1:65" s="2" customFormat="1" ht="16.5" customHeight="1">
      <c r="A1466" s="35"/>
      <c r="B1466" s="36"/>
      <c r="C1466" s="224" t="s">
        <v>3800</v>
      </c>
      <c r="D1466" s="224" t="s">
        <v>286</v>
      </c>
      <c r="E1466" s="225" t="s">
        <v>3801</v>
      </c>
      <c r="F1466" s="226" t="s">
        <v>3802</v>
      </c>
      <c r="G1466" s="227" t="s">
        <v>211</v>
      </c>
      <c r="H1466" s="228">
        <v>3</v>
      </c>
      <c r="I1466" s="229"/>
      <c r="J1466" s="230">
        <f t="shared" si="30"/>
        <v>0</v>
      </c>
      <c r="K1466" s="226" t="s">
        <v>19</v>
      </c>
      <c r="L1466" s="231"/>
      <c r="M1466" s="232" t="s">
        <v>19</v>
      </c>
      <c r="N1466" s="233" t="s">
        <v>43</v>
      </c>
      <c r="O1466" s="65"/>
      <c r="P1466" s="202">
        <f t="shared" si="31"/>
        <v>0</v>
      </c>
      <c r="Q1466" s="202">
        <v>1.4999999999999999E-4</v>
      </c>
      <c r="R1466" s="202">
        <f t="shared" si="32"/>
        <v>4.4999999999999999E-4</v>
      </c>
      <c r="S1466" s="202">
        <v>0</v>
      </c>
      <c r="T1466" s="203">
        <f t="shared" si="33"/>
        <v>0</v>
      </c>
      <c r="U1466" s="35"/>
      <c r="V1466" s="35"/>
      <c r="W1466" s="35"/>
      <c r="X1466" s="35"/>
      <c r="Y1466" s="35"/>
      <c r="Z1466" s="35"/>
      <c r="AA1466" s="35"/>
      <c r="AB1466" s="35"/>
      <c r="AC1466" s="35"/>
      <c r="AD1466" s="35"/>
      <c r="AE1466" s="35"/>
      <c r="AR1466" s="204" t="s">
        <v>422</v>
      </c>
      <c r="AT1466" s="204" t="s">
        <v>286</v>
      </c>
      <c r="AU1466" s="204" t="s">
        <v>82</v>
      </c>
      <c r="AY1466" s="18" t="s">
        <v>206</v>
      </c>
      <c r="BE1466" s="205">
        <f t="shared" si="34"/>
        <v>0</v>
      </c>
      <c r="BF1466" s="205">
        <f t="shared" si="35"/>
        <v>0</v>
      </c>
      <c r="BG1466" s="205">
        <f t="shared" si="36"/>
        <v>0</v>
      </c>
      <c r="BH1466" s="205">
        <f t="shared" si="37"/>
        <v>0</v>
      </c>
      <c r="BI1466" s="205">
        <f t="shared" si="38"/>
        <v>0</v>
      </c>
      <c r="BJ1466" s="18" t="s">
        <v>80</v>
      </c>
      <c r="BK1466" s="205">
        <f t="shared" si="39"/>
        <v>0</v>
      </c>
      <c r="BL1466" s="18" t="s">
        <v>343</v>
      </c>
      <c r="BM1466" s="204" t="s">
        <v>3803</v>
      </c>
    </row>
    <row r="1467" spans="1:65" s="2" customFormat="1" ht="16.5" customHeight="1">
      <c r="A1467" s="35"/>
      <c r="B1467" s="36"/>
      <c r="C1467" s="193" t="s">
        <v>3804</v>
      </c>
      <c r="D1467" s="193" t="s">
        <v>208</v>
      </c>
      <c r="E1467" s="194" t="s">
        <v>3805</v>
      </c>
      <c r="F1467" s="195" t="s">
        <v>3806</v>
      </c>
      <c r="G1467" s="196" t="s">
        <v>211</v>
      </c>
      <c r="H1467" s="197">
        <v>8</v>
      </c>
      <c r="I1467" s="198"/>
      <c r="J1467" s="199">
        <f t="shared" si="30"/>
        <v>0</v>
      </c>
      <c r="K1467" s="195" t="s">
        <v>277</v>
      </c>
      <c r="L1467" s="40"/>
      <c r="M1467" s="200" t="s">
        <v>19</v>
      </c>
      <c r="N1467" s="201" t="s">
        <v>43</v>
      </c>
      <c r="O1467" s="65"/>
      <c r="P1467" s="202">
        <f t="shared" si="31"/>
        <v>0</v>
      </c>
      <c r="Q1467" s="202">
        <v>0</v>
      </c>
      <c r="R1467" s="202">
        <f t="shared" si="32"/>
        <v>0</v>
      </c>
      <c r="S1467" s="202">
        <v>0</v>
      </c>
      <c r="T1467" s="203">
        <f t="shared" si="33"/>
        <v>0</v>
      </c>
      <c r="U1467" s="35"/>
      <c r="V1467" s="35"/>
      <c r="W1467" s="35"/>
      <c r="X1467" s="35"/>
      <c r="Y1467" s="35"/>
      <c r="Z1467" s="35"/>
      <c r="AA1467" s="35"/>
      <c r="AB1467" s="35"/>
      <c r="AC1467" s="35"/>
      <c r="AD1467" s="35"/>
      <c r="AE1467" s="35"/>
      <c r="AR1467" s="204" t="s">
        <v>343</v>
      </c>
      <c r="AT1467" s="204" t="s">
        <v>208</v>
      </c>
      <c r="AU1467" s="204" t="s">
        <v>82</v>
      </c>
      <c r="AY1467" s="18" t="s">
        <v>206</v>
      </c>
      <c r="BE1467" s="205">
        <f t="shared" si="34"/>
        <v>0</v>
      </c>
      <c r="BF1467" s="205">
        <f t="shared" si="35"/>
        <v>0</v>
      </c>
      <c r="BG1467" s="205">
        <f t="shared" si="36"/>
        <v>0</v>
      </c>
      <c r="BH1467" s="205">
        <f t="shared" si="37"/>
        <v>0</v>
      </c>
      <c r="BI1467" s="205">
        <f t="shared" si="38"/>
        <v>0</v>
      </c>
      <c r="BJ1467" s="18" t="s">
        <v>80</v>
      </c>
      <c r="BK1467" s="205">
        <f t="shared" si="39"/>
        <v>0</v>
      </c>
      <c r="BL1467" s="18" t="s">
        <v>343</v>
      </c>
      <c r="BM1467" s="204" t="s">
        <v>3807</v>
      </c>
    </row>
    <row r="1468" spans="1:65" s="13" customFormat="1" ht="11.25">
      <c r="B1468" s="206"/>
      <c r="C1468" s="207"/>
      <c r="D1468" s="208" t="s">
        <v>246</v>
      </c>
      <c r="E1468" s="209" t="s">
        <v>19</v>
      </c>
      <c r="F1468" s="210" t="s">
        <v>3808</v>
      </c>
      <c r="G1468" s="207"/>
      <c r="H1468" s="211">
        <v>8</v>
      </c>
      <c r="I1468" s="212"/>
      <c r="J1468" s="207"/>
      <c r="K1468" s="207"/>
      <c r="L1468" s="213"/>
      <c r="M1468" s="214"/>
      <c r="N1468" s="215"/>
      <c r="O1468" s="215"/>
      <c r="P1468" s="215"/>
      <c r="Q1468" s="215"/>
      <c r="R1468" s="215"/>
      <c r="S1468" s="215"/>
      <c r="T1468" s="216"/>
      <c r="AT1468" s="217" t="s">
        <v>246</v>
      </c>
      <c r="AU1468" s="217" t="s">
        <v>82</v>
      </c>
      <c r="AV1468" s="13" t="s">
        <v>82</v>
      </c>
      <c r="AW1468" s="13" t="s">
        <v>33</v>
      </c>
      <c r="AX1468" s="13" t="s">
        <v>80</v>
      </c>
      <c r="AY1468" s="217" t="s">
        <v>206</v>
      </c>
    </row>
    <row r="1469" spans="1:65" s="2" customFormat="1" ht="16.5" customHeight="1">
      <c r="A1469" s="35"/>
      <c r="B1469" s="36"/>
      <c r="C1469" s="224" t="s">
        <v>3809</v>
      </c>
      <c r="D1469" s="224" t="s">
        <v>286</v>
      </c>
      <c r="E1469" s="225" t="s">
        <v>3810</v>
      </c>
      <c r="F1469" s="226" t="s">
        <v>3811</v>
      </c>
      <c r="G1469" s="227" t="s">
        <v>211</v>
      </c>
      <c r="H1469" s="228">
        <v>8</v>
      </c>
      <c r="I1469" s="229"/>
      <c r="J1469" s="230">
        <f>ROUND(I1469*H1469,2)</f>
        <v>0</v>
      </c>
      <c r="K1469" s="226" t="s">
        <v>277</v>
      </c>
      <c r="L1469" s="231"/>
      <c r="M1469" s="232" t="s">
        <v>19</v>
      </c>
      <c r="N1469" s="233" t="s">
        <v>43</v>
      </c>
      <c r="O1469" s="65"/>
      <c r="P1469" s="202">
        <f>O1469*H1469</f>
        <v>0</v>
      </c>
      <c r="Q1469" s="202">
        <v>1.4E-3</v>
      </c>
      <c r="R1469" s="202">
        <f>Q1469*H1469</f>
        <v>1.12E-2</v>
      </c>
      <c r="S1469" s="202">
        <v>0</v>
      </c>
      <c r="T1469" s="203">
        <f>S1469*H1469</f>
        <v>0</v>
      </c>
      <c r="U1469" s="35"/>
      <c r="V1469" s="35"/>
      <c r="W1469" s="35"/>
      <c r="X1469" s="35"/>
      <c r="Y1469" s="35"/>
      <c r="Z1469" s="35"/>
      <c r="AA1469" s="35"/>
      <c r="AB1469" s="35"/>
      <c r="AC1469" s="35"/>
      <c r="AD1469" s="35"/>
      <c r="AE1469" s="35"/>
      <c r="AR1469" s="204" t="s">
        <v>422</v>
      </c>
      <c r="AT1469" s="204" t="s">
        <v>286</v>
      </c>
      <c r="AU1469" s="204" t="s">
        <v>82</v>
      </c>
      <c r="AY1469" s="18" t="s">
        <v>206</v>
      </c>
      <c r="BE1469" s="205">
        <f>IF(N1469="základní",J1469,0)</f>
        <v>0</v>
      </c>
      <c r="BF1469" s="205">
        <f>IF(N1469="snížená",J1469,0)</f>
        <v>0</v>
      </c>
      <c r="BG1469" s="205">
        <f>IF(N1469="zákl. přenesená",J1469,0)</f>
        <v>0</v>
      </c>
      <c r="BH1469" s="205">
        <f>IF(N1469="sníž. přenesená",J1469,0)</f>
        <v>0</v>
      </c>
      <c r="BI1469" s="205">
        <f>IF(N1469="nulová",J1469,0)</f>
        <v>0</v>
      </c>
      <c r="BJ1469" s="18" t="s">
        <v>80</v>
      </c>
      <c r="BK1469" s="205">
        <f>ROUND(I1469*H1469,2)</f>
        <v>0</v>
      </c>
      <c r="BL1469" s="18" t="s">
        <v>343</v>
      </c>
      <c r="BM1469" s="204" t="s">
        <v>3812</v>
      </c>
    </row>
    <row r="1470" spans="1:65" s="2" customFormat="1" ht="16.5" customHeight="1">
      <c r="A1470" s="35"/>
      <c r="B1470" s="36"/>
      <c r="C1470" s="193" t="s">
        <v>3813</v>
      </c>
      <c r="D1470" s="193" t="s">
        <v>208</v>
      </c>
      <c r="E1470" s="194" t="s">
        <v>3814</v>
      </c>
      <c r="F1470" s="195" t="s">
        <v>3815</v>
      </c>
      <c r="G1470" s="196" t="s">
        <v>211</v>
      </c>
      <c r="H1470" s="197">
        <v>5</v>
      </c>
      <c r="I1470" s="198"/>
      <c r="J1470" s="199">
        <f>ROUND(I1470*H1470,2)</f>
        <v>0</v>
      </c>
      <c r="K1470" s="195" t="s">
        <v>277</v>
      </c>
      <c r="L1470" s="40"/>
      <c r="M1470" s="200" t="s">
        <v>19</v>
      </c>
      <c r="N1470" s="201" t="s">
        <v>43</v>
      </c>
      <c r="O1470" s="65"/>
      <c r="P1470" s="202">
        <f>O1470*H1470</f>
        <v>0</v>
      </c>
      <c r="Q1470" s="202">
        <v>0</v>
      </c>
      <c r="R1470" s="202">
        <f>Q1470*H1470</f>
        <v>0</v>
      </c>
      <c r="S1470" s="202">
        <v>0</v>
      </c>
      <c r="T1470" s="203">
        <f>S1470*H1470</f>
        <v>0</v>
      </c>
      <c r="U1470" s="35"/>
      <c r="V1470" s="35"/>
      <c r="W1470" s="35"/>
      <c r="X1470" s="35"/>
      <c r="Y1470" s="35"/>
      <c r="Z1470" s="35"/>
      <c r="AA1470" s="35"/>
      <c r="AB1470" s="35"/>
      <c r="AC1470" s="35"/>
      <c r="AD1470" s="35"/>
      <c r="AE1470" s="35"/>
      <c r="AR1470" s="204" t="s">
        <v>343</v>
      </c>
      <c r="AT1470" s="204" t="s">
        <v>208</v>
      </c>
      <c r="AU1470" s="204" t="s">
        <v>82</v>
      </c>
      <c r="AY1470" s="18" t="s">
        <v>206</v>
      </c>
      <c r="BE1470" s="205">
        <f>IF(N1470="základní",J1470,0)</f>
        <v>0</v>
      </c>
      <c r="BF1470" s="205">
        <f>IF(N1470="snížená",J1470,0)</f>
        <v>0</v>
      </c>
      <c r="BG1470" s="205">
        <f>IF(N1470="zákl. přenesená",J1470,0)</f>
        <v>0</v>
      </c>
      <c r="BH1470" s="205">
        <f>IF(N1470="sníž. přenesená",J1470,0)</f>
        <v>0</v>
      </c>
      <c r="BI1470" s="205">
        <f>IF(N1470="nulová",J1470,0)</f>
        <v>0</v>
      </c>
      <c r="BJ1470" s="18" t="s">
        <v>80</v>
      </c>
      <c r="BK1470" s="205">
        <f>ROUND(I1470*H1470,2)</f>
        <v>0</v>
      </c>
      <c r="BL1470" s="18" t="s">
        <v>343</v>
      </c>
      <c r="BM1470" s="204" t="s">
        <v>3816</v>
      </c>
    </row>
    <row r="1471" spans="1:65" s="2" customFormat="1" ht="16.5" customHeight="1">
      <c r="A1471" s="35"/>
      <c r="B1471" s="36"/>
      <c r="C1471" s="224" t="s">
        <v>3817</v>
      </c>
      <c r="D1471" s="224" t="s">
        <v>286</v>
      </c>
      <c r="E1471" s="225" t="s">
        <v>3818</v>
      </c>
      <c r="F1471" s="226" t="s">
        <v>3819</v>
      </c>
      <c r="G1471" s="227" t="s">
        <v>211</v>
      </c>
      <c r="H1471" s="228">
        <v>5</v>
      </c>
      <c r="I1471" s="229"/>
      <c r="J1471" s="230">
        <f>ROUND(I1471*H1471,2)</f>
        <v>0</v>
      </c>
      <c r="K1471" s="226" t="s">
        <v>277</v>
      </c>
      <c r="L1471" s="231"/>
      <c r="M1471" s="232" t="s">
        <v>19</v>
      </c>
      <c r="N1471" s="233" t="s">
        <v>43</v>
      </c>
      <c r="O1471" s="65"/>
      <c r="P1471" s="202">
        <f>O1471*H1471</f>
        <v>0</v>
      </c>
      <c r="Q1471" s="202">
        <v>1.5E-3</v>
      </c>
      <c r="R1471" s="202">
        <f>Q1471*H1471</f>
        <v>7.4999999999999997E-3</v>
      </c>
      <c r="S1471" s="202">
        <v>0</v>
      </c>
      <c r="T1471" s="203">
        <f>S1471*H1471</f>
        <v>0</v>
      </c>
      <c r="U1471" s="35"/>
      <c r="V1471" s="35"/>
      <c r="W1471" s="35"/>
      <c r="X1471" s="35"/>
      <c r="Y1471" s="35"/>
      <c r="Z1471" s="35"/>
      <c r="AA1471" s="35"/>
      <c r="AB1471" s="35"/>
      <c r="AC1471" s="35"/>
      <c r="AD1471" s="35"/>
      <c r="AE1471" s="35"/>
      <c r="AR1471" s="204" t="s">
        <v>422</v>
      </c>
      <c r="AT1471" s="204" t="s">
        <v>286</v>
      </c>
      <c r="AU1471" s="204" t="s">
        <v>82</v>
      </c>
      <c r="AY1471" s="18" t="s">
        <v>206</v>
      </c>
      <c r="BE1471" s="205">
        <f>IF(N1471="základní",J1471,0)</f>
        <v>0</v>
      </c>
      <c r="BF1471" s="205">
        <f>IF(N1471="snížená",J1471,0)</f>
        <v>0</v>
      </c>
      <c r="BG1471" s="205">
        <f>IF(N1471="zákl. přenesená",J1471,0)</f>
        <v>0</v>
      </c>
      <c r="BH1471" s="205">
        <f>IF(N1471="sníž. přenesená",J1471,0)</f>
        <v>0</v>
      </c>
      <c r="BI1471" s="205">
        <f>IF(N1471="nulová",J1471,0)</f>
        <v>0</v>
      </c>
      <c r="BJ1471" s="18" t="s">
        <v>80</v>
      </c>
      <c r="BK1471" s="205">
        <f>ROUND(I1471*H1471,2)</f>
        <v>0</v>
      </c>
      <c r="BL1471" s="18" t="s">
        <v>343</v>
      </c>
      <c r="BM1471" s="204" t="s">
        <v>3820</v>
      </c>
    </row>
    <row r="1472" spans="1:65" s="2" customFormat="1" ht="21.75" customHeight="1">
      <c r="A1472" s="35"/>
      <c r="B1472" s="36"/>
      <c r="C1472" s="193" t="s">
        <v>3821</v>
      </c>
      <c r="D1472" s="193" t="s">
        <v>208</v>
      </c>
      <c r="E1472" s="194" t="s">
        <v>3822</v>
      </c>
      <c r="F1472" s="195" t="s">
        <v>3823</v>
      </c>
      <c r="G1472" s="196" t="s">
        <v>211</v>
      </c>
      <c r="H1472" s="197">
        <v>1</v>
      </c>
      <c r="I1472" s="198"/>
      <c r="J1472" s="199">
        <f>ROUND(I1472*H1472,2)</f>
        <v>0</v>
      </c>
      <c r="K1472" s="195" t="s">
        <v>277</v>
      </c>
      <c r="L1472" s="40"/>
      <c r="M1472" s="200" t="s">
        <v>19</v>
      </c>
      <c r="N1472" s="201" t="s">
        <v>43</v>
      </c>
      <c r="O1472" s="65"/>
      <c r="P1472" s="202">
        <f>O1472*H1472</f>
        <v>0</v>
      </c>
      <c r="Q1472" s="202">
        <v>4.0000000000000002E-4</v>
      </c>
      <c r="R1472" s="202">
        <f>Q1472*H1472</f>
        <v>4.0000000000000002E-4</v>
      </c>
      <c r="S1472" s="202">
        <v>0</v>
      </c>
      <c r="T1472" s="203">
        <f>S1472*H1472</f>
        <v>0</v>
      </c>
      <c r="U1472" s="35"/>
      <c r="V1472" s="35"/>
      <c r="W1472" s="35"/>
      <c r="X1472" s="35"/>
      <c r="Y1472" s="35"/>
      <c r="Z1472" s="35"/>
      <c r="AA1472" s="35"/>
      <c r="AB1472" s="35"/>
      <c r="AC1472" s="35"/>
      <c r="AD1472" s="35"/>
      <c r="AE1472" s="35"/>
      <c r="AR1472" s="204" t="s">
        <v>343</v>
      </c>
      <c r="AT1472" s="204" t="s">
        <v>208</v>
      </c>
      <c r="AU1472" s="204" t="s">
        <v>82</v>
      </c>
      <c r="AY1472" s="18" t="s">
        <v>206</v>
      </c>
      <c r="BE1472" s="205">
        <f>IF(N1472="základní",J1472,0)</f>
        <v>0</v>
      </c>
      <c r="BF1472" s="205">
        <f>IF(N1472="snížená",J1472,0)</f>
        <v>0</v>
      </c>
      <c r="BG1472" s="205">
        <f>IF(N1472="zákl. přenesená",J1472,0)</f>
        <v>0</v>
      </c>
      <c r="BH1472" s="205">
        <f>IF(N1472="sníž. přenesená",J1472,0)</f>
        <v>0</v>
      </c>
      <c r="BI1472" s="205">
        <f>IF(N1472="nulová",J1472,0)</f>
        <v>0</v>
      </c>
      <c r="BJ1472" s="18" t="s">
        <v>80</v>
      </c>
      <c r="BK1472" s="205">
        <f>ROUND(I1472*H1472,2)</f>
        <v>0</v>
      </c>
      <c r="BL1472" s="18" t="s">
        <v>343</v>
      </c>
      <c r="BM1472" s="204" t="s">
        <v>3824</v>
      </c>
    </row>
    <row r="1473" spans="1:65" s="2" customFormat="1" ht="39">
      <c r="A1473" s="35"/>
      <c r="B1473" s="36"/>
      <c r="C1473" s="37"/>
      <c r="D1473" s="208" t="s">
        <v>279</v>
      </c>
      <c r="E1473" s="37"/>
      <c r="F1473" s="221" t="s">
        <v>3825</v>
      </c>
      <c r="G1473" s="37"/>
      <c r="H1473" s="37"/>
      <c r="I1473" s="116"/>
      <c r="J1473" s="37"/>
      <c r="K1473" s="37"/>
      <c r="L1473" s="40"/>
      <c r="M1473" s="222"/>
      <c r="N1473" s="223"/>
      <c r="O1473" s="65"/>
      <c r="P1473" s="65"/>
      <c r="Q1473" s="65"/>
      <c r="R1473" s="65"/>
      <c r="S1473" s="65"/>
      <c r="T1473" s="66"/>
      <c r="U1473" s="35"/>
      <c r="V1473" s="35"/>
      <c r="W1473" s="35"/>
      <c r="X1473" s="35"/>
      <c r="Y1473" s="35"/>
      <c r="Z1473" s="35"/>
      <c r="AA1473" s="35"/>
      <c r="AB1473" s="35"/>
      <c r="AC1473" s="35"/>
      <c r="AD1473" s="35"/>
      <c r="AE1473" s="35"/>
      <c r="AT1473" s="18" t="s">
        <v>279</v>
      </c>
      <c r="AU1473" s="18" t="s">
        <v>82</v>
      </c>
    </row>
    <row r="1474" spans="1:65" s="2" customFormat="1" ht="16.5" customHeight="1">
      <c r="A1474" s="35"/>
      <c r="B1474" s="36"/>
      <c r="C1474" s="224" t="s">
        <v>3826</v>
      </c>
      <c r="D1474" s="224" t="s">
        <v>286</v>
      </c>
      <c r="E1474" s="225" t="s">
        <v>3827</v>
      </c>
      <c r="F1474" s="226" t="s">
        <v>3828</v>
      </c>
      <c r="G1474" s="227" t="s">
        <v>211</v>
      </c>
      <c r="H1474" s="228">
        <v>1</v>
      </c>
      <c r="I1474" s="229"/>
      <c r="J1474" s="230">
        <f>ROUND(I1474*H1474,2)</f>
        <v>0</v>
      </c>
      <c r="K1474" s="226" t="s">
        <v>277</v>
      </c>
      <c r="L1474" s="231"/>
      <c r="M1474" s="232" t="s">
        <v>19</v>
      </c>
      <c r="N1474" s="233" t="s">
        <v>43</v>
      </c>
      <c r="O1474" s="65"/>
      <c r="P1474" s="202">
        <f>O1474*H1474</f>
        <v>0</v>
      </c>
      <c r="Q1474" s="202">
        <v>1.7000000000000001E-2</v>
      </c>
      <c r="R1474" s="202">
        <f>Q1474*H1474</f>
        <v>1.7000000000000001E-2</v>
      </c>
      <c r="S1474" s="202">
        <v>0</v>
      </c>
      <c r="T1474" s="203">
        <f>S1474*H1474</f>
        <v>0</v>
      </c>
      <c r="U1474" s="35"/>
      <c r="V1474" s="35"/>
      <c r="W1474" s="35"/>
      <c r="X1474" s="35"/>
      <c r="Y1474" s="35"/>
      <c r="Z1474" s="35"/>
      <c r="AA1474" s="35"/>
      <c r="AB1474" s="35"/>
      <c r="AC1474" s="35"/>
      <c r="AD1474" s="35"/>
      <c r="AE1474" s="35"/>
      <c r="AR1474" s="204" t="s">
        <v>422</v>
      </c>
      <c r="AT1474" s="204" t="s">
        <v>286</v>
      </c>
      <c r="AU1474" s="204" t="s">
        <v>82</v>
      </c>
      <c r="AY1474" s="18" t="s">
        <v>206</v>
      </c>
      <c r="BE1474" s="205">
        <f>IF(N1474="základní",J1474,0)</f>
        <v>0</v>
      </c>
      <c r="BF1474" s="205">
        <f>IF(N1474="snížená",J1474,0)</f>
        <v>0</v>
      </c>
      <c r="BG1474" s="205">
        <f>IF(N1474="zákl. přenesená",J1474,0)</f>
        <v>0</v>
      </c>
      <c r="BH1474" s="205">
        <f>IF(N1474="sníž. přenesená",J1474,0)</f>
        <v>0</v>
      </c>
      <c r="BI1474" s="205">
        <f>IF(N1474="nulová",J1474,0)</f>
        <v>0</v>
      </c>
      <c r="BJ1474" s="18" t="s">
        <v>80</v>
      </c>
      <c r="BK1474" s="205">
        <f>ROUND(I1474*H1474,2)</f>
        <v>0</v>
      </c>
      <c r="BL1474" s="18" t="s">
        <v>343</v>
      </c>
      <c r="BM1474" s="204" t="s">
        <v>3829</v>
      </c>
    </row>
    <row r="1475" spans="1:65" s="2" customFormat="1" ht="21.75" customHeight="1">
      <c r="A1475" s="35"/>
      <c r="B1475" s="36"/>
      <c r="C1475" s="193" t="s">
        <v>3830</v>
      </c>
      <c r="D1475" s="193" t="s">
        <v>208</v>
      </c>
      <c r="E1475" s="194" t="s">
        <v>3831</v>
      </c>
      <c r="F1475" s="195" t="s">
        <v>3832</v>
      </c>
      <c r="G1475" s="196" t="s">
        <v>211</v>
      </c>
      <c r="H1475" s="197">
        <v>2</v>
      </c>
      <c r="I1475" s="198"/>
      <c r="J1475" s="199">
        <f>ROUND(I1475*H1475,2)</f>
        <v>0</v>
      </c>
      <c r="K1475" s="195" t="s">
        <v>277</v>
      </c>
      <c r="L1475" s="40"/>
      <c r="M1475" s="200" t="s">
        <v>19</v>
      </c>
      <c r="N1475" s="201" t="s">
        <v>43</v>
      </c>
      <c r="O1475" s="65"/>
      <c r="P1475" s="202">
        <f>O1475*H1475</f>
        <v>0</v>
      </c>
      <c r="Q1475" s="202">
        <v>4.0999999999999999E-4</v>
      </c>
      <c r="R1475" s="202">
        <f>Q1475*H1475</f>
        <v>8.1999999999999998E-4</v>
      </c>
      <c r="S1475" s="202">
        <v>0</v>
      </c>
      <c r="T1475" s="203">
        <f>S1475*H1475</f>
        <v>0</v>
      </c>
      <c r="U1475" s="35"/>
      <c r="V1475" s="35"/>
      <c r="W1475" s="35"/>
      <c r="X1475" s="35"/>
      <c r="Y1475" s="35"/>
      <c r="Z1475" s="35"/>
      <c r="AA1475" s="35"/>
      <c r="AB1475" s="35"/>
      <c r="AC1475" s="35"/>
      <c r="AD1475" s="35"/>
      <c r="AE1475" s="35"/>
      <c r="AR1475" s="204" t="s">
        <v>343</v>
      </c>
      <c r="AT1475" s="204" t="s">
        <v>208</v>
      </c>
      <c r="AU1475" s="204" t="s">
        <v>82</v>
      </c>
      <c r="AY1475" s="18" t="s">
        <v>206</v>
      </c>
      <c r="BE1475" s="205">
        <f>IF(N1475="základní",J1475,0)</f>
        <v>0</v>
      </c>
      <c r="BF1475" s="205">
        <f>IF(N1475="snížená",J1475,0)</f>
        <v>0</v>
      </c>
      <c r="BG1475" s="205">
        <f>IF(N1475="zákl. přenesená",J1475,0)</f>
        <v>0</v>
      </c>
      <c r="BH1475" s="205">
        <f>IF(N1475="sníž. přenesená",J1475,0)</f>
        <v>0</v>
      </c>
      <c r="BI1475" s="205">
        <f>IF(N1475="nulová",J1475,0)</f>
        <v>0</v>
      </c>
      <c r="BJ1475" s="18" t="s">
        <v>80</v>
      </c>
      <c r="BK1475" s="205">
        <f>ROUND(I1475*H1475,2)</f>
        <v>0</v>
      </c>
      <c r="BL1475" s="18" t="s">
        <v>343</v>
      </c>
      <c r="BM1475" s="204" t="s">
        <v>3833</v>
      </c>
    </row>
    <row r="1476" spans="1:65" s="2" customFormat="1" ht="39">
      <c r="A1476" s="35"/>
      <c r="B1476" s="36"/>
      <c r="C1476" s="37"/>
      <c r="D1476" s="208" t="s">
        <v>279</v>
      </c>
      <c r="E1476" s="37"/>
      <c r="F1476" s="221" t="s">
        <v>3825</v>
      </c>
      <c r="G1476" s="37"/>
      <c r="H1476" s="37"/>
      <c r="I1476" s="116"/>
      <c r="J1476" s="37"/>
      <c r="K1476" s="37"/>
      <c r="L1476" s="40"/>
      <c r="M1476" s="222"/>
      <c r="N1476" s="223"/>
      <c r="O1476" s="65"/>
      <c r="P1476" s="65"/>
      <c r="Q1476" s="65"/>
      <c r="R1476" s="65"/>
      <c r="S1476" s="65"/>
      <c r="T1476" s="66"/>
      <c r="U1476" s="35"/>
      <c r="V1476" s="35"/>
      <c r="W1476" s="35"/>
      <c r="X1476" s="35"/>
      <c r="Y1476" s="35"/>
      <c r="Z1476" s="35"/>
      <c r="AA1476" s="35"/>
      <c r="AB1476" s="35"/>
      <c r="AC1476" s="35"/>
      <c r="AD1476" s="35"/>
      <c r="AE1476" s="35"/>
      <c r="AT1476" s="18" t="s">
        <v>279</v>
      </c>
      <c r="AU1476" s="18" t="s">
        <v>82</v>
      </c>
    </row>
    <row r="1477" spans="1:65" s="2" customFormat="1" ht="16.5" customHeight="1">
      <c r="A1477" s="35"/>
      <c r="B1477" s="36"/>
      <c r="C1477" s="224" t="s">
        <v>3834</v>
      </c>
      <c r="D1477" s="224" t="s">
        <v>286</v>
      </c>
      <c r="E1477" s="225" t="s">
        <v>3835</v>
      </c>
      <c r="F1477" s="226" t="s">
        <v>3836</v>
      </c>
      <c r="G1477" s="227" t="s">
        <v>211</v>
      </c>
      <c r="H1477" s="228">
        <v>2</v>
      </c>
      <c r="I1477" s="229"/>
      <c r="J1477" s="230">
        <f>ROUND(I1477*H1477,2)</f>
        <v>0</v>
      </c>
      <c r="K1477" s="226" t="s">
        <v>277</v>
      </c>
      <c r="L1477" s="231"/>
      <c r="M1477" s="232" t="s">
        <v>19</v>
      </c>
      <c r="N1477" s="233" t="s">
        <v>43</v>
      </c>
      <c r="O1477" s="65"/>
      <c r="P1477" s="202">
        <f>O1477*H1477</f>
        <v>0</v>
      </c>
      <c r="Q1477" s="202">
        <v>2.7E-2</v>
      </c>
      <c r="R1477" s="202">
        <f>Q1477*H1477</f>
        <v>5.3999999999999999E-2</v>
      </c>
      <c r="S1477" s="202">
        <v>0</v>
      </c>
      <c r="T1477" s="203">
        <f>S1477*H1477</f>
        <v>0</v>
      </c>
      <c r="U1477" s="35"/>
      <c r="V1477" s="35"/>
      <c r="W1477" s="35"/>
      <c r="X1477" s="35"/>
      <c r="Y1477" s="35"/>
      <c r="Z1477" s="35"/>
      <c r="AA1477" s="35"/>
      <c r="AB1477" s="35"/>
      <c r="AC1477" s="35"/>
      <c r="AD1477" s="35"/>
      <c r="AE1477" s="35"/>
      <c r="AR1477" s="204" t="s">
        <v>422</v>
      </c>
      <c r="AT1477" s="204" t="s">
        <v>286</v>
      </c>
      <c r="AU1477" s="204" t="s">
        <v>82</v>
      </c>
      <c r="AY1477" s="18" t="s">
        <v>206</v>
      </c>
      <c r="BE1477" s="205">
        <f>IF(N1477="základní",J1477,0)</f>
        <v>0</v>
      </c>
      <c r="BF1477" s="205">
        <f>IF(N1477="snížená",J1477,0)</f>
        <v>0</v>
      </c>
      <c r="BG1477" s="205">
        <f>IF(N1477="zákl. přenesená",J1477,0)</f>
        <v>0</v>
      </c>
      <c r="BH1477" s="205">
        <f>IF(N1477="sníž. přenesená",J1477,0)</f>
        <v>0</v>
      </c>
      <c r="BI1477" s="205">
        <f>IF(N1477="nulová",J1477,0)</f>
        <v>0</v>
      </c>
      <c r="BJ1477" s="18" t="s">
        <v>80</v>
      </c>
      <c r="BK1477" s="205">
        <f>ROUND(I1477*H1477,2)</f>
        <v>0</v>
      </c>
      <c r="BL1477" s="18" t="s">
        <v>343</v>
      </c>
      <c r="BM1477" s="204" t="s">
        <v>3837</v>
      </c>
    </row>
    <row r="1478" spans="1:65" s="2" customFormat="1" ht="21.75" customHeight="1">
      <c r="A1478" s="35"/>
      <c r="B1478" s="36"/>
      <c r="C1478" s="193" t="s">
        <v>3838</v>
      </c>
      <c r="D1478" s="193" t="s">
        <v>208</v>
      </c>
      <c r="E1478" s="194" t="s">
        <v>3839</v>
      </c>
      <c r="F1478" s="195" t="s">
        <v>3840</v>
      </c>
      <c r="G1478" s="196" t="s">
        <v>211</v>
      </c>
      <c r="H1478" s="197">
        <v>4</v>
      </c>
      <c r="I1478" s="198"/>
      <c r="J1478" s="199">
        <f>ROUND(I1478*H1478,2)</f>
        <v>0</v>
      </c>
      <c r="K1478" s="195" t="s">
        <v>277</v>
      </c>
      <c r="L1478" s="40"/>
      <c r="M1478" s="200" t="s">
        <v>19</v>
      </c>
      <c r="N1478" s="201" t="s">
        <v>43</v>
      </c>
      <c r="O1478" s="65"/>
      <c r="P1478" s="202">
        <f>O1478*H1478</f>
        <v>0</v>
      </c>
      <c r="Q1478" s="202">
        <v>0</v>
      </c>
      <c r="R1478" s="202">
        <f>Q1478*H1478</f>
        <v>0</v>
      </c>
      <c r="S1478" s="202">
        <v>0</v>
      </c>
      <c r="T1478" s="203">
        <f>S1478*H1478</f>
        <v>0</v>
      </c>
      <c r="U1478" s="35"/>
      <c r="V1478" s="35"/>
      <c r="W1478" s="35"/>
      <c r="X1478" s="35"/>
      <c r="Y1478" s="35"/>
      <c r="Z1478" s="35"/>
      <c r="AA1478" s="35"/>
      <c r="AB1478" s="35"/>
      <c r="AC1478" s="35"/>
      <c r="AD1478" s="35"/>
      <c r="AE1478" s="35"/>
      <c r="AR1478" s="204" t="s">
        <v>343</v>
      </c>
      <c r="AT1478" s="204" t="s">
        <v>208</v>
      </c>
      <c r="AU1478" s="204" t="s">
        <v>82</v>
      </c>
      <c r="AY1478" s="18" t="s">
        <v>206</v>
      </c>
      <c r="BE1478" s="205">
        <f>IF(N1478="základní",J1478,0)</f>
        <v>0</v>
      </c>
      <c r="BF1478" s="205">
        <f>IF(N1478="snížená",J1478,0)</f>
        <v>0</v>
      </c>
      <c r="BG1478" s="205">
        <f>IF(N1478="zákl. přenesená",J1478,0)</f>
        <v>0</v>
      </c>
      <c r="BH1478" s="205">
        <f>IF(N1478="sníž. přenesená",J1478,0)</f>
        <v>0</v>
      </c>
      <c r="BI1478" s="205">
        <f>IF(N1478="nulová",J1478,0)</f>
        <v>0</v>
      </c>
      <c r="BJ1478" s="18" t="s">
        <v>80</v>
      </c>
      <c r="BK1478" s="205">
        <f>ROUND(I1478*H1478,2)</f>
        <v>0</v>
      </c>
      <c r="BL1478" s="18" t="s">
        <v>343</v>
      </c>
      <c r="BM1478" s="204" t="s">
        <v>3841</v>
      </c>
    </row>
    <row r="1479" spans="1:65" s="2" customFormat="1" ht="58.5">
      <c r="A1479" s="35"/>
      <c r="B1479" s="36"/>
      <c r="C1479" s="37"/>
      <c r="D1479" s="208" t="s">
        <v>279</v>
      </c>
      <c r="E1479" s="37"/>
      <c r="F1479" s="221" t="s">
        <v>3842</v>
      </c>
      <c r="G1479" s="37"/>
      <c r="H1479" s="37"/>
      <c r="I1479" s="116"/>
      <c r="J1479" s="37"/>
      <c r="K1479" s="37"/>
      <c r="L1479" s="40"/>
      <c r="M1479" s="222"/>
      <c r="N1479" s="223"/>
      <c r="O1479" s="65"/>
      <c r="P1479" s="65"/>
      <c r="Q1479" s="65"/>
      <c r="R1479" s="65"/>
      <c r="S1479" s="65"/>
      <c r="T1479" s="66"/>
      <c r="U1479" s="35"/>
      <c r="V1479" s="35"/>
      <c r="W1479" s="35"/>
      <c r="X1479" s="35"/>
      <c r="Y1479" s="35"/>
      <c r="Z1479" s="35"/>
      <c r="AA1479" s="35"/>
      <c r="AB1479" s="35"/>
      <c r="AC1479" s="35"/>
      <c r="AD1479" s="35"/>
      <c r="AE1479" s="35"/>
      <c r="AT1479" s="18" t="s">
        <v>279</v>
      </c>
      <c r="AU1479" s="18" t="s">
        <v>82</v>
      </c>
    </row>
    <row r="1480" spans="1:65" s="13" customFormat="1" ht="11.25">
      <c r="B1480" s="206"/>
      <c r="C1480" s="207"/>
      <c r="D1480" s="208" t="s">
        <v>246</v>
      </c>
      <c r="E1480" s="209" t="s">
        <v>19</v>
      </c>
      <c r="F1480" s="210" t="s">
        <v>212</v>
      </c>
      <c r="G1480" s="207"/>
      <c r="H1480" s="211">
        <v>4</v>
      </c>
      <c r="I1480" s="212"/>
      <c r="J1480" s="207"/>
      <c r="K1480" s="207"/>
      <c r="L1480" s="213"/>
      <c r="M1480" s="214"/>
      <c r="N1480" s="215"/>
      <c r="O1480" s="215"/>
      <c r="P1480" s="215"/>
      <c r="Q1480" s="215"/>
      <c r="R1480" s="215"/>
      <c r="S1480" s="215"/>
      <c r="T1480" s="216"/>
      <c r="AT1480" s="217" t="s">
        <v>246</v>
      </c>
      <c r="AU1480" s="217" t="s">
        <v>82</v>
      </c>
      <c r="AV1480" s="13" t="s">
        <v>82</v>
      </c>
      <c r="AW1480" s="13" t="s">
        <v>33</v>
      </c>
      <c r="AX1480" s="13" t="s">
        <v>80</v>
      </c>
      <c r="AY1480" s="217" t="s">
        <v>206</v>
      </c>
    </row>
    <row r="1481" spans="1:65" s="2" customFormat="1" ht="21.75" customHeight="1">
      <c r="A1481" s="35"/>
      <c r="B1481" s="36"/>
      <c r="C1481" s="193" t="s">
        <v>3843</v>
      </c>
      <c r="D1481" s="193" t="s">
        <v>208</v>
      </c>
      <c r="E1481" s="194" t="s">
        <v>3844</v>
      </c>
      <c r="F1481" s="195" t="s">
        <v>3845</v>
      </c>
      <c r="G1481" s="196" t="s">
        <v>211</v>
      </c>
      <c r="H1481" s="197">
        <v>32</v>
      </c>
      <c r="I1481" s="198"/>
      <c r="J1481" s="199">
        <f>ROUND(I1481*H1481,2)</f>
        <v>0</v>
      </c>
      <c r="K1481" s="195" t="s">
        <v>277</v>
      </c>
      <c r="L1481" s="40"/>
      <c r="M1481" s="200" t="s">
        <v>19</v>
      </c>
      <c r="N1481" s="201" t="s">
        <v>43</v>
      </c>
      <c r="O1481" s="65"/>
      <c r="P1481" s="202">
        <f>O1481*H1481</f>
        <v>0</v>
      </c>
      <c r="Q1481" s="202">
        <v>0</v>
      </c>
      <c r="R1481" s="202">
        <f>Q1481*H1481</f>
        <v>0</v>
      </c>
      <c r="S1481" s="202">
        <v>0</v>
      </c>
      <c r="T1481" s="203">
        <f>S1481*H1481</f>
        <v>0</v>
      </c>
      <c r="U1481" s="35"/>
      <c r="V1481" s="35"/>
      <c r="W1481" s="35"/>
      <c r="X1481" s="35"/>
      <c r="Y1481" s="35"/>
      <c r="Z1481" s="35"/>
      <c r="AA1481" s="35"/>
      <c r="AB1481" s="35"/>
      <c r="AC1481" s="35"/>
      <c r="AD1481" s="35"/>
      <c r="AE1481" s="35"/>
      <c r="AR1481" s="204" t="s">
        <v>343</v>
      </c>
      <c r="AT1481" s="204" t="s">
        <v>208</v>
      </c>
      <c r="AU1481" s="204" t="s">
        <v>82</v>
      </c>
      <c r="AY1481" s="18" t="s">
        <v>206</v>
      </c>
      <c r="BE1481" s="205">
        <f>IF(N1481="základní",J1481,0)</f>
        <v>0</v>
      </c>
      <c r="BF1481" s="205">
        <f>IF(N1481="snížená",J1481,0)</f>
        <v>0</v>
      </c>
      <c r="BG1481" s="205">
        <f>IF(N1481="zákl. přenesená",J1481,0)</f>
        <v>0</v>
      </c>
      <c r="BH1481" s="205">
        <f>IF(N1481="sníž. přenesená",J1481,0)</f>
        <v>0</v>
      </c>
      <c r="BI1481" s="205">
        <f>IF(N1481="nulová",J1481,0)</f>
        <v>0</v>
      </c>
      <c r="BJ1481" s="18" t="s">
        <v>80</v>
      </c>
      <c r="BK1481" s="205">
        <f>ROUND(I1481*H1481,2)</f>
        <v>0</v>
      </c>
      <c r="BL1481" s="18" t="s">
        <v>343</v>
      </c>
      <c r="BM1481" s="204" t="s">
        <v>3846</v>
      </c>
    </row>
    <row r="1482" spans="1:65" s="2" customFormat="1" ht="58.5">
      <c r="A1482" s="35"/>
      <c r="B1482" s="36"/>
      <c r="C1482" s="37"/>
      <c r="D1482" s="208" t="s">
        <v>279</v>
      </c>
      <c r="E1482" s="37"/>
      <c r="F1482" s="221" t="s">
        <v>3842</v>
      </c>
      <c r="G1482" s="37"/>
      <c r="H1482" s="37"/>
      <c r="I1482" s="116"/>
      <c r="J1482" s="37"/>
      <c r="K1482" s="37"/>
      <c r="L1482" s="40"/>
      <c r="M1482" s="222"/>
      <c r="N1482" s="223"/>
      <c r="O1482" s="65"/>
      <c r="P1482" s="65"/>
      <c r="Q1482" s="65"/>
      <c r="R1482" s="65"/>
      <c r="S1482" s="65"/>
      <c r="T1482" s="66"/>
      <c r="U1482" s="35"/>
      <c r="V1482" s="35"/>
      <c r="W1482" s="35"/>
      <c r="X1482" s="35"/>
      <c r="Y1482" s="35"/>
      <c r="Z1482" s="35"/>
      <c r="AA1482" s="35"/>
      <c r="AB1482" s="35"/>
      <c r="AC1482" s="35"/>
      <c r="AD1482" s="35"/>
      <c r="AE1482" s="35"/>
      <c r="AT1482" s="18" t="s">
        <v>279</v>
      </c>
      <c r="AU1482" s="18" t="s">
        <v>82</v>
      </c>
    </row>
    <row r="1483" spans="1:65" s="13" customFormat="1" ht="11.25">
      <c r="B1483" s="206"/>
      <c r="C1483" s="207"/>
      <c r="D1483" s="208" t="s">
        <v>246</v>
      </c>
      <c r="E1483" s="209" t="s">
        <v>19</v>
      </c>
      <c r="F1483" s="210" t="s">
        <v>3847</v>
      </c>
      <c r="G1483" s="207"/>
      <c r="H1483" s="211">
        <v>32</v>
      </c>
      <c r="I1483" s="212"/>
      <c r="J1483" s="207"/>
      <c r="K1483" s="207"/>
      <c r="L1483" s="213"/>
      <c r="M1483" s="214"/>
      <c r="N1483" s="215"/>
      <c r="O1483" s="215"/>
      <c r="P1483" s="215"/>
      <c r="Q1483" s="215"/>
      <c r="R1483" s="215"/>
      <c r="S1483" s="215"/>
      <c r="T1483" s="216"/>
      <c r="AT1483" s="217" t="s">
        <v>246</v>
      </c>
      <c r="AU1483" s="217" t="s">
        <v>82</v>
      </c>
      <c r="AV1483" s="13" t="s">
        <v>82</v>
      </c>
      <c r="AW1483" s="13" t="s">
        <v>33</v>
      </c>
      <c r="AX1483" s="13" t="s">
        <v>80</v>
      </c>
      <c r="AY1483" s="217" t="s">
        <v>206</v>
      </c>
    </row>
    <row r="1484" spans="1:65" s="2" customFormat="1" ht="21.75" customHeight="1">
      <c r="A1484" s="35"/>
      <c r="B1484" s="36"/>
      <c r="C1484" s="193" t="s">
        <v>3848</v>
      </c>
      <c r="D1484" s="193" t="s">
        <v>208</v>
      </c>
      <c r="E1484" s="194" t="s">
        <v>3849</v>
      </c>
      <c r="F1484" s="195" t="s">
        <v>3850</v>
      </c>
      <c r="G1484" s="196" t="s">
        <v>211</v>
      </c>
      <c r="H1484" s="197">
        <v>72</v>
      </c>
      <c r="I1484" s="198"/>
      <c r="J1484" s="199">
        <f>ROUND(I1484*H1484,2)</f>
        <v>0</v>
      </c>
      <c r="K1484" s="195" t="s">
        <v>277</v>
      </c>
      <c r="L1484" s="40"/>
      <c r="M1484" s="200" t="s">
        <v>19</v>
      </c>
      <c r="N1484" s="201" t="s">
        <v>43</v>
      </c>
      <c r="O1484" s="65"/>
      <c r="P1484" s="202">
        <f>O1484*H1484</f>
        <v>0</v>
      </c>
      <c r="Q1484" s="202">
        <v>0</v>
      </c>
      <c r="R1484" s="202">
        <f>Q1484*H1484</f>
        <v>0</v>
      </c>
      <c r="S1484" s="202">
        <v>0</v>
      </c>
      <c r="T1484" s="203">
        <f>S1484*H1484</f>
        <v>0</v>
      </c>
      <c r="U1484" s="35"/>
      <c r="V1484" s="35"/>
      <c r="W1484" s="35"/>
      <c r="X1484" s="35"/>
      <c r="Y1484" s="35"/>
      <c r="Z1484" s="35"/>
      <c r="AA1484" s="35"/>
      <c r="AB1484" s="35"/>
      <c r="AC1484" s="35"/>
      <c r="AD1484" s="35"/>
      <c r="AE1484" s="35"/>
      <c r="AR1484" s="204" t="s">
        <v>343</v>
      </c>
      <c r="AT1484" s="204" t="s">
        <v>208</v>
      </c>
      <c r="AU1484" s="204" t="s">
        <v>82</v>
      </c>
      <c r="AY1484" s="18" t="s">
        <v>206</v>
      </c>
      <c r="BE1484" s="205">
        <f>IF(N1484="základní",J1484,0)</f>
        <v>0</v>
      </c>
      <c r="BF1484" s="205">
        <f>IF(N1484="snížená",J1484,0)</f>
        <v>0</v>
      </c>
      <c r="BG1484" s="205">
        <f>IF(N1484="zákl. přenesená",J1484,0)</f>
        <v>0</v>
      </c>
      <c r="BH1484" s="205">
        <f>IF(N1484="sníž. přenesená",J1484,0)</f>
        <v>0</v>
      </c>
      <c r="BI1484" s="205">
        <f>IF(N1484="nulová",J1484,0)</f>
        <v>0</v>
      </c>
      <c r="BJ1484" s="18" t="s">
        <v>80</v>
      </c>
      <c r="BK1484" s="205">
        <f>ROUND(I1484*H1484,2)</f>
        <v>0</v>
      </c>
      <c r="BL1484" s="18" t="s">
        <v>343</v>
      </c>
      <c r="BM1484" s="204" t="s">
        <v>3851</v>
      </c>
    </row>
    <row r="1485" spans="1:65" s="2" customFormat="1" ht="58.5">
      <c r="A1485" s="35"/>
      <c r="B1485" s="36"/>
      <c r="C1485" s="37"/>
      <c r="D1485" s="208" t="s">
        <v>279</v>
      </c>
      <c r="E1485" s="37"/>
      <c r="F1485" s="221" t="s">
        <v>3842</v>
      </c>
      <c r="G1485" s="37"/>
      <c r="H1485" s="37"/>
      <c r="I1485" s="116"/>
      <c r="J1485" s="37"/>
      <c r="K1485" s="37"/>
      <c r="L1485" s="40"/>
      <c r="M1485" s="222"/>
      <c r="N1485" s="223"/>
      <c r="O1485" s="65"/>
      <c r="P1485" s="65"/>
      <c r="Q1485" s="65"/>
      <c r="R1485" s="65"/>
      <c r="S1485" s="65"/>
      <c r="T1485" s="66"/>
      <c r="U1485" s="35"/>
      <c r="V1485" s="35"/>
      <c r="W1485" s="35"/>
      <c r="X1485" s="35"/>
      <c r="Y1485" s="35"/>
      <c r="Z1485" s="35"/>
      <c r="AA1485" s="35"/>
      <c r="AB1485" s="35"/>
      <c r="AC1485" s="35"/>
      <c r="AD1485" s="35"/>
      <c r="AE1485" s="35"/>
      <c r="AT1485" s="18" t="s">
        <v>279</v>
      </c>
      <c r="AU1485" s="18" t="s">
        <v>82</v>
      </c>
    </row>
    <row r="1486" spans="1:65" s="13" customFormat="1" ht="22.5">
      <c r="B1486" s="206"/>
      <c r="C1486" s="207"/>
      <c r="D1486" s="208" t="s">
        <v>246</v>
      </c>
      <c r="E1486" s="209" t="s">
        <v>19</v>
      </c>
      <c r="F1486" s="210" t="s">
        <v>3852</v>
      </c>
      <c r="G1486" s="207"/>
      <c r="H1486" s="211">
        <v>72</v>
      </c>
      <c r="I1486" s="212"/>
      <c r="J1486" s="207"/>
      <c r="K1486" s="207"/>
      <c r="L1486" s="213"/>
      <c r="M1486" s="214"/>
      <c r="N1486" s="215"/>
      <c r="O1486" s="215"/>
      <c r="P1486" s="215"/>
      <c r="Q1486" s="215"/>
      <c r="R1486" s="215"/>
      <c r="S1486" s="215"/>
      <c r="T1486" s="216"/>
      <c r="AT1486" s="217" t="s">
        <v>246</v>
      </c>
      <c r="AU1486" s="217" t="s">
        <v>82</v>
      </c>
      <c r="AV1486" s="13" t="s">
        <v>82</v>
      </c>
      <c r="AW1486" s="13" t="s">
        <v>33</v>
      </c>
      <c r="AX1486" s="13" t="s">
        <v>80</v>
      </c>
      <c r="AY1486" s="217" t="s">
        <v>206</v>
      </c>
    </row>
    <row r="1487" spans="1:65" s="2" customFormat="1" ht="16.5" customHeight="1">
      <c r="A1487" s="35"/>
      <c r="B1487" s="36"/>
      <c r="C1487" s="224" t="s">
        <v>3853</v>
      </c>
      <c r="D1487" s="224" t="s">
        <v>286</v>
      </c>
      <c r="E1487" s="225" t="s">
        <v>3854</v>
      </c>
      <c r="F1487" s="226" t="s">
        <v>3855</v>
      </c>
      <c r="G1487" s="227" t="s">
        <v>220</v>
      </c>
      <c r="H1487" s="228">
        <v>432.65</v>
      </c>
      <c r="I1487" s="229"/>
      <c r="J1487" s="230">
        <f>ROUND(I1487*H1487,2)</f>
        <v>0</v>
      </c>
      <c r="K1487" s="226" t="s">
        <v>277</v>
      </c>
      <c r="L1487" s="231"/>
      <c r="M1487" s="232" t="s">
        <v>19</v>
      </c>
      <c r="N1487" s="233" t="s">
        <v>43</v>
      </c>
      <c r="O1487" s="65"/>
      <c r="P1487" s="202">
        <f>O1487*H1487</f>
        <v>0</v>
      </c>
      <c r="Q1487" s="202">
        <v>4.0000000000000001E-3</v>
      </c>
      <c r="R1487" s="202">
        <f>Q1487*H1487</f>
        <v>1.7305999999999999</v>
      </c>
      <c r="S1487" s="202">
        <v>0</v>
      </c>
      <c r="T1487" s="203">
        <f>S1487*H1487</f>
        <v>0</v>
      </c>
      <c r="U1487" s="35"/>
      <c r="V1487" s="35"/>
      <c r="W1487" s="35"/>
      <c r="X1487" s="35"/>
      <c r="Y1487" s="35"/>
      <c r="Z1487" s="35"/>
      <c r="AA1487" s="35"/>
      <c r="AB1487" s="35"/>
      <c r="AC1487" s="35"/>
      <c r="AD1487" s="35"/>
      <c r="AE1487" s="35"/>
      <c r="AR1487" s="204" t="s">
        <v>422</v>
      </c>
      <c r="AT1487" s="204" t="s">
        <v>286</v>
      </c>
      <c r="AU1487" s="204" t="s">
        <v>82</v>
      </c>
      <c r="AY1487" s="18" t="s">
        <v>206</v>
      </c>
      <c r="BE1487" s="205">
        <f>IF(N1487="základní",J1487,0)</f>
        <v>0</v>
      </c>
      <c r="BF1487" s="205">
        <f>IF(N1487="snížená",J1487,0)</f>
        <v>0</v>
      </c>
      <c r="BG1487" s="205">
        <f>IF(N1487="zákl. přenesená",J1487,0)</f>
        <v>0</v>
      </c>
      <c r="BH1487" s="205">
        <f>IF(N1487="sníž. přenesená",J1487,0)</f>
        <v>0</v>
      </c>
      <c r="BI1487" s="205">
        <f>IF(N1487="nulová",J1487,0)</f>
        <v>0</v>
      </c>
      <c r="BJ1487" s="18" t="s">
        <v>80</v>
      </c>
      <c r="BK1487" s="205">
        <f>ROUND(I1487*H1487,2)</f>
        <v>0</v>
      </c>
      <c r="BL1487" s="18" t="s">
        <v>343</v>
      </c>
      <c r="BM1487" s="204" t="s">
        <v>3856</v>
      </c>
    </row>
    <row r="1488" spans="1:65" s="13" customFormat="1" ht="11.25">
      <c r="B1488" s="206"/>
      <c r="C1488" s="207"/>
      <c r="D1488" s="208" t="s">
        <v>246</v>
      </c>
      <c r="E1488" s="209" t="s">
        <v>19</v>
      </c>
      <c r="F1488" s="210" t="s">
        <v>3857</v>
      </c>
      <c r="G1488" s="207"/>
      <c r="H1488" s="211">
        <v>432.65</v>
      </c>
      <c r="I1488" s="212"/>
      <c r="J1488" s="207"/>
      <c r="K1488" s="207"/>
      <c r="L1488" s="213"/>
      <c r="M1488" s="214"/>
      <c r="N1488" s="215"/>
      <c r="O1488" s="215"/>
      <c r="P1488" s="215"/>
      <c r="Q1488" s="215"/>
      <c r="R1488" s="215"/>
      <c r="S1488" s="215"/>
      <c r="T1488" s="216"/>
      <c r="AT1488" s="217" t="s">
        <v>246</v>
      </c>
      <c r="AU1488" s="217" t="s">
        <v>82</v>
      </c>
      <c r="AV1488" s="13" t="s">
        <v>82</v>
      </c>
      <c r="AW1488" s="13" t="s">
        <v>33</v>
      </c>
      <c r="AX1488" s="13" t="s">
        <v>80</v>
      </c>
      <c r="AY1488" s="217" t="s">
        <v>206</v>
      </c>
    </row>
    <row r="1489" spans="1:65" s="2" customFormat="1" ht="16.5" customHeight="1">
      <c r="A1489" s="35"/>
      <c r="B1489" s="36"/>
      <c r="C1489" s="224" t="s">
        <v>3858</v>
      </c>
      <c r="D1489" s="224" t="s">
        <v>286</v>
      </c>
      <c r="E1489" s="225" t="s">
        <v>3859</v>
      </c>
      <c r="F1489" s="226" t="s">
        <v>3860</v>
      </c>
      <c r="G1489" s="227" t="s">
        <v>220</v>
      </c>
      <c r="H1489" s="228">
        <v>21</v>
      </c>
      <c r="I1489" s="229"/>
      <c r="J1489" s="230">
        <f>ROUND(I1489*H1489,2)</f>
        <v>0</v>
      </c>
      <c r="K1489" s="226" t="s">
        <v>277</v>
      </c>
      <c r="L1489" s="231"/>
      <c r="M1489" s="232" t="s">
        <v>19</v>
      </c>
      <c r="N1489" s="233" t="s">
        <v>43</v>
      </c>
      <c r="O1489" s="65"/>
      <c r="P1489" s="202">
        <f>O1489*H1489</f>
        <v>0</v>
      </c>
      <c r="Q1489" s="202">
        <v>3.0000000000000001E-3</v>
      </c>
      <c r="R1489" s="202">
        <f>Q1489*H1489</f>
        <v>6.3E-2</v>
      </c>
      <c r="S1489" s="202">
        <v>0</v>
      </c>
      <c r="T1489" s="203">
        <f>S1489*H1489</f>
        <v>0</v>
      </c>
      <c r="U1489" s="35"/>
      <c r="V1489" s="35"/>
      <c r="W1489" s="35"/>
      <c r="X1489" s="35"/>
      <c r="Y1489" s="35"/>
      <c r="Z1489" s="35"/>
      <c r="AA1489" s="35"/>
      <c r="AB1489" s="35"/>
      <c r="AC1489" s="35"/>
      <c r="AD1489" s="35"/>
      <c r="AE1489" s="35"/>
      <c r="AR1489" s="204" t="s">
        <v>422</v>
      </c>
      <c r="AT1489" s="204" t="s">
        <v>286</v>
      </c>
      <c r="AU1489" s="204" t="s">
        <v>82</v>
      </c>
      <c r="AY1489" s="18" t="s">
        <v>206</v>
      </c>
      <c r="BE1489" s="205">
        <f>IF(N1489="základní",J1489,0)</f>
        <v>0</v>
      </c>
      <c r="BF1489" s="205">
        <f>IF(N1489="snížená",J1489,0)</f>
        <v>0</v>
      </c>
      <c r="BG1489" s="205">
        <f>IF(N1489="zákl. přenesená",J1489,0)</f>
        <v>0</v>
      </c>
      <c r="BH1489" s="205">
        <f>IF(N1489="sníž. přenesená",J1489,0)</f>
        <v>0</v>
      </c>
      <c r="BI1489" s="205">
        <f>IF(N1489="nulová",J1489,0)</f>
        <v>0</v>
      </c>
      <c r="BJ1489" s="18" t="s">
        <v>80</v>
      </c>
      <c r="BK1489" s="205">
        <f>ROUND(I1489*H1489,2)</f>
        <v>0</v>
      </c>
      <c r="BL1489" s="18" t="s">
        <v>343</v>
      </c>
      <c r="BM1489" s="204" t="s">
        <v>3861</v>
      </c>
    </row>
    <row r="1490" spans="1:65" s="13" customFormat="1" ht="11.25">
      <c r="B1490" s="206"/>
      <c r="C1490" s="207"/>
      <c r="D1490" s="208" t="s">
        <v>246</v>
      </c>
      <c r="E1490" s="209" t="s">
        <v>19</v>
      </c>
      <c r="F1490" s="210" t="s">
        <v>7</v>
      </c>
      <c r="G1490" s="207"/>
      <c r="H1490" s="211">
        <v>21</v>
      </c>
      <c r="I1490" s="212"/>
      <c r="J1490" s="207"/>
      <c r="K1490" s="207"/>
      <c r="L1490" s="213"/>
      <c r="M1490" s="214"/>
      <c r="N1490" s="215"/>
      <c r="O1490" s="215"/>
      <c r="P1490" s="215"/>
      <c r="Q1490" s="215"/>
      <c r="R1490" s="215"/>
      <c r="S1490" s="215"/>
      <c r="T1490" s="216"/>
      <c r="AT1490" s="217" t="s">
        <v>246</v>
      </c>
      <c r="AU1490" s="217" t="s">
        <v>82</v>
      </c>
      <c r="AV1490" s="13" t="s">
        <v>82</v>
      </c>
      <c r="AW1490" s="13" t="s">
        <v>33</v>
      </c>
      <c r="AX1490" s="13" t="s">
        <v>80</v>
      </c>
      <c r="AY1490" s="217" t="s">
        <v>206</v>
      </c>
    </row>
    <row r="1491" spans="1:65" s="2" customFormat="1" ht="16.5" customHeight="1">
      <c r="A1491" s="35"/>
      <c r="B1491" s="36"/>
      <c r="C1491" s="224" t="s">
        <v>3862</v>
      </c>
      <c r="D1491" s="224" t="s">
        <v>286</v>
      </c>
      <c r="E1491" s="225" t="s">
        <v>3863</v>
      </c>
      <c r="F1491" s="226" t="s">
        <v>3864</v>
      </c>
      <c r="G1491" s="227" t="s">
        <v>220</v>
      </c>
      <c r="H1491" s="228">
        <v>88.3</v>
      </c>
      <c r="I1491" s="229"/>
      <c r="J1491" s="230">
        <f>ROUND(I1491*H1491,2)</f>
        <v>0</v>
      </c>
      <c r="K1491" s="226" t="s">
        <v>277</v>
      </c>
      <c r="L1491" s="231"/>
      <c r="M1491" s="232" t="s">
        <v>19</v>
      </c>
      <c r="N1491" s="233" t="s">
        <v>43</v>
      </c>
      <c r="O1491" s="65"/>
      <c r="P1491" s="202">
        <f>O1491*H1491</f>
        <v>0</v>
      </c>
      <c r="Q1491" s="202">
        <v>5.0000000000000001E-3</v>
      </c>
      <c r="R1491" s="202">
        <f>Q1491*H1491</f>
        <v>0.4415</v>
      </c>
      <c r="S1491" s="202">
        <v>0</v>
      </c>
      <c r="T1491" s="203">
        <f>S1491*H1491</f>
        <v>0</v>
      </c>
      <c r="U1491" s="35"/>
      <c r="V1491" s="35"/>
      <c r="W1491" s="35"/>
      <c r="X1491" s="35"/>
      <c r="Y1491" s="35"/>
      <c r="Z1491" s="35"/>
      <c r="AA1491" s="35"/>
      <c r="AB1491" s="35"/>
      <c r="AC1491" s="35"/>
      <c r="AD1491" s="35"/>
      <c r="AE1491" s="35"/>
      <c r="AR1491" s="204" t="s">
        <v>422</v>
      </c>
      <c r="AT1491" s="204" t="s">
        <v>286</v>
      </c>
      <c r="AU1491" s="204" t="s">
        <v>82</v>
      </c>
      <c r="AY1491" s="18" t="s">
        <v>206</v>
      </c>
      <c r="BE1491" s="205">
        <f>IF(N1491="základní",J1491,0)</f>
        <v>0</v>
      </c>
      <c r="BF1491" s="205">
        <f>IF(N1491="snížená",J1491,0)</f>
        <v>0</v>
      </c>
      <c r="BG1491" s="205">
        <f>IF(N1491="zákl. přenesená",J1491,0)</f>
        <v>0</v>
      </c>
      <c r="BH1491" s="205">
        <f>IF(N1491="sníž. přenesená",J1491,0)</f>
        <v>0</v>
      </c>
      <c r="BI1491" s="205">
        <f>IF(N1491="nulová",J1491,0)</f>
        <v>0</v>
      </c>
      <c r="BJ1491" s="18" t="s">
        <v>80</v>
      </c>
      <c r="BK1491" s="205">
        <f>ROUND(I1491*H1491,2)</f>
        <v>0</v>
      </c>
      <c r="BL1491" s="18" t="s">
        <v>343</v>
      </c>
      <c r="BM1491" s="204" t="s">
        <v>3865</v>
      </c>
    </row>
    <row r="1492" spans="1:65" s="13" customFormat="1" ht="11.25">
      <c r="B1492" s="206"/>
      <c r="C1492" s="207"/>
      <c r="D1492" s="208" t="s">
        <v>246</v>
      </c>
      <c r="E1492" s="209" t="s">
        <v>19</v>
      </c>
      <c r="F1492" s="210" t="s">
        <v>3866</v>
      </c>
      <c r="G1492" s="207"/>
      <c r="H1492" s="211">
        <v>88.3</v>
      </c>
      <c r="I1492" s="212"/>
      <c r="J1492" s="207"/>
      <c r="K1492" s="207"/>
      <c r="L1492" s="213"/>
      <c r="M1492" s="214"/>
      <c r="N1492" s="215"/>
      <c r="O1492" s="215"/>
      <c r="P1492" s="215"/>
      <c r="Q1492" s="215"/>
      <c r="R1492" s="215"/>
      <c r="S1492" s="215"/>
      <c r="T1492" s="216"/>
      <c r="AT1492" s="217" t="s">
        <v>246</v>
      </c>
      <c r="AU1492" s="217" t="s">
        <v>82</v>
      </c>
      <c r="AV1492" s="13" t="s">
        <v>82</v>
      </c>
      <c r="AW1492" s="13" t="s">
        <v>33</v>
      </c>
      <c r="AX1492" s="13" t="s">
        <v>80</v>
      </c>
      <c r="AY1492" s="217" t="s">
        <v>206</v>
      </c>
    </row>
    <row r="1493" spans="1:65" s="2" customFormat="1" ht="21.75" customHeight="1">
      <c r="A1493" s="35"/>
      <c r="B1493" s="36"/>
      <c r="C1493" s="193" t="s">
        <v>342</v>
      </c>
      <c r="D1493" s="193" t="s">
        <v>208</v>
      </c>
      <c r="E1493" s="194" t="s">
        <v>3867</v>
      </c>
      <c r="F1493" s="195" t="s">
        <v>3868</v>
      </c>
      <c r="G1493" s="196" t="s">
        <v>211</v>
      </c>
      <c r="H1493" s="197">
        <v>5</v>
      </c>
      <c r="I1493" s="198"/>
      <c r="J1493" s="199">
        <f>ROUND(I1493*H1493,2)</f>
        <v>0</v>
      </c>
      <c r="K1493" s="195" t="s">
        <v>277</v>
      </c>
      <c r="L1493" s="40"/>
      <c r="M1493" s="200" t="s">
        <v>19</v>
      </c>
      <c r="N1493" s="201" t="s">
        <v>43</v>
      </c>
      <c r="O1493" s="65"/>
      <c r="P1493" s="202">
        <f>O1493*H1493</f>
        <v>0</v>
      </c>
      <c r="Q1493" s="202">
        <v>0</v>
      </c>
      <c r="R1493" s="202">
        <f>Q1493*H1493</f>
        <v>0</v>
      </c>
      <c r="S1493" s="202">
        <v>0</v>
      </c>
      <c r="T1493" s="203">
        <f>S1493*H1493</f>
        <v>0</v>
      </c>
      <c r="U1493" s="35"/>
      <c r="V1493" s="35"/>
      <c r="W1493" s="35"/>
      <c r="X1493" s="35"/>
      <c r="Y1493" s="35"/>
      <c r="Z1493" s="35"/>
      <c r="AA1493" s="35"/>
      <c r="AB1493" s="35"/>
      <c r="AC1493" s="35"/>
      <c r="AD1493" s="35"/>
      <c r="AE1493" s="35"/>
      <c r="AR1493" s="204" t="s">
        <v>343</v>
      </c>
      <c r="AT1493" s="204" t="s">
        <v>208</v>
      </c>
      <c r="AU1493" s="204" t="s">
        <v>82</v>
      </c>
      <c r="AY1493" s="18" t="s">
        <v>206</v>
      </c>
      <c r="BE1493" s="205">
        <f>IF(N1493="základní",J1493,0)</f>
        <v>0</v>
      </c>
      <c r="BF1493" s="205">
        <f>IF(N1493="snížená",J1493,0)</f>
        <v>0</v>
      </c>
      <c r="BG1493" s="205">
        <f>IF(N1493="zákl. přenesená",J1493,0)</f>
        <v>0</v>
      </c>
      <c r="BH1493" s="205">
        <f>IF(N1493="sníž. přenesená",J1493,0)</f>
        <v>0</v>
      </c>
      <c r="BI1493" s="205">
        <f>IF(N1493="nulová",J1493,0)</f>
        <v>0</v>
      </c>
      <c r="BJ1493" s="18" t="s">
        <v>80</v>
      </c>
      <c r="BK1493" s="205">
        <f>ROUND(I1493*H1493,2)</f>
        <v>0</v>
      </c>
      <c r="BL1493" s="18" t="s">
        <v>343</v>
      </c>
      <c r="BM1493" s="204" t="s">
        <v>3869</v>
      </c>
    </row>
    <row r="1494" spans="1:65" s="2" customFormat="1" ht="58.5">
      <c r="A1494" s="35"/>
      <c r="B1494" s="36"/>
      <c r="C1494" s="37"/>
      <c r="D1494" s="208" t="s">
        <v>279</v>
      </c>
      <c r="E1494" s="37"/>
      <c r="F1494" s="221" t="s">
        <v>3842</v>
      </c>
      <c r="G1494" s="37"/>
      <c r="H1494" s="37"/>
      <c r="I1494" s="116"/>
      <c r="J1494" s="37"/>
      <c r="K1494" s="37"/>
      <c r="L1494" s="40"/>
      <c r="M1494" s="222"/>
      <c r="N1494" s="223"/>
      <c r="O1494" s="65"/>
      <c r="P1494" s="65"/>
      <c r="Q1494" s="65"/>
      <c r="R1494" s="65"/>
      <c r="S1494" s="65"/>
      <c r="T1494" s="66"/>
      <c r="U1494" s="35"/>
      <c r="V1494" s="35"/>
      <c r="W1494" s="35"/>
      <c r="X1494" s="35"/>
      <c r="Y1494" s="35"/>
      <c r="Z1494" s="35"/>
      <c r="AA1494" s="35"/>
      <c r="AB1494" s="35"/>
      <c r="AC1494" s="35"/>
      <c r="AD1494" s="35"/>
      <c r="AE1494" s="35"/>
      <c r="AT1494" s="18" t="s">
        <v>279</v>
      </c>
      <c r="AU1494" s="18" t="s">
        <v>82</v>
      </c>
    </row>
    <row r="1495" spans="1:65" s="13" customFormat="1" ht="11.25">
      <c r="B1495" s="206"/>
      <c r="C1495" s="207"/>
      <c r="D1495" s="208" t="s">
        <v>246</v>
      </c>
      <c r="E1495" s="209" t="s">
        <v>19</v>
      </c>
      <c r="F1495" s="210" t="s">
        <v>3870</v>
      </c>
      <c r="G1495" s="207"/>
      <c r="H1495" s="211">
        <v>5</v>
      </c>
      <c r="I1495" s="212"/>
      <c r="J1495" s="207"/>
      <c r="K1495" s="207"/>
      <c r="L1495" s="213"/>
      <c r="M1495" s="214"/>
      <c r="N1495" s="215"/>
      <c r="O1495" s="215"/>
      <c r="P1495" s="215"/>
      <c r="Q1495" s="215"/>
      <c r="R1495" s="215"/>
      <c r="S1495" s="215"/>
      <c r="T1495" s="216"/>
      <c r="AT1495" s="217" t="s">
        <v>246</v>
      </c>
      <c r="AU1495" s="217" t="s">
        <v>82</v>
      </c>
      <c r="AV1495" s="13" t="s">
        <v>82</v>
      </c>
      <c r="AW1495" s="13" t="s">
        <v>33</v>
      </c>
      <c r="AX1495" s="13" t="s">
        <v>80</v>
      </c>
      <c r="AY1495" s="217" t="s">
        <v>206</v>
      </c>
    </row>
    <row r="1496" spans="1:65" s="2" customFormat="1" ht="21.75" customHeight="1">
      <c r="A1496" s="35"/>
      <c r="B1496" s="36"/>
      <c r="C1496" s="193" t="s">
        <v>3871</v>
      </c>
      <c r="D1496" s="193" t="s">
        <v>208</v>
      </c>
      <c r="E1496" s="194" t="s">
        <v>3872</v>
      </c>
      <c r="F1496" s="195" t="s">
        <v>3873</v>
      </c>
      <c r="G1496" s="196" t="s">
        <v>211</v>
      </c>
      <c r="H1496" s="197">
        <v>4</v>
      </c>
      <c r="I1496" s="198"/>
      <c r="J1496" s="199">
        <f>ROUND(I1496*H1496,2)</f>
        <v>0</v>
      </c>
      <c r="K1496" s="195" t="s">
        <v>277</v>
      </c>
      <c r="L1496" s="40"/>
      <c r="M1496" s="200" t="s">
        <v>19</v>
      </c>
      <c r="N1496" s="201" t="s">
        <v>43</v>
      </c>
      <c r="O1496" s="65"/>
      <c r="P1496" s="202">
        <f>O1496*H1496</f>
        <v>0</v>
      </c>
      <c r="Q1496" s="202">
        <v>0</v>
      </c>
      <c r="R1496" s="202">
        <f>Q1496*H1496</f>
        <v>0</v>
      </c>
      <c r="S1496" s="202">
        <v>0</v>
      </c>
      <c r="T1496" s="203">
        <f>S1496*H1496</f>
        <v>0</v>
      </c>
      <c r="U1496" s="35"/>
      <c r="V1496" s="35"/>
      <c r="W1496" s="35"/>
      <c r="X1496" s="35"/>
      <c r="Y1496" s="35"/>
      <c r="Z1496" s="35"/>
      <c r="AA1496" s="35"/>
      <c r="AB1496" s="35"/>
      <c r="AC1496" s="35"/>
      <c r="AD1496" s="35"/>
      <c r="AE1496" s="35"/>
      <c r="AR1496" s="204" t="s">
        <v>343</v>
      </c>
      <c r="AT1496" s="204" t="s">
        <v>208</v>
      </c>
      <c r="AU1496" s="204" t="s">
        <v>82</v>
      </c>
      <c r="AY1496" s="18" t="s">
        <v>206</v>
      </c>
      <c r="BE1496" s="205">
        <f>IF(N1496="základní",J1496,0)</f>
        <v>0</v>
      </c>
      <c r="BF1496" s="205">
        <f>IF(N1496="snížená",J1496,0)</f>
        <v>0</v>
      </c>
      <c r="BG1496" s="205">
        <f>IF(N1496="zákl. přenesená",J1496,0)</f>
        <v>0</v>
      </c>
      <c r="BH1496" s="205">
        <f>IF(N1496="sníž. přenesená",J1496,0)</f>
        <v>0</v>
      </c>
      <c r="BI1496" s="205">
        <f>IF(N1496="nulová",J1496,0)</f>
        <v>0</v>
      </c>
      <c r="BJ1496" s="18" t="s">
        <v>80</v>
      </c>
      <c r="BK1496" s="205">
        <f>ROUND(I1496*H1496,2)</f>
        <v>0</v>
      </c>
      <c r="BL1496" s="18" t="s">
        <v>343</v>
      </c>
      <c r="BM1496" s="204" t="s">
        <v>3874</v>
      </c>
    </row>
    <row r="1497" spans="1:65" s="2" customFormat="1" ht="58.5">
      <c r="A1497" s="35"/>
      <c r="B1497" s="36"/>
      <c r="C1497" s="37"/>
      <c r="D1497" s="208" t="s">
        <v>279</v>
      </c>
      <c r="E1497" s="37"/>
      <c r="F1497" s="221" t="s">
        <v>3842</v>
      </c>
      <c r="G1497" s="37"/>
      <c r="H1497" s="37"/>
      <c r="I1497" s="116"/>
      <c r="J1497" s="37"/>
      <c r="K1497" s="37"/>
      <c r="L1497" s="40"/>
      <c r="M1497" s="222"/>
      <c r="N1497" s="223"/>
      <c r="O1497" s="65"/>
      <c r="P1497" s="65"/>
      <c r="Q1497" s="65"/>
      <c r="R1497" s="65"/>
      <c r="S1497" s="65"/>
      <c r="T1497" s="66"/>
      <c r="U1497" s="35"/>
      <c r="V1497" s="35"/>
      <c r="W1497" s="35"/>
      <c r="X1497" s="35"/>
      <c r="Y1497" s="35"/>
      <c r="Z1497" s="35"/>
      <c r="AA1497" s="35"/>
      <c r="AB1497" s="35"/>
      <c r="AC1497" s="35"/>
      <c r="AD1497" s="35"/>
      <c r="AE1497" s="35"/>
      <c r="AT1497" s="18" t="s">
        <v>279</v>
      </c>
      <c r="AU1497" s="18" t="s">
        <v>82</v>
      </c>
    </row>
    <row r="1498" spans="1:65" s="13" customFormat="1" ht="11.25">
      <c r="B1498" s="206"/>
      <c r="C1498" s="207"/>
      <c r="D1498" s="208" t="s">
        <v>246</v>
      </c>
      <c r="E1498" s="209" t="s">
        <v>19</v>
      </c>
      <c r="F1498" s="210" t="s">
        <v>3875</v>
      </c>
      <c r="G1498" s="207"/>
      <c r="H1498" s="211">
        <v>4</v>
      </c>
      <c r="I1498" s="212"/>
      <c r="J1498" s="207"/>
      <c r="K1498" s="207"/>
      <c r="L1498" s="213"/>
      <c r="M1498" s="214"/>
      <c r="N1498" s="215"/>
      <c r="O1498" s="215"/>
      <c r="P1498" s="215"/>
      <c r="Q1498" s="215"/>
      <c r="R1498" s="215"/>
      <c r="S1498" s="215"/>
      <c r="T1498" s="216"/>
      <c r="AT1498" s="217" t="s">
        <v>246</v>
      </c>
      <c r="AU1498" s="217" t="s">
        <v>82</v>
      </c>
      <c r="AV1498" s="13" t="s">
        <v>82</v>
      </c>
      <c r="AW1498" s="13" t="s">
        <v>33</v>
      </c>
      <c r="AX1498" s="13" t="s">
        <v>80</v>
      </c>
      <c r="AY1498" s="217" t="s">
        <v>206</v>
      </c>
    </row>
    <row r="1499" spans="1:65" s="2" customFormat="1" ht="16.5" customHeight="1">
      <c r="A1499" s="35"/>
      <c r="B1499" s="36"/>
      <c r="C1499" s="224" t="s">
        <v>3876</v>
      </c>
      <c r="D1499" s="224" t="s">
        <v>286</v>
      </c>
      <c r="E1499" s="225" t="s">
        <v>3877</v>
      </c>
      <c r="F1499" s="226" t="s">
        <v>3878</v>
      </c>
      <c r="G1499" s="227" t="s">
        <v>220</v>
      </c>
      <c r="H1499" s="228">
        <v>23</v>
      </c>
      <c r="I1499" s="229"/>
      <c r="J1499" s="230">
        <f>ROUND(I1499*H1499,2)</f>
        <v>0</v>
      </c>
      <c r="K1499" s="226" t="s">
        <v>277</v>
      </c>
      <c r="L1499" s="231"/>
      <c r="M1499" s="232" t="s">
        <v>19</v>
      </c>
      <c r="N1499" s="233" t="s">
        <v>43</v>
      </c>
      <c r="O1499" s="65"/>
      <c r="P1499" s="202">
        <f>O1499*H1499</f>
        <v>0</v>
      </c>
      <c r="Q1499" s="202">
        <v>6.0000000000000001E-3</v>
      </c>
      <c r="R1499" s="202">
        <f>Q1499*H1499</f>
        <v>0.13800000000000001</v>
      </c>
      <c r="S1499" s="202">
        <v>0</v>
      </c>
      <c r="T1499" s="203">
        <f>S1499*H1499</f>
        <v>0</v>
      </c>
      <c r="U1499" s="35"/>
      <c r="V1499" s="35"/>
      <c r="W1499" s="35"/>
      <c r="X1499" s="35"/>
      <c r="Y1499" s="35"/>
      <c r="Z1499" s="35"/>
      <c r="AA1499" s="35"/>
      <c r="AB1499" s="35"/>
      <c r="AC1499" s="35"/>
      <c r="AD1499" s="35"/>
      <c r="AE1499" s="35"/>
      <c r="AR1499" s="204" t="s">
        <v>422</v>
      </c>
      <c r="AT1499" s="204" t="s">
        <v>286</v>
      </c>
      <c r="AU1499" s="204" t="s">
        <v>82</v>
      </c>
      <c r="AY1499" s="18" t="s">
        <v>206</v>
      </c>
      <c r="BE1499" s="205">
        <f>IF(N1499="základní",J1499,0)</f>
        <v>0</v>
      </c>
      <c r="BF1499" s="205">
        <f>IF(N1499="snížená",J1499,0)</f>
        <v>0</v>
      </c>
      <c r="BG1499" s="205">
        <f>IF(N1499="zákl. přenesená",J1499,0)</f>
        <v>0</v>
      </c>
      <c r="BH1499" s="205">
        <f>IF(N1499="sníž. přenesená",J1499,0)</f>
        <v>0</v>
      </c>
      <c r="BI1499" s="205">
        <f>IF(N1499="nulová",J1499,0)</f>
        <v>0</v>
      </c>
      <c r="BJ1499" s="18" t="s">
        <v>80</v>
      </c>
      <c r="BK1499" s="205">
        <f>ROUND(I1499*H1499,2)</f>
        <v>0</v>
      </c>
      <c r="BL1499" s="18" t="s">
        <v>343</v>
      </c>
      <c r="BM1499" s="204" t="s">
        <v>3879</v>
      </c>
    </row>
    <row r="1500" spans="1:65" s="13" customFormat="1" ht="11.25">
      <c r="B1500" s="206"/>
      <c r="C1500" s="207"/>
      <c r="D1500" s="208" t="s">
        <v>246</v>
      </c>
      <c r="E1500" s="209" t="s">
        <v>19</v>
      </c>
      <c r="F1500" s="210" t="s">
        <v>3880</v>
      </c>
      <c r="G1500" s="207"/>
      <c r="H1500" s="211">
        <v>23</v>
      </c>
      <c r="I1500" s="212"/>
      <c r="J1500" s="207"/>
      <c r="K1500" s="207"/>
      <c r="L1500" s="213"/>
      <c r="M1500" s="214"/>
      <c r="N1500" s="215"/>
      <c r="O1500" s="215"/>
      <c r="P1500" s="215"/>
      <c r="Q1500" s="215"/>
      <c r="R1500" s="215"/>
      <c r="S1500" s="215"/>
      <c r="T1500" s="216"/>
      <c r="AT1500" s="217" t="s">
        <v>246</v>
      </c>
      <c r="AU1500" s="217" t="s">
        <v>82</v>
      </c>
      <c r="AV1500" s="13" t="s">
        <v>82</v>
      </c>
      <c r="AW1500" s="13" t="s">
        <v>33</v>
      </c>
      <c r="AX1500" s="13" t="s">
        <v>80</v>
      </c>
      <c r="AY1500" s="217" t="s">
        <v>206</v>
      </c>
    </row>
    <row r="1501" spans="1:65" s="2" customFormat="1" ht="16.5" customHeight="1">
      <c r="A1501" s="35"/>
      <c r="B1501" s="36"/>
      <c r="C1501" s="224" t="s">
        <v>3881</v>
      </c>
      <c r="D1501" s="224" t="s">
        <v>286</v>
      </c>
      <c r="E1501" s="225" t="s">
        <v>3882</v>
      </c>
      <c r="F1501" s="226" t="s">
        <v>3883</v>
      </c>
      <c r="G1501" s="227" t="s">
        <v>220</v>
      </c>
      <c r="H1501" s="228">
        <v>1.425</v>
      </c>
      <c r="I1501" s="229"/>
      <c r="J1501" s="230">
        <f>ROUND(I1501*H1501,2)</f>
        <v>0</v>
      </c>
      <c r="K1501" s="226" t="s">
        <v>277</v>
      </c>
      <c r="L1501" s="231"/>
      <c r="M1501" s="232" t="s">
        <v>19</v>
      </c>
      <c r="N1501" s="233" t="s">
        <v>43</v>
      </c>
      <c r="O1501" s="65"/>
      <c r="P1501" s="202">
        <f>O1501*H1501</f>
        <v>0</v>
      </c>
      <c r="Q1501" s="202">
        <v>8.0000000000000002E-3</v>
      </c>
      <c r="R1501" s="202">
        <f>Q1501*H1501</f>
        <v>1.14E-2</v>
      </c>
      <c r="S1501" s="202">
        <v>0</v>
      </c>
      <c r="T1501" s="203">
        <f>S1501*H1501</f>
        <v>0</v>
      </c>
      <c r="U1501" s="35"/>
      <c r="V1501" s="35"/>
      <c r="W1501" s="35"/>
      <c r="X1501" s="35"/>
      <c r="Y1501" s="35"/>
      <c r="Z1501" s="35"/>
      <c r="AA1501" s="35"/>
      <c r="AB1501" s="35"/>
      <c r="AC1501" s="35"/>
      <c r="AD1501" s="35"/>
      <c r="AE1501" s="35"/>
      <c r="AR1501" s="204" t="s">
        <v>422</v>
      </c>
      <c r="AT1501" s="204" t="s">
        <v>286</v>
      </c>
      <c r="AU1501" s="204" t="s">
        <v>82</v>
      </c>
      <c r="AY1501" s="18" t="s">
        <v>206</v>
      </c>
      <c r="BE1501" s="205">
        <f>IF(N1501="základní",J1501,0)</f>
        <v>0</v>
      </c>
      <c r="BF1501" s="205">
        <f>IF(N1501="snížená",J1501,0)</f>
        <v>0</v>
      </c>
      <c r="BG1501" s="205">
        <f>IF(N1501="zákl. přenesená",J1501,0)</f>
        <v>0</v>
      </c>
      <c r="BH1501" s="205">
        <f>IF(N1501="sníž. přenesená",J1501,0)</f>
        <v>0</v>
      </c>
      <c r="BI1501" s="205">
        <f>IF(N1501="nulová",J1501,0)</f>
        <v>0</v>
      </c>
      <c r="BJ1501" s="18" t="s">
        <v>80</v>
      </c>
      <c r="BK1501" s="205">
        <f>ROUND(I1501*H1501,2)</f>
        <v>0</v>
      </c>
      <c r="BL1501" s="18" t="s">
        <v>343</v>
      </c>
      <c r="BM1501" s="204" t="s">
        <v>3884</v>
      </c>
    </row>
    <row r="1502" spans="1:65" s="2" customFormat="1" ht="16.5" customHeight="1">
      <c r="A1502" s="35"/>
      <c r="B1502" s="36"/>
      <c r="C1502" s="224" t="s">
        <v>3885</v>
      </c>
      <c r="D1502" s="224" t="s">
        <v>286</v>
      </c>
      <c r="E1502" s="225" t="s">
        <v>3886</v>
      </c>
      <c r="F1502" s="226" t="s">
        <v>3887</v>
      </c>
      <c r="G1502" s="227" t="s">
        <v>1542</v>
      </c>
      <c r="H1502" s="228">
        <v>117</v>
      </c>
      <c r="I1502" s="229"/>
      <c r="J1502" s="230">
        <f>ROUND(I1502*H1502,2)</f>
        <v>0</v>
      </c>
      <c r="K1502" s="226" t="s">
        <v>277</v>
      </c>
      <c r="L1502" s="231"/>
      <c r="M1502" s="232" t="s">
        <v>19</v>
      </c>
      <c r="N1502" s="233" t="s">
        <v>43</v>
      </c>
      <c r="O1502" s="65"/>
      <c r="P1502" s="202">
        <f>O1502*H1502</f>
        <v>0</v>
      </c>
      <c r="Q1502" s="202">
        <v>6.0000000000000002E-5</v>
      </c>
      <c r="R1502" s="202">
        <f>Q1502*H1502</f>
        <v>7.0200000000000002E-3</v>
      </c>
      <c r="S1502" s="202">
        <v>0</v>
      </c>
      <c r="T1502" s="203">
        <f>S1502*H1502</f>
        <v>0</v>
      </c>
      <c r="U1502" s="35"/>
      <c r="V1502" s="35"/>
      <c r="W1502" s="35"/>
      <c r="X1502" s="35"/>
      <c r="Y1502" s="35"/>
      <c r="Z1502" s="35"/>
      <c r="AA1502" s="35"/>
      <c r="AB1502" s="35"/>
      <c r="AC1502" s="35"/>
      <c r="AD1502" s="35"/>
      <c r="AE1502" s="35"/>
      <c r="AR1502" s="204" t="s">
        <v>422</v>
      </c>
      <c r="AT1502" s="204" t="s">
        <v>286</v>
      </c>
      <c r="AU1502" s="204" t="s">
        <v>82</v>
      </c>
      <c r="AY1502" s="18" t="s">
        <v>206</v>
      </c>
      <c r="BE1502" s="205">
        <f>IF(N1502="základní",J1502,0)</f>
        <v>0</v>
      </c>
      <c r="BF1502" s="205">
        <f>IF(N1502="snížená",J1502,0)</f>
        <v>0</v>
      </c>
      <c r="BG1502" s="205">
        <f>IF(N1502="zákl. přenesená",J1502,0)</f>
        <v>0</v>
      </c>
      <c r="BH1502" s="205">
        <f>IF(N1502="sníž. přenesená",J1502,0)</f>
        <v>0</v>
      </c>
      <c r="BI1502" s="205">
        <f>IF(N1502="nulová",J1502,0)</f>
        <v>0</v>
      </c>
      <c r="BJ1502" s="18" t="s">
        <v>80</v>
      </c>
      <c r="BK1502" s="205">
        <f>ROUND(I1502*H1502,2)</f>
        <v>0</v>
      </c>
      <c r="BL1502" s="18" t="s">
        <v>343</v>
      </c>
      <c r="BM1502" s="204" t="s">
        <v>3888</v>
      </c>
    </row>
    <row r="1503" spans="1:65" s="2" customFormat="1" ht="21.75" customHeight="1">
      <c r="A1503" s="35"/>
      <c r="B1503" s="36"/>
      <c r="C1503" s="193" t="s">
        <v>3889</v>
      </c>
      <c r="D1503" s="193" t="s">
        <v>208</v>
      </c>
      <c r="E1503" s="194" t="s">
        <v>3890</v>
      </c>
      <c r="F1503" s="195" t="s">
        <v>3891</v>
      </c>
      <c r="G1503" s="196" t="s">
        <v>211</v>
      </c>
      <c r="H1503" s="197">
        <v>15</v>
      </c>
      <c r="I1503" s="198"/>
      <c r="J1503" s="199">
        <f>ROUND(I1503*H1503,2)</f>
        <v>0</v>
      </c>
      <c r="K1503" s="195" t="s">
        <v>277</v>
      </c>
      <c r="L1503" s="40"/>
      <c r="M1503" s="200" t="s">
        <v>19</v>
      </c>
      <c r="N1503" s="201" t="s">
        <v>43</v>
      </c>
      <c r="O1503" s="65"/>
      <c r="P1503" s="202">
        <f>O1503*H1503</f>
        <v>0</v>
      </c>
      <c r="Q1503" s="202">
        <v>0</v>
      </c>
      <c r="R1503" s="202">
        <f>Q1503*H1503</f>
        <v>0</v>
      </c>
      <c r="S1503" s="202">
        <v>0</v>
      </c>
      <c r="T1503" s="203">
        <f>S1503*H1503</f>
        <v>0</v>
      </c>
      <c r="U1503" s="35"/>
      <c r="V1503" s="35"/>
      <c r="W1503" s="35"/>
      <c r="X1503" s="35"/>
      <c r="Y1503" s="35"/>
      <c r="Z1503" s="35"/>
      <c r="AA1503" s="35"/>
      <c r="AB1503" s="35"/>
      <c r="AC1503" s="35"/>
      <c r="AD1503" s="35"/>
      <c r="AE1503" s="35"/>
      <c r="AR1503" s="204" t="s">
        <v>343</v>
      </c>
      <c r="AT1503" s="204" t="s">
        <v>208</v>
      </c>
      <c r="AU1503" s="204" t="s">
        <v>82</v>
      </c>
      <c r="AY1503" s="18" t="s">
        <v>206</v>
      </c>
      <c r="BE1503" s="205">
        <f>IF(N1503="základní",J1503,0)</f>
        <v>0</v>
      </c>
      <c r="BF1503" s="205">
        <f>IF(N1503="snížená",J1503,0)</f>
        <v>0</v>
      </c>
      <c r="BG1503" s="205">
        <f>IF(N1503="zákl. přenesená",J1503,0)</f>
        <v>0</v>
      </c>
      <c r="BH1503" s="205">
        <f>IF(N1503="sníž. přenesená",J1503,0)</f>
        <v>0</v>
      </c>
      <c r="BI1503" s="205">
        <f>IF(N1503="nulová",J1503,0)</f>
        <v>0</v>
      </c>
      <c r="BJ1503" s="18" t="s">
        <v>80</v>
      </c>
      <c r="BK1503" s="205">
        <f>ROUND(I1503*H1503,2)</f>
        <v>0</v>
      </c>
      <c r="BL1503" s="18" t="s">
        <v>343</v>
      </c>
      <c r="BM1503" s="204" t="s">
        <v>3892</v>
      </c>
    </row>
    <row r="1504" spans="1:65" s="2" customFormat="1" ht="87.75">
      <c r="A1504" s="35"/>
      <c r="B1504" s="36"/>
      <c r="C1504" s="37"/>
      <c r="D1504" s="208" t="s">
        <v>279</v>
      </c>
      <c r="E1504" s="37"/>
      <c r="F1504" s="221" t="s">
        <v>3893</v>
      </c>
      <c r="G1504" s="37"/>
      <c r="H1504" s="37"/>
      <c r="I1504" s="116"/>
      <c r="J1504" s="37"/>
      <c r="K1504" s="37"/>
      <c r="L1504" s="40"/>
      <c r="M1504" s="222"/>
      <c r="N1504" s="223"/>
      <c r="O1504" s="65"/>
      <c r="P1504" s="65"/>
      <c r="Q1504" s="65"/>
      <c r="R1504" s="65"/>
      <c r="S1504" s="65"/>
      <c r="T1504" s="66"/>
      <c r="U1504" s="35"/>
      <c r="V1504" s="35"/>
      <c r="W1504" s="35"/>
      <c r="X1504" s="35"/>
      <c r="Y1504" s="35"/>
      <c r="Z1504" s="35"/>
      <c r="AA1504" s="35"/>
      <c r="AB1504" s="35"/>
      <c r="AC1504" s="35"/>
      <c r="AD1504" s="35"/>
      <c r="AE1504" s="35"/>
      <c r="AT1504" s="18" t="s">
        <v>279</v>
      </c>
      <c r="AU1504" s="18" t="s">
        <v>82</v>
      </c>
    </row>
    <row r="1505" spans="1:65" s="13" customFormat="1" ht="11.25">
      <c r="B1505" s="206"/>
      <c r="C1505" s="207"/>
      <c r="D1505" s="208" t="s">
        <v>246</v>
      </c>
      <c r="E1505" s="209" t="s">
        <v>19</v>
      </c>
      <c r="F1505" s="210" t="s">
        <v>3894</v>
      </c>
      <c r="G1505" s="207"/>
      <c r="H1505" s="211">
        <v>15</v>
      </c>
      <c r="I1505" s="212"/>
      <c r="J1505" s="207"/>
      <c r="K1505" s="207"/>
      <c r="L1505" s="213"/>
      <c r="M1505" s="214"/>
      <c r="N1505" s="215"/>
      <c r="O1505" s="215"/>
      <c r="P1505" s="215"/>
      <c r="Q1505" s="215"/>
      <c r="R1505" s="215"/>
      <c r="S1505" s="215"/>
      <c r="T1505" s="216"/>
      <c r="AT1505" s="217" t="s">
        <v>246</v>
      </c>
      <c r="AU1505" s="217" t="s">
        <v>82</v>
      </c>
      <c r="AV1505" s="13" t="s">
        <v>82</v>
      </c>
      <c r="AW1505" s="13" t="s">
        <v>33</v>
      </c>
      <c r="AX1505" s="13" t="s">
        <v>80</v>
      </c>
      <c r="AY1505" s="217" t="s">
        <v>206</v>
      </c>
    </row>
    <row r="1506" spans="1:65" s="2" customFormat="1" ht="21.75" customHeight="1">
      <c r="A1506" s="35"/>
      <c r="B1506" s="36"/>
      <c r="C1506" s="193" t="s">
        <v>3895</v>
      </c>
      <c r="D1506" s="193" t="s">
        <v>208</v>
      </c>
      <c r="E1506" s="194" t="s">
        <v>3896</v>
      </c>
      <c r="F1506" s="195" t="s">
        <v>3897</v>
      </c>
      <c r="G1506" s="196" t="s">
        <v>211</v>
      </c>
      <c r="H1506" s="197">
        <v>10</v>
      </c>
      <c r="I1506" s="198"/>
      <c r="J1506" s="199">
        <f>ROUND(I1506*H1506,2)</f>
        <v>0</v>
      </c>
      <c r="K1506" s="195" t="s">
        <v>277</v>
      </c>
      <c r="L1506" s="40"/>
      <c r="M1506" s="200" t="s">
        <v>19</v>
      </c>
      <c r="N1506" s="201" t="s">
        <v>43</v>
      </c>
      <c r="O1506" s="65"/>
      <c r="P1506" s="202">
        <f>O1506*H1506</f>
        <v>0</v>
      </c>
      <c r="Q1506" s="202">
        <v>0</v>
      </c>
      <c r="R1506" s="202">
        <f>Q1506*H1506</f>
        <v>0</v>
      </c>
      <c r="S1506" s="202">
        <v>0</v>
      </c>
      <c r="T1506" s="203">
        <f>S1506*H1506</f>
        <v>0</v>
      </c>
      <c r="U1506" s="35"/>
      <c r="V1506" s="35"/>
      <c r="W1506" s="35"/>
      <c r="X1506" s="35"/>
      <c r="Y1506" s="35"/>
      <c r="Z1506" s="35"/>
      <c r="AA1506" s="35"/>
      <c r="AB1506" s="35"/>
      <c r="AC1506" s="35"/>
      <c r="AD1506" s="35"/>
      <c r="AE1506" s="35"/>
      <c r="AR1506" s="204" t="s">
        <v>343</v>
      </c>
      <c r="AT1506" s="204" t="s">
        <v>208</v>
      </c>
      <c r="AU1506" s="204" t="s">
        <v>82</v>
      </c>
      <c r="AY1506" s="18" t="s">
        <v>206</v>
      </c>
      <c r="BE1506" s="205">
        <f>IF(N1506="základní",J1506,0)</f>
        <v>0</v>
      </c>
      <c r="BF1506" s="205">
        <f>IF(N1506="snížená",J1506,0)</f>
        <v>0</v>
      </c>
      <c r="BG1506" s="205">
        <f>IF(N1506="zákl. přenesená",J1506,0)</f>
        <v>0</v>
      </c>
      <c r="BH1506" s="205">
        <f>IF(N1506="sníž. přenesená",J1506,0)</f>
        <v>0</v>
      </c>
      <c r="BI1506" s="205">
        <f>IF(N1506="nulová",J1506,0)</f>
        <v>0</v>
      </c>
      <c r="BJ1506" s="18" t="s">
        <v>80</v>
      </c>
      <c r="BK1506" s="205">
        <f>ROUND(I1506*H1506,2)</f>
        <v>0</v>
      </c>
      <c r="BL1506" s="18" t="s">
        <v>343</v>
      </c>
      <c r="BM1506" s="204" t="s">
        <v>3898</v>
      </c>
    </row>
    <row r="1507" spans="1:65" s="2" customFormat="1" ht="87.75">
      <c r="A1507" s="35"/>
      <c r="B1507" s="36"/>
      <c r="C1507" s="37"/>
      <c r="D1507" s="208" t="s">
        <v>279</v>
      </c>
      <c r="E1507" s="37"/>
      <c r="F1507" s="221" t="s">
        <v>3893</v>
      </c>
      <c r="G1507" s="37"/>
      <c r="H1507" s="37"/>
      <c r="I1507" s="116"/>
      <c r="J1507" s="37"/>
      <c r="K1507" s="37"/>
      <c r="L1507" s="40"/>
      <c r="M1507" s="222"/>
      <c r="N1507" s="223"/>
      <c r="O1507" s="65"/>
      <c r="P1507" s="65"/>
      <c r="Q1507" s="65"/>
      <c r="R1507" s="65"/>
      <c r="S1507" s="65"/>
      <c r="T1507" s="66"/>
      <c r="U1507" s="35"/>
      <c r="V1507" s="35"/>
      <c r="W1507" s="35"/>
      <c r="X1507" s="35"/>
      <c r="Y1507" s="35"/>
      <c r="Z1507" s="35"/>
      <c r="AA1507" s="35"/>
      <c r="AB1507" s="35"/>
      <c r="AC1507" s="35"/>
      <c r="AD1507" s="35"/>
      <c r="AE1507" s="35"/>
      <c r="AT1507" s="18" t="s">
        <v>279</v>
      </c>
      <c r="AU1507" s="18" t="s">
        <v>82</v>
      </c>
    </row>
    <row r="1508" spans="1:65" s="13" customFormat="1" ht="11.25">
      <c r="B1508" s="206"/>
      <c r="C1508" s="207"/>
      <c r="D1508" s="208" t="s">
        <v>246</v>
      </c>
      <c r="E1508" s="209" t="s">
        <v>19</v>
      </c>
      <c r="F1508" s="210" t="s">
        <v>3899</v>
      </c>
      <c r="G1508" s="207"/>
      <c r="H1508" s="211">
        <v>10</v>
      </c>
      <c r="I1508" s="212"/>
      <c r="J1508" s="207"/>
      <c r="K1508" s="207"/>
      <c r="L1508" s="213"/>
      <c r="M1508" s="214"/>
      <c r="N1508" s="215"/>
      <c r="O1508" s="215"/>
      <c r="P1508" s="215"/>
      <c r="Q1508" s="215"/>
      <c r="R1508" s="215"/>
      <c r="S1508" s="215"/>
      <c r="T1508" s="216"/>
      <c r="AT1508" s="217" t="s">
        <v>246</v>
      </c>
      <c r="AU1508" s="217" t="s">
        <v>82</v>
      </c>
      <c r="AV1508" s="13" t="s">
        <v>82</v>
      </c>
      <c r="AW1508" s="13" t="s">
        <v>33</v>
      </c>
      <c r="AX1508" s="13" t="s">
        <v>80</v>
      </c>
      <c r="AY1508" s="217" t="s">
        <v>206</v>
      </c>
    </row>
    <row r="1509" spans="1:65" s="2" customFormat="1" ht="16.5" customHeight="1">
      <c r="A1509" s="35"/>
      <c r="B1509" s="36"/>
      <c r="C1509" s="193" t="s">
        <v>3900</v>
      </c>
      <c r="D1509" s="193" t="s">
        <v>208</v>
      </c>
      <c r="E1509" s="194" t="s">
        <v>3901</v>
      </c>
      <c r="F1509" s="195" t="s">
        <v>3902</v>
      </c>
      <c r="G1509" s="196" t="s">
        <v>211</v>
      </c>
      <c r="H1509" s="197">
        <v>5</v>
      </c>
      <c r="I1509" s="198"/>
      <c r="J1509" s="199">
        <f>ROUND(I1509*H1509,2)</f>
        <v>0</v>
      </c>
      <c r="K1509" s="195" t="s">
        <v>277</v>
      </c>
      <c r="L1509" s="40"/>
      <c r="M1509" s="200" t="s">
        <v>19</v>
      </c>
      <c r="N1509" s="201" t="s">
        <v>43</v>
      </c>
      <c r="O1509" s="65"/>
      <c r="P1509" s="202">
        <f>O1509*H1509</f>
        <v>0</v>
      </c>
      <c r="Q1509" s="202">
        <v>0</v>
      </c>
      <c r="R1509" s="202">
        <f>Q1509*H1509</f>
        <v>0</v>
      </c>
      <c r="S1509" s="202">
        <v>0</v>
      </c>
      <c r="T1509" s="203">
        <f>S1509*H1509</f>
        <v>0</v>
      </c>
      <c r="U1509" s="35"/>
      <c r="V1509" s="35"/>
      <c r="W1509" s="35"/>
      <c r="X1509" s="35"/>
      <c r="Y1509" s="35"/>
      <c r="Z1509" s="35"/>
      <c r="AA1509" s="35"/>
      <c r="AB1509" s="35"/>
      <c r="AC1509" s="35"/>
      <c r="AD1509" s="35"/>
      <c r="AE1509" s="35"/>
      <c r="AR1509" s="204" t="s">
        <v>343</v>
      </c>
      <c r="AT1509" s="204" t="s">
        <v>208</v>
      </c>
      <c r="AU1509" s="204" t="s">
        <v>82</v>
      </c>
      <c r="AY1509" s="18" t="s">
        <v>206</v>
      </c>
      <c r="BE1509" s="205">
        <f>IF(N1509="základní",J1509,0)</f>
        <v>0</v>
      </c>
      <c r="BF1509" s="205">
        <f>IF(N1509="snížená",J1509,0)</f>
        <v>0</v>
      </c>
      <c r="BG1509" s="205">
        <f>IF(N1509="zákl. přenesená",J1509,0)</f>
        <v>0</v>
      </c>
      <c r="BH1509" s="205">
        <f>IF(N1509="sníž. přenesená",J1509,0)</f>
        <v>0</v>
      </c>
      <c r="BI1509" s="205">
        <f>IF(N1509="nulová",J1509,0)</f>
        <v>0</v>
      </c>
      <c r="BJ1509" s="18" t="s">
        <v>80</v>
      </c>
      <c r="BK1509" s="205">
        <f>ROUND(I1509*H1509,2)</f>
        <v>0</v>
      </c>
      <c r="BL1509" s="18" t="s">
        <v>343</v>
      </c>
      <c r="BM1509" s="204" t="s">
        <v>3903</v>
      </c>
    </row>
    <row r="1510" spans="1:65" s="2" customFormat="1" ht="87.75">
      <c r="A1510" s="35"/>
      <c r="B1510" s="36"/>
      <c r="C1510" s="37"/>
      <c r="D1510" s="208" t="s">
        <v>279</v>
      </c>
      <c r="E1510" s="37"/>
      <c r="F1510" s="221" t="s">
        <v>3893</v>
      </c>
      <c r="G1510" s="37"/>
      <c r="H1510" s="37"/>
      <c r="I1510" s="116"/>
      <c r="J1510" s="37"/>
      <c r="K1510" s="37"/>
      <c r="L1510" s="40"/>
      <c r="M1510" s="222"/>
      <c r="N1510" s="223"/>
      <c r="O1510" s="65"/>
      <c r="P1510" s="65"/>
      <c r="Q1510" s="65"/>
      <c r="R1510" s="65"/>
      <c r="S1510" s="65"/>
      <c r="T1510" s="66"/>
      <c r="U1510" s="35"/>
      <c r="V1510" s="35"/>
      <c r="W1510" s="35"/>
      <c r="X1510" s="35"/>
      <c r="Y1510" s="35"/>
      <c r="Z1510" s="35"/>
      <c r="AA1510" s="35"/>
      <c r="AB1510" s="35"/>
      <c r="AC1510" s="35"/>
      <c r="AD1510" s="35"/>
      <c r="AE1510" s="35"/>
      <c r="AT1510" s="18" t="s">
        <v>279</v>
      </c>
      <c r="AU1510" s="18" t="s">
        <v>82</v>
      </c>
    </row>
    <row r="1511" spans="1:65" s="13" customFormat="1" ht="11.25">
      <c r="B1511" s="206"/>
      <c r="C1511" s="207"/>
      <c r="D1511" s="208" t="s">
        <v>246</v>
      </c>
      <c r="E1511" s="209" t="s">
        <v>19</v>
      </c>
      <c r="F1511" s="210" t="s">
        <v>3904</v>
      </c>
      <c r="G1511" s="207"/>
      <c r="H1511" s="211">
        <v>5</v>
      </c>
      <c r="I1511" s="212"/>
      <c r="J1511" s="207"/>
      <c r="K1511" s="207"/>
      <c r="L1511" s="213"/>
      <c r="M1511" s="214"/>
      <c r="N1511" s="215"/>
      <c r="O1511" s="215"/>
      <c r="P1511" s="215"/>
      <c r="Q1511" s="215"/>
      <c r="R1511" s="215"/>
      <c r="S1511" s="215"/>
      <c r="T1511" s="216"/>
      <c r="AT1511" s="217" t="s">
        <v>246</v>
      </c>
      <c r="AU1511" s="217" t="s">
        <v>82</v>
      </c>
      <c r="AV1511" s="13" t="s">
        <v>82</v>
      </c>
      <c r="AW1511" s="13" t="s">
        <v>33</v>
      </c>
      <c r="AX1511" s="13" t="s">
        <v>80</v>
      </c>
      <c r="AY1511" s="217" t="s">
        <v>206</v>
      </c>
    </row>
    <row r="1512" spans="1:65" s="2" customFormat="1" ht="16.5" customHeight="1">
      <c r="A1512" s="35"/>
      <c r="B1512" s="36"/>
      <c r="C1512" s="193" t="s">
        <v>3905</v>
      </c>
      <c r="D1512" s="193" t="s">
        <v>208</v>
      </c>
      <c r="E1512" s="194" t="s">
        <v>3906</v>
      </c>
      <c r="F1512" s="195" t="s">
        <v>3907</v>
      </c>
      <c r="G1512" s="196" t="s">
        <v>211</v>
      </c>
      <c r="H1512" s="197">
        <v>4</v>
      </c>
      <c r="I1512" s="198"/>
      <c r="J1512" s="199">
        <f>ROUND(I1512*H1512,2)</f>
        <v>0</v>
      </c>
      <c r="K1512" s="195" t="s">
        <v>277</v>
      </c>
      <c r="L1512" s="40"/>
      <c r="M1512" s="200" t="s">
        <v>19</v>
      </c>
      <c r="N1512" s="201" t="s">
        <v>43</v>
      </c>
      <c r="O1512" s="65"/>
      <c r="P1512" s="202">
        <f>O1512*H1512</f>
        <v>0</v>
      </c>
      <c r="Q1512" s="202">
        <v>0</v>
      </c>
      <c r="R1512" s="202">
        <f>Q1512*H1512</f>
        <v>0</v>
      </c>
      <c r="S1512" s="202">
        <v>0</v>
      </c>
      <c r="T1512" s="203">
        <f>S1512*H1512</f>
        <v>0</v>
      </c>
      <c r="U1512" s="35"/>
      <c r="V1512" s="35"/>
      <c r="W1512" s="35"/>
      <c r="X1512" s="35"/>
      <c r="Y1512" s="35"/>
      <c r="Z1512" s="35"/>
      <c r="AA1512" s="35"/>
      <c r="AB1512" s="35"/>
      <c r="AC1512" s="35"/>
      <c r="AD1512" s="35"/>
      <c r="AE1512" s="35"/>
      <c r="AR1512" s="204" t="s">
        <v>343</v>
      </c>
      <c r="AT1512" s="204" t="s">
        <v>208</v>
      </c>
      <c r="AU1512" s="204" t="s">
        <v>82</v>
      </c>
      <c r="AY1512" s="18" t="s">
        <v>206</v>
      </c>
      <c r="BE1512" s="205">
        <f>IF(N1512="základní",J1512,0)</f>
        <v>0</v>
      </c>
      <c r="BF1512" s="205">
        <f>IF(N1512="snížená",J1512,0)</f>
        <v>0</v>
      </c>
      <c r="BG1512" s="205">
        <f>IF(N1512="zákl. přenesená",J1512,0)</f>
        <v>0</v>
      </c>
      <c r="BH1512" s="205">
        <f>IF(N1512="sníž. přenesená",J1512,0)</f>
        <v>0</v>
      </c>
      <c r="BI1512" s="205">
        <f>IF(N1512="nulová",J1512,0)</f>
        <v>0</v>
      </c>
      <c r="BJ1512" s="18" t="s">
        <v>80</v>
      </c>
      <c r="BK1512" s="205">
        <f>ROUND(I1512*H1512,2)</f>
        <v>0</v>
      </c>
      <c r="BL1512" s="18" t="s">
        <v>343</v>
      </c>
      <c r="BM1512" s="204" t="s">
        <v>3908</v>
      </c>
    </row>
    <row r="1513" spans="1:65" s="2" customFormat="1" ht="87.75">
      <c r="A1513" s="35"/>
      <c r="B1513" s="36"/>
      <c r="C1513" s="37"/>
      <c r="D1513" s="208" t="s">
        <v>279</v>
      </c>
      <c r="E1513" s="37"/>
      <c r="F1513" s="221" t="s">
        <v>3893</v>
      </c>
      <c r="G1513" s="37"/>
      <c r="H1513" s="37"/>
      <c r="I1513" s="116"/>
      <c r="J1513" s="37"/>
      <c r="K1513" s="37"/>
      <c r="L1513" s="40"/>
      <c r="M1513" s="222"/>
      <c r="N1513" s="223"/>
      <c r="O1513" s="65"/>
      <c r="P1513" s="65"/>
      <c r="Q1513" s="65"/>
      <c r="R1513" s="65"/>
      <c r="S1513" s="65"/>
      <c r="T1513" s="66"/>
      <c r="U1513" s="35"/>
      <c r="V1513" s="35"/>
      <c r="W1513" s="35"/>
      <c r="X1513" s="35"/>
      <c r="Y1513" s="35"/>
      <c r="Z1513" s="35"/>
      <c r="AA1513" s="35"/>
      <c r="AB1513" s="35"/>
      <c r="AC1513" s="35"/>
      <c r="AD1513" s="35"/>
      <c r="AE1513" s="35"/>
      <c r="AT1513" s="18" t="s">
        <v>279</v>
      </c>
      <c r="AU1513" s="18" t="s">
        <v>82</v>
      </c>
    </row>
    <row r="1514" spans="1:65" s="13" customFormat="1" ht="11.25">
      <c r="B1514" s="206"/>
      <c r="C1514" s="207"/>
      <c r="D1514" s="208" t="s">
        <v>246</v>
      </c>
      <c r="E1514" s="209" t="s">
        <v>19</v>
      </c>
      <c r="F1514" s="210" t="s">
        <v>3909</v>
      </c>
      <c r="G1514" s="207"/>
      <c r="H1514" s="211">
        <v>4</v>
      </c>
      <c r="I1514" s="212"/>
      <c r="J1514" s="207"/>
      <c r="K1514" s="207"/>
      <c r="L1514" s="213"/>
      <c r="M1514" s="214"/>
      <c r="N1514" s="215"/>
      <c r="O1514" s="215"/>
      <c r="P1514" s="215"/>
      <c r="Q1514" s="215"/>
      <c r="R1514" s="215"/>
      <c r="S1514" s="215"/>
      <c r="T1514" s="216"/>
      <c r="AT1514" s="217" t="s">
        <v>246</v>
      </c>
      <c r="AU1514" s="217" t="s">
        <v>82</v>
      </c>
      <c r="AV1514" s="13" t="s">
        <v>82</v>
      </c>
      <c r="AW1514" s="13" t="s">
        <v>33</v>
      </c>
      <c r="AX1514" s="13" t="s">
        <v>80</v>
      </c>
      <c r="AY1514" s="217" t="s">
        <v>206</v>
      </c>
    </row>
    <row r="1515" spans="1:65" s="2" customFormat="1" ht="21.75" customHeight="1">
      <c r="A1515" s="35"/>
      <c r="B1515" s="36"/>
      <c r="C1515" s="193" t="s">
        <v>3910</v>
      </c>
      <c r="D1515" s="193" t="s">
        <v>208</v>
      </c>
      <c r="E1515" s="194" t="s">
        <v>3911</v>
      </c>
      <c r="F1515" s="195" t="s">
        <v>3912</v>
      </c>
      <c r="G1515" s="196" t="s">
        <v>211</v>
      </c>
      <c r="H1515" s="197">
        <v>2</v>
      </c>
      <c r="I1515" s="198"/>
      <c r="J1515" s="199">
        <f>ROUND(I1515*H1515,2)</f>
        <v>0</v>
      </c>
      <c r="K1515" s="195" t="s">
        <v>277</v>
      </c>
      <c r="L1515" s="40"/>
      <c r="M1515" s="200" t="s">
        <v>19</v>
      </c>
      <c r="N1515" s="201" t="s">
        <v>43</v>
      </c>
      <c r="O1515" s="65"/>
      <c r="P1515" s="202">
        <f>O1515*H1515</f>
        <v>0</v>
      </c>
      <c r="Q1515" s="202">
        <v>0</v>
      </c>
      <c r="R1515" s="202">
        <f>Q1515*H1515</f>
        <v>0</v>
      </c>
      <c r="S1515" s="202">
        <v>0</v>
      </c>
      <c r="T1515" s="203">
        <f>S1515*H1515</f>
        <v>0</v>
      </c>
      <c r="U1515" s="35"/>
      <c r="V1515" s="35"/>
      <c r="W1515" s="35"/>
      <c r="X1515" s="35"/>
      <c r="Y1515" s="35"/>
      <c r="Z1515" s="35"/>
      <c r="AA1515" s="35"/>
      <c r="AB1515" s="35"/>
      <c r="AC1515" s="35"/>
      <c r="AD1515" s="35"/>
      <c r="AE1515" s="35"/>
      <c r="AR1515" s="204" t="s">
        <v>343</v>
      </c>
      <c r="AT1515" s="204" t="s">
        <v>208</v>
      </c>
      <c r="AU1515" s="204" t="s">
        <v>82</v>
      </c>
      <c r="AY1515" s="18" t="s">
        <v>206</v>
      </c>
      <c r="BE1515" s="205">
        <f>IF(N1515="základní",J1515,0)</f>
        <v>0</v>
      </c>
      <c r="BF1515" s="205">
        <f>IF(N1515="snížená",J1515,0)</f>
        <v>0</v>
      </c>
      <c r="BG1515" s="205">
        <f>IF(N1515="zákl. přenesená",J1515,0)</f>
        <v>0</v>
      </c>
      <c r="BH1515" s="205">
        <f>IF(N1515="sníž. přenesená",J1515,0)</f>
        <v>0</v>
      </c>
      <c r="BI1515" s="205">
        <f>IF(N1515="nulová",J1515,0)</f>
        <v>0</v>
      </c>
      <c r="BJ1515" s="18" t="s">
        <v>80</v>
      </c>
      <c r="BK1515" s="205">
        <f>ROUND(I1515*H1515,2)</f>
        <v>0</v>
      </c>
      <c r="BL1515" s="18" t="s">
        <v>343</v>
      </c>
      <c r="BM1515" s="204" t="s">
        <v>3913</v>
      </c>
    </row>
    <row r="1516" spans="1:65" s="2" customFormat="1" ht="87.75">
      <c r="A1516" s="35"/>
      <c r="B1516" s="36"/>
      <c r="C1516" s="37"/>
      <c r="D1516" s="208" t="s">
        <v>279</v>
      </c>
      <c r="E1516" s="37"/>
      <c r="F1516" s="221" t="s">
        <v>3893</v>
      </c>
      <c r="G1516" s="37"/>
      <c r="H1516" s="37"/>
      <c r="I1516" s="116"/>
      <c r="J1516" s="37"/>
      <c r="K1516" s="37"/>
      <c r="L1516" s="40"/>
      <c r="M1516" s="222"/>
      <c r="N1516" s="223"/>
      <c r="O1516" s="65"/>
      <c r="P1516" s="65"/>
      <c r="Q1516" s="65"/>
      <c r="R1516" s="65"/>
      <c r="S1516" s="65"/>
      <c r="T1516" s="66"/>
      <c r="U1516" s="35"/>
      <c r="V1516" s="35"/>
      <c r="W1516" s="35"/>
      <c r="X1516" s="35"/>
      <c r="Y1516" s="35"/>
      <c r="Z1516" s="35"/>
      <c r="AA1516" s="35"/>
      <c r="AB1516" s="35"/>
      <c r="AC1516" s="35"/>
      <c r="AD1516" s="35"/>
      <c r="AE1516" s="35"/>
      <c r="AT1516" s="18" t="s">
        <v>279</v>
      </c>
      <c r="AU1516" s="18" t="s">
        <v>82</v>
      </c>
    </row>
    <row r="1517" spans="1:65" s="13" customFormat="1" ht="11.25">
      <c r="B1517" s="206"/>
      <c r="C1517" s="207"/>
      <c r="D1517" s="208" t="s">
        <v>246</v>
      </c>
      <c r="E1517" s="209" t="s">
        <v>19</v>
      </c>
      <c r="F1517" s="210" t="s">
        <v>3914</v>
      </c>
      <c r="G1517" s="207"/>
      <c r="H1517" s="211">
        <v>2</v>
      </c>
      <c r="I1517" s="212"/>
      <c r="J1517" s="207"/>
      <c r="K1517" s="207"/>
      <c r="L1517" s="213"/>
      <c r="M1517" s="214"/>
      <c r="N1517" s="215"/>
      <c r="O1517" s="215"/>
      <c r="P1517" s="215"/>
      <c r="Q1517" s="215"/>
      <c r="R1517" s="215"/>
      <c r="S1517" s="215"/>
      <c r="T1517" s="216"/>
      <c r="AT1517" s="217" t="s">
        <v>246</v>
      </c>
      <c r="AU1517" s="217" t="s">
        <v>82</v>
      </c>
      <c r="AV1517" s="13" t="s">
        <v>82</v>
      </c>
      <c r="AW1517" s="13" t="s">
        <v>33</v>
      </c>
      <c r="AX1517" s="13" t="s">
        <v>80</v>
      </c>
      <c r="AY1517" s="217" t="s">
        <v>206</v>
      </c>
    </row>
    <row r="1518" spans="1:65" s="2" customFormat="1" ht="16.5" customHeight="1">
      <c r="A1518" s="35"/>
      <c r="B1518" s="36"/>
      <c r="C1518" s="193" t="s">
        <v>3915</v>
      </c>
      <c r="D1518" s="193" t="s">
        <v>208</v>
      </c>
      <c r="E1518" s="194" t="s">
        <v>3916</v>
      </c>
      <c r="F1518" s="195" t="s">
        <v>3917</v>
      </c>
      <c r="G1518" s="196" t="s">
        <v>211</v>
      </c>
      <c r="H1518" s="197">
        <v>2</v>
      </c>
      <c r="I1518" s="198"/>
      <c r="J1518" s="199">
        <f>ROUND(I1518*H1518,2)</f>
        <v>0</v>
      </c>
      <c r="K1518" s="195" t="s">
        <v>277</v>
      </c>
      <c r="L1518" s="40"/>
      <c r="M1518" s="200" t="s">
        <v>19</v>
      </c>
      <c r="N1518" s="201" t="s">
        <v>43</v>
      </c>
      <c r="O1518" s="65"/>
      <c r="P1518" s="202">
        <f>O1518*H1518</f>
        <v>0</v>
      </c>
      <c r="Q1518" s="202">
        <v>0</v>
      </c>
      <c r="R1518" s="202">
        <f>Q1518*H1518</f>
        <v>0</v>
      </c>
      <c r="S1518" s="202">
        <v>0</v>
      </c>
      <c r="T1518" s="203">
        <f>S1518*H1518</f>
        <v>0</v>
      </c>
      <c r="U1518" s="35"/>
      <c r="V1518" s="35"/>
      <c r="W1518" s="35"/>
      <c r="X1518" s="35"/>
      <c r="Y1518" s="35"/>
      <c r="Z1518" s="35"/>
      <c r="AA1518" s="35"/>
      <c r="AB1518" s="35"/>
      <c r="AC1518" s="35"/>
      <c r="AD1518" s="35"/>
      <c r="AE1518" s="35"/>
      <c r="AR1518" s="204" t="s">
        <v>343</v>
      </c>
      <c r="AT1518" s="204" t="s">
        <v>208</v>
      </c>
      <c r="AU1518" s="204" t="s">
        <v>82</v>
      </c>
      <c r="AY1518" s="18" t="s">
        <v>206</v>
      </c>
      <c r="BE1518" s="205">
        <f>IF(N1518="základní",J1518,0)</f>
        <v>0</v>
      </c>
      <c r="BF1518" s="205">
        <f>IF(N1518="snížená",J1518,0)</f>
        <v>0</v>
      </c>
      <c r="BG1518" s="205">
        <f>IF(N1518="zákl. přenesená",J1518,0)</f>
        <v>0</v>
      </c>
      <c r="BH1518" s="205">
        <f>IF(N1518="sníž. přenesená",J1518,0)</f>
        <v>0</v>
      </c>
      <c r="BI1518" s="205">
        <f>IF(N1518="nulová",J1518,0)</f>
        <v>0</v>
      </c>
      <c r="BJ1518" s="18" t="s">
        <v>80</v>
      </c>
      <c r="BK1518" s="205">
        <f>ROUND(I1518*H1518,2)</f>
        <v>0</v>
      </c>
      <c r="BL1518" s="18" t="s">
        <v>343</v>
      </c>
      <c r="BM1518" s="204" t="s">
        <v>3918</v>
      </c>
    </row>
    <row r="1519" spans="1:65" s="2" customFormat="1" ht="87.75">
      <c r="A1519" s="35"/>
      <c r="B1519" s="36"/>
      <c r="C1519" s="37"/>
      <c r="D1519" s="208" t="s">
        <v>279</v>
      </c>
      <c r="E1519" s="37"/>
      <c r="F1519" s="221" t="s">
        <v>3893</v>
      </c>
      <c r="G1519" s="37"/>
      <c r="H1519" s="37"/>
      <c r="I1519" s="116"/>
      <c r="J1519" s="37"/>
      <c r="K1519" s="37"/>
      <c r="L1519" s="40"/>
      <c r="M1519" s="222"/>
      <c r="N1519" s="223"/>
      <c r="O1519" s="65"/>
      <c r="P1519" s="65"/>
      <c r="Q1519" s="65"/>
      <c r="R1519" s="65"/>
      <c r="S1519" s="65"/>
      <c r="T1519" s="66"/>
      <c r="U1519" s="35"/>
      <c r="V1519" s="35"/>
      <c r="W1519" s="35"/>
      <c r="X1519" s="35"/>
      <c r="Y1519" s="35"/>
      <c r="Z1519" s="35"/>
      <c r="AA1519" s="35"/>
      <c r="AB1519" s="35"/>
      <c r="AC1519" s="35"/>
      <c r="AD1519" s="35"/>
      <c r="AE1519" s="35"/>
      <c r="AT1519" s="18" t="s">
        <v>279</v>
      </c>
      <c r="AU1519" s="18" t="s">
        <v>82</v>
      </c>
    </row>
    <row r="1520" spans="1:65" s="13" customFormat="1" ht="11.25">
      <c r="B1520" s="206"/>
      <c r="C1520" s="207"/>
      <c r="D1520" s="208" t="s">
        <v>246</v>
      </c>
      <c r="E1520" s="209" t="s">
        <v>19</v>
      </c>
      <c r="F1520" s="210" t="s">
        <v>3531</v>
      </c>
      <c r="G1520" s="207"/>
      <c r="H1520" s="211">
        <v>2</v>
      </c>
      <c r="I1520" s="212"/>
      <c r="J1520" s="207"/>
      <c r="K1520" s="207"/>
      <c r="L1520" s="213"/>
      <c r="M1520" s="214"/>
      <c r="N1520" s="215"/>
      <c r="O1520" s="215"/>
      <c r="P1520" s="215"/>
      <c r="Q1520" s="215"/>
      <c r="R1520" s="215"/>
      <c r="S1520" s="215"/>
      <c r="T1520" s="216"/>
      <c r="AT1520" s="217" t="s">
        <v>246</v>
      </c>
      <c r="AU1520" s="217" t="s">
        <v>82</v>
      </c>
      <c r="AV1520" s="13" t="s">
        <v>82</v>
      </c>
      <c r="AW1520" s="13" t="s">
        <v>33</v>
      </c>
      <c r="AX1520" s="13" t="s">
        <v>80</v>
      </c>
      <c r="AY1520" s="217" t="s">
        <v>206</v>
      </c>
    </row>
    <row r="1521" spans="1:65" s="2" customFormat="1" ht="16.5" customHeight="1">
      <c r="A1521" s="35"/>
      <c r="B1521" s="36"/>
      <c r="C1521" s="193" t="s">
        <v>3919</v>
      </c>
      <c r="D1521" s="193" t="s">
        <v>208</v>
      </c>
      <c r="E1521" s="194" t="s">
        <v>3920</v>
      </c>
      <c r="F1521" s="195" t="s">
        <v>3921</v>
      </c>
      <c r="G1521" s="196" t="s">
        <v>211</v>
      </c>
      <c r="H1521" s="197">
        <v>6</v>
      </c>
      <c r="I1521" s="198"/>
      <c r="J1521" s="199">
        <f>ROUND(I1521*H1521,2)</f>
        <v>0</v>
      </c>
      <c r="K1521" s="195" t="s">
        <v>277</v>
      </c>
      <c r="L1521" s="40"/>
      <c r="M1521" s="200" t="s">
        <v>19</v>
      </c>
      <c r="N1521" s="201" t="s">
        <v>43</v>
      </c>
      <c r="O1521" s="65"/>
      <c r="P1521" s="202">
        <f>O1521*H1521</f>
        <v>0</v>
      </c>
      <c r="Q1521" s="202">
        <v>0</v>
      </c>
      <c r="R1521" s="202">
        <f>Q1521*H1521</f>
        <v>0</v>
      </c>
      <c r="S1521" s="202">
        <v>0</v>
      </c>
      <c r="T1521" s="203">
        <f>S1521*H1521</f>
        <v>0</v>
      </c>
      <c r="U1521" s="35"/>
      <c r="V1521" s="35"/>
      <c r="W1521" s="35"/>
      <c r="X1521" s="35"/>
      <c r="Y1521" s="35"/>
      <c r="Z1521" s="35"/>
      <c r="AA1521" s="35"/>
      <c r="AB1521" s="35"/>
      <c r="AC1521" s="35"/>
      <c r="AD1521" s="35"/>
      <c r="AE1521" s="35"/>
      <c r="AR1521" s="204" t="s">
        <v>343</v>
      </c>
      <c r="AT1521" s="204" t="s">
        <v>208</v>
      </c>
      <c r="AU1521" s="204" t="s">
        <v>82</v>
      </c>
      <c r="AY1521" s="18" t="s">
        <v>206</v>
      </c>
      <c r="BE1521" s="205">
        <f>IF(N1521="základní",J1521,0)</f>
        <v>0</v>
      </c>
      <c r="BF1521" s="205">
        <f>IF(N1521="snížená",J1521,0)</f>
        <v>0</v>
      </c>
      <c r="BG1521" s="205">
        <f>IF(N1521="zákl. přenesená",J1521,0)</f>
        <v>0</v>
      </c>
      <c r="BH1521" s="205">
        <f>IF(N1521="sníž. přenesená",J1521,0)</f>
        <v>0</v>
      </c>
      <c r="BI1521" s="205">
        <f>IF(N1521="nulová",J1521,0)</f>
        <v>0</v>
      </c>
      <c r="BJ1521" s="18" t="s">
        <v>80</v>
      </c>
      <c r="BK1521" s="205">
        <f>ROUND(I1521*H1521,2)</f>
        <v>0</v>
      </c>
      <c r="BL1521" s="18" t="s">
        <v>343</v>
      </c>
      <c r="BM1521" s="204" t="s">
        <v>3922</v>
      </c>
    </row>
    <row r="1522" spans="1:65" s="2" customFormat="1" ht="87.75">
      <c r="A1522" s="35"/>
      <c r="B1522" s="36"/>
      <c r="C1522" s="37"/>
      <c r="D1522" s="208" t="s">
        <v>279</v>
      </c>
      <c r="E1522" s="37"/>
      <c r="F1522" s="221" t="s">
        <v>3893</v>
      </c>
      <c r="G1522" s="37"/>
      <c r="H1522" s="37"/>
      <c r="I1522" s="116"/>
      <c r="J1522" s="37"/>
      <c r="K1522" s="37"/>
      <c r="L1522" s="40"/>
      <c r="M1522" s="222"/>
      <c r="N1522" s="223"/>
      <c r="O1522" s="65"/>
      <c r="P1522" s="65"/>
      <c r="Q1522" s="65"/>
      <c r="R1522" s="65"/>
      <c r="S1522" s="65"/>
      <c r="T1522" s="66"/>
      <c r="U1522" s="35"/>
      <c r="V1522" s="35"/>
      <c r="W1522" s="35"/>
      <c r="X1522" s="35"/>
      <c r="Y1522" s="35"/>
      <c r="Z1522" s="35"/>
      <c r="AA1522" s="35"/>
      <c r="AB1522" s="35"/>
      <c r="AC1522" s="35"/>
      <c r="AD1522" s="35"/>
      <c r="AE1522" s="35"/>
      <c r="AT1522" s="18" t="s">
        <v>279</v>
      </c>
      <c r="AU1522" s="18" t="s">
        <v>82</v>
      </c>
    </row>
    <row r="1523" spans="1:65" s="13" customFormat="1" ht="11.25">
      <c r="B1523" s="206"/>
      <c r="C1523" s="207"/>
      <c r="D1523" s="208" t="s">
        <v>246</v>
      </c>
      <c r="E1523" s="209" t="s">
        <v>19</v>
      </c>
      <c r="F1523" s="210" t="s">
        <v>3923</v>
      </c>
      <c r="G1523" s="207"/>
      <c r="H1523" s="211">
        <v>6</v>
      </c>
      <c r="I1523" s="212"/>
      <c r="J1523" s="207"/>
      <c r="K1523" s="207"/>
      <c r="L1523" s="213"/>
      <c r="M1523" s="214"/>
      <c r="N1523" s="215"/>
      <c r="O1523" s="215"/>
      <c r="P1523" s="215"/>
      <c r="Q1523" s="215"/>
      <c r="R1523" s="215"/>
      <c r="S1523" s="215"/>
      <c r="T1523" s="216"/>
      <c r="AT1523" s="217" t="s">
        <v>246</v>
      </c>
      <c r="AU1523" s="217" t="s">
        <v>82</v>
      </c>
      <c r="AV1523" s="13" t="s">
        <v>82</v>
      </c>
      <c r="AW1523" s="13" t="s">
        <v>33</v>
      </c>
      <c r="AX1523" s="13" t="s">
        <v>80</v>
      </c>
      <c r="AY1523" s="217" t="s">
        <v>206</v>
      </c>
    </row>
    <row r="1524" spans="1:65" s="2" customFormat="1" ht="16.5" customHeight="1">
      <c r="A1524" s="35"/>
      <c r="B1524" s="36"/>
      <c r="C1524" s="224" t="s">
        <v>3924</v>
      </c>
      <c r="D1524" s="224" t="s">
        <v>286</v>
      </c>
      <c r="E1524" s="225" t="s">
        <v>3925</v>
      </c>
      <c r="F1524" s="226" t="s">
        <v>3926</v>
      </c>
      <c r="G1524" s="227" t="s">
        <v>325</v>
      </c>
      <c r="H1524" s="228">
        <v>13.215</v>
      </c>
      <c r="I1524" s="229"/>
      <c r="J1524" s="230">
        <f>ROUND(I1524*H1524,2)</f>
        <v>0</v>
      </c>
      <c r="K1524" s="226" t="s">
        <v>277</v>
      </c>
      <c r="L1524" s="231"/>
      <c r="M1524" s="232" t="s">
        <v>19</v>
      </c>
      <c r="N1524" s="233" t="s">
        <v>43</v>
      </c>
      <c r="O1524" s="65"/>
      <c r="P1524" s="202">
        <f>O1524*H1524</f>
        <v>0</v>
      </c>
      <c r="Q1524" s="202">
        <v>3.4200000000000001E-2</v>
      </c>
      <c r="R1524" s="202">
        <f>Q1524*H1524</f>
        <v>0.45195299999999999</v>
      </c>
      <c r="S1524" s="202">
        <v>0</v>
      </c>
      <c r="T1524" s="203">
        <f>S1524*H1524</f>
        <v>0</v>
      </c>
      <c r="U1524" s="35"/>
      <c r="V1524" s="35"/>
      <c r="W1524" s="35"/>
      <c r="X1524" s="35"/>
      <c r="Y1524" s="35"/>
      <c r="Z1524" s="35"/>
      <c r="AA1524" s="35"/>
      <c r="AB1524" s="35"/>
      <c r="AC1524" s="35"/>
      <c r="AD1524" s="35"/>
      <c r="AE1524" s="35"/>
      <c r="AR1524" s="204" t="s">
        <v>422</v>
      </c>
      <c r="AT1524" s="204" t="s">
        <v>286</v>
      </c>
      <c r="AU1524" s="204" t="s">
        <v>82</v>
      </c>
      <c r="AY1524" s="18" t="s">
        <v>206</v>
      </c>
      <c r="BE1524" s="205">
        <f>IF(N1524="základní",J1524,0)</f>
        <v>0</v>
      </c>
      <c r="BF1524" s="205">
        <f>IF(N1524="snížená",J1524,0)</f>
        <v>0</v>
      </c>
      <c r="BG1524" s="205">
        <f>IF(N1524="zákl. přenesená",J1524,0)</f>
        <v>0</v>
      </c>
      <c r="BH1524" s="205">
        <f>IF(N1524="sníž. přenesená",J1524,0)</f>
        <v>0</v>
      </c>
      <c r="BI1524" s="205">
        <f>IF(N1524="nulová",J1524,0)</f>
        <v>0</v>
      </c>
      <c r="BJ1524" s="18" t="s">
        <v>80</v>
      </c>
      <c r="BK1524" s="205">
        <f>ROUND(I1524*H1524,2)</f>
        <v>0</v>
      </c>
      <c r="BL1524" s="18" t="s">
        <v>343</v>
      </c>
      <c r="BM1524" s="204" t="s">
        <v>3927</v>
      </c>
    </row>
    <row r="1525" spans="1:65" s="13" customFormat="1" ht="11.25">
      <c r="B1525" s="206"/>
      <c r="C1525" s="207"/>
      <c r="D1525" s="208" t="s">
        <v>246</v>
      </c>
      <c r="E1525" s="209" t="s">
        <v>19</v>
      </c>
      <c r="F1525" s="210" t="s">
        <v>3928</v>
      </c>
      <c r="G1525" s="207"/>
      <c r="H1525" s="211">
        <v>13.215</v>
      </c>
      <c r="I1525" s="212"/>
      <c r="J1525" s="207"/>
      <c r="K1525" s="207"/>
      <c r="L1525" s="213"/>
      <c r="M1525" s="214"/>
      <c r="N1525" s="215"/>
      <c r="O1525" s="215"/>
      <c r="P1525" s="215"/>
      <c r="Q1525" s="215"/>
      <c r="R1525" s="215"/>
      <c r="S1525" s="215"/>
      <c r="T1525" s="216"/>
      <c r="AT1525" s="217" t="s">
        <v>246</v>
      </c>
      <c r="AU1525" s="217" t="s">
        <v>82</v>
      </c>
      <c r="AV1525" s="13" t="s">
        <v>82</v>
      </c>
      <c r="AW1525" s="13" t="s">
        <v>33</v>
      </c>
      <c r="AX1525" s="13" t="s">
        <v>80</v>
      </c>
      <c r="AY1525" s="217" t="s">
        <v>206</v>
      </c>
    </row>
    <row r="1526" spans="1:65" s="2" customFormat="1" ht="16.5" customHeight="1">
      <c r="A1526" s="35"/>
      <c r="B1526" s="36"/>
      <c r="C1526" s="193" t="s">
        <v>3929</v>
      </c>
      <c r="D1526" s="193" t="s">
        <v>208</v>
      </c>
      <c r="E1526" s="194" t="s">
        <v>3930</v>
      </c>
      <c r="F1526" s="195" t="s">
        <v>3931</v>
      </c>
      <c r="G1526" s="196" t="s">
        <v>211</v>
      </c>
      <c r="H1526" s="197">
        <v>5</v>
      </c>
      <c r="I1526" s="198"/>
      <c r="J1526" s="199">
        <f>ROUND(I1526*H1526,2)</f>
        <v>0</v>
      </c>
      <c r="K1526" s="195" t="s">
        <v>277</v>
      </c>
      <c r="L1526" s="40"/>
      <c r="M1526" s="200" t="s">
        <v>19</v>
      </c>
      <c r="N1526" s="201" t="s">
        <v>43</v>
      </c>
      <c r="O1526" s="65"/>
      <c r="P1526" s="202">
        <f>O1526*H1526</f>
        <v>0</v>
      </c>
      <c r="Q1526" s="202">
        <v>8.0000000000000007E-5</v>
      </c>
      <c r="R1526" s="202">
        <f>Q1526*H1526</f>
        <v>4.0000000000000002E-4</v>
      </c>
      <c r="S1526" s="202">
        <v>0</v>
      </c>
      <c r="T1526" s="203">
        <f>S1526*H1526</f>
        <v>0</v>
      </c>
      <c r="U1526" s="35"/>
      <c r="V1526" s="35"/>
      <c r="W1526" s="35"/>
      <c r="X1526" s="35"/>
      <c r="Y1526" s="35"/>
      <c r="Z1526" s="35"/>
      <c r="AA1526" s="35"/>
      <c r="AB1526" s="35"/>
      <c r="AC1526" s="35"/>
      <c r="AD1526" s="35"/>
      <c r="AE1526" s="35"/>
      <c r="AR1526" s="204" t="s">
        <v>343</v>
      </c>
      <c r="AT1526" s="204" t="s">
        <v>208</v>
      </c>
      <c r="AU1526" s="204" t="s">
        <v>82</v>
      </c>
      <c r="AY1526" s="18" t="s">
        <v>206</v>
      </c>
      <c r="BE1526" s="205">
        <f>IF(N1526="základní",J1526,0)</f>
        <v>0</v>
      </c>
      <c r="BF1526" s="205">
        <f>IF(N1526="snížená",J1526,0)</f>
        <v>0</v>
      </c>
      <c r="BG1526" s="205">
        <f>IF(N1526="zákl. přenesená",J1526,0)</f>
        <v>0</v>
      </c>
      <c r="BH1526" s="205">
        <f>IF(N1526="sníž. přenesená",J1526,0)</f>
        <v>0</v>
      </c>
      <c r="BI1526" s="205">
        <f>IF(N1526="nulová",J1526,0)</f>
        <v>0</v>
      </c>
      <c r="BJ1526" s="18" t="s">
        <v>80</v>
      </c>
      <c r="BK1526" s="205">
        <f>ROUND(I1526*H1526,2)</f>
        <v>0</v>
      </c>
      <c r="BL1526" s="18" t="s">
        <v>343</v>
      </c>
      <c r="BM1526" s="204" t="s">
        <v>3932</v>
      </c>
    </row>
    <row r="1527" spans="1:65" s="2" customFormat="1" ht="87.75">
      <c r="A1527" s="35"/>
      <c r="B1527" s="36"/>
      <c r="C1527" s="37"/>
      <c r="D1527" s="208" t="s">
        <v>279</v>
      </c>
      <c r="E1527" s="37"/>
      <c r="F1527" s="221" t="s">
        <v>3893</v>
      </c>
      <c r="G1527" s="37"/>
      <c r="H1527" s="37"/>
      <c r="I1527" s="116"/>
      <c r="J1527" s="37"/>
      <c r="K1527" s="37"/>
      <c r="L1527" s="40"/>
      <c r="M1527" s="222"/>
      <c r="N1527" s="223"/>
      <c r="O1527" s="65"/>
      <c r="P1527" s="65"/>
      <c r="Q1527" s="65"/>
      <c r="R1527" s="65"/>
      <c r="S1527" s="65"/>
      <c r="T1527" s="66"/>
      <c r="U1527" s="35"/>
      <c r="V1527" s="35"/>
      <c r="W1527" s="35"/>
      <c r="X1527" s="35"/>
      <c r="Y1527" s="35"/>
      <c r="Z1527" s="35"/>
      <c r="AA1527" s="35"/>
      <c r="AB1527" s="35"/>
      <c r="AC1527" s="35"/>
      <c r="AD1527" s="35"/>
      <c r="AE1527" s="35"/>
      <c r="AT1527" s="18" t="s">
        <v>279</v>
      </c>
      <c r="AU1527" s="18" t="s">
        <v>82</v>
      </c>
    </row>
    <row r="1528" spans="1:65" s="13" customFormat="1" ht="11.25">
      <c r="B1528" s="206"/>
      <c r="C1528" s="207"/>
      <c r="D1528" s="208" t="s">
        <v>246</v>
      </c>
      <c r="E1528" s="209" t="s">
        <v>19</v>
      </c>
      <c r="F1528" s="210" t="s">
        <v>3933</v>
      </c>
      <c r="G1528" s="207"/>
      <c r="H1528" s="211">
        <v>5</v>
      </c>
      <c r="I1528" s="212"/>
      <c r="J1528" s="207"/>
      <c r="K1528" s="207"/>
      <c r="L1528" s="213"/>
      <c r="M1528" s="214"/>
      <c r="N1528" s="215"/>
      <c r="O1528" s="215"/>
      <c r="P1528" s="215"/>
      <c r="Q1528" s="215"/>
      <c r="R1528" s="215"/>
      <c r="S1528" s="215"/>
      <c r="T1528" s="216"/>
      <c r="AT1528" s="217" t="s">
        <v>246</v>
      </c>
      <c r="AU1528" s="217" t="s">
        <v>82</v>
      </c>
      <c r="AV1528" s="13" t="s">
        <v>82</v>
      </c>
      <c r="AW1528" s="13" t="s">
        <v>33</v>
      </c>
      <c r="AX1528" s="13" t="s">
        <v>80</v>
      </c>
      <c r="AY1528" s="217" t="s">
        <v>206</v>
      </c>
    </row>
    <row r="1529" spans="1:65" s="2" customFormat="1" ht="16.5" customHeight="1">
      <c r="A1529" s="35"/>
      <c r="B1529" s="36"/>
      <c r="C1529" s="193" t="s">
        <v>3934</v>
      </c>
      <c r="D1529" s="193" t="s">
        <v>208</v>
      </c>
      <c r="E1529" s="194" t="s">
        <v>3935</v>
      </c>
      <c r="F1529" s="195" t="s">
        <v>3936</v>
      </c>
      <c r="G1529" s="196" t="s">
        <v>211</v>
      </c>
      <c r="H1529" s="197">
        <v>2</v>
      </c>
      <c r="I1529" s="198"/>
      <c r="J1529" s="199">
        <f>ROUND(I1529*H1529,2)</f>
        <v>0</v>
      </c>
      <c r="K1529" s="195" t="s">
        <v>277</v>
      </c>
      <c r="L1529" s="40"/>
      <c r="M1529" s="200" t="s">
        <v>19</v>
      </c>
      <c r="N1529" s="201" t="s">
        <v>43</v>
      </c>
      <c r="O1529" s="65"/>
      <c r="P1529" s="202">
        <f>O1529*H1529</f>
        <v>0</v>
      </c>
      <c r="Q1529" s="202">
        <v>0</v>
      </c>
      <c r="R1529" s="202">
        <f>Q1529*H1529</f>
        <v>0</v>
      </c>
      <c r="S1529" s="202">
        <v>0</v>
      </c>
      <c r="T1529" s="203">
        <f>S1529*H1529</f>
        <v>0</v>
      </c>
      <c r="U1529" s="35"/>
      <c r="V1529" s="35"/>
      <c r="W1529" s="35"/>
      <c r="X1529" s="35"/>
      <c r="Y1529" s="35"/>
      <c r="Z1529" s="35"/>
      <c r="AA1529" s="35"/>
      <c r="AB1529" s="35"/>
      <c r="AC1529" s="35"/>
      <c r="AD1529" s="35"/>
      <c r="AE1529" s="35"/>
      <c r="AR1529" s="204" t="s">
        <v>343</v>
      </c>
      <c r="AT1529" s="204" t="s">
        <v>208</v>
      </c>
      <c r="AU1529" s="204" t="s">
        <v>82</v>
      </c>
      <c r="AY1529" s="18" t="s">
        <v>206</v>
      </c>
      <c r="BE1529" s="205">
        <f>IF(N1529="základní",J1529,0)</f>
        <v>0</v>
      </c>
      <c r="BF1529" s="205">
        <f>IF(N1529="snížená",J1529,0)</f>
        <v>0</v>
      </c>
      <c r="BG1529" s="205">
        <f>IF(N1529="zákl. přenesená",J1529,0)</f>
        <v>0</v>
      </c>
      <c r="BH1529" s="205">
        <f>IF(N1529="sníž. přenesená",J1529,0)</f>
        <v>0</v>
      </c>
      <c r="BI1529" s="205">
        <f>IF(N1529="nulová",J1529,0)</f>
        <v>0</v>
      </c>
      <c r="BJ1529" s="18" t="s">
        <v>80</v>
      </c>
      <c r="BK1529" s="205">
        <f>ROUND(I1529*H1529,2)</f>
        <v>0</v>
      </c>
      <c r="BL1529" s="18" t="s">
        <v>343</v>
      </c>
      <c r="BM1529" s="204" t="s">
        <v>3937</v>
      </c>
    </row>
    <row r="1530" spans="1:65" s="2" customFormat="1" ht="87.75">
      <c r="A1530" s="35"/>
      <c r="B1530" s="36"/>
      <c r="C1530" s="37"/>
      <c r="D1530" s="208" t="s">
        <v>279</v>
      </c>
      <c r="E1530" s="37"/>
      <c r="F1530" s="221" t="s">
        <v>3893</v>
      </c>
      <c r="G1530" s="37"/>
      <c r="H1530" s="37"/>
      <c r="I1530" s="116"/>
      <c r="J1530" s="37"/>
      <c r="K1530" s="37"/>
      <c r="L1530" s="40"/>
      <c r="M1530" s="222"/>
      <c r="N1530" s="223"/>
      <c r="O1530" s="65"/>
      <c r="P1530" s="65"/>
      <c r="Q1530" s="65"/>
      <c r="R1530" s="65"/>
      <c r="S1530" s="65"/>
      <c r="T1530" s="66"/>
      <c r="U1530" s="35"/>
      <c r="V1530" s="35"/>
      <c r="W1530" s="35"/>
      <c r="X1530" s="35"/>
      <c r="Y1530" s="35"/>
      <c r="Z1530" s="35"/>
      <c r="AA1530" s="35"/>
      <c r="AB1530" s="35"/>
      <c r="AC1530" s="35"/>
      <c r="AD1530" s="35"/>
      <c r="AE1530" s="35"/>
      <c r="AT1530" s="18" t="s">
        <v>279</v>
      </c>
      <c r="AU1530" s="18" t="s">
        <v>82</v>
      </c>
    </row>
    <row r="1531" spans="1:65" s="2" customFormat="1" ht="16.5" customHeight="1">
      <c r="A1531" s="35"/>
      <c r="B1531" s="36"/>
      <c r="C1531" s="193" t="s">
        <v>3938</v>
      </c>
      <c r="D1531" s="193" t="s">
        <v>208</v>
      </c>
      <c r="E1531" s="194" t="s">
        <v>3939</v>
      </c>
      <c r="F1531" s="195" t="s">
        <v>3940</v>
      </c>
      <c r="G1531" s="196" t="s">
        <v>211</v>
      </c>
      <c r="H1531" s="197">
        <v>3</v>
      </c>
      <c r="I1531" s="198"/>
      <c r="J1531" s="199">
        <f>ROUND(I1531*H1531,2)</f>
        <v>0</v>
      </c>
      <c r="K1531" s="195" t="s">
        <v>277</v>
      </c>
      <c r="L1531" s="40"/>
      <c r="M1531" s="200" t="s">
        <v>19</v>
      </c>
      <c r="N1531" s="201" t="s">
        <v>43</v>
      </c>
      <c r="O1531" s="65"/>
      <c r="P1531" s="202">
        <f>O1531*H1531</f>
        <v>0</v>
      </c>
      <c r="Q1531" s="202">
        <v>0</v>
      </c>
      <c r="R1531" s="202">
        <f>Q1531*H1531</f>
        <v>0</v>
      </c>
      <c r="S1531" s="202">
        <v>0</v>
      </c>
      <c r="T1531" s="203">
        <f>S1531*H1531</f>
        <v>0</v>
      </c>
      <c r="U1531" s="35"/>
      <c r="V1531" s="35"/>
      <c r="W1531" s="35"/>
      <c r="X1531" s="35"/>
      <c r="Y1531" s="35"/>
      <c r="Z1531" s="35"/>
      <c r="AA1531" s="35"/>
      <c r="AB1531" s="35"/>
      <c r="AC1531" s="35"/>
      <c r="AD1531" s="35"/>
      <c r="AE1531" s="35"/>
      <c r="AR1531" s="204" t="s">
        <v>343</v>
      </c>
      <c r="AT1531" s="204" t="s">
        <v>208</v>
      </c>
      <c r="AU1531" s="204" t="s">
        <v>82</v>
      </c>
      <c r="AY1531" s="18" t="s">
        <v>206</v>
      </c>
      <c r="BE1531" s="205">
        <f>IF(N1531="základní",J1531,0)</f>
        <v>0</v>
      </c>
      <c r="BF1531" s="205">
        <f>IF(N1531="snížená",J1531,0)</f>
        <v>0</v>
      </c>
      <c r="BG1531" s="205">
        <f>IF(N1531="zákl. přenesená",J1531,0)</f>
        <v>0</v>
      </c>
      <c r="BH1531" s="205">
        <f>IF(N1531="sníž. přenesená",J1531,0)</f>
        <v>0</v>
      </c>
      <c r="BI1531" s="205">
        <f>IF(N1531="nulová",J1531,0)</f>
        <v>0</v>
      </c>
      <c r="BJ1531" s="18" t="s">
        <v>80</v>
      </c>
      <c r="BK1531" s="205">
        <f>ROUND(I1531*H1531,2)</f>
        <v>0</v>
      </c>
      <c r="BL1531" s="18" t="s">
        <v>343</v>
      </c>
      <c r="BM1531" s="204" t="s">
        <v>3941</v>
      </c>
    </row>
    <row r="1532" spans="1:65" s="2" customFormat="1" ht="87.75">
      <c r="A1532" s="35"/>
      <c r="B1532" s="36"/>
      <c r="C1532" s="37"/>
      <c r="D1532" s="208" t="s">
        <v>279</v>
      </c>
      <c r="E1532" s="37"/>
      <c r="F1532" s="221" t="s">
        <v>3893</v>
      </c>
      <c r="G1532" s="37"/>
      <c r="H1532" s="37"/>
      <c r="I1532" s="116"/>
      <c r="J1532" s="37"/>
      <c r="K1532" s="37"/>
      <c r="L1532" s="40"/>
      <c r="M1532" s="222"/>
      <c r="N1532" s="223"/>
      <c r="O1532" s="65"/>
      <c r="P1532" s="65"/>
      <c r="Q1532" s="65"/>
      <c r="R1532" s="65"/>
      <c r="S1532" s="65"/>
      <c r="T1532" s="66"/>
      <c r="U1532" s="35"/>
      <c r="V1532" s="35"/>
      <c r="W1532" s="35"/>
      <c r="X1532" s="35"/>
      <c r="Y1532" s="35"/>
      <c r="Z1532" s="35"/>
      <c r="AA1532" s="35"/>
      <c r="AB1532" s="35"/>
      <c r="AC1532" s="35"/>
      <c r="AD1532" s="35"/>
      <c r="AE1532" s="35"/>
      <c r="AT1532" s="18" t="s">
        <v>279</v>
      </c>
      <c r="AU1532" s="18" t="s">
        <v>82</v>
      </c>
    </row>
    <row r="1533" spans="1:65" s="13" customFormat="1" ht="11.25">
      <c r="B1533" s="206"/>
      <c r="C1533" s="207"/>
      <c r="D1533" s="208" t="s">
        <v>246</v>
      </c>
      <c r="E1533" s="209" t="s">
        <v>19</v>
      </c>
      <c r="F1533" s="210" t="s">
        <v>3942</v>
      </c>
      <c r="G1533" s="207"/>
      <c r="H1533" s="211">
        <v>3</v>
      </c>
      <c r="I1533" s="212"/>
      <c r="J1533" s="207"/>
      <c r="K1533" s="207"/>
      <c r="L1533" s="213"/>
      <c r="M1533" s="214"/>
      <c r="N1533" s="215"/>
      <c r="O1533" s="215"/>
      <c r="P1533" s="215"/>
      <c r="Q1533" s="215"/>
      <c r="R1533" s="215"/>
      <c r="S1533" s="215"/>
      <c r="T1533" s="216"/>
      <c r="AT1533" s="217" t="s">
        <v>246</v>
      </c>
      <c r="AU1533" s="217" t="s">
        <v>82</v>
      </c>
      <c r="AV1533" s="13" t="s">
        <v>82</v>
      </c>
      <c r="AW1533" s="13" t="s">
        <v>33</v>
      </c>
      <c r="AX1533" s="13" t="s">
        <v>80</v>
      </c>
      <c r="AY1533" s="217" t="s">
        <v>206</v>
      </c>
    </row>
    <row r="1534" spans="1:65" s="2" customFormat="1" ht="16.5" customHeight="1">
      <c r="A1534" s="35"/>
      <c r="B1534" s="36"/>
      <c r="C1534" s="224" t="s">
        <v>3943</v>
      </c>
      <c r="D1534" s="224" t="s">
        <v>286</v>
      </c>
      <c r="E1534" s="225" t="s">
        <v>3944</v>
      </c>
      <c r="F1534" s="226" t="s">
        <v>3945</v>
      </c>
      <c r="G1534" s="227" t="s">
        <v>325</v>
      </c>
      <c r="H1534" s="228">
        <v>5.0279999999999996</v>
      </c>
      <c r="I1534" s="229"/>
      <c r="J1534" s="230">
        <f>ROUND(I1534*H1534,2)</f>
        <v>0</v>
      </c>
      <c r="K1534" s="226" t="s">
        <v>277</v>
      </c>
      <c r="L1534" s="231"/>
      <c r="M1534" s="232" t="s">
        <v>19</v>
      </c>
      <c r="N1534" s="233" t="s">
        <v>43</v>
      </c>
      <c r="O1534" s="65"/>
      <c r="P1534" s="202">
        <f>O1534*H1534</f>
        <v>0</v>
      </c>
      <c r="Q1534" s="202">
        <v>1.7440000000000001E-2</v>
      </c>
      <c r="R1534" s="202">
        <f>Q1534*H1534</f>
        <v>8.768832E-2</v>
      </c>
      <c r="S1534" s="202">
        <v>0</v>
      </c>
      <c r="T1534" s="203">
        <f>S1534*H1534</f>
        <v>0</v>
      </c>
      <c r="U1534" s="35"/>
      <c r="V1534" s="35"/>
      <c r="W1534" s="35"/>
      <c r="X1534" s="35"/>
      <c r="Y1534" s="35"/>
      <c r="Z1534" s="35"/>
      <c r="AA1534" s="35"/>
      <c r="AB1534" s="35"/>
      <c r="AC1534" s="35"/>
      <c r="AD1534" s="35"/>
      <c r="AE1534" s="35"/>
      <c r="AR1534" s="204" t="s">
        <v>422</v>
      </c>
      <c r="AT1534" s="204" t="s">
        <v>286</v>
      </c>
      <c r="AU1534" s="204" t="s">
        <v>82</v>
      </c>
      <c r="AY1534" s="18" t="s">
        <v>206</v>
      </c>
      <c r="BE1534" s="205">
        <f>IF(N1534="základní",J1534,0)</f>
        <v>0</v>
      </c>
      <c r="BF1534" s="205">
        <f>IF(N1534="snížená",J1534,0)</f>
        <v>0</v>
      </c>
      <c r="BG1534" s="205">
        <f>IF(N1534="zákl. přenesená",J1534,0)</f>
        <v>0</v>
      </c>
      <c r="BH1534" s="205">
        <f>IF(N1534="sníž. přenesená",J1534,0)</f>
        <v>0</v>
      </c>
      <c r="BI1534" s="205">
        <f>IF(N1534="nulová",J1534,0)</f>
        <v>0</v>
      </c>
      <c r="BJ1534" s="18" t="s">
        <v>80</v>
      </c>
      <c r="BK1534" s="205">
        <f>ROUND(I1534*H1534,2)</f>
        <v>0</v>
      </c>
      <c r="BL1534" s="18" t="s">
        <v>343</v>
      </c>
      <c r="BM1534" s="204" t="s">
        <v>3946</v>
      </c>
    </row>
    <row r="1535" spans="1:65" s="13" customFormat="1" ht="11.25">
      <c r="B1535" s="206"/>
      <c r="C1535" s="207"/>
      <c r="D1535" s="208" t="s">
        <v>246</v>
      </c>
      <c r="E1535" s="209" t="s">
        <v>19</v>
      </c>
      <c r="F1535" s="210" t="s">
        <v>3947</v>
      </c>
      <c r="G1535" s="207"/>
      <c r="H1535" s="211">
        <v>5.0279999999999996</v>
      </c>
      <c r="I1535" s="212"/>
      <c r="J1535" s="207"/>
      <c r="K1535" s="207"/>
      <c r="L1535" s="213"/>
      <c r="M1535" s="214"/>
      <c r="N1535" s="215"/>
      <c r="O1535" s="215"/>
      <c r="P1535" s="215"/>
      <c r="Q1535" s="215"/>
      <c r="R1535" s="215"/>
      <c r="S1535" s="215"/>
      <c r="T1535" s="216"/>
      <c r="AT1535" s="217" t="s">
        <v>246</v>
      </c>
      <c r="AU1535" s="217" t="s">
        <v>82</v>
      </c>
      <c r="AV1535" s="13" t="s">
        <v>82</v>
      </c>
      <c r="AW1535" s="13" t="s">
        <v>33</v>
      </c>
      <c r="AX1535" s="13" t="s">
        <v>80</v>
      </c>
      <c r="AY1535" s="217" t="s">
        <v>206</v>
      </c>
    </row>
    <row r="1536" spans="1:65" s="2" customFormat="1" ht="16.5" customHeight="1">
      <c r="A1536" s="35"/>
      <c r="B1536" s="36"/>
      <c r="C1536" s="193" t="s">
        <v>3948</v>
      </c>
      <c r="D1536" s="193" t="s">
        <v>208</v>
      </c>
      <c r="E1536" s="194" t="s">
        <v>3949</v>
      </c>
      <c r="F1536" s="195" t="s">
        <v>3950</v>
      </c>
      <c r="G1536" s="196" t="s">
        <v>211</v>
      </c>
      <c r="H1536" s="197">
        <v>10</v>
      </c>
      <c r="I1536" s="198"/>
      <c r="J1536" s="199">
        <f>ROUND(I1536*H1536,2)</f>
        <v>0</v>
      </c>
      <c r="K1536" s="195" t="s">
        <v>277</v>
      </c>
      <c r="L1536" s="40"/>
      <c r="M1536" s="200" t="s">
        <v>19</v>
      </c>
      <c r="N1536" s="201" t="s">
        <v>43</v>
      </c>
      <c r="O1536" s="65"/>
      <c r="P1536" s="202">
        <f>O1536*H1536</f>
        <v>0</v>
      </c>
      <c r="Q1536" s="202">
        <v>0</v>
      </c>
      <c r="R1536" s="202">
        <f>Q1536*H1536</f>
        <v>0</v>
      </c>
      <c r="S1536" s="202">
        <v>0</v>
      </c>
      <c r="T1536" s="203">
        <f>S1536*H1536</f>
        <v>0</v>
      </c>
      <c r="U1536" s="35"/>
      <c r="V1536" s="35"/>
      <c r="W1536" s="35"/>
      <c r="X1536" s="35"/>
      <c r="Y1536" s="35"/>
      <c r="Z1536" s="35"/>
      <c r="AA1536" s="35"/>
      <c r="AB1536" s="35"/>
      <c r="AC1536" s="35"/>
      <c r="AD1536" s="35"/>
      <c r="AE1536" s="35"/>
      <c r="AR1536" s="204" t="s">
        <v>343</v>
      </c>
      <c r="AT1536" s="204" t="s">
        <v>208</v>
      </c>
      <c r="AU1536" s="204" t="s">
        <v>82</v>
      </c>
      <c r="AY1536" s="18" t="s">
        <v>206</v>
      </c>
      <c r="BE1536" s="205">
        <f>IF(N1536="základní",J1536,0)</f>
        <v>0</v>
      </c>
      <c r="BF1536" s="205">
        <f>IF(N1536="snížená",J1536,0)</f>
        <v>0</v>
      </c>
      <c r="BG1536" s="205">
        <f>IF(N1536="zákl. přenesená",J1536,0)</f>
        <v>0</v>
      </c>
      <c r="BH1536" s="205">
        <f>IF(N1536="sníž. přenesená",J1536,0)</f>
        <v>0</v>
      </c>
      <c r="BI1536" s="205">
        <f>IF(N1536="nulová",J1536,0)</f>
        <v>0</v>
      </c>
      <c r="BJ1536" s="18" t="s">
        <v>80</v>
      </c>
      <c r="BK1536" s="205">
        <f>ROUND(I1536*H1536,2)</f>
        <v>0</v>
      </c>
      <c r="BL1536" s="18" t="s">
        <v>343</v>
      </c>
      <c r="BM1536" s="204" t="s">
        <v>3951</v>
      </c>
    </row>
    <row r="1537" spans="1:65" s="2" customFormat="1" ht="87.75">
      <c r="A1537" s="35"/>
      <c r="B1537" s="36"/>
      <c r="C1537" s="37"/>
      <c r="D1537" s="208" t="s">
        <v>279</v>
      </c>
      <c r="E1537" s="37"/>
      <c r="F1537" s="221" t="s">
        <v>3893</v>
      </c>
      <c r="G1537" s="37"/>
      <c r="H1537" s="37"/>
      <c r="I1537" s="116"/>
      <c r="J1537" s="37"/>
      <c r="K1537" s="37"/>
      <c r="L1537" s="40"/>
      <c r="M1537" s="222"/>
      <c r="N1537" s="223"/>
      <c r="O1537" s="65"/>
      <c r="P1537" s="65"/>
      <c r="Q1537" s="65"/>
      <c r="R1537" s="65"/>
      <c r="S1537" s="65"/>
      <c r="T1537" s="66"/>
      <c r="U1537" s="35"/>
      <c r="V1537" s="35"/>
      <c r="W1537" s="35"/>
      <c r="X1537" s="35"/>
      <c r="Y1537" s="35"/>
      <c r="Z1537" s="35"/>
      <c r="AA1537" s="35"/>
      <c r="AB1537" s="35"/>
      <c r="AC1537" s="35"/>
      <c r="AD1537" s="35"/>
      <c r="AE1537" s="35"/>
      <c r="AT1537" s="18" t="s">
        <v>279</v>
      </c>
      <c r="AU1537" s="18" t="s">
        <v>82</v>
      </c>
    </row>
    <row r="1538" spans="1:65" s="13" customFormat="1" ht="11.25">
      <c r="B1538" s="206"/>
      <c r="C1538" s="207"/>
      <c r="D1538" s="208" t="s">
        <v>246</v>
      </c>
      <c r="E1538" s="209" t="s">
        <v>19</v>
      </c>
      <c r="F1538" s="210" t="s">
        <v>3952</v>
      </c>
      <c r="G1538" s="207"/>
      <c r="H1538" s="211">
        <v>10</v>
      </c>
      <c r="I1538" s="212"/>
      <c r="J1538" s="207"/>
      <c r="K1538" s="207"/>
      <c r="L1538" s="213"/>
      <c r="M1538" s="214"/>
      <c r="N1538" s="215"/>
      <c r="O1538" s="215"/>
      <c r="P1538" s="215"/>
      <c r="Q1538" s="215"/>
      <c r="R1538" s="215"/>
      <c r="S1538" s="215"/>
      <c r="T1538" s="216"/>
      <c r="AT1538" s="217" t="s">
        <v>246</v>
      </c>
      <c r="AU1538" s="217" t="s">
        <v>82</v>
      </c>
      <c r="AV1538" s="13" t="s">
        <v>82</v>
      </c>
      <c r="AW1538" s="13" t="s">
        <v>33</v>
      </c>
      <c r="AX1538" s="13" t="s">
        <v>80</v>
      </c>
      <c r="AY1538" s="217" t="s">
        <v>206</v>
      </c>
    </row>
    <row r="1539" spans="1:65" s="2" customFormat="1" ht="16.5" customHeight="1">
      <c r="A1539" s="35"/>
      <c r="B1539" s="36"/>
      <c r="C1539" s="193" t="s">
        <v>3953</v>
      </c>
      <c r="D1539" s="193" t="s">
        <v>208</v>
      </c>
      <c r="E1539" s="194" t="s">
        <v>3954</v>
      </c>
      <c r="F1539" s="195" t="s">
        <v>3955</v>
      </c>
      <c r="G1539" s="196" t="s">
        <v>211</v>
      </c>
      <c r="H1539" s="197">
        <v>9</v>
      </c>
      <c r="I1539" s="198"/>
      <c r="J1539" s="199">
        <f>ROUND(I1539*H1539,2)</f>
        <v>0</v>
      </c>
      <c r="K1539" s="195" t="s">
        <v>277</v>
      </c>
      <c r="L1539" s="40"/>
      <c r="M1539" s="200" t="s">
        <v>19</v>
      </c>
      <c r="N1539" s="201" t="s">
        <v>43</v>
      </c>
      <c r="O1539" s="65"/>
      <c r="P1539" s="202">
        <f>O1539*H1539</f>
        <v>0</v>
      </c>
      <c r="Q1539" s="202">
        <v>0</v>
      </c>
      <c r="R1539" s="202">
        <f>Q1539*H1539</f>
        <v>0</v>
      </c>
      <c r="S1539" s="202">
        <v>0</v>
      </c>
      <c r="T1539" s="203">
        <f>S1539*H1539</f>
        <v>0</v>
      </c>
      <c r="U1539" s="35"/>
      <c r="V1539" s="35"/>
      <c r="W1539" s="35"/>
      <c r="X1539" s="35"/>
      <c r="Y1539" s="35"/>
      <c r="Z1539" s="35"/>
      <c r="AA1539" s="35"/>
      <c r="AB1539" s="35"/>
      <c r="AC1539" s="35"/>
      <c r="AD1539" s="35"/>
      <c r="AE1539" s="35"/>
      <c r="AR1539" s="204" t="s">
        <v>343</v>
      </c>
      <c r="AT1539" s="204" t="s">
        <v>208</v>
      </c>
      <c r="AU1539" s="204" t="s">
        <v>82</v>
      </c>
      <c r="AY1539" s="18" t="s">
        <v>206</v>
      </c>
      <c r="BE1539" s="205">
        <f>IF(N1539="základní",J1539,0)</f>
        <v>0</v>
      </c>
      <c r="BF1539" s="205">
        <f>IF(N1539="snížená",J1539,0)</f>
        <v>0</v>
      </c>
      <c r="BG1539" s="205">
        <f>IF(N1539="zákl. přenesená",J1539,0)</f>
        <v>0</v>
      </c>
      <c r="BH1539" s="205">
        <f>IF(N1539="sníž. přenesená",J1539,0)</f>
        <v>0</v>
      </c>
      <c r="BI1539" s="205">
        <f>IF(N1539="nulová",J1539,0)</f>
        <v>0</v>
      </c>
      <c r="BJ1539" s="18" t="s">
        <v>80</v>
      </c>
      <c r="BK1539" s="205">
        <f>ROUND(I1539*H1539,2)</f>
        <v>0</v>
      </c>
      <c r="BL1539" s="18" t="s">
        <v>343</v>
      </c>
      <c r="BM1539" s="204" t="s">
        <v>3956</v>
      </c>
    </row>
    <row r="1540" spans="1:65" s="2" customFormat="1" ht="87.75">
      <c r="A1540" s="35"/>
      <c r="B1540" s="36"/>
      <c r="C1540" s="37"/>
      <c r="D1540" s="208" t="s">
        <v>279</v>
      </c>
      <c r="E1540" s="37"/>
      <c r="F1540" s="221" t="s">
        <v>3893</v>
      </c>
      <c r="G1540" s="37"/>
      <c r="H1540" s="37"/>
      <c r="I1540" s="116"/>
      <c r="J1540" s="37"/>
      <c r="K1540" s="37"/>
      <c r="L1540" s="40"/>
      <c r="M1540" s="222"/>
      <c r="N1540" s="223"/>
      <c r="O1540" s="65"/>
      <c r="P1540" s="65"/>
      <c r="Q1540" s="65"/>
      <c r="R1540" s="65"/>
      <c r="S1540" s="65"/>
      <c r="T1540" s="66"/>
      <c r="U1540" s="35"/>
      <c r="V1540" s="35"/>
      <c r="W1540" s="35"/>
      <c r="X1540" s="35"/>
      <c r="Y1540" s="35"/>
      <c r="Z1540" s="35"/>
      <c r="AA1540" s="35"/>
      <c r="AB1540" s="35"/>
      <c r="AC1540" s="35"/>
      <c r="AD1540" s="35"/>
      <c r="AE1540" s="35"/>
      <c r="AT1540" s="18" t="s">
        <v>279</v>
      </c>
      <c r="AU1540" s="18" t="s">
        <v>82</v>
      </c>
    </row>
    <row r="1541" spans="1:65" s="13" customFormat="1" ht="11.25">
      <c r="B1541" s="206"/>
      <c r="C1541" s="207"/>
      <c r="D1541" s="208" t="s">
        <v>246</v>
      </c>
      <c r="E1541" s="209" t="s">
        <v>19</v>
      </c>
      <c r="F1541" s="210" t="s">
        <v>3957</v>
      </c>
      <c r="G1541" s="207"/>
      <c r="H1541" s="211">
        <v>9</v>
      </c>
      <c r="I1541" s="212"/>
      <c r="J1541" s="207"/>
      <c r="K1541" s="207"/>
      <c r="L1541" s="213"/>
      <c r="M1541" s="214"/>
      <c r="N1541" s="215"/>
      <c r="O1541" s="215"/>
      <c r="P1541" s="215"/>
      <c r="Q1541" s="215"/>
      <c r="R1541" s="215"/>
      <c r="S1541" s="215"/>
      <c r="T1541" s="216"/>
      <c r="AT1541" s="217" t="s">
        <v>246</v>
      </c>
      <c r="AU1541" s="217" t="s">
        <v>82</v>
      </c>
      <c r="AV1541" s="13" t="s">
        <v>82</v>
      </c>
      <c r="AW1541" s="13" t="s">
        <v>33</v>
      </c>
      <c r="AX1541" s="13" t="s">
        <v>80</v>
      </c>
      <c r="AY1541" s="217" t="s">
        <v>206</v>
      </c>
    </row>
    <row r="1542" spans="1:65" s="2" customFormat="1" ht="16.5" customHeight="1">
      <c r="A1542" s="35"/>
      <c r="B1542" s="36"/>
      <c r="C1542" s="193" t="s">
        <v>3958</v>
      </c>
      <c r="D1542" s="193" t="s">
        <v>208</v>
      </c>
      <c r="E1542" s="194" t="s">
        <v>3959</v>
      </c>
      <c r="F1542" s="195" t="s">
        <v>3960</v>
      </c>
      <c r="G1542" s="196" t="s">
        <v>211</v>
      </c>
      <c r="H1542" s="197">
        <v>4</v>
      </c>
      <c r="I1542" s="198"/>
      <c r="J1542" s="199">
        <f>ROUND(I1542*H1542,2)</f>
        <v>0</v>
      </c>
      <c r="K1542" s="195" t="s">
        <v>277</v>
      </c>
      <c r="L1542" s="40"/>
      <c r="M1542" s="200" t="s">
        <v>19</v>
      </c>
      <c r="N1542" s="201" t="s">
        <v>43</v>
      </c>
      <c r="O1542" s="65"/>
      <c r="P1542" s="202">
        <f>O1542*H1542</f>
        <v>0</v>
      </c>
      <c r="Q1542" s="202">
        <v>0</v>
      </c>
      <c r="R1542" s="202">
        <f>Q1542*H1542</f>
        <v>0</v>
      </c>
      <c r="S1542" s="202">
        <v>0</v>
      </c>
      <c r="T1542" s="203">
        <f>S1542*H1542</f>
        <v>0</v>
      </c>
      <c r="U1542" s="35"/>
      <c r="V1542" s="35"/>
      <c r="W1542" s="35"/>
      <c r="X1542" s="35"/>
      <c r="Y1542" s="35"/>
      <c r="Z1542" s="35"/>
      <c r="AA1542" s="35"/>
      <c r="AB1542" s="35"/>
      <c r="AC1542" s="35"/>
      <c r="AD1542" s="35"/>
      <c r="AE1542" s="35"/>
      <c r="AR1542" s="204" t="s">
        <v>343</v>
      </c>
      <c r="AT1542" s="204" t="s">
        <v>208</v>
      </c>
      <c r="AU1542" s="204" t="s">
        <v>82</v>
      </c>
      <c r="AY1542" s="18" t="s">
        <v>206</v>
      </c>
      <c r="BE1542" s="205">
        <f>IF(N1542="základní",J1542,0)</f>
        <v>0</v>
      </c>
      <c r="BF1542" s="205">
        <f>IF(N1542="snížená",J1542,0)</f>
        <v>0</v>
      </c>
      <c r="BG1542" s="205">
        <f>IF(N1542="zákl. přenesená",J1542,0)</f>
        <v>0</v>
      </c>
      <c r="BH1542" s="205">
        <f>IF(N1542="sníž. přenesená",J1542,0)</f>
        <v>0</v>
      </c>
      <c r="BI1542" s="205">
        <f>IF(N1542="nulová",J1542,0)</f>
        <v>0</v>
      </c>
      <c r="BJ1542" s="18" t="s">
        <v>80</v>
      </c>
      <c r="BK1542" s="205">
        <f>ROUND(I1542*H1542,2)</f>
        <v>0</v>
      </c>
      <c r="BL1542" s="18" t="s">
        <v>343</v>
      </c>
      <c r="BM1542" s="204" t="s">
        <v>3961</v>
      </c>
    </row>
    <row r="1543" spans="1:65" s="2" customFormat="1" ht="87.75">
      <c r="A1543" s="35"/>
      <c r="B1543" s="36"/>
      <c r="C1543" s="37"/>
      <c r="D1543" s="208" t="s">
        <v>279</v>
      </c>
      <c r="E1543" s="37"/>
      <c r="F1543" s="221" t="s">
        <v>3893</v>
      </c>
      <c r="G1543" s="37"/>
      <c r="H1543" s="37"/>
      <c r="I1543" s="116"/>
      <c r="J1543" s="37"/>
      <c r="K1543" s="37"/>
      <c r="L1543" s="40"/>
      <c r="M1543" s="222"/>
      <c r="N1543" s="223"/>
      <c r="O1543" s="65"/>
      <c r="P1543" s="65"/>
      <c r="Q1543" s="65"/>
      <c r="R1543" s="65"/>
      <c r="S1543" s="65"/>
      <c r="T1543" s="66"/>
      <c r="U1543" s="35"/>
      <c r="V1543" s="35"/>
      <c r="W1543" s="35"/>
      <c r="X1543" s="35"/>
      <c r="Y1543" s="35"/>
      <c r="Z1543" s="35"/>
      <c r="AA1543" s="35"/>
      <c r="AB1543" s="35"/>
      <c r="AC1543" s="35"/>
      <c r="AD1543" s="35"/>
      <c r="AE1543" s="35"/>
      <c r="AT1543" s="18" t="s">
        <v>279</v>
      </c>
      <c r="AU1543" s="18" t="s">
        <v>82</v>
      </c>
    </row>
    <row r="1544" spans="1:65" s="13" customFormat="1" ht="11.25">
      <c r="B1544" s="206"/>
      <c r="C1544" s="207"/>
      <c r="D1544" s="208" t="s">
        <v>246</v>
      </c>
      <c r="E1544" s="209" t="s">
        <v>19</v>
      </c>
      <c r="F1544" s="210" t="s">
        <v>3909</v>
      </c>
      <c r="G1544" s="207"/>
      <c r="H1544" s="211">
        <v>4</v>
      </c>
      <c r="I1544" s="212"/>
      <c r="J1544" s="207"/>
      <c r="K1544" s="207"/>
      <c r="L1544" s="213"/>
      <c r="M1544" s="214"/>
      <c r="N1544" s="215"/>
      <c r="O1544" s="215"/>
      <c r="P1544" s="215"/>
      <c r="Q1544" s="215"/>
      <c r="R1544" s="215"/>
      <c r="S1544" s="215"/>
      <c r="T1544" s="216"/>
      <c r="AT1544" s="217" t="s">
        <v>246</v>
      </c>
      <c r="AU1544" s="217" t="s">
        <v>82</v>
      </c>
      <c r="AV1544" s="13" t="s">
        <v>82</v>
      </c>
      <c r="AW1544" s="13" t="s">
        <v>33</v>
      </c>
      <c r="AX1544" s="13" t="s">
        <v>80</v>
      </c>
      <c r="AY1544" s="217" t="s">
        <v>206</v>
      </c>
    </row>
    <row r="1545" spans="1:65" s="2" customFormat="1" ht="16.5" customHeight="1">
      <c r="A1545" s="35"/>
      <c r="B1545" s="36"/>
      <c r="C1545" s="193" t="s">
        <v>3962</v>
      </c>
      <c r="D1545" s="193" t="s">
        <v>208</v>
      </c>
      <c r="E1545" s="194" t="s">
        <v>3963</v>
      </c>
      <c r="F1545" s="195" t="s">
        <v>3964</v>
      </c>
      <c r="G1545" s="196" t="s">
        <v>211</v>
      </c>
      <c r="H1545" s="197">
        <v>12</v>
      </c>
      <c r="I1545" s="198"/>
      <c r="J1545" s="199">
        <f>ROUND(I1545*H1545,2)</f>
        <v>0</v>
      </c>
      <c r="K1545" s="195" t="s">
        <v>277</v>
      </c>
      <c r="L1545" s="40"/>
      <c r="M1545" s="200" t="s">
        <v>19</v>
      </c>
      <c r="N1545" s="201" t="s">
        <v>43</v>
      </c>
      <c r="O1545" s="65"/>
      <c r="P1545" s="202">
        <f>O1545*H1545</f>
        <v>0</v>
      </c>
      <c r="Q1545" s="202">
        <v>0</v>
      </c>
      <c r="R1545" s="202">
        <f>Q1545*H1545</f>
        <v>0</v>
      </c>
      <c r="S1545" s="202">
        <v>0</v>
      </c>
      <c r="T1545" s="203">
        <f>S1545*H1545</f>
        <v>0</v>
      </c>
      <c r="U1545" s="35"/>
      <c r="V1545" s="35"/>
      <c r="W1545" s="35"/>
      <c r="X1545" s="35"/>
      <c r="Y1545" s="35"/>
      <c r="Z1545" s="35"/>
      <c r="AA1545" s="35"/>
      <c r="AB1545" s="35"/>
      <c r="AC1545" s="35"/>
      <c r="AD1545" s="35"/>
      <c r="AE1545" s="35"/>
      <c r="AR1545" s="204" t="s">
        <v>343</v>
      </c>
      <c r="AT1545" s="204" t="s">
        <v>208</v>
      </c>
      <c r="AU1545" s="204" t="s">
        <v>82</v>
      </c>
      <c r="AY1545" s="18" t="s">
        <v>206</v>
      </c>
      <c r="BE1545" s="205">
        <f>IF(N1545="základní",J1545,0)</f>
        <v>0</v>
      </c>
      <c r="BF1545" s="205">
        <f>IF(N1545="snížená",J1545,0)</f>
        <v>0</v>
      </c>
      <c r="BG1545" s="205">
        <f>IF(N1545="zákl. přenesená",J1545,0)</f>
        <v>0</v>
      </c>
      <c r="BH1545" s="205">
        <f>IF(N1545="sníž. přenesená",J1545,0)</f>
        <v>0</v>
      </c>
      <c r="BI1545" s="205">
        <f>IF(N1545="nulová",J1545,0)</f>
        <v>0</v>
      </c>
      <c r="BJ1545" s="18" t="s">
        <v>80</v>
      </c>
      <c r="BK1545" s="205">
        <f>ROUND(I1545*H1545,2)</f>
        <v>0</v>
      </c>
      <c r="BL1545" s="18" t="s">
        <v>343</v>
      </c>
      <c r="BM1545" s="204" t="s">
        <v>3965</v>
      </c>
    </row>
    <row r="1546" spans="1:65" s="2" customFormat="1" ht="87.75">
      <c r="A1546" s="35"/>
      <c r="B1546" s="36"/>
      <c r="C1546" s="37"/>
      <c r="D1546" s="208" t="s">
        <v>279</v>
      </c>
      <c r="E1546" s="37"/>
      <c r="F1546" s="221" t="s">
        <v>3893</v>
      </c>
      <c r="G1546" s="37"/>
      <c r="H1546" s="37"/>
      <c r="I1546" s="116"/>
      <c r="J1546" s="37"/>
      <c r="K1546" s="37"/>
      <c r="L1546" s="40"/>
      <c r="M1546" s="222"/>
      <c r="N1546" s="223"/>
      <c r="O1546" s="65"/>
      <c r="P1546" s="65"/>
      <c r="Q1546" s="65"/>
      <c r="R1546" s="65"/>
      <c r="S1546" s="65"/>
      <c r="T1546" s="66"/>
      <c r="U1546" s="35"/>
      <c r="V1546" s="35"/>
      <c r="W1546" s="35"/>
      <c r="X1546" s="35"/>
      <c r="Y1546" s="35"/>
      <c r="Z1546" s="35"/>
      <c r="AA1546" s="35"/>
      <c r="AB1546" s="35"/>
      <c r="AC1546" s="35"/>
      <c r="AD1546" s="35"/>
      <c r="AE1546" s="35"/>
      <c r="AT1546" s="18" t="s">
        <v>279</v>
      </c>
      <c r="AU1546" s="18" t="s">
        <v>82</v>
      </c>
    </row>
    <row r="1547" spans="1:65" s="13" customFormat="1" ht="11.25">
      <c r="B1547" s="206"/>
      <c r="C1547" s="207"/>
      <c r="D1547" s="208" t="s">
        <v>246</v>
      </c>
      <c r="E1547" s="209" t="s">
        <v>19</v>
      </c>
      <c r="F1547" s="210" t="s">
        <v>3966</v>
      </c>
      <c r="G1547" s="207"/>
      <c r="H1547" s="211">
        <v>12</v>
      </c>
      <c r="I1547" s="212"/>
      <c r="J1547" s="207"/>
      <c r="K1547" s="207"/>
      <c r="L1547" s="213"/>
      <c r="M1547" s="214"/>
      <c r="N1547" s="215"/>
      <c r="O1547" s="215"/>
      <c r="P1547" s="215"/>
      <c r="Q1547" s="215"/>
      <c r="R1547" s="215"/>
      <c r="S1547" s="215"/>
      <c r="T1547" s="216"/>
      <c r="AT1547" s="217" t="s">
        <v>246</v>
      </c>
      <c r="AU1547" s="217" t="s">
        <v>82</v>
      </c>
      <c r="AV1547" s="13" t="s">
        <v>82</v>
      </c>
      <c r="AW1547" s="13" t="s">
        <v>33</v>
      </c>
      <c r="AX1547" s="13" t="s">
        <v>80</v>
      </c>
      <c r="AY1547" s="217" t="s">
        <v>206</v>
      </c>
    </row>
    <row r="1548" spans="1:65" s="2" customFormat="1" ht="16.5" customHeight="1">
      <c r="A1548" s="35"/>
      <c r="B1548" s="36"/>
      <c r="C1548" s="193" t="s">
        <v>3967</v>
      </c>
      <c r="D1548" s="193" t="s">
        <v>208</v>
      </c>
      <c r="E1548" s="194" t="s">
        <v>3968</v>
      </c>
      <c r="F1548" s="195" t="s">
        <v>3969</v>
      </c>
      <c r="G1548" s="196" t="s">
        <v>211</v>
      </c>
      <c r="H1548" s="197">
        <v>4</v>
      </c>
      <c r="I1548" s="198"/>
      <c r="J1548" s="199">
        <f>ROUND(I1548*H1548,2)</f>
        <v>0</v>
      </c>
      <c r="K1548" s="195" t="s">
        <v>277</v>
      </c>
      <c r="L1548" s="40"/>
      <c r="M1548" s="200" t="s">
        <v>19</v>
      </c>
      <c r="N1548" s="201" t="s">
        <v>43</v>
      </c>
      <c r="O1548" s="65"/>
      <c r="P1548" s="202">
        <f>O1548*H1548</f>
        <v>0</v>
      </c>
      <c r="Q1548" s="202">
        <v>0</v>
      </c>
      <c r="R1548" s="202">
        <f>Q1548*H1548</f>
        <v>0</v>
      </c>
      <c r="S1548" s="202">
        <v>0</v>
      </c>
      <c r="T1548" s="203">
        <f>S1548*H1548</f>
        <v>0</v>
      </c>
      <c r="U1548" s="35"/>
      <c r="V1548" s="35"/>
      <c r="W1548" s="35"/>
      <c r="X1548" s="35"/>
      <c r="Y1548" s="35"/>
      <c r="Z1548" s="35"/>
      <c r="AA1548" s="35"/>
      <c r="AB1548" s="35"/>
      <c r="AC1548" s="35"/>
      <c r="AD1548" s="35"/>
      <c r="AE1548" s="35"/>
      <c r="AR1548" s="204" t="s">
        <v>343</v>
      </c>
      <c r="AT1548" s="204" t="s">
        <v>208</v>
      </c>
      <c r="AU1548" s="204" t="s">
        <v>82</v>
      </c>
      <c r="AY1548" s="18" t="s">
        <v>206</v>
      </c>
      <c r="BE1548" s="205">
        <f>IF(N1548="základní",J1548,0)</f>
        <v>0</v>
      </c>
      <c r="BF1548" s="205">
        <f>IF(N1548="snížená",J1548,0)</f>
        <v>0</v>
      </c>
      <c r="BG1548" s="205">
        <f>IF(N1548="zákl. přenesená",J1548,0)</f>
        <v>0</v>
      </c>
      <c r="BH1548" s="205">
        <f>IF(N1548="sníž. přenesená",J1548,0)</f>
        <v>0</v>
      </c>
      <c r="BI1548" s="205">
        <f>IF(N1548="nulová",J1548,0)</f>
        <v>0</v>
      </c>
      <c r="BJ1548" s="18" t="s">
        <v>80</v>
      </c>
      <c r="BK1548" s="205">
        <f>ROUND(I1548*H1548,2)</f>
        <v>0</v>
      </c>
      <c r="BL1548" s="18" t="s">
        <v>343</v>
      </c>
      <c r="BM1548" s="204" t="s">
        <v>3970</v>
      </c>
    </row>
    <row r="1549" spans="1:65" s="2" customFormat="1" ht="87.75">
      <c r="A1549" s="35"/>
      <c r="B1549" s="36"/>
      <c r="C1549" s="37"/>
      <c r="D1549" s="208" t="s">
        <v>279</v>
      </c>
      <c r="E1549" s="37"/>
      <c r="F1549" s="221" t="s">
        <v>3893</v>
      </c>
      <c r="G1549" s="37"/>
      <c r="H1549" s="37"/>
      <c r="I1549" s="116"/>
      <c r="J1549" s="37"/>
      <c r="K1549" s="37"/>
      <c r="L1549" s="40"/>
      <c r="M1549" s="222"/>
      <c r="N1549" s="223"/>
      <c r="O1549" s="65"/>
      <c r="P1549" s="65"/>
      <c r="Q1549" s="65"/>
      <c r="R1549" s="65"/>
      <c r="S1549" s="65"/>
      <c r="T1549" s="66"/>
      <c r="U1549" s="35"/>
      <c r="V1549" s="35"/>
      <c r="W1549" s="35"/>
      <c r="X1549" s="35"/>
      <c r="Y1549" s="35"/>
      <c r="Z1549" s="35"/>
      <c r="AA1549" s="35"/>
      <c r="AB1549" s="35"/>
      <c r="AC1549" s="35"/>
      <c r="AD1549" s="35"/>
      <c r="AE1549" s="35"/>
      <c r="AT1549" s="18" t="s">
        <v>279</v>
      </c>
      <c r="AU1549" s="18" t="s">
        <v>82</v>
      </c>
    </row>
    <row r="1550" spans="1:65" s="13" customFormat="1" ht="11.25">
      <c r="B1550" s="206"/>
      <c r="C1550" s="207"/>
      <c r="D1550" s="208" t="s">
        <v>246</v>
      </c>
      <c r="E1550" s="209" t="s">
        <v>19</v>
      </c>
      <c r="F1550" s="210" t="s">
        <v>3909</v>
      </c>
      <c r="G1550" s="207"/>
      <c r="H1550" s="211">
        <v>4</v>
      </c>
      <c r="I1550" s="212"/>
      <c r="J1550" s="207"/>
      <c r="K1550" s="207"/>
      <c r="L1550" s="213"/>
      <c r="M1550" s="214"/>
      <c r="N1550" s="215"/>
      <c r="O1550" s="215"/>
      <c r="P1550" s="215"/>
      <c r="Q1550" s="215"/>
      <c r="R1550" s="215"/>
      <c r="S1550" s="215"/>
      <c r="T1550" s="216"/>
      <c r="AT1550" s="217" t="s">
        <v>246</v>
      </c>
      <c r="AU1550" s="217" t="s">
        <v>82</v>
      </c>
      <c r="AV1550" s="13" t="s">
        <v>82</v>
      </c>
      <c r="AW1550" s="13" t="s">
        <v>33</v>
      </c>
      <c r="AX1550" s="13" t="s">
        <v>80</v>
      </c>
      <c r="AY1550" s="217" t="s">
        <v>206</v>
      </c>
    </row>
    <row r="1551" spans="1:65" s="2" customFormat="1" ht="16.5" customHeight="1">
      <c r="A1551" s="35"/>
      <c r="B1551" s="36"/>
      <c r="C1551" s="193" t="s">
        <v>3971</v>
      </c>
      <c r="D1551" s="193" t="s">
        <v>208</v>
      </c>
      <c r="E1551" s="194" t="s">
        <v>3972</v>
      </c>
      <c r="F1551" s="195" t="s">
        <v>3973</v>
      </c>
      <c r="G1551" s="196" t="s">
        <v>220</v>
      </c>
      <c r="H1551" s="197">
        <v>14.225</v>
      </c>
      <c r="I1551" s="198"/>
      <c r="J1551" s="199">
        <f>ROUND(I1551*H1551,2)</f>
        <v>0</v>
      </c>
      <c r="K1551" s="195" t="s">
        <v>277</v>
      </c>
      <c r="L1551" s="40"/>
      <c r="M1551" s="200" t="s">
        <v>19</v>
      </c>
      <c r="N1551" s="201" t="s">
        <v>43</v>
      </c>
      <c r="O1551" s="65"/>
      <c r="P1551" s="202">
        <f>O1551*H1551</f>
        <v>0</v>
      </c>
      <c r="Q1551" s="202">
        <v>0</v>
      </c>
      <c r="R1551" s="202">
        <f>Q1551*H1551</f>
        <v>0</v>
      </c>
      <c r="S1551" s="202">
        <v>0</v>
      </c>
      <c r="T1551" s="203">
        <f>S1551*H1551</f>
        <v>0</v>
      </c>
      <c r="U1551" s="35"/>
      <c r="V1551" s="35"/>
      <c r="W1551" s="35"/>
      <c r="X1551" s="35"/>
      <c r="Y1551" s="35"/>
      <c r="Z1551" s="35"/>
      <c r="AA1551" s="35"/>
      <c r="AB1551" s="35"/>
      <c r="AC1551" s="35"/>
      <c r="AD1551" s="35"/>
      <c r="AE1551" s="35"/>
      <c r="AR1551" s="204" t="s">
        <v>343</v>
      </c>
      <c r="AT1551" s="204" t="s">
        <v>208</v>
      </c>
      <c r="AU1551" s="204" t="s">
        <v>82</v>
      </c>
      <c r="AY1551" s="18" t="s">
        <v>206</v>
      </c>
      <c r="BE1551" s="205">
        <f>IF(N1551="základní",J1551,0)</f>
        <v>0</v>
      </c>
      <c r="BF1551" s="205">
        <f>IF(N1551="snížená",J1551,0)</f>
        <v>0</v>
      </c>
      <c r="BG1551" s="205">
        <f>IF(N1551="zákl. přenesená",J1551,0)</f>
        <v>0</v>
      </c>
      <c r="BH1551" s="205">
        <f>IF(N1551="sníž. přenesená",J1551,0)</f>
        <v>0</v>
      </c>
      <c r="BI1551" s="205">
        <f>IF(N1551="nulová",J1551,0)</f>
        <v>0</v>
      </c>
      <c r="BJ1551" s="18" t="s">
        <v>80</v>
      </c>
      <c r="BK1551" s="205">
        <f>ROUND(I1551*H1551,2)</f>
        <v>0</v>
      </c>
      <c r="BL1551" s="18" t="s">
        <v>343</v>
      </c>
      <c r="BM1551" s="204" t="s">
        <v>3974</v>
      </c>
    </row>
    <row r="1552" spans="1:65" s="2" customFormat="1" ht="87.75">
      <c r="A1552" s="35"/>
      <c r="B1552" s="36"/>
      <c r="C1552" s="37"/>
      <c r="D1552" s="208" t="s">
        <v>279</v>
      </c>
      <c r="E1552" s="37"/>
      <c r="F1552" s="221" t="s">
        <v>3893</v>
      </c>
      <c r="G1552" s="37"/>
      <c r="H1552" s="37"/>
      <c r="I1552" s="116"/>
      <c r="J1552" s="37"/>
      <c r="K1552" s="37"/>
      <c r="L1552" s="40"/>
      <c r="M1552" s="222"/>
      <c r="N1552" s="223"/>
      <c r="O1552" s="65"/>
      <c r="P1552" s="65"/>
      <c r="Q1552" s="65"/>
      <c r="R1552" s="65"/>
      <c r="S1552" s="65"/>
      <c r="T1552" s="66"/>
      <c r="U1552" s="35"/>
      <c r="V1552" s="35"/>
      <c r="W1552" s="35"/>
      <c r="X1552" s="35"/>
      <c r="Y1552" s="35"/>
      <c r="Z1552" s="35"/>
      <c r="AA1552" s="35"/>
      <c r="AB1552" s="35"/>
      <c r="AC1552" s="35"/>
      <c r="AD1552" s="35"/>
      <c r="AE1552" s="35"/>
      <c r="AT1552" s="18" t="s">
        <v>279</v>
      </c>
      <c r="AU1552" s="18" t="s">
        <v>82</v>
      </c>
    </row>
    <row r="1553" spans="1:65" s="13" customFormat="1" ht="11.25">
      <c r="B1553" s="206"/>
      <c r="C1553" s="207"/>
      <c r="D1553" s="208" t="s">
        <v>246</v>
      </c>
      <c r="E1553" s="209" t="s">
        <v>19</v>
      </c>
      <c r="F1553" s="210" t="s">
        <v>3975</v>
      </c>
      <c r="G1553" s="207"/>
      <c r="H1553" s="211">
        <v>14.225</v>
      </c>
      <c r="I1553" s="212"/>
      <c r="J1553" s="207"/>
      <c r="K1553" s="207"/>
      <c r="L1553" s="213"/>
      <c r="M1553" s="214"/>
      <c r="N1553" s="215"/>
      <c r="O1553" s="215"/>
      <c r="P1553" s="215"/>
      <c r="Q1553" s="215"/>
      <c r="R1553" s="215"/>
      <c r="S1553" s="215"/>
      <c r="T1553" s="216"/>
      <c r="AT1553" s="217" t="s">
        <v>246</v>
      </c>
      <c r="AU1553" s="217" t="s">
        <v>82</v>
      </c>
      <c r="AV1553" s="13" t="s">
        <v>82</v>
      </c>
      <c r="AW1553" s="13" t="s">
        <v>33</v>
      </c>
      <c r="AX1553" s="13" t="s">
        <v>80</v>
      </c>
      <c r="AY1553" s="217" t="s">
        <v>206</v>
      </c>
    </row>
    <row r="1554" spans="1:65" s="2" customFormat="1" ht="16.5" customHeight="1">
      <c r="A1554" s="35"/>
      <c r="B1554" s="36"/>
      <c r="C1554" s="193" t="s">
        <v>3976</v>
      </c>
      <c r="D1554" s="193" t="s">
        <v>208</v>
      </c>
      <c r="E1554" s="194" t="s">
        <v>3977</v>
      </c>
      <c r="F1554" s="195" t="s">
        <v>3978</v>
      </c>
      <c r="G1554" s="196" t="s">
        <v>211</v>
      </c>
      <c r="H1554" s="197">
        <v>80</v>
      </c>
      <c r="I1554" s="198"/>
      <c r="J1554" s="199">
        <f>ROUND(I1554*H1554,2)</f>
        <v>0</v>
      </c>
      <c r="K1554" s="195" t="s">
        <v>277</v>
      </c>
      <c r="L1554" s="40"/>
      <c r="M1554" s="200" t="s">
        <v>19</v>
      </c>
      <c r="N1554" s="201" t="s">
        <v>43</v>
      </c>
      <c r="O1554" s="65"/>
      <c r="P1554" s="202">
        <f>O1554*H1554</f>
        <v>0</v>
      </c>
      <c r="Q1554" s="202">
        <v>0</v>
      </c>
      <c r="R1554" s="202">
        <f>Q1554*H1554</f>
        <v>0</v>
      </c>
      <c r="S1554" s="202">
        <v>0</v>
      </c>
      <c r="T1554" s="203">
        <f>S1554*H1554</f>
        <v>0</v>
      </c>
      <c r="U1554" s="35"/>
      <c r="V1554" s="35"/>
      <c r="W1554" s="35"/>
      <c r="X1554" s="35"/>
      <c r="Y1554" s="35"/>
      <c r="Z1554" s="35"/>
      <c r="AA1554" s="35"/>
      <c r="AB1554" s="35"/>
      <c r="AC1554" s="35"/>
      <c r="AD1554" s="35"/>
      <c r="AE1554" s="35"/>
      <c r="AR1554" s="204" t="s">
        <v>343</v>
      </c>
      <c r="AT1554" s="204" t="s">
        <v>208</v>
      </c>
      <c r="AU1554" s="204" t="s">
        <v>82</v>
      </c>
      <c r="AY1554" s="18" t="s">
        <v>206</v>
      </c>
      <c r="BE1554" s="205">
        <f>IF(N1554="základní",J1554,0)</f>
        <v>0</v>
      </c>
      <c r="BF1554" s="205">
        <f>IF(N1554="snížená",J1554,0)</f>
        <v>0</v>
      </c>
      <c r="BG1554" s="205">
        <f>IF(N1554="zákl. přenesená",J1554,0)</f>
        <v>0</v>
      </c>
      <c r="BH1554" s="205">
        <f>IF(N1554="sníž. přenesená",J1554,0)</f>
        <v>0</v>
      </c>
      <c r="BI1554" s="205">
        <f>IF(N1554="nulová",J1554,0)</f>
        <v>0</v>
      </c>
      <c r="BJ1554" s="18" t="s">
        <v>80</v>
      </c>
      <c r="BK1554" s="205">
        <f>ROUND(I1554*H1554,2)</f>
        <v>0</v>
      </c>
      <c r="BL1554" s="18" t="s">
        <v>343</v>
      </c>
      <c r="BM1554" s="204" t="s">
        <v>3979</v>
      </c>
    </row>
    <row r="1555" spans="1:65" s="2" customFormat="1" ht="87.75">
      <c r="A1555" s="35"/>
      <c r="B1555" s="36"/>
      <c r="C1555" s="37"/>
      <c r="D1555" s="208" t="s">
        <v>279</v>
      </c>
      <c r="E1555" s="37"/>
      <c r="F1555" s="221" t="s">
        <v>3893</v>
      </c>
      <c r="G1555" s="37"/>
      <c r="H1555" s="37"/>
      <c r="I1555" s="116"/>
      <c r="J1555" s="37"/>
      <c r="K1555" s="37"/>
      <c r="L1555" s="40"/>
      <c r="M1555" s="222"/>
      <c r="N1555" s="223"/>
      <c r="O1555" s="65"/>
      <c r="P1555" s="65"/>
      <c r="Q1555" s="65"/>
      <c r="R1555" s="65"/>
      <c r="S1555" s="65"/>
      <c r="T1555" s="66"/>
      <c r="U1555" s="35"/>
      <c r="V1555" s="35"/>
      <c r="W1555" s="35"/>
      <c r="X1555" s="35"/>
      <c r="Y1555" s="35"/>
      <c r="Z1555" s="35"/>
      <c r="AA1555" s="35"/>
      <c r="AB1555" s="35"/>
      <c r="AC1555" s="35"/>
      <c r="AD1555" s="35"/>
      <c r="AE1555" s="35"/>
      <c r="AT1555" s="18" t="s">
        <v>279</v>
      </c>
      <c r="AU1555" s="18" t="s">
        <v>82</v>
      </c>
    </row>
    <row r="1556" spans="1:65" s="13" customFormat="1" ht="11.25">
      <c r="B1556" s="206"/>
      <c r="C1556" s="207"/>
      <c r="D1556" s="208" t="s">
        <v>246</v>
      </c>
      <c r="E1556" s="209" t="s">
        <v>19</v>
      </c>
      <c r="F1556" s="210" t="s">
        <v>3980</v>
      </c>
      <c r="G1556" s="207"/>
      <c r="H1556" s="211">
        <v>80</v>
      </c>
      <c r="I1556" s="212"/>
      <c r="J1556" s="207"/>
      <c r="K1556" s="207"/>
      <c r="L1556" s="213"/>
      <c r="M1556" s="214"/>
      <c r="N1556" s="215"/>
      <c r="O1556" s="215"/>
      <c r="P1556" s="215"/>
      <c r="Q1556" s="215"/>
      <c r="R1556" s="215"/>
      <c r="S1556" s="215"/>
      <c r="T1556" s="216"/>
      <c r="AT1556" s="217" t="s">
        <v>246</v>
      </c>
      <c r="AU1556" s="217" t="s">
        <v>82</v>
      </c>
      <c r="AV1556" s="13" t="s">
        <v>82</v>
      </c>
      <c r="AW1556" s="13" t="s">
        <v>33</v>
      </c>
      <c r="AX1556" s="13" t="s">
        <v>80</v>
      </c>
      <c r="AY1556" s="217" t="s">
        <v>206</v>
      </c>
    </row>
    <row r="1557" spans="1:65" s="2" customFormat="1" ht="16.5" customHeight="1">
      <c r="A1557" s="35"/>
      <c r="B1557" s="36"/>
      <c r="C1557" s="224" t="s">
        <v>3981</v>
      </c>
      <c r="D1557" s="224" t="s">
        <v>286</v>
      </c>
      <c r="E1557" s="225" t="s">
        <v>3982</v>
      </c>
      <c r="F1557" s="226" t="s">
        <v>3983</v>
      </c>
      <c r="G1557" s="227" t="s">
        <v>887</v>
      </c>
      <c r="H1557" s="228">
        <v>3</v>
      </c>
      <c r="I1557" s="229"/>
      <c r="J1557" s="230">
        <f>ROUND(I1557*H1557,2)</f>
        <v>0</v>
      </c>
      <c r="K1557" s="226" t="s">
        <v>19</v>
      </c>
      <c r="L1557" s="231"/>
      <c r="M1557" s="232" t="s">
        <v>19</v>
      </c>
      <c r="N1557" s="233" t="s">
        <v>43</v>
      </c>
      <c r="O1557" s="65"/>
      <c r="P1557" s="202">
        <f>O1557*H1557</f>
        <v>0</v>
      </c>
      <c r="Q1557" s="202">
        <v>0</v>
      </c>
      <c r="R1557" s="202">
        <f>Q1557*H1557</f>
        <v>0</v>
      </c>
      <c r="S1557" s="202">
        <v>0</v>
      </c>
      <c r="T1557" s="203">
        <f>S1557*H1557</f>
        <v>0</v>
      </c>
      <c r="U1557" s="35"/>
      <c r="V1557" s="35"/>
      <c r="W1557" s="35"/>
      <c r="X1557" s="35"/>
      <c r="Y1557" s="35"/>
      <c r="Z1557" s="35"/>
      <c r="AA1557" s="35"/>
      <c r="AB1557" s="35"/>
      <c r="AC1557" s="35"/>
      <c r="AD1557" s="35"/>
      <c r="AE1557" s="35"/>
      <c r="AR1557" s="204" t="s">
        <v>422</v>
      </c>
      <c r="AT1557" s="204" t="s">
        <v>286</v>
      </c>
      <c r="AU1557" s="204" t="s">
        <v>82</v>
      </c>
      <c r="AY1557" s="18" t="s">
        <v>206</v>
      </c>
      <c r="BE1557" s="205">
        <f>IF(N1557="základní",J1557,0)</f>
        <v>0</v>
      </c>
      <c r="BF1557" s="205">
        <f>IF(N1557="snížená",J1557,0)</f>
        <v>0</v>
      </c>
      <c r="BG1557" s="205">
        <f>IF(N1557="zákl. přenesená",J1557,0)</f>
        <v>0</v>
      </c>
      <c r="BH1557" s="205">
        <f>IF(N1557="sníž. přenesená",J1557,0)</f>
        <v>0</v>
      </c>
      <c r="BI1557" s="205">
        <f>IF(N1557="nulová",J1557,0)</f>
        <v>0</v>
      </c>
      <c r="BJ1557" s="18" t="s">
        <v>80</v>
      </c>
      <c r="BK1557" s="205">
        <f>ROUND(I1557*H1557,2)</f>
        <v>0</v>
      </c>
      <c r="BL1557" s="18" t="s">
        <v>343</v>
      </c>
      <c r="BM1557" s="204" t="s">
        <v>3984</v>
      </c>
    </row>
    <row r="1558" spans="1:65" s="2" customFormat="1" ht="16.5" customHeight="1">
      <c r="A1558" s="35"/>
      <c r="B1558" s="36"/>
      <c r="C1558" s="224" t="s">
        <v>3985</v>
      </c>
      <c r="D1558" s="224" t="s">
        <v>286</v>
      </c>
      <c r="E1558" s="225" t="s">
        <v>3986</v>
      </c>
      <c r="F1558" s="226" t="s">
        <v>3987</v>
      </c>
      <c r="G1558" s="227" t="s">
        <v>887</v>
      </c>
      <c r="H1558" s="228">
        <v>2</v>
      </c>
      <c r="I1558" s="229"/>
      <c r="J1558" s="230">
        <f>ROUND(I1558*H1558,2)</f>
        <v>0</v>
      </c>
      <c r="K1558" s="226" t="s">
        <v>19</v>
      </c>
      <c r="L1558" s="231"/>
      <c r="M1558" s="232" t="s">
        <v>19</v>
      </c>
      <c r="N1558" s="233" t="s">
        <v>43</v>
      </c>
      <c r="O1558" s="65"/>
      <c r="P1558" s="202">
        <f>O1558*H1558</f>
        <v>0</v>
      </c>
      <c r="Q1558" s="202">
        <v>0</v>
      </c>
      <c r="R1558" s="202">
        <f>Q1558*H1558</f>
        <v>0</v>
      </c>
      <c r="S1558" s="202">
        <v>0</v>
      </c>
      <c r="T1558" s="203">
        <f>S1558*H1558</f>
        <v>0</v>
      </c>
      <c r="U1558" s="35"/>
      <c r="V1558" s="35"/>
      <c r="W1558" s="35"/>
      <c r="X1558" s="35"/>
      <c r="Y1558" s="35"/>
      <c r="Z1558" s="35"/>
      <c r="AA1558" s="35"/>
      <c r="AB1558" s="35"/>
      <c r="AC1558" s="35"/>
      <c r="AD1558" s="35"/>
      <c r="AE1558" s="35"/>
      <c r="AR1558" s="204" t="s">
        <v>422</v>
      </c>
      <c r="AT1558" s="204" t="s">
        <v>286</v>
      </c>
      <c r="AU1558" s="204" t="s">
        <v>82</v>
      </c>
      <c r="AY1558" s="18" t="s">
        <v>206</v>
      </c>
      <c r="BE1558" s="205">
        <f>IF(N1558="základní",J1558,0)</f>
        <v>0</v>
      </c>
      <c r="BF1558" s="205">
        <f>IF(N1558="snížená",J1558,0)</f>
        <v>0</v>
      </c>
      <c r="BG1558" s="205">
        <f>IF(N1558="zákl. přenesená",J1558,0)</f>
        <v>0</v>
      </c>
      <c r="BH1558" s="205">
        <f>IF(N1558="sníž. přenesená",J1558,0)</f>
        <v>0</v>
      </c>
      <c r="BI1558" s="205">
        <f>IF(N1558="nulová",J1558,0)</f>
        <v>0</v>
      </c>
      <c r="BJ1558" s="18" t="s">
        <v>80</v>
      </c>
      <c r="BK1558" s="205">
        <f>ROUND(I1558*H1558,2)</f>
        <v>0</v>
      </c>
      <c r="BL1558" s="18" t="s">
        <v>343</v>
      </c>
      <c r="BM1558" s="204" t="s">
        <v>3988</v>
      </c>
    </row>
    <row r="1559" spans="1:65" s="2" customFormat="1" ht="16.5" customHeight="1">
      <c r="A1559" s="35"/>
      <c r="B1559" s="36"/>
      <c r="C1559" s="193" t="s">
        <v>3989</v>
      </c>
      <c r="D1559" s="193" t="s">
        <v>208</v>
      </c>
      <c r="E1559" s="194" t="s">
        <v>3990</v>
      </c>
      <c r="F1559" s="195" t="s">
        <v>3991</v>
      </c>
      <c r="G1559" s="196" t="s">
        <v>211</v>
      </c>
      <c r="H1559" s="197">
        <v>25</v>
      </c>
      <c r="I1559" s="198"/>
      <c r="J1559" s="199">
        <f>ROUND(I1559*H1559,2)</f>
        <v>0</v>
      </c>
      <c r="K1559" s="195" t="s">
        <v>277</v>
      </c>
      <c r="L1559" s="40"/>
      <c r="M1559" s="200" t="s">
        <v>19</v>
      </c>
      <c r="N1559" s="201" t="s">
        <v>43</v>
      </c>
      <c r="O1559" s="65"/>
      <c r="P1559" s="202">
        <f>O1559*H1559</f>
        <v>0</v>
      </c>
      <c r="Q1559" s="202">
        <v>0</v>
      </c>
      <c r="R1559" s="202">
        <f>Q1559*H1559</f>
        <v>0</v>
      </c>
      <c r="S1559" s="202">
        <v>0</v>
      </c>
      <c r="T1559" s="203">
        <f>S1559*H1559</f>
        <v>0</v>
      </c>
      <c r="U1559" s="35"/>
      <c r="V1559" s="35"/>
      <c r="W1559" s="35"/>
      <c r="X1559" s="35"/>
      <c r="Y1559" s="35"/>
      <c r="Z1559" s="35"/>
      <c r="AA1559" s="35"/>
      <c r="AB1559" s="35"/>
      <c r="AC1559" s="35"/>
      <c r="AD1559" s="35"/>
      <c r="AE1559" s="35"/>
      <c r="AR1559" s="204" t="s">
        <v>343</v>
      </c>
      <c r="AT1559" s="204" t="s">
        <v>208</v>
      </c>
      <c r="AU1559" s="204" t="s">
        <v>82</v>
      </c>
      <c r="AY1559" s="18" t="s">
        <v>206</v>
      </c>
      <c r="BE1559" s="205">
        <f>IF(N1559="základní",J1559,0)</f>
        <v>0</v>
      </c>
      <c r="BF1559" s="205">
        <f>IF(N1559="snížená",J1559,0)</f>
        <v>0</v>
      </c>
      <c r="BG1559" s="205">
        <f>IF(N1559="zákl. přenesená",J1559,0)</f>
        <v>0</v>
      </c>
      <c r="BH1559" s="205">
        <f>IF(N1559="sníž. přenesená",J1559,0)</f>
        <v>0</v>
      </c>
      <c r="BI1559" s="205">
        <f>IF(N1559="nulová",J1559,0)</f>
        <v>0</v>
      </c>
      <c r="BJ1559" s="18" t="s">
        <v>80</v>
      </c>
      <c r="BK1559" s="205">
        <f>ROUND(I1559*H1559,2)</f>
        <v>0</v>
      </c>
      <c r="BL1559" s="18" t="s">
        <v>343</v>
      </c>
      <c r="BM1559" s="204" t="s">
        <v>3992</v>
      </c>
    </row>
    <row r="1560" spans="1:65" s="2" customFormat="1" ht="39">
      <c r="A1560" s="35"/>
      <c r="B1560" s="36"/>
      <c r="C1560" s="37"/>
      <c r="D1560" s="208" t="s">
        <v>279</v>
      </c>
      <c r="E1560" s="37"/>
      <c r="F1560" s="221" t="s">
        <v>3993</v>
      </c>
      <c r="G1560" s="37"/>
      <c r="H1560" s="37"/>
      <c r="I1560" s="116"/>
      <c r="J1560" s="37"/>
      <c r="K1560" s="37"/>
      <c r="L1560" s="40"/>
      <c r="M1560" s="222"/>
      <c r="N1560" s="223"/>
      <c r="O1560" s="65"/>
      <c r="P1560" s="65"/>
      <c r="Q1560" s="65"/>
      <c r="R1560" s="65"/>
      <c r="S1560" s="65"/>
      <c r="T1560" s="66"/>
      <c r="U1560" s="35"/>
      <c r="V1560" s="35"/>
      <c r="W1560" s="35"/>
      <c r="X1560" s="35"/>
      <c r="Y1560" s="35"/>
      <c r="Z1560" s="35"/>
      <c r="AA1560" s="35"/>
      <c r="AB1560" s="35"/>
      <c r="AC1560" s="35"/>
      <c r="AD1560" s="35"/>
      <c r="AE1560" s="35"/>
      <c r="AT1560" s="18" t="s">
        <v>279</v>
      </c>
      <c r="AU1560" s="18" t="s">
        <v>82</v>
      </c>
    </row>
    <row r="1561" spans="1:65" s="13" customFormat="1" ht="11.25">
      <c r="B1561" s="206"/>
      <c r="C1561" s="207"/>
      <c r="D1561" s="208" t="s">
        <v>246</v>
      </c>
      <c r="E1561" s="209" t="s">
        <v>19</v>
      </c>
      <c r="F1561" s="210" t="s">
        <v>3994</v>
      </c>
      <c r="G1561" s="207"/>
      <c r="H1561" s="211">
        <v>25</v>
      </c>
      <c r="I1561" s="212"/>
      <c r="J1561" s="207"/>
      <c r="K1561" s="207"/>
      <c r="L1561" s="213"/>
      <c r="M1561" s="214"/>
      <c r="N1561" s="215"/>
      <c r="O1561" s="215"/>
      <c r="P1561" s="215"/>
      <c r="Q1561" s="215"/>
      <c r="R1561" s="215"/>
      <c r="S1561" s="215"/>
      <c r="T1561" s="216"/>
      <c r="AT1561" s="217" t="s">
        <v>246</v>
      </c>
      <c r="AU1561" s="217" t="s">
        <v>82</v>
      </c>
      <c r="AV1561" s="13" t="s">
        <v>82</v>
      </c>
      <c r="AW1561" s="13" t="s">
        <v>33</v>
      </c>
      <c r="AX1561" s="13" t="s">
        <v>80</v>
      </c>
      <c r="AY1561" s="217" t="s">
        <v>206</v>
      </c>
    </row>
    <row r="1562" spans="1:65" s="2" customFormat="1" ht="16.5" customHeight="1">
      <c r="A1562" s="35"/>
      <c r="B1562" s="36"/>
      <c r="C1562" s="224" t="s">
        <v>3995</v>
      </c>
      <c r="D1562" s="224" t="s">
        <v>286</v>
      </c>
      <c r="E1562" s="225" t="s">
        <v>3996</v>
      </c>
      <c r="F1562" s="226" t="s">
        <v>3997</v>
      </c>
      <c r="G1562" s="227" t="s">
        <v>211</v>
      </c>
      <c r="H1562" s="228">
        <v>13</v>
      </c>
      <c r="I1562" s="229"/>
      <c r="J1562" s="230">
        <f>ROUND(I1562*H1562,2)</f>
        <v>0</v>
      </c>
      <c r="K1562" s="226" t="s">
        <v>19</v>
      </c>
      <c r="L1562" s="231"/>
      <c r="M1562" s="232" t="s">
        <v>19</v>
      </c>
      <c r="N1562" s="233" t="s">
        <v>43</v>
      </c>
      <c r="O1562" s="65"/>
      <c r="P1562" s="202">
        <f>O1562*H1562</f>
        <v>0</v>
      </c>
      <c r="Q1562" s="202">
        <v>7.4999999999999997E-2</v>
      </c>
      <c r="R1562" s="202">
        <f>Q1562*H1562</f>
        <v>0.97499999999999998</v>
      </c>
      <c r="S1562" s="202">
        <v>0</v>
      </c>
      <c r="T1562" s="203">
        <f>S1562*H1562</f>
        <v>0</v>
      </c>
      <c r="U1562" s="35"/>
      <c r="V1562" s="35"/>
      <c r="W1562" s="35"/>
      <c r="X1562" s="35"/>
      <c r="Y1562" s="35"/>
      <c r="Z1562" s="35"/>
      <c r="AA1562" s="35"/>
      <c r="AB1562" s="35"/>
      <c r="AC1562" s="35"/>
      <c r="AD1562" s="35"/>
      <c r="AE1562" s="35"/>
      <c r="AR1562" s="204" t="s">
        <v>422</v>
      </c>
      <c r="AT1562" s="204" t="s">
        <v>286</v>
      </c>
      <c r="AU1562" s="204" t="s">
        <v>82</v>
      </c>
      <c r="AY1562" s="18" t="s">
        <v>206</v>
      </c>
      <c r="BE1562" s="205">
        <f>IF(N1562="základní",J1562,0)</f>
        <v>0</v>
      </c>
      <c r="BF1562" s="205">
        <f>IF(N1562="snížená",J1562,0)</f>
        <v>0</v>
      </c>
      <c r="BG1562" s="205">
        <f>IF(N1562="zákl. přenesená",J1562,0)</f>
        <v>0</v>
      </c>
      <c r="BH1562" s="205">
        <f>IF(N1562="sníž. přenesená",J1562,0)</f>
        <v>0</v>
      </c>
      <c r="BI1562" s="205">
        <f>IF(N1562="nulová",J1562,0)</f>
        <v>0</v>
      </c>
      <c r="BJ1562" s="18" t="s">
        <v>80</v>
      </c>
      <c r="BK1562" s="205">
        <f>ROUND(I1562*H1562,2)</f>
        <v>0</v>
      </c>
      <c r="BL1562" s="18" t="s">
        <v>343</v>
      </c>
      <c r="BM1562" s="204" t="s">
        <v>3998</v>
      </c>
    </row>
    <row r="1563" spans="1:65" s="2" customFormat="1" ht="16.5" customHeight="1">
      <c r="A1563" s="35"/>
      <c r="B1563" s="36"/>
      <c r="C1563" s="224" t="s">
        <v>3999</v>
      </c>
      <c r="D1563" s="224" t="s">
        <v>286</v>
      </c>
      <c r="E1563" s="225" t="s">
        <v>4000</v>
      </c>
      <c r="F1563" s="226" t="s">
        <v>4001</v>
      </c>
      <c r="G1563" s="227" t="s">
        <v>211</v>
      </c>
      <c r="H1563" s="228">
        <v>12</v>
      </c>
      <c r="I1563" s="229"/>
      <c r="J1563" s="230">
        <f>ROUND(I1563*H1563,2)</f>
        <v>0</v>
      </c>
      <c r="K1563" s="226" t="s">
        <v>19</v>
      </c>
      <c r="L1563" s="231"/>
      <c r="M1563" s="232" t="s">
        <v>19</v>
      </c>
      <c r="N1563" s="233" t="s">
        <v>43</v>
      </c>
      <c r="O1563" s="65"/>
      <c r="P1563" s="202">
        <f>O1563*H1563</f>
        <v>0</v>
      </c>
      <c r="Q1563" s="202">
        <v>7.4999999999999997E-2</v>
      </c>
      <c r="R1563" s="202">
        <f>Q1563*H1563</f>
        <v>0.89999999999999991</v>
      </c>
      <c r="S1563" s="202">
        <v>0</v>
      </c>
      <c r="T1563" s="203">
        <f>S1563*H1563</f>
        <v>0</v>
      </c>
      <c r="U1563" s="35"/>
      <c r="V1563" s="35"/>
      <c r="W1563" s="35"/>
      <c r="X1563" s="35"/>
      <c r="Y1563" s="35"/>
      <c r="Z1563" s="35"/>
      <c r="AA1563" s="35"/>
      <c r="AB1563" s="35"/>
      <c r="AC1563" s="35"/>
      <c r="AD1563" s="35"/>
      <c r="AE1563" s="35"/>
      <c r="AR1563" s="204" t="s">
        <v>422</v>
      </c>
      <c r="AT1563" s="204" t="s">
        <v>286</v>
      </c>
      <c r="AU1563" s="204" t="s">
        <v>82</v>
      </c>
      <c r="AY1563" s="18" t="s">
        <v>206</v>
      </c>
      <c r="BE1563" s="205">
        <f>IF(N1563="základní",J1563,0)</f>
        <v>0</v>
      </c>
      <c r="BF1563" s="205">
        <f>IF(N1563="snížená",J1563,0)</f>
        <v>0</v>
      </c>
      <c r="BG1563" s="205">
        <f>IF(N1563="zákl. přenesená",J1563,0)</f>
        <v>0</v>
      </c>
      <c r="BH1563" s="205">
        <f>IF(N1563="sníž. přenesená",J1563,0)</f>
        <v>0</v>
      </c>
      <c r="BI1563" s="205">
        <f>IF(N1563="nulová",J1563,0)</f>
        <v>0</v>
      </c>
      <c r="BJ1563" s="18" t="s">
        <v>80</v>
      </c>
      <c r="BK1563" s="205">
        <f>ROUND(I1563*H1563,2)</f>
        <v>0</v>
      </c>
      <c r="BL1563" s="18" t="s">
        <v>343</v>
      </c>
      <c r="BM1563" s="204" t="s">
        <v>4002</v>
      </c>
    </row>
    <row r="1564" spans="1:65" s="2" customFormat="1" ht="16.5" customHeight="1">
      <c r="A1564" s="35"/>
      <c r="B1564" s="36"/>
      <c r="C1564" s="193" t="s">
        <v>4003</v>
      </c>
      <c r="D1564" s="193" t="s">
        <v>208</v>
      </c>
      <c r="E1564" s="194" t="s">
        <v>4004</v>
      </c>
      <c r="F1564" s="195" t="s">
        <v>4005</v>
      </c>
      <c r="G1564" s="196" t="s">
        <v>211</v>
      </c>
      <c r="H1564" s="197">
        <v>276</v>
      </c>
      <c r="I1564" s="198"/>
      <c r="J1564" s="199">
        <f>ROUND(I1564*H1564,2)</f>
        <v>0</v>
      </c>
      <c r="K1564" s="195" t="s">
        <v>277</v>
      </c>
      <c r="L1564" s="40"/>
      <c r="M1564" s="200" t="s">
        <v>19</v>
      </c>
      <c r="N1564" s="201" t="s">
        <v>43</v>
      </c>
      <c r="O1564" s="65"/>
      <c r="P1564" s="202">
        <f>O1564*H1564</f>
        <v>0</v>
      </c>
      <c r="Q1564" s="202">
        <v>0</v>
      </c>
      <c r="R1564" s="202">
        <f>Q1564*H1564</f>
        <v>0</v>
      </c>
      <c r="S1564" s="202">
        <v>0</v>
      </c>
      <c r="T1564" s="203">
        <f>S1564*H1564</f>
        <v>0</v>
      </c>
      <c r="U1564" s="35"/>
      <c r="V1564" s="35"/>
      <c r="W1564" s="35"/>
      <c r="X1564" s="35"/>
      <c r="Y1564" s="35"/>
      <c r="Z1564" s="35"/>
      <c r="AA1564" s="35"/>
      <c r="AB1564" s="35"/>
      <c r="AC1564" s="35"/>
      <c r="AD1564" s="35"/>
      <c r="AE1564" s="35"/>
      <c r="AR1564" s="204" t="s">
        <v>343</v>
      </c>
      <c r="AT1564" s="204" t="s">
        <v>208</v>
      </c>
      <c r="AU1564" s="204" t="s">
        <v>82</v>
      </c>
      <c r="AY1564" s="18" t="s">
        <v>206</v>
      </c>
      <c r="BE1564" s="205">
        <f>IF(N1564="základní",J1564,0)</f>
        <v>0</v>
      </c>
      <c r="BF1564" s="205">
        <f>IF(N1564="snížená",J1564,0)</f>
        <v>0</v>
      </c>
      <c r="BG1564" s="205">
        <f>IF(N1564="zákl. přenesená",J1564,0)</f>
        <v>0</v>
      </c>
      <c r="BH1564" s="205">
        <f>IF(N1564="sníž. přenesená",J1564,0)</f>
        <v>0</v>
      </c>
      <c r="BI1564" s="205">
        <f>IF(N1564="nulová",J1564,0)</f>
        <v>0</v>
      </c>
      <c r="BJ1564" s="18" t="s">
        <v>80</v>
      </c>
      <c r="BK1564" s="205">
        <f>ROUND(I1564*H1564,2)</f>
        <v>0</v>
      </c>
      <c r="BL1564" s="18" t="s">
        <v>343</v>
      </c>
      <c r="BM1564" s="204" t="s">
        <v>4006</v>
      </c>
    </row>
    <row r="1565" spans="1:65" s="2" customFormat="1" ht="39">
      <c r="A1565" s="35"/>
      <c r="B1565" s="36"/>
      <c r="C1565" s="37"/>
      <c r="D1565" s="208" t="s">
        <v>279</v>
      </c>
      <c r="E1565" s="37"/>
      <c r="F1565" s="221" t="s">
        <v>3993</v>
      </c>
      <c r="G1565" s="37"/>
      <c r="H1565" s="37"/>
      <c r="I1565" s="116"/>
      <c r="J1565" s="37"/>
      <c r="K1565" s="37"/>
      <c r="L1565" s="40"/>
      <c r="M1565" s="222"/>
      <c r="N1565" s="223"/>
      <c r="O1565" s="65"/>
      <c r="P1565" s="65"/>
      <c r="Q1565" s="65"/>
      <c r="R1565" s="65"/>
      <c r="S1565" s="65"/>
      <c r="T1565" s="66"/>
      <c r="U1565" s="35"/>
      <c r="V1565" s="35"/>
      <c r="W1565" s="35"/>
      <c r="X1565" s="35"/>
      <c r="Y1565" s="35"/>
      <c r="Z1565" s="35"/>
      <c r="AA1565" s="35"/>
      <c r="AB1565" s="35"/>
      <c r="AC1565" s="35"/>
      <c r="AD1565" s="35"/>
      <c r="AE1565" s="35"/>
      <c r="AT1565" s="18" t="s">
        <v>279</v>
      </c>
      <c r="AU1565" s="18" t="s">
        <v>82</v>
      </c>
    </row>
    <row r="1566" spans="1:65" s="13" customFormat="1" ht="11.25">
      <c r="B1566" s="206"/>
      <c r="C1566" s="207"/>
      <c r="D1566" s="208" t="s">
        <v>246</v>
      </c>
      <c r="E1566" s="209" t="s">
        <v>19</v>
      </c>
      <c r="F1566" s="210" t="s">
        <v>4007</v>
      </c>
      <c r="G1566" s="207"/>
      <c r="H1566" s="211">
        <v>276</v>
      </c>
      <c r="I1566" s="212"/>
      <c r="J1566" s="207"/>
      <c r="K1566" s="207"/>
      <c r="L1566" s="213"/>
      <c r="M1566" s="214"/>
      <c r="N1566" s="215"/>
      <c r="O1566" s="215"/>
      <c r="P1566" s="215"/>
      <c r="Q1566" s="215"/>
      <c r="R1566" s="215"/>
      <c r="S1566" s="215"/>
      <c r="T1566" s="216"/>
      <c r="AT1566" s="217" t="s">
        <v>246</v>
      </c>
      <c r="AU1566" s="217" t="s">
        <v>82</v>
      </c>
      <c r="AV1566" s="13" t="s">
        <v>82</v>
      </c>
      <c r="AW1566" s="13" t="s">
        <v>33</v>
      </c>
      <c r="AX1566" s="13" t="s">
        <v>80</v>
      </c>
      <c r="AY1566" s="217" t="s">
        <v>206</v>
      </c>
    </row>
    <row r="1567" spans="1:65" s="2" customFormat="1" ht="16.5" customHeight="1">
      <c r="A1567" s="35"/>
      <c r="B1567" s="36"/>
      <c r="C1567" s="224" t="s">
        <v>4008</v>
      </c>
      <c r="D1567" s="224" t="s">
        <v>286</v>
      </c>
      <c r="E1567" s="225" t="s">
        <v>4009</v>
      </c>
      <c r="F1567" s="226" t="s">
        <v>4010</v>
      </c>
      <c r="G1567" s="227" t="s">
        <v>211</v>
      </c>
      <c r="H1567" s="228">
        <v>176</v>
      </c>
      <c r="I1567" s="229"/>
      <c r="J1567" s="230">
        <f>ROUND(I1567*H1567,2)</f>
        <v>0</v>
      </c>
      <c r="K1567" s="226" t="s">
        <v>19</v>
      </c>
      <c r="L1567" s="231"/>
      <c r="M1567" s="232" t="s">
        <v>19</v>
      </c>
      <c r="N1567" s="233" t="s">
        <v>43</v>
      </c>
      <c r="O1567" s="65"/>
      <c r="P1567" s="202">
        <f>O1567*H1567</f>
        <v>0</v>
      </c>
      <c r="Q1567" s="202">
        <v>7.4999999999999997E-2</v>
      </c>
      <c r="R1567" s="202">
        <f>Q1567*H1567</f>
        <v>13.2</v>
      </c>
      <c r="S1567" s="202">
        <v>0</v>
      </c>
      <c r="T1567" s="203">
        <f>S1567*H1567</f>
        <v>0</v>
      </c>
      <c r="U1567" s="35"/>
      <c r="V1567" s="35"/>
      <c r="W1567" s="35"/>
      <c r="X1567" s="35"/>
      <c r="Y1567" s="35"/>
      <c r="Z1567" s="35"/>
      <c r="AA1567" s="35"/>
      <c r="AB1567" s="35"/>
      <c r="AC1567" s="35"/>
      <c r="AD1567" s="35"/>
      <c r="AE1567" s="35"/>
      <c r="AR1567" s="204" t="s">
        <v>422</v>
      </c>
      <c r="AT1567" s="204" t="s">
        <v>286</v>
      </c>
      <c r="AU1567" s="204" t="s">
        <v>82</v>
      </c>
      <c r="AY1567" s="18" t="s">
        <v>206</v>
      </c>
      <c r="BE1567" s="205">
        <f>IF(N1567="základní",J1567,0)</f>
        <v>0</v>
      </c>
      <c r="BF1567" s="205">
        <f>IF(N1567="snížená",J1567,0)</f>
        <v>0</v>
      </c>
      <c r="BG1567" s="205">
        <f>IF(N1567="zákl. přenesená",J1567,0)</f>
        <v>0</v>
      </c>
      <c r="BH1567" s="205">
        <f>IF(N1567="sníž. přenesená",J1567,0)</f>
        <v>0</v>
      </c>
      <c r="BI1567" s="205">
        <f>IF(N1567="nulová",J1567,0)</f>
        <v>0</v>
      </c>
      <c r="BJ1567" s="18" t="s">
        <v>80</v>
      </c>
      <c r="BK1567" s="205">
        <f>ROUND(I1567*H1567,2)</f>
        <v>0</v>
      </c>
      <c r="BL1567" s="18" t="s">
        <v>343</v>
      </c>
      <c r="BM1567" s="204" t="s">
        <v>4011</v>
      </c>
    </row>
    <row r="1568" spans="1:65" s="2" customFormat="1" ht="16.5" customHeight="1">
      <c r="A1568" s="35"/>
      <c r="B1568" s="36"/>
      <c r="C1568" s="224" t="s">
        <v>4012</v>
      </c>
      <c r="D1568" s="224" t="s">
        <v>286</v>
      </c>
      <c r="E1568" s="225" t="s">
        <v>4013</v>
      </c>
      <c r="F1568" s="226" t="s">
        <v>4014</v>
      </c>
      <c r="G1568" s="227" t="s">
        <v>211</v>
      </c>
      <c r="H1568" s="228">
        <v>20</v>
      </c>
      <c r="I1568" s="229"/>
      <c r="J1568" s="230">
        <f>ROUND(I1568*H1568,2)</f>
        <v>0</v>
      </c>
      <c r="K1568" s="226" t="s">
        <v>19</v>
      </c>
      <c r="L1568" s="231"/>
      <c r="M1568" s="232" t="s">
        <v>19</v>
      </c>
      <c r="N1568" s="233" t="s">
        <v>43</v>
      </c>
      <c r="O1568" s="65"/>
      <c r="P1568" s="202">
        <f>O1568*H1568</f>
        <v>0</v>
      </c>
      <c r="Q1568" s="202">
        <v>7.4999999999999997E-2</v>
      </c>
      <c r="R1568" s="202">
        <f>Q1568*H1568</f>
        <v>1.5</v>
      </c>
      <c r="S1568" s="202">
        <v>0</v>
      </c>
      <c r="T1568" s="203">
        <f>S1568*H1568</f>
        <v>0</v>
      </c>
      <c r="U1568" s="35"/>
      <c r="V1568" s="35"/>
      <c r="W1568" s="35"/>
      <c r="X1568" s="35"/>
      <c r="Y1568" s="35"/>
      <c r="Z1568" s="35"/>
      <c r="AA1568" s="35"/>
      <c r="AB1568" s="35"/>
      <c r="AC1568" s="35"/>
      <c r="AD1568" s="35"/>
      <c r="AE1568" s="35"/>
      <c r="AR1568" s="204" t="s">
        <v>422</v>
      </c>
      <c r="AT1568" s="204" t="s">
        <v>286</v>
      </c>
      <c r="AU1568" s="204" t="s">
        <v>82</v>
      </c>
      <c r="AY1568" s="18" t="s">
        <v>206</v>
      </c>
      <c r="BE1568" s="205">
        <f>IF(N1568="základní",J1568,0)</f>
        <v>0</v>
      </c>
      <c r="BF1568" s="205">
        <f>IF(N1568="snížená",J1568,0)</f>
        <v>0</v>
      </c>
      <c r="BG1568" s="205">
        <f>IF(N1568="zákl. přenesená",J1568,0)</f>
        <v>0</v>
      </c>
      <c r="BH1568" s="205">
        <f>IF(N1568="sníž. přenesená",J1568,0)</f>
        <v>0</v>
      </c>
      <c r="BI1568" s="205">
        <f>IF(N1568="nulová",J1568,0)</f>
        <v>0</v>
      </c>
      <c r="BJ1568" s="18" t="s">
        <v>80</v>
      </c>
      <c r="BK1568" s="205">
        <f>ROUND(I1568*H1568,2)</f>
        <v>0</v>
      </c>
      <c r="BL1568" s="18" t="s">
        <v>343</v>
      </c>
      <c r="BM1568" s="204" t="s">
        <v>4015</v>
      </c>
    </row>
    <row r="1569" spans="1:65" s="2" customFormat="1" ht="16.5" customHeight="1">
      <c r="A1569" s="35"/>
      <c r="B1569" s="36"/>
      <c r="C1569" s="224" t="s">
        <v>4016</v>
      </c>
      <c r="D1569" s="224" t="s">
        <v>286</v>
      </c>
      <c r="E1569" s="225" t="s">
        <v>4017</v>
      </c>
      <c r="F1569" s="226" t="s">
        <v>4018</v>
      </c>
      <c r="G1569" s="227" t="s">
        <v>211</v>
      </c>
      <c r="H1569" s="228">
        <v>80</v>
      </c>
      <c r="I1569" s="229"/>
      <c r="J1569" s="230">
        <f>ROUND(I1569*H1569,2)</f>
        <v>0</v>
      </c>
      <c r="K1569" s="226" t="s">
        <v>19</v>
      </c>
      <c r="L1569" s="231"/>
      <c r="M1569" s="232" t="s">
        <v>19</v>
      </c>
      <c r="N1569" s="233" t="s">
        <v>43</v>
      </c>
      <c r="O1569" s="65"/>
      <c r="P1569" s="202">
        <f>O1569*H1569</f>
        <v>0</v>
      </c>
      <c r="Q1569" s="202">
        <v>7.4999999999999997E-2</v>
      </c>
      <c r="R1569" s="202">
        <f>Q1569*H1569</f>
        <v>6</v>
      </c>
      <c r="S1569" s="202">
        <v>0</v>
      </c>
      <c r="T1569" s="203">
        <f>S1569*H1569</f>
        <v>0</v>
      </c>
      <c r="U1569" s="35"/>
      <c r="V1569" s="35"/>
      <c r="W1569" s="35"/>
      <c r="X1569" s="35"/>
      <c r="Y1569" s="35"/>
      <c r="Z1569" s="35"/>
      <c r="AA1569" s="35"/>
      <c r="AB1569" s="35"/>
      <c r="AC1569" s="35"/>
      <c r="AD1569" s="35"/>
      <c r="AE1569" s="35"/>
      <c r="AR1569" s="204" t="s">
        <v>422</v>
      </c>
      <c r="AT1569" s="204" t="s">
        <v>286</v>
      </c>
      <c r="AU1569" s="204" t="s">
        <v>82</v>
      </c>
      <c r="AY1569" s="18" t="s">
        <v>206</v>
      </c>
      <c r="BE1569" s="205">
        <f>IF(N1569="základní",J1569,0)</f>
        <v>0</v>
      </c>
      <c r="BF1569" s="205">
        <f>IF(N1569="snížená",J1569,0)</f>
        <v>0</v>
      </c>
      <c r="BG1569" s="205">
        <f>IF(N1569="zákl. přenesená",J1569,0)</f>
        <v>0</v>
      </c>
      <c r="BH1569" s="205">
        <f>IF(N1569="sníž. přenesená",J1569,0)</f>
        <v>0</v>
      </c>
      <c r="BI1569" s="205">
        <f>IF(N1569="nulová",J1569,0)</f>
        <v>0</v>
      </c>
      <c r="BJ1569" s="18" t="s">
        <v>80</v>
      </c>
      <c r="BK1569" s="205">
        <f>ROUND(I1569*H1569,2)</f>
        <v>0</v>
      </c>
      <c r="BL1569" s="18" t="s">
        <v>343</v>
      </c>
      <c r="BM1569" s="204" t="s">
        <v>4019</v>
      </c>
    </row>
    <row r="1570" spans="1:65" s="2" customFormat="1" ht="21.75" customHeight="1">
      <c r="A1570" s="35"/>
      <c r="B1570" s="36"/>
      <c r="C1570" s="193" t="s">
        <v>4020</v>
      </c>
      <c r="D1570" s="193" t="s">
        <v>208</v>
      </c>
      <c r="E1570" s="194" t="s">
        <v>4021</v>
      </c>
      <c r="F1570" s="195" t="s">
        <v>4022</v>
      </c>
      <c r="G1570" s="196" t="s">
        <v>289</v>
      </c>
      <c r="H1570" s="197">
        <v>35.743000000000002</v>
      </c>
      <c r="I1570" s="198"/>
      <c r="J1570" s="199">
        <f>ROUND(I1570*H1570,2)</f>
        <v>0</v>
      </c>
      <c r="K1570" s="195" t="s">
        <v>277</v>
      </c>
      <c r="L1570" s="40"/>
      <c r="M1570" s="200" t="s">
        <v>19</v>
      </c>
      <c r="N1570" s="201" t="s">
        <v>43</v>
      </c>
      <c r="O1570" s="65"/>
      <c r="P1570" s="202">
        <f>O1570*H1570</f>
        <v>0</v>
      </c>
      <c r="Q1570" s="202">
        <v>0</v>
      </c>
      <c r="R1570" s="202">
        <f>Q1570*H1570</f>
        <v>0</v>
      </c>
      <c r="S1570" s="202">
        <v>0</v>
      </c>
      <c r="T1570" s="203">
        <f>S1570*H1570</f>
        <v>0</v>
      </c>
      <c r="U1570" s="35"/>
      <c r="V1570" s="35"/>
      <c r="W1570" s="35"/>
      <c r="X1570" s="35"/>
      <c r="Y1570" s="35"/>
      <c r="Z1570" s="35"/>
      <c r="AA1570" s="35"/>
      <c r="AB1570" s="35"/>
      <c r="AC1570" s="35"/>
      <c r="AD1570" s="35"/>
      <c r="AE1570" s="35"/>
      <c r="AR1570" s="204" t="s">
        <v>343</v>
      </c>
      <c r="AT1570" s="204" t="s">
        <v>208</v>
      </c>
      <c r="AU1570" s="204" t="s">
        <v>82</v>
      </c>
      <c r="AY1570" s="18" t="s">
        <v>206</v>
      </c>
      <c r="BE1570" s="205">
        <f>IF(N1570="základní",J1570,0)</f>
        <v>0</v>
      </c>
      <c r="BF1570" s="205">
        <f>IF(N1570="snížená",J1570,0)</f>
        <v>0</v>
      </c>
      <c r="BG1570" s="205">
        <f>IF(N1570="zákl. přenesená",J1570,0)</f>
        <v>0</v>
      </c>
      <c r="BH1570" s="205">
        <f>IF(N1570="sníž. přenesená",J1570,0)</f>
        <v>0</v>
      </c>
      <c r="BI1570" s="205">
        <f>IF(N1570="nulová",J1570,0)</f>
        <v>0</v>
      </c>
      <c r="BJ1570" s="18" t="s">
        <v>80</v>
      </c>
      <c r="BK1570" s="205">
        <f>ROUND(I1570*H1570,2)</f>
        <v>0</v>
      </c>
      <c r="BL1570" s="18" t="s">
        <v>343</v>
      </c>
      <c r="BM1570" s="204" t="s">
        <v>4023</v>
      </c>
    </row>
    <row r="1571" spans="1:65" s="2" customFormat="1" ht="78">
      <c r="A1571" s="35"/>
      <c r="B1571" s="36"/>
      <c r="C1571" s="37"/>
      <c r="D1571" s="208" t="s">
        <v>279</v>
      </c>
      <c r="E1571" s="37"/>
      <c r="F1571" s="221" t="s">
        <v>4024</v>
      </c>
      <c r="G1571" s="37"/>
      <c r="H1571" s="37"/>
      <c r="I1571" s="116"/>
      <c r="J1571" s="37"/>
      <c r="K1571" s="37"/>
      <c r="L1571" s="40"/>
      <c r="M1571" s="222"/>
      <c r="N1571" s="223"/>
      <c r="O1571" s="65"/>
      <c r="P1571" s="65"/>
      <c r="Q1571" s="65"/>
      <c r="R1571" s="65"/>
      <c r="S1571" s="65"/>
      <c r="T1571" s="66"/>
      <c r="U1571" s="35"/>
      <c r="V1571" s="35"/>
      <c r="W1571" s="35"/>
      <c r="X1571" s="35"/>
      <c r="Y1571" s="35"/>
      <c r="Z1571" s="35"/>
      <c r="AA1571" s="35"/>
      <c r="AB1571" s="35"/>
      <c r="AC1571" s="35"/>
      <c r="AD1571" s="35"/>
      <c r="AE1571" s="35"/>
      <c r="AT1571" s="18" t="s">
        <v>279</v>
      </c>
      <c r="AU1571" s="18" t="s">
        <v>82</v>
      </c>
    </row>
    <row r="1572" spans="1:65" s="12" customFormat="1" ht="22.9" customHeight="1">
      <c r="B1572" s="177"/>
      <c r="C1572" s="178"/>
      <c r="D1572" s="179" t="s">
        <v>71</v>
      </c>
      <c r="E1572" s="191" t="s">
        <v>1144</v>
      </c>
      <c r="F1572" s="191" t="s">
        <v>1145</v>
      </c>
      <c r="G1572" s="178"/>
      <c r="H1572" s="178"/>
      <c r="I1572" s="181"/>
      <c r="J1572" s="192">
        <f>BK1572</f>
        <v>0</v>
      </c>
      <c r="K1572" s="178"/>
      <c r="L1572" s="183"/>
      <c r="M1572" s="184"/>
      <c r="N1572" s="185"/>
      <c r="O1572" s="185"/>
      <c r="P1572" s="186">
        <f>SUM(P1573:P1922)</f>
        <v>0</v>
      </c>
      <c r="Q1572" s="185"/>
      <c r="R1572" s="186">
        <f>SUM(R1573:R1922)</f>
        <v>138.42328667000007</v>
      </c>
      <c r="S1572" s="185"/>
      <c r="T1572" s="187">
        <f>SUM(T1573:T1922)</f>
        <v>0</v>
      </c>
      <c r="AR1572" s="188" t="s">
        <v>82</v>
      </c>
      <c r="AT1572" s="189" t="s">
        <v>71</v>
      </c>
      <c r="AU1572" s="189" t="s">
        <v>80</v>
      </c>
      <c r="AY1572" s="188" t="s">
        <v>206</v>
      </c>
      <c r="BK1572" s="190">
        <f>SUM(BK1573:BK1922)</f>
        <v>0</v>
      </c>
    </row>
    <row r="1573" spans="1:65" s="2" customFormat="1" ht="16.5" customHeight="1">
      <c r="A1573" s="35"/>
      <c r="B1573" s="36"/>
      <c r="C1573" s="193" t="s">
        <v>4025</v>
      </c>
      <c r="D1573" s="193" t="s">
        <v>208</v>
      </c>
      <c r="E1573" s="194" t="s">
        <v>4026</v>
      </c>
      <c r="F1573" s="195" t="s">
        <v>4027</v>
      </c>
      <c r="G1573" s="196" t="s">
        <v>325</v>
      </c>
      <c r="H1573" s="197">
        <v>44.290999999999997</v>
      </c>
      <c r="I1573" s="198"/>
      <c r="J1573" s="199">
        <f>ROUND(I1573*H1573,2)</f>
        <v>0</v>
      </c>
      <c r="K1573" s="195" t="s">
        <v>277</v>
      </c>
      <c r="L1573" s="40"/>
      <c r="M1573" s="200" t="s">
        <v>19</v>
      </c>
      <c r="N1573" s="201" t="s">
        <v>43</v>
      </c>
      <c r="O1573" s="65"/>
      <c r="P1573" s="202">
        <f>O1573*H1573</f>
        <v>0</v>
      </c>
      <c r="Q1573" s="202">
        <v>1.4999999999999999E-4</v>
      </c>
      <c r="R1573" s="202">
        <f>Q1573*H1573</f>
        <v>6.6436499999999992E-3</v>
      </c>
      <c r="S1573" s="202">
        <v>0</v>
      </c>
      <c r="T1573" s="203">
        <f>S1573*H1573</f>
        <v>0</v>
      </c>
      <c r="U1573" s="35"/>
      <c r="V1573" s="35"/>
      <c r="W1573" s="35"/>
      <c r="X1573" s="35"/>
      <c r="Y1573" s="35"/>
      <c r="Z1573" s="35"/>
      <c r="AA1573" s="35"/>
      <c r="AB1573" s="35"/>
      <c r="AC1573" s="35"/>
      <c r="AD1573" s="35"/>
      <c r="AE1573" s="35"/>
      <c r="AR1573" s="204" t="s">
        <v>343</v>
      </c>
      <c r="AT1573" s="204" t="s">
        <v>208</v>
      </c>
      <c r="AU1573" s="204" t="s">
        <v>82</v>
      </c>
      <c r="AY1573" s="18" t="s">
        <v>206</v>
      </c>
      <c r="BE1573" s="205">
        <f>IF(N1573="základní",J1573,0)</f>
        <v>0</v>
      </c>
      <c r="BF1573" s="205">
        <f>IF(N1573="snížená",J1573,0)</f>
        <v>0</v>
      </c>
      <c r="BG1573" s="205">
        <f>IF(N1573="zákl. přenesená",J1573,0)</f>
        <v>0</v>
      </c>
      <c r="BH1573" s="205">
        <f>IF(N1573="sníž. přenesená",J1573,0)</f>
        <v>0</v>
      </c>
      <c r="BI1573" s="205">
        <f>IF(N1573="nulová",J1573,0)</f>
        <v>0</v>
      </c>
      <c r="BJ1573" s="18" t="s">
        <v>80</v>
      </c>
      <c r="BK1573" s="205">
        <f>ROUND(I1573*H1573,2)</f>
        <v>0</v>
      </c>
      <c r="BL1573" s="18" t="s">
        <v>343</v>
      </c>
      <c r="BM1573" s="204" t="s">
        <v>4028</v>
      </c>
    </row>
    <row r="1574" spans="1:65" s="2" customFormat="1" ht="126.75">
      <c r="A1574" s="35"/>
      <c r="B1574" s="36"/>
      <c r="C1574" s="37"/>
      <c r="D1574" s="208" t="s">
        <v>279</v>
      </c>
      <c r="E1574" s="37"/>
      <c r="F1574" s="221" t="s">
        <v>4029</v>
      </c>
      <c r="G1574" s="37"/>
      <c r="H1574" s="37"/>
      <c r="I1574" s="116"/>
      <c r="J1574" s="37"/>
      <c r="K1574" s="37"/>
      <c r="L1574" s="40"/>
      <c r="M1574" s="222"/>
      <c r="N1574" s="223"/>
      <c r="O1574" s="65"/>
      <c r="P1574" s="65"/>
      <c r="Q1574" s="65"/>
      <c r="R1574" s="65"/>
      <c r="S1574" s="65"/>
      <c r="T1574" s="66"/>
      <c r="U1574" s="35"/>
      <c r="V1574" s="35"/>
      <c r="W1574" s="35"/>
      <c r="X1574" s="35"/>
      <c r="Y1574" s="35"/>
      <c r="Z1574" s="35"/>
      <c r="AA1574" s="35"/>
      <c r="AB1574" s="35"/>
      <c r="AC1574" s="35"/>
      <c r="AD1574" s="35"/>
      <c r="AE1574" s="35"/>
      <c r="AT1574" s="18" t="s">
        <v>279</v>
      </c>
      <c r="AU1574" s="18" t="s">
        <v>82</v>
      </c>
    </row>
    <row r="1575" spans="1:65" s="13" customFormat="1" ht="11.25">
      <c r="B1575" s="206"/>
      <c r="C1575" s="207"/>
      <c r="D1575" s="208" t="s">
        <v>246</v>
      </c>
      <c r="E1575" s="209" t="s">
        <v>19</v>
      </c>
      <c r="F1575" s="210" t="s">
        <v>4030</v>
      </c>
      <c r="G1575" s="207"/>
      <c r="H1575" s="211">
        <v>44.290999999999997</v>
      </c>
      <c r="I1575" s="212"/>
      <c r="J1575" s="207"/>
      <c r="K1575" s="207"/>
      <c r="L1575" s="213"/>
      <c r="M1575" s="214"/>
      <c r="N1575" s="215"/>
      <c r="O1575" s="215"/>
      <c r="P1575" s="215"/>
      <c r="Q1575" s="215"/>
      <c r="R1575" s="215"/>
      <c r="S1575" s="215"/>
      <c r="T1575" s="216"/>
      <c r="AT1575" s="217" t="s">
        <v>246</v>
      </c>
      <c r="AU1575" s="217" t="s">
        <v>82</v>
      </c>
      <c r="AV1575" s="13" t="s">
        <v>82</v>
      </c>
      <c r="AW1575" s="13" t="s">
        <v>33</v>
      </c>
      <c r="AX1575" s="13" t="s">
        <v>80</v>
      </c>
      <c r="AY1575" s="217" t="s">
        <v>206</v>
      </c>
    </row>
    <row r="1576" spans="1:65" s="2" customFormat="1" ht="16.5" customHeight="1">
      <c r="A1576" s="35"/>
      <c r="B1576" s="36"/>
      <c r="C1576" s="193" t="s">
        <v>4031</v>
      </c>
      <c r="D1576" s="193" t="s">
        <v>208</v>
      </c>
      <c r="E1576" s="194" t="s">
        <v>4032</v>
      </c>
      <c r="F1576" s="195" t="s">
        <v>4033</v>
      </c>
      <c r="G1576" s="196" t="s">
        <v>325</v>
      </c>
      <c r="H1576" s="197">
        <v>12.319000000000001</v>
      </c>
      <c r="I1576" s="198"/>
      <c r="J1576" s="199">
        <f>ROUND(I1576*H1576,2)</f>
        <v>0</v>
      </c>
      <c r="K1576" s="195" t="s">
        <v>277</v>
      </c>
      <c r="L1576" s="40"/>
      <c r="M1576" s="200" t="s">
        <v>19</v>
      </c>
      <c r="N1576" s="201" t="s">
        <v>43</v>
      </c>
      <c r="O1576" s="65"/>
      <c r="P1576" s="202">
        <f>O1576*H1576</f>
        <v>0</v>
      </c>
      <c r="Q1576" s="202">
        <v>1.4999999999999999E-4</v>
      </c>
      <c r="R1576" s="202">
        <f>Q1576*H1576</f>
        <v>1.8478500000000001E-3</v>
      </c>
      <c r="S1576" s="202">
        <v>0</v>
      </c>
      <c r="T1576" s="203">
        <f>S1576*H1576</f>
        <v>0</v>
      </c>
      <c r="U1576" s="35"/>
      <c r="V1576" s="35"/>
      <c r="W1576" s="35"/>
      <c r="X1576" s="35"/>
      <c r="Y1576" s="35"/>
      <c r="Z1576" s="35"/>
      <c r="AA1576" s="35"/>
      <c r="AB1576" s="35"/>
      <c r="AC1576" s="35"/>
      <c r="AD1576" s="35"/>
      <c r="AE1576" s="35"/>
      <c r="AR1576" s="204" t="s">
        <v>343</v>
      </c>
      <c r="AT1576" s="204" t="s">
        <v>208</v>
      </c>
      <c r="AU1576" s="204" t="s">
        <v>82</v>
      </c>
      <c r="AY1576" s="18" t="s">
        <v>206</v>
      </c>
      <c r="BE1576" s="205">
        <f>IF(N1576="základní",J1576,0)</f>
        <v>0</v>
      </c>
      <c r="BF1576" s="205">
        <f>IF(N1576="snížená",J1576,0)</f>
        <v>0</v>
      </c>
      <c r="BG1576" s="205">
        <f>IF(N1576="zákl. přenesená",J1576,0)</f>
        <v>0</v>
      </c>
      <c r="BH1576" s="205">
        <f>IF(N1576="sníž. přenesená",J1576,0)</f>
        <v>0</v>
      </c>
      <c r="BI1576" s="205">
        <f>IF(N1576="nulová",J1576,0)</f>
        <v>0</v>
      </c>
      <c r="BJ1576" s="18" t="s">
        <v>80</v>
      </c>
      <c r="BK1576" s="205">
        <f>ROUND(I1576*H1576,2)</f>
        <v>0</v>
      </c>
      <c r="BL1576" s="18" t="s">
        <v>343</v>
      </c>
      <c r="BM1576" s="204" t="s">
        <v>4034</v>
      </c>
    </row>
    <row r="1577" spans="1:65" s="2" customFormat="1" ht="126.75">
      <c r="A1577" s="35"/>
      <c r="B1577" s="36"/>
      <c r="C1577" s="37"/>
      <c r="D1577" s="208" t="s">
        <v>279</v>
      </c>
      <c r="E1577" s="37"/>
      <c r="F1577" s="221" t="s">
        <v>4029</v>
      </c>
      <c r="G1577" s="37"/>
      <c r="H1577" s="37"/>
      <c r="I1577" s="116"/>
      <c r="J1577" s="37"/>
      <c r="K1577" s="37"/>
      <c r="L1577" s="40"/>
      <c r="M1577" s="222"/>
      <c r="N1577" s="223"/>
      <c r="O1577" s="65"/>
      <c r="P1577" s="65"/>
      <c r="Q1577" s="65"/>
      <c r="R1577" s="65"/>
      <c r="S1577" s="65"/>
      <c r="T1577" s="66"/>
      <c r="U1577" s="35"/>
      <c r="V1577" s="35"/>
      <c r="W1577" s="35"/>
      <c r="X1577" s="35"/>
      <c r="Y1577" s="35"/>
      <c r="Z1577" s="35"/>
      <c r="AA1577" s="35"/>
      <c r="AB1577" s="35"/>
      <c r="AC1577" s="35"/>
      <c r="AD1577" s="35"/>
      <c r="AE1577" s="35"/>
      <c r="AT1577" s="18" t="s">
        <v>279</v>
      </c>
      <c r="AU1577" s="18" t="s">
        <v>82</v>
      </c>
    </row>
    <row r="1578" spans="1:65" s="13" customFormat="1" ht="11.25">
      <c r="B1578" s="206"/>
      <c r="C1578" s="207"/>
      <c r="D1578" s="208" t="s">
        <v>246</v>
      </c>
      <c r="E1578" s="209" t="s">
        <v>19</v>
      </c>
      <c r="F1578" s="210" t="s">
        <v>4035</v>
      </c>
      <c r="G1578" s="207"/>
      <c r="H1578" s="211">
        <v>12.319000000000001</v>
      </c>
      <c r="I1578" s="212"/>
      <c r="J1578" s="207"/>
      <c r="K1578" s="207"/>
      <c r="L1578" s="213"/>
      <c r="M1578" s="214"/>
      <c r="N1578" s="215"/>
      <c r="O1578" s="215"/>
      <c r="P1578" s="215"/>
      <c r="Q1578" s="215"/>
      <c r="R1578" s="215"/>
      <c r="S1578" s="215"/>
      <c r="T1578" s="216"/>
      <c r="AT1578" s="217" t="s">
        <v>246</v>
      </c>
      <c r="AU1578" s="217" t="s">
        <v>82</v>
      </c>
      <c r="AV1578" s="13" t="s">
        <v>82</v>
      </c>
      <c r="AW1578" s="13" t="s">
        <v>33</v>
      </c>
      <c r="AX1578" s="13" t="s">
        <v>80</v>
      </c>
      <c r="AY1578" s="217" t="s">
        <v>206</v>
      </c>
    </row>
    <row r="1579" spans="1:65" s="2" customFormat="1" ht="16.5" customHeight="1">
      <c r="A1579" s="35"/>
      <c r="B1579" s="36"/>
      <c r="C1579" s="193" t="s">
        <v>4036</v>
      </c>
      <c r="D1579" s="193" t="s">
        <v>208</v>
      </c>
      <c r="E1579" s="194" t="s">
        <v>4037</v>
      </c>
      <c r="F1579" s="195" t="s">
        <v>4038</v>
      </c>
      <c r="G1579" s="196" t="s">
        <v>325</v>
      </c>
      <c r="H1579" s="197">
        <v>18.045000000000002</v>
      </c>
      <c r="I1579" s="198"/>
      <c r="J1579" s="199">
        <f>ROUND(I1579*H1579,2)</f>
        <v>0</v>
      </c>
      <c r="K1579" s="195" t="s">
        <v>277</v>
      </c>
      <c r="L1579" s="40"/>
      <c r="M1579" s="200" t="s">
        <v>19</v>
      </c>
      <c r="N1579" s="201" t="s">
        <v>43</v>
      </c>
      <c r="O1579" s="65"/>
      <c r="P1579" s="202">
        <f>O1579*H1579</f>
        <v>0</v>
      </c>
      <c r="Q1579" s="202">
        <v>1.4999999999999999E-4</v>
      </c>
      <c r="R1579" s="202">
        <f>Q1579*H1579</f>
        <v>2.70675E-3</v>
      </c>
      <c r="S1579" s="202">
        <v>0</v>
      </c>
      <c r="T1579" s="203">
        <f>S1579*H1579</f>
        <v>0</v>
      </c>
      <c r="U1579" s="35"/>
      <c r="V1579" s="35"/>
      <c r="W1579" s="35"/>
      <c r="X1579" s="35"/>
      <c r="Y1579" s="35"/>
      <c r="Z1579" s="35"/>
      <c r="AA1579" s="35"/>
      <c r="AB1579" s="35"/>
      <c r="AC1579" s="35"/>
      <c r="AD1579" s="35"/>
      <c r="AE1579" s="35"/>
      <c r="AR1579" s="204" t="s">
        <v>343</v>
      </c>
      <c r="AT1579" s="204" t="s">
        <v>208</v>
      </c>
      <c r="AU1579" s="204" t="s">
        <v>82</v>
      </c>
      <c r="AY1579" s="18" t="s">
        <v>206</v>
      </c>
      <c r="BE1579" s="205">
        <f>IF(N1579="základní",J1579,0)</f>
        <v>0</v>
      </c>
      <c r="BF1579" s="205">
        <f>IF(N1579="snížená",J1579,0)</f>
        <v>0</v>
      </c>
      <c r="BG1579" s="205">
        <f>IF(N1579="zákl. přenesená",J1579,0)</f>
        <v>0</v>
      </c>
      <c r="BH1579" s="205">
        <f>IF(N1579="sníž. přenesená",J1579,0)</f>
        <v>0</v>
      </c>
      <c r="BI1579" s="205">
        <f>IF(N1579="nulová",J1579,0)</f>
        <v>0</v>
      </c>
      <c r="BJ1579" s="18" t="s">
        <v>80</v>
      </c>
      <c r="BK1579" s="205">
        <f>ROUND(I1579*H1579,2)</f>
        <v>0</v>
      </c>
      <c r="BL1579" s="18" t="s">
        <v>343</v>
      </c>
      <c r="BM1579" s="204" t="s">
        <v>4039</v>
      </c>
    </row>
    <row r="1580" spans="1:65" s="2" customFormat="1" ht="126.75">
      <c r="A1580" s="35"/>
      <c r="B1580" s="36"/>
      <c r="C1580" s="37"/>
      <c r="D1580" s="208" t="s">
        <v>279</v>
      </c>
      <c r="E1580" s="37"/>
      <c r="F1580" s="221" t="s">
        <v>4029</v>
      </c>
      <c r="G1580" s="37"/>
      <c r="H1580" s="37"/>
      <c r="I1580" s="116"/>
      <c r="J1580" s="37"/>
      <c r="K1580" s="37"/>
      <c r="L1580" s="40"/>
      <c r="M1580" s="222"/>
      <c r="N1580" s="223"/>
      <c r="O1580" s="65"/>
      <c r="P1580" s="65"/>
      <c r="Q1580" s="65"/>
      <c r="R1580" s="65"/>
      <c r="S1580" s="65"/>
      <c r="T1580" s="66"/>
      <c r="U1580" s="35"/>
      <c r="V1580" s="35"/>
      <c r="W1580" s="35"/>
      <c r="X1580" s="35"/>
      <c r="Y1580" s="35"/>
      <c r="Z1580" s="35"/>
      <c r="AA1580" s="35"/>
      <c r="AB1580" s="35"/>
      <c r="AC1580" s="35"/>
      <c r="AD1580" s="35"/>
      <c r="AE1580" s="35"/>
      <c r="AT1580" s="18" t="s">
        <v>279</v>
      </c>
      <c r="AU1580" s="18" t="s">
        <v>82</v>
      </c>
    </row>
    <row r="1581" spans="1:65" s="13" customFormat="1" ht="11.25">
      <c r="B1581" s="206"/>
      <c r="C1581" s="207"/>
      <c r="D1581" s="208" t="s">
        <v>246</v>
      </c>
      <c r="E1581" s="209" t="s">
        <v>19</v>
      </c>
      <c r="F1581" s="210" t="s">
        <v>4040</v>
      </c>
      <c r="G1581" s="207"/>
      <c r="H1581" s="211">
        <v>18.045000000000002</v>
      </c>
      <c r="I1581" s="212"/>
      <c r="J1581" s="207"/>
      <c r="K1581" s="207"/>
      <c r="L1581" s="213"/>
      <c r="M1581" s="214"/>
      <c r="N1581" s="215"/>
      <c r="O1581" s="215"/>
      <c r="P1581" s="215"/>
      <c r="Q1581" s="215"/>
      <c r="R1581" s="215"/>
      <c r="S1581" s="215"/>
      <c r="T1581" s="216"/>
      <c r="AT1581" s="217" t="s">
        <v>246</v>
      </c>
      <c r="AU1581" s="217" t="s">
        <v>82</v>
      </c>
      <c r="AV1581" s="13" t="s">
        <v>82</v>
      </c>
      <c r="AW1581" s="13" t="s">
        <v>33</v>
      </c>
      <c r="AX1581" s="13" t="s">
        <v>80</v>
      </c>
      <c r="AY1581" s="217" t="s">
        <v>206</v>
      </c>
    </row>
    <row r="1582" spans="1:65" s="2" customFormat="1" ht="16.5" customHeight="1">
      <c r="A1582" s="35"/>
      <c r="B1582" s="36"/>
      <c r="C1582" s="224" t="s">
        <v>4041</v>
      </c>
      <c r="D1582" s="224" t="s">
        <v>286</v>
      </c>
      <c r="E1582" s="225" t="s">
        <v>4042</v>
      </c>
      <c r="F1582" s="226" t="s">
        <v>4043</v>
      </c>
      <c r="G1582" s="227" t="s">
        <v>289</v>
      </c>
      <c r="H1582" s="228">
        <v>0.433</v>
      </c>
      <c r="I1582" s="229"/>
      <c r="J1582" s="230">
        <f>ROUND(I1582*H1582,2)</f>
        <v>0</v>
      </c>
      <c r="K1582" s="226" t="s">
        <v>277</v>
      </c>
      <c r="L1582" s="231"/>
      <c r="M1582" s="232" t="s">
        <v>19</v>
      </c>
      <c r="N1582" s="233" t="s">
        <v>43</v>
      </c>
      <c r="O1582" s="65"/>
      <c r="P1582" s="202">
        <f>O1582*H1582</f>
        <v>0</v>
      </c>
      <c r="Q1582" s="202">
        <v>1</v>
      </c>
      <c r="R1582" s="202">
        <f>Q1582*H1582</f>
        <v>0.433</v>
      </c>
      <c r="S1582" s="202">
        <v>0</v>
      </c>
      <c r="T1582" s="203">
        <f>S1582*H1582</f>
        <v>0</v>
      </c>
      <c r="U1582" s="35"/>
      <c r="V1582" s="35"/>
      <c r="W1582" s="35"/>
      <c r="X1582" s="35"/>
      <c r="Y1582" s="35"/>
      <c r="Z1582" s="35"/>
      <c r="AA1582" s="35"/>
      <c r="AB1582" s="35"/>
      <c r="AC1582" s="35"/>
      <c r="AD1582" s="35"/>
      <c r="AE1582" s="35"/>
      <c r="AR1582" s="204" t="s">
        <v>422</v>
      </c>
      <c r="AT1582" s="204" t="s">
        <v>286</v>
      </c>
      <c r="AU1582" s="204" t="s">
        <v>82</v>
      </c>
      <c r="AY1582" s="18" t="s">
        <v>206</v>
      </c>
      <c r="BE1582" s="205">
        <f>IF(N1582="základní",J1582,0)</f>
        <v>0</v>
      </c>
      <c r="BF1582" s="205">
        <f>IF(N1582="snížená",J1582,0)</f>
        <v>0</v>
      </c>
      <c r="BG1582" s="205">
        <f>IF(N1582="zákl. přenesená",J1582,0)</f>
        <v>0</v>
      </c>
      <c r="BH1582" s="205">
        <f>IF(N1582="sníž. přenesená",J1582,0)</f>
        <v>0</v>
      </c>
      <c r="BI1582" s="205">
        <f>IF(N1582="nulová",J1582,0)</f>
        <v>0</v>
      </c>
      <c r="BJ1582" s="18" t="s">
        <v>80</v>
      </c>
      <c r="BK1582" s="205">
        <f>ROUND(I1582*H1582,2)</f>
        <v>0</v>
      </c>
      <c r="BL1582" s="18" t="s">
        <v>343</v>
      </c>
      <c r="BM1582" s="204" t="s">
        <v>4044</v>
      </c>
    </row>
    <row r="1583" spans="1:65" s="13" customFormat="1" ht="11.25">
      <c r="B1583" s="206"/>
      <c r="C1583" s="207"/>
      <c r="D1583" s="208" t="s">
        <v>246</v>
      </c>
      <c r="E1583" s="209" t="s">
        <v>19</v>
      </c>
      <c r="F1583" s="210" t="s">
        <v>4045</v>
      </c>
      <c r="G1583" s="207"/>
      <c r="H1583" s="211">
        <v>0.433</v>
      </c>
      <c r="I1583" s="212"/>
      <c r="J1583" s="207"/>
      <c r="K1583" s="207"/>
      <c r="L1583" s="213"/>
      <c r="M1583" s="214"/>
      <c r="N1583" s="215"/>
      <c r="O1583" s="215"/>
      <c r="P1583" s="215"/>
      <c r="Q1583" s="215"/>
      <c r="R1583" s="215"/>
      <c r="S1583" s="215"/>
      <c r="T1583" s="216"/>
      <c r="AT1583" s="217" t="s">
        <v>246</v>
      </c>
      <c r="AU1583" s="217" t="s">
        <v>82</v>
      </c>
      <c r="AV1583" s="13" t="s">
        <v>82</v>
      </c>
      <c r="AW1583" s="13" t="s">
        <v>33</v>
      </c>
      <c r="AX1583" s="13" t="s">
        <v>80</v>
      </c>
      <c r="AY1583" s="217" t="s">
        <v>206</v>
      </c>
    </row>
    <row r="1584" spans="1:65" s="2" customFormat="1" ht="16.5" customHeight="1">
      <c r="A1584" s="35"/>
      <c r="B1584" s="36"/>
      <c r="C1584" s="193" t="s">
        <v>4046</v>
      </c>
      <c r="D1584" s="193" t="s">
        <v>208</v>
      </c>
      <c r="E1584" s="194" t="s">
        <v>4047</v>
      </c>
      <c r="F1584" s="195" t="s">
        <v>4048</v>
      </c>
      <c r="G1584" s="196" t="s">
        <v>325</v>
      </c>
      <c r="H1584" s="197">
        <v>53.351999999999997</v>
      </c>
      <c r="I1584" s="198"/>
      <c r="J1584" s="199">
        <f>ROUND(I1584*H1584,2)</f>
        <v>0</v>
      </c>
      <c r="K1584" s="195" t="s">
        <v>277</v>
      </c>
      <c r="L1584" s="40"/>
      <c r="M1584" s="200" t="s">
        <v>19</v>
      </c>
      <c r="N1584" s="201" t="s">
        <v>43</v>
      </c>
      <c r="O1584" s="65"/>
      <c r="P1584" s="202">
        <f>O1584*H1584</f>
        <v>0</v>
      </c>
      <c r="Q1584" s="202">
        <v>5.0000000000000002E-5</v>
      </c>
      <c r="R1584" s="202">
        <f>Q1584*H1584</f>
        <v>2.6676E-3</v>
      </c>
      <c r="S1584" s="202">
        <v>0</v>
      </c>
      <c r="T1584" s="203">
        <f>S1584*H1584</f>
        <v>0</v>
      </c>
      <c r="U1584" s="35"/>
      <c r="V1584" s="35"/>
      <c r="W1584" s="35"/>
      <c r="X1584" s="35"/>
      <c r="Y1584" s="35"/>
      <c r="Z1584" s="35"/>
      <c r="AA1584" s="35"/>
      <c r="AB1584" s="35"/>
      <c r="AC1584" s="35"/>
      <c r="AD1584" s="35"/>
      <c r="AE1584" s="35"/>
      <c r="AR1584" s="204" t="s">
        <v>343</v>
      </c>
      <c r="AT1584" s="204" t="s">
        <v>208</v>
      </c>
      <c r="AU1584" s="204" t="s">
        <v>82</v>
      </c>
      <c r="AY1584" s="18" t="s">
        <v>206</v>
      </c>
      <c r="BE1584" s="205">
        <f>IF(N1584="základní",J1584,0)</f>
        <v>0</v>
      </c>
      <c r="BF1584" s="205">
        <f>IF(N1584="snížená",J1584,0)</f>
        <v>0</v>
      </c>
      <c r="BG1584" s="205">
        <f>IF(N1584="zákl. přenesená",J1584,0)</f>
        <v>0</v>
      </c>
      <c r="BH1584" s="205">
        <f>IF(N1584="sníž. přenesená",J1584,0)</f>
        <v>0</v>
      </c>
      <c r="BI1584" s="205">
        <f>IF(N1584="nulová",J1584,0)</f>
        <v>0</v>
      </c>
      <c r="BJ1584" s="18" t="s">
        <v>80</v>
      </c>
      <c r="BK1584" s="205">
        <f>ROUND(I1584*H1584,2)</f>
        <v>0</v>
      </c>
      <c r="BL1584" s="18" t="s">
        <v>343</v>
      </c>
      <c r="BM1584" s="204" t="s">
        <v>4049</v>
      </c>
    </row>
    <row r="1585" spans="1:65" s="2" customFormat="1" ht="126.75">
      <c r="A1585" s="35"/>
      <c r="B1585" s="36"/>
      <c r="C1585" s="37"/>
      <c r="D1585" s="208" t="s">
        <v>279</v>
      </c>
      <c r="E1585" s="37"/>
      <c r="F1585" s="221" t="s">
        <v>4029</v>
      </c>
      <c r="G1585" s="37"/>
      <c r="H1585" s="37"/>
      <c r="I1585" s="116"/>
      <c r="J1585" s="37"/>
      <c r="K1585" s="37"/>
      <c r="L1585" s="40"/>
      <c r="M1585" s="222"/>
      <c r="N1585" s="223"/>
      <c r="O1585" s="65"/>
      <c r="P1585" s="65"/>
      <c r="Q1585" s="65"/>
      <c r="R1585" s="65"/>
      <c r="S1585" s="65"/>
      <c r="T1585" s="66"/>
      <c r="U1585" s="35"/>
      <c r="V1585" s="35"/>
      <c r="W1585" s="35"/>
      <c r="X1585" s="35"/>
      <c r="Y1585" s="35"/>
      <c r="Z1585" s="35"/>
      <c r="AA1585" s="35"/>
      <c r="AB1585" s="35"/>
      <c r="AC1585" s="35"/>
      <c r="AD1585" s="35"/>
      <c r="AE1585" s="35"/>
      <c r="AT1585" s="18" t="s">
        <v>279</v>
      </c>
      <c r="AU1585" s="18" t="s">
        <v>82</v>
      </c>
    </row>
    <row r="1586" spans="1:65" s="13" customFormat="1" ht="11.25">
      <c r="B1586" s="206"/>
      <c r="C1586" s="207"/>
      <c r="D1586" s="208" t="s">
        <v>246</v>
      </c>
      <c r="E1586" s="209" t="s">
        <v>19</v>
      </c>
      <c r="F1586" s="210" t="s">
        <v>4050</v>
      </c>
      <c r="G1586" s="207"/>
      <c r="H1586" s="211">
        <v>53.351999999999997</v>
      </c>
      <c r="I1586" s="212"/>
      <c r="J1586" s="207"/>
      <c r="K1586" s="207"/>
      <c r="L1586" s="213"/>
      <c r="M1586" s="214"/>
      <c r="N1586" s="215"/>
      <c r="O1586" s="215"/>
      <c r="P1586" s="215"/>
      <c r="Q1586" s="215"/>
      <c r="R1586" s="215"/>
      <c r="S1586" s="215"/>
      <c r="T1586" s="216"/>
      <c r="AT1586" s="217" t="s">
        <v>246</v>
      </c>
      <c r="AU1586" s="217" t="s">
        <v>82</v>
      </c>
      <c r="AV1586" s="13" t="s">
        <v>82</v>
      </c>
      <c r="AW1586" s="13" t="s">
        <v>33</v>
      </c>
      <c r="AX1586" s="13" t="s">
        <v>80</v>
      </c>
      <c r="AY1586" s="217" t="s">
        <v>206</v>
      </c>
    </row>
    <row r="1587" spans="1:65" s="2" customFormat="1" ht="16.5" customHeight="1">
      <c r="A1587" s="35"/>
      <c r="B1587" s="36"/>
      <c r="C1587" s="193" t="s">
        <v>4051</v>
      </c>
      <c r="D1587" s="193" t="s">
        <v>208</v>
      </c>
      <c r="E1587" s="194" t="s">
        <v>4052</v>
      </c>
      <c r="F1587" s="195" t="s">
        <v>4053</v>
      </c>
      <c r="G1587" s="196" t="s">
        <v>325</v>
      </c>
      <c r="H1587" s="197">
        <v>67.054000000000002</v>
      </c>
      <c r="I1587" s="198"/>
      <c r="J1587" s="199">
        <f>ROUND(I1587*H1587,2)</f>
        <v>0</v>
      </c>
      <c r="K1587" s="195" t="s">
        <v>277</v>
      </c>
      <c r="L1587" s="40"/>
      <c r="M1587" s="200" t="s">
        <v>19</v>
      </c>
      <c r="N1587" s="201" t="s">
        <v>43</v>
      </c>
      <c r="O1587" s="65"/>
      <c r="P1587" s="202">
        <f>O1587*H1587</f>
        <v>0</v>
      </c>
      <c r="Q1587" s="202">
        <v>5.0000000000000002E-5</v>
      </c>
      <c r="R1587" s="202">
        <f>Q1587*H1587</f>
        <v>3.3527000000000001E-3</v>
      </c>
      <c r="S1587" s="202">
        <v>0</v>
      </c>
      <c r="T1587" s="203">
        <f>S1587*H1587</f>
        <v>0</v>
      </c>
      <c r="U1587" s="35"/>
      <c r="V1587" s="35"/>
      <c r="W1587" s="35"/>
      <c r="X1587" s="35"/>
      <c r="Y1587" s="35"/>
      <c r="Z1587" s="35"/>
      <c r="AA1587" s="35"/>
      <c r="AB1587" s="35"/>
      <c r="AC1587" s="35"/>
      <c r="AD1587" s="35"/>
      <c r="AE1587" s="35"/>
      <c r="AR1587" s="204" t="s">
        <v>343</v>
      </c>
      <c r="AT1587" s="204" t="s">
        <v>208</v>
      </c>
      <c r="AU1587" s="204" t="s">
        <v>82</v>
      </c>
      <c r="AY1587" s="18" t="s">
        <v>206</v>
      </c>
      <c r="BE1587" s="205">
        <f>IF(N1587="základní",J1587,0)</f>
        <v>0</v>
      </c>
      <c r="BF1587" s="205">
        <f>IF(N1587="snížená",J1587,0)</f>
        <v>0</v>
      </c>
      <c r="BG1587" s="205">
        <f>IF(N1587="zákl. přenesená",J1587,0)</f>
        <v>0</v>
      </c>
      <c r="BH1587" s="205">
        <f>IF(N1587="sníž. přenesená",J1587,0)</f>
        <v>0</v>
      </c>
      <c r="BI1587" s="205">
        <f>IF(N1587="nulová",J1587,0)</f>
        <v>0</v>
      </c>
      <c r="BJ1587" s="18" t="s">
        <v>80</v>
      </c>
      <c r="BK1587" s="205">
        <f>ROUND(I1587*H1587,2)</f>
        <v>0</v>
      </c>
      <c r="BL1587" s="18" t="s">
        <v>343</v>
      </c>
      <c r="BM1587" s="204" t="s">
        <v>4054</v>
      </c>
    </row>
    <row r="1588" spans="1:65" s="2" customFormat="1" ht="126.75">
      <c r="A1588" s="35"/>
      <c r="B1588" s="36"/>
      <c r="C1588" s="37"/>
      <c r="D1588" s="208" t="s">
        <v>279</v>
      </c>
      <c r="E1588" s="37"/>
      <c r="F1588" s="221" t="s">
        <v>4029</v>
      </c>
      <c r="G1588" s="37"/>
      <c r="H1588" s="37"/>
      <c r="I1588" s="116"/>
      <c r="J1588" s="37"/>
      <c r="K1588" s="37"/>
      <c r="L1588" s="40"/>
      <c r="M1588" s="222"/>
      <c r="N1588" s="223"/>
      <c r="O1588" s="65"/>
      <c r="P1588" s="65"/>
      <c r="Q1588" s="65"/>
      <c r="R1588" s="65"/>
      <c r="S1588" s="65"/>
      <c r="T1588" s="66"/>
      <c r="U1588" s="35"/>
      <c r="V1588" s="35"/>
      <c r="W1588" s="35"/>
      <c r="X1588" s="35"/>
      <c r="Y1588" s="35"/>
      <c r="Z1588" s="35"/>
      <c r="AA1588" s="35"/>
      <c r="AB1588" s="35"/>
      <c r="AC1588" s="35"/>
      <c r="AD1588" s="35"/>
      <c r="AE1588" s="35"/>
      <c r="AT1588" s="18" t="s">
        <v>279</v>
      </c>
      <c r="AU1588" s="18" t="s">
        <v>82</v>
      </c>
    </row>
    <row r="1589" spans="1:65" s="13" customFormat="1" ht="11.25">
      <c r="B1589" s="206"/>
      <c r="C1589" s="207"/>
      <c r="D1589" s="208" t="s">
        <v>246</v>
      </c>
      <c r="E1589" s="209" t="s">
        <v>19</v>
      </c>
      <c r="F1589" s="210" t="s">
        <v>4055</v>
      </c>
      <c r="G1589" s="207"/>
      <c r="H1589" s="211">
        <v>67.054000000000002</v>
      </c>
      <c r="I1589" s="212"/>
      <c r="J1589" s="207"/>
      <c r="K1589" s="207"/>
      <c r="L1589" s="213"/>
      <c r="M1589" s="214"/>
      <c r="N1589" s="215"/>
      <c r="O1589" s="215"/>
      <c r="P1589" s="215"/>
      <c r="Q1589" s="215"/>
      <c r="R1589" s="215"/>
      <c r="S1589" s="215"/>
      <c r="T1589" s="216"/>
      <c r="AT1589" s="217" t="s">
        <v>246</v>
      </c>
      <c r="AU1589" s="217" t="s">
        <v>82</v>
      </c>
      <c r="AV1589" s="13" t="s">
        <v>82</v>
      </c>
      <c r="AW1589" s="13" t="s">
        <v>33</v>
      </c>
      <c r="AX1589" s="13" t="s">
        <v>80</v>
      </c>
      <c r="AY1589" s="217" t="s">
        <v>206</v>
      </c>
    </row>
    <row r="1590" spans="1:65" s="2" customFormat="1" ht="16.5" customHeight="1">
      <c r="A1590" s="35"/>
      <c r="B1590" s="36"/>
      <c r="C1590" s="193" t="s">
        <v>4056</v>
      </c>
      <c r="D1590" s="193" t="s">
        <v>208</v>
      </c>
      <c r="E1590" s="194" t="s">
        <v>4057</v>
      </c>
      <c r="F1590" s="195" t="s">
        <v>4058</v>
      </c>
      <c r="G1590" s="196" t="s">
        <v>325</v>
      </c>
      <c r="H1590" s="197">
        <v>10.465</v>
      </c>
      <c r="I1590" s="198"/>
      <c r="J1590" s="199">
        <f>ROUND(I1590*H1590,2)</f>
        <v>0</v>
      </c>
      <c r="K1590" s="195" t="s">
        <v>277</v>
      </c>
      <c r="L1590" s="40"/>
      <c r="M1590" s="200" t="s">
        <v>19</v>
      </c>
      <c r="N1590" s="201" t="s">
        <v>43</v>
      </c>
      <c r="O1590" s="65"/>
      <c r="P1590" s="202">
        <f>O1590*H1590</f>
        <v>0</v>
      </c>
      <c r="Q1590" s="202">
        <v>5.0000000000000002E-5</v>
      </c>
      <c r="R1590" s="202">
        <f>Q1590*H1590</f>
        <v>5.2325000000000006E-4</v>
      </c>
      <c r="S1590" s="202">
        <v>0</v>
      </c>
      <c r="T1590" s="203">
        <f>S1590*H1590</f>
        <v>0</v>
      </c>
      <c r="U1590" s="35"/>
      <c r="V1590" s="35"/>
      <c r="W1590" s="35"/>
      <c r="X1590" s="35"/>
      <c r="Y1590" s="35"/>
      <c r="Z1590" s="35"/>
      <c r="AA1590" s="35"/>
      <c r="AB1590" s="35"/>
      <c r="AC1590" s="35"/>
      <c r="AD1590" s="35"/>
      <c r="AE1590" s="35"/>
      <c r="AR1590" s="204" t="s">
        <v>343</v>
      </c>
      <c r="AT1590" s="204" t="s">
        <v>208</v>
      </c>
      <c r="AU1590" s="204" t="s">
        <v>82</v>
      </c>
      <c r="AY1590" s="18" t="s">
        <v>206</v>
      </c>
      <c r="BE1590" s="205">
        <f>IF(N1590="základní",J1590,0)</f>
        <v>0</v>
      </c>
      <c r="BF1590" s="205">
        <f>IF(N1590="snížená",J1590,0)</f>
        <v>0</v>
      </c>
      <c r="BG1590" s="205">
        <f>IF(N1590="zákl. přenesená",J1590,0)</f>
        <v>0</v>
      </c>
      <c r="BH1590" s="205">
        <f>IF(N1590="sníž. přenesená",J1590,0)</f>
        <v>0</v>
      </c>
      <c r="BI1590" s="205">
        <f>IF(N1590="nulová",J1590,0)</f>
        <v>0</v>
      </c>
      <c r="BJ1590" s="18" t="s">
        <v>80</v>
      </c>
      <c r="BK1590" s="205">
        <f>ROUND(I1590*H1590,2)</f>
        <v>0</v>
      </c>
      <c r="BL1590" s="18" t="s">
        <v>343</v>
      </c>
      <c r="BM1590" s="204" t="s">
        <v>4059</v>
      </c>
    </row>
    <row r="1591" spans="1:65" s="2" customFormat="1" ht="126.75">
      <c r="A1591" s="35"/>
      <c r="B1591" s="36"/>
      <c r="C1591" s="37"/>
      <c r="D1591" s="208" t="s">
        <v>279</v>
      </c>
      <c r="E1591" s="37"/>
      <c r="F1591" s="221" t="s">
        <v>4029</v>
      </c>
      <c r="G1591" s="37"/>
      <c r="H1591" s="37"/>
      <c r="I1591" s="116"/>
      <c r="J1591" s="37"/>
      <c r="K1591" s="37"/>
      <c r="L1591" s="40"/>
      <c r="M1591" s="222"/>
      <c r="N1591" s="223"/>
      <c r="O1591" s="65"/>
      <c r="P1591" s="65"/>
      <c r="Q1591" s="65"/>
      <c r="R1591" s="65"/>
      <c r="S1591" s="65"/>
      <c r="T1591" s="66"/>
      <c r="U1591" s="35"/>
      <c r="V1591" s="35"/>
      <c r="W1591" s="35"/>
      <c r="X1591" s="35"/>
      <c r="Y1591" s="35"/>
      <c r="Z1591" s="35"/>
      <c r="AA1591" s="35"/>
      <c r="AB1591" s="35"/>
      <c r="AC1591" s="35"/>
      <c r="AD1591" s="35"/>
      <c r="AE1591" s="35"/>
      <c r="AT1591" s="18" t="s">
        <v>279</v>
      </c>
      <c r="AU1591" s="18" t="s">
        <v>82</v>
      </c>
    </row>
    <row r="1592" spans="1:65" s="13" customFormat="1" ht="11.25">
      <c r="B1592" s="206"/>
      <c r="C1592" s="207"/>
      <c r="D1592" s="208" t="s">
        <v>246</v>
      </c>
      <c r="E1592" s="209" t="s">
        <v>19</v>
      </c>
      <c r="F1592" s="210" t="s">
        <v>4060</v>
      </c>
      <c r="G1592" s="207"/>
      <c r="H1592" s="211">
        <v>10.465</v>
      </c>
      <c r="I1592" s="212"/>
      <c r="J1592" s="207"/>
      <c r="K1592" s="207"/>
      <c r="L1592" s="213"/>
      <c r="M1592" s="214"/>
      <c r="N1592" s="215"/>
      <c r="O1592" s="215"/>
      <c r="P1592" s="215"/>
      <c r="Q1592" s="215"/>
      <c r="R1592" s="215"/>
      <c r="S1592" s="215"/>
      <c r="T1592" s="216"/>
      <c r="AT1592" s="217" t="s">
        <v>246</v>
      </c>
      <c r="AU1592" s="217" t="s">
        <v>82</v>
      </c>
      <c r="AV1592" s="13" t="s">
        <v>82</v>
      </c>
      <c r="AW1592" s="13" t="s">
        <v>33</v>
      </c>
      <c r="AX1592" s="13" t="s">
        <v>80</v>
      </c>
      <c r="AY1592" s="217" t="s">
        <v>206</v>
      </c>
    </row>
    <row r="1593" spans="1:65" s="2" customFormat="1" ht="16.5" customHeight="1">
      <c r="A1593" s="35"/>
      <c r="B1593" s="36"/>
      <c r="C1593" s="193" t="s">
        <v>4061</v>
      </c>
      <c r="D1593" s="193" t="s">
        <v>208</v>
      </c>
      <c r="E1593" s="194" t="s">
        <v>4062</v>
      </c>
      <c r="F1593" s="195" t="s">
        <v>4063</v>
      </c>
      <c r="G1593" s="196" t="s">
        <v>325</v>
      </c>
      <c r="H1593" s="197">
        <v>15.183999999999999</v>
      </c>
      <c r="I1593" s="198"/>
      <c r="J1593" s="199">
        <f>ROUND(I1593*H1593,2)</f>
        <v>0</v>
      </c>
      <c r="K1593" s="195" t="s">
        <v>277</v>
      </c>
      <c r="L1593" s="40"/>
      <c r="M1593" s="200" t="s">
        <v>19</v>
      </c>
      <c r="N1593" s="201" t="s">
        <v>43</v>
      </c>
      <c r="O1593" s="65"/>
      <c r="P1593" s="202">
        <f>O1593*H1593</f>
        <v>0</v>
      </c>
      <c r="Q1593" s="202">
        <v>5.0000000000000002E-5</v>
      </c>
      <c r="R1593" s="202">
        <f>Q1593*H1593</f>
        <v>7.5920000000000002E-4</v>
      </c>
      <c r="S1593" s="202">
        <v>0</v>
      </c>
      <c r="T1593" s="203">
        <f>S1593*H1593</f>
        <v>0</v>
      </c>
      <c r="U1593" s="35"/>
      <c r="V1593" s="35"/>
      <c r="W1593" s="35"/>
      <c r="X1593" s="35"/>
      <c r="Y1593" s="35"/>
      <c r="Z1593" s="35"/>
      <c r="AA1593" s="35"/>
      <c r="AB1593" s="35"/>
      <c r="AC1593" s="35"/>
      <c r="AD1593" s="35"/>
      <c r="AE1593" s="35"/>
      <c r="AR1593" s="204" t="s">
        <v>343</v>
      </c>
      <c r="AT1593" s="204" t="s">
        <v>208</v>
      </c>
      <c r="AU1593" s="204" t="s">
        <v>82</v>
      </c>
      <c r="AY1593" s="18" t="s">
        <v>206</v>
      </c>
      <c r="BE1593" s="205">
        <f>IF(N1593="základní",J1593,0)</f>
        <v>0</v>
      </c>
      <c r="BF1593" s="205">
        <f>IF(N1593="snížená",J1593,0)</f>
        <v>0</v>
      </c>
      <c r="BG1593" s="205">
        <f>IF(N1593="zákl. přenesená",J1593,0)</f>
        <v>0</v>
      </c>
      <c r="BH1593" s="205">
        <f>IF(N1593="sníž. přenesená",J1593,0)</f>
        <v>0</v>
      </c>
      <c r="BI1593" s="205">
        <f>IF(N1593="nulová",J1593,0)</f>
        <v>0</v>
      </c>
      <c r="BJ1593" s="18" t="s">
        <v>80</v>
      </c>
      <c r="BK1593" s="205">
        <f>ROUND(I1593*H1593,2)</f>
        <v>0</v>
      </c>
      <c r="BL1593" s="18" t="s">
        <v>343</v>
      </c>
      <c r="BM1593" s="204" t="s">
        <v>4064</v>
      </c>
    </row>
    <row r="1594" spans="1:65" s="2" customFormat="1" ht="126.75">
      <c r="A1594" s="35"/>
      <c r="B1594" s="36"/>
      <c r="C1594" s="37"/>
      <c r="D1594" s="208" t="s">
        <v>279</v>
      </c>
      <c r="E1594" s="37"/>
      <c r="F1594" s="221" t="s">
        <v>4029</v>
      </c>
      <c r="G1594" s="37"/>
      <c r="H1594" s="37"/>
      <c r="I1594" s="116"/>
      <c r="J1594" s="37"/>
      <c r="K1594" s="37"/>
      <c r="L1594" s="40"/>
      <c r="M1594" s="222"/>
      <c r="N1594" s="223"/>
      <c r="O1594" s="65"/>
      <c r="P1594" s="65"/>
      <c r="Q1594" s="65"/>
      <c r="R1594" s="65"/>
      <c r="S1594" s="65"/>
      <c r="T1594" s="66"/>
      <c r="U1594" s="35"/>
      <c r="V1594" s="35"/>
      <c r="W1594" s="35"/>
      <c r="X1594" s="35"/>
      <c r="Y1594" s="35"/>
      <c r="Z1594" s="35"/>
      <c r="AA1594" s="35"/>
      <c r="AB1594" s="35"/>
      <c r="AC1594" s="35"/>
      <c r="AD1594" s="35"/>
      <c r="AE1594" s="35"/>
      <c r="AT1594" s="18" t="s">
        <v>279</v>
      </c>
      <c r="AU1594" s="18" t="s">
        <v>82</v>
      </c>
    </row>
    <row r="1595" spans="1:65" s="13" customFormat="1" ht="11.25">
      <c r="B1595" s="206"/>
      <c r="C1595" s="207"/>
      <c r="D1595" s="208" t="s">
        <v>246</v>
      </c>
      <c r="E1595" s="209" t="s">
        <v>19</v>
      </c>
      <c r="F1595" s="210" t="s">
        <v>4065</v>
      </c>
      <c r="G1595" s="207"/>
      <c r="H1595" s="211">
        <v>15.183999999999999</v>
      </c>
      <c r="I1595" s="212"/>
      <c r="J1595" s="207"/>
      <c r="K1595" s="207"/>
      <c r="L1595" s="213"/>
      <c r="M1595" s="214"/>
      <c r="N1595" s="215"/>
      <c r="O1595" s="215"/>
      <c r="P1595" s="215"/>
      <c r="Q1595" s="215"/>
      <c r="R1595" s="215"/>
      <c r="S1595" s="215"/>
      <c r="T1595" s="216"/>
      <c r="AT1595" s="217" t="s">
        <v>246</v>
      </c>
      <c r="AU1595" s="217" t="s">
        <v>82</v>
      </c>
      <c r="AV1595" s="13" t="s">
        <v>82</v>
      </c>
      <c r="AW1595" s="13" t="s">
        <v>33</v>
      </c>
      <c r="AX1595" s="13" t="s">
        <v>80</v>
      </c>
      <c r="AY1595" s="217" t="s">
        <v>206</v>
      </c>
    </row>
    <row r="1596" spans="1:65" s="2" customFormat="1" ht="16.5" customHeight="1">
      <c r="A1596" s="35"/>
      <c r="B1596" s="36"/>
      <c r="C1596" s="193" t="s">
        <v>4066</v>
      </c>
      <c r="D1596" s="193" t="s">
        <v>208</v>
      </c>
      <c r="E1596" s="194" t="s">
        <v>4067</v>
      </c>
      <c r="F1596" s="195" t="s">
        <v>4068</v>
      </c>
      <c r="G1596" s="196" t="s">
        <v>325</v>
      </c>
      <c r="H1596" s="197">
        <v>201.547</v>
      </c>
      <c r="I1596" s="198"/>
      <c r="J1596" s="199">
        <f>ROUND(I1596*H1596,2)</f>
        <v>0</v>
      </c>
      <c r="K1596" s="195" t="s">
        <v>277</v>
      </c>
      <c r="L1596" s="40"/>
      <c r="M1596" s="200" t="s">
        <v>19</v>
      </c>
      <c r="N1596" s="201" t="s">
        <v>43</v>
      </c>
      <c r="O1596" s="65"/>
      <c r="P1596" s="202">
        <f>O1596*H1596</f>
        <v>0</v>
      </c>
      <c r="Q1596" s="202">
        <v>5.0000000000000002E-5</v>
      </c>
      <c r="R1596" s="202">
        <f>Q1596*H1596</f>
        <v>1.0077350000000001E-2</v>
      </c>
      <c r="S1596" s="202">
        <v>0</v>
      </c>
      <c r="T1596" s="203">
        <f>S1596*H1596</f>
        <v>0</v>
      </c>
      <c r="U1596" s="35"/>
      <c r="V1596" s="35"/>
      <c r="W1596" s="35"/>
      <c r="X1596" s="35"/>
      <c r="Y1596" s="35"/>
      <c r="Z1596" s="35"/>
      <c r="AA1596" s="35"/>
      <c r="AB1596" s="35"/>
      <c r="AC1596" s="35"/>
      <c r="AD1596" s="35"/>
      <c r="AE1596" s="35"/>
      <c r="AR1596" s="204" t="s">
        <v>343</v>
      </c>
      <c r="AT1596" s="204" t="s">
        <v>208</v>
      </c>
      <c r="AU1596" s="204" t="s">
        <v>82</v>
      </c>
      <c r="AY1596" s="18" t="s">
        <v>206</v>
      </c>
      <c r="BE1596" s="205">
        <f>IF(N1596="základní",J1596,0)</f>
        <v>0</v>
      </c>
      <c r="BF1596" s="205">
        <f>IF(N1596="snížená",J1596,0)</f>
        <v>0</v>
      </c>
      <c r="BG1596" s="205">
        <f>IF(N1596="zákl. přenesená",J1596,0)</f>
        <v>0</v>
      </c>
      <c r="BH1596" s="205">
        <f>IF(N1596="sníž. přenesená",J1596,0)</f>
        <v>0</v>
      </c>
      <c r="BI1596" s="205">
        <f>IF(N1596="nulová",J1596,0)</f>
        <v>0</v>
      </c>
      <c r="BJ1596" s="18" t="s">
        <v>80</v>
      </c>
      <c r="BK1596" s="205">
        <f>ROUND(I1596*H1596,2)</f>
        <v>0</v>
      </c>
      <c r="BL1596" s="18" t="s">
        <v>343</v>
      </c>
      <c r="BM1596" s="204" t="s">
        <v>4069</v>
      </c>
    </row>
    <row r="1597" spans="1:65" s="2" customFormat="1" ht="126.75">
      <c r="A1597" s="35"/>
      <c r="B1597" s="36"/>
      <c r="C1597" s="37"/>
      <c r="D1597" s="208" t="s">
        <v>279</v>
      </c>
      <c r="E1597" s="37"/>
      <c r="F1597" s="221" t="s">
        <v>4029</v>
      </c>
      <c r="G1597" s="37"/>
      <c r="H1597" s="37"/>
      <c r="I1597" s="116"/>
      <c r="J1597" s="37"/>
      <c r="K1597" s="37"/>
      <c r="L1597" s="40"/>
      <c r="M1597" s="222"/>
      <c r="N1597" s="223"/>
      <c r="O1597" s="65"/>
      <c r="P1597" s="65"/>
      <c r="Q1597" s="65"/>
      <c r="R1597" s="65"/>
      <c r="S1597" s="65"/>
      <c r="T1597" s="66"/>
      <c r="U1597" s="35"/>
      <c r="V1597" s="35"/>
      <c r="W1597" s="35"/>
      <c r="X1597" s="35"/>
      <c r="Y1597" s="35"/>
      <c r="Z1597" s="35"/>
      <c r="AA1597" s="35"/>
      <c r="AB1597" s="35"/>
      <c r="AC1597" s="35"/>
      <c r="AD1597" s="35"/>
      <c r="AE1597" s="35"/>
      <c r="AT1597" s="18" t="s">
        <v>279</v>
      </c>
      <c r="AU1597" s="18" t="s">
        <v>82</v>
      </c>
    </row>
    <row r="1598" spans="1:65" s="13" customFormat="1" ht="11.25">
      <c r="B1598" s="206"/>
      <c r="C1598" s="207"/>
      <c r="D1598" s="208" t="s">
        <v>246</v>
      </c>
      <c r="E1598" s="209" t="s">
        <v>19</v>
      </c>
      <c r="F1598" s="210" t="s">
        <v>4070</v>
      </c>
      <c r="G1598" s="207"/>
      <c r="H1598" s="211">
        <v>201.547</v>
      </c>
      <c r="I1598" s="212"/>
      <c r="J1598" s="207"/>
      <c r="K1598" s="207"/>
      <c r="L1598" s="213"/>
      <c r="M1598" s="214"/>
      <c r="N1598" s="215"/>
      <c r="O1598" s="215"/>
      <c r="P1598" s="215"/>
      <c r="Q1598" s="215"/>
      <c r="R1598" s="215"/>
      <c r="S1598" s="215"/>
      <c r="T1598" s="216"/>
      <c r="AT1598" s="217" t="s">
        <v>246</v>
      </c>
      <c r="AU1598" s="217" t="s">
        <v>82</v>
      </c>
      <c r="AV1598" s="13" t="s">
        <v>82</v>
      </c>
      <c r="AW1598" s="13" t="s">
        <v>33</v>
      </c>
      <c r="AX1598" s="13" t="s">
        <v>80</v>
      </c>
      <c r="AY1598" s="217" t="s">
        <v>206</v>
      </c>
    </row>
    <row r="1599" spans="1:65" s="2" customFormat="1" ht="16.5" customHeight="1">
      <c r="A1599" s="35"/>
      <c r="B1599" s="36"/>
      <c r="C1599" s="224" t="s">
        <v>4071</v>
      </c>
      <c r="D1599" s="224" t="s">
        <v>286</v>
      </c>
      <c r="E1599" s="225" t="s">
        <v>4072</v>
      </c>
      <c r="F1599" s="226" t="s">
        <v>4073</v>
      </c>
      <c r="G1599" s="227" t="s">
        <v>325</v>
      </c>
      <c r="H1599" s="228">
        <v>347.60199999999998</v>
      </c>
      <c r="I1599" s="229"/>
      <c r="J1599" s="230">
        <f>ROUND(I1599*H1599,2)</f>
        <v>0</v>
      </c>
      <c r="K1599" s="226" t="s">
        <v>277</v>
      </c>
      <c r="L1599" s="231"/>
      <c r="M1599" s="232" t="s">
        <v>19</v>
      </c>
      <c r="N1599" s="233" t="s">
        <v>43</v>
      </c>
      <c r="O1599" s="65"/>
      <c r="P1599" s="202">
        <f>O1599*H1599</f>
        <v>0</v>
      </c>
      <c r="Q1599" s="202">
        <v>0.03</v>
      </c>
      <c r="R1599" s="202">
        <f>Q1599*H1599</f>
        <v>10.428059999999999</v>
      </c>
      <c r="S1599" s="202">
        <v>0</v>
      </c>
      <c r="T1599" s="203">
        <f>S1599*H1599</f>
        <v>0</v>
      </c>
      <c r="U1599" s="35"/>
      <c r="V1599" s="35"/>
      <c r="W1599" s="35"/>
      <c r="X1599" s="35"/>
      <c r="Y1599" s="35"/>
      <c r="Z1599" s="35"/>
      <c r="AA1599" s="35"/>
      <c r="AB1599" s="35"/>
      <c r="AC1599" s="35"/>
      <c r="AD1599" s="35"/>
      <c r="AE1599" s="35"/>
      <c r="AR1599" s="204" t="s">
        <v>422</v>
      </c>
      <c r="AT1599" s="204" t="s">
        <v>286</v>
      </c>
      <c r="AU1599" s="204" t="s">
        <v>82</v>
      </c>
      <c r="AY1599" s="18" t="s">
        <v>206</v>
      </c>
      <c r="BE1599" s="205">
        <f>IF(N1599="základní",J1599,0)</f>
        <v>0</v>
      </c>
      <c r="BF1599" s="205">
        <f>IF(N1599="snížená",J1599,0)</f>
        <v>0</v>
      </c>
      <c r="BG1599" s="205">
        <f>IF(N1599="zákl. přenesená",J1599,0)</f>
        <v>0</v>
      </c>
      <c r="BH1599" s="205">
        <f>IF(N1599="sníž. přenesená",J1599,0)</f>
        <v>0</v>
      </c>
      <c r="BI1599" s="205">
        <f>IF(N1599="nulová",J1599,0)</f>
        <v>0</v>
      </c>
      <c r="BJ1599" s="18" t="s">
        <v>80</v>
      </c>
      <c r="BK1599" s="205">
        <f>ROUND(I1599*H1599,2)</f>
        <v>0</v>
      </c>
      <c r="BL1599" s="18" t="s">
        <v>343</v>
      </c>
      <c r="BM1599" s="204" t="s">
        <v>4074</v>
      </c>
    </row>
    <row r="1600" spans="1:65" s="13" customFormat="1" ht="22.5">
      <c r="B1600" s="206"/>
      <c r="C1600" s="207"/>
      <c r="D1600" s="208" t="s">
        <v>246</v>
      </c>
      <c r="E1600" s="209" t="s">
        <v>19</v>
      </c>
      <c r="F1600" s="210" t="s">
        <v>4075</v>
      </c>
      <c r="G1600" s="207"/>
      <c r="H1600" s="211">
        <v>347.60199999999998</v>
      </c>
      <c r="I1600" s="212"/>
      <c r="J1600" s="207"/>
      <c r="K1600" s="207"/>
      <c r="L1600" s="213"/>
      <c r="M1600" s="214"/>
      <c r="N1600" s="215"/>
      <c r="O1600" s="215"/>
      <c r="P1600" s="215"/>
      <c r="Q1600" s="215"/>
      <c r="R1600" s="215"/>
      <c r="S1600" s="215"/>
      <c r="T1600" s="216"/>
      <c r="AT1600" s="217" t="s">
        <v>246</v>
      </c>
      <c r="AU1600" s="217" t="s">
        <v>82</v>
      </c>
      <c r="AV1600" s="13" t="s">
        <v>82</v>
      </c>
      <c r="AW1600" s="13" t="s">
        <v>33</v>
      </c>
      <c r="AX1600" s="13" t="s">
        <v>80</v>
      </c>
      <c r="AY1600" s="217" t="s">
        <v>206</v>
      </c>
    </row>
    <row r="1601" spans="1:65" s="2" customFormat="1" ht="16.5" customHeight="1">
      <c r="A1601" s="35"/>
      <c r="B1601" s="36"/>
      <c r="C1601" s="193" t="s">
        <v>4076</v>
      </c>
      <c r="D1601" s="193" t="s">
        <v>208</v>
      </c>
      <c r="E1601" s="194" t="s">
        <v>4077</v>
      </c>
      <c r="F1601" s="195" t="s">
        <v>4078</v>
      </c>
      <c r="G1601" s="196" t="s">
        <v>325</v>
      </c>
      <c r="H1601" s="197">
        <v>330.5</v>
      </c>
      <c r="I1601" s="198"/>
      <c r="J1601" s="199">
        <f>ROUND(I1601*H1601,2)</f>
        <v>0</v>
      </c>
      <c r="K1601" s="195" t="s">
        <v>277</v>
      </c>
      <c r="L1601" s="40"/>
      <c r="M1601" s="200" t="s">
        <v>19</v>
      </c>
      <c r="N1601" s="201" t="s">
        <v>43</v>
      </c>
      <c r="O1601" s="65"/>
      <c r="P1601" s="202">
        <f>O1601*H1601</f>
        <v>0</v>
      </c>
      <c r="Q1601" s="202">
        <v>6.0000000000000002E-5</v>
      </c>
      <c r="R1601" s="202">
        <f>Q1601*H1601</f>
        <v>1.983E-2</v>
      </c>
      <c r="S1601" s="202">
        <v>0</v>
      </c>
      <c r="T1601" s="203">
        <f>S1601*H1601</f>
        <v>0</v>
      </c>
      <c r="U1601" s="35"/>
      <c r="V1601" s="35"/>
      <c r="W1601" s="35"/>
      <c r="X1601" s="35"/>
      <c r="Y1601" s="35"/>
      <c r="Z1601" s="35"/>
      <c r="AA1601" s="35"/>
      <c r="AB1601" s="35"/>
      <c r="AC1601" s="35"/>
      <c r="AD1601" s="35"/>
      <c r="AE1601" s="35"/>
      <c r="AR1601" s="204" t="s">
        <v>343</v>
      </c>
      <c r="AT1601" s="204" t="s">
        <v>208</v>
      </c>
      <c r="AU1601" s="204" t="s">
        <v>82</v>
      </c>
      <c r="AY1601" s="18" t="s">
        <v>206</v>
      </c>
      <c r="BE1601" s="205">
        <f>IF(N1601="základní",J1601,0)</f>
        <v>0</v>
      </c>
      <c r="BF1601" s="205">
        <f>IF(N1601="snížená",J1601,0)</f>
        <v>0</v>
      </c>
      <c r="BG1601" s="205">
        <f>IF(N1601="zákl. přenesená",J1601,0)</f>
        <v>0</v>
      </c>
      <c r="BH1601" s="205">
        <f>IF(N1601="sníž. přenesená",J1601,0)</f>
        <v>0</v>
      </c>
      <c r="BI1601" s="205">
        <f>IF(N1601="nulová",J1601,0)</f>
        <v>0</v>
      </c>
      <c r="BJ1601" s="18" t="s">
        <v>80</v>
      </c>
      <c r="BK1601" s="205">
        <f>ROUND(I1601*H1601,2)</f>
        <v>0</v>
      </c>
      <c r="BL1601" s="18" t="s">
        <v>343</v>
      </c>
      <c r="BM1601" s="204" t="s">
        <v>4079</v>
      </c>
    </row>
    <row r="1602" spans="1:65" s="2" customFormat="1" ht="48.75">
      <c r="A1602" s="35"/>
      <c r="B1602" s="36"/>
      <c r="C1602" s="37"/>
      <c r="D1602" s="208" t="s">
        <v>279</v>
      </c>
      <c r="E1602" s="37"/>
      <c r="F1602" s="221" t="s">
        <v>4080</v>
      </c>
      <c r="G1602" s="37"/>
      <c r="H1602" s="37"/>
      <c r="I1602" s="116"/>
      <c r="J1602" s="37"/>
      <c r="K1602" s="37"/>
      <c r="L1602" s="40"/>
      <c r="M1602" s="222"/>
      <c r="N1602" s="223"/>
      <c r="O1602" s="65"/>
      <c r="P1602" s="65"/>
      <c r="Q1602" s="65"/>
      <c r="R1602" s="65"/>
      <c r="S1602" s="65"/>
      <c r="T1602" s="66"/>
      <c r="U1602" s="35"/>
      <c r="V1602" s="35"/>
      <c r="W1602" s="35"/>
      <c r="X1602" s="35"/>
      <c r="Y1602" s="35"/>
      <c r="Z1602" s="35"/>
      <c r="AA1602" s="35"/>
      <c r="AB1602" s="35"/>
      <c r="AC1602" s="35"/>
      <c r="AD1602" s="35"/>
      <c r="AE1602" s="35"/>
      <c r="AT1602" s="18" t="s">
        <v>279</v>
      </c>
      <c r="AU1602" s="18" t="s">
        <v>82</v>
      </c>
    </row>
    <row r="1603" spans="1:65" s="2" customFormat="1" ht="16.5" customHeight="1">
      <c r="A1603" s="35"/>
      <c r="B1603" s="36"/>
      <c r="C1603" s="224" t="s">
        <v>4081</v>
      </c>
      <c r="D1603" s="224" t="s">
        <v>286</v>
      </c>
      <c r="E1603" s="225" t="s">
        <v>4082</v>
      </c>
      <c r="F1603" s="226" t="s">
        <v>4083</v>
      </c>
      <c r="G1603" s="227" t="s">
        <v>325</v>
      </c>
      <c r="H1603" s="228">
        <v>330.5</v>
      </c>
      <c r="I1603" s="229"/>
      <c r="J1603" s="230">
        <f>ROUND(I1603*H1603,2)</f>
        <v>0</v>
      </c>
      <c r="K1603" s="226" t="s">
        <v>277</v>
      </c>
      <c r="L1603" s="231"/>
      <c r="M1603" s="232" t="s">
        <v>19</v>
      </c>
      <c r="N1603" s="233" t="s">
        <v>43</v>
      </c>
      <c r="O1603" s="65"/>
      <c r="P1603" s="202">
        <f>O1603*H1603</f>
        <v>0</v>
      </c>
      <c r="Q1603" s="202">
        <v>5.0000000000000002E-5</v>
      </c>
      <c r="R1603" s="202">
        <f>Q1603*H1603</f>
        <v>1.6525000000000001E-2</v>
      </c>
      <c r="S1603" s="202">
        <v>0</v>
      </c>
      <c r="T1603" s="203">
        <f>S1603*H1603</f>
        <v>0</v>
      </c>
      <c r="U1603" s="35"/>
      <c r="V1603" s="35"/>
      <c r="W1603" s="35"/>
      <c r="X1603" s="35"/>
      <c r="Y1603" s="35"/>
      <c r="Z1603" s="35"/>
      <c r="AA1603" s="35"/>
      <c r="AB1603" s="35"/>
      <c r="AC1603" s="35"/>
      <c r="AD1603" s="35"/>
      <c r="AE1603" s="35"/>
      <c r="AR1603" s="204" t="s">
        <v>422</v>
      </c>
      <c r="AT1603" s="204" t="s">
        <v>286</v>
      </c>
      <c r="AU1603" s="204" t="s">
        <v>82</v>
      </c>
      <c r="AY1603" s="18" t="s">
        <v>206</v>
      </c>
      <c r="BE1603" s="205">
        <f>IF(N1603="základní",J1603,0)</f>
        <v>0</v>
      </c>
      <c r="BF1603" s="205">
        <f>IF(N1603="snížená",J1603,0)</f>
        <v>0</v>
      </c>
      <c r="BG1603" s="205">
        <f>IF(N1603="zákl. přenesená",J1603,0)</f>
        <v>0</v>
      </c>
      <c r="BH1603" s="205">
        <f>IF(N1603="sníž. přenesená",J1603,0)</f>
        <v>0</v>
      </c>
      <c r="BI1603" s="205">
        <f>IF(N1603="nulová",J1603,0)</f>
        <v>0</v>
      </c>
      <c r="BJ1603" s="18" t="s">
        <v>80</v>
      </c>
      <c r="BK1603" s="205">
        <f>ROUND(I1603*H1603,2)</f>
        <v>0</v>
      </c>
      <c r="BL1603" s="18" t="s">
        <v>343</v>
      </c>
      <c r="BM1603" s="204" t="s">
        <v>4084</v>
      </c>
    </row>
    <row r="1604" spans="1:65" s="2" customFormat="1" ht="16.5" customHeight="1">
      <c r="A1604" s="35"/>
      <c r="B1604" s="36"/>
      <c r="C1604" s="193" t="s">
        <v>4085</v>
      </c>
      <c r="D1604" s="193" t="s">
        <v>208</v>
      </c>
      <c r="E1604" s="194" t="s">
        <v>4086</v>
      </c>
      <c r="F1604" s="195" t="s">
        <v>4087</v>
      </c>
      <c r="G1604" s="196" t="s">
        <v>325</v>
      </c>
      <c r="H1604" s="197">
        <v>179.447</v>
      </c>
      <c r="I1604" s="198"/>
      <c r="J1604" s="199">
        <f>ROUND(I1604*H1604,2)</f>
        <v>0</v>
      </c>
      <c r="K1604" s="195" t="s">
        <v>277</v>
      </c>
      <c r="L1604" s="40"/>
      <c r="M1604" s="200" t="s">
        <v>19</v>
      </c>
      <c r="N1604" s="201" t="s">
        <v>43</v>
      </c>
      <c r="O1604" s="65"/>
      <c r="P1604" s="202">
        <f>O1604*H1604</f>
        <v>0</v>
      </c>
      <c r="Q1604" s="202">
        <v>1E-4</v>
      </c>
      <c r="R1604" s="202">
        <f>Q1604*H1604</f>
        <v>1.7944700000000001E-2</v>
      </c>
      <c r="S1604" s="202">
        <v>0</v>
      </c>
      <c r="T1604" s="203">
        <f>S1604*H1604</f>
        <v>0</v>
      </c>
      <c r="U1604" s="35"/>
      <c r="V1604" s="35"/>
      <c r="W1604" s="35"/>
      <c r="X1604" s="35"/>
      <c r="Y1604" s="35"/>
      <c r="Z1604" s="35"/>
      <c r="AA1604" s="35"/>
      <c r="AB1604" s="35"/>
      <c r="AC1604" s="35"/>
      <c r="AD1604" s="35"/>
      <c r="AE1604" s="35"/>
      <c r="AR1604" s="204" t="s">
        <v>343</v>
      </c>
      <c r="AT1604" s="204" t="s">
        <v>208</v>
      </c>
      <c r="AU1604" s="204" t="s">
        <v>82</v>
      </c>
      <c r="AY1604" s="18" t="s">
        <v>206</v>
      </c>
      <c r="BE1604" s="205">
        <f>IF(N1604="základní",J1604,0)</f>
        <v>0</v>
      </c>
      <c r="BF1604" s="205">
        <f>IF(N1604="snížená",J1604,0)</f>
        <v>0</v>
      </c>
      <c r="BG1604" s="205">
        <f>IF(N1604="zákl. přenesená",J1604,0)</f>
        <v>0</v>
      </c>
      <c r="BH1604" s="205">
        <f>IF(N1604="sníž. přenesená",J1604,0)</f>
        <v>0</v>
      </c>
      <c r="BI1604" s="205">
        <f>IF(N1604="nulová",J1604,0)</f>
        <v>0</v>
      </c>
      <c r="BJ1604" s="18" t="s">
        <v>80</v>
      </c>
      <c r="BK1604" s="205">
        <f>ROUND(I1604*H1604,2)</f>
        <v>0</v>
      </c>
      <c r="BL1604" s="18" t="s">
        <v>343</v>
      </c>
      <c r="BM1604" s="204" t="s">
        <v>4088</v>
      </c>
    </row>
    <row r="1605" spans="1:65" s="2" customFormat="1" ht="48.75">
      <c r="A1605" s="35"/>
      <c r="B1605" s="36"/>
      <c r="C1605" s="37"/>
      <c r="D1605" s="208" t="s">
        <v>279</v>
      </c>
      <c r="E1605" s="37"/>
      <c r="F1605" s="221" t="s">
        <v>4080</v>
      </c>
      <c r="G1605" s="37"/>
      <c r="H1605" s="37"/>
      <c r="I1605" s="116"/>
      <c r="J1605" s="37"/>
      <c r="K1605" s="37"/>
      <c r="L1605" s="40"/>
      <c r="M1605" s="222"/>
      <c r="N1605" s="223"/>
      <c r="O1605" s="65"/>
      <c r="P1605" s="65"/>
      <c r="Q1605" s="65"/>
      <c r="R1605" s="65"/>
      <c r="S1605" s="65"/>
      <c r="T1605" s="66"/>
      <c r="U1605" s="35"/>
      <c r="V1605" s="35"/>
      <c r="W1605" s="35"/>
      <c r="X1605" s="35"/>
      <c r="Y1605" s="35"/>
      <c r="Z1605" s="35"/>
      <c r="AA1605" s="35"/>
      <c r="AB1605" s="35"/>
      <c r="AC1605" s="35"/>
      <c r="AD1605" s="35"/>
      <c r="AE1605" s="35"/>
      <c r="AT1605" s="18" t="s">
        <v>279</v>
      </c>
      <c r="AU1605" s="18" t="s">
        <v>82</v>
      </c>
    </row>
    <row r="1606" spans="1:65" s="13" customFormat="1" ht="22.5">
      <c r="B1606" s="206"/>
      <c r="C1606" s="207"/>
      <c r="D1606" s="208" t="s">
        <v>246</v>
      </c>
      <c r="E1606" s="209" t="s">
        <v>19</v>
      </c>
      <c r="F1606" s="210" t="s">
        <v>4089</v>
      </c>
      <c r="G1606" s="207"/>
      <c r="H1606" s="211">
        <v>179.447</v>
      </c>
      <c r="I1606" s="212"/>
      <c r="J1606" s="207"/>
      <c r="K1606" s="207"/>
      <c r="L1606" s="213"/>
      <c r="M1606" s="214"/>
      <c r="N1606" s="215"/>
      <c r="O1606" s="215"/>
      <c r="P1606" s="215"/>
      <c r="Q1606" s="215"/>
      <c r="R1606" s="215"/>
      <c r="S1606" s="215"/>
      <c r="T1606" s="216"/>
      <c r="AT1606" s="217" t="s">
        <v>246</v>
      </c>
      <c r="AU1606" s="217" t="s">
        <v>82</v>
      </c>
      <c r="AV1606" s="13" t="s">
        <v>82</v>
      </c>
      <c r="AW1606" s="13" t="s">
        <v>33</v>
      </c>
      <c r="AX1606" s="13" t="s">
        <v>80</v>
      </c>
      <c r="AY1606" s="217" t="s">
        <v>206</v>
      </c>
    </row>
    <row r="1607" spans="1:65" s="2" customFormat="1" ht="16.5" customHeight="1">
      <c r="A1607" s="35"/>
      <c r="B1607" s="36"/>
      <c r="C1607" s="224" t="s">
        <v>4090</v>
      </c>
      <c r="D1607" s="224" t="s">
        <v>286</v>
      </c>
      <c r="E1607" s="225" t="s">
        <v>4091</v>
      </c>
      <c r="F1607" s="226" t="s">
        <v>4092</v>
      </c>
      <c r="G1607" s="227" t="s">
        <v>289</v>
      </c>
      <c r="H1607" s="228">
        <v>0.03</v>
      </c>
      <c r="I1607" s="229"/>
      <c r="J1607" s="230">
        <f>ROUND(I1607*H1607,2)</f>
        <v>0</v>
      </c>
      <c r="K1607" s="226" t="s">
        <v>277</v>
      </c>
      <c r="L1607" s="231"/>
      <c r="M1607" s="232" t="s">
        <v>19</v>
      </c>
      <c r="N1607" s="233" t="s">
        <v>43</v>
      </c>
      <c r="O1607" s="65"/>
      <c r="P1607" s="202">
        <f>O1607*H1607</f>
        <v>0</v>
      </c>
      <c r="Q1607" s="202">
        <v>1</v>
      </c>
      <c r="R1607" s="202">
        <f>Q1607*H1607</f>
        <v>0.03</v>
      </c>
      <c r="S1607" s="202">
        <v>0</v>
      </c>
      <c r="T1607" s="203">
        <f>S1607*H1607</f>
        <v>0</v>
      </c>
      <c r="U1607" s="35"/>
      <c r="V1607" s="35"/>
      <c r="W1607" s="35"/>
      <c r="X1607" s="35"/>
      <c r="Y1607" s="35"/>
      <c r="Z1607" s="35"/>
      <c r="AA1607" s="35"/>
      <c r="AB1607" s="35"/>
      <c r="AC1607" s="35"/>
      <c r="AD1607" s="35"/>
      <c r="AE1607" s="35"/>
      <c r="AR1607" s="204" t="s">
        <v>422</v>
      </c>
      <c r="AT1607" s="204" t="s">
        <v>286</v>
      </c>
      <c r="AU1607" s="204" t="s">
        <v>82</v>
      </c>
      <c r="AY1607" s="18" t="s">
        <v>206</v>
      </c>
      <c r="BE1607" s="205">
        <f>IF(N1607="základní",J1607,0)</f>
        <v>0</v>
      </c>
      <c r="BF1607" s="205">
        <f>IF(N1607="snížená",J1607,0)</f>
        <v>0</v>
      </c>
      <c r="BG1607" s="205">
        <f>IF(N1607="zákl. přenesená",J1607,0)</f>
        <v>0</v>
      </c>
      <c r="BH1607" s="205">
        <f>IF(N1607="sníž. přenesená",J1607,0)</f>
        <v>0</v>
      </c>
      <c r="BI1607" s="205">
        <f>IF(N1607="nulová",J1607,0)</f>
        <v>0</v>
      </c>
      <c r="BJ1607" s="18" t="s">
        <v>80</v>
      </c>
      <c r="BK1607" s="205">
        <f>ROUND(I1607*H1607,2)</f>
        <v>0</v>
      </c>
      <c r="BL1607" s="18" t="s">
        <v>343</v>
      </c>
      <c r="BM1607" s="204" t="s">
        <v>4093</v>
      </c>
    </row>
    <row r="1608" spans="1:65" s="13" customFormat="1" ht="11.25">
      <c r="B1608" s="206"/>
      <c r="C1608" s="207"/>
      <c r="D1608" s="208" t="s">
        <v>246</v>
      </c>
      <c r="E1608" s="209" t="s">
        <v>19</v>
      </c>
      <c r="F1608" s="210" t="s">
        <v>4094</v>
      </c>
      <c r="G1608" s="207"/>
      <c r="H1608" s="211">
        <v>0.03</v>
      </c>
      <c r="I1608" s="212"/>
      <c r="J1608" s="207"/>
      <c r="K1608" s="207"/>
      <c r="L1608" s="213"/>
      <c r="M1608" s="214"/>
      <c r="N1608" s="215"/>
      <c r="O1608" s="215"/>
      <c r="P1608" s="215"/>
      <c r="Q1608" s="215"/>
      <c r="R1608" s="215"/>
      <c r="S1608" s="215"/>
      <c r="T1608" s="216"/>
      <c r="AT1608" s="217" t="s">
        <v>246</v>
      </c>
      <c r="AU1608" s="217" t="s">
        <v>82</v>
      </c>
      <c r="AV1608" s="13" t="s">
        <v>82</v>
      </c>
      <c r="AW1608" s="13" t="s">
        <v>33</v>
      </c>
      <c r="AX1608" s="13" t="s">
        <v>80</v>
      </c>
      <c r="AY1608" s="217" t="s">
        <v>206</v>
      </c>
    </row>
    <row r="1609" spans="1:65" s="2" customFormat="1" ht="16.5" customHeight="1">
      <c r="A1609" s="35"/>
      <c r="B1609" s="36"/>
      <c r="C1609" s="224" t="s">
        <v>4095</v>
      </c>
      <c r="D1609" s="224" t="s">
        <v>286</v>
      </c>
      <c r="E1609" s="225" t="s">
        <v>4096</v>
      </c>
      <c r="F1609" s="226" t="s">
        <v>4097</v>
      </c>
      <c r="G1609" s="227" t="s">
        <v>289</v>
      </c>
      <c r="H1609" s="228">
        <v>0.24399999999999999</v>
      </c>
      <c r="I1609" s="229"/>
      <c r="J1609" s="230">
        <f>ROUND(I1609*H1609,2)</f>
        <v>0</v>
      </c>
      <c r="K1609" s="226" t="s">
        <v>277</v>
      </c>
      <c r="L1609" s="231"/>
      <c r="M1609" s="232" t="s">
        <v>19</v>
      </c>
      <c r="N1609" s="233" t="s">
        <v>43</v>
      </c>
      <c r="O1609" s="65"/>
      <c r="P1609" s="202">
        <f>O1609*H1609</f>
        <v>0</v>
      </c>
      <c r="Q1609" s="202">
        <v>1</v>
      </c>
      <c r="R1609" s="202">
        <f>Q1609*H1609</f>
        <v>0.24399999999999999</v>
      </c>
      <c r="S1609" s="202">
        <v>0</v>
      </c>
      <c r="T1609" s="203">
        <f>S1609*H1609</f>
        <v>0</v>
      </c>
      <c r="U1609" s="35"/>
      <c r="V1609" s="35"/>
      <c r="W1609" s="35"/>
      <c r="X1609" s="35"/>
      <c r="Y1609" s="35"/>
      <c r="Z1609" s="35"/>
      <c r="AA1609" s="35"/>
      <c r="AB1609" s="35"/>
      <c r="AC1609" s="35"/>
      <c r="AD1609" s="35"/>
      <c r="AE1609" s="35"/>
      <c r="AR1609" s="204" t="s">
        <v>422</v>
      </c>
      <c r="AT1609" s="204" t="s">
        <v>286</v>
      </c>
      <c r="AU1609" s="204" t="s">
        <v>82</v>
      </c>
      <c r="AY1609" s="18" t="s">
        <v>206</v>
      </c>
      <c r="BE1609" s="205">
        <f>IF(N1609="základní",J1609,0)</f>
        <v>0</v>
      </c>
      <c r="BF1609" s="205">
        <f>IF(N1609="snížená",J1609,0)</f>
        <v>0</v>
      </c>
      <c r="BG1609" s="205">
        <f>IF(N1609="zákl. přenesená",J1609,0)</f>
        <v>0</v>
      </c>
      <c r="BH1609" s="205">
        <f>IF(N1609="sníž. přenesená",J1609,0)</f>
        <v>0</v>
      </c>
      <c r="BI1609" s="205">
        <f>IF(N1609="nulová",J1609,0)</f>
        <v>0</v>
      </c>
      <c r="BJ1609" s="18" t="s">
        <v>80</v>
      </c>
      <c r="BK1609" s="205">
        <f>ROUND(I1609*H1609,2)</f>
        <v>0</v>
      </c>
      <c r="BL1609" s="18" t="s">
        <v>343</v>
      </c>
      <c r="BM1609" s="204" t="s">
        <v>4098</v>
      </c>
    </row>
    <row r="1610" spans="1:65" s="13" customFormat="1" ht="11.25">
      <c r="B1610" s="206"/>
      <c r="C1610" s="207"/>
      <c r="D1610" s="208" t="s">
        <v>246</v>
      </c>
      <c r="E1610" s="209" t="s">
        <v>19</v>
      </c>
      <c r="F1610" s="210" t="s">
        <v>4099</v>
      </c>
      <c r="G1610" s="207"/>
      <c r="H1610" s="211">
        <v>0.24399999999999999</v>
      </c>
      <c r="I1610" s="212"/>
      <c r="J1610" s="207"/>
      <c r="K1610" s="207"/>
      <c r="L1610" s="213"/>
      <c r="M1610" s="214"/>
      <c r="N1610" s="215"/>
      <c r="O1610" s="215"/>
      <c r="P1610" s="215"/>
      <c r="Q1610" s="215"/>
      <c r="R1610" s="215"/>
      <c r="S1610" s="215"/>
      <c r="T1610" s="216"/>
      <c r="AT1610" s="217" t="s">
        <v>246</v>
      </c>
      <c r="AU1610" s="217" t="s">
        <v>82</v>
      </c>
      <c r="AV1610" s="13" t="s">
        <v>82</v>
      </c>
      <c r="AW1610" s="13" t="s">
        <v>33</v>
      </c>
      <c r="AX1610" s="13" t="s">
        <v>80</v>
      </c>
      <c r="AY1610" s="217" t="s">
        <v>206</v>
      </c>
    </row>
    <row r="1611" spans="1:65" s="2" customFormat="1" ht="16.5" customHeight="1">
      <c r="A1611" s="35"/>
      <c r="B1611" s="36"/>
      <c r="C1611" s="224" t="s">
        <v>4100</v>
      </c>
      <c r="D1611" s="224" t="s">
        <v>286</v>
      </c>
      <c r="E1611" s="225" t="s">
        <v>4101</v>
      </c>
      <c r="F1611" s="226" t="s">
        <v>4102</v>
      </c>
      <c r="G1611" s="227" t="s">
        <v>289</v>
      </c>
      <c r="H1611" s="228">
        <v>0.41799999999999998</v>
      </c>
      <c r="I1611" s="229"/>
      <c r="J1611" s="230">
        <f>ROUND(I1611*H1611,2)</f>
        <v>0</v>
      </c>
      <c r="K1611" s="226" t="s">
        <v>277</v>
      </c>
      <c r="L1611" s="231"/>
      <c r="M1611" s="232" t="s">
        <v>19</v>
      </c>
      <c r="N1611" s="233" t="s">
        <v>43</v>
      </c>
      <c r="O1611" s="65"/>
      <c r="P1611" s="202">
        <f>O1611*H1611</f>
        <v>0</v>
      </c>
      <c r="Q1611" s="202">
        <v>1</v>
      </c>
      <c r="R1611" s="202">
        <f>Q1611*H1611</f>
        <v>0.41799999999999998</v>
      </c>
      <c r="S1611" s="202">
        <v>0</v>
      </c>
      <c r="T1611" s="203">
        <f>S1611*H1611</f>
        <v>0</v>
      </c>
      <c r="U1611" s="35"/>
      <c r="V1611" s="35"/>
      <c r="W1611" s="35"/>
      <c r="X1611" s="35"/>
      <c r="Y1611" s="35"/>
      <c r="Z1611" s="35"/>
      <c r="AA1611" s="35"/>
      <c r="AB1611" s="35"/>
      <c r="AC1611" s="35"/>
      <c r="AD1611" s="35"/>
      <c r="AE1611" s="35"/>
      <c r="AR1611" s="204" t="s">
        <v>422</v>
      </c>
      <c r="AT1611" s="204" t="s">
        <v>286</v>
      </c>
      <c r="AU1611" s="204" t="s">
        <v>82</v>
      </c>
      <c r="AY1611" s="18" t="s">
        <v>206</v>
      </c>
      <c r="BE1611" s="205">
        <f>IF(N1611="základní",J1611,0)</f>
        <v>0</v>
      </c>
      <c r="BF1611" s="205">
        <f>IF(N1611="snížená",J1611,0)</f>
        <v>0</v>
      </c>
      <c r="BG1611" s="205">
        <f>IF(N1611="zákl. přenesená",J1611,0)</f>
        <v>0</v>
      </c>
      <c r="BH1611" s="205">
        <f>IF(N1611="sníž. přenesená",J1611,0)</f>
        <v>0</v>
      </c>
      <c r="BI1611" s="205">
        <f>IF(N1611="nulová",J1611,0)</f>
        <v>0</v>
      </c>
      <c r="BJ1611" s="18" t="s">
        <v>80</v>
      </c>
      <c r="BK1611" s="205">
        <f>ROUND(I1611*H1611,2)</f>
        <v>0</v>
      </c>
      <c r="BL1611" s="18" t="s">
        <v>343</v>
      </c>
      <c r="BM1611" s="204" t="s">
        <v>4103</v>
      </c>
    </row>
    <row r="1612" spans="1:65" s="13" customFormat="1" ht="11.25">
      <c r="B1612" s="206"/>
      <c r="C1612" s="207"/>
      <c r="D1612" s="208" t="s">
        <v>246</v>
      </c>
      <c r="E1612" s="209" t="s">
        <v>19</v>
      </c>
      <c r="F1612" s="210" t="s">
        <v>4104</v>
      </c>
      <c r="G1612" s="207"/>
      <c r="H1612" s="211">
        <v>0.41799999999999998</v>
      </c>
      <c r="I1612" s="212"/>
      <c r="J1612" s="207"/>
      <c r="K1612" s="207"/>
      <c r="L1612" s="213"/>
      <c r="M1612" s="214"/>
      <c r="N1612" s="215"/>
      <c r="O1612" s="215"/>
      <c r="P1612" s="215"/>
      <c r="Q1612" s="215"/>
      <c r="R1612" s="215"/>
      <c r="S1612" s="215"/>
      <c r="T1612" s="216"/>
      <c r="AT1612" s="217" t="s">
        <v>246</v>
      </c>
      <c r="AU1612" s="217" t="s">
        <v>82</v>
      </c>
      <c r="AV1612" s="13" t="s">
        <v>82</v>
      </c>
      <c r="AW1612" s="13" t="s">
        <v>33</v>
      </c>
      <c r="AX1612" s="13" t="s">
        <v>80</v>
      </c>
      <c r="AY1612" s="217" t="s">
        <v>206</v>
      </c>
    </row>
    <row r="1613" spans="1:65" s="2" customFormat="1" ht="16.5" customHeight="1">
      <c r="A1613" s="35"/>
      <c r="B1613" s="36"/>
      <c r="C1613" s="224" t="s">
        <v>4105</v>
      </c>
      <c r="D1613" s="224" t="s">
        <v>286</v>
      </c>
      <c r="E1613" s="225" t="s">
        <v>4106</v>
      </c>
      <c r="F1613" s="226" t="s">
        <v>4107</v>
      </c>
      <c r="G1613" s="227" t="s">
        <v>289</v>
      </c>
      <c r="H1613" s="228">
        <v>0.84699999999999998</v>
      </c>
      <c r="I1613" s="229"/>
      <c r="J1613" s="230">
        <f>ROUND(I1613*H1613,2)</f>
        <v>0</v>
      </c>
      <c r="K1613" s="226" t="s">
        <v>277</v>
      </c>
      <c r="L1613" s="231"/>
      <c r="M1613" s="232" t="s">
        <v>19</v>
      </c>
      <c r="N1613" s="233" t="s">
        <v>43</v>
      </c>
      <c r="O1613" s="65"/>
      <c r="P1613" s="202">
        <f>O1613*H1613</f>
        <v>0</v>
      </c>
      <c r="Q1613" s="202">
        <v>1</v>
      </c>
      <c r="R1613" s="202">
        <f>Q1613*H1613</f>
        <v>0.84699999999999998</v>
      </c>
      <c r="S1613" s="202">
        <v>0</v>
      </c>
      <c r="T1613" s="203">
        <f>S1613*H1613</f>
        <v>0</v>
      </c>
      <c r="U1613" s="35"/>
      <c r="V1613" s="35"/>
      <c r="W1613" s="35"/>
      <c r="X1613" s="35"/>
      <c r="Y1613" s="35"/>
      <c r="Z1613" s="35"/>
      <c r="AA1613" s="35"/>
      <c r="AB1613" s="35"/>
      <c r="AC1613" s="35"/>
      <c r="AD1613" s="35"/>
      <c r="AE1613" s="35"/>
      <c r="AR1613" s="204" t="s">
        <v>422</v>
      </c>
      <c r="AT1613" s="204" t="s">
        <v>286</v>
      </c>
      <c r="AU1613" s="204" t="s">
        <v>82</v>
      </c>
      <c r="AY1613" s="18" t="s">
        <v>206</v>
      </c>
      <c r="BE1613" s="205">
        <f>IF(N1613="základní",J1613,0)</f>
        <v>0</v>
      </c>
      <c r="BF1613" s="205">
        <f>IF(N1613="snížená",J1613,0)</f>
        <v>0</v>
      </c>
      <c r="BG1613" s="205">
        <f>IF(N1613="zákl. přenesená",J1613,0)</f>
        <v>0</v>
      </c>
      <c r="BH1613" s="205">
        <f>IF(N1613="sníž. přenesená",J1613,0)</f>
        <v>0</v>
      </c>
      <c r="BI1613" s="205">
        <f>IF(N1613="nulová",J1613,0)</f>
        <v>0</v>
      </c>
      <c r="BJ1613" s="18" t="s">
        <v>80</v>
      </c>
      <c r="BK1613" s="205">
        <f>ROUND(I1613*H1613,2)</f>
        <v>0</v>
      </c>
      <c r="BL1613" s="18" t="s">
        <v>343</v>
      </c>
      <c r="BM1613" s="204" t="s">
        <v>4108</v>
      </c>
    </row>
    <row r="1614" spans="1:65" s="13" customFormat="1" ht="22.5">
      <c r="B1614" s="206"/>
      <c r="C1614" s="207"/>
      <c r="D1614" s="208" t="s">
        <v>246</v>
      </c>
      <c r="E1614" s="209" t="s">
        <v>19</v>
      </c>
      <c r="F1614" s="210" t="s">
        <v>4109</v>
      </c>
      <c r="G1614" s="207"/>
      <c r="H1614" s="211">
        <v>0.84699999999999998</v>
      </c>
      <c r="I1614" s="212"/>
      <c r="J1614" s="207"/>
      <c r="K1614" s="207"/>
      <c r="L1614" s="213"/>
      <c r="M1614" s="214"/>
      <c r="N1614" s="215"/>
      <c r="O1614" s="215"/>
      <c r="P1614" s="215"/>
      <c r="Q1614" s="215"/>
      <c r="R1614" s="215"/>
      <c r="S1614" s="215"/>
      <c r="T1614" s="216"/>
      <c r="AT1614" s="217" t="s">
        <v>246</v>
      </c>
      <c r="AU1614" s="217" t="s">
        <v>82</v>
      </c>
      <c r="AV1614" s="13" t="s">
        <v>82</v>
      </c>
      <c r="AW1614" s="13" t="s">
        <v>33</v>
      </c>
      <c r="AX1614" s="13" t="s">
        <v>80</v>
      </c>
      <c r="AY1614" s="217" t="s">
        <v>206</v>
      </c>
    </row>
    <row r="1615" spans="1:65" s="2" customFormat="1" ht="16.5" customHeight="1">
      <c r="A1615" s="35"/>
      <c r="B1615" s="36"/>
      <c r="C1615" s="224" t="s">
        <v>4110</v>
      </c>
      <c r="D1615" s="224" t="s">
        <v>286</v>
      </c>
      <c r="E1615" s="225" t="s">
        <v>4111</v>
      </c>
      <c r="F1615" s="226" t="s">
        <v>4112</v>
      </c>
      <c r="G1615" s="227" t="s">
        <v>289</v>
      </c>
      <c r="H1615" s="228">
        <v>3.3000000000000002E-2</v>
      </c>
      <c r="I1615" s="229"/>
      <c r="J1615" s="230">
        <f>ROUND(I1615*H1615,2)</f>
        <v>0</v>
      </c>
      <c r="K1615" s="226" t="s">
        <v>277</v>
      </c>
      <c r="L1615" s="231"/>
      <c r="M1615" s="232" t="s">
        <v>19</v>
      </c>
      <c r="N1615" s="233" t="s">
        <v>43</v>
      </c>
      <c r="O1615" s="65"/>
      <c r="P1615" s="202">
        <f>O1615*H1615</f>
        <v>0</v>
      </c>
      <c r="Q1615" s="202">
        <v>1</v>
      </c>
      <c r="R1615" s="202">
        <f>Q1615*H1615</f>
        <v>3.3000000000000002E-2</v>
      </c>
      <c r="S1615" s="202">
        <v>0</v>
      </c>
      <c r="T1615" s="203">
        <f>S1615*H1615</f>
        <v>0</v>
      </c>
      <c r="U1615" s="35"/>
      <c r="V1615" s="35"/>
      <c r="W1615" s="35"/>
      <c r="X1615" s="35"/>
      <c r="Y1615" s="35"/>
      <c r="Z1615" s="35"/>
      <c r="AA1615" s="35"/>
      <c r="AB1615" s="35"/>
      <c r="AC1615" s="35"/>
      <c r="AD1615" s="35"/>
      <c r="AE1615" s="35"/>
      <c r="AR1615" s="204" t="s">
        <v>422</v>
      </c>
      <c r="AT1615" s="204" t="s">
        <v>286</v>
      </c>
      <c r="AU1615" s="204" t="s">
        <v>82</v>
      </c>
      <c r="AY1615" s="18" t="s">
        <v>206</v>
      </c>
      <c r="BE1615" s="205">
        <f>IF(N1615="základní",J1615,0)</f>
        <v>0</v>
      </c>
      <c r="BF1615" s="205">
        <f>IF(N1615="snížená",J1615,0)</f>
        <v>0</v>
      </c>
      <c r="BG1615" s="205">
        <f>IF(N1615="zákl. přenesená",J1615,0)</f>
        <v>0</v>
      </c>
      <c r="BH1615" s="205">
        <f>IF(N1615="sníž. přenesená",J1615,0)</f>
        <v>0</v>
      </c>
      <c r="BI1615" s="205">
        <f>IF(N1615="nulová",J1615,0)</f>
        <v>0</v>
      </c>
      <c r="BJ1615" s="18" t="s">
        <v>80</v>
      </c>
      <c r="BK1615" s="205">
        <f>ROUND(I1615*H1615,2)</f>
        <v>0</v>
      </c>
      <c r="BL1615" s="18" t="s">
        <v>343</v>
      </c>
      <c r="BM1615" s="204" t="s">
        <v>4113</v>
      </c>
    </row>
    <row r="1616" spans="1:65" s="13" customFormat="1" ht="11.25">
      <c r="B1616" s="206"/>
      <c r="C1616" s="207"/>
      <c r="D1616" s="208" t="s">
        <v>246</v>
      </c>
      <c r="E1616" s="209" t="s">
        <v>19</v>
      </c>
      <c r="F1616" s="210" t="s">
        <v>4114</v>
      </c>
      <c r="G1616" s="207"/>
      <c r="H1616" s="211">
        <v>3.3000000000000002E-2</v>
      </c>
      <c r="I1616" s="212"/>
      <c r="J1616" s="207"/>
      <c r="K1616" s="207"/>
      <c r="L1616" s="213"/>
      <c r="M1616" s="214"/>
      <c r="N1616" s="215"/>
      <c r="O1616" s="215"/>
      <c r="P1616" s="215"/>
      <c r="Q1616" s="215"/>
      <c r="R1616" s="215"/>
      <c r="S1616" s="215"/>
      <c r="T1616" s="216"/>
      <c r="AT1616" s="217" t="s">
        <v>246</v>
      </c>
      <c r="AU1616" s="217" t="s">
        <v>82</v>
      </c>
      <c r="AV1616" s="13" t="s">
        <v>82</v>
      </c>
      <c r="AW1616" s="13" t="s">
        <v>33</v>
      </c>
      <c r="AX1616" s="13" t="s">
        <v>80</v>
      </c>
      <c r="AY1616" s="217" t="s">
        <v>206</v>
      </c>
    </row>
    <row r="1617" spans="1:65" s="2" customFormat="1" ht="16.5" customHeight="1">
      <c r="A1617" s="35"/>
      <c r="B1617" s="36"/>
      <c r="C1617" s="224" t="s">
        <v>4115</v>
      </c>
      <c r="D1617" s="224" t="s">
        <v>286</v>
      </c>
      <c r="E1617" s="225" t="s">
        <v>4116</v>
      </c>
      <c r="F1617" s="226" t="s">
        <v>4117</v>
      </c>
      <c r="G1617" s="227" t="s">
        <v>289</v>
      </c>
      <c r="H1617" s="228">
        <v>2E-3</v>
      </c>
      <c r="I1617" s="229"/>
      <c r="J1617" s="230">
        <f>ROUND(I1617*H1617,2)</f>
        <v>0</v>
      </c>
      <c r="K1617" s="226" t="s">
        <v>277</v>
      </c>
      <c r="L1617" s="231"/>
      <c r="M1617" s="232" t="s">
        <v>19</v>
      </c>
      <c r="N1617" s="233" t="s">
        <v>43</v>
      </c>
      <c r="O1617" s="65"/>
      <c r="P1617" s="202">
        <f>O1617*H1617</f>
        <v>0</v>
      </c>
      <c r="Q1617" s="202">
        <v>1</v>
      </c>
      <c r="R1617" s="202">
        <f>Q1617*H1617</f>
        <v>2E-3</v>
      </c>
      <c r="S1617" s="202">
        <v>0</v>
      </c>
      <c r="T1617" s="203">
        <f>S1617*H1617</f>
        <v>0</v>
      </c>
      <c r="U1617" s="35"/>
      <c r="V1617" s="35"/>
      <c r="W1617" s="35"/>
      <c r="X1617" s="35"/>
      <c r="Y1617" s="35"/>
      <c r="Z1617" s="35"/>
      <c r="AA1617" s="35"/>
      <c r="AB1617" s="35"/>
      <c r="AC1617" s="35"/>
      <c r="AD1617" s="35"/>
      <c r="AE1617" s="35"/>
      <c r="AR1617" s="204" t="s">
        <v>422</v>
      </c>
      <c r="AT1617" s="204" t="s">
        <v>286</v>
      </c>
      <c r="AU1617" s="204" t="s">
        <v>82</v>
      </c>
      <c r="AY1617" s="18" t="s">
        <v>206</v>
      </c>
      <c r="BE1617" s="205">
        <f>IF(N1617="základní",J1617,0)</f>
        <v>0</v>
      </c>
      <c r="BF1617" s="205">
        <f>IF(N1617="snížená",J1617,0)</f>
        <v>0</v>
      </c>
      <c r="BG1617" s="205">
        <f>IF(N1617="zákl. přenesená",J1617,0)</f>
        <v>0</v>
      </c>
      <c r="BH1617" s="205">
        <f>IF(N1617="sníž. přenesená",J1617,0)</f>
        <v>0</v>
      </c>
      <c r="BI1617" s="205">
        <f>IF(N1617="nulová",J1617,0)</f>
        <v>0</v>
      </c>
      <c r="BJ1617" s="18" t="s">
        <v>80</v>
      </c>
      <c r="BK1617" s="205">
        <f>ROUND(I1617*H1617,2)</f>
        <v>0</v>
      </c>
      <c r="BL1617" s="18" t="s">
        <v>343</v>
      </c>
      <c r="BM1617" s="204" t="s">
        <v>4118</v>
      </c>
    </row>
    <row r="1618" spans="1:65" s="13" customFormat="1" ht="11.25">
      <c r="B1618" s="206"/>
      <c r="C1618" s="207"/>
      <c r="D1618" s="208" t="s">
        <v>246</v>
      </c>
      <c r="E1618" s="209" t="s">
        <v>19</v>
      </c>
      <c r="F1618" s="210" t="s">
        <v>4119</v>
      </c>
      <c r="G1618" s="207"/>
      <c r="H1618" s="211">
        <v>2E-3</v>
      </c>
      <c r="I1618" s="212"/>
      <c r="J1618" s="207"/>
      <c r="K1618" s="207"/>
      <c r="L1618" s="213"/>
      <c r="M1618" s="214"/>
      <c r="N1618" s="215"/>
      <c r="O1618" s="215"/>
      <c r="P1618" s="215"/>
      <c r="Q1618" s="215"/>
      <c r="R1618" s="215"/>
      <c r="S1618" s="215"/>
      <c r="T1618" s="216"/>
      <c r="AT1618" s="217" t="s">
        <v>246</v>
      </c>
      <c r="AU1618" s="217" t="s">
        <v>82</v>
      </c>
      <c r="AV1618" s="13" t="s">
        <v>82</v>
      </c>
      <c r="AW1618" s="13" t="s">
        <v>33</v>
      </c>
      <c r="AX1618" s="13" t="s">
        <v>80</v>
      </c>
      <c r="AY1618" s="217" t="s">
        <v>206</v>
      </c>
    </row>
    <row r="1619" spans="1:65" s="2" customFormat="1" ht="21.75" customHeight="1">
      <c r="A1619" s="35"/>
      <c r="B1619" s="36"/>
      <c r="C1619" s="224" t="s">
        <v>4120</v>
      </c>
      <c r="D1619" s="224" t="s">
        <v>286</v>
      </c>
      <c r="E1619" s="225" t="s">
        <v>4121</v>
      </c>
      <c r="F1619" s="226" t="s">
        <v>4122</v>
      </c>
      <c r="G1619" s="227" t="s">
        <v>220</v>
      </c>
      <c r="H1619" s="228">
        <v>4</v>
      </c>
      <c r="I1619" s="229"/>
      <c r="J1619" s="230">
        <f>ROUND(I1619*H1619,2)</f>
        <v>0</v>
      </c>
      <c r="K1619" s="226" t="s">
        <v>277</v>
      </c>
      <c r="L1619" s="231"/>
      <c r="M1619" s="232" t="s">
        <v>19</v>
      </c>
      <c r="N1619" s="233" t="s">
        <v>43</v>
      </c>
      <c r="O1619" s="65"/>
      <c r="P1619" s="202">
        <f>O1619*H1619</f>
        <v>0</v>
      </c>
      <c r="Q1619" s="202">
        <v>6.4000000000000001E-2</v>
      </c>
      <c r="R1619" s="202">
        <f>Q1619*H1619</f>
        <v>0.25600000000000001</v>
      </c>
      <c r="S1619" s="202">
        <v>0</v>
      </c>
      <c r="T1619" s="203">
        <f>S1619*H1619</f>
        <v>0</v>
      </c>
      <c r="U1619" s="35"/>
      <c r="V1619" s="35"/>
      <c r="W1619" s="35"/>
      <c r="X1619" s="35"/>
      <c r="Y1619" s="35"/>
      <c r="Z1619" s="35"/>
      <c r="AA1619" s="35"/>
      <c r="AB1619" s="35"/>
      <c r="AC1619" s="35"/>
      <c r="AD1619" s="35"/>
      <c r="AE1619" s="35"/>
      <c r="AR1619" s="204" t="s">
        <v>422</v>
      </c>
      <c r="AT1619" s="204" t="s">
        <v>286</v>
      </c>
      <c r="AU1619" s="204" t="s">
        <v>82</v>
      </c>
      <c r="AY1619" s="18" t="s">
        <v>206</v>
      </c>
      <c r="BE1619" s="205">
        <f>IF(N1619="základní",J1619,0)</f>
        <v>0</v>
      </c>
      <c r="BF1619" s="205">
        <f>IF(N1619="snížená",J1619,0)</f>
        <v>0</v>
      </c>
      <c r="BG1619" s="205">
        <f>IF(N1619="zákl. přenesená",J1619,0)</f>
        <v>0</v>
      </c>
      <c r="BH1619" s="205">
        <f>IF(N1619="sníž. přenesená",J1619,0)</f>
        <v>0</v>
      </c>
      <c r="BI1619" s="205">
        <f>IF(N1619="nulová",J1619,0)</f>
        <v>0</v>
      </c>
      <c r="BJ1619" s="18" t="s">
        <v>80</v>
      </c>
      <c r="BK1619" s="205">
        <f>ROUND(I1619*H1619,2)</f>
        <v>0</v>
      </c>
      <c r="BL1619" s="18" t="s">
        <v>343</v>
      </c>
      <c r="BM1619" s="204" t="s">
        <v>4123</v>
      </c>
    </row>
    <row r="1620" spans="1:65" s="2" customFormat="1" ht="16.5" customHeight="1">
      <c r="A1620" s="35"/>
      <c r="B1620" s="36"/>
      <c r="C1620" s="224" t="s">
        <v>4124</v>
      </c>
      <c r="D1620" s="224" t="s">
        <v>286</v>
      </c>
      <c r="E1620" s="225" t="s">
        <v>4125</v>
      </c>
      <c r="F1620" s="226" t="s">
        <v>4126</v>
      </c>
      <c r="G1620" s="227" t="s">
        <v>289</v>
      </c>
      <c r="H1620" s="228">
        <v>0.52900000000000003</v>
      </c>
      <c r="I1620" s="229"/>
      <c r="J1620" s="230">
        <f>ROUND(I1620*H1620,2)</f>
        <v>0</v>
      </c>
      <c r="K1620" s="226" t="s">
        <v>277</v>
      </c>
      <c r="L1620" s="231"/>
      <c r="M1620" s="232" t="s">
        <v>19</v>
      </c>
      <c r="N1620" s="233" t="s">
        <v>43</v>
      </c>
      <c r="O1620" s="65"/>
      <c r="P1620" s="202">
        <f>O1620*H1620</f>
        <v>0</v>
      </c>
      <c r="Q1620" s="202">
        <v>1</v>
      </c>
      <c r="R1620" s="202">
        <f>Q1620*H1620</f>
        <v>0.52900000000000003</v>
      </c>
      <c r="S1620" s="202">
        <v>0</v>
      </c>
      <c r="T1620" s="203">
        <f>S1620*H1620</f>
        <v>0</v>
      </c>
      <c r="U1620" s="35"/>
      <c r="V1620" s="35"/>
      <c r="W1620" s="35"/>
      <c r="X1620" s="35"/>
      <c r="Y1620" s="35"/>
      <c r="Z1620" s="35"/>
      <c r="AA1620" s="35"/>
      <c r="AB1620" s="35"/>
      <c r="AC1620" s="35"/>
      <c r="AD1620" s="35"/>
      <c r="AE1620" s="35"/>
      <c r="AR1620" s="204" t="s">
        <v>422</v>
      </c>
      <c r="AT1620" s="204" t="s">
        <v>286</v>
      </c>
      <c r="AU1620" s="204" t="s">
        <v>82</v>
      </c>
      <c r="AY1620" s="18" t="s">
        <v>206</v>
      </c>
      <c r="BE1620" s="205">
        <f>IF(N1620="základní",J1620,0)</f>
        <v>0</v>
      </c>
      <c r="BF1620" s="205">
        <f>IF(N1620="snížená",J1620,0)</f>
        <v>0</v>
      </c>
      <c r="BG1620" s="205">
        <f>IF(N1620="zákl. přenesená",J1620,0)</f>
        <v>0</v>
      </c>
      <c r="BH1620" s="205">
        <f>IF(N1620="sníž. přenesená",J1620,0)</f>
        <v>0</v>
      </c>
      <c r="BI1620" s="205">
        <f>IF(N1620="nulová",J1620,0)</f>
        <v>0</v>
      </c>
      <c r="BJ1620" s="18" t="s">
        <v>80</v>
      </c>
      <c r="BK1620" s="205">
        <f>ROUND(I1620*H1620,2)</f>
        <v>0</v>
      </c>
      <c r="BL1620" s="18" t="s">
        <v>343</v>
      </c>
      <c r="BM1620" s="204" t="s">
        <v>4127</v>
      </c>
    </row>
    <row r="1621" spans="1:65" s="13" customFormat="1" ht="11.25">
      <c r="B1621" s="206"/>
      <c r="C1621" s="207"/>
      <c r="D1621" s="208" t="s">
        <v>246</v>
      </c>
      <c r="E1621" s="209" t="s">
        <v>19</v>
      </c>
      <c r="F1621" s="210" t="s">
        <v>4128</v>
      </c>
      <c r="G1621" s="207"/>
      <c r="H1621" s="211">
        <v>0.52900000000000003</v>
      </c>
      <c r="I1621" s="212"/>
      <c r="J1621" s="207"/>
      <c r="K1621" s="207"/>
      <c r="L1621" s="213"/>
      <c r="M1621" s="214"/>
      <c r="N1621" s="215"/>
      <c r="O1621" s="215"/>
      <c r="P1621" s="215"/>
      <c r="Q1621" s="215"/>
      <c r="R1621" s="215"/>
      <c r="S1621" s="215"/>
      <c r="T1621" s="216"/>
      <c r="AT1621" s="217" t="s">
        <v>246</v>
      </c>
      <c r="AU1621" s="217" t="s">
        <v>82</v>
      </c>
      <c r="AV1621" s="13" t="s">
        <v>82</v>
      </c>
      <c r="AW1621" s="13" t="s">
        <v>33</v>
      </c>
      <c r="AX1621" s="13" t="s">
        <v>80</v>
      </c>
      <c r="AY1621" s="217" t="s">
        <v>206</v>
      </c>
    </row>
    <row r="1622" spans="1:65" s="2" customFormat="1" ht="16.5" customHeight="1">
      <c r="A1622" s="35"/>
      <c r="B1622" s="36"/>
      <c r="C1622" s="224" t="s">
        <v>4129</v>
      </c>
      <c r="D1622" s="224" t="s">
        <v>286</v>
      </c>
      <c r="E1622" s="225" t="s">
        <v>4130</v>
      </c>
      <c r="F1622" s="226" t="s">
        <v>4131</v>
      </c>
      <c r="G1622" s="227" t="s">
        <v>289</v>
      </c>
      <c r="H1622" s="228">
        <v>0.91</v>
      </c>
      <c r="I1622" s="229"/>
      <c r="J1622" s="230">
        <f>ROUND(I1622*H1622,2)</f>
        <v>0</v>
      </c>
      <c r="K1622" s="226" t="s">
        <v>277</v>
      </c>
      <c r="L1622" s="231"/>
      <c r="M1622" s="232" t="s">
        <v>19</v>
      </c>
      <c r="N1622" s="233" t="s">
        <v>43</v>
      </c>
      <c r="O1622" s="65"/>
      <c r="P1622" s="202">
        <f>O1622*H1622</f>
        <v>0</v>
      </c>
      <c r="Q1622" s="202">
        <v>1</v>
      </c>
      <c r="R1622" s="202">
        <f>Q1622*H1622</f>
        <v>0.91</v>
      </c>
      <c r="S1622" s="202">
        <v>0</v>
      </c>
      <c r="T1622" s="203">
        <f>S1622*H1622</f>
        <v>0</v>
      </c>
      <c r="U1622" s="35"/>
      <c r="V1622" s="35"/>
      <c r="W1622" s="35"/>
      <c r="X1622" s="35"/>
      <c r="Y1622" s="35"/>
      <c r="Z1622" s="35"/>
      <c r="AA1622" s="35"/>
      <c r="AB1622" s="35"/>
      <c r="AC1622" s="35"/>
      <c r="AD1622" s="35"/>
      <c r="AE1622" s="35"/>
      <c r="AR1622" s="204" t="s">
        <v>422</v>
      </c>
      <c r="AT1622" s="204" t="s">
        <v>286</v>
      </c>
      <c r="AU1622" s="204" t="s">
        <v>82</v>
      </c>
      <c r="AY1622" s="18" t="s">
        <v>206</v>
      </c>
      <c r="BE1622" s="205">
        <f>IF(N1622="základní",J1622,0)</f>
        <v>0</v>
      </c>
      <c r="BF1622" s="205">
        <f>IF(N1622="snížená",J1622,0)</f>
        <v>0</v>
      </c>
      <c r="BG1622" s="205">
        <f>IF(N1622="zákl. přenesená",J1622,0)</f>
        <v>0</v>
      </c>
      <c r="BH1622" s="205">
        <f>IF(N1622="sníž. přenesená",J1622,0)</f>
        <v>0</v>
      </c>
      <c r="BI1622" s="205">
        <f>IF(N1622="nulová",J1622,0)</f>
        <v>0</v>
      </c>
      <c r="BJ1622" s="18" t="s">
        <v>80</v>
      </c>
      <c r="BK1622" s="205">
        <f>ROUND(I1622*H1622,2)</f>
        <v>0</v>
      </c>
      <c r="BL1622" s="18" t="s">
        <v>343</v>
      </c>
      <c r="BM1622" s="204" t="s">
        <v>4132</v>
      </c>
    </row>
    <row r="1623" spans="1:65" s="13" customFormat="1" ht="11.25">
      <c r="B1623" s="206"/>
      <c r="C1623" s="207"/>
      <c r="D1623" s="208" t="s">
        <v>246</v>
      </c>
      <c r="E1623" s="209" t="s">
        <v>19</v>
      </c>
      <c r="F1623" s="210" t="s">
        <v>4133</v>
      </c>
      <c r="G1623" s="207"/>
      <c r="H1623" s="211">
        <v>0.75800000000000001</v>
      </c>
      <c r="I1623" s="212"/>
      <c r="J1623" s="207"/>
      <c r="K1623" s="207"/>
      <c r="L1623" s="213"/>
      <c r="M1623" s="214"/>
      <c r="N1623" s="215"/>
      <c r="O1623" s="215"/>
      <c r="P1623" s="215"/>
      <c r="Q1623" s="215"/>
      <c r="R1623" s="215"/>
      <c r="S1623" s="215"/>
      <c r="T1623" s="216"/>
      <c r="AT1623" s="217" t="s">
        <v>246</v>
      </c>
      <c r="AU1623" s="217" t="s">
        <v>82</v>
      </c>
      <c r="AV1623" s="13" t="s">
        <v>82</v>
      </c>
      <c r="AW1623" s="13" t="s">
        <v>33</v>
      </c>
      <c r="AX1623" s="13" t="s">
        <v>80</v>
      </c>
      <c r="AY1623" s="217" t="s">
        <v>206</v>
      </c>
    </row>
    <row r="1624" spans="1:65" s="13" customFormat="1" ht="11.25">
      <c r="B1624" s="206"/>
      <c r="C1624" s="207"/>
      <c r="D1624" s="208" t="s">
        <v>246</v>
      </c>
      <c r="E1624" s="207"/>
      <c r="F1624" s="210" t="s">
        <v>4134</v>
      </c>
      <c r="G1624" s="207"/>
      <c r="H1624" s="211">
        <v>0.91</v>
      </c>
      <c r="I1624" s="212"/>
      <c r="J1624" s="207"/>
      <c r="K1624" s="207"/>
      <c r="L1624" s="213"/>
      <c r="M1624" s="214"/>
      <c r="N1624" s="215"/>
      <c r="O1624" s="215"/>
      <c r="P1624" s="215"/>
      <c r="Q1624" s="215"/>
      <c r="R1624" s="215"/>
      <c r="S1624" s="215"/>
      <c r="T1624" s="216"/>
      <c r="AT1624" s="217" t="s">
        <v>246</v>
      </c>
      <c r="AU1624" s="217" t="s">
        <v>82</v>
      </c>
      <c r="AV1624" s="13" t="s">
        <v>82</v>
      </c>
      <c r="AW1624" s="13" t="s">
        <v>4</v>
      </c>
      <c r="AX1624" s="13" t="s">
        <v>80</v>
      </c>
      <c r="AY1624" s="217" t="s">
        <v>206</v>
      </c>
    </row>
    <row r="1625" spans="1:65" s="2" customFormat="1" ht="16.5" customHeight="1">
      <c r="A1625" s="35"/>
      <c r="B1625" s="36"/>
      <c r="C1625" s="224" t="s">
        <v>4135</v>
      </c>
      <c r="D1625" s="224" t="s">
        <v>286</v>
      </c>
      <c r="E1625" s="225" t="s">
        <v>4136</v>
      </c>
      <c r="F1625" s="226" t="s">
        <v>4137</v>
      </c>
      <c r="G1625" s="227" t="s">
        <v>289</v>
      </c>
      <c r="H1625" s="228">
        <v>9.7000000000000003E-2</v>
      </c>
      <c r="I1625" s="229"/>
      <c r="J1625" s="230">
        <f>ROUND(I1625*H1625,2)</f>
        <v>0</v>
      </c>
      <c r="K1625" s="226" t="s">
        <v>277</v>
      </c>
      <c r="L1625" s="231"/>
      <c r="M1625" s="232" t="s">
        <v>19</v>
      </c>
      <c r="N1625" s="233" t="s">
        <v>43</v>
      </c>
      <c r="O1625" s="65"/>
      <c r="P1625" s="202">
        <f>O1625*H1625</f>
        <v>0</v>
      </c>
      <c r="Q1625" s="202">
        <v>1</v>
      </c>
      <c r="R1625" s="202">
        <f>Q1625*H1625</f>
        <v>9.7000000000000003E-2</v>
      </c>
      <c r="S1625" s="202">
        <v>0</v>
      </c>
      <c r="T1625" s="203">
        <f>S1625*H1625</f>
        <v>0</v>
      </c>
      <c r="U1625" s="35"/>
      <c r="V1625" s="35"/>
      <c r="W1625" s="35"/>
      <c r="X1625" s="35"/>
      <c r="Y1625" s="35"/>
      <c r="Z1625" s="35"/>
      <c r="AA1625" s="35"/>
      <c r="AB1625" s="35"/>
      <c r="AC1625" s="35"/>
      <c r="AD1625" s="35"/>
      <c r="AE1625" s="35"/>
      <c r="AR1625" s="204" t="s">
        <v>422</v>
      </c>
      <c r="AT1625" s="204" t="s">
        <v>286</v>
      </c>
      <c r="AU1625" s="204" t="s">
        <v>82</v>
      </c>
      <c r="AY1625" s="18" t="s">
        <v>206</v>
      </c>
      <c r="BE1625" s="205">
        <f>IF(N1625="základní",J1625,0)</f>
        <v>0</v>
      </c>
      <c r="BF1625" s="205">
        <f>IF(N1625="snížená",J1625,0)</f>
        <v>0</v>
      </c>
      <c r="BG1625" s="205">
        <f>IF(N1625="zákl. přenesená",J1625,0)</f>
        <v>0</v>
      </c>
      <c r="BH1625" s="205">
        <f>IF(N1625="sníž. přenesená",J1625,0)</f>
        <v>0</v>
      </c>
      <c r="BI1625" s="205">
        <f>IF(N1625="nulová",J1625,0)</f>
        <v>0</v>
      </c>
      <c r="BJ1625" s="18" t="s">
        <v>80</v>
      </c>
      <c r="BK1625" s="205">
        <f>ROUND(I1625*H1625,2)</f>
        <v>0</v>
      </c>
      <c r="BL1625" s="18" t="s">
        <v>343</v>
      </c>
      <c r="BM1625" s="204" t="s">
        <v>4138</v>
      </c>
    </row>
    <row r="1626" spans="1:65" s="13" customFormat="1" ht="11.25">
      <c r="B1626" s="206"/>
      <c r="C1626" s="207"/>
      <c r="D1626" s="208" t="s">
        <v>246</v>
      </c>
      <c r="E1626" s="209" t="s">
        <v>19</v>
      </c>
      <c r="F1626" s="210" t="s">
        <v>4139</v>
      </c>
      <c r="G1626" s="207"/>
      <c r="H1626" s="211">
        <v>9.7000000000000003E-2</v>
      </c>
      <c r="I1626" s="212"/>
      <c r="J1626" s="207"/>
      <c r="K1626" s="207"/>
      <c r="L1626" s="213"/>
      <c r="M1626" s="214"/>
      <c r="N1626" s="215"/>
      <c r="O1626" s="215"/>
      <c r="P1626" s="215"/>
      <c r="Q1626" s="215"/>
      <c r="R1626" s="215"/>
      <c r="S1626" s="215"/>
      <c r="T1626" s="216"/>
      <c r="AT1626" s="217" t="s">
        <v>246</v>
      </c>
      <c r="AU1626" s="217" t="s">
        <v>82</v>
      </c>
      <c r="AV1626" s="13" t="s">
        <v>82</v>
      </c>
      <c r="AW1626" s="13" t="s">
        <v>33</v>
      </c>
      <c r="AX1626" s="13" t="s">
        <v>80</v>
      </c>
      <c r="AY1626" s="217" t="s">
        <v>206</v>
      </c>
    </row>
    <row r="1627" spans="1:65" s="2" customFormat="1" ht="16.5" customHeight="1">
      <c r="A1627" s="35"/>
      <c r="B1627" s="36"/>
      <c r="C1627" s="224" t="s">
        <v>4140</v>
      </c>
      <c r="D1627" s="224" t="s">
        <v>286</v>
      </c>
      <c r="E1627" s="225" t="s">
        <v>4141</v>
      </c>
      <c r="F1627" s="226" t="s">
        <v>4142</v>
      </c>
      <c r="G1627" s="227" t="s">
        <v>211</v>
      </c>
      <c r="H1627" s="228">
        <v>8</v>
      </c>
      <c r="I1627" s="229"/>
      <c r="J1627" s="230">
        <f>ROUND(I1627*H1627,2)</f>
        <v>0</v>
      </c>
      <c r="K1627" s="226" t="s">
        <v>277</v>
      </c>
      <c r="L1627" s="231"/>
      <c r="M1627" s="232" t="s">
        <v>19</v>
      </c>
      <c r="N1627" s="233" t="s">
        <v>43</v>
      </c>
      <c r="O1627" s="65"/>
      <c r="P1627" s="202">
        <f>O1627*H1627</f>
        <v>0</v>
      </c>
      <c r="Q1627" s="202">
        <v>8.0000000000000004E-4</v>
      </c>
      <c r="R1627" s="202">
        <f>Q1627*H1627</f>
        <v>6.4000000000000003E-3</v>
      </c>
      <c r="S1627" s="202">
        <v>0</v>
      </c>
      <c r="T1627" s="203">
        <f>S1627*H1627</f>
        <v>0</v>
      </c>
      <c r="U1627" s="35"/>
      <c r="V1627" s="35"/>
      <c r="W1627" s="35"/>
      <c r="X1627" s="35"/>
      <c r="Y1627" s="35"/>
      <c r="Z1627" s="35"/>
      <c r="AA1627" s="35"/>
      <c r="AB1627" s="35"/>
      <c r="AC1627" s="35"/>
      <c r="AD1627" s="35"/>
      <c r="AE1627" s="35"/>
      <c r="AR1627" s="204" t="s">
        <v>422</v>
      </c>
      <c r="AT1627" s="204" t="s">
        <v>286</v>
      </c>
      <c r="AU1627" s="204" t="s">
        <v>82</v>
      </c>
      <c r="AY1627" s="18" t="s">
        <v>206</v>
      </c>
      <c r="BE1627" s="205">
        <f>IF(N1627="základní",J1627,0)</f>
        <v>0</v>
      </c>
      <c r="BF1627" s="205">
        <f>IF(N1627="snížená",J1627,0)</f>
        <v>0</v>
      </c>
      <c r="BG1627" s="205">
        <f>IF(N1627="zákl. přenesená",J1627,0)</f>
        <v>0</v>
      </c>
      <c r="BH1627" s="205">
        <f>IF(N1627="sníž. přenesená",J1627,0)</f>
        <v>0</v>
      </c>
      <c r="BI1627" s="205">
        <f>IF(N1627="nulová",J1627,0)</f>
        <v>0</v>
      </c>
      <c r="BJ1627" s="18" t="s">
        <v>80</v>
      </c>
      <c r="BK1627" s="205">
        <f>ROUND(I1627*H1627,2)</f>
        <v>0</v>
      </c>
      <c r="BL1627" s="18" t="s">
        <v>343</v>
      </c>
      <c r="BM1627" s="204" t="s">
        <v>4143</v>
      </c>
    </row>
    <row r="1628" spans="1:65" s="2" customFormat="1" ht="21.75" customHeight="1">
      <c r="A1628" s="35"/>
      <c r="B1628" s="36"/>
      <c r="C1628" s="193" t="s">
        <v>4144</v>
      </c>
      <c r="D1628" s="193" t="s">
        <v>208</v>
      </c>
      <c r="E1628" s="194" t="s">
        <v>4145</v>
      </c>
      <c r="F1628" s="195" t="s">
        <v>4146</v>
      </c>
      <c r="G1628" s="196" t="s">
        <v>220</v>
      </c>
      <c r="H1628" s="197">
        <v>324.31</v>
      </c>
      <c r="I1628" s="198"/>
      <c r="J1628" s="199">
        <f>ROUND(I1628*H1628,2)</f>
        <v>0</v>
      </c>
      <c r="K1628" s="195" t="s">
        <v>277</v>
      </c>
      <c r="L1628" s="40"/>
      <c r="M1628" s="200" t="s">
        <v>19</v>
      </c>
      <c r="N1628" s="201" t="s">
        <v>43</v>
      </c>
      <c r="O1628" s="65"/>
      <c r="P1628" s="202">
        <f>O1628*H1628</f>
        <v>0</v>
      </c>
      <c r="Q1628" s="202">
        <v>6.0000000000000002E-5</v>
      </c>
      <c r="R1628" s="202">
        <f>Q1628*H1628</f>
        <v>1.94586E-2</v>
      </c>
      <c r="S1628" s="202">
        <v>0</v>
      </c>
      <c r="T1628" s="203">
        <f>S1628*H1628</f>
        <v>0</v>
      </c>
      <c r="U1628" s="35"/>
      <c r="V1628" s="35"/>
      <c r="W1628" s="35"/>
      <c r="X1628" s="35"/>
      <c r="Y1628" s="35"/>
      <c r="Z1628" s="35"/>
      <c r="AA1628" s="35"/>
      <c r="AB1628" s="35"/>
      <c r="AC1628" s="35"/>
      <c r="AD1628" s="35"/>
      <c r="AE1628" s="35"/>
      <c r="AR1628" s="204" t="s">
        <v>343</v>
      </c>
      <c r="AT1628" s="204" t="s">
        <v>208</v>
      </c>
      <c r="AU1628" s="204" t="s">
        <v>82</v>
      </c>
      <c r="AY1628" s="18" t="s">
        <v>206</v>
      </c>
      <c r="BE1628" s="205">
        <f>IF(N1628="základní",J1628,0)</f>
        <v>0</v>
      </c>
      <c r="BF1628" s="205">
        <f>IF(N1628="snížená",J1628,0)</f>
        <v>0</v>
      </c>
      <c r="BG1628" s="205">
        <f>IF(N1628="zákl. přenesená",J1628,0)</f>
        <v>0</v>
      </c>
      <c r="BH1628" s="205">
        <f>IF(N1628="sníž. přenesená",J1628,0)</f>
        <v>0</v>
      </c>
      <c r="BI1628" s="205">
        <f>IF(N1628="nulová",J1628,0)</f>
        <v>0</v>
      </c>
      <c r="BJ1628" s="18" t="s">
        <v>80</v>
      </c>
      <c r="BK1628" s="205">
        <f>ROUND(I1628*H1628,2)</f>
        <v>0</v>
      </c>
      <c r="BL1628" s="18" t="s">
        <v>343</v>
      </c>
      <c r="BM1628" s="204" t="s">
        <v>4147</v>
      </c>
    </row>
    <row r="1629" spans="1:65" s="2" customFormat="1" ht="97.5">
      <c r="A1629" s="35"/>
      <c r="B1629" s="36"/>
      <c r="C1629" s="37"/>
      <c r="D1629" s="208" t="s">
        <v>279</v>
      </c>
      <c r="E1629" s="37"/>
      <c r="F1629" s="221" t="s">
        <v>4148</v>
      </c>
      <c r="G1629" s="37"/>
      <c r="H1629" s="37"/>
      <c r="I1629" s="116"/>
      <c r="J1629" s="37"/>
      <c r="K1629" s="37"/>
      <c r="L1629" s="40"/>
      <c r="M1629" s="222"/>
      <c r="N1629" s="223"/>
      <c r="O1629" s="65"/>
      <c r="P1629" s="65"/>
      <c r="Q1629" s="65"/>
      <c r="R1629" s="65"/>
      <c r="S1629" s="65"/>
      <c r="T1629" s="66"/>
      <c r="U1629" s="35"/>
      <c r="V1629" s="35"/>
      <c r="W1629" s="35"/>
      <c r="X1629" s="35"/>
      <c r="Y1629" s="35"/>
      <c r="Z1629" s="35"/>
      <c r="AA1629" s="35"/>
      <c r="AB1629" s="35"/>
      <c r="AC1629" s="35"/>
      <c r="AD1629" s="35"/>
      <c r="AE1629" s="35"/>
      <c r="AT1629" s="18" t="s">
        <v>279</v>
      </c>
      <c r="AU1629" s="18" t="s">
        <v>82</v>
      </c>
    </row>
    <row r="1630" spans="1:65" s="13" customFormat="1" ht="11.25">
      <c r="B1630" s="206"/>
      <c r="C1630" s="207"/>
      <c r="D1630" s="208" t="s">
        <v>246</v>
      </c>
      <c r="E1630" s="209" t="s">
        <v>19</v>
      </c>
      <c r="F1630" s="210" t="s">
        <v>4149</v>
      </c>
      <c r="G1630" s="207"/>
      <c r="H1630" s="211">
        <v>324.31</v>
      </c>
      <c r="I1630" s="212"/>
      <c r="J1630" s="207"/>
      <c r="K1630" s="207"/>
      <c r="L1630" s="213"/>
      <c r="M1630" s="214"/>
      <c r="N1630" s="215"/>
      <c r="O1630" s="215"/>
      <c r="P1630" s="215"/>
      <c r="Q1630" s="215"/>
      <c r="R1630" s="215"/>
      <c r="S1630" s="215"/>
      <c r="T1630" s="216"/>
      <c r="AT1630" s="217" t="s">
        <v>246</v>
      </c>
      <c r="AU1630" s="217" t="s">
        <v>82</v>
      </c>
      <c r="AV1630" s="13" t="s">
        <v>82</v>
      </c>
      <c r="AW1630" s="13" t="s">
        <v>33</v>
      </c>
      <c r="AX1630" s="13" t="s">
        <v>80</v>
      </c>
      <c r="AY1630" s="217" t="s">
        <v>206</v>
      </c>
    </row>
    <row r="1631" spans="1:65" s="2" customFormat="1" ht="16.5" customHeight="1">
      <c r="A1631" s="35"/>
      <c r="B1631" s="36"/>
      <c r="C1631" s="224" t="s">
        <v>4150</v>
      </c>
      <c r="D1631" s="224" t="s">
        <v>286</v>
      </c>
      <c r="E1631" s="225" t="s">
        <v>4151</v>
      </c>
      <c r="F1631" s="226" t="s">
        <v>4152</v>
      </c>
      <c r="G1631" s="227" t="s">
        <v>289</v>
      </c>
      <c r="H1631" s="228">
        <v>16.125</v>
      </c>
      <c r="I1631" s="229"/>
      <c r="J1631" s="230">
        <f>ROUND(I1631*H1631,2)</f>
        <v>0</v>
      </c>
      <c r="K1631" s="226" t="s">
        <v>277</v>
      </c>
      <c r="L1631" s="231"/>
      <c r="M1631" s="232" t="s">
        <v>19</v>
      </c>
      <c r="N1631" s="233" t="s">
        <v>43</v>
      </c>
      <c r="O1631" s="65"/>
      <c r="P1631" s="202">
        <f>O1631*H1631</f>
        <v>0</v>
      </c>
      <c r="Q1631" s="202">
        <v>1</v>
      </c>
      <c r="R1631" s="202">
        <f>Q1631*H1631</f>
        <v>16.125</v>
      </c>
      <c r="S1631" s="202">
        <v>0</v>
      </c>
      <c r="T1631" s="203">
        <f>S1631*H1631</f>
        <v>0</v>
      </c>
      <c r="U1631" s="35"/>
      <c r="V1631" s="35"/>
      <c r="W1631" s="35"/>
      <c r="X1631" s="35"/>
      <c r="Y1631" s="35"/>
      <c r="Z1631" s="35"/>
      <c r="AA1631" s="35"/>
      <c r="AB1631" s="35"/>
      <c r="AC1631" s="35"/>
      <c r="AD1631" s="35"/>
      <c r="AE1631" s="35"/>
      <c r="AR1631" s="204" t="s">
        <v>422</v>
      </c>
      <c r="AT1631" s="204" t="s">
        <v>286</v>
      </c>
      <c r="AU1631" s="204" t="s">
        <v>82</v>
      </c>
      <c r="AY1631" s="18" t="s">
        <v>206</v>
      </c>
      <c r="BE1631" s="205">
        <f>IF(N1631="základní",J1631,0)</f>
        <v>0</v>
      </c>
      <c r="BF1631" s="205">
        <f>IF(N1631="snížená",J1631,0)</f>
        <v>0</v>
      </c>
      <c r="BG1631" s="205">
        <f>IF(N1631="zákl. přenesená",J1631,0)</f>
        <v>0</v>
      </c>
      <c r="BH1631" s="205">
        <f>IF(N1631="sníž. přenesená",J1631,0)</f>
        <v>0</v>
      </c>
      <c r="BI1631" s="205">
        <f>IF(N1631="nulová",J1631,0)</f>
        <v>0</v>
      </c>
      <c r="BJ1631" s="18" t="s">
        <v>80</v>
      </c>
      <c r="BK1631" s="205">
        <f>ROUND(I1631*H1631,2)</f>
        <v>0</v>
      </c>
      <c r="BL1631" s="18" t="s">
        <v>343</v>
      </c>
      <c r="BM1631" s="204" t="s">
        <v>4153</v>
      </c>
    </row>
    <row r="1632" spans="1:65" s="13" customFormat="1" ht="22.5">
      <c r="B1632" s="206"/>
      <c r="C1632" s="207"/>
      <c r="D1632" s="208" t="s">
        <v>246</v>
      </c>
      <c r="E1632" s="209" t="s">
        <v>19</v>
      </c>
      <c r="F1632" s="210" t="s">
        <v>4154</v>
      </c>
      <c r="G1632" s="207"/>
      <c r="H1632" s="211">
        <v>4.3959999999999999</v>
      </c>
      <c r="I1632" s="212"/>
      <c r="J1632" s="207"/>
      <c r="K1632" s="207"/>
      <c r="L1632" s="213"/>
      <c r="M1632" s="214"/>
      <c r="N1632" s="215"/>
      <c r="O1632" s="215"/>
      <c r="P1632" s="215"/>
      <c r="Q1632" s="215"/>
      <c r="R1632" s="215"/>
      <c r="S1632" s="215"/>
      <c r="T1632" s="216"/>
      <c r="AT1632" s="217" t="s">
        <v>246</v>
      </c>
      <c r="AU1632" s="217" t="s">
        <v>82</v>
      </c>
      <c r="AV1632" s="13" t="s">
        <v>82</v>
      </c>
      <c r="AW1632" s="13" t="s">
        <v>33</v>
      </c>
      <c r="AX1632" s="13" t="s">
        <v>72</v>
      </c>
      <c r="AY1632" s="217" t="s">
        <v>206</v>
      </c>
    </row>
    <row r="1633" spans="1:65" s="13" customFormat="1" ht="22.5">
      <c r="B1633" s="206"/>
      <c r="C1633" s="207"/>
      <c r="D1633" s="208" t="s">
        <v>246</v>
      </c>
      <c r="E1633" s="209" t="s">
        <v>19</v>
      </c>
      <c r="F1633" s="210" t="s">
        <v>4155</v>
      </c>
      <c r="G1633" s="207"/>
      <c r="H1633" s="211">
        <v>11.413</v>
      </c>
      <c r="I1633" s="212"/>
      <c r="J1633" s="207"/>
      <c r="K1633" s="207"/>
      <c r="L1633" s="213"/>
      <c r="M1633" s="214"/>
      <c r="N1633" s="215"/>
      <c r="O1633" s="215"/>
      <c r="P1633" s="215"/>
      <c r="Q1633" s="215"/>
      <c r="R1633" s="215"/>
      <c r="S1633" s="215"/>
      <c r="T1633" s="216"/>
      <c r="AT1633" s="217" t="s">
        <v>246</v>
      </c>
      <c r="AU1633" s="217" t="s">
        <v>82</v>
      </c>
      <c r="AV1633" s="13" t="s">
        <v>82</v>
      </c>
      <c r="AW1633" s="13" t="s">
        <v>33</v>
      </c>
      <c r="AX1633" s="13" t="s">
        <v>72</v>
      </c>
      <c r="AY1633" s="217" t="s">
        <v>206</v>
      </c>
    </row>
    <row r="1634" spans="1:65" s="14" customFormat="1" ht="11.25">
      <c r="B1634" s="234"/>
      <c r="C1634" s="235"/>
      <c r="D1634" s="208" t="s">
        <v>246</v>
      </c>
      <c r="E1634" s="236" t="s">
        <v>19</v>
      </c>
      <c r="F1634" s="237" t="s">
        <v>406</v>
      </c>
      <c r="G1634" s="235"/>
      <c r="H1634" s="238">
        <v>15.808999999999999</v>
      </c>
      <c r="I1634" s="239"/>
      <c r="J1634" s="235"/>
      <c r="K1634" s="235"/>
      <c r="L1634" s="240"/>
      <c r="M1634" s="241"/>
      <c r="N1634" s="242"/>
      <c r="O1634" s="242"/>
      <c r="P1634" s="242"/>
      <c r="Q1634" s="242"/>
      <c r="R1634" s="242"/>
      <c r="S1634" s="242"/>
      <c r="T1634" s="243"/>
      <c r="AT1634" s="244" t="s">
        <v>246</v>
      </c>
      <c r="AU1634" s="244" t="s">
        <v>82</v>
      </c>
      <c r="AV1634" s="14" t="s">
        <v>212</v>
      </c>
      <c r="AW1634" s="14" t="s">
        <v>33</v>
      </c>
      <c r="AX1634" s="14" t="s">
        <v>80</v>
      </c>
      <c r="AY1634" s="244" t="s">
        <v>206</v>
      </c>
    </row>
    <row r="1635" spans="1:65" s="13" customFormat="1" ht="11.25">
      <c r="B1635" s="206"/>
      <c r="C1635" s="207"/>
      <c r="D1635" s="208" t="s">
        <v>246</v>
      </c>
      <c r="E1635" s="207"/>
      <c r="F1635" s="210" t="s">
        <v>4156</v>
      </c>
      <c r="G1635" s="207"/>
      <c r="H1635" s="211">
        <v>16.125</v>
      </c>
      <c r="I1635" s="212"/>
      <c r="J1635" s="207"/>
      <c r="K1635" s="207"/>
      <c r="L1635" s="213"/>
      <c r="M1635" s="214"/>
      <c r="N1635" s="215"/>
      <c r="O1635" s="215"/>
      <c r="P1635" s="215"/>
      <c r="Q1635" s="215"/>
      <c r="R1635" s="215"/>
      <c r="S1635" s="215"/>
      <c r="T1635" s="216"/>
      <c r="AT1635" s="217" t="s">
        <v>246</v>
      </c>
      <c r="AU1635" s="217" t="s">
        <v>82</v>
      </c>
      <c r="AV1635" s="13" t="s">
        <v>82</v>
      </c>
      <c r="AW1635" s="13" t="s">
        <v>4</v>
      </c>
      <c r="AX1635" s="13" t="s">
        <v>80</v>
      </c>
      <c r="AY1635" s="217" t="s">
        <v>206</v>
      </c>
    </row>
    <row r="1636" spans="1:65" s="2" customFormat="1" ht="16.5" customHeight="1">
      <c r="A1636" s="35"/>
      <c r="B1636" s="36"/>
      <c r="C1636" s="224" t="s">
        <v>4157</v>
      </c>
      <c r="D1636" s="224" t="s">
        <v>286</v>
      </c>
      <c r="E1636" s="225" t="s">
        <v>4158</v>
      </c>
      <c r="F1636" s="226" t="s">
        <v>4159</v>
      </c>
      <c r="G1636" s="227" t="s">
        <v>289</v>
      </c>
      <c r="H1636" s="228">
        <v>8.7999999999999995E-2</v>
      </c>
      <c r="I1636" s="229"/>
      <c r="J1636" s="230">
        <f>ROUND(I1636*H1636,2)</f>
        <v>0</v>
      </c>
      <c r="K1636" s="226" t="s">
        <v>277</v>
      </c>
      <c r="L1636" s="231"/>
      <c r="M1636" s="232" t="s">
        <v>19</v>
      </c>
      <c r="N1636" s="233" t="s">
        <v>43</v>
      </c>
      <c r="O1636" s="65"/>
      <c r="P1636" s="202">
        <f>O1636*H1636</f>
        <v>0</v>
      </c>
      <c r="Q1636" s="202">
        <v>1</v>
      </c>
      <c r="R1636" s="202">
        <f>Q1636*H1636</f>
        <v>8.7999999999999995E-2</v>
      </c>
      <c r="S1636" s="202">
        <v>0</v>
      </c>
      <c r="T1636" s="203">
        <f>S1636*H1636</f>
        <v>0</v>
      </c>
      <c r="U1636" s="35"/>
      <c r="V1636" s="35"/>
      <c r="W1636" s="35"/>
      <c r="X1636" s="35"/>
      <c r="Y1636" s="35"/>
      <c r="Z1636" s="35"/>
      <c r="AA1636" s="35"/>
      <c r="AB1636" s="35"/>
      <c r="AC1636" s="35"/>
      <c r="AD1636" s="35"/>
      <c r="AE1636" s="35"/>
      <c r="AR1636" s="204" t="s">
        <v>422</v>
      </c>
      <c r="AT1636" s="204" t="s">
        <v>286</v>
      </c>
      <c r="AU1636" s="204" t="s">
        <v>82</v>
      </c>
      <c r="AY1636" s="18" t="s">
        <v>206</v>
      </c>
      <c r="BE1636" s="205">
        <f>IF(N1636="základní",J1636,0)</f>
        <v>0</v>
      </c>
      <c r="BF1636" s="205">
        <f>IF(N1636="snížená",J1636,0)</f>
        <v>0</v>
      </c>
      <c r="BG1636" s="205">
        <f>IF(N1636="zákl. přenesená",J1636,0)</f>
        <v>0</v>
      </c>
      <c r="BH1636" s="205">
        <f>IF(N1636="sníž. přenesená",J1636,0)</f>
        <v>0</v>
      </c>
      <c r="BI1636" s="205">
        <f>IF(N1636="nulová",J1636,0)</f>
        <v>0</v>
      </c>
      <c r="BJ1636" s="18" t="s">
        <v>80</v>
      </c>
      <c r="BK1636" s="205">
        <f>ROUND(I1636*H1636,2)</f>
        <v>0</v>
      </c>
      <c r="BL1636" s="18" t="s">
        <v>343</v>
      </c>
      <c r="BM1636" s="204" t="s">
        <v>4160</v>
      </c>
    </row>
    <row r="1637" spans="1:65" s="13" customFormat="1" ht="11.25">
      <c r="B1637" s="206"/>
      <c r="C1637" s="207"/>
      <c r="D1637" s="208" t="s">
        <v>246</v>
      </c>
      <c r="E1637" s="209" t="s">
        <v>19</v>
      </c>
      <c r="F1637" s="210" t="s">
        <v>4161</v>
      </c>
      <c r="G1637" s="207"/>
      <c r="H1637" s="211">
        <v>8.7999999999999995E-2</v>
      </c>
      <c r="I1637" s="212"/>
      <c r="J1637" s="207"/>
      <c r="K1637" s="207"/>
      <c r="L1637" s="213"/>
      <c r="M1637" s="214"/>
      <c r="N1637" s="215"/>
      <c r="O1637" s="215"/>
      <c r="P1637" s="215"/>
      <c r="Q1637" s="215"/>
      <c r="R1637" s="215"/>
      <c r="S1637" s="215"/>
      <c r="T1637" s="216"/>
      <c r="AT1637" s="217" t="s">
        <v>246</v>
      </c>
      <c r="AU1637" s="217" t="s">
        <v>82</v>
      </c>
      <c r="AV1637" s="13" t="s">
        <v>82</v>
      </c>
      <c r="AW1637" s="13" t="s">
        <v>33</v>
      </c>
      <c r="AX1637" s="13" t="s">
        <v>80</v>
      </c>
      <c r="AY1637" s="217" t="s">
        <v>206</v>
      </c>
    </row>
    <row r="1638" spans="1:65" s="2" customFormat="1" ht="21.75" customHeight="1">
      <c r="A1638" s="35"/>
      <c r="B1638" s="36"/>
      <c r="C1638" s="193" t="s">
        <v>4162</v>
      </c>
      <c r="D1638" s="193" t="s">
        <v>208</v>
      </c>
      <c r="E1638" s="194" t="s">
        <v>4163</v>
      </c>
      <c r="F1638" s="195" t="s">
        <v>4164</v>
      </c>
      <c r="G1638" s="196" t="s">
        <v>211</v>
      </c>
      <c r="H1638" s="197">
        <v>3</v>
      </c>
      <c r="I1638" s="198"/>
      <c r="J1638" s="199">
        <f>ROUND(I1638*H1638,2)</f>
        <v>0</v>
      </c>
      <c r="K1638" s="195" t="s">
        <v>277</v>
      </c>
      <c r="L1638" s="40"/>
      <c r="M1638" s="200" t="s">
        <v>19</v>
      </c>
      <c r="N1638" s="201" t="s">
        <v>43</v>
      </c>
      <c r="O1638" s="65"/>
      <c r="P1638" s="202">
        <f>O1638*H1638</f>
        <v>0</v>
      </c>
      <c r="Q1638" s="202">
        <v>6.0000000000000001E-3</v>
      </c>
      <c r="R1638" s="202">
        <f>Q1638*H1638</f>
        <v>1.8000000000000002E-2</v>
      </c>
      <c r="S1638" s="202">
        <v>0</v>
      </c>
      <c r="T1638" s="203">
        <f>S1638*H1638</f>
        <v>0</v>
      </c>
      <c r="U1638" s="35"/>
      <c r="V1638" s="35"/>
      <c r="W1638" s="35"/>
      <c r="X1638" s="35"/>
      <c r="Y1638" s="35"/>
      <c r="Z1638" s="35"/>
      <c r="AA1638" s="35"/>
      <c r="AB1638" s="35"/>
      <c r="AC1638" s="35"/>
      <c r="AD1638" s="35"/>
      <c r="AE1638" s="35"/>
      <c r="AR1638" s="204" t="s">
        <v>343</v>
      </c>
      <c r="AT1638" s="204" t="s">
        <v>208</v>
      </c>
      <c r="AU1638" s="204" t="s">
        <v>82</v>
      </c>
      <c r="AY1638" s="18" t="s">
        <v>206</v>
      </c>
      <c r="BE1638" s="205">
        <f>IF(N1638="základní",J1638,0)</f>
        <v>0</v>
      </c>
      <c r="BF1638" s="205">
        <f>IF(N1638="snížená",J1638,0)</f>
        <v>0</v>
      </c>
      <c r="BG1638" s="205">
        <f>IF(N1638="zákl. přenesená",J1638,0)</f>
        <v>0</v>
      </c>
      <c r="BH1638" s="205">
        <f>IF(N1638="sníž. přenesená",J1638,0)</f>
        <v>0</v>
      </c>
      <c r="BI1638" s="205">
        <f>IF(N1638="nulová",J1638,0)</f>
        <v>0</v>
      </c>
      <c r="BJ1638" s="18" t="s">
        <v>80</v>
      </c>
      <c r="BK1638" s="205">
        <f>ROUND(I1638*H1638,2)</f>
        <v>0</v>
      </c>
      <c r="BL1638" s="18" t="s">
        <v>343</v>
      </c>
      <c r="BM1638" s="204" t="s">
        <v>4165</v>
      </c>
    </row>
    <row r="1639" spans="1:65" s="2" customFormat="1" ht="21.75" customHeight="1">
      <c r="A1639" s="35"/>
      <c r="B1639" s="36"/>
      <c r="C1639" s="224" t="s">
        <v>4166</v>
      </c>
      <c r="D1639" s="224" t="s">
        <v>286</v>
      </c>
      <c r="E1639" s="225" t="s">
        <v>4167</v>
      </c>
      <c r="F1639" s="226" t="s">
        <v>4168</v>
      </c>
      <c r="G1639" s="227" t="s">
        <v>211</v>
      </c>
      <c r="H1639" s="228">
        <v>3</v>
      </c>
      <c r="I1639" s="229"/>
      <c r="J1639" s="230">
        <f>ROUND(I1639*H1639,2)</f>
        <v>0</v>
      </c>
      <c r="K1639" s="226" t="s">
        <v>277</v>
      </c>
      <c r="L1639" s="231"/>
      <c r="M1639" s="232" t="s">
        <v>19</v>
      </c>
      <c r="N1639" s="233" t="s">
        <v>43</v>
      </c>
      <c r="O1639" s="65"/>
      <c r="P1639" s="202">
        <f>O1639*H1639</f>
        <v>0</v>
      </c>
      <c r="Q1639" s="202">
        <v>4.5999999999999999E-2</v>
      </c>
      <c r="R1639" s="202">
        <f>Q1639*H1639</f>
        <v>0.13800000000000001</v>
      </c>
      <c r="S1639" s="202">
        <v>0</v>
      </c>
      <c r="T1639" s="203">
        <f>S1639*H1639</f>
        <v>0</v>
      </c>
      <c r="U1639" s="35"/>
      <c r="V1639" s="35"/>
      <c r="W1639" s="35"/>
      <c r="X1639" s="35"/>
      <c r="Y1639" s="35"/>
      <c r="Z1639" s="35"/>
      <c r="AA1639" s="35"/>
      <c r="AB1639" s="35"/>
      <c r="AC1639" s="35"/>
      <c r="AD1639" s="35"/>
      <c r="AE1639" s="35"/>
      <c r="AR1639" s="204" t="s">
        <v>422</v>
      </c>
      <c r="AT1639" s="204" t="s">
        <v>286</v>
      </c>
      <c r="AU1639" s="204" t="s">
        <v>82</v>
      </c>
      <c r="AY1639" s="18" t="s">
        <v>206</v>
      </c>
      <c r="BE1639" s="205">
        <f>IF(N1639="základní",J1639,0)</f>
        <v>0</v>
      </c>
      <c r="BF1639" s="205">
        <f>IF(N1639="snížená",J1639,0)</f>
        <v>0</v>
      </c>
      <c r="BG1639" s="205">
        <f>IF(N1639="zákl. přenesená",J1639,0)</f>
        <v>0</v>
      </c>
      <c r="BH1639" s="205">
        <f>IF(N1639="sníž. přenesená",J1639,0)</f>
        <v>0</v>
      </c>
      <c r="BI1639" s="205">
        <f>IF(N1639="nulová",J1639,0)</f>
        <v>0</v>
      </c>
      <c r="BJ1639" s="18" t="s">
        <v>80</v>
      </c>
      <c r="BK1639" s="205">
        <f>ROUND(I1639*H1639,2)</f>
        <v>0</v>
      </c>
      <c r="BL1639" s="18" t="s">
        <v>343</v>
      </c>
      <c r="BM1639" s="204" t="s">
        <v>4169</v>
      </c>
    </row>
    <row r="1640" spans="1:65" s="2" customFormat="1" ht="16.5" customHeight="1">
      <c r="A1640" s="35"/>
      <c r="B1640" s="36"/>
      <c r="C1640" s="193" t="s">
        <v>4170</v>
      </c>
      <c r="D1640" s="193" t="s">
        <v>208</v>
      </c>
      <c r="E1640" s="194" t="s">
        <v>4171</v>
      </c>
      <c r="F1640" s="195" t="s">
        <v>4172</v>
      </c>
      <c r="G1640" s="196" t="s">
        <v>220</v>
      </c>
      <c r="H1640" s="197">
        <v>121.62</v>
      </c>
      <c r="I1640" s="198"/>
      <c r="J1640" s="199">
        <f>ROUND(I1640*H1640,2)</f>
        <v>0</v>
      </c>
      <c r="K1640" s="195" t="s">
        <v>277</v>
      </c>
      <c r="L1640" s="40"/>
      <c r="M1640" s="200" t="s">
        <v>19</v>
      </c>
      <c r="N1640" s="201" t="s">
        <v>43</v>
      </c>
      <c r="O1640" s="65"/>
      <c r="P1640" s="202">
        <f>O1640*H1640</f>
        <v>0</v>
      </c>
      <c r="Q1640" s="202">
        <v>1.7000000000000001E-4</v>
      </c>
      <c r="R1640" s="202">
        <f>Q1640*H1640</f>
        <v>2.0675400000000003E-2</v>
      </c>
      <c r="S1640" s="202">
        <v>0</v>
      </c>
      <c r="T1640" s="203">
        <f>S1640*H1640</f>
        <v>0</v>
      </c>
      <c r="U1640" s="35"/>
      <c r="V1640" s="35"/>
      <c r="W1640" s="35"/>
      <c r="X1640" s="35"/>
      <c r="Y1640" s="35"/>
      <c r="Z1640" s="35"/>
      <c r="AA1640" s="35"/>
      <c r="AB1640" s="35"/>
      <c r="AC1640" s="35"/>
      <c r="AD1640" s="35"/>
      <c r="AE1640" s="35"/>
      <c r="AR1640" s="204" t="s">
        <v>343</v>
      </c>
      <c r="AT1640" s="204" t="s">
        <v>208</v>
      </c>
      <c r="AU1640" s="204" t="s">
        <v>82</v>
      </c>
      <c r="AY1640" s="18" t="s">
        <v>206</v>
      </c>
      <c r="BE1640" s="205">
        <f>IF(N1640="základní",J1640,0)</f>
        <v>0</v>
      </c>
      <c r="BF1640" s="205">
        <f>IF(N1640="snížená",J1640,0)</f>
        <v>0</v>
      </c>
      <c r="BG1640" s="205">
        <f>IF(N1640="zákl. přenesená",J1640,0)</f>
        <v>0</v>
      </c>
      <c r="BH1640" s="205">
        <f>IF(N1640="sníž. přenesená",J1640,0)</f>
        <v>0</v>
      </c>
      <c r="BI1640" s="205">
        <f>IF(N1640="nulová",J1640,0)</f>
        <v>0</v>
      </c>
      <c r="BJ1640" s="18" t="s">
        <v>80</v>
      </c>
      <c r="BK1640" s="205">
        <f>ROUND(I1640*H1640,2)</f>
        <v>0</v>
      </c>
      <c r="BL1640" s="18" t="s">
        <v>343</v>
      </c>
      <c r="BM1640" s="204" t="s">
        <v>4173</v>
      </c>
    </row>
    <row r="1641" spans="1:65" s="2" customFormat="1" ht="97.5">
      <c r="A1641" s="35"/>
      <c r="B1641" s="36"/>
      <c r="C1641" s="37"/>
      <c r="D1641" s="208" t="s">
        <v>279</v>
      </c>
      <c r="E1641" s="37"/>
      <c r="F1641" s="221" t="s">
        <v>4148</v>
      </c>
      <c r="G1641" s="37"/>
      <c r="H1641" s="37"/>
      <c r="I1641" s="116"/>
      <c r="J1641" s="37"/>
      <c r="K1641" s="37"/>
      <c r="L1641" s="40"/>
      <c r="M1641" s="222"/>
      <c r="N1641" s="223"/>
      <c r="O1641" s="65"/>
      <c r="P1641" s="65"/>
      <c r="Q1641" s="65"/>
      <c r="R1641" s="65"/>
      <c r="S1641" s="65"/>
      <c r="T1641" s="66"/>
      <c r="U1641" s="35"/>
      <c r="V1641" s="35"/>
      <c r="W1641" s="35"/>
      <c r="X1641" s="35"/>
      <c r="Y1641" s="35"/>
      <c r="Z1641" s="35"/>
      <c r="AA1641" s="35"/>
      <c r="AB1641" s="35"/>
      <c r="AC1641" s="35"/>
      <c r="AD1641" s="35"/>
      <c r="AE1641" s="35"/>
      <c r="AT1641" s="18" t="s">
        <v>279</v>
      </c>
      <c r="AU1641" s="18" t="s">
        <v>82</v>
      </c>
    </row>
    <row r="1642" spans="1:65" s="13" customFormat="1" ht="11.25">
      <c r="B1642" s="206"/>
      <c r="C1642" s="207"/>
      <c r="D1642" s="208" t="s">
        <v>246</v>
      </c>
      <c r="E1642" s="209" t="s">
        <v>19</v>
      </c>
      <c r="F1642" s="210" t="s">
        <v>4174</v>
      </c>
      <c r="G1642" s="207"/>
      <c r="H1642" s="211">
        <v>121.62</v>
      </c>
      <c r="I1642" s="212"/>
      <c r="J1642" s="207"/>
      <c r="K1642" s="207"/>
      <c r="L1642" s="213"/>
      <c r="M1642" s="214"/>
      <c r="N1642" s="215"/>
      <c r="O1642" s="215"/>
      <c r="P1642" s="215"/>
      <c r="Q1642" s="215"/>
      <c r="R1642" s="215"/>
      <c r="S1642" s="215"/>
      <c r="T1642" s="216"/>
      <c r="AT1642" s="217" t="s">
        <v>246</v>
      </c>
      <c r="AU1642" s="217" t="s">
        <v>82</v>
      </c>
      <c r="AV1642" s="13" t="s">
        <v>82</v>
      </c>
      <c r="AW1642" s="13" t="s">
        <v>33</v>
      </c>
      <c r="AX1642" s="13" t="s">
        <v>80</v>
      </c>
      <c r="AY1642" s="217" t="s">
        <v>206</v>
      </c>
    </row>
    <row r="1643" spans="1:65" s="2" customFormat="1" ht="16.5" customHeight="1">
      <c r="A1643" s="35"/>
      <c r="B1643" s="36"/>
      <c r="C1643" s="224" t="s">
        <v>4175</v>
      </c>
      <c r="D1643" s="224" t="s">
        <v>286</v>
      </c>
      <c r="E1643" s="225" t="s">
        <v>4158</v>
      </c>
      <c r="F1643" s="226" t="s">
        <v>4159</v>
      </c>
      <c r="G1643" s="227" t="s">
        <v>289</v>
      </c>
      <c r="H1643" s="228">
        <v>1.202</v>
      </c>
      <c r="I1643" s="229"/>
      <c r="J1643" s="230">
        <f>ROUND(I1643*H1643,2)</f>
        <v>0</v>
      </c>
      <c r="K1643" s="226" t="s">
        <v>277</v>
      </c>
      <c r="L1643" s="231"/>
      <c r="M1643" s="232" t="s">
        <v>19</v>
      </c>
      <c r="N1643" s="233" t="s">
        <v>43</v>
      </c>
      <c r="O1643" s="65"/>
      <c r="P1643" s="202">
        <f>O1643*H1643</f>
        <v>0</v>
      </c>
      <c r="Q1643" s="202">
        <v>1</v>
      </c>
      <c r="R1643" s="202">
        <f>Q1643*H1643</f>
        <v>1.202</v>
      </c>
      <c r="S1643" s="202">
        <v>0</v>
      </c>
      <c r="T1643" s="203">
        <f>S1643*H1643</f>
        <v>0</v>
      </c>
      <c r="U1643" s="35"/>
      <c r="V1643" s="35"/>
      <c r="W1643" s="35"/>
      <c r="X1643" s="35"/>
      <c r="Y1643" s="35"/>
      <c r="Z1643" s="35"/>
      <c r="AA1643" s="35"/>
      <c r="AB1643" s="35"/>
      <c r="AC1643" s="35"/>
      <c r="AD1643" s="35"/>
      <c r="AE1643" s="35"/>
      <c r="AR1643" s="204" t="s">
        <v>422</v>
      </c>
      <c r="AT1643" s="204" t="s">
        <v>286</v>
      </c>
      <c r="AU1643" s="204" t="s">
        <v>82</v>
      </c>
      <c r="AY1643" s="18" t="s">
        <v>206</v>
      </c>
      <c r="BE1643" s="205">
        <f>IF(N1643="základní",J1643,0)</f>
        <v>0</v>
      </c>
      <c r="BF1643" s="205">
        <f>IF(N1643="snížená",J1643,0)</f>
        <v>0</v>
      </c>
      <c r="BG1643" s="205">
        <f>IF(N1643="zákl. přenesená",J1643,0)</f>
        <v>0</v>
      </c>
      <c r="BH1643" s="205">
        <f>IF(N1643="sníž. přenesená",J1643,0)</f>
        <v>0</v>
      </c>
      <c r="BI1643" s="205">
        <f>IF(N1643="nulová",J1643,0)</f>
        <v>0</v>
      </c>
      <c r="BJ1643" s="18" t="s">
        <v>80</v>
      </c>
      <c r="BK1643" s="205">
        <f>ROUND(I1643*H1643,2)</f>
        <v>0</v>
      </c>
      <c r="BL1643" s="18" t="s">
        <v>343</v>
      </c>
      <c r="BM1643" s="204" t="s">
        <v>4176</v>
      </c>
    </row>
    <row r="1644" spans="1:65" s="13" customFormat="1" ht="11.25">
      <c r="B1644" s="206"/>
      <c r="C1644" s="207"/>
      <c r="D1644" s="208" t="s">
        <v>246</v>
      </c>
      <c r="E1644" s="209" t="s">
        <v>19</v>
      </c>
      <c r="F1644" s="210" t="s">
        <v>4177</v>
      </c>
      <c r="G1644" s="207"/>
      <c r="H1644" s="211">
        <v>1.202</v>
      </c>
      <c r="I1644" s="212"/>
      <c r="J1644" s="207"/>
      <c r="K1644" s="207"/>
      <c r="L1644" s="213"/>
      <c r="M1644" s="214"/>
      <c r="N1644" s="215"/>
      <c r="O1644" s="215"/>
      <c r="P1644" s="215"/>
      <c r="Q1644" s="215"/>
      <c r="R1644" s="215"/>
      <c r="S1644" s="215"/>
      <c r="T1644" s="216"/>
      <c r="AT1644" s="217" t="s">
        <v>246</v>
      </c>
      <c r="AU1644" s="217" t="s">
        <v>82</v>
      </c>
      <c r="AV1644" s="13" t="s">
        <v>82</v>
      </c>
      <c r="AW1644" s="13" t="s">
        <v>33</v>
      </c>
      <c r="AX1644" s="13" t="s">
        <v>80</v>
      </c>
      <c r="AY1644" s="217" t="s">
        <v>206</v>
      </c>
    </row>
    <row r="1645" spans="1:65" s="2" customFormat="1" ht="16.5" customHeight="1">
      <c r="A1645" s="35"/>
      <c r="B1645" s="36"/>
      <c r="C1645" s="224" t="s">
        <v>4178</v>
      </c>
      <c r="D1645" s="224" t="s">
        <v>286</v>
      </c>
      <c r="E1645" s="225" t="s">
        <v>4179</v>
      </c>
      <c r="F1645" s="226" t="s">
        <v>4180</v>
      </c>
      <c r="G1645" s="227" t="s">
        <v>289</v>
      </c>
      <c r="H1645" s="228">
        <v>4.2999999999999997E-2</v>
      </c>
      <c r="I1645" s="229"/>
      <c r="J1645" s="230">
        <f>ROUND(I1645*H1645,2)</f>
        <v>0</v>
      </c>
      <c r="K1645" s="226" t="s">
        <v>277</v>
      </c>
      <c r="L1645" s="231"/>
      <c r="M1645" s="232" t="s">
        <v>19</v>
      </c>
      <c r="N1645" s="233" t="s">
        <v>43</v>
      </c>
      <c r="O1645" s="65"/>
      <c r="P1645" s="202">
        <f>O1645*H1645</f>
        <v>0</v>
      </c>
      <c r="Q1645" s="202">
        <v>1</v>
      </c>
      <c r="R1645" s="202">
        <f>Q1645*H1645</f>
        <v>4.2999999999999997E-2</v>
      </c>
      <c r="S1645" s="202">
        <v>0</v>
      </c>
      <c r="T1645" s="203">
        <f>S1645*H1645</f>
        <v>0</v>
      </c>
      <c r="U1645" s="35"/>
      <c r="V1645" s="35"/>
      <c r="W1645" s="35"/>
      <c r="X1645" s="35"/>
      <c r="Y1645" s="35"/>
      <c r="Z1645" s="35"/>
      <c r="AA1645" s="35"/>
      <c r="AB1645" s="35"/>
      <c r="AC1645" s="35"/>
      <c r="AD1645" s="35"/>
      <c r="AE1645" s="35"/>
      <c r="AR1645" s="204" t="s">
        <v>422</v>
      </c>
      <c r="AT1645" s="204" t="s">
        <v>286</v>
      </c>
      <c r="AU1645" s="204" t="s">
        <v>82</v>
      </c>
      <c r="AY1645" s="18" t="s">
        <v>206</v>
      </c>
      <c r="BE1645" s="205">
        <f>IF(N1645="základní",J1645,0)</f>
        <v>0</v>
      </c>
      <c r="BF1645" s="205">
        <f>IF(N1645="snížená",J1645,0)</f>
        <v>0</v>
      </c>
      <c r="BG1645" s="205">
        <f>IF(N1645="zákl. přenesená",J1645,0)</f>
        <v>0</v>
      </c>
      <c r="BH1645" s="205">
        <f>IF(N1645="sníž. přenesená",J1645,0)</f>
        <v>0</v>
      </c>
      <c r="BI1645" s="205">
        <f>IF(N1645="nulová",J1645,0)</f>
        <v>0</v>
      </c>
      <c r="BJ1645" s="18" t="s">
        <v>80</v>
      </c>
      <c r="BK1645" s="205">
        <f>ROUND(I1645*H1645,2)</f>
        <v>0</v>
      </c>
      <c r="BL1645" s="18" t="s">
        <v>343</v>
      </c>
      <c r="BM1645" s="204" t="s">
        <v>4181</v>
      </c>
    </row>
    <row r="1646" spans="1:65" s="13" customFormat="1" ht="11.25">
      <c r="B1646" s="206"/>
      <c r="C1646" s="207"/>
      <c r="D1646" s="208" t="s">
        <v>246</v>
      </c>
      <c r="E1646" s="209" t="s">
        <v>19</v>
      </c>
      <c r="F1646" s="210" t="s">
        <v>4182</v>
      </c>
      <c r="G1646" s="207"/>
      <c r="H1646" s="211">
        <v>4.2999999999999997E-2</v>
      </c>
      <c r="I1646" s="212"/>
      <c r="J1646" s="207"/>
      <c r="K1646" s="207"/>
      <c r="L1646" s="213"/>
      <c r="M1646" s="214"/>
      <c r="N1646" s="215"/>
      <c r="O1646" s="215"/>
      <c r="P1646" s="215"/>
      <c r="Q1646" s="215"/>
      <c r="R1646" s="215"/>
      <c r="S1646" s="215"/>
      <c r="T1646" s="216"/>
      <c r="AT1646" s="217" t="s">
        <v>246</v>
      </c>
      <c r="AU1646" s="217" t="s">
        <v>82</v>
      </c>
      <c r="AV1646" s="13" t="s">
        <v>82</v>
      </c>
      <c r="AW1646" s="13" t="s">
        <v>33</v>
      </c>
      <c r="AX1646" s="13" t="s">
        <v>80</v>
      </c>
      <c r="AY1646" s="217" t="s">
        <v>206</v>
      </c>
    </row>
    <row r="1647" spans="1:65" s="2" customFormat="1" ht="16.5" customHeight="1">
      <c r="A1647" s="35"/>
      <c r="B1647" s="36"/>
      <c r="C1647" s="224" t="s">
        <v>4183</v>
      </c>
      <c r="D1647" s="224" t="s">
        <v>286</v>
      </c>
      <c r="E1647" s="225" t="s">
        <v>4184</v>
      </c>
      <c r="F1647" s="226" t="s">
        <v>4185</v>
      </c>
      <c r="G1647" s="227" t="s">
        <v>289</v>
      </c>
      <c r="H1647" s="228">
        <v>1.4999999999999999E-2</v>
      </c>
      <c r="I1647" s="229"/>
      <c r="J1647" s="230">
        <f>ROUND(I1647*H1647,2)</f>
        <v>0</v>
      </c>
      <c r="K1647" s="226" t="s">
        <v>277</v>
      </c>
      <c r="L1647" s="231"/>
      <c r="M1647" s="232" t="s">
        <v>19</v>
      </c>
      <c r="N1647" s="233" t="s">
        <v>43</v>
      </c>
      <c r="O1647" s="65"/>
      <c r="P1647" s="202">
        <f>O1647*H1647</f>
        <v>0</v>
      </c>
      <c r="Q1647" s="202">
        <v>1</v>
      </c>
      <c r="R1647" s="202">
        <f>Q1647*H1647</f>
        <v>1.4999999999999999E-2</v>
      </c>
      <c r="S1647" s="202">
        <v>0</v>
      </c>
      <c r="T1647" s="203">
        <f>S1647*H1647</f>
        <v>0</v>
      </c>
      <c r="U1647" s="35"/>
      <c r="V1647" s="35"/>
      <c r="W1647" s="35"/>
      <c r="X1647" s="35"/>
      <c r="Y1647" s="35"/>
      <c r="Z1647" s="35"/>
      <c r="AA1647" s="35"/>
      <c r="AB1647" s="35"/>
      <c r="AC1647" s="35"/>
      <c r="AD1647" s="35"/>
      <c r="AE1647" s="35"/>
      <c r="AR1647" s="204" t="s">
        <v>422</v>
      </c>
      <c r="AT1647" s="204" t="s">
        <v>286</v>
      </c>
      <c r="AU1647" s="204" t="s">
        <v>82</v>
      </c>
      <c r="AY1647" s="18" t="s">
        <v>206</v>
      </c>
      <c r="BE1647" s="205">
        <f>IF(N1647="základní",J1647,0)</f>
        <v>0</v>
      </c>
      <c r="BF1647" s="205">
        <f>IF(N1647="snížená",J1647,0)</f>
        <v>0</v>
      </c>
      <c r="BG1647" s="205">
        <f>IF(N1647="zákl. přenesená",J1647,0)</f>
        <v>0</v>
      </c>
      <c r="BH1647" s="205">
        <f>IF(N1647="sníž. přenesená",J1647,0)</f>
        <v>0</v>
      </c>
      <c r="BI1647" s="205">
        <f>IF(N1647="nulová",J1647,0)</f>
        <v>0</v>
      </c>
      <c r="BJ1647" s="18" t="s">
        <v>80</v>
      </c>
      <c r="BK1647" s="205">
        <f>ROUND(I1647*H1647,2)</f>
        <v>0</v>
      </c>
      <c r="BL1647" s="18" t="s">
        <v>343</v>
      </c>
      <c r="BM1647" s="204" t="s">
        <v>4186</v>
      </c>
    </row>
    <row r="1648" spans="1:65" s="13" customFormat="1" ht="11.25">
      <c r="B1648" s="206"/>
      <c r="C1648" s="207"/>
      <c r="D1648" s="208" t="s">
        <v>246</v>
      </c>
      <c r="E1648" s="209" t="s">
        <v>19</v>
      </c>
      <c r="F1648" s="210" t="s">
        <v>4187</v>
      </c>
      <c r="G1648" s="207"/>
      <c r="H1648" s="211">
        <v>1.4999999999999999E-2</v>
      </c>
      <c r="I1648" s="212"/>
      <c r="J1648" s="207"/>
      <c r="K1648" s="207"/>
      <c r="L1648" s="213"/>
      <c r="M1648" s="214"/>
      <c r="N1648" s="215"/>
      <c r="O1648" s="215"/>
      <c r="P1648" s="215"/>
      <c r="Q1648" s="215"/>
      <c r="R1648" s="215"/>
      <c r="S1648" s="215"/>
      <c r="T1648" s="216"/>
      <c r="AT1648" s="217" t="s">
        <v>246</v>
      </c>
      <c r="AU1648" s="217" t="s">
        <v>82</v>
      </c>
      <c r="AV1648" s="13" t="s">
        <v>82</v>
      </c>
      <c r="AW1648" s="13" t="s">
        <v>33</v>
      </c>
      <c r="AX1648" s="13" t="s">
        <v>80</v>
      </c>
      <c r="AY1648" s="217" t="s">
        <v>206</v>
      </c>
    </row>
    <row r="1649" spans="1:65" s="2" customFormat="1" ht="16.5" customHeight="1">
      <c r="A1649" s="35"/>
      <c r="B1649" s="36"/>
      <c r="C1649" s="224" t="s">
        <v>4188</v>
      </c>
      <c r="D1649" s="224" t="s">
        <v>286</v>
      </c>
      <c r="E1649" s="225" t="s">
        <v>4136</v>
      </c>
      <c r="F1649" s="226" t="s">
        <v>4137</v>
      </c>
      <c r="G1649" s="227" t="s">
        <v>289</v>
      </c>
      <c r="H1649" s="228">
        <v>1.726</v>
      </c>
      <c r="I1649" s="229"/>
      <c r="J1649" s="230">
        <f>ROUND(I1649*H1649,2)</f>
        <v>0</v>
      </c>
      <c r="K1649" s="226" t="s">
        <v>277</v>
      </c>
      <c r="L1649" s="231"/>
      <c r="M1649" s="232" t="s">
        <v>19</v>
      </c>
      <c r="N1649" s="233" t="s">
        <v>43</v>
      </c>
      <c r="O1649" s="65"/>
      <c r="P1649" s="202">
        <f>O1649*H1649</f>
        <v>0</v>
      </c>
      <c r="Q1649" s="202">
        <v>1</v>
      </c>
      <c r="R1649" s="202">
        <f>Q1649*H1649</f>
        <v>1.726</v>
      </c>
      <c r="S1649" s="202">
        <v>0</v>
      </c>
      <c r="T1649" s="203">
        <f>S1649*H1649</f>
        <v>0</v>
      </c>
      <c r="U1649" s="35"/>
      <c r="V1649" s="35"/>
      <c r="W1649" s="35"/>
      <c r="X1649" s="35"/>
      <c r="Y1649" s="35"/>
      <c r="Z1649" s="35"/>
      <c r="AA1649" s="35"/>
      <c r="AB1649" s="35"/>
      <c r="AC1649" s="35"/>
      <c r="AD1649" s="35"/>
      <c r="AE1649" s="35"/>
      <c r="AR1649" s="204" t="s">
        <v>422</v>
      </c>
      <c r="AT1649" s="204" t="s">
        <v>286</v>
      </c>
      <c r="AU1649" s="204" t="s">
        <v>82</v>
      </c>
      <c r="AY1649" s="18" t="s">
        <v>206</v>
      </c>
      <c r="BE1649" s="205">
        <f>IF(N1649="základní",J1649,0)</f>
        <v>0</v>
      </c>
      <c r="BF1649" s="205">
        <f>IF(N1649="snížená",J1649,0)</f>
        <v>0</v>
      </c>
      <c r="BG1649" s="205">
        <f>IF(N1649="zákl. přenesená",J1649,0)</f>
        <v>0</v>
      </c>
      <c r="BH1649" s="205">
        <f>IF(N1649="sníž. přenesená",J1649,0)</f>
        <v>0</v>
      </c>
      <c r="BI1649" s="205">
        <f>IF(N1649="nulová",J1649,0)</f>
        <v>0</v>
      </c>
      <c r="BJ1649" s="18" t="s">
        <v>80</v>
      </c>
      <c r="BK1649" s="205">
        <f>ROUND(I1649*H1649,2)</f>
        <v>0</v>
      </c>
      <c r="BL1649" s="18" t="s">
        <v>343</v>
      </c>
      <c r="BM1649" s="204" t="s">
        <v>4189</v>
      </c>
    </row>
    <row r="1650" spans="1:65" s="13" customFormat="1" ht="11.25">
      <c r="B1650" s="206"/>
      <c r="C1650" s="207"/>
      <c r="D1650" s="208" t="s">
        <v>246</v>
      </c>
      <c r="E1650" s="209" t="s">
        <v>19</v>
      </c>
      <c r="F1650" s="210" t="s">
        <v>4190</v>
      </c>
      <c r="G1650" s="207"/>
      <c r="H1650" s="211">
        <v>1.726</v>
      </c>
      <c r="I1650" s="212"/>
      <c r="J1650" s="207"/>
      <c r="K1650" s="207"/>
      <c r="L1650" s="213"/>
      <c r="M1650" s="214"/>
      <c r="N1650" s="215"/>
      <c r="O1650" s="215"/>
      <c r="P1650" s="215"/>
      <c r="Q1650" s="215"/>
      <c r="R1650" s="215"/>
      <c r="S1650" s="215"/>
      <c r="T1650" s="216"/>
      <c r="AT1650" s="217" t="s">
        <v>246</v>
      </c>
      <c r="AU1650" s="217" t="s">
        <v>82</v>
      </c>
      <c r="AV1650" s="13" t="s">
        <v>82</v>
      </c>
      <c r="AW1650" s="13" t="s">
        <v>33</v>
      </c>
      <c r="AX1650" s="13" t="s">
        <v>80</v>
      </c>
      <c r="AY1650" s="217" t="s">
        <v>206</v>
      </c>
    </row>
    <row r="1651" spans="1:65" s="2" customFormat="1" ht="16.5" customHeight="1">
      <c r="A1651" s="35"/>
      <c r="B1651" s="36"/>
      <c r="C1651" s="224" t="s">
        <v>4191</v>
      </c>
      <c r="D1651" s="224" t="s">
        <v>286</v>
      </c>
      <c r="E1651" s="225" t="s">
        <v>4158</v>
      </c>
      <c r="F1651" s="226" t="s">
        <v>4159</v>
      </c>
      <c r="G1651" s="227" t="s">
        <v>289</v>
      </c>
      <c r="H1651" s="228">
        <v>0.24399999999999999</v>
      </c>
      <c r="I1651" s="229"/>
      <c r="J1651" s="230">
        <f>ROUND(I1651*H1651,2)</f>
        <v>0</v>
      </c>
      <c r="K1651" s="226" t="s">
        <v>277</v>
      </c>
      <c r="L1651" s="231"/>
      <c r="M1651" s="232" t="s">
        <v>19</v>
      </c>
      <c r="N1651" s="233" t="s">
        <v>43</v>
      </c>
      <c r="O1651" s="65"/>
      <c r="P1651" s="202">
        <f>O1651*H1651</f>
        <v>0</v>
      </c>
      <c r="Q1651" s="202">
        <v>1</v>
      </c>
      <c r="R1651" s="202">
        <f>Q1651*H1651</f>
        <v>0.24399999999999999</v>
      </c>
      <c r="S1651" s="202">
        <v>0</v>
      </c>
      <c r="T1651" s="203">
        <f>S1651*H1651</f>
        <v>0</v>
      </c>
      <c r="U1651" s="35"/>
      <c r="V1651" s="35"/>
      <c r="W1651" s="35"/>
      <c r="X1651" s="35"/>
      <c r="Y1651" s="35"/>
      <c r="Z1651" s="35"/>
      <c r="AA1651" s="35"/>
      <c r="AB1651" s="35"/>
      <c r="AC1651" s="35"/>
      <c r="AD1651" s="35"/>
      <c r="AE1651" s="35"/>
      <c r="AR1651" s="204" t="s">
        <v>422</v>
      </c>
      <c r="AT1651" s="204" t="s">
        <v>286</v>
      </c>
      <c r="AU1651" s="204" t="s">
        <v>82</v>
      </c>
      <c r="AY1651" s="18" t="s">
        <v>206</v>
      </c>
      <c r="BE1651" s="205">
        <f>IF(N1651="základní",J1651,0)</f>
        <v>0</v>
      </c>
      <c r="BF1651" s="205">
        <f>IF(N1651="snížená",J1651,0)</f>
        <v>0</v>
      </c>
      <c r="BG1651" s="205">
        <f>IF(N1651="zákl. přenesená",J1651,0)</f>
        <v>0</v>
      </c>
      <c r="BH1651" s="205">
        <f>IF(N1651="sníž. přenesená",J1651,0)</f>
        <v>0</v>
      </c>
      <c r="BI1651" s="205">
        <f>IF(N1651="nulová",J1651,0)</f>
        <v>0</v>
      </c>
      <c r="BJ1651" s="18" t="s">
        <v>80</v>
      </c>
      <c r="BK1651" s="205">
        <f>ROUND(I1651*H1651,2)</f>
        <v>0</v>
      </c>
      <c r="BL1651" s="18" t="s">
        <v>343</v>
      </c>
      <c r="BM1651" s="204" t="s">
        <v>4192</v>
      </c>
    </row>
    <row r="1652" spans="1:65" s="13" customFormat="1" ht="11.25">
      <c r="B1652" s="206"/>
      <c r="C1652" s="207"/>
      <c r="D1652" s="208" t="s">
        <v>246</v>
      </c>
      <c r="E1652" s="209" t="s">
        <v>19</v>
      </c>
      <c r="F1652" s="210" t="s">
        <v>4193</v>
      </c>
      <c r="G1652" s="207"/>
      <c r="H1652" s="211">
        <v>0.24399999999999999</v>
      </c>
      <c r="I1652" s="212"/>
      <c r="J1652" s="207"/>
      <c r="K1652" s="207"/>
      <c r="L1652" s="213"/>
      <c r="M1652" s="214"/>
      <c r="N1652" s="215"/>
      <c r="O1652" s="215"/>
      <c r="P1652" s="215"/>
      <c r="Q1652" s="215"/>
      <c r="R1652" s="215"/>
      <c r="S1652" s="215"/>
      <c r="T1652" s="216"/>
      <c r="AT1652" s="217" t="s">
        <v>246</v>
      </c>
      <c r="AU1652" s="217" t="s">
        <v>82</v>
      </c>
      <c r="AV1652" s="13" t="s">
        <v>82</v>
      </c>
      <c r="AW1652" s="13" t="s">
        <v>33</v>
      </c>
      <c r="AX1652" s="13" t="s">
        <v>80</v>
      </c>
      <c r="AY1652" s="217" t="s">
        <v>206</v>
      </c>
    </row>
    <row r="1653" spans="1:65" s="2" customFormat="1" ht="16.5" customHeight="1">
      <c r="A1653" s="35"/>
      <c r="B1653" s="36"/>
      <c r="C1653" s="193" t="s">
        <v>4194</v>
      </c>
      <c r="D1653" s="193" t="s">
        <v>208</v>
      </c>
      <c r="E1653" s="194" t="s">
        <v>4195</v>
      </c>
      <c r="F1653" s="195" t="s">
        <v>4196</v>
      </c>
      <c r="G1653" s="196" t="s">
        <v>211</v>
      </c>
      <c r="H1653" s="197">
        <v>4</v>
      </c>
      <c r="I1653" s="198"/>
      <c r="J1653" s="199">
        <f>ROUND(I1653*H1653,2)</f>
        <v>0</v>
      </c>
      <c r="K1653" s="195" t="s">
        <v>277</v>
      </c>
      <c r="L1653" s="40"/>
      <c r="M1653" s="200" t="s">
        <v>19</v>
      </c>
      <c r="N1653" s="201" t="s">
        <v>43</v>
      </c>
      <c r="O1653" s="65"/>
      <c r="P1653" s="202">
        <f>O1653*H1653</f>
        <v>0</v>
      </c>
      <c r="Q1653" s="202">
        <v>0</v>
      </c>
      <c r="R1653" s="202">
        <f>Q1653*H1653</f>
        <v>0</v>
      </c>
      <c r="S1653" s="202">
        <v>0</v>
      </c>
      <c r="T1653" s="203">
        <f>S1653*H1653</f>
        <v>0</v>
      </c>
      <c r="U1653" s="35"/>
      <c r="V1653" s="35"/>
      <c r="W1653" s="35"/>
      <c r="X1653" s="35"/>
      <c r="Y1653" s="35"/>
      <c r="Z1653" s="35"/>
      <c r="AA1653" s="35"/>
      <c r="AB1653" s="35"/>
      <c r="AC1653" s="35"/>
      <c r="AD1653" s="35"/>
      <c r="AE1653" s="35"/>
      <c r="AR1653" s="204" t="s">
        <v>343</v>
      </c>
      <c r="AT1653" s="204" t="s">
        <v>208</v>
      </c>
      <c r="AU1653" s="204" t="s">
        <v>82</v>
      </c>
      <c r="AY1653" s="18" t="s">
        <v>206</v>
      </c>
      <c r="BE1653" s="205">
        <f>IF(N1653="základní",J1653,0)</f>
        <v>0</v>
      </c>
      <c r="BF1653" s="205">
        <f>IF(N1653="snížená",J1653,0)</f>
        <v>0</v>
      </c>
      <c r="BG1653" s="205">
        <f>IF(N1653="zákl. přenesená",J1653,0)</f>
        <v>0</v>
      </c>
      <c r="BH1653" s="205">
        <f>IF(N1653="sníž. přenesená",J1653,0)</f>
        <v>0</v>
      </c>
      <c r="BI1653" s="205">
        <f>IF(N1653="nulová",J1653,0)</f>
        <v>0</v>
      </c>
      <c r="BJ1653" s="18" t="s">
        <v>80</v>
      </c>
      <c r="BK1653" s="205">
        <f>ROUND(I1653*H1653,2)</f>
        <v>0</v>
      </c>
      <c r="BL1653" s="18" t="s">
        <v>343</v>
      </c>
      <c r="BM1653" s="204" t="s">
        <v>4197</v>
      </c>
    </row>
    <row r="1654" spans="1:65" s="2" customFormat="1" ht="68.25">
      <c r="A1654" s="35"/>
      <c r="B1654" s="36"/>
      <c r="C1654" s="37"/>
      <c r="D1654" s="208" t="s">
        <v>279</v>
      </c>
      <c r="E1654" s="37"/>
      <c r="F1654" s="221" t="s">
        <v>4198</v>
      </c>
      <c r="G1654" s="37"/>
      <c r="H1654" s="37"/>
      <c r="I1654" s="116"/>
      <c r="J1654" s="37"/>
      <c r="K1654" s="37"/>
      <c r="L1654" s="40"/>
      <c r="M1654" s="222"/>
      <c r="N1654" s="223"/>
      <c r="O1654" s="65"/>
      <c r="P1654" s="65"/>
      <c r="Q1654" s="65"/>
      <c r="R1654" s="65"/>
      <c r="S1654" s="65"/>
      <c r="T1654" s="66"/>
      <c r="U1654" s="35"/>
      <c r="V1654" s="35"/>
      <c r="W1654" s="35"/>
      <c r="X1654" s="35"/>
      <c r="Y1654" s="35"/>
      <c r="Z1654" s="35"/>
      <c r="AA1654" s="35"/>
      <c r="AB1654" s="35"/>
      <c r="AC1654" s="35"/>
      <c r="AD1654" s="35"/>
      <c r="AE1654" s="35"/>
      <c r="AT1654" s="18" t="s">
        <v>279</v>
      </c>
      <c r="AU1654" s="18" t="s">
        <v>82</v>
      </c>
    </row>
    <row r="1655" spans="1:65" s="2" customFormat="1" ht="21.75" customHeight="1">
      <c r="A1655" s="35"/>
      <c r="B1655" s="36"/>
      <c r="C1655" s="224" t="s">
        <v>4199</v>
      </c>
      <c r="D1655" s="224" t="s">
        <v>286</v>
      </c>
      <c r="E1655" s="225" t="s">
        <v>4200</v>
      </c>
      <c r="F1655" s="226" t="s">
        <v>4201</v>
      </c>
      <c r="G1655" s="227" t="s">
        <v>211</v>
      </c>
      <c r="H1655" s="228">
        <v>4</v>
      </c>
      <c r="I1655" s="229"/>
      <c r="J1655" s="230">
        <f>ROUND(I1655*H1655,2)</f>
        <v>0</v>
      </c>
      <c r="K1655" s="226" t="s">
        <v>277</v>
      </c>
      <c r="L1655" s="231"/>
      <c r="M1655" s="232" t="s">
        <v>19</v>
      </c>
      <c r="N1655" s="233" t="s">
        <v>43</v>
      </c>
      <c r="O1655" s="65"/>
      <c r="P1655" s="202">
        <f>O1655*H1655</f>
        <v>0</v>
      </c>
      <c r="Q1655" s="202">
        <v>1.2999999999999999E-2</v>
      </c>
      <c r="R1655" s="202">
        <f>Q1655*H1655</f>
        <v>5.1999999999999998E-2</v>
      </c>
      <c r="S1655" s="202">
        <v>0</v>
      </c>
      <c r="T1655" s="203">
        <f>S1655*H1655</f>
        <v>0</v>
      </c>
      <c r="U1655" s="35"/>
      <c r="V1655" s="35"/>
      <c r="W1655" s="35"/>
      <c r="X1655" s="35"/>
      <c r="Y1655" s="35"/>
      <c r="Z1655" s="35"/>
      <c r="AA1655" s="35"/>
      <c r="AB1655" s="35"/>
      <c r="AC1655" s="35"/>
      <c r="AD1655" s="35"/>
      <c r="AE1655" s="35"/>
      <c r="AR1655" s="204" t="s">
        <v>422</v>
      </c>
      <c r="AT1655" s="204" t="s">
        <v>286</v>
      </c>
      <c r="AU1655" s="204" t="s">
        <v>82</v>
      </c>
      <c r="AY1655" s="18" t="s">
        <v>206</v>
      </c>
      <c r="BE1655" s="205">
        <f>IF(N1655="základní",J1655,0)</f>
        <v>0</v>
      </c>
      <c r="BF1655" s="205">
        <f>IF(N1655="snížená",J1655,0)</f>
        <v>0</v>
      </c>
      <c r="BG1655" s="205">
        <f>IF(N1655="zákl. přenesená",J1655,0)</f>
        <v>0</v>
      </c>
      <c r="BH1655" s="205">
        <f>IF(N1655="sníž. přenesená",J1655,0)</f>
        <v>0</v>
      </c>
      <c r="BI1655" s="205">
        <f>IF(N1655="nulová",J1655,0)</f>
        <v>0</v>
      </c>
      <c r="BJ1655" s="18" t="s">
        <v>80</v>
      </c>
      <c r="BK1655" s="205">
        <f>ROUND(I1655*H1655,2)</f>
        <v>0</v>
      </c>
      <c r="BL1655" s="18" t="s">
        <v>343</v>
      </c>
      <c r="BM1655" s="204" t="s">
        <v>4202</v>
      </c>
    </row>
    <row r="1656" spans="1:65" s="2" customFormat="1" ht="16.5" customHeight="1">
      <c r="A1656" s="35"/>
      <c r="B1656" s="36"/>
      <c r="C1656" s="193" t="s">
        <v>4203</v>
      </c>
      <c r="D1656" s="193" t="s">
        <v>208</v>
      </c>
      <c r="E1656" s="194" t="s">
        <v>4204</v>
      </c>
      <c r="F1656" s="195" t="s">
        <v>4205</v>
      </c>
      <c r="G1656" s="196" t="s">
        <v>220</v>
      </c>
      <c r="H1656" s="197">
        <v>2.4</v>
      </c>
      <c r="I1656" s="198"/>
      <c r="J1656" s="199">
        <f>ROUND(I1656*H1656,2)</f>
        <v>0</v>
      </c>
      <c r="K1656" s="195" t="s">
        <v>277</v>
      </c>
      <c r="L1656" s="40"/>
      <c r="M1656" s="200" t="s">
        <v>19</v>
      </c>
      <c r="N1656" s="201" t="s">
        <v>43</v>
      </c>
      <c r="O1656" s="65"/>
      <c r="P1656" s="202">
        <f>O1656*H1656</f>
        <v>0</v>
      </c>
      <c r="Q1656" s="202">
        <v>0</v>
      </c>
      <c r="R1656" s="202">
        <f>Q1656*H1656</f>
        <v>0</v>
      </c>
      <c r="S1656" s="202">
        <v>0</v>
      </c>
      <c r="T1656" s="203">
        <f>S1656*H1656</f>
        <v>0</v>
      </c>
      <c r="U1656" s="35"/>
      <c r="V1656" s="35"/>
      <c r="W1656" s="35"/>
      <c r="X1656" s="35"/>
      <c r="Y1656" s="35"/>
      <c r="Z1656" s="35"/>
      <c r="AA1656" s="35"/>
      <c r="AB1656" s="35"/>
      <c r="AC1656" s="35"/>
      <c r="AD1656" s="35"/>
      <c r="AE1656" s="35"/>
      <c r="AR1656" s="204" t="s">
        <v>343</v>
      </c>
      <c r="AT1656" s="204" t="s">
        <v>208</v>
      </c>
      <c r="AU1656" s="204" t="s">
        <v>82</v>
      </c>
      <c r="AY1656" s="18" t="s">
        <v>206</v>
      </c>
      <c r="BE1656" s="205">
        <f>IF(N1656="základní",J1656,0)</f>
        <v>0</v>
      </c>
      <c r="BF1656" s="205">
        <f>IF(N1656="snížená",J1656,0)</f>
        <v>0</v>
      </c>
      <c r="BG1656" s="205">
        <f>IF(N1656="zákl. přenesená",J1656,0)</f>
        <v>0</v>
      </c>
      <c r="BH1656" s="205">
        <f>IF(N1656="sníž. přenesená",J1656,0)</f>
        <v>0</v>
      </c>
      <c r="BI1656" s="205">
        <f>IF(N1656="nulová",J1656,0)</f>
        <v>0</v>
      </c>
      <c r="BJ1656" s="18" t="s">
        <v>80</v>
      </c>
      <c r="BK1656" s="205">
        <f>ROUND(I1656*H1656,2)</f>
        <v>0</v>
      </c>
      <c r="BL1656" s="18" t="s">
        <v>343</v>
      </c>
      <c r="BM1656" s="204" t="s">
        <v>4206</v>
      </c>
    </row>
    <row r="1657" spans="1:65" s="2" customFormat="1" ht="68.25">
      <c r="A1657" s="35"/>
      <c r="B1657" s="36"/>
      <c r="C1657" s="37"/>
      <c r="D1657" s="208" t="s">
        <v>279</v>
      </c>
      <c r="E1657" s="37"/>
      <c r="F1657" s="221" t="s">
        <v>4198</v>
      </c>
      <c r="G1657" s="37"/>
      <c r="H1657" s="37"/>
      <c r="I1657" s="116"/>
      <c r="J1657" s="37"/>
      <c r="K1657" s="37"/>
      <c r="L1657" s="40"/>
      <c r="M1657" s="222"/>
      <c r="N1657" s="223"/>
      <c r="O1657" s="65"/>
      <c r="P1657" s="65"/>
      <c r="Q1657" s="65"/>
      <c r="R1657" s="65"/>
      <c r="S1657" s="65"/>
      <c r="T1657" s="66"/>
      <c r="U1657" s="35"/>
      <c r="V1657" s="35"/>
      <c r="W1657" s="35"/>
      <c r="X1657" s="35"/>
      <c r="Y1657" s="35"/>
      <c r="Z1657" s="35"/>
      <c r="AA1657" s="35"/>
      <c r="AB1657" s="35"/>
      <c r="AC1657" s="35"/>
      <c r="AD1657" s="35"/>
      <c r="AE1657" s="35"/>
      <c r="AT1657" s="18" t="s">
        <v>279</v>
      </c>
      <c r="AU1657" s="18" t="s">
        <v>82</v>
      </c>
    </row>
    <row r="1658" spans="1:65" s="13" customFormat="1" ht="11.25">
      <c r="B1658" s="206"/>
      <c r="C1658" s="207"/>
      <c r="D1658" s="208" t="s">
        <v>246</v>
      </c>
      <c r="E1658" s="209" t="s">
        <v>19</v>
      </c>
      <c r="F1658" s="210" t="s">
        <v>4207</v>
      </c>
      <c r="G1658" s="207"/>
      <c r="H1658" s="211">
        <v>2.4</v>
      </c>
      <c r="I1658" s="212"/>
      <c r="J1658" s="207"/>
      <c r="K1658" s="207"/>
      <c r="L1658" s="213"/>
      <c r="M1658" s="214"/>
      <c r="N1658" s="215"/>
      <c r="O1658" s="215"/>
      <c r="P1658" s="215"/>
      <c r="Q1658" s="215"/>
      <c r="R1658" s="215"/>
      <c r="S1658" s="215"/>
      <c r="T1658" s="216"/>
      <c r="AT1658" s="217" t="s">
        <v>246</v>
      </c>
      <c r="AU1658" s="217" t="s">
        <v>82</v>
      </c>
      <c r="AV1658" s="13" t="s">
        <v>82</v>
      </c>
      <c r="AW1658" s="13" t="s">
        <v>33</v>
      </c>
      <c r="AX1658" s="13" t="s">
        <v>80</v>
      </c>
      <c r="AY1658" s="217" t="s">
        <v>206</v>
      </c>
    </row>
    <row r="1659" spans="1:65" s="2" customFormat="1" ht="16.5" customHeight="1">
      <c r="A1659" s="35"/>
      <c r="B1659" s="36"/>
      <c r="C1659" s="224" t="s">
        <v>4208</v>
      </c>
      <c r="D1659" s="224" t="s">
        <v>286</v>
      </c>
      <c r="E1659" s="225" t="s">
        <v>4209</v>
      </c>
      <c r="F1659" s="226" t="s">
        <v>4210</v>
      </c>
      <c r="G1659" s="227" t="s">
        <v>220</v>
      </c>
      <c r="H1659" s="228">
        <v>2.4</v>
      </c>
      <c r="I1659" s="229"/>
      <c r="J1659" s="230">
        <f>ROUND(I1659*H1659,2)</f>
        <v>0</v>
      </c>
      <c r="K1659" s="226" t="s">
        <v>277</v>
      </c>
      <c r="L1659" s="231"/>
      <c r="M1659" s="232" t="s">
        <v>19</v>
      </c>
      <c r="N1659" s="233" t="s">
        <v>43</v>
      </c>
      <c r="O1659" s="65"/>
      <c r="P1659" s="202">
        <f>O1659*H1659</f>
        <v>0</v>
      </c>
      <c r="Q1659" s="202">
        <v>4.6999999999999999E-4</v>
      </c>
      <c r="R1659" s="202">
        <f>Q1659*H1659</f>
        <v>1.1279999999999999E-3</v>
      </c>
      <c r="S1659" s="202">
        <v>0</v>
      </c>
      <c r="T1659" s="203">
        <f>S1659*H1659</f>
        <v>0</v>
      </c>
      <c r="U1659" s="35"/>
      <c r="V1659" s="35"/>
      <c r="W1659" s="35"/>
      <c r="X1659" s="35"/>
      <c r="Y1659" s="35"/>
      <c r="Z1659" s="35"/>
      <c r="AA1659" s="35"/>
      <c r="AB1659" s="35"/>
      <c r="AC1659" s="35"/>
      <c r="AD1659" s="35"/>
      <c r="AE1659" s="35"/>
      <c r="AR1659" s="204" t="s">
        <v>422</v>
      </c>
      <c r="AT1659" s="204" t="s">
        <v>286</v>
      </c>
      <c r="AU1659" s="204" t="s">
        <v>82</v>
      </c>
      <c r="AY1659" s="18" t="s">
        <v>206</v>
      </c>
      <c r="BE1659" s="205">
        <f>IF(N1659="základní",J1659,0)</f>
        <v>0</v>
      </c>
      <c r="BF1659" s="205">
        <f>IF(N1659="snížená",J1659,0)</f>
        <v>0</v>
      </c>
      <c r="BG1659" s="205">
        <f>IF(N1659="zákl. přenesená",J1659,0)</f>
        <v>0</v>
      </c>
      <c r="BH1659" s="205">
        <f>IF(N1659="sníž. přenesená",J1659,0)</f>
        <v>0</v>
      </c>
      <c r="BI1659" s="205">
        <f>IF(N1659="nulová",J1659,0)</f>
        <v>0</v>
      </c>
      <c r="BJ1659" s="18" t="s">
        <v>80</v>
      </c>
      <c r="BK1659" s="205">
        <f>ROUND(I1659*H1659,2)</f>
        <v>0</v>
      </c>
      <c r="BL1659" s="18" t="s">
        <v>343</v>
      </c>
      <c r="BM1659" s="204" t="s">
        <v>4211</v>
      </c>
    </row>
    <row r="1660" spans="1:65" s="2" customFormat="1" ht="21.75" customHeight="1">
      <c r="A1660" s="35"/>
      <c r="B1660" s="36"/>
      <c r="C1660" s="193" t="s">
        <v>4212</v>
      </c>
      <c r="D1660" s="193" t="s">
        <v>208</v>
      </c>
      <c r="E1660" s="194" t="s">
        <v>4213</v>
      </c>
      <c r="F1660" s="195" t="s">
        <v>4214</v>
      </c>
      <c r="G1660" s="196" t="s">
        <v>325</v>
      </c>
      <c r="H1660" s="197">
        <v>210.77099999999999</v>
      </c>
      <c r="I1660" s="198"/>
      <c r="J1660" s="199">
        <f>ROUND(I1660*H1660,2)</f>
        <v>0</v>
      </c>
      <c r="K1660" s="195" t="s">
        <v>277</v>
      </c>
      <c r="L1660" s="40"/>
      <c r="M1660" s="200" t="s">
        <v>19</v>
      </c>
      <c r="N1660" s="201" t="s">
        <v>43</v>
      </c>
      <c r="O1660" s="65"/>
      <c r="P1660" s="202">
        <f>O1660*H1660</f>
        <v>0</v>
      </c>
      <c r="Q1660" s="202">
        <v>4.0000000000000003E-5</v>
      </c>
      <c r="R1660" s="202">
        <f>Q1660*H1660</f>
        <v>8.4308400000000002E-3</v>
      </c>
      <c r="S1660" s="202">
        <v>0</v>
      </c>
      <c r="T1660" s="203">
        <f>S1660*H1660</f>
        <v>0</v>
      </c>
      <c r="U1660" s="35"/>
      <c r="V1660" s="35"/>
      <c r="W1660" s="35"/>
      <c r="X1660" s="35"/>
      <c r="Y1660" s="35"/>
      <c r="Z1660" s="35"/>
      <c r="AA1660" s="35"/>
      <c r="AB1660" s="35"/>
      <c r="AC1660" s="35"/>
      <c r="AD1660" s="35"/>
      <c r="AE1660" s="35"/>
      <c r="AR1660" s="204" t="s">
        <v>343</v>
      </c>
      <c r="AT1660" s="204" t="s">
        <v>208</v>
      </c>
      <c r="AU1660" s="204" t="s">
        <v>82</v>
      </c>
      <c r="AY1660" s="18" t="s">
        <v>206</v>
      </c>
      <c r="BE1660" s="205">
        <f>IF(N1660="základní",J1660,0)</f>
        <v>0</v>
      </c>
      <c r="BF1660" s="205">
        <f>IF(N1660="snížená",J1660,0)</f>
        <v>0</v>
      </c>
      <c r="BG1660" s="205">
        <f>IF(N1660="zákl. přenesená",J1660,0)</f>
        <v>0</v>
      </c>
      <c r="BH1660" s="205">
        <f>IF(N1660="sníž. přenesená",J1660,0)</f>
        <v>0</v>
      </c>
      <c r="BI1660" s="205">
        <f>IF(N1660="nulová",J1660,0)</f>
        <v>0</v>
      </c>
      <c r="BJ1660" s="18" t="s">
        <v>80</v>
      </c>
      <c r="BK1660" s="205">
        <f>ROUND(I1660*H1660,2)</f>
        <v>0</v>
      </c>
      <c r="BL1660" s="18" t="s">
        <v>343</v>
      </c>
      <c r="BM1660" s="204" t="s">
        <v>4215</v>
      </c>
    </row>
    <row r="1661" spans="1:65" s="2" customFormat="1" ht="68.25">
      <c r="A1661" s="35"/>
      <c r="B1661" s="36"/>
      <c r="C1661" s="37"/>
      <c r="D1661" s="208" t="s">
        <v>279</v>
      </c>
      <c r="E1661" s="37"/>
      <c r="F1661" s="221" t="s">
        <v>4216</v>
      </c>
      <c r="G1661" s="37"/>
      <c r="H1661" s="37"/>
      <c r="I1661" s="116"/>
      <c r="J1661" s="37"/>
      <c r="K1661" s="37"/>
      <c r="L1661" s="40"/>
      <c r="M1661" s="222"/>
      <c r="N1661" s="223"/>
      <c r="O1661" s="65"/>
      <c r="P1661" s="65"/>
      <c r="Q1661" s="65"/>
      <c r="R1661" s="65"/>
      <c r="S1661" s="65"/>
      <c r="T1661" s="66"/>
      <c r="U1661" s="35"/>
      <c r="V1661" s="35"/>
      <c r="W1661" s="35"/>
      <c r="X1661" s="35"/>
      <c r="Y1661" s="35"/>
      <c r="Z1661" s="35"/>
      <c r="AA1661" s="35"/>
      <c r="AB1661" s="35"/>
      <c r="AC1661" s="35"/>
      <c r="AD1661" s="35"/>
      <c r="AE1661" s="35"/>
      <c r="AT1661" s="18" t="s">
        <v>279</v>
      </c>
      <c r="AU1661" s="18" t="s">
        <v>82</v>
      </c>
    </row>
    <row r="1662" spans="1:65" s="13" customFormat="1" ht="11.25">
      <c r="B1662" s="206"/>
      <c r="C1662" s="207"/>
      <c r="D1662" s="208" t="s">
        <v>246</v>
      </c>
      <c r="E1662" s="209" t="s">
        <v>19</v>
      </c>
      <c r="F1662" s="210" t="s">
        <v>2394</v>
      </c>
      <c r="G1662" s="207"/>
      <c r="H1662" s="211">
        <v>111.622</v>
      </c>
      <c r="I1662" s="212"/>
      <c r="J1662" s="207"/>
      <c r="K1662" s="207"/>
      <c r="L1662" s="213"/>
      <c r="M1662" s="214"/>
      <c r="N1662" s="215"/>
      <c r="O1662" s="215"/>
      <c r="P1662" s="215"/>
      <c r="Q1662" s="215"/>
      <c r="R1662" s="215"/>
      <c r="S1662" s="215"/>
      <c r="T1662" s="216"/>
      <c r="AT1662" s="217" t="s">
        <v>246</v>
      </c>
      <c r="AU1662" s="217" t="s">
        <v>82</v>
      </c>
      <c r="AV1662" s="13" t="s">
        <v>82</v>
      </c>
      <c r="AW1662" s="13" t="s">
        <v>33</v>
      </c>
      <c r="AX1662" s="13" t="s">
        <v>72</v>
      </c>
      <c r="AY1662" s="217" t="s">
        <v>206</v>
      </c>
    </row>
    <row r="1663" spans="1:65" s="13" customFormat="1" ht="11.25">
      <c r="B1663" s="206"/>
      <c r="C1663" s="207"/>
      <c r="D1663" s="208" t="s">
        <v>246</v>
      </c>
      <c r="E1663" s="209" t="s">
        <v>19</v>
      </c>
      <c r="F1663" s="210" t="s">
        <v>3239</v>
      </c>
      <c r="G1663" s="207"/>
      <c r="H1663" s="211">
        <v>75.435000000000002</v>
      </c>
      <c r="I1663" s="212"/>
      <c r="J1663" s="207"/>
      <c r="K1663" s="207"/>
      <c r="L1663" s="213"/>
      <c r="M1663" s="214"/>
      <c r="N1663" s="215"/>
      <c r="O1663" s="215"/>
      <c r="P1663" s="215"/>
      <c r="Q1663" s="215"/>
      <c r="R1663" s="215"/>
      <c r="S1663" s="215"/>
      <c r="T1663" s="216"/>
      <c r="AT1663" s="217" t="s">
        <v>246</v>
      </c>
      <c r="AU1663" s="217" t="s">
        <v>82</v>
      </c>
      <c r="AV1663" s="13" t="s">
        <v>82</v>
      </c>
      <c r="AW1663" s="13" t="s">
        <v>33</v>
      </c>
      <c r="AX1663" s="13" t="s">
        <v>72</v>
      </c>
      <c r="AY1663" s="217" t="s">
        <v>206</v>
      </c>
    </row>
    <row r="1664" spans="1:65" s="13" customFormat="1" ht="11.25">
      <c r="B1664" s="206"/>
      <c r="C1664" s="207"/>
      <c r="D1664" s="208" t="s">
        <v>246</v>
      </c>
      <c r="E1664" s="209" t="s">
        <v>19</v>
      </c>
      <c r="F1664" s="210" t="s">
        <v>3240</v>
      </c>
      <c r="G1664" s="207"/>
      <c r="H1664" s="211">
        <v>23.713999999999999</v>
      </c>
      <c r="I1664" s="212"/>
      <c r="J1664" s="207"/>
      <c r="K1664" s="207"/>
      <c r="L1664" s="213"/>
      <c r="M1664" s="214"/>
      <c r="N1664" s="215"/>
      <c r="O1664" s="215"/>
      <c r="P1664" s="215"/>
      <c r="Q1664" s="215"/>
      <c r="R1664" s="215"/>
      <c r="S1664" s="215"/>
      <c r="T1664" s="216"/>
      <c r="AT1664" s="217" t="s">
        <v>246</v>
      </c>
      <c r="AU1664" s="217" t="s">
        <v>82</v>
      </c>
      <c r="AV1664" s="13" t="s">
        <v>82</v>
      </c>
      <c r="AW1664" s="13" t="s">
        <v>33</v>
      </c>
      <c r="AX1664" s="13" t="s">
        <v>72</v>
      </c>
      <c r="AY1664" s="217" t="s">
        <v>206</v>
      </c>
    </row>
    <row r="1665" spans="1:65" s="14" customFormat="1" ht="11.25">
      <c r="B1665" s="234"/>
      <c r="C1665" s="235"/>
      <c r="D1665" s="208" t="s">
        <v>246</v>
      </c>
      <c r="E1665" s="236" t="s">
        <v>19</v>
      </c>
      <c r="F1665" s="237" t="s">
        <v>406</v>
      </c>
      <c r="G1665" s="235"/>
      <c r="H1665" s="238">
        <v>210.77099999999999</v>
      </c>
      <c r="I1665" s="239"/>
      <c r="J1665" s="235"/>
      <c r="K1665" s="235"/>
      <c r="L1665" s="240"/>
      <c r="M1665" s="241"/>
      <c r="N1665" s="242"/>
      <c r="O1665" s="242"/>
      <c r="P1665" s="242"/>
      <c r="Q1665" s="242"/>
      <c r="R1665" s="242"/>
      <c r="S1665" s="242"/>
      <c r="T1665" s="243"/>
      <c r="AT1665" s="244" t="s">
        <v>246</v>
      </c>
      <c r="AU1665" s="244" t="s">
        <v>82</v>
      </c>
      <c r="AV1665" s="14" t="s">
        <v>212</v>
      </c>
      <c r="AW1665" s="14" t="s">
        <v>33</v>
      </c>
      <c r="AX1665" s="14" t="s">
        <v>80</v>
      </c>
      <c r="AY1665" s="244" t="s">
        <v>206</v>
      </c>
    </row>
    <row r="1666" spans="1:65" s="2" customFormat="1" ht="16.5" customHeight="1">
      <c r="A1666" s="35"/>
      <c r="B1666" s="36"/>
      <c r="C1666" s="224" t="s">
        <v>4217</v>
      </c>
      <c r="D1666" s="224" t="s">
        <v>286</v>
      </c>
      <c r="E1666" s="225" t="s">
        <v>4218</v>
      </c>
      <c r="F1666" s="226" t="s">
        <v>4219</v>
      </c>
      <c r="G1666" s="227" t="s">
        <v>325</v>
      </c>
      <c r="H1666" s="228">
        <v>221.31</v>
      </c>
      <c r="I1666" s="229"/>
      <c r="J1666" s="230">
        <f>ROUND(I1666*H1666,2)</f>
        <v>0</v>
      </c>
      <c r="K1666" s="226" t="s">
        <v>277</v>
      </c>
      <c r="L1666" s="231"/>
      <c r="M1666" s="232" t="s">
        <v>19</v>
      </c>
      <c r="N1666" s="233" t="s">
        <v>43</v>
      </c>
      <c r="O1666" s="65"/>
      <c r="P1666" s="202">
        <f>O1666*H1666</f>
        <v>0</v>
      </c>
      <c r="Q1666" s="202">
        <v>5.5999999999999999E-3</v>
      </c>
      <c r="R1666" s="202">
        <f>Q1666*H1666</f>
        <v>1.239336</v>
      </c>
      <c r="S1666" s="202">
        <v>0</v>
      </c>
      <c r="T1666" s="203">
        <f>S1666*H1666</f>
        <v>0</v>
      </c>
      <c r="U1666" s="35"/>
      <c r="V1666" s="35"/>
      <c r="W1666" s="35"/>
      <c r="X1666" s="35"/>
      <c r="Y1666" s="35"/>
      <c r="Z1666" s="35"/>
      <c r="AA1666" s="35"/>
      <c r="AB1666" s="35"/>
      <c r="AC1666" s="35"/>
      <c r="AD1666" s="35"/>
      <c r="AE1666" s="35"/>
      <c r="AR1666" s="204" t="s">
        <v>422</v>
      </c>
      <c r="AT1666" s="204" t="s">
        <v>286</v>
      </c>
      <c r="AU1666" s="204" t="s">
        <v>82</v>
      </c>
      <c r="AY1666" s="18" t="s">
        <v>206</v>
      </c>
      <c r="BE1666" s="205">
        <f>IF(N1666="základní",J1666,0)</f>
        <v>0</v>
      </c>
      <c r="BF1666" s="205">
        <f>IF(N1666="snížená",J1666,0)</f>
        <v>0</v>
      </c>
      <c r="BG1666" s="205">
        <f>IF(N1666="zákl. přenesená",J1666,0)</f>
        <v>0</v>
      </c>
      <c r="BH1666" s="205">
        <f>IF(N1666="sníž. přenesená",J1666,0)</f>
        <v>0</v>
      </c>
      <c r="BI1666" s="205">
        <f>IF(N1666="nulová",J1666,0)</f>
        <v>0</v>
      </c>
      <c r="BJ1666" s="18" t="s">
        <v>80</v>
      </c>
      <c r="BK1666" s="205">
        <f>ROUND(I1666*H1666,2)</f>
        <v>0</v>
      </c>
      <c r="BL1666" s="18" t="s">
        <v>343</v>
      </c>
      <c r="BM1666" s="204" t="s">
        <v>4220</v>
      </c>
    </row>
    <row r="1667" spans="1:65" s="13" customFormat="1" ht="11.25">
      <c r="B1667" s="206"/>
      <c r="C1667" s="207"/>
      <c r="D1667" s="208" t="s">
        <v>246</v>
      </c>
      <c r="E1667" s="209" t="s">
        <v>19</v>
      </c>
      <c r="F1667" s="210" t="s">
        <v>2394</v>
      </c>
      <c r="G1667" s="207"/>
      <c r="H1667" s="211">
        <v>111.622</v>
      </c>
      <c r="I1667" s="212"/>
      <c r="J1667" s="207"/>
      <c r="K1667" s="207"/>
      <c r="L1667" s="213"/>
      <c r="M1667" s="214"/>
      <c r="N1667" s="215"/>
      <c r="O1667" s="215"/>
      <c r="P1667" s="215"/>
      <c r="Q1667" s="215"/>
      <c r="R1667" s="215"/>
      <c r="S1667" s="215"/>
      <c r="T1667" s="216"/>
      <c r="AT1667" s="217" t="s">
        <v>246</v>
      </c>
      <c r="AU1667" s="217" t="s">
        <v>82</v>
      </c>
      <c r="AV1667" s="13" t="s">
        <v>82</v>
      </c>
      <c r="AW1667" s="13" t="s">
        <v>33</v>
      </c>
      <c r="AX1667" s="13" t="s">
        <v>72</v>
      </c>
      <c r="AY1667" s="217" t="s">
        <v>206</v>
      </c>
    </row>
    <row r="1668" spans="1:65" s="13" customFormat="1" ht="11.25">
      <c r="B1668" s="206"/>
      <c r="C1668" s="207"/>
      <c r="D1668" s="208" t="s">
        <v>246</v>
      </c>
      <c r="E1668" s="209" t="s">
        <v>19</v>
      </c>
      <c r="F1668" s="210" t="s">
        <v>3239</v>
      </c>
      <c r="G1668" s="207"/>
      <c r="H1668" s="211">
        <v>75.435000000000002</v>
      </c>
      <c r="I1668" s="212"/>
      <c r="J1668" s="207"/>
      <c r="K1668" s="207"/>
      <c r="L1668" s="213"/>
      <c r="M1668" s="214"/>
      <c r="N1668" s="215"/>
      <c r="O1668" s="215"/>
      <c r="P1668" s="215"/>
      <c r="Q1668" s="215"/>
      <c r="R1668" s="215"/>
      <c r="S1668" s="215"/>
      <c r="T1668" s="216"/>
      <c r="AT1668" s="217" t="s">
        <v>246</v>
      </c>
      <c r="AU1668" s="217" t="s">
        <v>82</v>
      </c>
      <c r="AV1668" s="13" t="s">
        <v>82</v>
      </c>
      <c r="AW1668" s="13" t="s">
        <v>33</v>
      </c>
      <c r="AX1668" s="13" t="s">
        <v>72</v>
      </c>
      <c r="AY1668" s="217" t="s">
        <v>206</v>
      </c>
    </row>
    <row r="1669" spans="1:65" s="13" customFormat="1" ht="11.25">
      <c r="B1669" s="206"/>
      <c r="C1669" s="207"/>
      <c r="D1669" s="208" t="s">
        <v>246</v>
      </c>
      <c r="E1669" s="209" t="s">
        <v>19</v>
      </c>
      <c r="F1669" s="210" t="s">
        <v>3240</v>
      </c>
      <c r="G1669" s="207"/>
      <c r="H1669" s="211">
        <v>23.713999999999999</v>
      </c>
      <c r="I1669" s="212"/>
      <c r="J1669" s="207"/>
      <c r="K1669" s="207"/>
      <c r="L1669" s="213"/>
      <c r="M1669" s="214"/>
      <c r="N1669" s="215"/>
      <c r="O1669" s="215"/>
      <c r="P1669" s="215"/>
      <c r="Q1669" s="215"/>
      <c r="R1669" s="215"/>
      <c r="S1669" s="215"/>
      <c r="T1669" s="216"/>
      <c r="AT1669" s="217" t="s">
        <v>246</v>
      </c>
      <c r="AU1669" s="217" t="s">
        <v>82</v>
      </c>
      <c r="AV1669" s="13" t="s">
        <v>82</v>
      </c>
      <c r="AW1669" s="13" t="s">
        <v>33</v>
      </c>
      <c r="AX1669" s="13" t="s">
        <v>72</v>
      </c>
      <c r="AY1669" s="217" t="s">
        <v>206</v>
      </c>
    </row>
    <row r="1670" spans="1:65" s="14" customFormat="1" ht="11.25">
      <c r="B1670" s="234"/>
      <c r="C1670" s="235"/>
      <c r="D1670" s="208" t="s">
        <v>246</v>
      </c>
      <c r="E1670" s="236" t="s">
        <v>19</v>
      </c>
      <c r="F1670" s="237" t="s">
        <v>406</v>
      </c>
      <c r="G1670" s="235"/>
      <c r="H1670" s="238">
        <v>210.77099999999999</v>
      </c>
      <c r="I1670" s="239"/>
      <c r="J1670" s="235"/>
      <c r="K1670" s="235"/>
      <c r="L1670" s="240"/>
      <c r="M1670" s="241"/>
      <c r="N1670" s="242"/>
      <c r="O1670" s="242"/>
      <c r="P1670" s="242"/>
      <c r="Q1670" s="242"/>
      <c r="R1670" s="242"/>
      <c r="S1670" s="242"/>
      <c r="T1670" s="243"/>
      <c r="AT1670" s="244" t="s">
        <v>246</v>
      </c>
      <c r="AU1670" s="244" t="s">
        <v>82</v>
      </c>
      <c r="AV1670" s="14" t="s">
        <v>212</v>
      </c>
      <c r="AW1670" s="14" t="s">
        <v>33</v>
      </c>
      <c r="AX1670" s="14" t="s">
        <v>80</v>
      </c>
      <c r="AY1670" s="244" t="s">
        <v>206</v>
      </c>
    </row>
    <row r="1671" spans="1:65" s="13" customFormat="1" ht="11.25">
      <c r="B1671" s="206"/>
      <c r="C1671" s="207"/>
      <c r="D1671" s="208" t="s">
        <v>246</v>
      </c>
      <c r="E1671" s="207"/>
      <c r="F1671" s="210" t="s">
        <v>4221</v>
      </c>
      <c r="G1671" s="207"/>
      <c r="H1671" s="211">
        <v>221.31</v>
      </c>
      <c r="I1671" s="212"/>
      <c r="J1671" s="207"/>
      <c r="K1671" s="207"/>
      <c r="L1671" s="213"/>
      <c r="M1671" s="214"/>
      <c r="N1671" s="215"/>
      <c r="O1671" s="215"/>
      <c r="P1671" s="215"/>
      <c r="Q1671" s="215"/>
      <c r="R1671" s="215"/>
      <c r="S1671" s="215"/>
      <c r="T1671" s="216"/>
      <c r="AT1671" s="217" t="s">
        <v>246</v>
      </c>
      <c r="AU1671" s="217" t="s">
        <v>82</v>
      </c>
      <c r="AV1671" s="13" t="s">
        <v>82</v>
      </c>
      <c r="AW1671" s="13" t="s">
        <v>4</v>
      </c>
      <c r="AX1671" s="13" t="s">
        <v>80</v>
      </c>
      <c r="AY1671" s="217" t="s">
        <v>206</v>
      </c>
    </row>
    <row r="1672" spans="1:65" s="2" customFormat="1" ht="16.5" customHeight="1">
      <c r="A1672" s="35"/>
      <c r="B1672" s="36"/>
      <c r="C1672" s="193" t="s">
        <v>4222</v>
      </c>
      <c r="D1672" s="193" t="s">
        <v>208</v>
      </c>
      <c r="E1672" s="194" t="s">
        <v>4223</v>
      </c>
      <c r="F1672" s="195" t="s">
        <v>4224</v>
      </c>
      <c r="G1672" s="196" t="s">
        <v>325</v>
      </c>
      <c r="H1672" s="197">
        <v>1309.201</v>
      </c>
      <c r="I1672" s="198"/>
      <c r="J1672" s="199">
        <f>ROUND(I1672*H1672,2)</f>
        <v>0</v>
      </c>
      <c r="K1672" s="195" t="s">
        <v>277</v>
      </c>
      <c r="L1672" s="40"/>
      <c r="M1672" s="200" t="s">
        <v>19</v>
      </c>
      <c r="N1672" s="201" t="s">
        <v>43</v>
      </c>
      <c r="O1672" s="65"/>
      <c r="P1672" s="202">
        <f>O1672*H1672</f>
        <v>0</v>
      </c>
      <c r="Q1672" s="202">
        <v>6.9999999999999994E-5</v>
      </c>
      <c r="R1672" s="202">
        <f>Q1672*H1672</f>
        <v>9.1644069999999994E-2</v>
      </c>
      <c r="S1672" s="202">
        <v>0</v>
      </c>
      <c r="T1672" s="203">
        <f>S1672*H1672</f>
        <v>0</v>
      </c>
      <c r="U1672" s="35"/>
      <c r="V1672" s="35"/>
      <c r="W1672" s="35"/>
      <c r="X1672" s="35"/>
      <c r="Y1672" s="35"/>
      <c r="Z1672" s="35"/>
      <c r="AA1672" s="35"/>
      <c r="AB1672" s="35"/>
      <c r="AC1672" s="35"/>
      <c r="AD1672" s="35"/>
      <c r="AE1672" s="35"/>
      <c r="AR1672" s="204" t="s">
        <v>343</v>
      </c>
      <c r="AT1672" s="204" t="s">
        <v>208</v>
      </c>
      <c r="AU1672" s="204" t="s">
        <v>82</v>
      </c>
      <c r="AY1672" s="18" t="s">
        <v>206</v>
      </c>
      <c r="BE1672" s="205">
        <f>IF(N1672="základní",J1672,0)</f>
        <v>0</v>
      </c>
      <c r="BF1672" s="205">
        <f>IF(N1672="snížená",J1672,0)</f>
        <v>0</v>
      </c>
      <c r="BG1672" s="205">
        <f>IF(N1672="zákl. přenesená",J1672,0)</f>
        <v>0</v>
      </c>
      <c r="BH1672" s="205">
        <f>IF(N1672="sníž. přenesená",J1672,0)</f>
        <v>0</v>
      </c>
      <c r="BI1672" s="205">
        <f>IF(N1672="nulová",J1672,0)</f>
        <v>0</v>
      </c>
      <c r="BJ1672" s="18" t="s">
        <v>80</v>
      </c>
      <c r="BK1672" s="205">
        <f>ROUND(I1672*H1672,2)</f>
        <v>0</v>
      </c>
      <c r="BL1672" s="18" t="s">
        <v>343</v>
      </c>
      <c r="BM1672" s="204" t="s">
        <v>4225</v>
      </c>
    </row>
    <row r="1673" spans="1:65" s="2" customFormat="1" ht="68.25">
      <c r="A1673" s="35"/>
      <c r="B1673" s="36"/>
      <c r="C1673" s="37"/>
      <c r="D1673" s="208" t="s">
        <v>279</v>
      </c>
      <c r="E1673" s="37"/>
      <c r="F1673" s="221" t="s">
        <v>4226</v>
      </c>
      <c r="G1673" s="37"/>
      <c r="H1673" s="37"/>
      <c r="I1673" s="116"/>
      <c r="J1673" s="37"/>
      <c r="K1673" s="37"/>
      <c r="L1673" s="40"/>
      <c r="M1673" s="222"/>
      <c r="N1673" s="223"/>
      <c r="O1673" s="65"/>
      <c r="P1673" s="65"/>
      <c r="Q1673" s="65"/>
      <c r="R1673" s="65"/>
      <c r="S1673" s="65"/>
      <c r="T1673" s="66"/>
      <c r="U1673" s="35"/>
      <c r="V1673" s="35"/>
      <c r="W1673" s="35"/>
      <c r="X1673" s="35"/>
      <c r="Y1673" s="35"/>
      <c r="Z1673" s="35"/>
      <c r="AA1673" s="35"/>
      <c r="AB1673" s="35"/>
      <c r="AC1673" s="35"/>
      <c r="AD1673" s="35"/>
      <c r="AE1673" s="35"/>
      <c r="AT1673" s="18" t="s">
        <v>279</v>
      </c>
      <c r="AU1673" s="18" t="s">
        <v>82</v>
      </c>
    </row>
    <row r="1674" spans="1:65" s="13" customFormat="1" ht="11.25">
      <c r="B1674" s="206"/>
      <c r="C1674" s="207"/>
      <c r="D1674" s="208" t="s">
        <v>246</v>
      </c>
      <c r="E1674" s="209" t="s">
        <v>19</v>
      </c>
      <c r="F1674" s="210" t="s">
        <v>2353</v>
      </c>
      <c r="G1674" s="207"/>
      <c r="H1674" s="211">
        <v>2059.893</v>
      </c>
      <c r="I1674" s="212"/>
      <c r="J1674" s="207"/>
      <c r="K1674" s="207"/>
      <c r="L1674" s="213"/>
      <c r="M1674" s="214"/>
      <c r="N1674" s="215"/>
      <c r="O1674" s="215"/>
      <c r="P1674" s="215"/>
      <c r="Q1674" s="215"/>
      <c r="R1674" s="215"/>
      <c r="S1674" s="215"/>
      <c r="T1674" s="216"/>
      <c r="AT1674" s="217" t="s">
        <v>246</v>
      </c>
      <c r="AU1674" s="217" t="s">
        <v>82</v>
      </c>
      <c r="AV1674" s="13" t="s">
        <v>82</v>
      </c>
      <c r="AW1674" s="13" t="s">
        <v>33</v>
      </c>
      <c r="AX1674" s="13" t="s">
        <v>72</v>
      </c>
      <c r="AY1674" s="217" t="s">
        <v>206</v>
      </c>
    </row>
    <row r="1675" spans="1:65" s="13" customFormat="1" ht="22.5">
      <c r="B1675" s="206"/>
      <c r="C1675" s="207"/>
      <c r="D1675" s="208" t="s">
        <v>246</v>
      </c>
      <c r="E1675" s="209" t="s">
        <v>19</v>
      </c>
      <c r="F1675" s="210" t="s">
        <v>2354</v>
      </c>
      <c r="G1675" s="207"/>
      <c r="H1675" s="211">
        <v>-731.29600000000005</v>
      </c>
      <c r="I1675" s="212"/>
      <c r="J1675" s="207"/>
      <c r="K1675" s="207"/>
      <c r="L1675" s="213"/>
      <c r="M1675" s="214"/>
      <c r="N1675" s="215"/>
      <c r="O1675" s="215"/>
      <c r="P1675" s="215"/>
      <c r="Q1675" s="215"/>
      <c r="R1675" s="215"/>
      <c r="S1675" s="215"/>
      <c r="T1675" s="216"/>
      <c r="AT1675" s="217" t="s">
        <v>246</v>
      </c>
      <c r="AU1675" s="217" t="s">
        <v>82</v>
      </c>
      <c r="AV1675" s="13" t="s">
        <v>82</v>
      </c>
      <c r="AW1675" s="13" t="s">
        <v>33</v>
      </c>
      <c r="AX1675" s="13" t="s">
        <v>72</v>
      </c>
      <c r="AY1675" s="217" t="s">
        <v>206</v>
      </c>
    </row>
    <row r="1676" spans="1:65" s="13" customFormat="1" ht="11.25">
      <c r="B1676" s="206"/>
      <c r="C1676" s="207"/>
      <c r="D1676" s="208" t="s">
        <v>246</v>
      </c>
      <c r="E1676" s="209" t="s">
        <v>19</v>
      </c>
      <c r="F1676" s="210" t="s">
        <v>4227</v>
      </c>
      <c r="G1676" s="207"/>
      <c r="H1676" s="211">
        <v>-19.396000000000001</v>
      </c>
      <c r="I1676" s="212"/>
      <c r="J1676" s="207"/>
      <c r="K1676" s="207"/>
      <c r="L1676" s="213"/>
      <c r="M1676" s="214"/>
      <c r="N1676" s="215"/>
      <c r="O1676" s="215"/>
      <c r="P1676" s="215"/>
      <c r="Q1676" s="215"/>
      <c r="R1676" s="215"/>
      <c r="S1676" s="215"/>
      <c r="T1676" s="216"/>
      <c r="AT1676" s="217" t="s">
        <v>246</v>
      </c>
      <c r="AU1676" s="217" t="s">
        <v>82</v>
      </c>
      <c r="AV1676" s="13" t="s">
        <v>82</v>
      </c>
      <c r="AW1676" s="13" t="s">
        <v>33</v>
      </c>
      <c r="AX1676" s="13" t="s">
        <v>72</v>
      </c>
      <c r="AY1676" s="217" t="s">
        <v>206</v>
      </c>
    </row>
    <row r="1677" spans="1:65" s="14" customFormat="1" ht="11.25">
      <c r="B1677" s="234"/>
      <c r="C1677" s="235"/>
      <c r="D1677" s="208" t="s">
        <v>246</v>
      </c>
      <c r="E1677" s="236" t="s">
        <v>19</v>
      </c>
      <c r="F1677" s="237" t="s">
        <v>406</v>
      </c>
      <c r="G1677" s="235"/>
      <c r="H1677" s="238">
        <v>1309.201</v>
      </c>
      <c r="I1677" s="239"/>
      <c r="J1677" s="235"/>
      <c r="K1677" s="235"/>
      <c r="L1677" s="240"/>
      <c r="M1677" s="241"/>
      <c r="N1677" s="242"/>
      <c r="O1677" s="242"/>
      <c r="P1677" s="242"/>
      <c r="Q1677" s="242"/>
      <c r="R1677" s="242"/>
      <c r="S1677" s="242"/>
      <c r="T1677" s="243"/>
      <c r="AT1677" s="244" t="s">
        <v>246</v>
      </c>
      <c r="AU1677" s="244" t="s">
        <v>82</v>
      </c>
      <c r="AV1677" s="14" t="s">
        <v>212</v>
      </c>
      <c r="AW1677" s="14" t="s">
        <v>33</v>
      </c>
      <c r="AX1677" s="14" t="s">
        <v>80</v>
      </c>
      <c r="AY1677" s="244" t="s">
        <v>206</v>
      </c>
    </row>
    <row r="1678" spans="1:65" s="2" customFormat="1" ht="16.5" customHeight="1">
      <c r="A1678" s="35"/>
      <c r="B1678" s="36"/>
      <c r="C1678" s="224" t="s">
        <v>4228</v>
      </c>
      <c r="D1678" s="224" t="s">
        <v>286</v>
      </c>
      <c r="E1678" s="225" t="s">
        <v>4229</v>
      </c>
      <c r="F1678" s="226" t="s">
        <v>4230</v>
      </c>
      <c r="G1678" s="227" t="s">
        <v>325</v>
      </c>
      <c r="H1678" s="228">
        <v>1440.1210000000001</v>
      </c>
      <c r="I1678" s="229"/>
      <c r="J1678" s="230">
        <f>ROUND(I1678*H1678,2)</f>
        <v>0</v>
      </c>
      <c r="K1678" s="226" t="s">
        <v>19</v>
      </c>
      <c r="L1678" s="231"/>
      <c r="M1678" s="232" t="s">
        <v>19</v>
      </c>
      <c r="N1678" s="233" t="s">
        <v>43</v>
      </c>
      <c r="O1678" s="65"/>
      <c r="P1678" s="202">
        <f>O1678*H1678</f>
        <v>0</v>
      </c>
      <c r="Q1678" s="202">
        <v>7.7999999999999996E-3</v>
      </c>
      <c r="R1678" s="202">
        <f>Q1678*H1678</f>
        <v>11.232943800000001</v>
      </c>
      <c r="S1678" s="202">
        <v>0</v>
      </c>
      <c r="T1678" s="203">
        <f>S1678*H1678</f>
        <v>0</v>
      </c>
      <c r="U1678" s="35"/>
      <c r="V1678" s="35"/>
      <c r="W1678" s="35"/>
      <c r="X1678" s="35"/>
      <c r="Y1678" s="35"/>
      <c r="Z1678" s="35"/>
      <c r="AA1678" s="35"/>
      <c r="AB1678" s="35"/>
      <c r="AC1678" s="35"/>
      <c r="AD1678" s="35"/>
      <c r="AE1678" s="35"/>
      <c r="AR1678" s="204" t="s">
        <v>422</v>
      </c>
      <c r="AT1678" s="204" t="s">
        <v>286</v>
      </c>
      <c r="AU1678" s="204" t="s">
        <v>82</v>
      </c>
      <c r="AY1678" s="18" t="s">
        <v>206</v>
      </c>
      <c r="BE1678" s="205">
        <f>IF(N1678="základní",J1678,0)</f>
        <v>0</v>
      </c>
      <c r="BF1678" s="205">
        <f>IF(N1678="snížená",J1678,0)</f>
        <v>0</v>
      </c>
      <c r="BG1678" s="205">
        <f>IF(N1678="zákl. přenesená",J1678,0)</f>
        <v>0</v>
      </c>
      <c r="BH1678" s="205">
        <f>IF(N1678="sníž. přenesená",J1678,0)</f>
        <v>0</v>
      </c>
      <c r="BI1678" s="205">
        <f>IF(N1678="nulová",J1678,0)</f>
        <v>0</v>
      </c>
      <c r="BJ1678" s="18" t="s">
        <v>80</v>
      </c>
      <c r="BK1678" s="205">
        <f>ROUND(I1678*H1678,2)</f>
        <v>0</v>
      </c>
      <c r="BL1678" s="18" t="s">
        <v>343</v>
      </c>
      <c r="BM1678" s="204" t="s">
        <v>4231</v>
      </c>
    </row>
    <row r="1679" spans="1:65" s="13" customFormat="1" ht="11.25">
      <c r="B1679" s="206"/>
      <c r="C1679" s="207"/>
      <c r="D1679" s="208" t="s">
        <v>246</v>
      </c>
      <c r="E1679" s="209" t="s">
        <v>19</v>
      </c>
      <c r="F1679" s="210" t="s">
        <v>2353</v>
      </c>
      <c r="G1679" s="207"/>
      <c r="H1679" s="211">
        <v>2059.893</v>
      </c>
      <c r="I1679" s="212"/>
      <c r="J1679" s="207"/>
      <c r="K1679" s="207"/>
      <c r="L1679" s="213"/>
      <c r="M1679" s="214"/>
      <c r="N1679" s="215"/>
      <c r="O1679" s="215"/>
      <c r="P1679" s="215"/>
      <c r="Q1679" s="215"/>
      <c r="R1679" s="215"/>
      <c r="S1679" s="215"/>
      <c r="T1679" s="216"/>
      <c r="AT1679" s="217" t="s">
        <v>246</v>
      </c>
      <c r="AU1679" s="217" t="s">
        <v>82</v>
      </c>
      <c r="AV1679" s="13" t="s">
        <v>82</v>
      </c>
      <c r="AW1679" s="13" t="s">
        <v>33</v>
      </c>
      <c r="AX1679" s="13" t="s">
        <v>72</v>
      </c>
      <c r="AY1679" s="217" t="s">
        <v>206</v>
      </c>
    </row>
    <row r="1680" spans="1:65" s="13" customFormat="1" ht="22.5">
      <c r="B1680" s="206"/>
      <c r="C1680" s="207"/>
      <c r="D1680" s="208" t="s">
        <v>246</v>
      </c>
      <c r="E1680" s="209" t="s">
        <v>19</v>
      </c>
      <c r="F1680" s="210" t="s">
        <v>2354</v>
      </c>
      <c r="G1680" s="207"/>
      <c r="H1680" s="211">
        <v>-731.29600000000005</v>
      </c>
      <c r="I1680" s="212"/>
      <c r="J1680" s="207"/>
      <c r="K1680" s="207"/>
      <c r="L1680" s="213"/>
      <c r="M1680" s="214"/>
      <c r="N1680" s="215"/>
      <c r="O1680" s="215"/>
      <c r="P1680" s="215"/>
      <c r="Q1680" s="215"/>
      <c r="R1680" s="215"/>
      <c r="S1680" s="215"/>
      <c r="T1680" s="216"/>
      <c r="AT1680" s="217" t="s">
        <v>246</v>
      </c>
      <c r="AU1680" s="217" t="s">
        <v>82</v>
      </c>
      <c r="AV1680" s="13" t="s">
        <v>82</v>
      </c>
      <c r="AW1680" s="13" t="s">
        <v>33</v>
      </c>
      <c r="AX1680" s="13" t="s">
        <v>72</v>
      </c>
      <c r="AY1680" s="217" t="s">
        <v>206</v>
      </c>
    </row>
    <row r="1681" spans="1:65" s="13" customFormat="1" ht="11.25">
      <c r="B1681" s="206"/>
      <c r="C1681" s="207"/>
      <c r="D1681" s="208" t="s">
        <v>246</v>
      </c>
      <c r="E1681" s="209" t="s">
        <v>19</v>
      </c>
      <c r="F1681" s="210" t="s">
        <v>4227</v>
      </c>
      <c r="G1681" s="207"/>
      <c r="H1681" s="211">
        <v>-19.396000000000001</v>
      </c>
      <c r="I1681" s="212"/>
      <c r="J1681" s="207"/>
      <c r="K1681" s="207"/>
      <c r="L1681" s="213"/>
      <c r="M1681" s="214"/>
      <c r="N1681" s="215"/>
      <c r="O1681" s="215"/>
      <c r="P1681" s="215"/>
      <c r="Q1681" s="215"/>
      <c r="R1681" s="215"/>
      <c r="S1681" s="215"/>
      <c r="T1681" s="216"/>
      <c r="AT1681" s="217" t="s">
        <v>246</v>
      </c>
      <c r="AU1681" s="217" t="s">
        <v>82</v>
      </c>
      <c r="AV1681" s="13" t="s">
        <v>82</v>
      </c>
      <c r="AW1681" s="13" t="s">
        <v>33</v>
      </c>
      <c r="AX1681" s="13" t="s">
        <v>72</v>
      </c>
      <c r="AY1681" s="217" t="s">
        <v>206</v>
      </c>
    </row>
    <row r="1682" spans="1:65" s="14" customFormat="1" ht="11.25">
      <c r="B1682" s="234"/>
      <c r="C1682" s="235"/>
      <c r="D1682" s="208" t="s">
        <v>246</v>
      </c>
      <c r="E1682" s="236" t="s">
        <v>19</v>
      </c>
      <c r="F1682" s="237" t="s">
        <v>406</v>
      </c>
      <c r="G1682" s="235"/>
      <c r="H1682" s="238">
        <v>1309.201</v>
      </c>
      <c r="I1682" s="239"/>
      <c r="J1682" s="235"/>
      <c r="K1682" s="235"/>
      <c r="L1682" s="240"/>
      <c r="M1682" s="241"/>
      <c r="N1682" s="242"/>
      <c r="O1682" s="242"/>
      <c r="P1682" s="242"/>
      <c r="Q1682" s="242"/>
      <c r="R1682" s="242"/>
      <c r="S1682" s="242"/>
      <c r="T1682" s="243"/>
      <c r="AT1682" s="244" t="s">
        <v>246</v>
      </c>
      <c r="AU1682" s="244" t="s">
        <v>82</v>
      </c>
      <c r="AV1682" s="14" t="s">
        <v>212</v>
      </c>
      <c r="AW1682" s="14" t="s">
        <v>33</v>
      </c>
      <c r="AX1682" s="14" t="s">
        <v>80</v>
      </c>
      <c r="AY1682" s="244" t="s">
        <v>206</v>
      </c>
    </row>
    <row r="1683" spans="1:65" s="13" customFormat="1" ht="11.25">
      <c r="B1683" s="206"/>
      <c r="C1683" s="207"/>
      <c r="D1683" s="208" t="s">
        <v>246</v>
      </c>
      <c r="E1683" s="207"/>
      <c r="F1683" s="210" t="s">
        <v>4232</v>
      </c>
      <c r="G1683" s="207"/>
      <c r="H1683" s="211">
        <v>1440.1210000000001</v>
      </c>
      <c r="I1683" s="212"/>
      <c r="J1683" s="207"/>
      <c r="K1683" s="207"/>
      <c r="L1683" s="213"/>
      <c r="M1683" s="214"/>
      <c r="N1683" s="215"/>
      <c r="O1683" s="215"/>
      <c r="P1683" s="215"/>
      <c r="Q1683" s="215"/>
      <c r="R1683" s="215"/>
      <c r="S1683" s="215"/>
      <c r="T1683" s="216"/>
      <c r="AT1683" s="217" t="s">
        <v>246</v>
      </c>
      <c r="AU1683" s="217" t="s">
        <v>82</v>
      </c>
      <c r="AV1683" s="13" t="s">
        <v>82</v>
      </c>
      <c r="AW1683" s="13" t="s">
        <v>4</v>
      </c>
      <c r="AX1683" s="13" t="s">
        <v>80</v>
      </c>
      <c r="AY1683" s="217" t="s">
        <v>206</v>
      </c>
    </row>
    <row r="1684" spans="1:65" s="2" customFormat="1" ht="16.5" customHeight="1">
      <c r="A1684" s="35"/>
      <c r="B1684" s="36"/>
      <c r="C1684" s="193" t="s">
        <v>4233</v>
      </c>
      <c r="D1684" s="193" t="s">
        <v>208</v>
      </c>
      <c r="E1684" s="194" t="s">
        <v>4234</v>
      </c>
      <c r="F1684" s="195" t="s">
        <v>4235</v>
      </c>
      <c r="G1684" s="196" t="s">
        <v>325</v>
      </c>
      <c r="H1684" s="197">
        <v>1519.972</v>
      </c>
      <c r="I1684" s="198"/>
      <c r="J1684" s="199">
        <f>ROUND(I1684*H1684,2)</f>
        <v>0</v>
      </c>
      <c r="K1684" s="195" t="s">
        <v>277</v>
      </c>
      <c r="L1684" s="40"/>
      <c r="M1684" s="200" t="s">
        <v>19</v>
      </c>
      <c r="N1684" s="201" t="s">
        <v>43</v>
      </c>
      <c r="O1684" s="65"/>
      <c r="P1684" s="202">
        <f>O1684*H1684</f>
        <v>0</v>
      </c>
      <c r="Q1684" s="202">
        <v>6.4000000000000005E-4</v>
      </c>
      <c r="R1684" s="202">
        <f>Q1684*H1684</f>
        <v>0.9727820800000001</v>
      </c>
      <c r="S1684" s="202">
        <v>0</v>
      </c>
      <c r="T1684" s="203">
        <f>S1684*H1684</f>
        <v>0</v>
      </c>
      <c r="U1684" s="35"/>
      <c r="V1684" s="35"/>
      <c r="W1684" s="35"/>
      <c r="X1684" s="35"/>
      <c r="Y1684" s="35"/>
      <c r="Z1684" s="35"/>
      <c r="AA1684" s="35"/>
      <c r="AB1684" s="35"/>
      <c r="AC1684" s="35"/>
      <c r="AD1684" s="35"/>
      <c r="AE1684" s="35"/>
      <c r="AR1684" s="204" t="s">
        <v>343</v>
      </c>
      <c r="AT1684" s="204" t="s">
        <v>208</v>
      </c>
      <c r="AU1684" s="204" t="s">
        <v>82</v>
      </c>
      <c r="AY1684" s="18" t="s">
        <v>206</v>
      </c>
      <c r="BE1684" s="205">
        <f>IF(N1684="základní",J1684,0)</f>
        <v>0</v>
      </c>
      <c r="BF1684" s="205">
        <f>IF(N1684="snížená",J1684,0)</f>
        <v>0</v>
      </c>
      <c r="BG1684" s="205">
        <f>IF(N1684="zákl. přenesená",J1684,0)</f>
        <v>0</v>
      </c>
      <c r="BH1684" s="205">
        <f>IF(N1684="sníž. přenesená",J1684,0)</f>
        <v>0</v>
      </c>
      <c r="BI1684" s="205">
        <f>IF(N1684="nulová",J1684,0)</f>
        <v>0</v>
      </c>
      <c r="BJ1684" s="18" t="s">
        <v>80</v>
      </c>
      <c r="BK1684" s="205">
        <f>ROUND(I1684*H1684,2)</f>
        <v>0</v>
      </c>
      <c r="BL1684" s="18" t="s">
        <v>343</v>
      </c>
      <c r="BM1684" s="204" t="s">
        <v>4236</v>
      </c>
    </row>
    <row r="1685" spans="1:65" s="2" customFormat="1" ht="68.25">
      <c r="A1685" s="35"/>
      <c r="B1685" s="36"/>
      <c r="C1685" s="37"/>
      <c r="D1685" s="208" t="s">
        <v>279</v>
      </c>
      <c r="E1685" s="37"/>
      <c r="F1685" s="221" t="s">
        <v>4226</v>
      </c>
      <c r="G1685" s="37"/>
      <c r="H1685" s="37"/>
      <c r="I1685" s="116"/>
      <c r="J1685" s="37"/>
      <c r="K1685" s="37"/>
      <c r="L1685" s="40"/>
      <c r="M1685" s="222"/>
      <c r="N1685" s="223"/>
      <c r="O1685" s="65"/>
      <c r="P1685" s="65"/>
      <c r="Q1685" s="65"/>
      <c r="R1685" s="65"/>
      <c r="S1685" s="65"/>
      <c r="T1685" s="66"/>
      <c r="U1685" s="35"/>
      <c r="V1685" s="35"/>
      <c r="W1685" s="35"/>
      <c r="X1685" s="35"/>
      <c r="Y1685" s="35"/>
      <c r="Z1685" s="35"/>
      <c r="AA1685" s="35"/>
      <c r="AB1685" s="35"/>
      <c r="AC1685" s="35"/>
      <c r="AD1685" s="35"/>
      <c r="AE1685" s="35"/>
      <c r="AT1685" s="18" t="s">
        <v>279</v>
      </c>
      <c r="AU1685" s="18" t="s">
        <v>82</v>
      </c>
    </row>
    <row r="1686" spans="1:65" s="13" customFormat="1" ht="11.25">
      <c r="B1686" s="206"/>
      <c r="C1686" s="207"/>
      <c r="D1686" s="208" t="s">
        <v>246</v>
      </c>
      <c r="E1686" s="209" t="s">
        <v>19</v>
      </c>
      <c r="F1686" s="210" t="s">
        <v>2394</v>
      </c>
      <c r="G1686" s="207"/>
      <c r="H1686" s="211">
        <v>111.622</v>
      </c>
      <c r="I1686" s="212"/>
      <c r="J1686" s="207"/>
      <c r="K1686" s="207"/>
      <c r="L1686" s="213"/>
      <c r="M1686" s="214"/>
      <c r="N1686" s="215"/>
      <c r="O1686" s="215"/>
      <c r="P1686" s="215"/>
      <c r="Q1686" s="215"/>
      <c r="R1686" s="215"/>
      <c r="S1686" s="215"/>
      <c r="T1686" s="216"/>
      <c r="AT1686" s="217" t="s">
        <v>246</v>
      </c>
      <c r="AU1686" s="217" t="s">
        <v>82</v>
      </c>
      <c r="AV1686" s="13" t="s">
        <v>82</v>
      </c>
      <c r="AW1686" s="13" t="s">
        <v>33</v>
      </c>
      <c r="AX1686" s="13" t="s">
        <v>72</v>
      </c>
      <c r="AY1686" s="217" t="s">
        <v>206</v>
      </c>
    </row>
    <row r="1687" spans="1:65" s="13" customFormat="1" ht="11.25">
      <c r="B1687" s="206"/>
      <c r="C1687" s="207"/>
      <c r="D1687" s="208" t="s">
        <v>246</v>
      </c>
      <c r="E1687" s="209" t="s">
        <v>19</v>
      </c>
      <c r="F1687" s="210" t="s">
        <v>3239</v>
      </c>
      <c r="G1687" s="207"/>
      <c r="H1687" s="211">
        <v>75.435000000000002</v>
      </c>
      <c r="I1687" s="212"/>
      <c r="J1687" s="207"/>
      <c r="K1687" s="207"/>
      <c r="L1687" s="213"/>
      <c r="M1687" s="214"/>
      <c r="N1687" s="215"/>
      <c r="O1687" s="215"/>
      <c r="P1687" s="215"/>
      <c r="Q1687" s="215"/>
      <c r="R1687" s="215"/>
      <c r="S1687" s="215"/>
      <c r="T1687" s="216"/>
      <c r="AT1687" s="217" t="s">
        <v>246</v>
      </c>
      <c r="AU1687" s="217" t="s">
        <v>82</v>
      </c>
      <c r="AV1687" s="13" t="s">
        <v>82</v>
      </c>
      <c r="AW1687" s="13" t="s">
        <v>33</v>
      </c>
      <c r="AX1687" s="13" t="s">
        <v>72</v>
      </c>
      <c r="AY1687" s="217" t="s">
        <v>206</v>
      </c>
    </row>
    <row r="1688" spans="1:65" s="13" customFormat="1" ht="11.25">
      <c r="B1688" s="206"/>
      <c r="C1688" s="207"/>
      <c r="D1688" s="208" t="s">
        <v>246</v>
      </c>
      <c r="E1688" s="209" t="s">
        <v>19</v>
      </c>
      <c r="F1688" s="210" t="s">
        <v>3240</v>
      </c>
      <c r="G1688" s="207"/>
      <c r="H1688" s="211">
        <v>23.713999999999999</v>
      </c>
      <c r="I1688" s="212"/>
      <c r="J1688" s="207"/>
      <c r="K1688" s="207"/>
      <c r="L1688" s="213"/>
      <c r="M1688" s="214"/>
      <c r="N1688" s="215"/>
      <c r="O1688" s="215"/>
      <c r="P1688" s="215"/>
      <c r="Q1688" s="215"/>
      <c r="R1688" s="215"/>
      <c r="S1688" s="215"/>
      <c r="T1688" s="216"/>
      <c r="AT1688" s="217" t="s">
        <v>246</v>
      </c>
      <c r="AU1688" s="217" t="s">
        <v>82</v>
      </c>
      <c r="AV1688" s="13" t="s">
        <v>82</v>
      </c>
      <c r="AW1688" s="13" t="s">
        <v>33</v>
      </c>
      <c r="AX1688" s="13" t="s">
        <v>72</v>
      </c>
      <c r="AY1688" s="217" t="s">
        <v>206</v>
      </c>
    </row>
    <row r="1689" spans="1:65" s="13" customFormat="1" ht="11.25">
      <c r="B1689" s="206"/>
      <c r="C1689" s="207"/>
      <c r="D1689" s="208" t="s">
        <v>246</v>
      </c>
      <c r="E1689" s="209" t="s">
        <v>19</v>
      </c>
      <c r="F1689" s="210" t="s">
        <v>2353</v>
      </c>
      <c r="G1689" s="207"/>
      <c r="H1689" s="211">
        <v>2059.893</v>
      </c>
      <c r="I1689" s="212"/>
      <c r="J1689" s="207"/>
      <c r="K1689" s="207"/>
      <c r="L1689" s="213"/>
      <c r="M1689" s="214"/>
      <c r="N1689" s="215"/>
      <c r="O1689" s="215"/>
      <c r="P1689" s="215"/>
      <c r="Q1689" s="215"/>
      <c r="R1689" s="215"/>
      <c r="S1689" s="215"/>
      <c r="T1689" s="216"/>
      <c r="AT1689" s="217" t="s">
        <v>246</v>
      </c>
      <c r="AU1689" s="217" t="s">
        <v>82</v>
      </c>
      <c r="AV1689" s="13" t="s">
        <v>82</v>
      </c>
      <c r="AW1689" s="13" t="s">
        <v>33</v>
      </c>
      <c r="AX1689" s="13" t="s">
        <v>72</v>
      </c>
      <c r="AY1689" s="217" t="s">
        <v>206</v>
      </c>
    </row>
    <row r="1690" spans="1:65" s="13" customFormat="1" ht="22.5">
      <c r="B1690" s="206"/>
      <c r="C1690" s="207"/>
      <c r="D1690" s="208" t="s">
        <v>246</v>
      </c>
      <c r="E1690" s="209" t="s">
        <v>19</v>
      </c>
      <c r="F1690" s="210" t="s">
        <v>2354</v>
      </c>
      <c r="G1690" s="207"/>
      <c r="H1690" s="211">
        <v>-731.29600000000005</v>
      </c>
      <c r="I1690" s="212"/>
      <c r="J1690" s="207"/>
      <c r="K1690" s="207"/>
      <c r="L1690" s="213"/>
      <c r="M1690" s="214"/>
      <c r="N1690" s="215"/>
      <c r="O1690" s="215"/>
      <c r="P1690" s="215"/>
      <c r="Q1690" s="215"/>
      <c r="R1690" s="215"/>
      <c r="S1690" s="215"/>
      <c r="T1690" s="216"/>
      <c r="AT1690" s="217" t="s">
        <v>246</v>
      </c>
      <c r="AU1690" s="217" t="s">
        <v>82</v>
      </c>
      <c r="AV1690" s="13" t="s">
        <v>82</v>
      </c>
      <c r="AW1690" s="13" t="s">
        <v>33</v>
      </c>
      <c r="AX1690" s="13" t="s">
        <v>72</v>
      </c>
      <c r="AY1690" s="217" t="s">
        <v>206</v>
      </c>
    </row>
    <row r="1691" spans="1:65" s="13" customFormat="1" ht="11.25">
      <c r="B1691" s="206"/>
      <c r="C1691" s="207"/>
      <c r="D1691" s="208" t="s">
        <v>246</v>
      </c>
      <c r="E1691" s="209" t="s">
        <v>19</v>
      </c>
      <c r="F1691" s="210" t="s">
        <v>4227</v>
      </c>
      <c r="G1691" s="207"/>
      <c r="H1691" s="211">
        <v>-19.396000000000001</v>
      </c>
      <c r="I1691" s="212"/>
      <c r="J1691" s="207"/>
      <c r="K1691" s="207"/>
      <c r="L1691" s="213"/>
      <c r="M1691" s="214"/>
      <c r="N1691" s="215"/>
      <c r="O1691" s="215"/>
      <c r="P1691" s="215"/>
      <c r="Q1691" s="215"/>
      <c r="R1691" s="215"/>
      <c r="S1691" s="215"/>
      <c r="T1691" s="216"/>
      <c r="AT1691" s="217" t="s">
        <v>246</v>
      </c>
      <c r="AU1691" s="217" t="s">
        <v>82</v>
      </c>
      <c r="AV1691" s="13" t="s">
        <v>82</v>
      </c>
      <c r="AW1691" s="13" t="s">
        <v>33</v>
      </c>
      <c r="AX1691" s="13" t="s">
        <v>72</v>
      </c>
      <c r="AY1691" s="217" t="s">
        <v>206</v>
      </c>
    </row>
    <row r="1692" spans="1:65" s="14" customFormat="1" ht="11.25">
      <c r="B1692" s="234"/>
      <c r="C1692" s="235"/>
      <c r="D1692" s="208" t="s">
        <v>246</v>
      </c>
      <c r="E1692" s="236" t="s">
        <v>19</v>
      </c>
      <c r="F1692" s="237" t="s">
        <v>406</v>
      </c>
      <c r="G1692" s="235"/>
      <c r="H1692" s="238">
        <v>1519.972</v>
      </c>
      <c r="I1692" s="239"/>
      <c r="J1692" s="235"/>
      <c r="K1692" s="235"/>
      <c r="L1692" s="240"/>
      <c r="M1692" s="241"/>
      <c r="N1692" s="242"/>
      <c r="O1692" s="242"/>
      <c r="P1692" s="242"/>
      <c r="Q1692" s="242"/>
      <c r="R1692" s="242"/>
      <c r="S1692" s="242"/>
      <c r="T1692" s="243"/>
      <c r="AT1692" s="244" t="s">
        <v>246</v>
      </c>
      <c r="AU1692" s="244" t="s">
        <v>82</v>
      </c>
      <c r="AV1692" s="14" t="s">
        <v>212</v>
      </c>
      <c r="AW1692" s="14" t="s">
        <v>33</v>
      </c>
      <c r="AX1692" s="14" t="s">
        <v>80</v>
      </c>
      <c r="AY1692" s="244" t="s">
        <v>206</v>
      </c>
    </row>
    <row r="1693" spans="1:65" s="2" customFormat="1" ht="16.5" customHeight="1">
      <c r="A1693" s="35"/>
      <c r="B1693" s="36"/>
      <c r="C1693" s="193" t="s">
        <v>4237</v>
      </c>
      <c r="D1693" s="193" t="s">
        <v>208</v>
      </c>
      <c r="E1693" s="194" t="s">
        <v>4238</v>
      </c>
      <c r="F1693" s="195" t="s">
        <v>4239</v>
      </c>
      <c r="G1693" s="196" t="s">
        <v>325</v>
      </c>
      <c r="H1693" s="197">
        <v>57.587000000000003</v>
      </c>
      <c r="I1693" s="198"/>
      <c r="J1693" s="199">
        <f>ROUND(I1693*H1693,2)</f>
        <v>0</v>
      </c>
      <c r="K1693" s="195" t="s">
        <v>277</v>
      </c>
      <c r="L1693" s="40"/>
      <c r="M1693" s="200" t="s">
        <v>19</v>
      </c>
      <c r="N1693" s="201" t="s">
        <v>43</v>
      </c>
      <c r="O1693" s="65"/>
      <c r="P1693" s="202">
        <f>O1693*H1693</f>
        <v>0</v>
      </c>
      <c r="Q1693" s="202">
        <v>0</v>
      </c>
      <c r="R1693" s="202">
        <f>Q1693*H1693</f>
        <v>0</v>
      </c>
      <c r="S1693" s="202">
        <v>0</v>
      </c>
      <c r="T1693" s="203">
        <f>S1693*H1693</f>
        <v>0</v>
      </c>
      <c r="U1693" s="35"/>
      <c r="V1693" s="35"/>
      <c r="W1693" s="35"/>
      <c r="X1693" s="35"/>
      <c r="Y1693" s="35"/>
      <c r="Z1693" s="35"/>
      <c r="AA1693" s="35"/>
      <c r="AB1693" s="35"/>
      <c r="AC1693" s="35"/>
      <c r="AD1693" s="35"/>
      <c r="AE1693" s="35"/>
      <c r="AR1693" s="204" t="s">
        <v>343</v>
      </c>
      <c r="AT1693" s="204" t="s">
        <v>208</v>
      </c>
      <c r="AU1693" s="204" t="s">
        <v>82</v>
      </c>
      <c r="AY1693" s="18" t="s">
        <v>206</v>
      </c>
      <c r="BE1693" s="205">
        <f>IF(N1693="základní",J1693,0)</f>
        <v>0</v>
      </c>
      <c r="BF1693" s="205">
        <f>IF(N1693="snížená",J1693,0)</f>
        <v>0</v>
      </c>
      <c r="BG1693" s="205">
        <f>IF(N1693="zákl. přenesená",J1693,0)</f>
        <v>0</v>
      </c>
      <c r="BH1693" s="205">
        <f>IF(N1693="sníž. přenesená",J1693,0)</f>
        <v>0</v>
      </c>
      <c r="BI1693" s="205">
        <f>IF(N1693="nulová",J1693,0)</f>
        <v>0</v>
      </c>
      <c r="BJ1693" s="18" t="s">
        <v>80</v>
      </c>
      <c r="BK1693" s="205">
        <f>ROUND(I1693*H1693,2)</f>
        <v>0</v>
      </c>
      <c r="BL1693" s="18" t="s">
        <v>343</v>
      </c>
      <c r="BM1693" s="204" t="s">
        <v>4240</v>
      </c>
    </row>
    <row r="1694" spans="1:65" s="2" customFormat="1" ht="48.75">
      <c r="A1694" s="35"/>
      <c r="B1694" s="36"/>
      <c r="C1694" s="37"/>
      <c r="D1694" s="208" t="s">
        <v>279</v>
      </c>
      <c r="E1694" s="37"/>
      <c r="F1694" s="221" t="s">
        <v>4241</v>
      </c>
      <c r="G1694" s="37"/>
      <c r="H1694" s="37"/>
      <c r="I1694" s="116"/>
      <c r="J1694" s="37"/>
      <c r="K1694" s="37"/>
      <c r="L1694" s="40"/>
      <c r="M1694" s="222"/>
      <c r="N1694" s="223"/>
      <c r="O1694" s="65"/>
      <c r="P1694" s="65"/>
      <c r="Q1694" s="65"/>
      <c r="R1694" s="65"/>
      <c r="S1694" s="65"/>
      <c r="T1694" s="66"/>
      <c r="U1694" s="35"/>
      <c r="V1694" s="35"/>
      <c r="W1694" s="35"/>
      <c r="X1694" s="35"/>
      <c r="Y1694" s="35"/>
      <c r="Z1694" s="35"/>
      <c r="AA1694" s="35"/>
      <c r="AB1694" s="35"/>
      <c r="AC1694" s="35"/>
      <c r="AD1694" s="35"/>
      <c r="AE1694" s="35"/>
      <c r="AT1694" s="18" t="s">
        <v>279</v>
      </c>
      <c r="AU1694" s="18" t="s">
        <v>82</v>
      </c>
    </row>
    <row r="1695" spans="1:65" s="13" customFormat="1" ht="11.25">
      <c r="B1695" s="206"/>
      <c r="C1695" s="207"/>
      <c r="D1695" s="208" t="s">
        <v>246</v>
      </c>
      <c r="E1695" s="209" t="s">
        <v>19</v>
      </c>
      <c r="F1695" s="210" t="s">
        <v>4242</v>
      </c>
      <c r="G1695" s="207"/>
      <c r="H1695" s="211">
        <v>57.587000000000003</v>
      </c>
      <c r="I1695" s="212"/>
      <c r="J1695" s="207"/>
      <c r="K1695" s="207"/>
      <c r="L1695" s="213"/>
      <c r="M1695" s="214"/>
      <c r="N1695" s="215"/>
      <c r="O1695" s="215"/>
      <c r="P1695" s="215"/>
      <c r="Q1695" s="215"/>
      <c r="R1695" s="215"/>
      <c r="S1695" s="215"/>
      <c r="T1695" s="216"/>
      <c r="AT1695" s="217" t="s">
        <v>246</v>
      </c>
      <c r="AU1695" s="217" t="s">
        <v>82</v>
      </c>
      <c r="AV1695" s="13" t="s">
        <v>82</v>
      </c>
      <c r="AW1695" s="13" t="s">
        <v>33</v>
      </c>
      <c r="AX1695" s="13" t="s">
        <v>80</v>
      </c>
      <c r="AY1695" s="217" t="s">
        <v>206</v>
      </c>
    </row>
    <row r="1696" spans="1:65" s="2" customFormat="1" ht="16.5" customHeight="1">
      <c r="A1696" s="35"/>
      <c r="B1696" s="36"/>
      <c r="C1696" s="224" t="s">
        <v>4243</v>
      </c>
      <c r="D1696" s="224" t="s">
        <v>286</v>
      </c>
      <c r="E1696" s="225" t="s">
        <v>4244</v>
      </c>
      <c r="F1696" s="226" t="s">
        <v>4245</v>
      </c>
      <c r="G1696" s="227" t="s">
        <v>325</v>
      </c>
      <c r="H1696" s="228">
        <v>57.587000000000003</v>
      </c>
      <c r="I1696" s="229"/>
      <c r="J1696" s="230">
        <f>ROUND(I1696*H1696,2)</f>
        <v>0</v>
      </c>
      <c r="K1696" s="226" t="s">
        <v>277</v>
      </c>
      <c r="L1696" s="231"/>
      <c r="M1696" s="232" t="s">
        <v>19</v>
      </c>
      <c r="N1696" s="233" t="s">
        <v>43</v>
      </c>
      <c r="O1696" s="65"/>
      <c r="P1696" s="202">
        <f>O1696*H1696</f>
        <v>0</v>
      </c>
      <c r="Q1696" s="202">
        <v>0.01</v>
      </c>
      <c r="R1696" s="202">
        <f>Q1696*H1696</f>
        <v>0.57586999999999999</v>
      </c>
      <c r="S1696" s="202">
        <v>0</v>
      </c>
      <c r="T1696" s="203">
        <f>S1696*H1696</f>
        <v>0</v>
      </c>
      <c r="U1696" s="35"/>
      <c r="V1696" s="35"/>
      <c r="W1696" s="35"/>
      <c r="X1696" s="35"/>
      <c r="Y1696" s="35"/>
      <c r="Z1696" s="35"/>
      <c r="AA1696" s="35"/>
      <c r="AB1696" s="35"/>
      <c r="AC1696" s="35"/>
      <c r="AD1696" s="35"/>
      <c r="AE1696" s="35"/>
      <c r="AR1696" s="204" t="s">
        <v>422</v>
      </c>
      <c r="AT1696" s="204" t="s">
        <v>286</v>
      </c>
      <c r="AU1696" s="204" t="s">
        <v>82</v>
      </c>
      <c r="AY1696" s="18" t="s">
        <v>206</v>
      </c>
      <c r="BE1696" s="205">
        <f>IF(N1696="základní",J1696,0)</f>
        <v>0</v>
      </c>
      <c r="BF1696" s="205">
        <f>IF(N1696="snížená",J1696,0)</f>
        <v>0</v>
      </c>
      <c r="BG1696" s="205">
        <f>IF(N1696="zákl. přenesená",J1696,0)</f>
        <v>0</v>
      </c>
      <c r="BH1696" s="205">
        <f>IF(N1696="sníž. přenesená",J1696,0)</f>
        <v>0</v>
      </c>
      <c r="BI1696" s="205">
        <f>IF(N1696="nulová",J1696,0)</f>
        <v>0</v>
      </c>
      <c r="BJ1696" s="18" t="s">
        <v>80</v>
      </c>
      <c r="BK1696" s="205">
        <f>ROUND(I1696*H1696,2)</f>
        <v>0</v>
      </c>
      <c r="BL1696" s="18" t="s">
        <v>343</v>
      </c>
      <c r="BM1696" s="204" t="s">
        <v>4246</v>
      </c>
    </row>
    <row r="1697" spans="1:65" s="2" customFormat="1" ht="16.5" customHeight="1">
      <c r="A1697" s="35"/>
      <c r="B1697" s="36"/>
      <c r="C1697" s="193" t="s">
        <v>4247</v>
      </c>
      <c r="D1697" s="193" t="s">
        <v>208</v>
      </c>
      <c r="E1697" s="194" t="s">
        <v>4248</v>
      </c>
      <c r="F1697" s="195" t="s">
        <v>4249</v>
      </c>
      <c r="G1697" s="196" t="s">
        <v>220</v>
      </c>
      <c r="H1697" s="197">
        <v>66.25</v>
      </c>
      <c r="I1697" s="198"/>
      <c r="J1697" s="199">
        <f>ROUND(I1697*H1697,2)</f>
        <v>0</v>
      </c>
      <c r="K1697" s="195" t="s">
        <v>277</v>
      </c>
      <c r="L1697" s="40"/>
      <c r="M1697" s="200" t="s">
        <v>19</v>
      </c>
      <c r="N1697" s="201" t="s">
        <v>43</v>
      </c>
      <c r="O1697" s="65"/>
      <c r="P1697" s="202">
        <f>O1697*H1697</f>
        <v>0</v>
      </c>
      <c r="Q1697" s="202">
        <v>0</v>
      </c>
      <c r="R1697" s="202">
        <f>Q1697*H1697</f>
        <v>0</v>
      </c>
      <c r="S1697" s="202">
        <v>0</v>
      </c>
      <c r="T1697" s="203">
        <f>S1697*H1697</f>
        <v>0</v>
      </c>
      <c r="U1697" s="35"/>
      <c r="V1697" s="35"/>
      <c r="W1697" s="35"/>
      <c r="X1697" s="35"/>
      <c r="Y1697" s="35"/>
      <c r="Z1697" s="35"/>
      <c r="AA1697" s="35"/>
      <c r="AB1697" s="35"/>
      <c r="AC1697" s="35"/>
      <c r="AD1697" s="35"/>
      <c r="AE1697" s="35"/>
      <c r="AR1697" s="204" t="s">
        <v>343</v>
      </c>
      <c r="AT1697" s="204" t="s">
        <v>208</v>
      </c>
      <c r="AU1697" s="204" t="s">
        <v>82</v>
      </c>
      <c r="AY1697" s="18" t="s">
        <v>206</v>
      </c>
      <c r="BE1697" s="205">
        <f>IF(N1697="základní",J1697,0)</f>
        <v>0</v>
      </c>
      <c r="BF1697" s="205">
        <f>IF(N1697="snížená",J1697,0)</f>
        <v>0</v>
      </c>
      <c r="BG1697" s="205">
        <f>IF(N1697="zákl. přenesená",J1697,0)</f>
        <v>0</v>
      </c>
      <c r="BH1697" s="205">
        <f>IF(N1697="sníž. přenesená",J1697,0)</f>
        <v>0</v>
      </c>
      <c r="BI1697" s="205">
        <f>IF(N1697="nulová",J1697,0)</f>
        <v>0</v>
      </c>
      <c r="BJ1697" s="18" t="s">
        <v>80</v>
      </c>
      <c r="BK1697" s="205">
        <f>ROUND(I1697*H1697,2)</f>
        <v>0</v>
      </c>
      <c r="BL1697" s="18" t="s">
        <v>343</v>
      </c>
      <c r="BM1697" s="204" t="s">
        <v>4250</v>
      </c>
    </row>
    <row r="1698" spans="1:65" s="2" customFormat="1" ht="48.75">
      <c r="A1698" s="35"/>
      <c r="B1698" s="36"/>
      <c r="C1698" s="37"/>
      <c r="D1698" s="208" t="s">
        <v>279</v>
      </c>
      <c r="E1698" s="37"/>
      <c r="F1698" s="221" t="s">
        <v>4241</v>
      </c>
      <c r="G1698" s="37"/>
      <c r="H1698" s="37"/>
      <c r="I1698" s="116"/>
      <c r="J1698" s="37"/>
      <c r="K1698" s="37"/>
      <c r="L1698" s="40"/>
      <c r="M1698" s="222"/>
      <c r="N1698" s="223"/>
      <c r="O1698" s="65"/>
      <c r="P1698" s="65"/>
      <c r="Q1698" s="65"/>
      <c r="R1698" s="65"/>
      <c r="S1698" s="65"/>
      <c r="T1698" s="66"/>
      <c r="U1698" s="35"/>
      <c r="V1698" s="35"/>
      <c r="W1698" s="35"/>
      <c r="X1698" s="35"/>
      <c r="Y1698" s="35"/>
      <c r="Z1698" s="35"/>
      <c r="AA1698" s="35"/>
      <c r="AB1698" s="35"/>
      <c r="AC1698" s="35"/>
      <c r="AD1698" s="35"/>
      <c r="AE1698" s="35"/>
      <c r="AT1698" s="18" t="s">
        <v>279</v>
      </c>
      <c r="AU1698" s="18" t="s">
        <v>82</v>
      </c>
    </row>
    <row r="1699" spans="1:65" s="2" customFormat="1" ht="16.5" customHeight="1">
      <c r="A1699" s="35"/>
      <c r="B1699" s="36"/>
      <c r="C1699" s="224" t="s">
        <v>4251</v>
      </c>
      <c r="D1699" s="224" t="s">
        <v>286</v>
      </c>
      <c r="E1699" s="225" t="s">
        <v>4252</v>
      </c>
      <c r="F1699" s="226" t="s">
        <v>4253</v>
      </c>
      <c r="G1699" s="227" t="s">
        <v>220</v>
      </c>
      <c r="H1699" s="228">
        <v>66.25</v>
      </c>
      <c r="I1699" s="229"/>
      <c r="J1699" s="230">
        <f>ROUND(I1699*H1699,2)</f>
        <v>0</v>
      </c>
      <c r="K1699" s="226" t="s">
        <v>277</v>
      </c>
      <c r="L1699" s="231"/>
      <c r="M1699" s="232" t="s">
        <v>19</v>
      </c>
      <c r="N1699" s="233" t="s">
        <v>43</v>
      </c>
      <c r="O1699" s="65"/>
      <c r="P1699" s="202">
        <f>O1699*H1699</f>
        <v>0</v>
      </c>
      <c r="Q1699" s="202">
        <v>2.0000000000000001E-4</v>
      </c>
      <c r="R1699" s="202">
        <f>Q1699*H1699</f>
        <v>1.3250000000000001E-2</v>
      </c>
      <c r="S1699" s="202">
        <v>0</v>
      </c>
      <c r="T1699" s="203">
        <f>S1699*H1699</f>
        <v>0</v>
      </c>
      <c r="U1699" s="35"/>
      <c r="V1699" s="35"/>
      <c r="W1699" s="35"/>
      <c r="X1699" s="35"/>
      <c r="Y1699" s="35"/>
      <c r="Z1699" s="35"/>
      <c r="AA1699" s="35"/>
      <c r="AB1699" s="35"/>
      <c r="AC1699" s="35"/>
      <c r="AD1699" s="35"/>
      <c r="AE1699" s="35"/>
      <c r="AR1699" s="204" t="s">
        <v>422</v>
      </c>
      <c r="AT1699" s="204" t="s">
        <v>286</v>
      </c>
      <c r="AU1699" s="204" t="s">
        <v>82</v>
      </c>
      <c r="AY1699" s="18" t="s">
        <v>206</v>
      </c>
      <c r="BE1699" s="205">
        <f>IF(N1699="základní",J1699,0)</f>
        <v>0</v>
      </c>
      <c r="BF1699" s="205">
        <f>IF(N1699="snížená",J1699,0)</f>
        <v>0</v>
      </c>
      <c r="BG1699" s="205">
        <f>IF(N1699="zákl. přenesená",J1699,0)</f>
        <v>0</v>
      </c>
      <c r="BH1699" s="205">
        <f>IF(N1699="sníž. přenesená",J1699,0)</f>
        <v>0</v>
      </c>
      <c r="BI1699" s="205">
        <f>IF(N1699="nulová",J1699,0)</f>
        <v>0</v>
      </c>
      <c r="BJ1699" s="18" t="s">
        <v>80</v>
      </c>
      <c r="BK1699" s="205">
        <f>ROUND(I1699*H1699,2)</f>
        <v>0</v>
      </c>
      <c r="BL1699" s="18" t="s">
        <v>343</v>
      </c>
      <c r="BM1699" s="204" t="s">
        <v>4254</v>
      </c>
    </row>
    <row r="1700" spans="1:65" s="2" customFormat="1" ht="21.75" customHeight="1">
      <c r="A1700" s="35"/>
      <c r="B1700" s="36"/>
      <c r="C1700" s="193" t="s">
        <v>4255</v>
      </c>
      <c r="D1700" s="193" t="s">
        <v>208</v>
      </c>
      <c r="E1700" s="194" t="s">
        <v>4256</v>
      </c>
      <c r="F1700" s="195" t="s">
        <v>4257</v>
      </c>
      <c r="G1700" s="196" t="s">
        <v>325</v>
      </c>
      <c r="H1700" s="197">
        <v>7.4</v>
      </c>
      <c r="I1700" s="198"/>
      <c r="J1700" s="199">
        <f>ROUND(I1700*H1700,2)</f>
        <v>0</v>
      </c>
      <c r="K1700" s="195" t="s">
        <v>277</v>
      </c>
      <c r="L1700" s="40"/>
      <c r="M1700" s="200" t="s">
        <v>19</v>
      </c>
      <c r="N1700" s="201" t="s">
        <v>43</v>
      </c>
      <c r="O1700" s="65"/>
      <c r="P1700" s="202">
        <f>O1700*H1700</f>
        <v>0</v>
      </c>
      <c r="Q1700" s="202">
        <v>4.8999999999999998E-4</v>
      </c>
      <c r="R1700" s="202">
        <f>Q1700*H1700</f>
        <v>3.6259999999999999E-3</v>
      </c>
      <c r="S1700" s="202">
        <v>0</v>
      </c>
      <c r="T1700" s="203">
        <f>S1700*H1700</f>
        <v>0</v>
      </c>
      <c r="U1700" s="35"/>
      <c r="V1700" s="35"/>
      <c r="W1700" s="35"/>
      <c r="X1700" s="35"/>
      <c r="Y1700" s="35"/>
      <c r="Z1700" s="35"/>
      <c r="AA1700" s="35"/>
      <c r="AB1700" s="35"/>
      <c r="AC1700" s="35"/>
      <c r="AD1700" s="35"/>
      <c r="AE1700" s="35"/>
      <c r="AR1700" s="204" t="s">
        <v>343</v>
      </c>
      <c r="AT1700" s="204" t="s">
        <v>208</v>
      </c>
      <c r="AU1700" s="204" t="s">
        <v>82</v>
      </c>
      <c r="AY1700" s="18" t="s">
        <v>206</v>
      </c>
      <c r="BE1700" s="205">
        <f>IF(N1700="základní",J1700,0)</f>
        <v>0</v>
      </c>
      <c r="BF1700" s="205">
        <f>IF(N1700="snížená",J1700,0)</f>
        <v>0</v>
      </c>
      <c r="BG1700" s="205">
        <f>IF(N1700="zákl. přenesená",J1700,0)</f>
        <v>0</v>
      </c>
      <c r="BH1700" s="205">
        <f>IF(N1700="sníž. přenesená",J1700,0)</f>
        <v>0</v>
      </c>
      <c r="BI1700" s="205">
        <f>IF(N1700="nulová",J1700,0)</f>
        <v>0</v>
      </c>
      <c r="BJ1700" s="18" t="s">
        <v>80</v>
      </c>
      <c r="BK1700" s="205">
        <f>ROUND(I1700*H1700,2)</f>
        <v>0</v>
      </c>
      <c r="BL1700" s="18" t="s">
        <v>343</v>
      </c>
      <c r="BM1700" s="204" t="s">
        <v>4258</v>
      </c>
    </row>
    <row r="1701" spans="1:65" s="13" customFormat="1" ht="11.25">
      <c r="B1701" s="206"/>
      <c r="C1701" s="207"/>
      <c r="D1701" s="208" t="s">
        <v>246</v>
      </c>
      <c r="E1701" s="209" t="s">
        <v>19</v>
      </c>
      <c r="F1701" s="210" t="s">
        <v>4259</v>
      </c>
      <c r="G1701" s="207"/>
      <c r="H1701" s="211">
        <v>7.4</v>
      </c>
      <c r="I1701" s="212"/>
      <c r="J1701" s="207"/>
      <c r="K1701" s="207"/>
      <c r="L1701" s="213"/>
      <c r="M1701" s="214"/>
      <c r="N1701" s="215"/>
      <c r="O1701" s="215"/>
      <c r="P1701" s="215"/>
      <c r="Q1701" s="215"/>
      <c r="R1701" s="215"/>
      <c r="S1701" s="215"/>
      <c r="T1701" s="216"/>
      <c r="AT1701" s="217" t="s">
        <v>246</v>
      </c>
      <c r="AU1701" s="217" t="s">
        <v>82</v>
      </c>
      <c r="AV1701" s="13" t="s">
        <v>82</v>
      </c>
      <c r="AW1701" s="13" t="s">
        <v>33</v>
      </c>
      <c r="AX1701" s="13" t="s">
        <v>80</v>
      </c>
      <c r="AY1701" s="217" t="s">
        <v>206</v>
      </c>
    </row>
    <row r="1702" spans="1:65" s="2" customFormat="1" ht="16.5" customHeight="1">
      <c r="A1702" s="35"/>
      <c r="B1702" s="36"/>
      <c r="C1702" s="224" t="s">
        <v>4260</v>
      </c>
      <c r="D1702" s="224" t="s">
        <v>286</v>
      </c>
      <c r="E1702" s="225" t="s">
        <v>4261</v>
      </c>
      <c r="F1702" s="226" t="s">
        <v>4262</v>
      </c>
      <c r="G1702" s="227" t="s">
        <v>211</v>
      </c>
      <c r="H1702" s="228">
        <v>3</v>
      </c>
      <c r="I1702" s="229"/>
      <c r="J1702" s="230">
        <f>ROUND(I1702*H1702,2)</f>
        <v>0</v>
      </c>
      <c r="K1702" s="226" t="s">
        <v>277</v>
      </c>
      <c r="L1702" s="231"/>
      <c r="M1702" s="232" t="s">
        <v>19</v>
      </c>
      <c r="N1702" s="233" t="s">
        <v>43</v>
      </c>
      <c r="O1702" s="65"/>
      <c r="P1702" s="202">
        <f>O1702*H1702</f>
        <v>0</v>
      </c>
      <c r="Q1702" s="202">
        <v>2.5000000000000001E-2</v>
      </c>
      <c r="R1702" s="202">
        <f>Q1702*H1702</f>
        <v>7.5000000000000011E-2</v>
      </c>
      <c r="S1702" s="202">
        <v>0</v>
      </c>
      <c r="T1702" s="203">
        <f>S1702*H1702</f>
        <v>0</v>
      </c>
      <c r="U1702" s="35"/>
      <c r="V1702" s="35"/>
      <c r="W1702" s="35"/>
      <c r="X1702" s="35"/>
      <c r="Y1702" s="35"/>
      <c r="Z1702" s="35"/>
      <c r="AA1702" s="35"/>
      <c r="AB1702" s="35"/>
      <c r="AC1702" s="35"/>
      <c r="AD1702" s="35"/>
      <c r="AE1702" s="35"/>
      <c r="AR1702" s="204" t="s">
        <v>239</v>
      </c>
      <c r="AT1702" s="204" t="s">
        <v>286</v>
      </c>
      <c r="AU1702" s="204" t="s">
        <v>82</v>
      </c>
      <c r="AY1702" s="18" t="s">
        <v>206</v>
      </c>
      <c r="BE1702" s="205">
        <f>IF(N1702="základní",J1702,0)</f>
        <v>0</v>
      </c>
      <c r="BF1702" s="205">
        <f>IF(N1702="snížená",J1702,0)</f>
        <v>0</v>
      </c>
      <c r="BG1702" s="205">
        <f>IF(N1702="zákl. přenesená",J1702,0)</f>
        <v>0</v>
      </c>
      <c r="BH1702" s="205">
        <f>IF(N1702="sníž. přenesená",J1702,0)</f>
        <v>0</v>
      </c>
      <c r="BI1702" s="205">
        <f>IF(N1702="nulová",J1702,0)</f>
        <v>0</v>
      </c>
      <c r="BJ1702" s="18" t="s">
        <v>80</v>
      </c>
      <c r="BK1702" s="205">
        <f>ROUND(I1702*H1702,2)</f>
        <v>0</v>
      </c>
      <c r="BL1702" s="18" t="s">
        <v>212</v>
      </c>
      <c r="BM1702" s="204" t="s">
        <v>4263</v>
      </c>
    </row>
    <row r="1703" spans="1:65" s="2" customFormat="1" ht="16.5" customHeight="1">
      <c r="A1703" s="35"/>
      <c r="B1703" s="36"/>
      <c r="C1703" s="224" t="s">
        <v>4264</v>
      </c>
      <c r="D1703" s="224" t="s">
        <v>286</v>
      </c>
      <c r="E1703" s="225" t="s">
        <v>4265</v>
      </c>
      <c r="F1703" s="226" t="s">
        <v>4266</v>
      </c>
      <c r="G1703" s="227" t="s">
        <v>211</v>
      </c>
      <c r="H1703" s="228">
        <v>1</v>
      </c>
      <c r="I1703" s="229"/>
      <c r="J1703" s="230">
        <f>ROUND(I1703*H1703,2)</f>
        <v>0</v>
      </c>
      <c r="K1703" s="226" t="s">
        <v>277</v>
      </c>
      <c r="L1703" s="231"/>
      <c r="M1703" s="232" t="s">
        <v>19</v>
      </c>
      <c r="N1703" s="233" t="s">
        <v>43</v>
      </c>
      <c r="O1703" s="65"/>
      <c r="P1703" s="202">
        <f>O1703*H1703</f>
        <v>0</v>
      </c>
      <c r="Q1703" s="202">
        <v>4.5999999999999999E-2</v>
      </c>
      <c r="R1703" s="202">
        <f>Q1703*H1703</f>
        <v>4.5999999999999999E-2</v>
      </c>
      <c r="S1703" s="202">
        <v>0</v>
      </c>
      <c r="T1703" s="203">
        <f>S1703*H1703</f>
        <v>0</v>
      </c>
      <c r="U1703" s="35"/>
      <c r="V1703" s="35"/>
      <c r="W1703" s="35"/>
      <c r="X1703" s="35"/>
      <c r="Y1703" s="35"/>
      <c r="Z1703" s="35"/>
      <c r="AA1703" s="35"/>
      <c r="AB1703" s="35"/>
      <c r="AC1703" s="35"/>
      <c r="AD1703" s="35"/>
      <c r="AE1703" s="35"/>
      <c r="AR1703" s="204" t="s">
        <v>239</v>
      </c>
      <c r="AT1703" s="204" t="s">
        <v>286</v>
      </c>
      <c r="AU1703" s="204" t="s">
        <v>82</v>
      </c>
      <c r="AY1703" s="18" t="s">
        <v>206</v>
      </c>
      <c r="BE1703" s="205">
        <f>IF(N1703="základní",J1703,0)</f>
        <v>0</v>
      </c>
      <c r="BF1703" s="205">
        <f>IF(N1703="snížená",J1703,0)</f>
        <v>0</v>
      </c>
      <c r="BG1703" s="205">
        <f>IF(N1703="zákl. přenesená",J1703,0)</f>
        <v>0</v>
      </c>
      <c r="BH1703" s="205">
        <f>IF(N1703="sníž. přenesená",J1703,0)</f>
        <v>0</v>
      </c>
      <c r="BI1703" s="205">
        <f>IF(N1703="nulová",J1703,0)</f>
        <v>0</v>
      </c>
      <c r="BJ1703" s="18" t="s">
        <v>80</v>
      </c>
      <c r="BK1703" s="205">
        <f>ROUND(I1703*H1703,2)</f>
        <v>0</v>
      </c>
      <c r="BL1703" s="18" t="s">
        <v>212</v>
      </c>
      <c r="BM1703" s="204" t="s">
        <v>4267</v>
      </c>
    </row>
    <row r="1704" spans="1:65" s="2" customFormat="1" ht="16.5" customHeight="1">
      <c r="A1704" s="35"/>
      <c r="B1704" s="36"/>
      <c r="C1704" s="224" t="s">
        <v>4268</v>
      </c>
      <c r="D1704" s="224" t="s">
        <v>286</v>
      </c>
      <c r="E1704" s="225" t="s">
        <v>4269</v>
      </c>
      <c r="F1704" s="226" t="s">
        <v>4270</v>
      </c>
      <c r="G1704" s="227" t="s">
        <v>211</v>
      </c>
      <c r="H1704" s="228">
        <v>2</v>
      </c>
      <c r="I1704" s="229"/>
      <c r="J1704" s="230">
        <f>ROUND(I1704*H1704,2)</f>
        <v>0</v>
      </c>
      <c r="K1704" s="226" t="s">
        <v>277</v>
      </c>
      <c r="L1704" s="231"/>
      <c r="M1704" s="232" t="s">
        <v>19</v>
      </c>
      <c r="N1704" s="233" t="s">
        <v>43</v>
      </c>
      <c r="O1704" s="65"/>
      <c r="P1704" s="202">
        <f>O1704*H1704</f>
        <v>0</v>
      </c>
      <c r="Q1704" s="202">
        <v>3.2000000000000001E-2</v>
      </c>
      <c r="R1704" s="202">
        <f>Q1704*H1704</f>
        <v>6.4000000000000001E-2</v>
      </c>
      <c r="S1704" s="202">
        <v>0</v>
      </c>
      <c r="T1704" s="203">
        <f>S1704*H1704</f>
        <v>0</v>
      </c>
      <c r="U1704" s="35"/>
      <c r="V1704" s="35"/>
      <c r="W1704" s="35"/>
      <c r="X1704" s="35"/>
      <c r="Y1704" s="35"/>
      <c r="Z1704" s="35"/>
      <c r="AA1704" s="35"/>
      <c r="AB1704" s="35"/>
      <c r="AC1704" s="35"/>
      <c r="AD1704" s="35"/>
      <c r="AE1704" s="35"/>
      <c r="AR1704" s="204" t="s">
        <v>239</v>
      </c>
      <c r="AT1704" s="204" t="s">
        <v>286</v>
      </c>
      <c r="AU1704" s="204" t="s">
        <v>82</v>
      </c>
      <c r="AY1704" s="18" t="s">
        <v>206</v>
      </c>
      <c r="BE1704" s="205">
        <f>IF(N1704="základní",J1704,0)</f>
        <v>0</v>
      </c>
      <c r="BF1704" s="205">
        <f>IF(N1704="snížená",J1704,0)</f>
        <v>0</v>
      </c>
      <c r="BG1704" s="205">
        <f>IF(N1704="zákl. přenesená",J1704,0)</f>
        <v>0</v>
      </c>
      <c r="BH1704" s="205">
        <f>IF(N1704="sníž. přenesená",J1704,0)</f>
        <v>0</v>
      </c>
      <c r="BI1704" s="205">
        <f>IF(N1704="nulová",J1704,0)</f>
        <v>0</v>
      </c>
      <c r="BJ1704" s="18" t="s">
        <v>80</v>
      </c>
      <c r="BK1704" s="205">
        <f>ROUND(I1704*H1704,2)</f>
        <v>0</v>
      </c>
      <c r="BL1704" s="18" t="s">
        <v>212</v>
      </c>
      <c r="BM1704" s="204" t="s">
        <v>4271</v>
      </c>
    </row>
    <row r="1705" spans="1:65" s="2" customFormat="1" ht="16.5" customHeight="1">
      <c r="A1705" s="35"/>
      <c r="B1705" s="36"/>
      <c r="C1705" s="224" t="s">
        <v>4272</v>
      </c>
      <c r="D1705" s="224" t="s">
        <v>286</v>
      </c>
      <c r="E1705" s="225" t="s">
        <v>4273</v>
      </c>
      <c r="F1705" s="226" t="s">
        <v>4274</v>
      </c>
      <c r="G1705" s="227" t="s">
        <v>211</v>
      </c>
      <c r="H1705" s="228">
        <v>1</v>
      </c>
      <c r="I1705" s="229"/>
      <c r="J1705" s="230">
        <f>ROUND(I1705*H1705,2)</f>
        <v>0</v>
      </c>
      <c r="K1705" s="226" t="s">
        <v>277</v>
      </c>
      <c r="L1705" s="231"/>
      <c r="M1705" s="232" t="s">
        <v>19</v>
      </c>
      <c r="N1705" s="233" t="s">
        <v>43</v>
      </c>
      <c r="O1705" s="65"/>
      <c r="P1705" s="202">
        <f>O1705*H1705</f>
        <v>0</v>
      </c>
      <c r="Q1705" s="202">
        <v>0.05</v>
      </c>
      <c r="R1705" s="202">
        <f>Q1705*H1705</f>
        <v>0.05</v>
      </c>
      <c r="S1705" s="202">
        <v>0</v>
      </c>
      <c r="T1705" s="203">
        <f>S1705*H1705</f>
        <v>0</v>
      </c>
      <c r="U1705" s="35"/>
      <c r="V1705" s="35"/>
      <c r="W1705" s="35"/>
      <c r="X1705" s="35"/>
      <c r="Y1705" s="35"/>
      <c r="Z1705" s="35"/>
      <c r="AA1705" s="35"/>
      <c r="AB1705" s="35"/>
      <c r="AC1705" s="35"/>
      <c r="AD1705" s="35"/>
      <c r="AE1705" s="35"/>
      <c r="AR1705" s="204" t="s">
        <v>239</v>
      </c>
      <c r="AT1705" s="204" t="s">
        <v>286</v>
      </c>
      <c r="AU1705" s="204" t="s">
        <v>82</v>
      </c>
      <c r="AY1705" s="18" t="s">
        <v>206</v>
      </c>
      <c r="BE1705" s="205">
        <f>IF(N1705="základní",J1705,0)</f>
        <v>0</v>
      </c>
      <c r="BF1705" s="205">
        <f>IF(N1705="snížená",J1705,0)</f>
        <v>0</v>
      </c>
      <c r="BG1705" s="205">
        <f>IF(N1705="zákl. přenesená",J1705,0)</f>
        <v>0</v>
      </c>
      <c r="BH1705" s="205">
        <f>IF(N1705="sníž. přenesená",J1705,0)</f>
        <v>0</v>
      </c>
      <c r="BI1705" s="205">
        <f>IF(N1705="nulová",J1705,0)</f>
        <v>0</v>
      </c>
      <c r="BJ1705" s="18" t="s">
        <v>80</v>
      </c>
      <c r="BK1705" s="205">
        <f>ROUND(I1705*H1705,2)</f>
        <v>0</v>
      </c>
      <c r="BL1705" s="18" t="s">
        <v>212</v>
      </c>
      <c r="BM1705" s="204" t="s">
        <v>4275</v>
      </c>
    </row>
    <row r="1706" spans="1:65" s="2" customFormat="1" ht="21.75" customHeight="1">
      <c r="A1706" s="35"/>
      <c r="B1706" s="36"/>
      <c r="C1706" s="193" t="s">
        <v>4276</v>
      </c>
      <c r="D1706" s="193" t="s">
        <v>208</v>
      </c>
      <c r="E1706" s="194" t="s">
        <v>4277</v>
      </c>
      <c r="F1706" s="195" t="s">
        <v>4278</v>
      </c>
      <c r="G1706" s="196" t="s">
        <v>325</v>
      </c>
      <c r="H1706" s="197">
        <v>966.154</v>
      </c>
      <c r="I1706" s="198"/>
      <c r="J1706" s="199">
        <f>ROUND(I1706*H1706,2)</f>
        <v>0</v>
      </c>
      <c r="K1706" s="195" t="s">
        <v>277</v>
      </c>
      <c r="L1706" s="40"/>
      <c r="M1706" s="200" t="s">
        <v>19</v>
      </c>
      <c r="N1706" s="201" t="s">
        <v>43</v>
      </c>
      <c r="O1706" s="65"/>
      <c r="P1706" s="202">
        <f>O1706*H1706</f>
        <v>0</v>
      </c>
      <c r="Q1706" s="202">
        <v>2.7E-4</v>
      </c>
      <c r="R1706" s="202">
        <f>Q1706*H1706</f>
        <v>0.26086157999999998</v>
      </c>
      <c r="S1706" s="202">
        <v>0</v>
      </c>
      <c r="T1706" s="203">
        <f>S1706*H1706</f>
        <v>0</v>
      </c>
      <c r="U1706" s="35"/>
      <c r="V1706" s="35"/>
      <c r="W1706" s="35"/>
      <c r="X1706" s="35"/>
      <c r="Y1706" s="35"/>
      <c r="Z1706" s="35"/>
      <c r="AA1706" s="35"/>
      <c r="AB1706" s="35"/>
      <c r="AC1706" s="35"/>
      <c r="AD1706" s="35"/>
      <c r="AE1706" s="35"/>
      <c r="AR1706" s="204" t="s">
        <v>343</v>
      </c>
      <c r="AT1706" s="204" t="s">
        <v>208</v>
      </c>
      <c r="AU1706" s="204" t="s">
        <v>82</v>
      </c>
      <c r="AY1706" s="18" t="s">
        <v>206</v>
      </c>
      <c r="BE1706" s="205">
        <f>IF(N1706="základní",J1706,0)</f>
        <v>0</v>
      </c>
      <c r="BF1706" s="205">
        <f>IF(N1706="snížená",J1706,0)</f>
        <v>0</v>
      </c>
      <c r="BG1706" s="205">
        <f>IF(N1706="zákl. přenesená",J1706,0)</f>
        <v>0</v>
      </c>
      <c r="BH1706" s="205">
        <f>IF(N1706="sníž. přenesená",J1706,0)</f>
        <v>0</v>
      </c>
      <c r="BI1706" s="205">
        <f>IF(N1706="nulová",J1706,0)</f>
        <v>0</v>
      </c>
      <c r="BJ1706" s="18" t="s">
        <v>80</v>
      </c>
      <c r="BK1706" s="205">
        <f>ROUND(I1706*H1706,2)</f>
        <v>0</v>
      </c>
      <c r="BL1706" s="18" t="s">
        <v>343</v>
      </c>
      <c r="BM1706" s="204" t="s">
        <v>4279</v>
      </c>
    </row>
    <row r="1707" spans="1:65" s="2" customFormat="1" ht="117">
      <c r="A1707" s="35"/>
      <c r="B1707" s="36"/>
      <c r="C1707" s="37"/>
      <c r="D1707" s="208" t="s">
        <v>279</v>
      </c>
      <c r="E1707" s="37"/>
      <c r="F1707" s="221" t="s">
        <v>4280</v>
      </c>
      <c r="G1707" s="37"/>
      <c r="H1707" s="37"/>
      <c r="I1707" s="116"/>
      <c r="J1707" s="37"/>
      <c r="K1707" s="37"/>
      <c r="L1707" s="40"/>
      <c r="M1707" s="222"/>
      <c r="N1707" s="223"/>
      <c r="O1707" s="65"/>
      <c r="P1707" s="65"/>
      <c r="Q1707" s="65"/>
      <c r="R1707" s="65"/>
      <c r="S1707" s="65"/>
      <c r="T1707" s="66"/>
      <c r="U1707" s="35"/>
      <c r="V1707" s="35"/>
      <c r="W1707" s="35"/>
      <c r="X1707" s="35"/>
      <c r="Y1707" s="35"/>
      <c r="Z1707" s="35"/>
      <c r="AA1707" s="35"/>
      <c r="AB1707" s="35"/>
      <c r="AC1707" s="35"/>
      <c r="AD1707" s="35"/>
      <c r="AE1707" s="35"/>
      <c r="AT1707" s="18" t="s">
        <v>279</v>
      </c>
      <c r="AU1707" s="18" t="s">
        <v>82</v>
      </c>
    </row>
    <row r="1708" spans="1:65" s="13" customFormat="1" ht="11.25">
      <c r="B1708" s="206"/>
      <c r="C1708" s="207"/>
      <c r="D1708" s="208" t="s">
        <v>246</v>
      </c>
      <c r="E1708" s="209" t="s">
        <v>19</v>
      </c>
      <c r="F1708" s="210" t="s">
        <v>4281</v>
      </c>
      <c r="G1708" s="207"/>
      <c r="H1708" s="211">
        <v>173.72499999999999</v>
      </c>
      <c r="I1708" s="212"/>
      <c r="J1708" s="207"/>
      <c r="K1708" s="207"/>
      <c r="L1708" s="213"/>
      <c r="M1708" s="214"/>
      <c r="N1708" s="215"/>
      <c r="O1708" s="215"/>
      <c r="P1708" s="215"/>
      <c r="Q1708" s="215"/>
      <c r="R1708" s="215"/>
      <c r="S1708" s="215"/>
      <c r="T1708" s="216"/>
      <c r="AT1708" s="217" t="s">
        <v>246</v>
      </c>
      <c r="AU1708" s="217" t="s">
        <v>82</v>
      </c>
      <c r="AV1708" s="13" t="s">
        <v>82</v>
      </c>
      <c r="AW1708" s="13" t="s">
        <v>33</v>
      </c>
      <c r="AX1708" s="13" t="s">
        <v>72</v>
      </c>
      <c r="AY1708" s="217" t="s">
        <v>206</v>
      </c>
    </row>
    <row r="1709" spans="1:65" s="13" customFormat="1" ht="22.5">
      <c r="B1709" s="206"/>
      <c r="C1709" s="207"/>
      <c r="D1709" s="208" t="s">
        <v>246</v>
      </c>
      <c r="E1709" s="209" t="s">
        <v>19</v>
      </c>
      <c r="F1709" s="210" t="s">
        <v>4282</v>
      </c>
      <c r="G1709" s="207"/>
      <c r="H1709" s="211">
        <v>615.66099999999994</v>
      </c>
      <c r="I1709" s="212"/>
      <c r="J1709" s="207"/>
      <c r="K1709" s="207"/>
      <c r="L1709" s="213"/>
      <c r="M1709" s="214"/>
      <c r="N1709" s="215"/>
      <c r="O1709" s="215"/>
      <c r="P1709" s="215"/>
      <c r="Q1709" s="215"/>
      <c r="R1709" s="215"/>
      <c r="S1709" s="215"/>
      <c r="T1709" s="216"/>
      <c r="AT1709" s="217" t="s">
        <v>246</v>
      </c>
      <c r="AU1709" s="217" t="s">
        <v>82</v>
      </c>
      <c r="AV1709" s="13" t="s">
        <v>82</v>
      </c>
      <c r="AW1709" s="13" t="s">
        <v>33</v>
      </c>
      <c r="AX1709" s="13" t="s">
        <v>72</v>
      </c>
      <c r="AY1709" s="217" t="s">
        <v>206</v>
      </c>
    </row>
    <row r="1710" spans="1:65" s="13" customFormat="1" ht="11.25">
      <c r="B1710" s="206"/>
      <c r="C1710" s="207"/>
      <c r="D1710" s="208" t="s">
        <v>246</v>
      </c>
      <c r="E1710" s="209" t="s">
        <v>19</v>
      </c>
      <c r="F1710" s="210" t="s">
        <v>4283</v>
      </c>
      <c r="G1710" s="207"/>
      <c r="H1710" s="211">
        <v>176.768</v>
      </c>
      <c r="I1710" s="212"/>
      <c r="J1710" s="207"/>
      <c r="K1710" s="207"/>
      <c r="L1710" s="213"/>
      <c r="M1710" s="214"/>
      <c r="N1710" s="215"/>
      <c r="O1710" s="215"/>
      <c r="P1710" s="215"/>
      <c r="Q1710" s="215"/>
      <c r="R1710" s="215"/>
      <c r="S1710" s="215"/>
      <c r="T1710" s="216"/>
      <c r="AT1710" s="217" t="s">
        <v>246</v>
      </c>
      <c r="AU1710" s="217" t="s">
        <v>82</v>
      </c>
      <c r="AV1710" s="13" t="s">
        <v>82</v>
      </c>
      <c r="AW1710" s="13" t="s">
        <v>33</v>
      </c>
      <c r="AX1710" s="13" t="s">
        <v>72</v>
      </c>
      <c r="AY1710" s="217" t="s">
        <v>206</v>
      </c>
    </row>
    <row r="1711" spans="1:65" s="14" customFormat="1" ht="11.25">
      <c r="B1711" s="234"/>
      <c r="C1711" s="235"/>
      <c r="D1711" s="208" t="s">
        <v>246</v>
      </c>
      <c r="E1711" s="236" t="s">
        <v>19</v>
      </c>
      <c r="F1711" s="237" t="s">
        <v>406</v>
      </c>
      <c r="G1711" s="235"/>
      <c r="H1711" s="238">
        <v>966.154</v>
      </c>
      <c r="I1711" s="239"/>
      <c r="J1711" s="235"/>
      <c r="K1711" s="235"/>
      <c r="L1711" s="240"/>
      <c r="M1711" s="241"/>
      <c r="N1711" s="242"/>
      <c r="O1711" s="242"/>
      <c r="P1711" s="242"/>
      <c r="Q1711" s="242"/>
      <c r="R1711" s="242"/>
      <c r="S1711" s="242"/>
      <c r="T1711" s="243"/>
      <c r="AT1711" s="244" t="s">
        <v>246</v>
      </c>
      <c r="AU1711" s="244" t="s">
        <v>82</v>
      </c>
      <c r="AV1711" s="14" t="s">
        <v>212</v>
      </c>
      <c r="AW1711" s="14" t="s">
        <v>33</v>
      </c>
      <c r="AX1711" s="14" t="s">
        <v>80</v>
      </c>
      <c r="AY1711" s="244" t="s">
        <v>206</v>
      </c>
    </row>
    <row r="1712" spans="1:65" s="2" customFormat="1" ht="16.5" customHeight="1">
      <c r="A1712" s="35"/>
      <c r="B1712" s="36"/>
      <c r="C1712" s="224" t="s">
        <v>4284</v>
      </c>
      <c r="D1712" s="224" t="s">
        <v>286</v>
      </c>
      <c r="E1712" s="225" t="s">
        <v>4285</v>
      </c>
      <c r="F1712" s="226" t="s">
        <v>4286</v>
      </c>
      <c r="G1712" s="227" t="s">
        <v>325</v>
      </c>
      <c r="H1712" s="228">
        <v>966.154</v>
      </c>
      <c r="I1712" s="229"/>
      <c r="J1712" s="230">
        <f>ROUND(I1712*H1712,2)</f>
        <v>0</v>
      </c>
      <c r="K1712" s="226" t="s">
        <v>277</v>
      </c>
      <c r="L1712" s="231"/>
      <c r="M1712" s="232" t="s">
        <v>19</v>
      </c>
      <c r="N1712" s="233" t="s">
        <v>43</v>
      </c>
      <c r="O1712" s="65"/>
      <c r="P1712" s="202">
        <f>O1712*H1712</f>
        <v>0</v>
      </c>
      <c r="Q1712" s="202">
        <v>2.7E-2</v>
      </c>
      <c r="R1712" s="202">
        <f>Q1712*H1712</f>
        <v>26.086158000000001</v>
      </c>
      <c r="S1712" s="202">
        <v>0</v>
      </c>
      <c r="T1712" s="203">
        <f>S1712*H1712</f>
        <v>0</v>
      </c>
      <c r="U1712" s="35"/>
      <c r="V1712" s="35"/>
      <c r="W1712" s="35"/>
      <c r="X1712" s="35"/>
      <c r="Y1712" s="35"/>
      <c r="Z1712" s="35"/>
      <c r="AA1712" s="35"/>
      <c r="AB1712" s="35"/>
      <c r="AC1712" s="35"/>
      <c r="AD1712" s="35"/>
      <c r="AE1712" s="35"/>
      <c r="AR1712" s="204" t="s">
        <v>422</v>
      </c>
      <c r="AT1712" s="204" t="s">
        <v>286</v>
      </c>
      <c r="AU1712" s="204" t="s">
        <v>82</v>
      </c>
      <c r="AY1712" s="18" t="s">
        <v>206</v>
      </c>
      <c r="BE1712" s="205">
        <f>IF(N1712="základní",J1712,0)</f>
        <v>0</v>
      </c>
      <c r="BF1712" s="205">
        <f>IF(N1712="snížená",J1712,0)</f>
        <v>0</v>
      </c>
      <c r="BG1712" s="205">
        <f>IF(N1712="zákl. přenesená",J1712,0)</f>
        <v>0</v>
      </c>
      <c r="BH1712" s="205">
        <f>IF(N1712="sníž. přenesená",J1712,0)</f>
        <v>0</v>
      </c>
      <c r="BI1712" s="205">
        <f>IF(N1712="nulová",J1712,0)</f>
        <v>0</v>
      </c>
      <c r="BJ1712" s="18" t="s">
        <v>80</v>
      </c>
      <c r="BK1712" s="205">
        <f>ROUND(I1712*H1712,2)</f>
        <v>0</v>
      </c>
      <c r="BL1712" s="18" t="s">
        <v>343</v>
      </c>
      <c r="BM1712" s="204" t="s">
        <v>4287</v>
      </c>
    </row>
    <row r="1713" spans="1:65" s="13" customFormat="1" ht="11.25">
      <c r="B1713" s="206"/>
      <c r="C1713" s="207"/>
      <c r="D1713" s="208" t="s">
        <v>246</v>
      </c>
      <c r="E1713" s="209" t="s">
        <v>19</v>
      </c>
      <c r="F1713" s="210" t="s">
        <v>4281</v>
      </c>
      <c r="G1713" s="207"/>
      <c r="H1713" s="211">
        <v>173.72499999999999</v>
      </c>
      <c r="I1713" s="212"/>
      <c r="J1713" s="207"/>
      <c r="K1713" s="207"/>
      <c r="L1713" s="213"/>
      <c r="M1713" s="214"/>
      <c r="N1713" s="215"/>
      <c r="O1713" s="215"/>
      <c r="P1713" s="215"/>
      <c r="Q1713" s="215"/>
      <c r="R1713" s="215"/>
      <c r="S1713" s="215"/>
      <c r="T1713" s="216"/>
      <c r="AT1713" s="217" t="s">
        <v>246</v>
      </c>
      <c r="AU1713" s="217" t="s">
        <v>82</v>
      </c>
      <c r="AV1713" s="13" t="s">
        <v>82</v>
      </c>
      <c r="AW1713" s="13" t="s">
        <v>33</v>
      </c>
      <c r="AX1713" s="13" t="s">
        <v>72</v>
      </c>
      <c r="AY1713" s="217" t="s">
        <v>206</v>
      </c>
    </row>
    <row r="1714" spans="1:65" s="13" customFormat="1" ht="22.5">
      <c r="B1714" s="206"/>
      <c r="C1714" s="207"/>
      <c r="D1714" s="208" t="s">
        <v>246</v>
      </c>
      <c r="E1714" s="209" t="s">
        <v>19</v>
      </c>
      <c r="F1714" s="210" t="s">
        <v>4282</v>
      </c>
      <c r="G1714" s="207"/>
      <c r="H1714" s="211">
        <v>615.66099999999994</v>
      </c>
      <c r="I1714" s="212"/>
      <c r="J1714" s="207"/>
      <c r="K1714" s="207"/>
      <c r="L1714" s="213"/>
      <c r="M1714" s="214"/>
      <c r="N1714" s="215"/>
      <c r="O1714" s="215"/>
      <c r="P1714" s="215"/>
      <c r="Q1714" s="215"/>
      <c r="R1714" s="215"/>
      <c r="S1714" s="215"/>
      <c r="T1714" s="216"/>
      <c r="AT1714" s="217" t="s">
        <v>246</v>
      </c>
      <c r="AU1714" s="217" t="s">
        <v>82</v>
      </c>
      <c r="AV1714" s="13" t="s">
        <v>82</v>
      </c>
      <c r="AW1714" s="13" t="s">
        <v>33</v>
      </c>
      <c r="AX1714" s="13" t="s">
        <v>72</v>
      </c>
      <c r="AY1714" s="217" t="s">
        <v>206</v>
      </c>
    </row>
    <row r="1715" spans="1:65" s="13" customFormat="1" ht="11.25">
      <c r="B1715" s="206"/>
      <c r="C1715" s="207"/>
      <c r="D1715" s="208" t="s">
        <v>246</v>
      </c>
      <c r="E1715" s="209" t="s">
        <v>19</v>
      </c>
      <c r="F1715" s="210" t="s">
        <v>4283</v>
      </c>
      <c r="G1715" s="207"/>
      <c r="H1715" s="211">
        <v>176.768</v>
      </c>
      <c r="I1715" s="212"/>
      <c r="J1715" s="207"/>
      <c r="K1715" s="207"/>
      <c r="L1715" s="213"/>
      <c r="M1715" s="214"/>
      <c r="N1715" s="215"/>
      <c r="O1715" s="215"/>
      <c r="P1715" s="215"/>
      <c r="Q1715" s="215"/>
      <c r="R1715" s="215"/>
      <c r="S1715" s="215"/>
      <c r="T1715" s="216"/>
      <c r="AT1715" s="217" t="s">
        <v>246</v>
      </c>
      <c r="AU1715" s="217" t="s">
        <v>82</v>
      </c>
      <c r="AV1715" s="13" t="s">
        <v>82</v>
      </c>
      <c r="AW1715" s="13" t="s">
        <v>33</v>
      </c>
      <c r="AX1715" s="13" t="s">
        <v>72</v>
      </c>
      <c r="AY1715" s="217" t="s">
        <v>206</v>
      </c>
    </row>
    <row r="1716" spans="1:65" s="14" customFormat="1" ht="11.25">
      <c r="B1716" s="234"/>
      <c r="C1716" s="235"/>
      <c r="D1716" s="208" t="s">
        <v>246</v>
      </c>
      <c r="E1716" s="236" t="s">
        <v>19</v>
      </c>
      <c r="F1716" s="237" t="s">
        <v>406</v>
      </c>
      <c r="G1716" s="235"/>
      <c r="H1716" s="238">
        <v>966.154</v>
      </c>
      <c r="I1716" s="239"/>
      <c r="J1716" s="235"/>
      <c r="K1716" s="235"/>
      <c r="L1716" s="240"/>
      <c r="M1716" s="241"/>
      <c r="N1716" s="242"/>
      <c r="O1716" s="242"/>
      <c r="P1716" s="242"/>
      <c r="Q1716" s="242"/>
      <c r="R1716" s="242"/>
      <c r="S1716" s="242"/>
      <c r="T1716" s="243"/>
      <c r="AT1716" s="244" t="s">
        <v>246</v>
      </c>
      <c r="AU1716" s="244" t="s">
        <v>82</v>
      </c>
      <c r="AV1716" s="14" t="s">
        <v>212</v>
      </c>
      <c r="AW1716" s="14" t="s">
        <v>33</v>
      </c>
      <c r="AX1716" s="14" t="s">
        <v>80</v>
      </c>
      <c r="AY1716" s="244" t="s">
        <v>206</v>
      </c>
    </row>
    <row r="1717" spans="1:65" s="2" customFormat="1" ht="21.75" customHeight="1">
      <c r="A1717" s="35"/>
      <c r="B1717" s="36"/>
      <c r="C1717" s="193" t="s">
        <v>4288</v>
      </c>
      <c r="D1717" s="193" t="s">
        <v>208</v>
      </c>
      <c r="E1717" s="194" t="s">
        <v>4289</v>
      </c>
      <c r="F1717" s="195" t="s">
        <v>4290</v>
      </c>
      <c r="G1717" s="196" t="s">
        <v>325</v>
      </c>
      <c r="H1717" s="197">
        <v>305.81299999999999</v>
      </c>
      <c r="I1717" s="198"/>
      <c r="J1717" s="199">
        <f>ROUND(I1717*H1717,2)</f>
        <v>0</v>
      </c>
      <c r="K1717" s="195" t="s">
        <v>277</v>
      </c>
      <c r="L1717" s="40"/>
      <c r="M1717" s="200" t="s">
        <v>19</v>
      </c>
      <c r="N1717" s="201" t="s">
        <v>43</v>
      </c>
      <c r="O1717" s="65"/>
      <c r="P1717" s="202">
        <f>O1717*H1717</f>
        <v>0</v>
      </c>
      <c r="Q1717" s="202">
        <v>3.3E-4</v>
      </c>
      <c r="R1717" s="202">
        <f>Q1717*H1717</f>
        <v>0.10091828999999999</v>
      </c>
      <c r="S1717" s="202">
        <v>0</v>
      </c>
      <c r="T1717" s="203">
        <f>S1717*H1717</f>
        <v>0</v>
      </c>
      <c r="U1717" s="35"/>
      <c r="V1717" s="35"/>
      <c r="W1717" s="35"/>
      <c r="X1717" s="35"/>
      <c r="Y1717" s="35"/>
      <c r="Z1717" s="35"/>
      <c r="AA1717" s="35"/>
      <c r="AB1717" s="35"/>
      <c r="AC1717" s="35"/>
      <c r="AD1717" s="35"/>
      <c r="AE1717" s="35"/>
      <c r="AR1717" s="204" t="s">
        <v>343</v>
      </c>
      <c r="AT1717" s="204" t="s">
        <v>208</v>
      </c>
      <c r="AU1717" s="204" t="s">
        <v>82</v>
      </c>
      <c r="AY1717" s="18" t="s">
        <v>206</v>
      </c>
      <c r="BE1717" s="205">
        <f>IF(N1717="základní",J1717,0)</f>
        <v>0</v>
      </c>
      <c r="BF1717" s="205">
        <f>IF(N1717="snížená",J1717,0)</f>
        <v>0</v>
      </c>
      <c r="BG1717" s="205">
        <f>IF(N1717="zákl. přenesená",J1717,0)</f>
        <v>0</v>
      </c>
      <c r="BH1717" s="205">
        <f>IF(N1717="sníž. přenesená",J1717,0)</f>
        <v>0</v>
      </c>
      <c r="BI1717" s="205">
        <f>IF(N1717="nulová",J1717,0)</f>
        <v>0</v>
      </c>
      <c r="BJ1717" s="18" t="s">
        <v>80</v>
      </c>
      <c r="BK1717" s="205">
        <f>ROUND(I1717*H1717,2)</f>
        <v>0</v>
      </c>
      <c r="BL1717" s="18" t="s">
        <v>343</v>
      </c>
      <c r="BM1717" s="204" t="s">
        <v>4291</v>
      </c>
    </row>
    <row r="1718" spans="1:65" s="2" customFormat="1" ht="117">
      <c r="A1718" s="35"/>
      <c r="B1718" s="36"/>
      <c r="C1718" s="37"/>
      <c r="D1718" s="208" t="s">
        <v>279</v>
      </c>
      <c r="E1718" s="37"/>
      <c r="F1718" s="221" t="s">
        <v>4280</v>
      </c>
      <c r="G1718" s="37"/>
      <c r="H1718" s="37"/>
      <c r="I1718" s="116"/>
      <c r="J1718" s="37"/>
      <c r="K1718" s="37"/>
      <c r="L1718" s="40"/>
      <c r="M1718" s="222"/>
      <c r="N1718" s="223"/>
      <c r="O1718" s="65"/>
      <c r="P1718" s="65"/>
      <c r="Q1718" s="65"/>
      <c r="R1718" s="65"/>
      <c r="S1718" s="65"/>
      <c r="T1718" s="66"/>
      <c r="U1718" s="35"/>
      <c r="V1718" s="35"/>
      <c r="W1718" s="35"/>
      <c r="X1718" s="35"/>
      <c r="Y1718" s="35"/>
      <c r="Z1718" s="35"/>
      <c r="AA1718" s="35"/>
      <c r="AB1718" s="35"/>
      <c r="AC1718" s="35"/>
      <c r="AD1718" s="35"/>
      <c r="AE1718" s="35"/>
      <c r="AT1718" s="18" t="s">
        <v>279</v>
      </c>
      <c r="AU1718" s="18" t="s">
        <v>82</v>
      </c>
    </row>
    <row r="1719" spans="1:65" s="13" customFormat="1" ht="11.25">
      <c r="B1719" s="206"/>
      <c r="C1719" s="207"/>
      <c r="D1719" s="208" t="s">
        <v>246</v>
      </c>
      <c r="E1719" s="209" t="s">
        <v>19</v>
      </c>
      <c r="F1719" s="210" t="s">
        <v>4292</v>
      </c>
      <c r="G1719" s="207"/>
      <c r="H1719" s="211">
        <v>305.81299999999999</v>
      </c>
      <c r="I1719" s="212"/>
      <c r="J1719" s="207"/>
      <c r="K1719" s="207"/>
      <c r="L1719" s="213"/>
      <c r="M1719" s="214"/>
      <c r="N1719" s="215"/>
      <c r="O1719" s="215"/>
      <c r="P1719" s="215"/>
      <c r="Q1719" s="215"/>
      <c r="R1719" s="215"/>
      <c r="S1719" s="215"/>
      <c r="T1719" s="216"/>
      <c r="AT1719" s="217" t="s">
        <v>246</v>
      </c>
      <c r="AU1719" s="217" t="s">
        <v>82</v>
      </c>
      <c r="AV1719" s="13" t="s">
        <v>82</v>
      </c>
      <c r="AW1719" s="13" t="s">
        <v>33</v>
      </c>
      <c r="AX1719" s="13" t="s">
        <v>80</v>
      </c>
      <c r="AY1719" s="217" t="s">
        <v>206</v>
      </c>
    </row>
    <row r="1720" spans="1:65" s="2" customFormat="1" ht="21.75" customHeight="1">
      <c r="A1720" s="35"/>
      <c r="B1720" s="36"/>
      <c r="C1720" s="193" t="s">
        <v>4293</v>
      </c>
      <c r="D1720" s="193" t="s">
        <v>208</v>
      </c>
      <c r="E1720" s="194" t="s">
        <v>4294</v>
      </c>
      <c r="F1720" s="195" t="s">
        <v>4295</v>
      </c>
      <c r="G1720" s="196" t="s">
        <v>325</v>
      </c>
      <c r="H1720" s="197">
        <v>20.454999999999998</v>
      </c>
      <c r="I1720" s="198"/>
      <c r="J1720" s="199">
        <f>ROUND(I1720*H1720,2)</f>
        <v>0</v>
      </c>
      <c r="K1720" s="195" t="s">
        <v>277</v>
      </c>
      <c r="L1720" s="40"/>
      <c r="M1720" s="200" t="s">
        <v>19</v>
      </c>
      <c r="N1720" s="201" t="s">
        <v>43</v>
      </c>
      <c r="O1720" s="65"/>
      <c r="P1720" s="202">
        <f>O1720*H1720</f>
        <v>0</v>
      </c>
      <c r="Q1720" s="202">
        <v>2.7E-4</v>
      </c>
      <c r="R1720" s="202">
        <f>Q1720*H1720</f>
        <v>5.5228499999999993E-3</v>
      </c>
      <c r="S1720" s="202">
        <v>0</v>
      </c>
      <c r="T1720" s="203">
        <f>S1720*H1720</f>
        <v>0</v>
      </c>
      <c r="U1720" s="35"/>
      <c r="V1720" s="35"/>
      <c r="W1720" s="35"/>
      <c r="X1720" s="35"/>
      <c r="Y1720" s="35"/>
      <c r="Z1720" s="35"/>
      <c r="AA1720" s="35"/>
      <c r="AB1720" s="35"/>
      <c r="AC1720" s="35"/>
      <c r="AD1720" s="35"/>
      <c r="AE1720" s="35"/>
      <c r="AR1720" s="204" t="s">
        <v>212</v>
      </c>
      <c r="AT1720" s="204" t="s">
        <v>208</v>
      </c>
      <c r="AU1720" s="204" t="s">
        <v>82</v>
      </c>
      <c r="AY1720" s="18" t="s">
        <v>206</v>
      </c>
      <c r="BE1720" s="205">
        <f>IF(N1720="základní",J1720,0)</f>
        <v>0</v>
      </c>
      <c r="BF1720" s="205">
        <f>IF(N1720="snížená",J1720,0)</f>
        <v>0</v>
      </c>
      <c r="BG1720" s="205">
        <f>IF(N1720="zákl. přenesená",J1720,0)</f>
        <v>0</v>
      </c>
      <c r="BH1720" s="205">
        <f>IF(N1720="sníž. přenesená",J1720,0)</f>
        <v>0</v>
      </c>
      <c r="BI1720" s="205">
        <f>IF(N1720="nulová",J1720,0)</f>
        <v>0</v>
      </c>
      <c r="BJ1720" s="18" t="s">
        <v>80</v>
      </c>
      <c r="BK1720" s="205">
        <f>ROUND(I1720*H1720,2)</f>
        <v>0</v>
      </c>
      <c r="BL1720" s="18" t="s">
        <v>212</v>
      </c>
      <c r="BM1720" s="204" t="s">
        <v>4296</v>
      </c>
    </row>
    <row r="1721" spans="1:65" s="2" customFormat="1" ht="117">
      <c r="A1721" s="35"/>
      <c r="B1721" s="36"/>
      <c r="C1721" s="37"/>
      <c r="D1721" s="208" t="s">
        <v>279</v>
      </c>
      <c r="E1721" s="37"/>
      <c r="F1721" s="221" t="s">
        <v>4280</v>
      </c>
      <c r="G1721" s="37"/>
      <c r="H1721" s="37"/>
      <c r="I1721" s="116"/>
      <c r="J1721" s="37"/>
      <c r="K1721" s="37"/>
      <c r="L1721" s="40"/>
      <c r="M1721" s="222"/>
      <c r="N1721" s="223"/>
      <c r="O1721" s="65"/>
      <c r="P1721" s="65"/>
      <c r="Q1721" s="65"/>
      <c r="R1721" s="65"/>
      <c r="S1721" s="65"/>
      <c r="T1721" s="66"/>
      <c r="U1721" s="35"/>
      <c r="V1721" s="35"/>
      <c r="W1721" s="35"/>
      <c r="X1721" s="35"/>
      <c r="Y1721" s="35"/>
      <c r="Z1721" s="35"/>
      <c r="AA1721" s="35"/>
      <c r="AB1721" s="35"/>
      <c r="AC1721" s="35"/>
      <c r="AD1721" s="35"/>
      <c r="AE1721" s="35"/>
      <c r="AT1721" s="18" t="s">
        <v>279</v>
      </c>
      <c r="AU1721" s="18" t="s">
        <v>82</v>
      </c>
    </row>
    <row r="1722" spans="1:65" s="13" customFormat="1" ht="11.25">
      <c r="B1722" s="206"/>
      <c r="C1722" s="207"/>
      <c r="D1722" s="208" t="s">
        <v>246</v>
      </c>
      <c r="E1722" s="209" t="s">
        <v>19</v>
      </c>
      <c r="F1722" s="210" t="s">
        <v>4297</v>
      </c>
      <c r="G1722" s="207"/>
      <c r="H1722" s="211">
        <v>20.454999999999998</v>
      </c>
      <c r="I1722" s="212"/>
      <c r="J1722" s="207"/>
      <c r="K1722" s="207"/>
      <c r="L1722" s="213"/>
      <c r="M1722" s="214"/>
      <c r="N1722" s="215"/>
      <c r="O1722" s="215"/>
      <c r="P1722" s="215"/>
      <c r="Q1722" s="215"/>
      <c r="R1722" s="215"/>
      <c r="S1722" s="215"/>
      <c r="T1722" s="216"/>
      <c r="AT1722" s="217" t="s">
        <v>246</v>
      </c>
      <c r="AU1722" s="217" t="s">
        <v>82</v>
      </c>
      <c r="AV1722" s="13" t="s">
        <v>82</v>
      </c>
      <c r="AW1722" s="13" t="s">
        <v>33</v>
      </c>
      <c r="AX1722" s="13" t="s">
        <v>80</v>
      </c>
      <c r="AY1722" s="217" t="s">
        <v>206</v>
      </c>
    </row>
    <row r="1723" spans="1:65" s="2" customFormat="1" ht="16.5" customHeight="1">
      <c r="A1723" s="35"/>
      <c r="B1723" s="36"/>
      <c r="C1723" s="224" t="s">
        <v>4298</v>
      </c>
      <c r="D1723" s="224" t="s">
        <v>286</v>
      </c>
      <c r="E1723" s="225" t="s">
        <v>4299</v>
      </c>
      <c r="F1723" s="226" t="s">
        <v>4300</v>
      </c>
      <c r="G1723" s="227" t="s">
        <v>325</v>
      </c>
      <c r="H1723" s="228">
        <v>326.26799999999997</v>
      </c>
      <c r="I1723" s="229"/>
      <c r="J1723" s="230">
        <f>ROUND(I1723*H1723,2)</f>
        <v>0</v>
      </c>
      <c r="K1723" s="226" t="s">
        <v>277</v>
      </c>
      <c r="L1723" s="231"/>
      <c r="M1723" s="232" t="s">
        <v>19</v>
      </c>
      <c r="N1723" s="233" t="s">
        <v>43</v>
      </c>
      <c r="O1723" s="65"/>
      <c r="P1723" s="202">
        <f>O1723*H1723</f>
        <v>0</v>
      </c>
      <c r="Q1723" s="202">
        <v>2.741E-2</v>
      </c>
      <c r="R1723" s="202">
        <f>Q1723*H1723</f>
        <v>8.9430058799999994</v>
      </c>
      <c r="S1723" s="202">
        <v>0</v>
      </c>
      <c r="T1723" s="203">
        <f>S1723*H1723</f>
        <v>0</v>
      </c>
      <c r="U1723" s="35"/>
      <c r="V1723" s="35"/>
      <c r="W1723" s="35"/>
      <c r="X1723" s="35"/>
      <c r="Y1723" s="35"/>
      <c r="Z1723" s="35"/>
      <c r="AA1723" s="35"/>
      <c r="AB1723" s="35"/>
      <c r="AC1723" s="35"/>
      <c r="AD1723" s="35"/>
      <c r="AE1723" s="35"/>
      <c r="AR1723" s="204" t="s">
        <v>239</v>
      </c>
      <c r="AT1723" s="204" t="s">
        <v>286</v>
      </c>
      <c r="AU1723" s="204" t="s">
        <v>82</v>
      </c>
      <c r="AY1723" s="18" t="s">
        <v>206</v>
      </c>
      <c r="BE1723" s="205">
        <f>IF(N1723="základní",J1723,0)</f>
        <v>0</v>
      </c>
      <c r="BF1723" s="205">
        <f>IF(N1723="snížená",J1723,0)</f>
        <v>0</v>
      </c>
      <c r="BG1723" s="205">
        <f>IF(N1723="zákl. přenesená",J1723,0)</f>
        <v>0</v>
      </c>
      <c r="BH1723" s="205">
        <f>IF(N1723="sníž. přenesená",J1723,0)</f>
        <v>0</v>
      </c>
      <c r="BI1723" s="205">
        <f>IF(N1723="nulová",J1723,0)</f>
        <v>0</v>
      </c>
      <c r="BJ1723" s="18" t="s">
        <v>80</v>
      </c>
      <c r="BK1723" s="205">
        <f>ROUND(I1723*H1723,2)</f>
        <v>0</v>
      </c>
      <c r="BL1723" s="18" t="s">
        <v>212</v>
      </c>
      <c r="BM1723" s="204" t="s">
        <v>4301</v>
      </c>
    </row>
    <row r="1724" spans="1:65" s="13" customFormat="1" ht="22.5">
      <c r="B1724" s="206"/>
      <c r="C1724" s="207"/>
      <c r="D1724" s="208" t="s">
        <v>246</v>
      </c>
      <c r="E1724" s="209" t="s">
        <v>19</v>
      </c>
      <c r="F1724" s="210" t="s">
        <v>4302</v>
      </c>
      <c r="G1724" s="207"/>
      <c r="H1724" s="211">
        <v>326.26799999999997</v>
      </c>
      <c r="I1724" s="212"/>
      <c r="J1724" s="207"/>
      <c r="K1724" s="207"/>
      <c r="L1724" s="213"/>
      <c r="M1724" s="214"/>
      <c r="N1724" s="215"/>
      <c r="O1724" s="215"/>
      <c r="P1724" s="215"/>
      <c r="Q1724" s="215"/>
      <c r="R1724" s="215"/>
      <c r="S1724" s="215"/>
      <c r="T1724" s="216"/>
      <c r="AT1724" s="217" t="s">
        <v>246</v>
      </c>
      <c r="AU1724" s="217" t="s">
        <v>82</v>
      </c>
      <c r="AV1724" s="13" t="s">
        <v>82</v>
      </c>
      <c r="AW1724" s="13" t="s">
        <v>33</v>
      </c>
      <c r="AX1724" s="13" t="s">
        <v>80</v>
      </c>
      <c r="AY1724" s="217" t="s">
        <v>206</v>
      </c>
    </row>
    <row r="1725" spans="1:65" s="2" customFormat="1" ht="16.5" customHeight="1">
      <c r="A1725" s="35"/>
      <c r="B1725" s="36"/>
      <c r="C1725" s="193" t="s">
        <v>4303</v>
      </c>
      <c r="D1725" s="193" t="s">
        <v>208</v>
      </c>
      <c r="E1725" s="194" t="s">
        <v>4304</v>
      </c>
      <c r="F1725" s="195" t="s">
        <v>4305</v>
      </c>
      <c r="G1725" s="196" t="s">
        <v>211</v>
      </c>
      <c r="H1725" s="197">
        <v>3</v>
      </c>
      <c r="I1725" s="198"/>
      <c r="J1725" s="199">
        <f>ROUND(I1725*H1725,2)</f>
        <v>0</v>
      </c>
      <c r="K1725" s="195" t="s">
        <v>277</v>
      </c>
      <c r="L1725" s="40"/>
      <c r="M1725" s="200" t="s">
        <v>19</v>
      </c>
      <c r="N1725" s="201" t="s">
        <v>43</v>
      </c>
      <c r="O1725" s="65"/>
      <c r="P1725" s="202">
        <f>O1725*H1725</f>
        <v>0</v>
      </c>
      <c r="Q1725" s="202">
        <v>0</v>
      </c>
      <c r="R1725" s="202">
        <f>Q1725*H1725</f>
        <v>0</v>
      </c>
      <c r="S1725" s="202">
        <v>0</v>
      </c>
      <c r="T1725" s="203">
        <f>S1725*H1725</f>
        <v>0</v>
      </c>
      <c r="U1725" s="35"/>
      <c r="V1725" s="35"/>
      <c r="W1725" s="35"/>
      <c r="X1725" s="35"/>
      <c r="Y1725" s="35"/>
      <c r="Z1725" s="35"/>
      <c r="AA1725" s="35"/>
      <c r="AB1725" s="35"/>
      <c r="AC1725" s="35"/>
      <c r="AD1725" s="35"/>
      <c r="AE1725" s="35"/>
      <c r="AR1725" s="204" t="s">
        <v>343</v>
      </c>
      <c r="AT1725" s="204" t="s">
        <v>208</v>
      </c>
      <c r="AU1725" s="204" t="s">
        <v>82</v>
      </c>
      <c r="AY1725" s="18" t="s">
        <v>206</v>
      </c>
      <c r="BE1725" s="205">
        <f>IF(N1725="základní",J1725,0)</f>
        <v>0</v>
      </c>
      <c r="BF1725" s="205">
        <f>IF(N1725="snížená",J1725,0)</f>
        <v>0</v>
      </c>
      <c r="BG1725" s="205">
        <f>IF(N1725="zákl. přenesená",J1725,0)</f>
        <v>0</v>
      </c>
      <c r="BH1725" s="205">
        <f>IF(N1725="sníž. přenesená",J1725,0)</f>
        <v>0</v>
      </c>
      <c r="BI1725" s="205">
        <f>IF(N1725="nulová",J1725,0)</f>
        <v>0</v>
      </c>
      <c r="BJ1725" s="18" t="s">
        <v>80</v>
      </c>
      <c r="BK1725" s="205">
        <f>ROUND(I1725*H1725,2)</f>
        <v>0</v>
      </c>
      <c r="BL1725" s="18" t="s">
        <v>343</v>
      </c>
      <c r="BM1725" s="204" t="s">
        <v>4306</v>
      </c>
    </row>
    <row r="1726" spans="1:65" s="2" customFormat="1" ht="107.25">
      <c r="A1726" s="35"/>
      <c r="B1726" s="36"/>
      <c r="C1726" s="37"/>
      <c r="D1726" s="208" t="s">
        <v>279</v>
      </c>
      <c r="E1726" s="37"/>
      <c r="F1726" s="221" t="s">
        <v>4307</v>
      </c>
      <c r="G1726" s="37"/>
      <c r="H1726" s="37"/>
      <c r="I1726" s="116"/>
      <c r="J1726" s="37"/>
      <c r="K1726" s="37"/>
      <c r="L1726" s="40"/>
      <c r="M1726" s="222"/>
      <c r="N1726" s="223"/>
      <c r="O1726" s="65"/>
      <c r="P1726" s="65"/>
      <c r="Q1726" s="65"/>
      <c r="R1726" s="65"/>
      <c r="S1726" s="65"/>
      <c r="T1726" s="66"/>
      <c r="U1726" s="35"/>
      <c r="V1726" s="35"/>
      <c r="W1726" s="35"/>
      <c r="X1726" s="35"/>
      <c r="Y1726" s="35"/>
      <c r="Z1726" s="35"/>
      <c r="AA1726" s="35"/>
      <c r="AB1726" s="35"/>
      <c r="AC1726" s="35"/>
      <c r="AD1726" s="35"/>
      <c r="AE1726" s="35"/>
      <c r="AT1726" s="18" t="s">
        <v>279</v>
      </c>
      <c r="AU1726" s="18" t="s">
        <v>82</v>
      </c>
    </row>
    <row r="1727" spans="1:65" s="13" customFormat="1" ht="11.25">
      <c r="B1727" s="206"/>
      <c r="C1727" s="207"/>
      <c r="D1727" s="208" t="s">
        <v>246</v>
      </c>
      <c r="E1727" s="209" t="s">
        <v>19</v>
      </c>
      <c r="F1727" s="210" t="s">
        <v>3749</v>
      </c>
      <c r="G1727" s="207"/>
      <c r="H1727" s="211">
        <v>3</v>
      </c>
      <c r="I1727" s="212"/>
      <c r="J1727" s="207"/>
      <c r="K1727" s="207"/>
      <c r="L1727" s="213"/>
      <c r="M1727" s="214"/>
      <c r="N1727" s="215"/>
      <c r="O1727" s="215"/>
      <c r="P1727" s="215"/>
      <c r="Q1727" s="215"/>
      <c r="R1727" s="215"/>
      <c r="S1727" s="215"/>
      <c r="T1727" s="216"/>
      <c r="AT1727" s="217" t="s">
        <v>246</v>
      </c>
      <c r="AU1727" s="217" t="s">
        <v>82</v>
      </c>
      <c r="AV1727" s="13" t="s">
        <v>82</v>
      </c>
      <c r="AW1727" s="13" t="s">
        <v>33</v>
      </c>
      <c r="AX1727" s="13" t="s">
        <v>80</v>
      </c>
      <c r="AY1727" s="217" t="s">
        <v>206</v>
      </c>
    </row>
    <row r="1728" spans="1:65" s="2" customFormat="1" ht="16.5" customHeight="1">
      <c r="A1728" s="35"/>
      <c r="B1728" s="36"/>
      <c r="C1728" s="193" t="s">
        <v>4308</v>
      </c>
      <c r="D1728" s="193" t="s">
        <v>208</v>
      </c>
      <c r="E1728" s="194" t="s">
        <v>4309</v>
      </c>
      <c r="F1728" s="195" t="s">
        <v>4310</v>
      </c>
      <c r="G1728" s="196" t="s">
        <v>211</v>
      </c>
      <c r="H1728" s="197">
        <v>1</v>
      </c>
      <c r="I1728" s="198"/>
      <c r="J1728" s="199">
        <f>ROUND(I1728*H1728,2)</f>
        <v>0</v>
      </c>
      <c r="K1728" s="195" t="s">
        <v>277</v>
      </c>
      <c r="L1728" s="40"/>
      <c r="M1728" s="200" t="s">
        <v>19</v>
      </c>
      <c r="N1728" s="201" t="s">
        <v>43</v>
      </c>
      <c r="O1728" s="65"/>
      <c r="P1728" s="202">
        <f>O1728*H1728</f>
        <v>0</v>
      </c>
      <c r="Q1728" s="202">
        <v>0</v>
      </c>
      <c r="R1728" s="202">
        <f>Q1728*H1728</f>
        <v>0</v>
      </c>
      <c r="S1728" s="202">
        <v>0</v>
      </c>
      <c r="T1728" s="203">
        <f>S1728*H1728</f>
        <v>0</v>
      </c>
      <c r="U1728" s="35"/>
      <c r="V1728" s="35"/>
      <c r="W1728" s="35"/>
      <c r="X1728" s="35"/>
      <c r="Y1728" s="35"/>
      <c r="Z1728" s="35"/>
      <c r="AA1728" s="35"/>
      <c r="AB1728" s="35"/>
      <c r="AC1728" s="35"/>
      <c r="AD1728" s="35"/>
      <c r="AE1728" s="35"/>
      <c r="AR1728" s="204" t="s">
        <v>343</v>
      </c>
      <c r="AT1728" s="204" t="s">
        <v>208</v>
      </c>
      <c r="AU1728" s="204" t="s">
        <v>82</v>
      </c>
      <c r="AY1728" s="18" t="s">
        <v>206</v>
      </c>
      <c r="BE1728" s="205">
        <f>IF(N1728="základní",J1728,0)</f>
        <v>0</v>
      </c>
      <c r="BF1728" s="205">
        <f>IF(N1728="snížená",J1728,0)</f>
        <v>0</v>
      </c>
      <c r="BG1728" s="205">
        <f>IF(N1728="zákl. přenesená",J1728,0)</f>
        <v>0</v>
      </c>
      <c r="BH1728" s="205">
        <f>IF(N1728="sníž. přenesená",J1728,0)</f>
        <v>0</v>
      </c>
      <c r="BI1728" s="205">
        <f>IF(N1728="nulová",J1728,0)</f>
        <v>0</v>
      </c>
      <c r="BJ1728" s="18" t="s">
        <v>80</v>
      </c>
      <c r="BK1728" s="205">
        <f>ROUND(I1728*H1728,2)</f>
        <v>0</v>
      </c>
      <c r="BL1728" s="18" t="s">
        <v>343</v>
      </c>
      <c r="BM1728" s="204" t="s">
        <v>4311</v>
      </c>
    </row>
    <row r="1729" spans="1:65" s="2" customFormat="1" ht="107.25">
      <c r="A1729" s="35"/>
      <c r="B1729" s="36"/>
      <c r="C1729" s="37"/>
      <c r="D1729" s="208" t="s">
        <v>279</v>
      </c>
      <c r="E1729" s="37"/>
      <c r="F1729" s="221" t="s">
        <v>4307</v>
      </c>
      <c r="G1729" s="37"/>
      <c r="H1729" s="37"/>
      <c r="I1729" s="116"/>
      <c r="J1729" s="37"/>
      <c r="K1729" s="37"/>
      <c r="L1729" s="40"/>
      <c r="M1729" s="222"/>
      <c r="N1729" s="223"/>
      <c r="O1729" s="65"/>
      <c r="P1729" s="65"/>
      <c r="Q1729" s="65"/>
      <c r="R1729" s="65"/>
      <c r="S1729" s="65"/>
      <c r="T1729" s="66"/>
      <c r="U1729" s="35"/>
      <c r="V1729" s="35"/>
      <c r="W1729" s="35"/>
      <c r="X1729" s="35"/>
      <c r="Y1729" s="35"/>
      <c r="Z1729" s="35"/>
      <c r="AA1729" s="35"/>
      <c r="AB1729" s="35"/>
      <c r="AC1729" s="35"/>
      <c r="AD1729" s="35"/>
      <c r="AE1729" s="35"/>
      <c r="AT1729" s="18" t="s">
        <v>279</v>
      </c>
      <c r="AU1729" s="18" t="s">
        <v>82</v>
      </c>
    </row>
    <row r="1730" spans="1:65" s="2" customFormat="1" ht="16.5" customHeight="1">
      <c r="A1730" s="35"/>
      <c r="B1730" s="36"/>
      <c r="C1730" s="193" t="s">
        <v>4312</v>
      </c>
      <c r="D1730" s="193" t="s">
        <v>208</v>
      </c>
      <c r="E1730" s="194" t="s">
        <v>4313</v>
      </c>
      <c r="F1730" s="195" t="s">
        <v>4314</v>
      </c>
      <c r="G1730" s="196" t="s">
        <v>211</v>
      </c>
      <c r="H1730" s="197">
        <v>4</v>
      </c>
      <c r="I1730" s="198"/>
      <c r="J1730" s="199">
        <f>ROUND(I1730*H1730,2)</f>
        <v>0</v>
      </c>
      <c r="K1730" s="195" t="s">
        <v>277</v>
      </c>
      <c r="L1730" s="40"/>
      <c r="M1730" s="200" t="s">
        <v>19</v>
      </c>
      <c r="N1730" s="201" t="s">
        <v>43</v>
      </c>
      <c r="O1730" s="65"/>
      <c r="P1730" s="202">
        <f>O1730*H1730</f>
        <v>0</v>
      </c>
      <c r="Q1730" s="202">
        <v>0</v>
      </c>
      <c r="R1730" s="202">
        <f>Q1730*H1730</f>
        <v>0</v>
      </c>
      <c r="S1730" s="202">
        <v>0</v>
      </c>
      <c r="T1730" s="203">
        <f>S1730*H1730</f>
        <v>0</v>
      </c>
      <c r="U1730" s="35"/>
      <c r="V1730" s="35"/>
      <c r="W1730" s="35"/>
      <c r="X1730" s="35"/>
      <c r="Y1730" s="35"/>
      <c r="Z1730" s="35"/>
      <c r="AA1730" s="35"/>
      <c r="AB1730" s="35"/>
      <c r="AC1730" s="35"/>
      <c r="AD1730" s="35"/>
      <c r="AE1730" s="35"/>
      <c r="AR1730" s="204" t="s">
        <v>343</v>
      </c>
      <c r="AT1730" s="204" t="s">
        <v>208</v>
      </c>
      <c r="AU1730" s="204" t="s">
        <v>82</v>
      </c>
      <c r="AY1730" s="18" t="s">
        <v>206</v>
      </c>
      <c r="BE1730" s="205">
        <f>IF(N1730="základní",J1730,0)</f>
        <v>0</v>
      </c>
      <c r="BF1730" s="205">
        <f>IF(N1730="snížená",J1730,0)</f>
        <v>0</v>
      </c>
      <c r="BG1730" s="205">
        <f>IF(N1730="zákl. přenesená",J1730,0)</f>
        <v>0</v>
      </c>
      <c r="BH1730" s="205">
        <f>IF(N1730="sníž. přenesená",J1730,0)</f>
        <v>0</v>
      </c>
      <c r="BI1730" s="205">
        <f>IF(N1730="nulová",J1730,0)</f>
        <v>0</v>
      </c>
      <c r="BJ1730" s="18" t="s">
        <v>80</v>
      </c>
      <c r="BK1730" s="205">
        <f>ROUND(I1730*H1730,2)</f>
        <v>0</v>
      </c>
      <c r="BL1730" s="18" t="s">
        <v>343</v>
      </c>
      <c r="BM1730" s="204" t="s">
        <v>4315</v>
      </c>
    </row>
    <row r="1731" spans="1:65" s="2" customFormat="1" ht="107.25">
      <c r="A1731" s="35"/>
      <c r="B1731" s="36"/>
      <c r="C1731" s="37"/>
      <c r="D1731" s="208" t="s">
        <v>279</v>
      </c>
      <c r="E1731" s="37"/>
      <c r="F1731" s="221" t="s">
        <v>4307</v>
      </c>
      <c r="G1731" s="37"/>
      <c r="H1731" s="37"/>
      <c r="I1731" s="116"/>
      <c r="J1731" s="37"/>
      <c r="K1731" s="37"/>
      <c r="L1731" s="40"/>
      <c r="M1731" s="222"/>
      <c r="N1731" s="223"/>
      <c r="O1731" s="65"/>
      <c r="P1731" s="65"/>
      <c r="Q1731" s="65"/>
      <c r="R1731" s="65"/>
      <c r="S1731" s="65"/>
      <c r="T1731" s="66"/>
      <c r="U1731" s="35"/>
      <c r="V1731" s="35"/>
      <c r="W1731" s="35"/>
      <c r="X1731" s="35"/>
      <c r="Y1731" s="35"/>
      <c r="Z1731" s="35"/>
      <c r="AA1731" s="35"/>
      <c r="AB1731" s="35"/>
      <c r="AC1731" s="35"/>
      <c r="AD1731" s="35"/>
      <c r="AE1731" s="35"/>
      <c r="AT1731" s="18" t="s">
        <v>279</v>
      </c>
      <c r="AU1731" s="18" t="s">
        <v>82</v>
      </c>
    </row>
    <row r="1732" spans="1:65" s="13" customFormat="1" ht="11.25">
      <c r="B1732" s="206"/>
      <c r="C1732" s="207"/>
      <c r="D1732" s="208" t="s">
        <v>246</v>
      </c>
      <c r="E1732" s="209" t="s">
        <v>19</v>
      </c>
      <c r="F1732" s="210" t="s">
        <v>4316</v>
      </c>
      <c r="G1732" s="207"/>
      <c r="H1732" s="211">
        <v>4</v>
      </c>
      <c r="I1732" s="212"/>
      <c r="J1732" s="207"/>
      <c r="K1732" s="207"/>
      <c r="L1732" s="213"/>
      <c r="M1732" s="214"/>
      <c r="N1732" s="215"/>
      <c r="O1732" s="215"/>
      <c r="P1732" s="215"/>
      <c r="Q1732" s="215"/>
      <c r="R1732" s="215"/>
      <c r="S1732" s="215"/>
      <c r="T1732" s="216"/>
      <c r="AT1732" s="217" t="s">
        <v>246</v>
      </c>
      <c r="AU1732" s="217" t="s">
        <v>82</v>
      </c>
      <c r="AV1732" s="13" t="s">
        <v>82</v>
      </c>
      <c r="AW1732" s="13" t="s">
        <v>33</v>
      </c>
      <c r="AX1732" s="13" t="s">
        <v>80</v>
      </c>
      <c r="AY1732" s="217" t="s">
        <v>206</v>
      </c>
    </row>
    <row r="1733" spans="1:65" s="2" customFormat="1" ht="16.5" customHeight="1">
      <c r="A1733" s="35"/>
      <c r="B1733" s="36"/>
      <c r="C1733" s="193" t="s">
        <v>4317</v>
      </c>
      <c r="D1733" s="193" t="s">
        <v>208</v>
      </c>
      <c r="E1733" s="194" t="s">
        <v>4318</v>
      </c>
      <c r="F1733" s="195" t="s">
        <v>4319</v>
      </c>
      <c r="G1733" s="196" t="s">
        <v>211</v>
      </c>
      <c r="H1733" s="197">
        <v>2</v>
      </c>
      <c r="I1733" s="198"/>
      <c r="J1733" s="199">
        <f>ROUND(I1733*H1733,2)</f>
        <v>0</v>
      </c>
      <c r="K1733" s="195" t="s">
        <v>277</v>
      </c>
      <c r="L1733" s="40"/>
      <c r="M1733" s="200" t="s">
        <v>19</v>
      </c>
      <c r="N1733" s="201" t="s">
        <v>43</v>
      </c>
      <c r="O1733" s="65"/>
      <c r="P1733" s="202">
        <f>O1733*H1733</f>
        <v>0</v>
      </c>
      <c r="Q1733" s="202">
        <v>0</v>
      </c>
      <c r="R1733" s="202">
        <f>Q1733*H1733</f>
        <v>0</v>
      </c>
      <c r="S1733" s="202">
        <v>0</v>
      </c>
      <c r="T1733" s="203">
        <f>S1733*H1733</f>
        <v>0</v>
      </c>
      <c r="U1733" s="35"/>
      <c r="V1733" s="35"/>
      <c r="W1733" s="35"/>
      <c r="X1733" s="35"/>
      <c r="Y1733" s="35"/>
      <c r="Z1733" s="35"/>
      <c r="AA1733" s="35"/>
      <c r="AB1733" s="35"/>
      <c r="AC1733" s="35"/>
      <c r="AD1733" s="35"/>
      <c r="AE1733" s="35"/>
      <c r="AR1733" s="204" t="s">
        <v>343</v>
      </c>
      <c r="AT1733" s="204" t="s">
        <v>208</v>
      </c>
      <c r="AU1733" s="204" t="s">
        <v>82</v>
      </c>
      <c r="AY1733" s="18" t="s">
        <v>206</v>
      </c>
      <c r="BE1733" s="205">
        <f>IF(N1733="základní",J1733,0)</f>
        <v>0</v>
      </c>
      <c r="BF1733" s="205">
        <f>IF(N1733="snížená",J1733,0)</f>
        <v>0</v>
      </c>
      <c r="BG1733" s="205">
        <f>IF(N1733="zákl. přenesená",J1733,0)</f>
        <v>0</v>
      </c>
      <c r="BH1733" s="205">
        <f>IF(N1733="sníž. přenesená",J1733,0)</f>
        <v>0</v>
      </c>
      <c r="BI1733" s="205">
        <f>IF(N1733="nulová",J1733,0)</f>
        <v>0</v>
      </c>
      <c r="BJ1733" s="18" t="s">
        <v>80</v>
      </c>
      <c r="BK1733" s="205">
        <f>ROUND(I1733*H1733,2)</f>
        <v>0</v>
      </c>
      <c r="BL1733" s="18" t="s">
        <v>343</v>
      </c>
      <c r="BM1733" s="204" t="s">
        <v>4320</v>
      </c>
    </row>
    <row r="1734" spans="1:65" s="2" customFormat="1" ht="107.25">
      <c r="A1734" s="35"/>
      <c r="B1734" s="36"/>
      <c r="C1734" s="37"/>
      <c r="D1734" s="208" t="s">
        <v>279</v>
      </c>
      <c r="E1734" s="37"/>
      <c r="F1734" s="221" t="s">
        <v>4307</v>
      </c>
      <c r="G1734" s="37"/>
      <c r="H1734" s="37"/>
      <c r="I1734" s="116"/>
      <c r="J1734" s="37"/>
      <c r="K1734" s="37"/>
      <c r="L1734" s="40"/>
      <c r="M1734" s="222"/>
      <c r="N1734" s="223"/>
      <c r="O1734" s="65"/>
      <c r="P1734" s="65"/>
      <c r="Q1734" s="65"/>
      <c r="R1734" s="65"/>
      <c r="S1734" s="65"/>
      <c r="T1734" s="66"/>
      <c r="U1734" s="35"/>
      <c r="V1734" s="35"/>
      <c r="W1734" s="35"/>
      <c r="X1734" s="35"/>
      <c r="Y1734" s="35"/>
      <c r="Z1734" s="35"/>
      <c r="AA1734" s="35"/>
      <c r="AB1734" s="35"/>
      <c r="AC1734" s="35"/>
      <c r="AD1734" s="35"/>
      <c r="AE1734" s="35"/>
      <c r="AT1734" s="18" t="s">
        <v>279</v>
      </c>
      <c r="AU1734" s="18" t="s">
        <v>82</v>
      </c>
    </row>
    <row r="1735" spans="1:65" s="13" customFormat="1" ht="11.25">
      <c r="B1735" s="206"/>
      <c r="C1735" s="207"/>
      <c r="D1735" s="208" t="s">
        <v>246</v>
      </c>
      <c r="E1735" s="209" t="s">
        <v>19</v>
      </c>
      <c r="F1735" s="210" t="s">
        <v>3531</v>
      </c>
      <c r="G1735" s="207"/>
      <c r="H1735" s="211">
        <v>2</v>
      </c>
      <c r="I1735" s="212"/>
      <c r="J1735" s="207"/>
      <c r="K1735" s="207"/>
      <c r="L1735" s="213"/>
      <c r="M1735" s="214"/>
      <c r="N1735" s="215"/>
      <c r="O1735" s="215"/>
      <c r="P1735" s="215"/>
      <c r="Q1735" s="215"/>
      <c r="R1735" s="215"/>
      <c r="S1735" s="215"/>
      <c r="T1735" s="216"/>
      <c r="AT1735" s="217" t="s">
        <v>246</v>
      </c>
      <c r="AU1735" s="217" t="s">
        <v>82</v>
      </c>
      <c r="AV1735" s="13" t="s">
        <v>82</v>
      </c>
      <c r="AW1735" s="13" t="s">
        <v>33</v>
      </c>
      <c r="AX1735" s="13" t="s">
        <v>80</v>
      </c>
      <c r="AY1735" s="217" t="s">
        <v>206</v>
      </c>
    </row>
    <row r="1736" spans="1:65" s="2" customFormat="1" ht="16.5" customHeight="1">
      <c r="A1736" s="35"/>
      <c r="B1736" s="36"/>
      <c r="C1736" s="193" t="s">
        <v>4321</v>
      </c>
      <c r="D1736" s="193" t="s">
        <v>208</v>
      </c>
      <c r="E1736" s="194" t="s">
        <v>4322</v>
      </c>
      <c r="F1736" s="195" t="s">
        <v>4323</v>
      </c>
      <c r="G1736" s="196" t="s">
        <v>211</v>
      </c>
      <c r="H1736" s="197">
        <v>4</v>
      </c>
      <c r="I1736" s="198"/>
      <c r="J1736" s="199">
        <f>ROUND(I1736*H1736,2)</f>
        <v>0</v>
      </c>
      <c r="K1736" s="195" t="s">
        <v>277</v>
      </c>
      <c r="L1736" s="40"/>
      <c r="M1736" s="200" t="s">
        <v>19</v>
      </c>
      <c r="N1736" s="201" t="s">
        <v>43</v>
      </c>
      <c r="O1736" s="65"/>
      <c r="P1736" s="202">
        <f>O1736*H1736</f>
        <v>0</v>
      </c>
      <c r="Q1736" s="202">
        <v>0</v>
      </c>
      <c r="R1736" s="202">
        <f>Q1736*H1736</f>
        <v>0</v>
      </c>
      <c r="S1736" s="202">
        <v>0</v>
      </c>
      <c r="T1736" s="203">
        <f>S1736*H1736</f>
        <v>0</v>
      </c>
      <c r="U1736" s="35"/>
      <c r="V1736" s="35"/>
      <c r="W1736" s="35"/>
      <c r="X1736" s="35"/>
      <c r="Y1736" s="35"/>
      <c r="Z1736" s="35"/>
      <c r="AA1736" s="35"/>
      <c r="AB1736" s="35"/>
      <c r="AC1736" s="35"/>
      <c r="AD1736" s="35"/>
      <c r="AE1736" s="35"/>
      <c r="AR1736" s="204" t="s">
        <v>343</v>
      </c>
      <c r="AT1736" s="204" t="s">
        <v>208</v>
      </c>
      <c r="AU1736" s="204" t="s">
        <v>82</v>
      </c>
      <c r="AY1736" s="18" t="s">
        <v>206</v>
      </c>
      <c r="BE1736" s="205">
        <f>IF(N1736="základní",J1736,0)</f>
        <v>0</v>
      </c>
      <c r="BF1736" s="205">
        <f>IF(N1736="snížená",J1736,0)</f>
        <v>0</v>
      </c>
      <c r="BG1736" s="205">
        <f>IF(N1736="zákl. přenesená",J1736,0)</f>
        <v>0</v>
      </c>
      <c r="BH1736" s="205">
        <f>IF(N1736="sníž. přenesená",J1736,0)</f>
        <v>0</v>
      </c>
      <c r="BI1736" s="205">
        <f>IF(N1736="nulová",J1736,0)</f>
        <v>0</v>
      </c>
      <c r="BJ1736" s="18" t="s">
        <v>80</v>
      </c>
      <c r="BK1736" s="205">
        <f>ROUND(I1736*H1736,2)</f>
        <v>0</v>
      </c>
      <c r="BL1736" s="18" t="s">
        <v>343</v>
      </c>
      <c r="BM1736" s="204" t="s">
        <v>4324</v>
      </c>
    </row>
    <row r="1737" spans="1:65" s="2" customFormat="1" ht="107.25">
      <c r="A1737" s="35"/>
      <c r="B1737" s="36"/>
      <c r="C1737" s="37"/>
      <c r="D1737" s="208" t="s">
        <v>279</v>
      </c>
      <c r="E1737" s="37"/>
      <c r="F1737" s="221" t="s">
        <v>4307</v>
      </c>
      <c r="G1737" s="37"/>
      <c r="H1737" s="37"/>
      <c r="I1737" s="116"/>
      <c r="J1737" s="37"/>
      <c r="K1737" s="37"/>
      <c r="L1737" s="40"/>
      <c r="M1737" s="222"/>
      <c r="N1737" s="223"/>
      <c r="O1737" s="65"/>
      <c r="P1737" s="65"/>
      <c r="Q1737" s="65"/>
      <c r="R1737" s="65"/>
      <c r="S1737" s="65"/>
      <c r="T1737" s="66"/>
      <c r="U1737" s="35"/>
      <c r="V1737" s="35"/>
      <c r="W1737" s="35"/>
      <c r="X1737" s="35"/>
      <c r="Y1737" s="35"/>
      <c r="Z1737" s="35"/>
      <c r="AA1737" s="35"/>
      <c r="AB1737" s="35"/>
      <c r="AC1737" s="35"/>
      <c r="AD1737" s="35"/>
      <c r="AE1737" s="35"/>
      <c r="AT1737" s="18" t="s">
        <v>279</v>
      </c>
      <c r="AU1737" s="18" t="s">
        <v>82</v>
      </c>
    </row>
    <row r="1738" spans="1:65" s="13" customFormat="1" ht="11.25">
      <c r="B1738" s="206"/>
      <c r="C1738" s="207"/>
      <c r="D1738" s="208" t="s">
        <v>246</v>
      </c>
      <c r="E1738" s="209" t="s">
        <v>19</v>
      </c>
      <c r="F1738" s="210" t="s">
        <v>4325</v>
      </c>
      <c r="G1738" s="207"/>
      <c r="H1738" s="211">
        <v>4</v>
      </c>
      <c r="I1738" s="212"/>
      <c r="J1738" s="207"/>
      <c r="K1738" s="207"/>
      <c r="L1738" s="213"/>
      <c r="M1738" s="214"/>
      <c r="N1738" s="215"/>
      <c r="O1738" s="215"/>
      <c r="P1738" s="215"/>
      <c r="Q1738" s="215"/>
      <c r="R1738" s="215"/>
      <c r="S1738" s="215"/>
      <c r="T1738" s="216"/>
      <c r="AT1738" s="217" t="s">
        <v>246</v>
      </c>
      <c r="AU1738" s="217" t="s">
        <v>82</v>
      </c>
      <c r="AV1738" s="13" t="s">
        <v>82</v>
      </c>
      <c r="AW1738" s="13" t="s">
        <v>33</v>
      </c>
      <c r="AX1738" s="13" t="s">
        <v>80</v>
      </c>
      <c r="AY1738" s="217" t="s">
        <v>206</v>
      </c>
    </row>
    <row r="1739" spans="1:65" s="2" customFormat="1" ht="16.5" customHeight="1">
      <c r="A1739" s="35"/>
      <c r="B1739" s="36"/>
      <c r="C1739" s="193" t="s">
        <v>4326</v>
      </c>
      <c r="D1739" s="193" t="s">
        <v>208</v>
      </c>
      <c r="E1739" s="194" t="s">
        <v>4327</v>
      </c>
      <c r="F1739" s="195" t="s">
        <v>4328</v>
      </c>
      <c r="G1739" s="196" t="s">
        <v>211</v>
      </c>
      <c r="H1739" s="197">
        <v>3</v>
      </c>
      <c r="I1739" s="198"/>
      <c r="J1739" s="199">
        <f>ROUND(I1739*H1739,2)</f>
        <v>0</v>
      </c>
      <c r="K1739" s="195" t="s">
        <v>277</v>
      </c>
      <c r="L1739" s="40"/>
      <c r="M1739" s="200" t="s">
        <v>19</v>
      </c>
      <c r="N1739" s="201" t="s">
        <v>43</v>
      </c>
      <c r="O1739" s="65"/>
      <c r="P1739" s="202">
        <f>O1739*H1739</f>
        <v>0</v>
      </c>
      <c r="Q1739" s="202">
        <v>0</v>
      </c>
      <c r="R1739" s="202">
        <f>Q1739*H1739</f>
        <v>0</v>
      </c>
      <c r="S1739" s="202">
        <v>0</v>
      </c>
      <c r="T1739" s="203">
        <f>S1739*H1739</f>
        <v>0</v>
      </c>
      <c r="U1739" s="35"/>
      <c r="V1739" s="35"/>
      <c r="W1739" s="35"/>
      <c r="X1739" s="35"/>
      <c r="Y1739" s="35"/>
      <c r="Z1739" s="35"/>
      <c r="AA1739" s="35"/>
      <c r="AB1739" s="35"/>
      <c r="AC1739" s="35"/>
      <c r="AD1739" s="35"/>
      <c r="AE1739" s="35"/>
      <c r="AR1739" s="204" t="s">
        <v>343</v>
      </c>
      <c r="AT1739" s="204" t="s">
        <v>208</v>
      </c>
      <c r="AU1739" s="204" t="s">
        <v>82</v>
      </c>
      <c r="AY1739" s="18" t="s">
        <v>206</v>
      </c>
      <c r="BE1739" s="205">
        <f>IF(N1739="základní",J1739,0)</f>
        <v>0</v>
      </c>
      <c r="BF1739" s="205">
        <f>IF(N1739="snížená",J1739,0)</f>
        <v>0</v>
      </c>
      <c r="BG1739" s="205">
        <f>IF(N1739="zákl. přenesená",J1739,0)</f>
        <v>0</v>
      </c>
      <c r="BH1739" s="205">
        <f>IF(N1739="sníž. přenesená",J1739,0)</f>
        <v>0</v>
      </c>
      <c r="BI1739" s="205">
        <f>IF(N1739="nulová",J1739,0)</f>
        <v>0</v>
      </c>
      <c r="BJ1739" s="18" t="s">
        <v>80</v>
      </c>
      <c r="BK1739" s="205">
        <f>ROUND(I1739*H1739,2)</f>
        <v>0</v>
      </c>
      <c r="BL1739" s="18" t="s">
        <v>343</v>
      </c>
      <c r="BM1739" s="204" t="s">
        <v>4329</v>
      </c>
    </row>
    <row r="1740" spans="1:65" s="2" customFormat="1" ht="107.25">
      <c r="A1740" s="35"/>
      <c r="B1740" s="36"/>
      <c r="C1740" s="37"/>
      <c r="D1740" s="208" t="s">
        <v>279</v>
      </c>
      <c r="E1740" s="37"/>
      <c r="F1740" s="221" t="s">
        <v>4307</v>
      </c>
      <c r="G1740" s="37"/>
      <c r="H1740" s="37"/>
      <c r="I1740" s="116"/>
      <c r="J1740" s="37"/>
      <c r="K1740" s="37"/>
      <c r="L1740" s="40"/>
      <c r="M1740" s="222"/>
      <c r="N1740" s="223"/>
      <c r="O1740" s="65"/>
      <c r="P1740" s="65"/>
      <c r="Q1740" s="65"/>
      <c r="R1740" s="65"/>
      <c r="S1740" s="65"/>
      <c r="T1740" s="66"/>
      <c r="U1740" s="35"/>
      <c r="V1740" s="35"/>
      <c r="W1740" s="35"/>
      <c r="X1740" s="35"/>
      <c r="Y1740" s="35"/>
      <c r="Z1740" s="35"/>
      <c r="AA1740" s="35"/>
      <c r="AB1740" s="35"/>
      <c r="AC1740" s="35"/>
      <c r="AD1740" s="35"/>
      <c r="AE1740" s="35"/>
      <c r="AT1740" s="18" t="s">
        <v>279</v>
      </c>
      <c r="AU1740" s="18" t="s">
        <v>82</v>
      </c>
    </row>
    <row r="1741" spans="1:65" s="13" customFormat="1" ht="11.25">
      <c r="B1741" s="206"/>
      <c r="C1741" s="207"/>
      <c r="D1741" s="208" t="s">
        <v>246</v>
      </c>
      <c r="E1741" s="209" t="s">
        <v>19</v>
      </c>
      <c r="F1741" s="210" t="s">
        <v>4330</v>
      </c>
      <c r="G1741" s="207"/>
      <c r="H1741" s="211">
        <v>3</v>
      </c>
      <c r="I1741" s="212"/>
      <c r="J1741" s="207"/>
      <c r="K1741" s="207"/>
      <c r="L1741" s="213"/>
      <c r="M1741" s="214"/>
      <c r="N1741" s="215"/>
      <c r="O1741" s="215"/>
      <c r="P1741" s="215"/>
      <c r="Q1741" s="215"/>
      <c r="R1741" s="215"/>
      <c r="S1741" s="215"/>
      <c r="T1741" s="216"/>
      <c r="AT1741" s="217" t="s">
        <v>246</v>
      </c>
      <c r="AU1741" s="217" t="s">
        <v>82</v>
      </c>
      <c r="AV1741" s="13" t="s">
        <v>82</v>
      </c>
      <c r="AW1741" s="13" t="s">
        <v>33</v>
      </c>
      <c r="AX1741" s="13" t="s">
        <v>80</v>
      </c>
      <c r="AY1741" s="217" t="s">
        <v>206</v>
      </c>
    </row>
    <row r="1742" spans="1:65" s="2" customFormat="1" ht="16.5" customHeight="1">
      <c r="A1742" s="35"/>
      <c r="B1742" s="36"/>
      <c r="C1742" s="224" t="s">
        <v>4331</v>
      </c>
      <c r="D1742" s="224" t="s">
        <v>286</v>
      </c>
      <c r="E1742" s="225" t="s">
        <v>4332</v>
      </c>
      <c r="F1742" s="226" t="s">
        <v>4333</v>
      </c>
      <c r="G1742" s="227" t="s">
        <v>325</v>
      </c>
      <c r="H1742" s="228">
        <v>156.71700000000001</v>
      </c>
      <c r="I1742" s="229"/>
      <c r="J1742" s="230">
        <f>ROUND(I1742*H1742,2)</f>
        <v>0</v>
      </c>
      <c r="K1742" s="226" t="s">
        <v>277</v>
      </c>
      <c r="L1742" s="231"/>
      <c r="M1742" s="232" t="s">
        <v>19</v>
      </c>
      <c r="N1742" s="233" t="s">
        <v>43</v>
      </c>
      <c r="O1742" s="65"/>
      <c r="P1742" s="202">
        <f>O1742*H1742</f>
        <v>0</v>
      </c>
      <c r="Q1742" s="202">
        <v>0.03</v>
      </c>
      <c r="R1742" s="202">
        <f>Q1742*H1742</f>
        <v>4.7015099999999999</v>
      </c>
      <c r="S1742" s="202">
        <v>0</v>
      </c>
      <c r="T1742" s="203">
        <f>S1742*H1742</f>
        <v>0</v>
      </c>
      <c r="U1742" s="35"/>
      <c r="V1742" s="35"/>
      <c r="W1742" s="35"/>
      <c r="X1742" s="35"/>
      <c r="Y1742" s="35"/>
      <c r="Z1742" s="35"/>
      <c r="AA1742" s="35"/>
      <c r="AB1742" s="35"/>
      <c r="AC1742" s="35"/>
      <c r="AD1742" s="35"/>
      <c r="AE1742" s="35"/>
      <c r="AR1742" s="204" t="s">
        <v>422</v>
      </c>
      <c r="AT1742" s="204" t="s">
        <v>286</v>
      </c>
      <c r="AU1742" s="204" t="s">
        <v>82</v>
      </c>
      <c r="AY1742" s="18" t="s">
        <v>206</v>
      </c>
      <c r="BE1742" s="205">
        <f>IF(N1742="základní",J1742,0)</f>
        <v>0</v>
      </c>
      <c r="BF1742" s="205">
        <f>IF(N1742="snížená",J1742,0)</f>
        <v>0</v>
      </c>
      <c r="BG1742" s="205">
        <f>IF(N1742="zákl. přenesená",J1742,0)</f>
        <v>0</v>
      </c>
      <c r="BH1742" s="205">
        <f>IF(N1742="sníž. přenesená",J1742,0)</f>
        <v>0</v>
      </c>
      <c r="BI1742" s="205">
        <f>IF(N1742="nulová",J1742,0)</f>
        <v>0</v>
      </c>
      <c r="BJ1742" s="18" t="s">
        <v>80</v>
      </c>
      <c r="BK1742" s="205">
        <f>ROUND(I1742*H1742,2)</f>
        <v>0</v>
      </c>
      <c r="BL1742" s="18" t="s">
        <v>343</v>
      </c>
      <c r="BM1742" s="204" t="s">
        <v>4334</v>
      </c>
    </row>
    <row r="1743" spans="1:65" s="13" customFormat="1" ht="22.5">
      <c r="B1743" s="206"/>
      <c r="C1743" s="207"/>
      <c r="D1743" s="208" t="s">
        <v>246</v>
      </c>
      <c r="E1743" s="209" t="s">
        <v>19</v>
      </c>
      <c r="F1743" s="210" t="s">
        <v>4335</v>
      </c>
      <c r="G1743" s="207"/>
      <c r="H1743" s="211">
        <v>156.71700000000001</v>
      </c>
      <c r="I1743" s="212"/>
      <c r="J1743" s="207"/>
      <c r="K1743" s="207"/>
      <c r="L1743" s="213"/>
      <c r="M1743" s="214"/>
      <c r="N1743" s="215"/>
      <c r="O1743" s="215"/>
      <c r="P1743" s="215"/>
      <c r="Q1743" s="215"/>
      <c r="R1743" s="215"/>
      <c r="S1743" s="215"/>
      <c r="T1743" s="216"/>
      <c r="AT1743" s="217" t="s">
        <v>246</v>
      </c>
      <c r="AU1743" s="217" t="s">
        <v>82</v>
      </c>
      <c r="AV1743" s="13" t="s">
        <v>82</v>
      </c>
      <c r="AW1743" s="13" t="s">
        <v>33</v>
      </c>
      <c r="AX1743" s="13" t="s">
        <v>80</v>
      </c>
      <c r="AY1743" s="217" t="s">
        <v>206</v>
      </c>
    </row>
    <row r="1744" spans="1:65" s="2" customFormat="1" ht="16.5" customHeight="1">
      <c r="A1744" s="35"/>
      <c r="B1744" s="36"/>
      <c r="C1744" s="193" t="s">
        <v>4336</v>
      </c>
      <c r="D1744" s="193" t="s">
        <v>208</v>
      </c>
      <c r="E1744" s="194" t="s">
        <v>4337</v>
      </c>
      <c r="F1744" s="195" t="s">
        <v>4338</v>
      </c>
      <c r="G1744" s="196" t="s">
        <v>211</v>
      </c>
      <c r="H1744" s="197">
        <v>21</v>
      </c>
      <c r="I1744" s="198"/>
      <c r="J1744" s="199">
        <f>ROUND(I1744*H1744,2)</f>
        <v>0</v>
      </c>
      <c r="K1744" s="195" t="s">
        <v>277</v>
      </c>
      <c r="L1744" s="40"/>
      <c r="M1744" s="200" t="s">
        <v>19</v>
      </c>
      <c r="N1744" s="201" t="s">
        <v>43</v>
      </c>
      <c r="O1744" s="65"/>
      <c r="P1744" s="202">
        <f>O1744*H1744</f>
        <v>0</v>
      </c>
      <c r="Q1744" s="202">
        <v>3.3E-4</v>
      </c>
      <c r="R1744" s="202">
        <f>Q1744*H1744</f>
        <v>6.9300000000000004E-3</v>
      </c>
      <c r="S1744" s="202">
        <v>0</v>
      </c>
      <c r="T1744" s="203">
        <f>S1744*H1744</f>
        <v>0</v>
      </c>
      <c r="U1744" s="35"/>
      <c r="V1744" s="35"/>
      <c r="W1744" s="35"/>
      <c r="X1744" s="35"/>
      <c r="Y1744" s="35"/>
      <c r="Z1744" s="35"/>
      <c r="AA1744" s="35"/>
      <c r="AB1744" s="35"/>
      <c r="AC1744" s="35"/>
      <c r="AD1744" s="35"/>
      <c r="AE1744" s="35"/>
      <c r="AR1744" s="204" t="s">
        <v>343</v>
      </c>
      <c r="AT1744" s="204" t="s">
        <v>208</v>
      </c>
      <c r="AU1744" s="204" t="s">
        <v>82</v>
      </c>
      <c r="AY1744" s="18" t="s">
        <v>206</v>
      </c>
      <c r="BE1744" s="205">
        <f>IF(N1744="základní",J1744,0)</f>
        <v>0</v>
      </c>
      <c r="BF1744" s="205">
        <f>IF(N1744="snížená",J1744,0)</f>
        <v>0</v>
      </c>
      <c r="BG1744" s="205">
        <f>IF(N1744="zákl. přenesená",J1744,0)</f>
        <v>0</v>
      </c>
      <c r="BH1744" s="205">
        <f>IF(N1744="sníž. přenesená",J1744,0)</f>
        <v>0</v>
      </c>
      <c r="BI1744" s="205">
        <f>IF(N1744="nulová",J1744,0)</f>
        <v>0</v>
      </c>
      <c r="BJ1744" s="18" t="s">
        <v>80</v>
      </c>
      <c r="BK1744" s="205">
        <f>ROUND(I1744*H1744,2)</f>
        <v>0</v>
      </c>
      <c r="BL1744" s="18" t="s">
        <v>343</v>
      </c>
      <c r="BM1744" s="204" t="s">
        <v>4339</v>
      </c>
    </row>
    <row r="1745" spans="1:65" s="2" customFormat="1" ht="107.25">
      <c r="A1745" s="35"/>
      <c r="B1745" s="36"/>
      <c r="C1745" s="37"/>
      <c r="D1745" s="208" t="s">
        <v>279</v>
      </c>
      <c r="E1745" s="37"/>
      <c r="F1745" s="221" t="s">
        <v>4307</v>
      </c>
      <c r="G1745" s="37"/>
      <c r="H1745" s="37"/>
      <c r="I1745" s="116"/>
      <c r="J1745" s="37"/>
      <c r="K1745" s="37"/>
      <c r="L1745" s="40"/>
      <c r="M1745" s="222"/>
      <c r="N1745" s="223"/>
      <c r="O1745" s="65"/>
      <c r="P1745" s="65"/>
      <c r="Q1745" s="65"/>
      <c r="R1745" s="65"/>
      <c r="S1745" s="65"/>
      <c r="T1745" s="66"/>
      <c r="U1745" s="35"/>
      <c r="V1745" s="35"/>
      <c r="W1745" s="35"/>
      <c r="X1745" s="35"/>
      <c r="Y1745" s="35"/>
      <c r="Z1745" s="35"/>
      <c r="AA1745" s="35"/>
      <c r="AB1745" s="35"/>
      <c r="AC1745" s="35"/>
      <c r="AD1745" s="35"/>
      <c r="AE1745" s="35"/>
      <c r="AT1745" s="18" t="s">
        <v>279</v>
      </c>
      <c r="AU1745" s="18" t="s">
        <v>82</v>
      </c>
    </row>
    <row r="1746" spans="1:65" s="13" customFormat="1" ht="11.25">
      <c r="B1746" s="206"/>
      <c r="C1746" s="207"/>
      <c r="D1746" s="208" t="s">
        <v>246</v>
      </c>
      <c r="E1746" s="209" t="s">
        <v>19</v>
      </c>
      <c r="F1746" s="210" t="s">
        <v>4340</v>
      </c>
      <c r="G1746" s="207"/>
      <c r="H1746" s="211">
        <v>21</v>
      </c>
      <c r="I1746" s="212"/>
      <c r="J1746" s="207"/>
      <c r="K1746" s="207"/>
      <c r="L1746" s="213"/>
      <c r="M1746" s="214"/>
      <c r="N1746" s="215"/>
      <c r="O1746" s="215"/>
      <c r="P1746" s="215"/>
      <c r="Q1746" s="215"/>
      <c r="R1746" s="215"/>
      <c r="S1746" s="215"/>
      <c r="T1746" s="216"/>
      <c r="AT1746" s="217" t="s">
        <v>246</v>
      </c>
      <c r="AU1746" s="217" t="s">
        <v>82</v>
      </c>
      <c r="AV1746" s="13" t="s">
        <v>82</v>
      </c>
      <c r="AW1746" s="13" t="s">
        <v>33</v>
      </c>
      <c r="AX1746" s="13" t="s">
        <v>80</v>
      </c>
      <c r="AY1746" s="217" t="s">
        <v>206</v>
      </c>
    </row>
    <row r="1747" spans="1:65" s="2" customFormat="1" ht="16.5" customHeight="1">
      <c r="A1747" s="35"/>
      <c r="B1747" s="36"/>
      <c r="C1747" s="224" t="s">
        <v>4341</v>
      </c>
      <c r="D1747" s="224" t="s">
        <v>286</v>
      </c>
      <c r="E1747" s="225" t="s">
        <v>4342</v>
      </c>
      <c r="F1747" s="226" t="s">
        <v>4343</v>
      </c>
      <c r="G1747" s="227" t="s">
        <v>211</v>
      </c>
      <c r="H1747" s="228">
        <v>4</v>
      </c>
      <c r="I1747" s="229"/>
      <c r="J1747" s="230">
        <f>ROUND(I1747*H1747,2)</f>
        <v>0</v>
      </c>
      <c r="K1747" s="226" t="s">
        <v>277</v>
      </c>
      <c r="L1747" s="231"/>
      <c r="M1747" s="232" t="s">
        <v>19</v>
      </c>
      <c r="N1747" s="233" t="s">
        <v>43</v>
      </c>
      <c r="O1747" s="65"/>
      <c r="P1747" s="202">
        <f>O1747*H1747</f>
        <v>0</v>
      </c>
      <c r="Q1747" s="202">
        <v>6.9000000000000006E-2</v>
      </c>
      <c r="R1747" s="202">
        <f>Q1747*H1747</f>
        <v>0.27600000000000002</v>
      </c>
      <c r="S1747" s="202">
        <v>0</v>
      </c>
      <c r="T1747" s="203">
        <f>S1747*H1747</f>
        <v>0</v>
      </c>
      <c r="U1747" s="35"/>
      <c r="V1747" s="35"/>
      <c r="W1747" s="35"/>
      <c r="X1747" s="35"/>
      <c r="Y1747" s="35"/>
      <c r="Z1747" s="35"/>
      <c r="AA1747" s="35"/>
      <c r="AB1747" s="35"/>
      <c r="AC1747" s="35"/>
      <c r="AD1747" s="35"/>
      <c r="AE1747" s="35"/>
      <c r="AR1747" s="204" t="s">
        <v>422</v>
      </c>
      <c r="AT1747" s="204" t="s">
        <v>286</v>
      </c>
      <c r="AU1747" s="204" t="s">
        <v>82</v>
      </c>
      <c r="AY1747" s="18" t="s">
        <v>206</v>
      </c>
      <c r="BE1747" s="205">
        <f>IF(N1747="základní",J1747,0)</f>
        <v>0</v>
      </c>
      <c r="BF1747" s="205">
        <f>IF(N1747="snížená",J1747,0)</f>
        <v>0</v>
      </c>
      <c r="BG1747" s="205">
        <f>IF(N1747="zákl. přenesená",J1747,0)</f>
        <v>0</v>
      </c>
      <c r="BH1747" s="205">
        <f>IF(N1747="sníž. přenesená",J1747,0)</f>
        <v>0</v>
      </c>
      <c r="BI1747" s="205">
        <f>IF(N1747="nulová",J1747,0)</f>
        <v>0</v>
      </c>
      <c r="BJ1747" s="18" t="s">
        <v>80</v>
      </c>
      <c r="BK1747" s="205">
        <f>ROUND(I1747*H1747,2)</f>
        <v>0</v>
      </c>
      <c r="BL1747" s="18" t="s">
        <v>343</v>
      </c>
      <c r="BM1747" s="204" t="s">
        <v>4344</v>
      </c>
    </row>
    <row r="1748" spans="1:65" s="2" customFormat="1" ht="16.5" customHeight="1">
      <c r="A1748" s="35"/>
      <c r="B1748" s="36"/>
      <c r="C1748" s="224" t="s">
        <v>4345</v>
      </c>
      <c r="D1748" s="224" t="s">
        <v>286</v>
      </c>
      <c r="E1748" s="225" t="s">
        <v>4346</v>
      </c>
      <c r="F1748" s="226" t="s">
        <v>4347</v>
      </c>
      <c r="G1748" s="227" t="s">
        <v>211</v>
      </c>
      <c r="H1748" s="228">
        <v>9</v>
      </c>
      <c r="I1748" s="229"/>
      <c r="J1748" s="230">
        <f>ROUND(I1748*H1748,2)</f>
        <v>0</v>
      </c>
      <c r="K1748" s="226" t="s">
        <v>277</v>
      </c>
      <c r="L1748" s="231"/>
      <c r="M1748" s="232" t="s">
        <v>19</v>
      </c>
      <c r="N1748" s="233" t="s">
        <v>43</v>
      </c>
      <c r="O1748" s="65"/>
      <c r="P1748" s="202">
        <f>O1748*H1748</f>
        <v>0</v>
      </c>
      <c r="Q1748" s="202">
        <v>7.6999999999999999E-2</v>
      </c>
      <c r="R1748" s="202">
        <f>Q1748*H1748</f>
        <v>0.69299999999999995</v>
      </c>
      <c r="S1748" s="202">
        <v>0</v>
      </c>
      <c r="T1748" s="203">
        <f>S1748*H1748</f>
        <v>0</v>
      </c>
      <c r="U1748" s="35"/>
      <c r="V1748" s="35"/>
      <c r="W1748" s="35"/>
      <c r="X1748" s="35"/>
      <c r="Y1748" s="35"/>
      <c r="Z1748" s="35"/>
      <c r="AA1748" s="35"/>
      <c r="AB1748" s="35"/>
      <c r="AC1748" s="35"/>
      <c r="AD1748" s="35"/>
      <c r="AE1748" s="35"/>
      <c r="AR1748" s="204" t="s">
        <v>422</v>
      </c>
      <c r="AT1748" s="204" t="s">
        <v>286</v>
      </c>
      <c r="AU1748" s="204" t="s">
        <v>82</v>
      </c>
      <c r="AY1748" s="18" t="s">
        <v>206</v>
      </c>
      <c r="BE1748" s="205">
        <f>IF(N1748="základní",J1748,0)</f>
        <v>0</v>
      </c>
      <c r="BF1748" s="205">
        <f>IF(N1748="snížená",J1748,0)</f>
        <v>0</v>
      </c>
      <c r="BG1748" s="205">
        <f>IF(N1748="zákl. přenesená",J1748,0)</f>
        <v>0</v>
      </c>
      <c r="BH1748" s="205">
        <f>IF(N1748="sníž. přenesená",J1748,0)</f>
        <v>0</v>
      </c>
      <c r="BI1748" s="205">
        <f>IF(N1748="nulová",J1748,0)</f>
        <v>0</v>
      </c>
      <c r="BJ1748" s="18" t="s">
        <v>80</v>
      </c>
      <c r="BK1748" s="205">
        <f>ROUND(I1748*H1748,2)</f>
        <v>0</v>
      </c>
      <c r="BL1748" s="18" t="s">
        <v>343</v>
      </c>
      <c r="BM1748" s="204" t="s">
        <v>4348</v>
      </c>
    </row>
    <row r="1749" spans="1:65" s="13" customFormat="1" ht="11.25">
      <c r="B1749" s="206"/>
      <c r="C1749" s="207"/>
      <c r="D1749" s="208" t="s">
        <v>246</v>
      </c>
      <c r="E1749" s="209" t="s">
        <v>19</v>
      </c>
      <c r="F1749" s="210" t="s">
        <v>4349</v>
      </c>
      <c r="G1749" s="207"/>
      <c r="H1749" s="211">
        <v>9</v>
      </c>
      <c r="I1749" s="212"/>
      <c r="J1749" s="207"/>
      <c r="K1749" s="207"/>
      <c r="L1749" s="213"/>
      <c r="M1749" s="214"/>
      <c r="N1749" s="215"/>
      <c r="O1749" s="215"/>
      <c r="P1749" s="215"/>
      <c r="Q1749" s="215"/>
      <c r="R1749" s="215"/>
      <c r="S1749" s="215"/>
      <c r="T1749" s="216"/>
      <c r="AT1749" s="217" t="s">
        <v>246</v>
      </c>
      <c r="AU1749" s="217" t="s">
        <v>82</v>
      </c>
      <c r="AV1749" s="13" t="s">
        <v>82</v>
      </c>
      <c r="AW1749" s="13" t="s">
        <v>33</v>
      </c>
      <c r="AX1749" s="13" t="s">
        <v>80</v>
      </c>
      <c r="AY1749" s="217" t="s">
        <v>206</v>
      </c>
    </row>
    <row r="1750" spans="1:65" s="2" customFormat="1" ht="16.5" customHeight="1">
      <c r="A1750" s="35"/>
      <c r="B1750" s="36"/>
      <c r="C1750" s="224" t="s">
        <v>4350</v>
      </c>
      <c r="D1750" s="224" t="s">
        <v>286</v>
      </c>
      <c r="E1750" s="225" t="s">
        <v>4351</v>
      </c>
      <c r="F1750" s="226" t="s">
        <v>4352</v>
      </c>
      <c r="G1750" s="227" t="s">
        <v>211</v>
      </c>
      <c r="H1750" s="228">
        <v>8</v>
      </c>
      <c r="I1750" s="229"/>
      <c r="J1750" s="230">
        <f>ROUND(I1750*H1750,2)</f>
        <v>0</v>
      </c>
      <c r="K1750" s="226" t="s">
        <v>277</v>
      </c>
      <c r="L1750" s="231"/>
      <c r="M1750" s="232" t="s">
        <v>19</v>
      </c>
      <c r="N1750" s="233" t="s">
        <v>43</v>
      </c>
      <c r="O1750" s="65"/>
      <c r="P1750" s="202">
        <f>O1750*H1750</f>
        <v>0</v>
      </c>
      <c r="Q1750" s="202">
        <v>8.4000000000000005E-2</v>
      </c>
      <c r="R1750" s="202">
        <f>Q1750*H1750</f>
        <v>0.67200000000000004</v>
      </c>
      <c r="S1750" s="202">
        <v>0</v>
      </c>
      <c r="T1750" s="203">
        <f>S1750*H1750</f>
        <v>0</v>
      </c>
      <c r="U1750" s="35"/>
      <c r="V1750" s="35"/>
      <c r="W1750" s="35"/>
      <c r="X1750" s="35"/>
      <c r="Y1750" s="35"/>
      <c r="Z1750" s="35"/>
      <c r="AA1750" s="35"/>
      <c r="AB1750" s="35"/>
      <c r="AC1750" s="35"/>
      <c r="AD1750" s="35"/>
      <c r="AE1750" s="35"/>
      <c r="AR1750" s="204" t="s">
        <v>422</v>
      </c>
      <c r="AT1750" s="204" t="s">
        <v>286</v>
      </c>
      <c r="AU1750" s="204" t="s">
        <v>82</v>
      </c>
      <c r="AY1750" s="18" t="s">
        <v>206</v>
      </c>
      <c r="BE1750" s="205">
        <f>IF(N1750="základní",J1750,0)</f>
        <v>0</v>
      </c>
      <c r="BF1750" s="205">
        <f>IF(N1750="snížená",J1750,0)</f>
        <v>0</v>
      </c>
      <c r="BG1750" s="205">
        <f>IF(N1750="zákl. přenesená",J1750,0)</f>
        <v>0</v>
      </c>
      <c r="BH1750" s="205">
        <f>IF(N1750="sníž. přenesená",J1750,0)</f>
        <v>0</v>
      </c>
      <c r="BI1750" s="205">
        <f>IF(N1750="nulová",J1750,0)</f>
        <v>0</v>
      </c>
      <c r="BJ1750" s="18" t="s">
        <v>80</v>
      </c>
      <c r="BK1750" s="205">
        <f>ROUND(I1750*H1750,2)</f>
        <v>0</v>
      </c>
      <c r="BL1750" s="18" t="s">
        <v>343</v>
      </c>
      <c r="BM1750" s="204" t="s">
        <v>4353</v>
      </c>
    </row>
    <row r="1751" spans="1:65" s="2" customFormat="1" ht="16.5" customHeight="1">
      <c r="A1751" s="35"/>
      <c r="B1751" s="36"/>
      <c r="C1751" s="193" t="s">
        <v>4354</v>
      </c>
      <c r="D1751" s="193" t="s">
        <v>208</v>
      </c>
      <c r="E1751" s="194" t="s">
        <v>4355</v>
      </c>
      <c r="F1751" s="195" t="s">
        <v>4356</v>
      </c>
      <c r="G1751" s="196" t="s">
        <v>211</v>
      </c>
      <c r="H1751" s="197">
        <v>2</v>
      </c>
      <c r="I1751" s="198"/>
      <c r="J1751" s="199">
        <f>ROUND(I1751*H1751,2)</f>
        <v>0</v>
      </c>
      <c r="K1751" s="195" t="s">
        <v>277</v>
      </c>
      <c r="L1751" s="40"/>
      <c r="M1751" s="200" t="s">
        <v>19</v>
      </c>
      <c r="N1751" s="201" t="s">
        <v>43</v>
      </c>
      <c r="O1751" s="65"/>
      <c r="P1751" s="202">
        <f>O1751*H1751</f>
        <v>0</v>
      </c>
      <c r="Q1751" s="202">
        <v>6.0999999999999997E-4</v>
      </c>
      <c r="R1751" s="202">
        <f>Q1751*H1751</f>
        <v>1.2199999999999999E-3</v>
      </c>
      <c r="S1751" s="202">
        <v>0</v>
      </c>
      <c r="T1751" s="203">
        <f>S1751*H1751</f>
        <v>0</v>
      </c>
      <c r="U1751" s="35"/>
      <c r="V1751" s="35"/>
      <c r="W1751" s="35"/>
      <c r="X1751" s="35"/>
      <c r="Y1751" s="35"/>
      <c r="Z1751" s="35"/>
      <c r="AA1751" s="35"/>
      <c r="AB1751" s="35"/>
      <c r="AC1751" s="35"/>
      <c r="AD1751" s="35"/>
      <c r="AE1751" s="35"/>
      <c r="AR1751" s="204" t="s">
        <v>343</v>
      </c>
      <c r="AT1751" s="204" t="s">
        <v>208</v>
      </c>
      <c r="AU1751" s="204" t="s">
        <v>82</v>
      </c>
      <c r="AY1751" s="18" t="s">
        <v>206</v>
      </c>
      <c r="BE1751" s="205">
        <f>IF(N1751="základní",J1751,0)</f>
        <v>0</v>
      </c>
      <c r="BF1751" s="205">
        <f>IF(N1751="snížená",J1751,0)</f>
        <v>0</v>
      </c>
      <c r="BG1751" s="205">
        <f>IF(N1751="zákl. přenesená",J1751,0)</f>
        <v>0</v>
      </c>
      <c r="BH1751" s="205">
        <f>IF(N1751="sníž. přenesená",J1751,0)</f>
        <v>0</v>
      </c>
      <c r="BI1751" s="205">
        <f>IF(N1751="nulová",J1751,0)</f>
        <v>0</v>
      </c>
      <c r="BJ1751" s="18" t="s">
        <v>80</v>
      </c>
      <c r="BK1751" s="205">
        <f>ROUND(I1751*H1751,2)</f>
        <v>0</v>
      </c>
      <c r="BL1751" s="18" t="s">
        <v>343</v>
      </c>
      <c r="BM1751" s="204" t="s">
        <v>4357</v>
      </c>
    </row>
    <row r="1752" spans="1:65" s="2" customFormat="1" ht="107.25">
      <c r="A1752" s="35"/>
      <c r="B1752" s="36"/>
      <c r="C1752" s="37"/>
      <c r="D1752" s="208" t="s">
        <v>279</v>
      </c>
      <c r="E1752" s="37"/>
      <c r="F1752" s="221" t="s">
        <v>4307</v>
      </c>
      <c r="G1752" s="37"/>
      <c r="H1752" s="37"/>
      <c r="I1752" s="116"/>
      <c r="J1752" s="37"/>
      <c r="K1752" s="37"/>
      <c r="L1752" s="40"/>
      <c r="M1752" s="222"/>
      <c r="N1752" s="223"/>
      <c r="O1752" s="65"/>
      <c r="P1752" s="65"/>
      <c r="Q1752" s="65"/>
      <c r="R1752" s="65"/>
      <c r="S1752" s="65"/>
      <c r="T1752" s="66"/>
      <c r="U1752" s="35"/>
      <c r="V1752" s="35"/>
      <c r="W1752" s="35"/>
      <c r="X1752" s="35"/>
      <c r="Y1752" s="35"/>
      <c r="Z1752" s="35"/>
      <c r="AA1752" s="35"/>
      <c r="AB1752" s="35"/>
      <c r="AC1752" s="35"/>
      <c r="AD1752" s="35"/>
      <c r="AE1752" s="35"/>
      <c r="AT1752" s="18" t="s">
        <v>279</v>
      </c>
      <c r="AU1752" s="18" t="s">
        <v>82</v>
      </c>
    </row>
    <row r="1753" spans="1:65" s="2" customFormat="1" ht="16.5" customHeight="1">
      <c r="A1753" s="35"/>
      <c r="B1753" s="36"/>
      <c r="C1753" s="224" t="s">
        <v>4358</v>
      </c>
      <c r="D1753" s="224" t="s">
        <v>286</v>
      </c>
      <c r="E1753" s="225" t="s">
        <v>4359</v>
      </c>
      <c r="F1753" s="226" t="s">
        <v>4360</v>
      </c>
      <c r="G1753" s="227" t="s">
        <v>211</v>
      </c>
      <c r="H1753" s="228">
        <v>2</v>
      </c>
      <c r="I1753" s="229"/>
      <c r="J1753" s="230">
        <f>ROUND(I1753*H1753,2)</f>
        <v>0</v>
      </c>
      <c r="K1753" s="226" t="s">
        <v>277</v>
      </c>
      <c r="L1753" s="231"/>
      <c r="M1753" s="232" t="s">
        <v>19</v>
      </c>
      <c r="N1753" s="233" t="s">
        <v>43</v>
      </c>
      <c r="O1753" s="65"/>
      <c r="P1753" s="202">
        <f>O1753*H1753</f>
        <v>0</v>
      </c>
      <c r="Q1753" s="202">
        <v>0.153</v>
      </c>
      <c r="R1753" s="202">
        <f>Q1753*H1753</f>
        <v>0.30599999999999999</v>
      </c>
      <c r="S1753" s="202">
        <v>0</v>
      </c>
      <c r="T1753" s="203">
        <f>S1753*H1753</f>
        <v>0</v>
      </c>
      <c r="U1753" s="35"/>
      <c r="V1753" s="35"/>
      <c r="W1753" s="35"/>
      <c r="X1753" s="35"/>
      <c r="Y1753" s="35"/>
      <c r="Z1753" s="35"/>
      <c r="AA1753" s="35"/>
      <c r="AB1753" s="35"/>
      <c r="AC1753" s="35"/>
      <c r="AD1753" s="35"/>
      <c r="AE1753" s="35"/>
      <c r="AR1753" s="204" t="s">
        <v>422</v>
      </c>
      <c r="AT1753" s="204" t="s">
        <v>286</v>
      </c>
      <c r="AU1753" s="204" t="s">
        <v>82</v>
      </c>
      <c r="AY1753" s="18" t="s">
        <v>206</v>
      </c>
      <c r="BE1753" s="205">
        <f>IF(N1753="základní",J1753,0)</f>
        <v>0</v>
      </c>
      <c r="BF1753" s="205">
        <f>IF(N1753="snížená",J1753,0)</f>
        <v>0</v>
      </c>
      <c r="BG1753" s="205">
        <f>IF(N1753="zákl. přenesená",J1753,0)</f>
        <v>0</v>
      </c>
      <c r="BH1753" s="205">
        <f>IF(N1753="sníž. přenesená",J1753,0)</f>
        <v>0</v>
      </c>
      <c r="BI1753" s="205">
        <f>IF(N1753="nulová",J1753,0)</f>
        <v>0</v>
      </c>
      <c r="BJ1753" s="18" t="s">
        <v>80</v>
      </c>
      <c r="BK1753" s="205">
        <f>ROUND(I1753*H1753,2)</f>
        <v>0</v>
      </c>
      <c r="BL1753" s="18" t="s">
        <v>343</v>
      </c>
      <c r="BM1753" s="204" t="s">
        <v>4361</v>
      </c>
    </row>
    <row r="1754" spans="1:65" s="2" customFormat="1" ht="16.5" customHeight="1">
      <c r="A1754" s="35"/>
      <c r="B1754" s="36"/>
      <c r="C1754" s="193" t="s">
        <v>4362</v>
      </c>
      <c r="D1754" s="193" t="s">
        <v>208</v>
      </c>
      <c r="E1754" s="194" t="s">
        <v>4363</v>
      </c>
      <c r="F1754" s="195" t="s">
        <v>4364</v>
      </c>
      <c r="G1754" s="196" t="s">
        <v>211</v>
      </c>
      <c r="H1754" s="197">
        <v>2</v>
      </c>
      <c r="I1754" s="198"/>
      <c r="J1754" s="199">
        <f>ROUND(I1754*H1754,2)</f>
        <v>0</v>
      </c>
      <c r="K1754" s="195" t="s">
        <v>277</v>
      </c>
      <c r="L1754" s="40"/>
      <c r="M1754" s="200" t="s">
        <v>19</v>
      </c>
      <c r="N1754" s="201" t="s">
        <v>43</v>
      </c>
      <c r="O1754" s="65"/>
      <c r="P1754" s="202">
        <f>O1754*H1754</f>
        <v>0</v>
      </c>
      <c r="Q1754" s="202">
        <v>0</v>
      </c>
      <c r="R1754" s="202">
        <f>Q1754*H1754</f>
        <v>0</v>
      </c>
      <c r="S1754" s="202">
        <v>0</v>
      </c>
      <c r="T1754" s="203">
        <f>S1754*H1754</f>
        <v>0</v>
      </c>
      <c r="U1754" s="35"/>
      <c r="V1754" s="35"/>
      <c r="W1754" s="35"/>
      <c r="X1754" s="35"/>
      <c r="Y1754" s="35"/>
      <c r="Z1754" s="35"/>
      <c r="AA1754" s="35"/>
      <c r="AB1754" s="35"/>
      <c r="AC1754" s="35"/>
      <c r="AD1754" s="35"/>
      <c r="AE1754" s="35"/>
      <c r="AR1754" s="204" t="s">
        <v>343</v>
      </c>
      <c r="AT1754" s="204" t="s">
        <v>208</v>
      </c>
      <c r="AU1754" s="204" t="s">
        <v>82</v>
      </c>
      <c r="AY1754" s="18" t="s">
        <v>206</v>
      </c>
      <c r="BE1754" s="205">
        <f>IF(N1754="základní",J1754,0)</f>
        <v>0</v>
      </c>
      <c r="BF1754" s="205">
        <f>IF(N1754="snížená",J1754,0)</f>
        <v>0</v>
      </c>
      <c r="BG1754" s="205">
        <f>IF(N1754="zákl. přenesená",J1754,0)</f>
        <v>0</v>
      </c>
      <c r="BH1754" s="205">
        <f>IF(N1754="sníž. přenesená",J1754,0)</f>
        <v>0</v>
      </c>
      <c r="BI1754" s="205">
        <f>IF(N1754="nulová",J1754,0)</f>
        <v>0</v>
      </c>
      <c r="BJ1754" s="18" t="s">
        <v>80</v>
      </c>
      <c r="BK1754" s="205">
        <f>ROUND(I1754*H1754,2)</f>
        <v>0</v>
      </c>
      <c r="BL1754" s="18" t="s">
        <v>343</v>
      </c>
      <c r="BM1754" s="204" t="s">
        <v>4365</v>
      </c>
    </row>
    <row r="1755" spans="1:65" s="2" customFormat="1" ht="78">
      <c r="A1755" s="35"/>
      <c r="B1755" s="36"/>
      <c r="C1755" s="37"/>
      <c r="D1755" s="208" t="s">
        <v>279</v>
      </c>
      <c r="E1755" s="37"/>
      <c r="F1755" s="221" t="s">
        <v>4366</v>
      </c>
      <c r="G1755" s="37"/>
      <c r="H1755" s="37"/>
      <c r="I1755" s="116"/>
      <c r="J1755" s="37"/>
      <c r="K1755" s="37"/>
      <c r="L1755" s="40"/>
      <c r="M1755" s="222"/>
      <c r="N1755" s="223"/>
      <c r="O1755" s="65"/>
      <c r="P1755" s="65"/>
      <c r="Q1755" s="65"/>
      <c r="R1755" s="65"/>
      <c r="S1755" s="65"/>
      <c r="T1755" s="66"/>
      <c r="U1755" s="35"/>
      <c r="V1755" s="35"/>
      <c r="W1755" s="35"/>
      <c r="X1755" s="35"/>
      <c r="Y1755" s="35"/>
      <c r="Z1755" s="35"/>
      <c r="AA1755" s="35"/>
      <c r="AB1755" s="35"/>
      <c r="AC1755" s="35"/>
      <c r="AD1755" s="35"/>
      <c r="AE1755" s="35"/>
      <c r="AT1755" s="18" t="s">
        <v>279</v>
      </c>
      <c r="AU1755" s="18" t="s">
        <v>82</v>
      </c>
    </row>
    <row r="1756" spans="1:65" s="2" customFormat="1" ht="16.5" customHeight="1">
      <c r="A1756" s="35"/>
      <c r="B1756" s="36"/>
      <c r="C1756" s="224" t="s">
        <v>4367</v>
      </c>
      <c r="D1756" s="224" t="s">
        <v>286</v>
      </c>
      <c r="E1756" s="225" t="s">
        <v>4368</v>
      </c>
      <c r="F1756" s="226" t="s">
        <v>4369</v>
      </c>
      <c r="G1756" s="227" t="s">
        <v>211</v>
      </c>
      <c r="H1756" s="228">
        <v>1</v>
      </c>
      <c r="I1756" s="229"/>
      <c r="J1756" s="230">
        <f>ROUND(I1756*H1756,2)</f>
        <v>0</v>
      </c>
      <c r="K1756" s="226" t="s">
        <v>277</v>
      </c>
      <c r="L1756" s="231"/>
      <c r="M1756" s="232" t="s">
        <v>19</v>
      </c>
      <c r="N1756" s="233" t="s">
        <v>43</v>
      </c>
      <c r="O1756" s="65"/>
      <c r="P1756" s="202">
        <f>O1756*H1756</f>
        <v>0</v>
      </c>
      <c r="Q1756" s="202">
        <v>0.1176</v>
      </c>
      <c r="R1756" s="202">
        <f>Q1756*H1756</f>
        <v>0.1176</v>
      </c>
      <c r="S1756" s="202">
        <v>0</v>
      </c>
      <c r="T1756" s="203">
        <f>S1756*H1756</f>
        <v>0</v>
      </c>
      <c r="U1756" s="35"/>
      <c r="V1756" s="35"/>
      <c r="W1756" s="35"/>
      <c r="X1756" s="35"/>
      <c r="Y1756" s="35"/>
      <c r="Z1756" s="35"/>
      <c r="AA1756" s="35"/>
      <c r="AB1756" s="35"/>
      <c r="AC1756" s="35"/>
      <c r="AD1756" s="35"/>
      <c r="AE1756" s="35"/>
      <c r="AR1756" s="204" t="s">
        <v>422</v>
      </c>
      <c r="AT1756" s="204" t="s">
        <v>286</v>
      </c>
      <c r="AU1756" s="204" t="s">
        <v>82</v>
      </c>
      <c r="AY1756" s="18" t="s">
        <v>206</v>
      </c>
      <c r="BE1756" s="205">
        <f>IF(N1756="základní",J1756,0)</f>
        <v>0</v>
      </c>
      <c r="BF1756" s="205">
        <f>IF(N1756="snížená",J1756,0)</f>
        <v>0</v>
      </c>
      <c r="BG1756" s="205">
        <f>IF(N1756="zákl. přenesená",J1756,0)</f>
        <v>0</v>
      </c>
      <c r="BH1756" s="205">
        <f>IF(N1756="sníž. přenesená",J1756,0)</f>
        <v>0</v>
      </c>
      <c r="BI1756" s="205">
        <f>IF(N1756="nulová",J1756,0)</f>
        <v>0</v>
      </c>
      <c r="BJ1756" s="18" t="s">
        <v>80</v>
      </c>
      <c r="BK1756" s="205">
        <f>ROUND(I1756*H1756,2)</f>
        <v>0</v>
      </c>
      <c r="BL1756" s="18" t="s">
        <v>343</v>
      </c>
      <c r="BM1756" s="204" t="s">
        <v>4370</v>
      </c>
    </row>
    <row r="1757" spans="1:65" s="2" customFormat="1" ht="16.5" customHeight="1">
      <c r="A1757" s="35"/>
      <c r="B1757" s="36"/>
      <c r="C1757" s="224" t="s">
        <v>4371</v>
      </c>
      <c r="D1757" s="224" t="s">
        <v>286</v>
      </c>
      <c r="E1757" s="225" t="s">
        <v>4372</v>
      </c>
      <c r="F1757" s="226" t="s">
        <v>4373</v>
      </c>
      <c r="G1757" s="227" t="s">
        <v>211</v>
      </c>
      <c r="H1757" s="228">
        <v>1</v>
      </c>
      <c r="I1757" s="229"/>
      <c r="J1757" s="230">
        <f>ROUND(I1757*H1757,2)</f>
        <v>0</v>
      </c>
      <c r="K1757" s="226" t="s">
        <v>277</v>
      </c>
      <c r="L1757" s="231"/>
      <c r="M1757" s="232" t="s">
        <v>19</v>
      </c>
      <c r="N1757" s="233" t="s">
        <v>43</v>
      </c>
      <c r="O1757" s="65"/>
      <c r="P1757" s="202">
        <f>O1757*H1757</f>
        <v>0</v>
      </c>
      <c r="Q1757" s="202">
        <v>0.18099999999999999</v>
      </c>
      <c r="R1757" s="202">
        <f>Q1757*H1757</f>
        <v>0.18099999999999999</v>
      </c>
      <c r="S1757" s="202">
        <v>0</v>
      </c>
      <c r="T1757" s="203">
        <f>S1757*H1757</f>
        <v>0</v>
      </c>
      <c r="U1757" s="35"/>
      <c r="V1757" s="35"/>
      <c r="W1757" s="35"/>
      <c r="X1757" s="35"/>
      <c r="Y1757" s="35"/>
      <c r="Z1757" s="35"/>
      <c r="AA1757" s="35"/>
      <c r="AB1757" s="35"/>
      <c r="AC1757" s="35"/>
      <c r="AD1757" s="35"/>
      <c r="AE1757" s="35"/>
      <c r="AR1757" s="204" t="s">
        <v>422</v>
      </c>
      <c r="AT1757" s="204" t="s">
        <v>286</v>
      </c>
      <c r="AU1757" s="204" t="s">
        <v>82</v>
      </c>
      <c r="AY1757" s="18" t="s">
        <v>206</v>
      </c>
      <c r="BE1757" s="205">
        <f>IF(N1757="základní",J1757,0)</f>
        <v>0</v>
      </c>
      <c r="BF1757" s="205">
        <f>IF(N1757="snížená",J1757,0)</f>
        <v>0</v>
      </c>
      <c r="BG1757" s="205">
        <f>IF(N1757="zákl. přenesená",J1757,0)</f>
        <v>0</v>
      </c>
      <c r="BH1757" s="205">
        <f>IF(N1757="sníž. přenesená",J1757,0)</f>
        <v>0</v>
      </c>
      <c r="BI1757" s="205">
        <f>IF(N1757="nulová",J1757,0)</f>
        <v>0</v>
      </c>
      <c r="BJ1757" s="18" t="s">
        <v>80</v>
      </c>
      <c r="BK1757" s="205">
        <f>ROUND(I1757*H1757,2)</f>
        <v>0</v>
      </c>
      <c r="BL1757" s="18" t="s">
        <v>343</v>
      </c>
      <c r="BM1757" s="204" t="s">
        <v>4374</v>
      </c>
    </row>
    <row r="1758" spans="1:65" s="2" customFormat="1" ht="16.5" customHeight="1">
      <c r="A1758" s="35"/>
      <c r="B1758" s="36"/>
      <c r="C1758" s="193" t="s">
        <v>4375</v>
      </c>
      <c r="D1758" s="193" t="s">
        <v>208</v>
      </c>
      <c r="E1758" s="194" t="s">
        <v>4376</v>
      </c>
      <c r="F1758" s="195" t="s">
        <v>4377</v>
      </c>
      <c r="G1758" s="196" t="s">
        <v>211</v>
      </c>
      <c r="H1758" s="197">
        <v>1</v>
      </c>
      <c r="I1758" s="198"/>
      <c r="J1758" s="199">
        <f>ROUND(I1758*H1758,2)</f>
        <v>0</v>
      </c>
      <c r="K1758" s="195" t="s">
        <v>277</v>
      </c>
      <c r="L1758" s="40"/>
      <c r="M1758" s="200" t="s">
        <v>19</v>
      </c>
      <c r="N1758" s="201" t="s">
        <v>43</v>
      </c>
      <c r="O1758" s="65"/>
      <c r="P1758" s="202">
        <f>O1758*H1758</f>
        <v>0</v>
      </c>
      <c r="Q1758" s="202">
        <v>0</v>
      </c>
      <c r="R1758" s="202">
        <f>Q1758*H1758</f>
        <v>0</v>
      </c>
      <c r="S1758" s="202">
        <v>0</v>
      </c>
      <c r="T1758" s="203">
        <f>S1758*H1758</f>
        <v>0</v>
      </c>
      <c r="U1758" s="35"/>
      <c r="V1758" s="35"/>
      <c r="W1758" s="35"/>
      <c r="X1758" s="35"/>
      <c r="Y1758" s="35"/>
      <c r="Z1758" s="35"/>
      <c r="AA1758" s="35"/>
      <c r="AB1758" s="35"/>
      <c r="AC1758" s="35"/>
      <c r="AD1758" s="35"/>
      <c r="AE1758" s="35"/>
      <c r="AR1758" s="204" t="s">
        <v>343</v>
      </c>
      <c r="AT1758" s="204" t="s">
        <v>208</v>
      </c>
      <c r="AU1758" s="204" t="s">
        <v>82</v>
      </c>
      <c r="AY1758" s="18" t="s">
        <v>206</v>
      </c>
      <c r="BE1758" s="205">
        <f>IF(N1758="základní",J1758,0)</f>
        <v>0</v>
      </c>
      <c r="BF1758" s="205">
        <f>IF(N1758="snížená",J1758,0)</f>
        <v>0</v>
      </c>
      <c r="BG1758" s="205">
        <f>IF(N1758="zákl. přenesená",J1758,0)</f>
        <v>0</v>
      </c>
      <c r="BH1758" s="205">
        <f>IF(N1758="sníž. přenesená",J1758,0)</f>
        <v>0</v>
      </c>
      <c r="BI1758" s="205">
        <f>IF(N1758="nulová",J1758,0)</f>
        <v>0</v>
      </c>
      <c r="BJ1758" s="18" t="s">
        <v>80</v>
      </c>
      <c r="BK1758" s="205">
        <f>ROUND(I1758*H1758,2)</f>
        <v>0</v>
      </c>
      <c r="BL1758" s="18" t="s">
        <v>343</v>
      </c>
      <c r="BM1758" s="204" t="s">
        <v>4378</v>
      </c>
    </row>
    <row r="1759" spans="1:65" s="2" customFormat="1" ht="78">
      <c r="A1759" s="35"/>
      <c r="B1759" s="36"/>
      <c r="C1759" s="37"/>
      <c r="D1759" s="208" t="s">
        <v>279</v>
      </c>
      <c r="E1759" s="37"/>
      <c r="F1759" s="221" t="s">
        <v>4366</v>
      </c>
      <c r="G1759" s="37"/>
      <c r="H1759" s="37"/>
      <c r="I1759" s="116"/>
      <c r="J1759" s="37"/>
      <c r="K1759" s="37"/>
      <c r="L1759" s="40"/>
      <c r="M1759" s="222"/>
      <c r="N1759" s="223"/>
      <c r="O1759" s="65"/>
      <c r="P1759" s="65"/>
      <c r="Q1759" s="65"/>
      <c r="R1759" s="65"/>
      <c r="S1759" s="65"/>
      <c r="T1759" s="66"/>
      <c r="U1759" s="35"/>
      <c r="V1759" s="35"/>
      <c r="W1759" s="35"/>
      <c r="X1759" s="35"/>
      <c r="Y1759" s="35"/>
      <c r="Z1759" s="35"/>
      <c r="AA1759" s="35"/>
      <c r="AB1759" s="35"/>
      <c r="AC1759" s="35"/>
      <c r="AD1759" s="35"/>
      <c r="AE1759" s="35"/>
      <c r="AT1759" s="18" t="s">
        <v>279</v>
      </c>
      <c r="AU1759" s="18" t="s">
        <v>82</v>
      </c>
    </row>
    <row r="1760" spans="1:65" s="2" customFormat="1" ht="16.5" customHeight="1">
      <c r="A1760" s="35"/>
      <c r="B1760" s="36"/>
      <c r="C1760" s="224" t="s">
        <v>4379</v>
      </c>
      <c r="D1760" s="224" t="s">
        <v>286</v>
      </c>
      <c r="E1760" s="225" t="s">
        <v>4380</v>
      </c>
      <c r="F1760" s="226" t="s">
        <v>4381</v>
      </c>
      <c r="G1760" s="227" t="s">
        <v>211</v>
      </c>
      <c r="H1760" s="228">
        <v>1</v>
      </c>
      <c r="I1760" s="229"/>
      <c r="J1760" s="230">
        <f>ROUND(I1760*H1760,2)</f>
        <v>0</v>
      </c>
      <c r="K1760" s="226" t="s">
        <v>277</v>
      </c>
      <c r="L1760" s="231"/>
      <c r="M1760" s="232" t="s">
        <v>19</v>
      </c>
      <c r="N1760" s="233" t="s">
        <v>43</v>
      </c>
      <c r="O1760" s="65"/>
      <c r="P1760" s="202">
        <f>O1760*H1760</f>
        <v>0</v>
      </c>
      <c r="Q1760" s="202">
        <v>2E-3</v>
      </c>
      <c r="R1760" s="202">
        <f>Q1760*H1760</f>
        <v>2E-3</v>
      </c>
      <c r="S1760" s="202">
        <v>0</v>
      </c>
      <c r="T1760" s="203">
        <f>S1760*H1760</f>
        <v>0</v>
      </c>
      <c r="U1760" s="35"/>
      <c r="V1760" s="35"/>
      <c r="W1760" s="35"/>
      <c r="X1760" s="35"/>
      <c r="Y1760" s="35"/>
      <c r="Z1760" s="35"/>
      <c r="AA1760" s="35"/>
      <c r="AB1760" s="35"/>
      <c r="AC1760" s="35"/>
      <c r="AD1760" s="35"/>
      <c r="AE1760" s="35"/>
      <c r="AR1760" s="204" t="s">
        <v>422</v>
      </c>
      <c r="AT1760" s="204" t="s">
        <v>286</v>
      </c>
      <c r="AU1760" s="204" t="s">
        <v>82</v>
      </c>
      <c r="AY1760" s="18" t="s">
        <v>206</v>
      </c>
      <c r="BE1760" s="205">
        <f>IF(N1760="základní",J1760,0)</f>
        <v>0</v>
      </c>
      <c r="BF1760" s="205">
        <f>IF(N1760="snížená",J1760,0)</f>
        <v>0</v>
      </c>
      <c r="BG1760" s="205">
        <f>IF(N1760="zákl. přenesená",J1760,0)</f>
        <v>0</v>
      </c>
      <c r="BH1760" s="205">
        <f>IF(N1760="sníž. přenesená",J1760,0)</f>
        <v>0</v>
      </c>
      <c r="BI1760" s="205">
        <f>IF(N1760="nulová",J1760,0)</f>
        <v>0</v>
      </c>
      <c r="BJ1760" s="18" t="s">
        <v>80</v>
      </c>
      <c r="BK1760" s="205">
        <f>ROUND(I1760*H1760,2)</f>
        <v>0</v>
      </c>
      <c r="BL1760" s="18" t="s">
        <v>343</v>
      </c>
      <c r="BM1760" s="204" t="s">
        <v>4382</v>
      </c>
    </row>
    <row r="1761" spans="1:65" s="2" customFormat="1" ht="16.5" customHeight="1">
      <c r="A1761" s="35"/>
      <c r="B1761" s="36"/>
      <c r="C1761" s="193" t="s">
        <v>4383</v>
      </c>
      <c r="D1761" s="193" t="s">
        <v>208</v>
      </c>
      <c r="E1761" s="194" t="s">
        <v>4384</v>
      </c>
      <c r="F1761" s="195" t="s">
        <v>4385</v>
      </c>
      <c r="G1761" s="196" t="s">
        <v>211</v>
      </c>
      <c r="H1761" s="197">
        <v>2</v>
      </c>
      <c r="I1761" s="198"/>
      <c r="J1761" s="199">
        <f>ROUND(I1761*H1761,2)</f>
        <v>0</v>
      </c>
      <c r="K1761" s="195" t="s">
        <v>277</v>
      </c>
      <c r="L1761" s="40"/>
      <c r="M1761" s="200" t="s">
        <v>19</v>
      </c>
      <c r="N1761" s="201" t="s">
        <v>43</v>
      </c>
      <c r="O1761" s="65"/>
      <c r="P1761" s="202">
        <f>O1761*H1761</f>
        <v>0</v>
      </c>
      <c r="Q1761" s="202">
        <v>0</v>
      </c>
      <c r="R1761" s="202">
        <f>Q1761*H1761</f>
        <v>0</v>
      </c>
      <c r="S1761" s="202">
        <v>0</v>
      </c>
      <c r="T1761" s="203">
        <f>S1761*H1761</f>
        <v>0</v>
      </c>
      <c r="U1761" s="35"/>
      <c r="V1761" s="35"/>
      <c r="W1761" s="35"/>
      <c r="X1761" s="35"/>
      <c r="Y1761" s="35"/>
      <c r="Z1761" s="35"/>
      <c r="AA1761" s="35"/>
      <c r="AB1761" s="35"/>
      <c r="AC1761" s="35"/>
      <c r="AD1761" s="35"/>
      <c r="AE1761" s="35"/>
      <c r="AR1761" s="204" t="s">
        <v>343</v>
      </c>
      <c r="AT1761" s="204" t="s">
        <v>208</v>
      </c>
      <c r="AU1761" s="204" t="s">
        <v>82</v>
      </c>
      <c r="AY1761" s="18" t="s">
        <v>206</v>
      </c>
      <c r="BE1761" s="205">
        <f>IF(N1761="základní",J1761,0)</f>
        <v>0</v>
      </c>
      <c r="BF1761" s="205">
        <f>IF(N1761="snížená",J1761,0)</f>
        <v>0</v>
      </c>
      <c r="BG1761" s="205">
        <f>IF(N1761="zákl. přenesená",J1761,0)</f>
        <v>0</v>
      </c>
      <c r="BH1761" s="205">
        <f>IF(N1761="sníž. přenesená",J1761,0)</f>
        <v>0</v>
      </c>
      <c r="BI1761" s="205">
        <f>IF(N1761="nulová",J1761,0)</f>
        <v>0</v>
      </c>
      <c r="BJ1761" s="18" t="s">
        <v>80</v>
      </c>
      <c r="BK1761" s="205">
        <f>ROUND(I1761*H1761,2)</f>
        <v>0</v>
      </c>
      <c r="BL1761" s="18" t="s">
        <v>343</v>
      </c>
      <c r="BM1761" s="204" t="s">
        <v>4386</v>
      </c>
    </row>
    <row r="1762" spans="1:65" s="2" customFormat="1" ht="78">
      <c r="A1762" s="35"/>
      <c r="B1762" s="36"/>
      <c r="C1762" s="37"/>
      <c r="D1762" s="208" t="s">
        <v>279</v>
      </c>
      <c r="E1762" s="37"/>
      <c r="F1762" s="221" t="s">
        <v>4366</v>
      </c>
      <c r="G1762" s="37"/>
      <c r="H1762" s="37"/>
      <c r="I1762" s="116"/>
      <c r="J1762" s="37"/>
      <c r="K1762" s="37"/>
      <c r="L1762" s="40"/>
      <c r="M1762" s="222"/>
      <c r="N1762" s="223"/>
      <c r="O1762" s="65"/>
      <c r="P1762" s="65"/>
      <c r="Q1762" s="65"/>
      <c r="R1762" s="65"/>
      <c r="S1762" s="65"/>
      <c r="T1762" s="66"/>
      <c r="U1762" s="35"/>
      <c r="V1762" s="35"/>
      <c r="W1762" s="35"/>
      <c r="X1762" s="35"/>
      <c r="Y1762" s="35"/>
      <c r="Z1762" s="35"/>
      <c r="AA1762" s="35"/>
      <c r="AB1762" s="35"/>
      <c r="AC1762" s="35"/>
      <c r="AD1762" s="35"/>
      <c r="AE1762" s="35"/>
      <c r="AT1762" s="18" t="s">
        <v>279</v>
      </c>
      <c r="AU1762" s="18" t="s">
        <v>82</v>
      </c>
    </row>
    <row r="1763" spans="1:65" s="2" customFormat="1" ht="16.5" customHeight="1">
      <c r="A1763" s="35"/>
      <c r="B1763" s="36"/>
      <c r="C1763" s="224" t="s">
        <v>4387</v>
      </c>
      <c r="D1763" s="224" t="s">
        <v>286</v>
      </c>
      <c r="E1763" s="225" t="s">
        <v>4388</v>
      </c>
      <c r="F1763" s="226" t="s">
        <v>4389</v>
      </c>
      <c r="G1763" s="227" t="s">
        <v>211</v>
      </c>
      <c r="H1763" s="228">
        <v>2</v>
      </c>
      <c r="I1763" s="229"/>
      <c r="J1763" s="230">
        <f>ROUND(I1763*H1763,2)</f>
        <v>0</v>
      </c>
      <c r="K1763" s="226" t="s">
        <v>277</v>
      </c>
      <c r="L1763" s="231"/>
      <c r="M1763" s="232" t="s">
        <v>19</v>
      </c>
      <c r="N1763" s="233" t="s">
        <v>43</v>
      </c>
      <c r="O1763" s="65"/>
      <c r="P1763" s="202">
        <f>O1763*H1763</f>
        <v>0</v>
      </c>
      <c r="Q1763" s="202">
        <v>1.2E-2</v>
      </c>
      <c r="R1763" s="202">
        <f>Q1763*H1763</f>
        <v>2.4E-2</v>
      </c>
      <c r="S1763" s="202">
        <v>0</v>
      </c>
      <c r="T1763" s="203">
        <f>S1763*H1763</f>
        <v>0</v>
      </c>
      <c r="U1763" s="35"/>
      <c r="V1763" s="35"/>
      <c r="W1763" s="35"/>
      <c r="X1763" s="35"/>
      <c r="Y1763" s="35"/>
      <c r="Z1763" s="35"/>
      <c r="AA1763" s="35"/>
      <c r="AB1763" s="35"/>
      <c r="AC1763" s="35"/>
      <c r="AD1763" s="35"/>
      <c r="AE1763" s="35"/>
      <c r="AR1763" s="204" t="s">
        <v>422</v>
      </c>
      <c r="AT1763" s="204" t="s">
        <v>286</v>
      </c>
      <c r="AU1763" s="204" t="s">
        <v>82</v>
      </c>
      <c r="AY1763" s="18" t="s">
        <v>206</v>
      </c>
      <c r="BE1763" s="205">
        <f>IF(N1763="základní",J1763,0)</f>
        <v>0</v>
      </c>
      <c r="BF1763" s="205">
        <f>IF(N1763="snížená",J1763,0)</f>
        <v>0</v>
      </c>
      <c r="BG1763" s="205">
        <f>IF(N1763="zákl. přenesená",J1763,0)</f>
        <v>0</v>
      </c>
      <c r="BH1763" s="205">
        <f>IF(N1763="sníž. přenesená",J1763,0)</f>
        <v>0</v>
      </c>
      <c r="BI1763" s="205">
        <f>IF(N1763="nulová",J1763,0)</f>
        <v>0</v>
      </c>
      <c r="BJ1763" s="18" t="s">
        <v>80</v>
      </c>
      <c r="BK1763" s="205">
        <f>ROUND(I1763*H1763,2)</f>
        <v>0</v>
      </c>
      <c r="BL1763" s="18" t="s">
        <v>343</v>
      </c>
      <c r="BM1763" s="204" t="s">
        <v>4390</v>
      </c>
    </row>
    <row r="1764" spans="1:65" s="2" customFormat="1" ht="16.5" customHeight="1">
      <c r="A1764" s="35"/>
      <c r="B1764" s="36"/>
      <c r="C1764" s="193" t="s">
        <v>4391</v>
      </c>
      <c r="D1764" s="193" t="s">
        <v>208</v>
      </c>
      <c r="E1764" s="194" t="s">
        <v>4392</v>
      </c>
      <c r="F1764" s="195" t="s">
        <v>4393</v>
      </c>
      <c r="G1764" s="196" t="s">
        <v>4394</v>
      </c>
      <c r="H1764" s="197">
        <v>2</v>
      </c>
      <c r="I1764" s="198"/>
      <c r="J1764" s="199">
        <f>ROUND(I1764*H1764,2)</f>
        <v>0</v>
      </c>
      <c r="K1764" s="195" t="s">
        <v>277</v>
      </c>
      <c r="L1764" s="40"/>
      <c r="M1764" s="200" t="s">
        <v>19</v>
      </c>
      <c r="N1764" s="201" t="s">
        <v>43</v>
      </c>
      <c r="O1764" s="65"/>
      <c r="P1764" s="202">
        <f>O1764*H1764</f>
        <v>0</v>
      </c>
      <c r="Q1764" s="202">
        <v>0</v>
      </c>
      <c r="R1764" s="202">
        <f>Q1764*H1764</f>
        <v>0</v>
      </c>
      <c r="S1764" s="202">
        <v>0</v>
      </c>
      <c r="T1764" s="203">
        <f>S1764*H1764</f>
        <v>0</v>
      </c>
      <c r="U1764" s="35"/>
      <c r="V1764" s="35"/>
      <c r="W1764" s="35"/>
      <c r="X1764" s="35"/>
      <c r="Y1764" s="35"/>
      <c r="Z1764" s="35"/>
      <c r="AA1764" s="35"/>
      <c r="AB1764" s="35"/>
      <c r="AC1764" s="35"/>
      <c r="AD1764" s="35"/>
      <c r="AE1764" s="35"/>
      <c r="AR1764" s="204" t="s">
        <v>343</v>
      </c>
      <c r="AT1764" s="204" t="s">
        <v>208</v>
      </c>
      <c r="AU1764" s="204" t="s">
        <v>82</v>
      </c>
      <c r="AY1764" s="18" t="s">
        <v>206</v>
      </c>
      <c r="BE1764" s="205">
        <f>IF(N1764="základní",J1764,0)</f>
        <v>0</v>
      </c>
      <c r="BF1764" s="205">
        <f>IF(N1764="snížená",J1764,0)</f>
        <v>0</v>
      </c>
      <c r="BG1764" s="205">
        <f>IF(N1764="zákl. přenesená",J1764,0)</f>
        <v>0</v>
      </c>
      <c r="BH1764" s="205">
        <f>IF(N1764="sníž. přenesená",J1764,0)</f>
        <v>0</v>
      </c>
      <c r="BI1764" s="205">
        <f>IF(N1764="nulová",J1764,0)</f>
        <v>0</v>
      </c>
      <c r="BJ1764" s="18" t="s">
        <v>80</v>
      </c>
      <c r="BK1764" s="205">
        <f>ROUND(I1764*H1764,2)</f>
        <v>0</v>
      </c>
      <c r="BL1764" s="18" t="s">
        <v>343</v>
      </c>
      <c r="BM1764" s="204" t="s">
        <v>4395</v>
      </c>
    </row>
    <row r="1765" spans="1:65" s="2" customFormat="1" ht="78">
      <c r="A1765" s="35"/>
      <c r="B1765" s="36"/>
      <c r="C1765" s="37"/>
      <c r="D1765" s="208" t="s">
        <v>279</v>
      </c>
      <c r="E1765" s="37"/>
      <c r="F1765" s="221" t="s">
        <v>4366</v>
      </c>
      <c r="G1765" s="37"/>
      <c r="H1765" s="37"/>
      <c r="I1765" s="116"/>
      <c r="J1765" s="37"/>
      <c r="K1765" s="37"/>
      <c r="L1765" s="40"/>
      <c r="M1765" s="222"/>
      <c r="N1765" s="223"/>
      <c r="O1765" s="65"/>
      <c r="P1765" s="65"/>
      <c r="Q1765" s="65"/>
      <c r="R1765" s="65"/>
      <c r="S1765" s="65"/>
      <c r="T1765" s="66"/>
      <c r="U1765" s="35"/>
      <c r="V1765" s="35"/>
      <c r="W1765" s="35"/>
      <c r="X1765" s="35"/>
      <c r="Y1765" s="35"/>
      <c r="Z1765" s="35"/>
      <c r="AA1765" s="35"/>
      <c r="AB1765" s="35"/>
      <c r="AC1765" s="35"/>
      <c r="AD1765" s="35"/>
      <c r="AE1765" s="35"/>
      <c r="AT1765" s="18" t="s">
        <v>279</v>
      </c>
      <c r="AU1765" s="18" t="s">
        <v>82</v>
      </c>
    </row>
    <row r="1766" spans="1:65" s="2" customFormat="1" ht="16.5" customHeight="1">
      <c r="A1766" s="35"/>
      <c r="B1766" s="36"/>
      <c r="C1766" s="224" t="s">
        <v>4396</v>
      </c>
      <c r="D1766" s="224" t="s">
        <v>286</v>
      </c>
      <c r="E1766" s="225" t="s">
        <v>4397</v>
      </c>
      <c r="F1766" s="226" t="s">
        <v>4398</v>
      </c>
      <c r="G1766" s="227" t="s">
        <v>211</v>
      </c>
      <c r="H1766" s="228">
        <v>2</v>
      </c>
      <c r="I1766" s="229"/>
      <c r="J1766" s="230">
        <f t="shared" ref="J1766:J1771" si="40">ROUND(I1766*H1766,2)</f>
        <v>0</v>
      </c>
      <c r="K1766" s="226" t="s">
        <v>277</v>
      </c>
      <c r="L1766" s="231"/>
      <c r="M1766" s="232" t="s">
        <v>19</v>
      </c>
      <c r="N1766" s="233" t="s">
        <v>43</v>
      </c>
      <c r="O1766" s="65"/>
      <c r="P1766" s="202">
        <f t="shared" ref="P1766:P1771" si="41">O1766*H1766</f>
        <v>0</v>
      </c>
      <c r="Q1766" s="202">
        <v>1E-4</v>
      </c>
      <c r="R1766" s="202">
        <f t="shared" ref="R1766:R1771" si="42">Q1766*H1766</f>
        <v>2.0000000000000001E-4</v>
      </c>
      <c r="S1766" s="202">
        <v>0</v>
      </c>
      <c r="T1766" s="203">
        <f t="shared" ref="T1766:T1771" si="43">S1766*H1766</f>
        <v>0</v>
      </c>
      <c r="U1766" s="35"/>
      <c r="V1766" s="35"/>
      <c r="W1766" s="35"/>
      <c r="X1766" s="35"/>
      <c r="Y1766" s="35"/>
      <c r="Z1766" s="35"/>
      <c r="AA1766" s="35"/>
      <c r="AB1766" s="35"/>
      <c r="AC1766" s="35"/>
      <c r="AD1766" s="35"/>
      <c r="AE1766" s="35"/>
      <c r="AR1766" s="204" t="s">
        <v>422</v>
      </c>
      <c r="AT1766" s="204" t="s">
        <v>286</v>
      </c>
      <c r="AU1766" s="204" t="s">
        <v>82</v>
      </c>
      <c r="AY1766" s="18" t="s">
        <v>206</v>
      </c>
      <c r="BE1766" s="205">
        <f t="shared" ref="BE1766:BE1771" si="44">IF(N1766="základní",J1766,0)</f>
        <v>0</v>
      </c>
      <c r="BF1766" s="205">
        <f t="shared" ref="BF1766:BF1771" si="45">IF(N1766="snížená",J1766,0)</f>
        <v>0</v>
      </c>
      <c r="BG1766" s="205">
        <f t="shared" ref="BG1766:BG1771" si="46">IF(N1766="zákl. přenesená",J1766,0)</f>
        <v>0</v>
      </c>
      <c r="BH1766" s="205">
        <f t="shared" ref="BH1766:BH1771" si="47">IF(N1766="sníž. přenesená",J1766,0)</f>
        <v>0</v>
      </c>
      <c r="BI1766" s="205">
        <f t="shared" ref="BI1766:BI1771" si="48">IF(N1766="nulová",J1766,0)</f>
        <v>0</v>
      </c>
      <c r="BJ1766" s="18" t="s">
        <v>80</v>
      </c>
      <c r="BK1766" s="205">
        <f t="shared" ref="BK1766:BK1771" si="49">ROUND(I1766*H1766,2)</f>
        <v>0</v>
      </c>
      <c r="BL1766" s="18" t="s">
        <v>343</v>
      </c>
      <c r="BM1766" s="204" t="s">
        <v>4399</v>
      </c>
    </row>
    <row r="1767" spans="1:65" s="2" customFormat="1" ht="21.75" customHeight="1">
      <c r="A1767" s="35"/>
      <c r="B1767" s="36"/>
      <c r="C1767" s="193" t="s">
        <v>4400</v>
      </c>
      <c r="D1767" s="193" t="s">
        <v>208</v>
      </c>
      <c r="E1767" s="194" t="s">
        <v>4401</v>
      </c>
      <c r="F1767" s="195" t="s">
        <v>4402</v>
      </c>
      <c r="G1767" s="196" t="s">
        <v>211</v>
      </c>
      <c r="H1767" s="197">
        <v>1</v>
      </c>
      <c r="I1767" s="198"/>
      <c r="J1767" s="199">
        <f t="shared" si="40"/>
        <v>0</v>
      </c>
      <c r="K1767" s="195" t="s">
        <v>277</v>
      </c>
      <c r="L1767" s="40"/>
      <c r="M1767" s="200" t="s">
        <v>19</v>
      </c>
      <c r="N1767" s="201" t="s">
        <v>43</v>
      </c>
      <c r="O1767" s="65"/>
      <c r="P1767" s="202">
        <f t="shared" si="41"/>
        <v>0</v>
      </c>
      <c r="Q1767" s="202">
        <v>0</v>
      </c>
      <c r="R1767" s="202">
        <f t="shared" si="42"/>
        <v>0</v>
      </c>
      <c r="S1767" s="202">
        <v>0</v>
      </c>
      <c r="T1767" s="203">
        <f t="shared" si="43"/>
        <v>0</v>
      </c>
      <c r="U1767" s="35"/>
      <c r="V1767" s="35"/>
      <c r="W1767" s="35"/>
      <c r="X1767" s="35"/>
      <c r="Y1767" s="35"/>
      <c r="Z1767" s="35"/>
      <c r="AA1767" s="35"/>
      <c r="AB1767" s="35"/>
      <c r="AC1767" s="35"/>
      <c r="AD1767" s="35"/>
      <c r="AE1767" s="35"/>
      <c r="AR1767" s="204" t="s">
        <v>343</v>
      </c>
      <c r="AT1767" s="204" t="s">
        <v>208</v>
      </c>
      <c r="AU1767" s="204" t="s">
        <v>82</v>
      </c>
      <c r="AY1767" s="18" t="s">
        <v>206</v>
      </c>
      <c r="BE1767" s="205">
        <f t="shared" si="44"/>
        <v>0</v>
      </c>
      <c r="BF1767" s="205">
        <f t="shared" si="45"/>
        <v>0</v>
      </c>
      <c r="BG1767" s="205">
        <f t="shared" si="46"/>
        <v>0</v>
      </c>
      <c r="BH1767" s="205">
        <f t="shared" si="47"/>
        <v>0</v>
      </c>
      <c r="BI1767" s="205">
        <f t="shared" si="48"/>
        <v>0</v>
      </c>
      <c r="BJ1767" s="18" t="s">
        <v>80</v>
      </c>
      <c r="BK1767" s="205">
        <f t="shared" si="49"/>
        <v>0</v>
      </c>
      <c r="BL1767" s="18" t="s">
        <v>343</v>
      </c>
      <c r="BM1767" s="204" t="s">
        <v>4403</v>
      </c>
    </row>
    <row r="1768" spans="1:65" s="2" customFormat="1" ht="16.5" customHeight="1">
      <c r="A1768" s="35"/>
      <c r="B1768" s="36"/>
      <c r="C1768" s="224" t="s">
        <v>4404</v>
      </c>
      <c r="D1768" s="224" t="s">
        <v>286</v>
      </c>
      <c r="E1768" s="225" t="s">
        <v>4405</v>
      </c>
      <c r="F1768" s="226" t="s">
        <v>4406</v>
      </c>
      <c r="G1768" s="227" t="s">
        <v>211</v>
      </c>
      <c r="H1768" s="228">
        <v>1</v>
      </c>
      <c r="I1768" s="229"/>
      <c r="J1768" s="230">
        <f t="shared" si="40"/>
        <v>0</v>
      </c>
      <c r="K1768" s="226" t="s">
        <v>19</v>
      </c>
      <c r="L1768" s="231"/>
      <c r="M1768" s="232" t="s">
        <v>19</v>
      </c>
      <c r="N1768" s="233" t="s">
        <v>43</v>
      </c>
      <c r="O1768" s="65"/>
      <c r="P1768" s="202">
        <f t="shared" si="41"/>
        <v>0</v>
      </c>
      <c r="Q1768" s="202">
        <v>5.5E-2</v>
      </c>
      <c r="R1768" s="202">
        <f t="shared" si="42"/>
        <v>5.5E-2</v>
      </c>
      <c r="S1768" s="202">
        <v>0</v>
      </c>
      <c r="T1768" s="203">
        <f t="shared" si="43"/>
        <v>0</v>
      </c>
      <c r="U1768" s="35"/>
      <c r="V1768" s="35"/>
      <c r="W1768" s="35"/>
      <c r="X1768" s="35"/>
      <c r="Y1768" s="35"/>
      <c r="Z1768" s="35"/>
      <c r="AA1768" s="35"/>
      <c r="AB1768" s="35"/>
      <c r="AC1768" s="35"/>
      <c r="AD1768" s="35"/>
      <c r="AE1768" s="35"/>
      <c r="AR1768" s="204" t="s">
        <v>422</v>
      </c>
      <c r="AT1768" s="204" t="s">
        <v>286</v>
      </c>
      <c r="AU1768" s="204" t="s">
        <v>82</v>
      </c>
      <c r="AY1768" s="18" t="s">
        <v>206</v>
      </c>
      <c r="BE1768" s="205">
        <f t="shared" si="44"/>
        <v>0</v>
      </c>
      <c r="BF1768" s="205">
        <f t="shared" si="45"/>
        <v>0</v>
      </c>
      <c r="BG1768" s="205">
        <f t="shared" si="46"/>
        <v>0</v>
      </c>
      <c r="BH1768" s="205">
        <f t="shared" si="47"/>
        <v>0</v>
      </c>
      <c r="BI1768" s="205">
        <f t="shared" si="48"/>
        <v>0</v>
      </c>
      <c r="BJ1768" s="18" t="s">
        <v>80</v>
      </c>
      <c r="BK1768" s="205">
        <f t="shared" si="49"/>
        <v>0</v>
      </c>
      <c r="BL1768" s="18" t="s">
        <v>343</v>
      </c>
      <c r="BM1768" s="204" t="s">
        <v>4407</v>
      </c>
    </row>
    <row r="1769" spans="1:65" s="2" customFormat="1" ht="16.5" customHeight="1">
      <c r="A1769" s="35"/>
      <c r="B1769" s="36"/>
      <c r="C1769" s="193" t="s">
        <v>4408</v>
      </c>
      <c r="D1769" s="193" t="s">
        <v>208</v>
      </c>
      <c r="E1769" s="194" t="s">
        <v>4409</v>
      </c>
      <c r="F1769" s="195" t="s">
        <v>4410</v>
      </c>
      <c r="G1769" s="196" t="s">
        <v>211</v>
      </c>
      <c r="H1769" s="197">
        <v>1</v>
      </c>
      <c r="I1769" s="198"/>
      <c r="J1769" s="199">
        <f t="shared" si="40"/>
        <v>0</v>
      </c>
      <c r="K1769" s="195" t="s">
        <v>277</v>
      </c>
      <c r="L1769" s="40"/>
      <c r="M1769" s="200" t="s">
        <v>19</v>
      </c>
      <c r="N1769" s="201" t="s">
        <v>43</v>
      </c>
      <c r="O1769" s="65"/>
      <c r="P1769" s="202">
        <f t="shared" si="41"/>
        <v>0</v>
      </c>
      <c r="Q1769" s="202">
        <v>0</v>
      </c>
      <c r="R1769" s="202">
        <f t="shared" si="42"/>
        <v>0</v>
      </c>
      <c r="S1769" s="202">
        <v>0</v>
      </c>
      <c r="T1769" s="203">
        <f t="shared" si="43"/>
        <v>0</v>
      </c>
      <c r="U1769" s="35"/>
      <c r="V1769" s="35"/>
      <c r="W1769" s="35"/>
      <c r="X1769" s="35"/>
      <c r="Y1769" s="35"/>
      <c r="Z1769" s="35"/>
      <c r="AA1769" s="35"/>
      <c r="AB1769" s="35"/>
      <c r="AC1769" s="35"/>
      <c r="AD1769" s="35"/>
      <c r="AE1769" s="35"/>
      <c r="AR1769" s="204" t="s">
        <v>343</v>
      </c>
      <c r="AT1769" s="204" t="s">
        <v>208</v>
      </c>
      <c r="AU1769" s="204" t="s">
        <v>82</v>
      </c>
      <c r="AY1769" s="18" t="s">
        <v>206</v>
      </c>
      <c r="BE1769" s="205">
        <f t="shared" si="44"/>
        <v>0</v>
      </c>
      <c r="BF1769" s="205">
        <f t="shared" si="45"/>
        <v>0</v>
      </c>
      <c r="BG1769" s="205">
        <f t="shared" si="46"/>
        <v>0</v>
      </c>
      <c r="BH1769" s="205">
        <f t="shared" si="47"/>
        <v>0</v>
      </c>
      <c r="BI1769" s="205">
        <f t="shared" si="48"/>
        <v>0</v>
      </c>
      <c r="BJ1769" s="18" t="s">
        <v>80</v>
      </c>
      <c r="BK1769" s="205">
        <f t="shared" si="49"/>
        <v>0</v>
      </c>
      <c r="BL1769" s="18" t="s">
        <v>343</v>
      </c>
      <c r="BM1769" s="204" t="s">
        <v>4411</v>
      </c>
    </row>
    <row r="1770" spans="1:65" s="2" customFormat="1" ht="16.5" customHeight="1">
      <c r="A1770" s="35"/>
      <c r="B1770" s="36"/>
      <c r="C1770" s="224" t="s">
        <v>4412</v>
      </c>
      <c r="D1770" s="224" t="s">
        <v>286</v>
      </c>
      <c r="E1770" s="225" t="s">
        <v>4413</v>
      </c>
      <c r="F1770" s="226" t="s">
        <v>4414</v>
      </c>
      <c r="G1770" s="227" t="s">
        <v>211</v>
      </c>
      <c r="H1770" s="228">
        <v>1</v>
      </c>
      <c r="I1770" s="229"/>
      <c r="J1770" s="230">
        <f t="shared" si="40"/>
        <v>0</v>
      </c>
      <c r="K1770" s="226" t="s">
        <v>19</v>
      </c>
      <c r="L1770" s="231"/>
      <c r="M1770" s="232" t="s">
        <v>19</v>
      </c>
      <c r="N1770" s="233" t="s">
        <v>43</v>
      </c>
      <c r="O1770" s="65"/>
      <c r="P1770" s="202">
        <f t="shared" si="41"/>
        <v>0</v>
      </c>
      <c r="Q1770" s="202">
        <v>5.5E-2</v>
      </c>
      <c r="R1770" s="202">
        <f t="shared" si="42"/>
        <v>5.5E-2</v>
      </c>
      <c r="S1770" s="202">
        <v>0</v>
      </c>
      <c r="T1770" s="203">
        <f t="shared" si="43"/>
        <v>0</v>
      </c>
      <c r="U1770" s="35"/>
      <c r="V1770" s="35"/>
      <c r="W1770" s="35"/>
      <c r="X1770" s="35"/>
      <c r="Y1770" s="35"/>
      <c r="Z1770" s="35"/>
      <c r="AA1770" s="35"/>
      <c r="AB1770" s="35"/>
      <c r="AC1770" s="35"/>
      <c r="AD1770" s="35"/>
      <c r="AE1770" s="35"/>
      <c r="AR1770" s="204" t="s">
        <v>422</v>
      </c>
      <c r="AT1770" s="204" t="s">
        <v>286</v>
      </c>
      <c r="AU1770" s="204" t="s">
        <v>82</v>
      </c>
      <c r="AY1770" s="18" t="s">
        <v>206</v>
      </c>
      <c r="BE1770" s="205">
        <f t="shared" si="44"/>
        <v>0</v>
      </c>
      <c r="BF1770" s="205">
        <f t="shared" si="45"/>
        <v>0</v>
      </c>
      <c r="BG1770" s="205">
        <f t="shared" si="46"/>
        <v>0</v>
      </c>
      <c r="BH1770" s="205">
        <f t="shared" si="47"/>
        <v>0</v>
      </c>
      <c r="BI1770" s="205">
        <f t="shared" si="48"/>
        <v>0</v>
      </c>
      <c r="BJ1770" s="18" t="s">
        <v>80</v>
      </c>
      <c r="BK1770" s="205">
        <f t="shared" si="49"/>
        <v>0</v>
      </c>
      <c r="BL1770" s="18" t="s">
        <v>343</v>
      </c>
      <c r="BM1770" s="204" t="s">
        <v>4415</v>
      </c>
    </row>
    <row r="1771" spans="1:65" s="2" customFormat="1" ht="16.5" customHeight="1">
      <c r="A1771" s="35"/>
      <c r="B1771" s="36"/>
      <c r="C1771" s="193" t="s">
        <v>4416</v>
      </c>
      <c r="D1771" s="193" t="s">
        <v>208</v>
      </c>
      <c r="E1771" s="194" t="s">
        <v>4417</v>
      </c>
      <c r="F1771" s="195" t="s">
        <v>4418</v>
      </c>
      <c r="G1771" s="196" t="s">
        <v>325</v>
      </c>
      <c r="H1771" s="197">
        <v>5.78</v>
      </c>
      <c r="I1771" s="198"/>
      <c r="J1771" s="199">
        <f t="shared" si="40"/>
        <v>0</v>
      </c>
      <c r="K1771" s="195" t="s">
        <v>277</v>
      </c>
      <c r="L1771" s="40"/>
      <c r="M1771" s="200" t="s">
        <v>19</v>
      </c>
      <c r="N1771" s="201" t="s">
        <v>43</v>
      </c>
      <c r="O1771" s="65"/>
      <c r="P1771" s="202">
        <f t="shared" si="41"/>
        <v>0</v>
      </c>
      <c r="Q1771" s="202">
        <v>3.8000000000000002E-4</v>
      </c>
      <c r="R1771" s="202">
        <f t="shared" si="42"/>
        <v>2.1964000000000003E-3</v>
      </c>
      <c r="S1771" s="202">
        <v>0</v>
      </c>
      <c r="T1771" s="203">
        <f t="shared" si="43"/>
        <v>0</v>
      </c>
      <c r="U1771" s="35"/>
      <c r="V1771" s="35"/>
      <c r="W1771" s="35"/>
      <c r="X1771" s="35"/>
      <c r="Y1771" s="35"/>
      <c r="Z1771" s="35"/>
      <c r="AA1771" s="35"/>
      <c r="AB1771" s="35"/>
      <c r="AC1771" s="35"/>
      <c r="AD1771" s="35"/>
      <c r="AE1771" s="35"/>
      <c r="AR1771" s="204" t="s">
        <v>343</v>
      </c>
      <c r="AT1771" s="204" t="s">
        <v>208</v>
      </c>
      <c r="AU1771" s="204" t="s">
        <v>82</v>
      </c>
      <c r="AY1771" s="18" t="s">
        <v>206</v>
      </c>
      <c r="BE1771" s="205">
        <f t="shared" si="44"/>
        <v>0</v>
      </c>
      <c r="BF1771" s="205">
        <f t="shared" si="45"/>
        <v>0</v>
      </c>
      <c r="BG1771" s="205">
        <f t="shared" si="46"/>
        <v>0</v>
      </c>
      <c r="BH1771" s="205">
        <f t="shared" si="47"/>
        <v>0</v>
      </c>
      <c r="BI1771" s="205">
        <f t="shared" si="48"/>
        <v>0</v>
      </c>
      <c r="BJ1771" s="18" t="s">
        <v>80</v>
      </c>
      <c r="BK1771" s="205">
        <f t="shared" si="49"/>
        <v>0</v>
      </c>
      <c r="BL1771" s="18" t="s">
        <v>343</v>
      </c>
      <c r="BM1771" s="204" t="s">
        <v>4419</v>
      </c>
    </row>
    <row r="1772" spans="1:65" s="2" customFormat="1" ht="58.5">
      <c r="A1772" s="35"/>
      <c r="B1772" s="36"/>
      <c r="C1772" s="37"/>
      <c r="D1772" s="208" t="s">
        <v>279</v>
      </c>
      <c r="E1772" s="37"/>
      <c r="F1772" s="221" t="s">
        <v>4420</v>
      </c>
      <c r="G1772" s="37"/>
      <c r="H1772" s="37"/>
      <c r="I1772" s="116"/>
      <c r="J1772" s="37"/>
      <c r="K1772" s="37"/>
      <c r="L1772" s="40"/>
      <c r="M1772" s="222"/>
      <c r="N1772" s="223"/>
      <c r="O1772" s="65"/>
      <c r="P1772" s="65"/>
      <c r="Q1772" s="65"/>
      <c r="R1772" s="65"/>
      <c r="S1772" s="65"/>
      <c r="T1772" s="66"/>
      <c r="U1772" s="35"/>
      <c r="V1772" s="35"/>
      <c r="W1772" s="35"/>
      <c r="X1772" s="35"/>
      <c r="Y1772" s="35"/>
      <c r="Z1772" s="35"/>
      <c r="AA1772" s="35"/>
      <c r="AB1772" s="35"/>
      <c r="AC1772" s="35"/>
      <c r="AD1772" s="35"/>
      <c r="AE1772" s="35"/>
      <c r="AT1772" s="18" t="s">
        <v>279</v>
      </c>
      <c r="AU1772" s="18" t="s">
        <v>82</v>
      </c>
    </row>
    <row r="1773" spans="1:65" s="13" customFormat="1" ht="11.25">
      <c r="B1773" s="206"/>
      <c r="C1773" s="207"/>
      <c r="D1773" s="208" t="s">
        <v>246</v>
      </c>
      <c r="E1773" s="209" t="s">
        <v>19</v>
      </c>
      <c r="F1773" s="210" t="s">
        <v>4421</v>
      </c>
      <c r="G1773" s="207"/>
      <c r="H1773" s="211">
        <v>5.78</v>
      </c>
      <c r="I1773" s="212"/>
      <c r="J1773" s="207"/>
      <c r="K1773" s="207"/>
      <c r="L1773" s="213"/>
      <c r="M1773" s="214"/>
      <c r="N1773" s="215"/>
      <c r="O1773" s="215"/>
      <c r="P1773" s="215"/>
      <c r="Q1773" s="215"/>
      <c r="R1773" s="215"/>
      <c r="S1773" s="215"/>
      <c r="T1773" s="216"/>
      <c r="AT1773" s="217" t="s">
        <v>246</v>
      </c>
      <c r="AU1773" s="217" t="s">
        <v>82</v>
      </c>
      <c r="AV1773" s="13" t="s">
        <v>82</v>
      </c>
      <c r="AW1773" s="13" t="s">
        <v>33</v>
      </c>
      <c r="AX1773" s="13" t="s">
        <v>80</v>
      </c>
      <c r="AY1773" s="217" t="s">
        <v>206</v>
      </c>
    </row>
    <row r="1774" spans="1:65" s="2" customFormat="1" ht="16.5" customHeight="1">
      <c r="A1774" s="35"/>
      <c r="B1774" s="36"/>
      <c r="C1774" s="224" t="s">
        <v>4422</v>
      </c>
      <c r="D1774" s="224" t="s">
        <v>286</v>
      </c>
      <c r="E1774" s="225" t="s">
        <v>4423</v>
      </c>
      <c r="F1774" s="226" t="s">
        <v>4424</v>
      </c>
      <c r="G1774" s="227" t="s">
        <v>325</v>
      </c>
      <c r="H1774" s="228">
        <v>5.78</v>
      </c>
      <c r="I1774" s="229"/>
      <c r="J1774" s="230">
        <f>ROUND(I1774*H1774,2)</f>
        <v>0</v>
      </c>
      <c r="K1774" s="226" t="s">
        <v>277</v>
      </c>
      <c r="L1774" s="231"/>
      <c r="M1774" s="232" t="s">
        <v>19</v>
      </c>
      <c r="N1774" s="233" t="s">
        <v>43</v>
      </c>
      <c r="O1774" s="65"/>
      <c r="P1774" s="202">
        <f>O1774*H1774</f>
        <v>0</v>
      </c>
      <c r="Q1774" s="202">
        <v>1.46E-2</v>
      </c>
      <c r="R1774" s="202">
        <f>Q1774*H1774</f>
        <v>8.4388000000000005E-2</v>
      </c>
      <c r="S1774" s="202">
        <v>0</v>
      </c>
      <c r="T1774" s="203">
        <f>S1774*H1774</f>
        <v>0</v>
      </c>
      <c r="U1774" s="35"/>
      <c r="V1774" s="35"/>
      <c r="W1774" s="35"/>
      <c r="X1774" s="35"/>
      <c r="Y1774" s="35"/>
      <c r="Z1774" s="35"/>
      <c r="AA1774" s="35"/>
      <c r="AB1774" s="35"/>
      <c r="AC1774" s="35"/>
      <c r="AD1774" s="35"/>
      <c r="AE1774" s="35"/>
      <c r="AR1774" s="204" t="s">
        <v>422</v>
      </c>
      <c r="AT1774" s="204" t="s">
        <v>286</v>
      </c>
      <c r="AU1774" s="204" t="s">
        <v>82</v>
      </c>
      <c r="AY1774" s="18" t="s">
        <v>206</v>
      </c>
      <c r="BE1774" s="205">
        <f>IF(N1774="základní",J1774,0)</f>
        <v>0</v>
      </c>
      <c r="BF1774" s="205">
        <f>IF(N1774="snížená",J1774,0)</f>
        <v>0</v>
      </c>
      <c r="BG1774" s="205">
        <f>IF(N1774="zákl. přenesená",J1774,0)</f>
        <v>0</v>
      </c>
      <c r="BH1774" s="205">
        <f>IF(N1774="sníž. přenesená",J1774,0)</f>
        <v>0</v>
      </c>
      <c r="BI1774" s="205">
        <f>IF(N1774="nulová",J1774,0)</f>
        <v>0</v>
      </c>
      <c r="BJ1774" s="18" t="s">
        <v>80</v>
      </c>
      <c r="BK1774" s="205">
        <f>ROUND(I1774*H1774,2)</f>
        <v>0</v>
      </c>
      <c r="BL1774" s="18" t="s">
        <v>343</v>
      </c>
      <c r="BM1774" s="204" t="s">
        <v>4425</v>
      </c>
    </row>
    <row r="1775" spans="1:65" s="2" customFormat="1" ht="16.5" customHeight="1">
      <c r="A1775" s="35"/>
      <c r="B1775" s="36"/>
      <c r="C1775" s="193" t="s">
        <v>4426</v>
      </c>
      <c r="D1775" s="193" t="s">
        <v>208</v>
      </c>
      <c r="E1775" s="194" t="s">
        <v>4427</v>
      </c>
      <c r="F1775" s="195" t="s">
        <v>4428</v>
      </c>
      <c r="G1775" s="196" t="s">
        <v>211</v>
      </c>
      <c r="H1775" s="197">
        <v>3.22</v>
      </c>
      <c r="I1775" s="198"/>
      <c r="J1775" s="199">
        <f>ROUND(I1775*H1775,2)</f>
        <v>0</v>
      </c>
      <c r="K1775" s="195" t="s">
        <v>277</v>
      </c>
      <c r="L1775" s="40"/>
      <c r="M1775" s="200" t="s">
        <v>19</v>
      </c>
      <c r="N1775" s="201" t="s">
        <v>43</v>
      </c>
      <c r="O1775" s="65"/>
      <c r="P1775" s="202">
        <f>O1775*H1775</f>
        <v>0</v>
      </c>
      <c r="Q1775" s="202">
        <v>0</v>
      </c>
      <c r="R1775" s="202">
        <f>Q1775*H1775</f>
        <v>0</v>
      </c>
      <c r="S1775" s="202">
        <v>0</v>
      </c>
      <c r="T1775" s="203">
        <f>S1775*H1775</f>
        <v>0</v>
      </c>
      <c r="U1775" s="35"/>
      <c r="V1775" s="35"/>
      <c r="W1775" s="35"/>
      <c r="X1775" s="35"/>
      <c r="Y1775" s="35"/>
      <c r="Z1775" s="35"/>
      <c r="AA1775" s="35"/>
      <c r="AB1775" s="35"/>
      <c r="AC1775" s="35"/>
      <c r="AD1775" s="35"/>
      <c r="AE1775" s="35"/>
      <c r="AR1775" s="204" t="s">
        <v>343</v>
      </c>
      <c r="AT1775" s="204" t="s">
        <v>208</v>
      </c>
      <c r="AU1775" s="204" t="s">
        <v>82</v>
      </c>
      <c r="AY1775" s="18" t="s">
        <v>206</v>
      </c>
      <c r="BE1775" s="205">
        <f>IF(N1775="základní",J1775,0)</f>
        <v>0</v>
      </c>
      <c r="BF1775" s="205">
        <f>IF(N1775="snížená",J1775,0)</f>
        <v>0</v>
      </c>
      <c r="BG1775" s="205">
        <f>IF(N1775="zákl. přenesená",J1775,0)</f>
        <v>0</v>
      </c>
      <c r="BH1775" s="205">
        <f>IF(N1775="sníž. přenesená",J1775,0)</f>
        <v>0</v>
      </c>
      <c r="BI1775" s="205">
        <f>IF(N1775="nulová",J1775,0)</f>
        <v>0</v>
      </c>
      <c r="BJ1775" s="18" t="s">
        <v>80</v>
      </c>
      <c r="BK1775" s="205">
        <f>ROUND(I1775*H1775,2)</f>
        <v>0</v>
      </c>
      <c r="BL1775" s="18" t="s">
        <v>343</v>
      </c>
      <c r="BM1775" s="204" t="s">
        <v>4429</v>
      </c>
    </row>
    <row r="1776" spans="1:65" s="2" customFormat="1" ht="16.5" customHeight="1">
      <c r="A1776" s="35"/>
      <c r="B1776" s="36"/>
      <c r="C1776" s="224" t="s">
        <v>4430</v>
      </c>
      <c r="D1776" s="224" t="s">
        <v>286</v>
      </c>
      <c r="E1776" s="225" t="s">
        <v>4431</v>
      </c>
      <c r="F1776" s="226" t="s">
        <v>4432</v>
      </c>
      <c r="G1776" s="227" t="s">
        <v>211</v>
      </c>
      <c r="H1776" s="228">
        <v>1</v>
      </c>
      <c r="I1776" s="229"/>
      <c r="J1776" s="230">
        <f>ROUND(I1776*H1776,2)</f>
        <v>0</v>
      </c>
      <c r="K1776" s="226" t="s">
        <v>277</v>
      </c>
      <c r="L1776" s="231"/>
      <c r="M1776" s="232" t="s">
        <v>19</v>
      </c>
      <c r="N1776" s="233" t="s">
        <v>43</v>
      </c>
      <c r="O1776" s="65"/>
      <c r="P1776" s="202">
        <f>O1776*H1776</f>
        <v>0</v>
      </c>
      <c r="Q1776" s="202">
        <v>1.9199999999999998E-2</v>
      </c>
      <c r="R1776" s="202">
        <f>Q1776*H1776</f>
        <v>1.9199999999999998E-2</v>
      </c>
      <c r="S1776" s="202">
        <v>0</v>
      </c>
      <c r="T1776" s="203">
        <f>S1776*H1776</f>
        <v>0</v>
      </c>
      <c r="U1776" s="35"/>
      <c r="V1776" s="35"/>
      <c r="W1776" s="35"/>
      <c r="X1776" s="35"/>
      <c r="Y1776" s="35"/>
      <c r="Z1776" s="35"/>
      <c r="AA1776" s="35"/>
      <c r="AB1776" s="35"/>
      <c r="AC1776" s="35"/>
      <c r="AD1776" s="35"/>
      <c r="AE1776" s="35"/>
      <c r="AR1776" s="204" t="s">
        <v>422</v>
      </c>
      <c r="AT1776" s="204" t="s">
        <v>286</v>
      </c>
      <c r="AU1776" s="204" t="s">
        <v>82</v>
      </c>
      <c r="AY1776" s="18" t="s">
        <v>206</v>
      </c>
      <c r="BE1776" s="205">
        <f>IF(N1776="základní",J1776,0)</f>
        <v>0</v>
      </c>
      <c r="BF1776" s="205">
        <f>IF(N1776="snížená",J1776,0)</f>
        <v>0</v>
      </c>
      <c r="BG1776" s="205">
        <f>IF(N1776="zákl. přenesená",J1776,0)</f>
        <v>0</v>
      </c>
      <c r="BH1776" s="205">
        <f>IF(N1776="sníž. přenesená",J1776,0)</f>
        <v>0</v>
      </c>
      <c r="BI1776" s="205">
        <f>IF(N1776="nulová",J1776,0)</f>
        <v>0</v>
      </c>
      <c r="BJ1776" s="18" t="s">
        <v>80</v>
      </c>
      <c r="BK1776" s="205">
        <f>ROUND(I1776*H1776,2)</f>
        <v>0</v>
      </c>
      <c r="BL1776" s="18" t="s">
        <v>343</v>
      </c>
      <c r="BM1776" s="204" t="s">
        <v>4433</v>
      </c>
    </row>
    <row r="1777" spans="1:65" s="2" customFormat="1" ht="16.5" customHeight="1">
      <c r="A1777" s="35"/>
      <c r="B1777" s="36"/>
      <c r="C1777" s="193" t="s">
        <v>4434</v>
      </c>
      <c r="D1777" s="193" t="s">
        <v>208</v>
      </c>
      <c r="E1777" s="194" t="s">
        <v>4435</v>
      </c>
      <c r="F1777" s="195" t="s">
        <v>4436</v>
      </c>
      <c r="G1777" s="196" t="s">
        <v>220</v>
      </c>
      <c r="H1777" s="197">
        <v>12</v>
      </c>
      <c r="I1777" s="198"/>
      <c r="J1777" s="199">
        <f>ROUND(I1777*H1777,2)</f>
        <v>0</v>
      </c>
      <c r="K1777" s="195" t="s">
        <v>277</v>
      </c>
      <c r="L1777" s="40"/>
      <c r="M1777" s="200" t="s">
        <v>19</v>
      </c>
      <c r="N1777" s="201" t="s">
        <v>43</v>
      </c>
      <c r="O1777" s="65"/>
      <c r="P1777" s="202">
        <f>O1777*H1777</f>
        <v>0</v>
      </c>
      <c r="Q1777" s="202">
        <v>0</v>
      </c>
      <c r="R1777" s="202">
        <f>Q1777*H1777</f>
        <v>0</v>
      </c>
      <c r="S1777" s="202">
        <v>0</v>
      </c>
      <c r="T1777" s="203">
        <f>S1777*H1777</f>
        <v>0</v>
      </c>
      <c r="U1777" s="35"/>
      <c r="V1777" s="35"/>
      <c r="W1777" s="35"/>
      <c r="X1777" s="35"/>
      <c r="Y1777" s="35"/>
      <c r="Z1777" s="35"/>
      <c r="AA1777" s="35"/>
      <c r="AB1777" s="35"/>
      <c r="AC1777" s="35"/>
      <c r="AD1777" s="35"/>
      <c r="AE1777" s="35"/>
      <c r="AR1777" s="204" t="s">
        <v>343</v>
      </c>
      <c r="AT1777" s="204" t="s">
        <v>208</v>
      </c>
      <c r="AU1777" s="204" t="s">
        <v>82</v>
      </c>
      <c r="AY1777" s="18" t="s">
        <v>206</v>
      </c>
      <c r="BE1777" s="205">
        <f>IF(N1777="základní",J1777,0)</f>
        <v>0</v>
      </c>
      <c r="BF1777" s="205">
        <f>IF(N1777="snížená",J1777,0)</f>
        <v>0</v>
      </c>
      <c r="BG1777" s="205">
        <f>IF(N1777="zákl. přenesená",J1777,0)</f>
        <v>0</v>
      </c>
      <c r="BH1777" s="205">
        <f>IF(N1777="sníž. přenesená",J1777,0)</f>
        <v>0</v>
      </c>
      <c r="BI1777" s="205">
        <f>IF(N1777="nulová",J1777,0)</f>
        <v>0</v>
      </c>
      <c r="BJ1777" s="18" t="s">
        <v>80</v>
      </c>
      <c r="BK1777" s="205">
        <f>ROUND(I1777*H1777,2)</f>
        <v>0</v>
      </c>
      <c r="BL1777" s="18" t="s">
        <v>343</v>
      </c>
      <c r="BM1777" s="204" t="s">
        <v>4437</v>
      </c>
    </row>
    <row r="1778" spans="1:65" s="2" customFormat="1" ht="16.5" customHeight="1">
      <c r="A1778" s="35"/>
      <c r="B1778" s="36"/>
      <c r="C1778" s="224" t="s">
        <v>4438</v>
      </c>
      <c r="D1778" s="224" t="s">
        <v>286</v>
      </c>
      <c r="E1778" s="225" t="s">
        <v>4439</v>
      </c>
      <c r="F1778" s="226" t="s">
        <v>4440</v>
      </c>
      <c r="G1778" s="227" t="s">
        <v>289</v>
      </c>
      <c r="H1778" s="228">
        <v>1.6E-2</v>
      </c>
      <c r="I1778" s="229"/>
      <c r="J1778" s="230">
        <f>ROUND(I1778*H1778,2)</f>
        <v>0</v>
      </c>
      <c r="K1778" s="226" t="s">
        <v>277</v>
      </c>
      <c r="L1778" s="231"/>
      <c r="M1778" s="232" t="s">
        <v>19</v>
      </c>
      <c r="N1778" s="233" t="s">
        <v>43</v>
      </c>
      <c r="O1778" s="65"/>
      <c r="P1778" s="202">
        <f>O1778*H1778</f>
        <v>0</v>
      </c>
      <c r="Q1778" s="202">
        <v>1</v>
      </c>
      <c r="R1778" s="202">
        <f>Q1778*H1778</f>
        <v>1.6E-2</v>
      </c>
      <c r="S1778" s="202">
        <v>0</v>
      </c>
      <c r="T1778" s="203">
        <f>S1778*H1778</f>
        <v>0</v>
      </c>
      <c r="U1778" s="35"/>
      <c r="V1778" s="35"/>
      <c r="W1778" s="35"/>
      <c r="X1778" s="35"/>
      <c r="Y1778" s="35"/>
      <c r="Z1778" s="35"/>
      <c r="AA1778" s="35"/>
      <c r="AB1778" s="35"/>
      <c r="AC1778" s="35"/>
      <c r="AD1778" s="35"/>
      <c r="AE1778" s="35"/>
      <c r="AR1778" s="204" t="s">
        <v>422</v>
      </c>
      <c r="AT1778" s="204" t="s">
        <v>286</v>
      </c>
      <c r="AU1778" s="204" t="s">
        <v>82</v>
      </c>
      <c r="AY1778" s="18" t="s">
        <v>206</v>
      </c>
      <c r="BE1778" s="205">
        <f>IF(N1778="základní",J1778,0)</f>
        <v>0</v>
      </c>
      <c r="BF1778" s="205">
        <f>IF(N1778="snížená",J1778,0)</f>
        <v>0</v>
      </c>
      <c r="BG1778" s="205">
        <f>IF(N1778="zákl. přenesená",J1778,0)</f>
        <v>0</v>
      </c>
      <c r="BH1778" s="205">
        <f>IF(N1778="sníž. přenesená",J1778,0)</f>
        <v>0</v>
      </c>
      <c r="BI1778" s="205">
        <f>IF(N1778="nulová",J1778,0)</f>
        <v>0</v>
      </c>
      <c r="BJ1778" s="18" t="s">
        <v>80</v>
      </c>
      <c r="BK1778" s="205">
        <f>ROUND(I1778*H1778,2)</f>
        <v>0</v>
      </c>
      <c r="BL1778" s="18" t="s">
        <v>343</v>
      </c>
      <c r="BM1778" s="204" t="s">
        <v>4441</v>
      </c>
    </row>
    <row r="1779" spans="1:65" s="13" customFormat="1" ht="11.25">
      <c r="B1779" s="206"/>
      <c r="C1779" s="207"/>
      <c r="D1779" s="208" t="s">
        <v>246</v>
      </c>
      <c r="E1779" s="209" t="s">
        <v>19</v>
      </c>
      <c r="F1779" s="210" t="s">
        <v>4442</v>
      </c>
      <c r="G1779" s="207"/>
      <c r="H1779" s="211">
        <v>1.6E-2</v>
      </c>
      <c r="I1779" s="212"/>
      <c r="J1779" s="207"/>
      <c r="K1779" s="207"/>
      <c r="L1779" s="213"/>
      <c r="M1779" s="214"/>
      <c r="N1779" s="215"/>
      <c r="O1779" s="215"/>
      <c r="P1779" s="215"/>
      <c r="Q1779" s="215"/>
      <c r="R1779" s="215"/>
      <c r="S1779" s="215"/>
      <c r="T1779" s="216"/>
      <c r="AT1779" s="217" t="s">
        <v>246</v>
      </c>
      <c r="AU1779" s="217" t="s">
        <v>82</v>
      </c>
      <c r="AV1779" s="13" t="s">
        <v>82</v>
      </c>
      <c r="AW1779" s="13" t="s">
        <v>33</v>
      </c>
      <c r="AX1779" s="13" t="s">
        <v>80</v>
      </c>
      <c r="AY1779" s="217" t="s">
        <v>206</v>
      </c>
    </row>
    <row r="1780" spans="1:65" s="2" customFormat="1" ht="16.5" customHeight="1">
      <c r="A1780" s="35"/>
      <c r="B1780" s="36"/>
      <c r="C1780" s="224" t="s">
        <v>4443</v>
      </c>
      <c r="D1780" s="224" t="s">
        <v>286</v>
      </c>
      <c r="E1780" s="225" t="s">
        <v>4184</v>
      </c>
      <c r="F1780" s="226" t="s">
        <v>4185</v>
      </c>
      <c r="G1780" s="227" t="s">
        <v>289</v>
      </c>
      <c r="H1780" s="228">
        <v>2E-3</v>
      </c>
      <c r="I1780" s="229"/>
      <c r="J1780" s="230">
        <f>ROUND(I1780*H1780,2)</f>
        <v>0</v>
      </c>
      <c r="K1780" s="226" t="s">
        <v>277</v>
      </c>
      <c r="L1780" s="231"/>
      <c r="M1780" s="232" t="s">
        <v>19</v>
      </c>
      <c r="N1780" s="233" t="s">
        <v>43</v>
      </c>
      <c r="O1780" s="65"/>
      <c r="P1780" s="202">
        <f>O1780*H1780</f>
        <v>0</v>
      </c>
      <c r="Q1780" s="202">
        <v>1</v>
      </c>
      <c r="R1780" s="202">
        <f>Q1780*H1780</f>
        <v>2E-3</v>
      </c>
      <c r="S1780" s="202">
        <v>0</v>
      </c>
      <c r="T1780" s="203">
        <f>S1780*H1780</f>
        <v>0</v>
      </c>
      <c r="U1780" s="35"/>
      <c r="V1780" s="35"/>
      <c r="W1780" s="35"/>
      <c r="X1780" s="35"/>
      <c r="Y1780" s="35"/>
      <c r="Z1780" s="35"/>
      <c r="AA1780" s="35"/>
      <c r="AB1780" s="35"/>
      <c r="AC1780" s="35"/>
      <c r="AD1780" s="35"/>
      <c r="AE1780" s="35"/>
      <c r="AR1780" s="204" t="s">
        <v>422</v>
      </c>
      <c r="AT1780" s="204" t="s">
        <v>286</v>
      </c>
      <c r="AU1780" s="204" t="s">
        <v>82</v>
      </c>
      <c r="AY1780" s="18" t="s">
        <v>206</v>
      </c>
      <c r="BE1780" s="205">
        <f>IF(N1780="základní",J1780,0)</f>
        <v>0</v>
      </c>
      <c r="BF1780" s="205">
        <f>IF(N1780="snížená",J1780,0)</f>
        <v>0</v>
      </c>
      <c r="BG1780" s="205">
        <f>IF(N1780="zákl. přenesená",J1780,0)</f>
        <v>0</v>
      </c>
      <c r="BH1780" s="205">
        <f>IF(N1780="sníž. přenesená",J1780,0)</f>
        <v>0</v>
      </c>
      <c r="BI1780" s="205">
        <f>IF(N1780="nulová",J1780,0)</f>
        <v>0</v>
      </c>
      <c r="BJ1780" s="18" t="s">
        <v>80</v>
      </c>
      <c r="BK1780" s="205">
        <f>ROUND(I1780*H1780,2)</f>
        <v>0</v>
      </c>
      <c r="BL1780" s="18" t="s">
        <v>343</v>
      </c>
      <c r="BM1780" s="204" t="s">
        <v>4444</v>
      </c>
    </row>
    <row r="1781" spans="1:65" s="13" customFormat="1" ht="11.25">
      <c r="B1781" s="206"/>
      <c r="C1781" s="207"/>
      <c r="D1781" s="208" t="s">
        <v>246</v>
      </c>
      <c r="E1781" s="209" t="s">
        <v>19</v>
      </c>
      <c r="F1781" s="210" t="s">
        <v>4445</v>
      </c>
      <c r="G1781" s="207"/>
      <c r="H1781" s="211">
        <v>2E-3</v>
      </c>
      <c r="I1781" s="212"/>
      <c r="J1781" s="207"/>
      <c r="K1781" s="207"/>
      <c r="L1781" s="213"/>
      <c r="M1781" s="214"/>
      <c r="N1781" s="215"/>
      <c r="O1781" s="215"/>
      <c r="P1781" s="215"/>
      <c r="Q1781" s="215"/>
      <c r="R1781" s="215"/>
      <c r="S1781" s="215"/>
      <c r="T1781" s="216"/>
      <c r="AT1781" s="217" t="s">
        <v>246</v>
      </c>
      <c r="AU1781" s="217" t="s">
        <v>82</v>
      </c>
      <c r="AV1781" s="13" t="s">
        <v>82</v>
      </c>
      <c r="AW1781" s="13" t="s">
        <v>33</v>
      </c>
      <c r="AX1781" s="13" t="s">
        <v>80</v>
      </c>
      <c r="AY1781" s="217" t="s">
        <v>206</v>
      </c>
    </row>
    <row r="1782" spans="1:65" s="2" customFormat="1" ht="16.5" customHeight="1">
      <c r="A1782" s="35"/>
      <c r="B1782" s="36"/>
      <c r="C1782" s="193" t="s">
        <v>4446</v>
      </c>
      <c r="D1782" s="193" t="s">
        <v>208</v>
      </c>
      <c r="E1782" s="194" t="s">
        <v>4447</v>
      </c>
      <c r="F1782" s="195" t="s">
        <v>4448</v>
      </c>
      <c r="G1782" s="196" t="s">
        <v>220</v>
      </c>
      <c r="H1782" s="197">
        <v>6.2</v>
      </c>
      <c r="I1782" s="198"/>
      <c r="J1782" s="199">
        <f>ROUND(I1782*H1782,2)</f>
        <v>0</v>
      </c>
      <c r="K1782" s="195" t="s">
        <v>277</v>
      </c>
      <c r="L1782" s="40"/>
      <c r="M1782" s="200" t="s">
        <v>19</v>
      </c>
      <c r="N1782" s="201" t="s">
        <v>43</v>
      </c>
      <c r="O1782" s="65"/>
      <c r="P1782" s="202">
        <f>O1782*H1782</f>
        <v>0</v>
      </c>
      <c r="Q1782" s="202">
        <v>0</v>
      </c>
      <c r="R1782" s="202">
        <f>Q1782*H1782</f>
        <v>0</v>
      </c>
      <c r="S1782" s="202">
        <v>0</v>
      </c>
      <c r="T1782" s="203">
        <f>S1782*H1782</f>
        <v>0</v>
      </c>
      <c r="U1782" s="35"/>
      <c r="V1782" s="35"/>
      <c r="W1782" s="35"/>
      <c r="X1782" s="35"/>
      <c r="Y1782" s="35"/>
      <c r="Z1782" s="35"/>
      <c r="AA1782" s="35"/>
      <c r="AB1782" s="35"/>
      <c r="AC1782" s="35"/>
      <c r="AD1782" s="35"/>
      <c r="AE1782" s="35"/>
      <c r="AR1782" s="204" t="s">
        <v>343</v>
      </c>
      <c r="AT1782" s="204" t="s">
        <v>208</v>
      </c>
      <c r="AU1782" s="204" t="s">
        <v>82</v>
      </c>
      <c r="AY1782" s="18" t="s">
        <v>206</v>
      </c>
      <c r="BE1782" s="205">
        <f>IF(N1782="základní",J1782,0)</f>
        <v>0</v>
      </c>
      <c r="BF1782" s="205">
        <f>IF(N1782="snížená",J1782,0)</f>
        <v>0</v>
      </c>
      <c r="BG1782" s="205">
        <f>IF(N1782="zákl. přenesená",J1782,0)</f>
        <v>0</v>
      </c>
      <c r="BH1782" s="205">
        <f>IF(N1782="sníž. přenesená",J1782,0)</f>
        <v>0</v>
      </c>
      <c r="BI1782" s="205">
        <f>IF(N1782="nulová",J1782,0)</f>
        <v>0</v>
      </c>
      <c r="BJ1782" s="18" t="s">
        <v>80</v>
      </c>
      <c r="BK1782" s="205">
        <f>ROUND(I1782*H1782,2)</f>
        <v>0</v>
      </c>
      <c r="BL1782" s="18" t="s">
        <v>343</v>
      </c>
      <c r="BM1782" s="204" t="s">
        <v>4449</v>
      </c>
    </row>
    <row r="1783" spans="1:65" s="13" customFormat="1" ht="11.25">
      <c r="B1783" s="206"/>
      <c r="C1783" s="207"/>
      <c r="D1783" s="208" t="s">
        <v>246</v>
      </c>
      <c r="E1783" s="209" t="s">
        <v>19</v>
      </c>
      <c r="F1783" s="210" t="s">
        <v>4450</v>
      </c>
      <c r="G1783" s="207"/>
      <c r="H1783" s="211">
        <v>6.2</v>
      </c>
      <c r="I1783" s="212"/>
      <c r="J1783" s="207"/>
      <c r="K1783" s="207"/>
      <c r="L1783" s="213"/>
      <c r="M1783" s="214"/>
      <c r="N1783" s="215"/>
      <c r="O1783" s="215"/>
      <c r="P1783" s="215"/>
      <c r="Q1783" s="215"/>
      <c r="R1783" s="215"/>
      <c r="S1783" s="215"/>
      <c r="T1783" s="216"/>
      <c r="AT1783" s="217" t="s">
        <v>246</v>
      </c>
      <c r="AU1783" s="217" t="s">
        <v>82</v>
      </c>
      <c r="AV1783" s="13" t="s">
        <v>82</v>
      </c>
      <c r="AW1783" s="13" t="s">
        <v>33</v>
      </c>
      <c r="AX1783" s="13" t="s">
        <v>80</v>
      </c>
      <c r="AY1783" s="217" t="s">
        <v>206</v>
      </c>
    </row>
    <row r="1784" spans="1:65" s="2" customFormat="1" ht="16.5" customHeight="1">
      <c r="A1784" s="35"/>
      <c r="B1784" s="36"/>
      <c r="C1784" s="224" t="s">
        <v>4451</v>
      </c>
      <c r="D1784" s="224" t="s">
        <v>286</v>
      </c>
      <c r="E1784" s="225" t="s">
        <v>4452</v>
      </c>
      <c r="F1784" s="226" t="s">
        <v>4453</v>
      </c>
      <c r="G1784" s="227" t="s">
        <v>289</v>
      </c>
      <c r="H1784" s="228">
        <v>2.5000000000000001E-2</v>
      </c>
      <c r="I1784" s="229"/>
      <c r="J1784" s="230">
        <f>ROUND(I1784*H1784,2)</f>
        <v>0</v>
      </c>
      <c r="K1784" s="226" t="s">
        <v>277</v>
      </c>
      <c r="L1784" s="231"/>
      <c r="M1784" s="232" t="s">
        <v>19</v>
      </c>
      <c r="N1784" s="233" t="s">
        <v>43</v>
      </c>
      <c r="O1784" s="65"/>
      <c r="P1784" s="202">
        <f>O1784*H1784</f>
        <v>0</v>
      </c>
      <c r="Q1784" s="202">
        <v>1</v>
      </c>
      <c r="R1784" s="202">
        <f>Q1784*H1784</f>
        <v>2.5000000000000001E-2</v>
      </c>
      <c r="S1784" s="202">
        <v>0</v>
      </c>
      <c r="T1784" s="203">
        <f>S1784*H1784</f>
        <v>0</v>
      </c>
      <c r="U1784" s="35"/>
      <c r="V1784" s="35"/>
      <c r="W1784" s="35"/>
      <c r="X1784" s="35"/>
      <c r="Y1784" s="35"/>
      <c r="Z1784" s="35"/>
      <c r="AA1784" s="35"/>
      <c r="AB1784" s="35"/>
      <c r="AC1784" s="35"/>
      <c r="AD1784" s="35"/>
      <c r="AE1784" s="35"/>
      <c r="AR1784" s="204" t="s">
        <v>422</v>
      </c>
      <c r="AT1784" s="204" t="s">
        <v>286</v>
      </c>
      <c r="AU1784" s="204" t="s">
        <v>82</v>
      </c>
      <c r="AY1784" s="18" t="s">
        <v>206</v>
      </c>
      <c r="BE1784" s="205">
        <f>IF(N1784="základní",J1784,0)</f>
        <v>0</v>
      </c>
      <c r="BF1784" s="205">
        <f>IF(N1784="snížená",J1784,0)</f>
        <v>0</v>
      </c>
      <c r="BG1784" s="205">
        <f>IF(N1784="zákl. přenesená",J1784,0)</f>
        <v>0</v>
      </c>
      <c r="BH1784" s="205">
        <f>IF(N1784="sníž. přenesená",J1784,0)</f>
        <v>0</v>
      </c>
      <c r="BI1784" s="205">
        <f>IF(N1784="nulová",J1784,0)</f>
        <v>0</v>
      </c>
      <c r="BJ1784" s="18" t="s">
        <v>80</v>
      </c>
      <c r="BK1784" s="205">
        <f>ROUND(I1784*H1784,2)</f>
        <v>0</v>
      </c>
      <c r="BL1784" s="18" t="s">
        <v>343</v>
      </c>
      <c r="BM1784" s="204" t="s">
        <v>4454</v>
      </c>
    </row>
    <row r="1785" spans="1:65" s="13" customFormat="1" ht="11.25">
      <c r="B1785" s="206"/>
      <c r="C1785" s="207"/>
      <c r="D1785" s="208" t="s">
        <v>246</v>
      </c>
      <c r="E1785" s="209" t="s">
        <v>19</v>
      </c>
      <c r="F1785" s="210" t="s">
        <v>4455</v>
      </c>
      <c r="G1785" s="207"/>
      <c r="H1785" s="211">
        <v>2.5000000000000001E-2</v>
      </c>
      <c r="I1785" s="212"/>
      <c r="J1785" s="207"/>
      <c r="K1785" s="207"/>
      <c r="L1785" s="213"/>
      <c r="M1785" s="214"/>
      <c r="N1785" s="215"/>
      <c r="O1785" s="215"/>
      <c r="P1785" s="215"/>
      <c r="Q1785" s="215"/>
      <c r="R1785" s="215"/>
      <c r="S1785" s="215"/>
      <c r="T1785" s="216"/>
      <c r="AT1785" s="217" t="s">
        <v>246</v>
      </c>
      <c r="AU1785" s="217" t="s">
        <v>82</v>
      </c>
      <c r="AV1785" s="13" t="s">
        <v>82</v>
      </c>
      <c r="AW1785" s="13" t="s">
        <v>33</v>
      </c>
      <c r="AX1785" s="13" t="s">
        <v>80</v>
      </c>
      <c r="AY1785" s="217" t="s">
        <v>206</v>
      </c>
    </row>
    <row r="1786" spans="1:65" s="2" customFormat="1" ht="16.5" customHeight="1">
      <c r="A1786" s="35"/>
      <c r="B1786" s="36"/>
      <c r="C1786" s="193" t="s">
        <v>4456</v>
      </c>
      <c r="D1786" s="193" t="s">
        <v>208</v>
      </c>
      <c r="E1786" s="194" t="s">
        <v>4457</v>
      </c>
      <c r="F1786" s="195" t="s">
        <v>4458</v>
      </c>
      <c r="G1786" s="196" t="s">
        <v>220</v>
      </c>
      <c r="H1786" s="197">
        <v>5</v>
      </c>
      <c r="I1786" s="198"/>
      <c r="J1786" s="199">
        <f>ROUND(I1786*H1786,2)</f>
        <v>0</v>
      </c>
      <c r="K1786" s="195" t="s">
        <v>277</v>
      </c>
      <c r="L1786" s="40"/>
      <c r="M1786" s="200" t="s">
        <v>19</v>
      </c>
      <c r="N1786" s="201" t="s">
        <v>43</v>
      </c>
      <c r="O1786" s="65"/>
      <c r="P1786" s="202">
        <f>O1786*H1786</f>
        <v>0</v>
      </c>
      <c r="Q1786" s="202">
        <v>0</v>
      </c>
      <c r="R1786" s="202">
        <f>Q1786*H1786</f>
        <v>0</v>
      </c>
      <c r="S1786" s="202">
        <v>0</v>
      </c>
      <c r="T1786" s="203">
        <f>S1786*H1786</f>
        <v>0</v>
      </c>
      <c r="U1786" s="35"/>
      <c r="V1786" s="35"/>
      <c r="W1786" s="35"/>
      <c r="X1786" s="35"/>
      <c r="Y1786" s="35"/>
      <c r="Z1786" s="35"/>
      <c r="AA1786" s="35"/>
      <c r="AB1786" s="35"/>
      <c r="AC1786" s="35"/>
      <c r="AD1786" s="35"/>
      <c r="AE1786" s="35"/>
      <c r="AR1786" s="204" t="s">
        <v>343</v>
      </c>
      <c r="AT1786" s="204" t="s">
        <v>208</v>
      </c>
      <c r="AU1786" s="204" t="s">
        <v>82</v>
      </c>
      <c r="AY1786" s="18" t="s">
        <v>206</v>
      </c>
      <c r="BE1786" s="205">
        <f>IF(N1786="základní",J1786,0)</f>
        <v>0</v>
      </c>
      <c r="BF1786" s="205">
        <f>IF(N1786="snížená",J1786,0)</f>
        <v>0</v>
      </c>
      <c r="BG1786" s="205">
        <f>IF(N1786="zákl. přenesená",J1786,0)</f>
        <v>0</v>
      </c>
      <c r="BH1786" s="205">
        <f>IF(N1786="sníž. přenesená",J1786,0)</f>
        <v>0</v>
      </c>
      <c r="BI1786" s="205">
        <f>IF(N1786="nulová",J1786,0)</f>
        <v>0</v>
      </c>
      <c r="BJ1786" s="18" t="s">
        <v>80</v>
      </c>
      <c r="BK1786" s="205">
        <f>ROUND(I1786*H1786,2)</f>
        <v>0</v>
      </c>
      <c r="BL1786" s="18" t="s">
        <v>343</v>
      </c>
      <c r="BM1786" s="204" t="s">
        <v>4459</v>
      </c>
    </row>
    <row r="1787" spans="1:65" s="13" customFormat="1" ht="11.25">
      <c r="B1787" s="206"/>
      <c r="C1787" s="207"/>
      <c r="D1787" s="208" t="s">
        <v>246</v>
      </c>
      <c r="E1787" s="209" t="s">
        <v>19</v>
      </c>
      <c r="F1787" s="210" t="s">
        <v>4460</v>
      </c>
      <c r="G1787" s="207"/>
      <c r="H1787" s="211">
        <v>5</v>
      </c>
      <c r="I1787" s="212"/>
      <c r="J1787" s="207"/>
      <c r="K1787" s="207"/>
      <c r="L1787" s="213"/>
      <c r="M1787" s="214"/>
      <c r="N1787" s="215"/>
      <c r="O1787" s="215"/>
      <c r="P1787" s="215"/>
      <c r="Q1787" s="215"/>
      <c r="R1787" s="215"/>
      <c r="S1787" s="215"/>
      <c r="T1787" s="216"/>
      <c r="AT1787" s="217" t="s">
        <v>246</v>
      </c>
      <c r="AU1787" s="217" t="s">
        <v>82</v>
      </c>
      <c r="AV1787" s="13" t="s">
        <v>82</v>
      </c>
      <c r="AW1787" s="13" t="s">
        <v>33</v>
      </c>
      <c r="AX1787" s="13" t="s">
        <v>80</v>
      </c>
      <c r="AY1787" s="217" t="s">
        <v>206</v>
      </c>
    </row>
    <row r="1788" spans="1:65" s="2" customFormat="1" ht="16.5" customHeight="1">
      <c r="A1788" s="35"/>
      <c r="B1788" s="36"/>
      <c r="C1788" s="224" t="s">
        <v>4461</v>
      </c>
      <c r="D1788" s="224" t="s">
        <v>286</v>
      </c>
      <c r="E1788" s="225" t="s">
        <v>4462</v>
      </c>
      <c r="F1788" s="226" t="s">
        <v>4463</v>
      </c>
      <c r="G1788" s="227" t="s">
        <v>289</v>
      </c>
      <c r="H1788" s="228">
        <v>3.3000000000000002E-2</v>
      </c>
      <c r="I1788" s="229"/>
      <c r="J1788" s="230">
        <f>ROUND(I1788*H1788,2)</f>
        <v>0</v>
      </c>
      <c r="K1788" s="226" t="s">
        <v>277</v>
      </c>
      <c r="L1788" s="231"/>
      <c r="M1788" s="232" t="s">
        <v>19</v>
      </c>
      <c r="N1788" s="233" t="s">
        <v>43</v>
      </c>
      <c r="O1788" s="65"/>
      <c r="P1788" s="202">
        <f>O1788*H1788</f>
        <v>0</v>
      </c>
      <c r="Q1788" s="202">
        <v>1</v>
      </c>
      <c r="R1788" s="202">
        <f>Q1788*H1788</f>
        <v>3.3000000000000002E-2</v>
      </c>
      <c r="S1788" s="202">
        <v>0</v>
      </c>
      <c r="T1788" s="203">
        <f>S1788*H1788</f>
        <v>0</v>
      </c>
      <c r="U1788" s="35"/>
      <c r="V1788" s="35"/>
      <c r="W1788" s="35"/>
      <c r="X1788" s="35"/>
      <c r="Y1788" s="35"/>
      <c r="Z1788" s="35"/>
      <c r="AA1788" s="35"/>
      <c r="AB1788" s="35"/>
      <c r="AC1788" s="35"/>
      <c r="AD1788" s="35"/>
      <c r="AE1788" s="35"/>
      <c r="AR1788" s="204" t="s">
        <v>422</v>
      </c>
      <c r="AT1788" s="204" t="s">
        <v>286</v>
      </c>
      <c r="AU1788" s="204" t="s">
        <v>82</v>
      </c>
      <c r="AY1788" s="18" t="s">
        <v>206</v>
      </c>
      <c r="BE1788" s="205">
        <f>IF(N1788="základní",J1788,0)</f>
        <v>0</v>
      </c>
      <c r="BF1788" s="205">
        <f>IF(N1788="snížená",J1788,0)</f>
        <v>0</v>
      </c>
      <c r="BG1788" s="205">
        <f>IF(N1788="zákl. přenesená",J1788,0)</f>
        <v>0</v>
      </c>
      <c r="BH1788" s="205">
        <f>IF(N1788="sníž. přenesená",J1788,0)</f>
        <v>0</v>
      </c>
      <c r="BI1788" s="205">
        <f>IF(N1788="nulová",J1788,0)</f>
        <v>0</v>
      </c>
      <c r="BJ1788" s="18" t="s">
        <v>80</v>
      </c>
      <c r="BK1788" s="205">
        <f>ROUND(I1788*H1788,2)</f>
        <v>0</v>
      </c>
      <c r="BL1788" s="18" t="s">
        <v>343</v>
      </c>
      <c r="BM1788" s="204" t="s">
        <v>4464</v>
      </c>
    </row>
    <row r="1789" spans="1:65" s="13" customFormat="1" ht="11.25">
      <c r="B1789" s="206"/>
      <c r="C1789" s="207"/>
      <c r="D1789" s="208" t="s">
        <v>246</v>
      </c>
      <c r="E1789" s="209" t="s">
        <v>19</v>
      </c>
      <c r="F1789" s="210" t="s">
        <v>4465</v>
      </c>
      <c r="G1789" s="207"/>
      <c r="H1789" s="211">
        <v>3.2000000000000001E-2</v>
      </c>
      <c r="I1789" s="212"/>
      <c r="J1789" s="207"/>
      <c r="K1789" s="207"/>
      <c r="L1789" s="213"/>
      <c r="M1789" s="214"/>
      <c r="N1789" s="215"/>
      <c r="O1789" s="215"/>
      <c r="P1789" s="215"/>
      <c r="Q1789" s="215"/>
      <c r="R1789" s="215"/>
      <c r="S1789" s="215"/>
      <c r="T1789" s="216"/>
      <c r="AT1789" s="217" t="s">
        <v>246</v>
      </c>
      <c r="AU1789" s="217" t="s">
        <v>82</v>
      </c>
      <c r="AV1789" s="13" t="s">
        <v>82</v>
      </c>
      <c r="AW1789" s="13" t="s">
        <v>33</v>
      </c>
      <c r="AX1789" s="13" t="s">
        <v>80</v>
      </c>
      <c r="AY1789" s="217" t="s">
        <v>206</v>
      </c>
    </row>
    <row r="1790" spans="1:65" s="13" customFormat="1" ht="11.25">
      <c r="B1790" s="206"/>
      <c r="C1790" s="207"/>
      <c r="D1790" s="208" t="s">
        <v>246</v>
      </c>
      <c r="E1790" s="207"/>
      <c r="F1790" s="210" t="s">
        <v>4466</v>
      </c>
      <c r="G1790" s="207"/>
      <c r="H1790" s="211">
        <v>3.3000000000000002E-2</v>
      </c>
      <c r="I1790" s="212"/>
      <c r="J1790" s="207"/>
      <c r="K1790" s="207"/>
      <c r="L1790" s="213"/>
      <c r="M1790" s="214"/>
      <c r="N1790" s="215"/>
      <c r="O1790" s="215"/>
      <c r="P1790" s="215"/>
      <c r="Q1790" s="215"/>
      <c r="R1790" s="215"/>
      <c r="S1790" s="215"/>
      <c r="T1790" s="216"/>
      <c r="AT1790" s="217" t="s">
        <v>246</v>
      </c>
      <c r="AU1790" s="217" t="s">
        <v>82</v>
      </c>
      <c r="AV1790" s="13" t="s">
        <v>82</v>
      </c>
      <c r="AW1790" s="13" t="s">
        <v>4</v>
      </c>
      <c r="AX1790" s="13" t="s">
        <v>80</v>
      </c>
      <c r="AY1790" s="217" t="s">
        <v>206</v>
      </c>
    </row>
    <row r="1791" spans="1:65" s="2" customFormat="1" ht="16.5" customHeight="1">
      <c r="A1791" s="35"/>
      <c r="B1791" s="36"/>
      <c r="C1791" s="224" t="s">
        <v>4467</v>
      </c>
      <c r="D1791" s="224" t="s">
        <v>286</v>
      </c>
      <c r="E1791" s="225" t="s">
        <v>4468</v>
      </c>
      <c r="F1791" s="226" t="s">
        <v>4469</v>
      </c>
      <c r="G1791" s="227" t="s">
        <v>289</v>
      </c>
      <c r="H1791" s="228">
        <v>2.1000000000000001E-2</v>
      </c>
      <c r="I1791" s="229"/>
      <c r="J1791" s="230">
        <f>ROUND(I1791*H1791,2)</f>
        <v>0</v>
      </c>
      <c r="K1791" s="226" t="s">
        <v>277</v>
      </c>
      <c r="L1791" s="231"/>
      <c r="M1791" s="232" t="s">
        <v>19</v>
      </c>
      <c r="N1791" s="233" t="s">
        <v>43</v>
      </c>
      <c r="O1791" s="65"/>
      <c r="P1791" s="202">
        <f>O1791*H1791</f>
        <v>0</v>
      </c>
      <c r="Q1791" s="202">
        <v>1</v>
      </c>
      <c r="R1791" s="202">
        <f>Q1791*H1791</f>
        <v>2.1000000000000001E-2</v>
      </c>
      <c r="S1791" s="202">
        <v>0</v>
      </c>
      <c r="T1791" s="203">
        <f>S1791*H1791</f>
        <v>0</v>
      </c>
      <c r="U1791" s="35"/>
      <c r="V1791" s="35"/>
      <c r="W1791" s="35"/>
      <c r="X1791" s="35"/>
      <c r="Y1791" s="35"/>
      <c r="Z1791" s="35"/>
      <c r="AA1791" s="35"/>
      <c r="AB1791" s="35"/>
      <c r="AC1791" s="35"/>
      <c r="AD1791" s="35"/>
      <c r="AE1791" s="35"/>
      <c r="AR1791" s="204" t="s">
        <v>422</v>
      </c>
      <c r="AT1791" s="204" t="s">
        <v>286</v>
      </c>
      <c r="AU1791" s="204" t="s">
        <v>82</v>
      </c>
      <c r="AY1791" s="18" t="s">
        <v>206</v>
      </c>
      <c r="BE1791" s="205">
        <f>IF(N1791="základní",J1791,0)</f>
        <v>0</v>
      </c>
      <c r="BF1791" s="205">
        <f>IF(N1791="snížená",J1791,0)</f>
        <v>0</v>
      </c>
      <c r="BG1791" s="205">
        <f>IF(N1791="zákl. přenesená",J1791,0)</f>
        <v>0</v>
      </c>
      <c r="BH1791" s="205">
        <f>IF(N1791="sníž. přenesená",J1791,0)</f>
        <v>0</v>
      </c>
      <c r="BI1791" s="205">
        <f>IF(N1791="nulová",J1791,0)</f>
        <v>0</v>
      </c>
      <c r="BJ1791" s="18" t="s">
        <v>80</v>
      </c>
      <c r="BK1791" s="205">
        <f>ROUND(I1791*H1791,2)</f>
        <v>0</v>
      </c>
      <c r="BL1791" s="18" t="s">
        <v>343</v>
      </c>
      <c r="BM1791" s="204" t="s">
        <v>4470</v>
      </c>
    </row>
    <row r="1792" spans="1:65" s="13" customFormat="1" ht="11.25">
      <c r="B1792" s="206"/>
      <c r="C1792" s="207"/>
      <c r="D1792" s="208" t="s">
        <v>246</v>
      </c>
      <c r="E1792" s="209" t="s">
        <v>19</v>
      </c>
      <c r="F1792" s="210" t="s">
        <v>4471</v>
      </c>
      <c r="G1792" s="207"/>
      <c r="H1792" s="211">
        <v>2.1000000000000001E-2</v>
      </c>
      <c r="I1792" s="212"/>
      <c r="J1792" s="207"/>
      <c r="K1792" s="207"/>
      <c r="L1792" s="213"/>
      <c r="M1792" s="214"/>
      <c r="N1792" s="215"/>
      <c r="O1792" s="215"/>
      <c r="P1792" s="215"/>
      <c r="Q1792" s="215"/>
      <c r="R1792" s="215"/>
      <c r="S1792" s="215"/>
      <c r="T1792" s="216"/>
      <c r="AT1792" s="217" t="s">
        <v>246</v>
      </c>
      <c r="AU1792" s="217" t="s">
        <v>82</v>
      </c>
      <c r="AV1792" s="13" t="s">
        <v>82</v>
      </c>
      <c r="AW1792" s="13" t="s">
        <v>33</v>
      </c>
      <c r="AX1792" s="13" t="s">
        <v>80</v>
      </c>
      <c r="AY1792" s="217" t="s">
        <v>206</v>
      </c>
    </row>
    <row r="1793" spans="1:65" s="2" customFormat="1" ht="16.5" customHeight="1">
      <c r="A1793" s="35"/>
      <c r="B1793" s="36"/>
      <c r="C1793" s="193" t="s">
        <v>4472</v>
      </c>
      <c r="D1793" s="193" t="s">
        <v>208</v>
      </c>
      <c r="E1793" s="194" t="s">
        <v>4473</v>
      </c>
      <c r="F1793" s="195" t="s">
        <v>4474</v>
      </c>
      <c r="G1793" s="196" t="s">
        <v>307</v>
      </c>
      <c r="H1793" s="197">
        <v>1222.298</v>
      </c>
      <c r="I1793" s="198"/>
      <c r="J1793" s="199">
        <f>ROUND(I1793*H1793,2)</f>
        <v>0</v>
      </c>
      <c r="K1793" s="195" t="s">
        <v>277</v>
      </c>
      <c r="L1793" s="40"/>
      <c r="M1793" s="200" t="s">
        <v>19</v>
      </c>
      <c r="N1793" s="201" t="s">
        <v>43</v>
      </c>
      <c r="O1793" s="65"/>
      <c r="P1793" s="202">
        <f>O1793*H1793</f>
        <v>0</v>
      </c>
      <c r="Q1793" s="202">
        <v>6.9999999999999994E-5</v>
      </c>
      <c r="R1793" s="202">
        <f>Q1793*H1793</f>
        <v>8.5560859999999989E-2</v>
      </c>
      <c r="S1793" s="202">
        <v>0</v>
      </c>
      <c r="T1793" s="203">
        <f>S1793*H1793</f>
        <v>0</v>
      </c>
      <c r="U1793" s="35"/>
      <c r="V1793" s="35"/>
      <c r="W1793" s="35"/>
      <c r="X1793" s="35"/>
      <c r="Y1793" s="35"/>
      <c r="Z1793" s="35"/>
      <c r="AA1793" s="35"/>
      <c r="AB1793" s="35"/>
      <c r="AC1793" s="35"/>
      <c r="AD1793" s="35"/>
      <c r="AE1793" s="35"/>
      <c r="AR1793" s="204" t="s">
        <v>343</v>
      </c>
      <c r="AT1793" s="204" t="s">
        <v>208</v>
      </c>
      <c r="AU1793" s="204" t="s">
        <v>82</v>
      </c>
      <c r="AY1793" s="18" t="s">
        <v>206</v>
      </c>
      <c r="BE1793" s="205">
        <f>IF(N1793="základní",J1793,0)</f>
        <v>0</v>
      </c>
      <c r="BF1793" s="205">
        <f>IF(N1793="snížená",J1793,0)</f>
        <v>0</v>
      </c>
      <c r="BG1793" s="205">
        <f>IF(N1793="zákl. přenesená",J1793,0)</f>
        <v>0</v>
      </c>
      <c r="BH1793" s="205">
        <f>IF(N1793="sníž. přenesená",J1793,0)</f>
        <v>0</v>
      </c>
      <c r="BI1793" s="205">
        <f>IF(N1793="nulová",J1793,0)</f>
        <v>0</v>
      </c>
      <c r="BJ1793" s="18" t="s">
        <v>80</v>
      </c>
      <c r="BK1793" s="205">
        <f>ROUND(I1793*H1793,2)</f>
        <v>0</v>
      </c>
      <c r="BL1793" s="18" t="s">
        <v>343</v>
      </c>
      <c r="BM1793" s="204" t="s">
        <v>4475</v>
      </c>
    </row>
    <row r="1794" spans="1:65" s="2" customFormat="1" ht="29.25">
      <c r="A1794" s="35"/>
      <c r="B1794" s="36"/>
      <c r="C1794" s="37"/>
      <c r="D1794" s="208" t="s">
        <v>279</v>
      </c>
      <c r="E1794" s="37"/>
      <c r="F1794" s="221" t="s">
        <v>1149</v>
      </c>
      <c r="G1794" s="37"/>
      <c r="H1794" s="37"/>
      <c r="I1794" s="116"/>
      <c r="J1794" s="37"/>
      <c r="K1794" s="37"/>
      <c r="L1794" s="40"/>
      <c r="M1794" s="222"/>
      <c r="N1794" s="223"/>
      <c r="O1794" s="65"/>
      <c r="P1794" s="65"/>
      <c r="Q1794" s="65"/>
      <c r="R1794" s="65"/>
      <c r="S1794" s="65"/>
      <c r="T1794" s="66"/>
      <c r="U1794" s="35"/>
      <c r="V1794" s="35"/>
      <c r="W1794" s="35"/>
      <c r="X1794" s="35"/>
      <c r="Y1794" s="35"/>
      <c r="Z1794" s="35"/>
      <c r="AA1794" s="35"/>
      <c r="AB1794" s="35"/>
      <c r="AC1794" s="35"/>
      <c r="AD1794" s="35"/>
      <c r="AE1794" s="35"/>
      <c r="AT1794" s="18" t="s">
        <v>279</v>
      </c>
      <c r="AU1794" s="18" t="s">
        <v>82</v>
      </c>
    </row>
    <row r="1795" spans="1:65" s="13" customFormat="1" ht="11.25">
      <c r="B1795" s="206"/>
      <c r="C1795" s="207"/>
      <c r="D1795" s="208" t="s">
        <v>246</v>
      </c>
      <c r="E1795" s="209" t="s">
        <v>19</v>
      </c>
      <c r="F1795" s="210" t="s">
        <v>4476</v>
      </c>
      <c r="G1795" s="207"/>
      <c r="H1795" s="211">
        <v>2.512</v>
      </c>
      <c r="I1795" s="212"/>
      <c r="J1795" s="207"/>
      <c r="K1795" s="207"/>
      <c r="L1795" s="213"/>
      <c r="M1795" s="214"/>
      <c r="N1795" s="215"/>
      <c r="O1795" s="215"/>
      <c r="P1795" s="215"/>
      <c r="Q1795" s="215"/>
      <c r="R1795" s="215"/>
      <c r="S1795" s="215"/>
      <c r="T1795" s="216"/>
      <c r="AT1795" s="217" t="s">
        <v>246</v>
      </c>
      <c r="AU1795" s="217" t="s">
        <v>82</v>
      </c>
      <c r="AV1795" s="13" t="s">
        <v>82</v>
      </c>
      <c r="AW1795" s="13" t="s">
        <v>33</v>
      </c>
      <c r="AX1795" s="13" t="s">
        <v>72</v>
      </c>
      <c r="AY1795" s="217" t="s">
        <v>206</v>
      </c>
    </row>
    <row r="1796" spans="1:65" s="13" customFormat="1" ht="11.25">
      <c r="B1796" s="206"/>
      <c r="C1796" s="207"/>
      <c r="D1796" s="208" t="s">
        <v>246</v>
      </c>
      <c r="E1796" s="209" t="s">
        <v>19</v>
      </c>
      <c r="F1796" s="210" t="s">
        <v>4477</v>
      </c>
      <c r="G1796" s="207"/>
      <c r="H1796" s="211">
        <v>124</v>
      </c>
      <c r="I1796" s="212"/>
      <c r="J1796" s="207"/>
      <c r="K1796" s="207"/>
      <c r="L1796" s="213"/>
      <c r="M1796" s="214"/>
      <c r="N1796" s="215"/>
      <c r="O1796" s="215"/>
      <c r="P1796" s="215"/>
      <c r="Q1796" s="215"/>
      <c r="R1796" s="215"/>
      <c r="S1796" s="215"/>
      <c r="T1796" s="216"/>
      <c r="AT1796" s="217" t="s">
        <v>246</v>
      </c>
      <c r="AU1796" s="217" t="s">
        <v>82</v>
      </c>
      <c r="AV1796" s="13" t="s">
        <v>82</v>
      </c>
      <c r="AW1796" s="13" t="s">
        <v>33</v>
      </c>
      <c r="AX1796" s="13" t="s">
        <v>72</v>
      </c>
      <c r="AY1796" s="217" t="s">
        <v>206</v>
      </c>
    </row>
    <row r="1797" spans="1:65" s="13" customFormat="1" ht="11.25">
      <c r="B1797" s="206"/>
      <c r="C1797" s="207"/>
      <c r="D1797" s="208" t="s">
        <v>246</v>
      </c>
      <c r="E1797" s="209" t="s">
        <v>19</v>
      </c>
      <c r="F1797" s="210" t="s">
        <v>4478</v>
      </c>
      <c r="G1797" s="207"/>
      <c r="H1797" s="211">
        <v>88</v>
      </c>
      <c r="I1797" s="212"/>
      <c r="J1797" s="207"/>
      <c r="K1797" s="207"/>
      <c r="L1797" s="213"/>
      <c r="M1797" s="214"/>
      <c r="N1797" s="215"/>
      <c r="O1797" s="215"/>
      <c r="P1797" s="215"/>
      <c r="Q1797" s="215"/>
      <c r="R1797" s="215"/>
      <c r="S1797" s="215"/>
      <c r="T1797" s="216"/>
      <c r="AT1797" s="217" t="s">
        <v>246</v>
      </c>
      <c r="AU1797" s="217" t="s">
        <v>82</v>
      </c>
      <c r="AV1797" s="13" t="s">
        <v>82</v>
      </c>
      <c r="AW1797" s="13" t="s">
        <v>33</v>
      </c>
      <c r="AX1797" s="13" t="s">
        <v>72</v>
      </c>
      <c r="AY1797" s="217" t="s">
        <v>206</v>
      </c>
    </row>
    <row r="1798" spans="1:65" s="13" customFormat="1" ht="11.25">
      <c r="B1798" s="206"/>
      <c r="C1798" s="207"/>
      <c r="D1798" s="208" t="s">
        <v>246</v>
      </c>
      <c r="E1798" s="209" t="s">
        <v>19</v>
      </c>
      <c r="F1798" s="210" t="s">
        <v>4479</v>
      </c>
      <c r="G1798" s="207"/>
      <c r="H1798" s="211">
        <v>68</v>
      </c>
      <c r="I1798" s="212"/>
      <c r="J1798" s="207"/>
      <c r="K1798" s="207"/>
      <c r="L1798" s="213"/>
      <c r="M1798" s="214"/>
      <c r="N1798" s="215"/>
      <c r="O1798" s="215"/>
      <c r="P1798" s="215"/>
      <c r="Q1798" s="215"/>
      <c r="R1798" s="215"/>
      <c r="S1798" s="215"/>
      <c r="T1798" s="216"/>
      <c r="AT1798" s="217" t="s">
        <v>246</v>
      </c>
      <c r="AU1798" s="217" t="s">
        <v>82</v>
      </c>
      <c r="AV1798" s="13" t="s">
        <v>82</v>
      </c>
      <c r="AW1798" s="13" t="s">
        <v>33</v>
      </c>
      <c r="AX1798" s="13" t="s">
        <v>72</v>
      </c>
      <c r="AY1798" s="217" t="s">
        <v>206</v>
      </c>
    </row>
    <row r="1799" spans="1:65" s="13" customFormat="1" ht="11.25">
      <c r="B1799" s="206"/>
      <c r="C1799" s="207"/>
      <c r="D1799" s="208" t="s">
        <v>246</v>
      </c>
      <c r="E1799" s="209" t="s">
        <v>19</v>
      </c>
      <c r="F1799" s="210" t="s">
        <v>4480</v>
      </c>
      <c r="G1799" s="207"/>
      <c r="H1799" s="211">
        <v>72</v>
      </c>
      <c r="I1799" s="212"/>
      <c r="J1799" s="207"/>
      <c r="K1799" s="207"/>
      <c r="L1799" s="213"/>
      <c r="M1799" s="214"/>
      <c r="N1799" s="215"/>
      <c r="O1799" s="215"/>
      <c r="P1799" s="215"/>
      <c r="Q1799" s="215"/>
      <c r="R1799" s="215"/>
      <c r="S1799" s="215"/>
      <c r="T1799" s="216"/>
      <c r="AT1799" s="217" t="s">
        <v>246</v>
      </c>
      <c r="AU1799" s="217" t="s">
        <v>82</v>
      </c>
      <c r="AV1799" s="13" t="s">
        <v>82</v>
      </c>
      <c r="AW1799" s="13" t="s">
        <v>33</v>
      </c>
      <c r="AX1799" s="13" t="s">
        <v>72</v>
      </c>
      <c r="AY1799" s="217" t="s">
        <v>206</v>
      </c>
    </row>
    <row r="1800" spans="1:65" s="13" customFormat="1" ht="11.25">
      <c r="B1800" s="206"/>
      <c r="C1800" s="207"/>
      <c r="D1800" s="208" t="s">
        <v>246</v>
      </c>
      <c r="E1800" s="209" t="s">
        <v>19</v>
      </c>
      <c r="F1800" s="210" t="s">
        <v>4481</v>
      </c>
      <c r="G1800" s="207"/>
      <c r="H1800" s="211">
        <v>440.06900000000002</v>
      </c>
      <c r="I1800" s="212"/>
      <c r="J1800" s="207"/>
      <c r="K1800" s="207"/>
      <c r="L1800" s="213"/>
      <c r="M1800" s="214"/>
      <c r="N1800" s="215"/>
      <c r="O1800" s="215"/>
      <c r="P1800" s="215"/>
      <c r="Q1800" s="215"/>
      <c r="R1800" s="215"/>
      <c r="S1800" s="215"/>
      <c r="T1800" s="216"/>
      <c r="AT1800" s="217" t="s">
        <v>246</v>
      </c>
      <c r="AU1800" s="217" t="s">
        <v>82</v>
      </c>
      <c r="AV1800" s="13" t="s">
        <v>82</v>
      </c>
      <c r="AW1800" s="13" t="s">
        <v>33</v>
      </c>
      <c r="AX1800" s="13" t="s">
        <v>72</v>
      </c>
      <c r="AY1800" s="217" t="s">
        <v>206</v>
      </c>
    </row>
    <row r="1801" spans="1:65" s="13" customFormat="1" ht="11.25">
      <c r="B1801" s="206"/>
      <c r="C1801" s="207"/>
      <c r="D1801" s="208" t="s">
        <v>246</v>
      </c>
      <c r="E1801" s="209" t="s">
        <v>19</v>
      </c>
      <c r="F1801" s="210" t="s">
        <v>4482</v>
      </c>
      <c r="G1801" s="207"/>
      <c r="H1801" s="211">
        <v>143.41999999999999</v>
      </c>
      <c r="I1801" s="212"/>
      <c r="J1801" s="207"/>
      <c r="K1801" s="207"/>
      <c r="L1801" s="213"/>
      <c r="M1801" s="214"/>
      <c r="N1801" s="215"/>
      <c r="O1801" s="215"/>
      <c r="P1801" s="215"/>
      <c r="Q1801" s="215"/>
      <c r="R1801" s="215"/>
      <c r="S1801" s="215"/>
      <c r="T1801" s="216"/>
      <c r="AT1801" s="217" t="s">
        <v>246</v>
      </c>
      <c r="AU1801" s="217" t="s">
        <v>82</v>
      </c>
      <c r="AV1801" s="13" t="s">
        <v>82</v>
      </c>
      <c r="AW1801" s="13" t="s">
        <v>33</v>
      </c>
      <c r="AX1801" s="13" t="s">
        <v>72</v>
      </c>
      <c r="AY1801" s="217" t="s">
        <v>206</v>
      </c>
    </row>
    <row r="1802" spans="1:65" s="13" customFormat="1" ht="11.25">
      <c r="B1802" s="206"/>
      <c r="C1802" s="207"/>
      <c r="D1802" s="208" t="s">
        <v>246</v>
      </c>
      <c r="E1802" s="209" t="s">
        <v>19</v>
      </c>
      <c r="F1802" s="210" t="s">
        <v>4483</v>
      </c>
      <c r="G1802" s="207"/>
      <c r="H1802" s="211">
        <v>77.024000000000001</v>
      </c>
      <c r="I1802" s="212"/>
      <c r="J1802" s="207"/>
      <c r="K1802" s="207"/>
      <c r="L1802" s="213"/>
      <c r="M1802" s="214"/>
      <c r="N1802" s="215"/>
      <c r="O1802" s="215"/>
      <c r="P1802" s="215"/>
      <c r="Q1802" s="215"/>
      <c r="R1802" s="215"/>
      <c r="S1802" s="215"/>
      <c r="T1802" s="216"/>
      <c r="AT1802" s="217" t="s">
        <v>246</v>
      </c>
      <c r="AU1802" s="217" t="s">
        <v>82</v>
      </c>
      <c r="AV1802" s="13" t="s">
        <v>82</v>
      </c>
      <c r="AW1802" s="13" t="s">
        <v>33</v>
      </c>
      <c r="AX1802" s="13" t="s">
        <v>72</v>
      </c>
      <c r="AY1802" s="217" t="s">
        <v>206</v>
      </c>
    </row>
    <row r="1803" spans="1:65" s="13" customFormat="1" ht="22.5">
      <c r="B1803" s="206"/>
      <c r="C1803" s="207"/>
      <c r="D1803" s="208" t="s">
        <v>246</v>
      </c>
      <c r="E1803" s="209" t="s">
        <v>19</v>
      </c>
      <c r="F1803" s="210" t="s">
        <v>4484</v>
      </c>
      <c r="G1803" s="207"/>
      <c r="H1803" s="211">
        <v>85.123000000000005</v>
      </c>
      <c r="I1803" s="212"/>
      <c r="J1803" s="207"/>
      <c r="K1803" s="207"/>
      <c r="L1803" s="213"/>
      <c r="M1803" s="214"/>
      <c r="N1803" s="215"/>
      <c r="O1803" s="215"/>
      <c r="P1803" s="215"/>
      <c r="Q1803" s="215"/>
      <c r="R1803" s="215"/>
      <c r="S1803" s="215"/>
      <c r="T1803" s="216"/>
      <c r="AT1803" s="217" t="s">
        <v>246</v>
      </c>
      <c r="AU1803" s="217" t="s">
        <v>82</v>
      </c>
      <c r="AV1803" s="13" t="s">
        <v>82</v>
      </c>
      <c r="AW1803" s="13" t="s">
        <v>33</v>
      </c>
      <c r="AX1803" s="13" t="s">
        <v>72</v>
      </c>
      <c r="AY1803" s="217" t="s">
        <v>206</v>
      </c>
    </row>
    <row r="1804" spans="1:65" s="13" customFormat="1" ht="11.25">
      <c r="B1804" s="206"/>
      <c r="C1804" s="207"/>
      <c r="D1804" s="208" t="s">
        <v>246</v>
      </c>
      <c r="E1804" s="209" t="s">
        <v>19</v>
      </c>
      <c r="F1804" s="210" t="s">
        <v>4485</v>
      </c>
      <c r="G1804" s="207"/>
      <c r="H1804" s="211">
        <v>32.24</v>
      </c>
      <c r="I1804" s="212"/>
      <c r="J1804" s="207"/>
      <c r="K1804" s="207"/>
      <c r="L1804" s="213"/>
      <c r="M1804" s="214"/>
      <c r="N1804" s="215"/>
      <c r="O1804" s="215"/>
      <c r="P1804" s="215"/>
      <c r="Q1804" s="215"/>
      <c r="R1804" s="215"/>
      <c r="S1804" s="215"/>
      <c r="T1804" s="216"/>
      <c r="AT1804" s="217" t="s">
        <v>246</v>
      </c>
      <c r="AU1804" s="217" t="s">
        <v>82</v>
      </c>
      <c r="AV1804" s="13" t="s">
        <v>82</v>
      </c>
      <c r="AW1804" s="13" t="s">
        <v>33</v>
      </c>
      <c r="AX1804" s="13" t="s">
        <v>72</v>
      </c>
      <c r="AY1804" s="217" t="s">
        <v>206</v>
      </c>
    </row>
    <row r="1805" spans="1:65" s="13" customFormat="1" ht="11.25">
      <c r="B1805" s="206"/>
      <c r="C1805" s="207"/>
      <c r="D1805" s="208" t="s">
        <v>246</v>
      </c>
      <c r="E1805" s="209" t="s">
        <v>19</v>
      </c>
      <c r="F1805" s="210" t="s">
        <v>4486</v>
      </c>
      <c r="G1805" s="207"/>
      <c r="H1805" s="211">
        <v>35.664999999999999</v>
      </c>
      <c r="I1805" s="212"/>
      <c r="J1805" s="207"/>
      <c r="K1805" s="207"/>
      <c r="L1805" s="213"/>
      <c r="M1805" s="214"/>
      <c r="N1805" s="215"/>
      <c r="O1805" s="215"/>
      <c r="P1805" s="215"/>
      <c r="Q1805" s="215"/>
      <c r="R1805" s="215"/>
      <c r="S1805" s="215"/>
      <c r="T1805" s="216"/>
      <c r="AT1805" s="217" t="s">
        <v>246</v>
      </c>
      <c r="AU1805" s="217" t="s">
        <v>82</v>
      </c>
      <c r="AV1805" s="13" t="s">
        <v>82</v>
      </c>
      <c r="AW1805" s="13" t="s">
        <v>33</v>
      </c>
      <c r="AX1805" s="13" t="s">
        <v>72</v>
      </c>
      <c r="AY1805" s="217" t="s">
        <v>206</v>
      </c>
    </row>
    <row r="1806" spans="1:65" s="13" customFormat="1" ht="11.25">
      <c r="B1806" s="206"/>
      <c r="C1806" s="207"/>
      <c r="D1806" s="208" t="s">
        <v>246</v>
      </c>
      <c r="E1806" s="209" t="s">
        <v>19</v>
      </c>
      <c r="F1806" s="210" t="s">
        <v>4487</v>
      </c>
      <c r="G1806" s="207"/>
      <c r="H1806" s="211">
        <v>22.013000000000002</v>
      </c>
      <c r="I1806" s="212"/>
      <c r="J1806" s="207"/>
      <c r="K1806" s="207"/>
      <c r="L1806" s="213"/>
      <c r="M1806" s="214"/>
      <c r="N1806" s="215"/>
      <c r="O1806" s="215"/>
      <c r="P1806" s="215"/>
      <c r="Q1806" s="215"/>
      <c r="R1806" s="215"/>
      <c r="S1806" s="215"/>
      <c r="T1806" s="216"/>
      <c r="AT1806" s="217" t="s">
        <v>246</v>
      </c>
      <c r="AU1806" s="217" t="s">
        <v>82</v>
      </c>
      <c r="AV1806" s="13" t="s">
        <v>82</v>
      </c>
      <c r="AW1806" s="13" t="s">
        <v>33</v>
      </c>
      <c r="AX1806" s="13" t="s">
        <v>72</v>
      </c>
      <c r="AY1806" s="217" t="s">
        <v>206</v>
      </c>
    </row>
    <row r="1807" spans="1:65" s="13" customFormat="1" ht="11.25">
      <c r="B1807" s="206"/>
      <c r="C1807" s="207"/>
      <c r="D1807" s="208" t="s">
        <v>246</v>
      </c>
      <c r="E1807" s="209" t="s">
        <v>19</v>
      </c>
      <c r="F1807" s="210" t="s">
        <v>4488</v>
      </c>
      <c r="G1807" s="207"/>
      <c r="H1807" s="211">
        <v>32.231999999999999</v>
      </c>
      <c r="I1807" s="212"/>
      <c r="J1807" s="207"/>
      <c r="K1807" s="207"/>
      <c r="L1807" s="213"/>
      <c r="M1807" s="214"/>
      <c r="N1807" s="215"/>
      <c r="O1807" s="215"/>
      <c r="P1807" s="215"/>
      <c r="Q1807" s="215"/>
      <c r="R1807" s="215"/>
      <c r="S1807" s="215"/>
      <c r="T1807" s="216"/>
      <c r="AT1807" s="217" t="s">
        <v>246</v>
      </c>
      <c r="AU1807" s="217" t="s">
        <v>82</v>
      </c>
      <c r="AV1807" s="13" t="s">
        <v>82</v>
      </c>
      <c r="AW1807" s="13" t="s">
        <v>33</v>
      </c>
      <c r="AX1807" s="13" t="s">
        <v>72</v>
      </c>
      <c r="AY1807" s="217" t="s">
        <v>206</v>
      </c>
    </row>
    <row r="1808" spans="1:65" s="14" customFormat="1" ht="11.25">
      <c r="B1808" s="234"/>
      <c r="C1808" s="235"/>
      <c r="D1808" s="208" t="s">
        <v>246</v>
      </c>
      <c r="E1808" s="236" t="s">
        <v>19</v>
      </c>
      <c r="F1808" s="237" t="s">
        <v>406</v>
      </c>
      <c r="G1808" s="235"/>
      <c r="H1808" s="238">
        <v>1222.298</v>
      </c>
      <c r="I1808" s="239"/>
      <c r="J1808" s="235"/>
      <c r="K1808" s="235"/>
      <c r="L1808" s="240"/>
      <c r="M1808" s="241"/>
      <c r="N1808" s="242"/>
      <c r="O1808" s="242"/>
      <c r="P1808" s="242"/>
      <c r="Q1808" s="242"/>
      <c r="R1808" s="242"/>
      <c r="S1808" s="242"/>
      <c r="T1808" s="243"/>
      <c r="AT1808" s="244" t="s">
        <v>246</v>
      </c>
      <c r="AU1808" s="244" t="s">
        <v>82</v>
      </c>
      <c r="AV1808" s="14" t="s">
        <v>212</v>
      </c>
      <c r="AW1808" s="14" t="s">
        <v>33</v>
      </c>
      <c r="AX1808" s="14" t="s">
        <v>80</v>
      </c>
      <c r="AY1808" s="244" t="s">
        <v>206</v>
      </c>
    </row>
    <row r="1809" spans="1:65" s="2" customFormat="1" ht="16.5" customHeight="1">
      <c r="A1809" s="35"/>
      <c r="B1809" s="36"/>
      <c r="C1809" s="224" t="s">
        <v>4489</v>
      </c>
      <c r="D1809" s="224" t="s">
        <v>286</v>
      </c>
      <c r="E1809" s="225" t="s">
        <v>4151</v>
      </c>
      <c r="F1809" s="226" t="s">
        <v>4152</v>
      </c>
      <c r="G1809" s="227" t="s">
        <v>289</v>
      </c>
      <c r="H1809" s="228">
        <v>0.14299999999999999</v>
      </c>
      <c r="I1809" s="229"/>
      <c r="J1809" s="230">
        <f>ROUND(I1809*H1809,2)</f>
        <v>0</v>
      </c>
      <c r="K1809" s="226" t="s">
        <v>277</v>
      </c>
      <c r="L1809" s="231"/>
      <c r="M1809" s="232" t="s">
        <v>19</v>
      </c>
      <c r="N1809" s="233" t="s">
        <v>43</v>
      </c>
      <c r="O1809" s="65"/>
      <c r="P1809" s="202">
        <f>O1809*H1809</f>
        <v>0</v>
      </c>
      <c r="Q1809" s="202">
        <v>1</v>
      </c>
      <c r="R1809" s="202">
        <f>Q1809*H1809</f>
        <v>0.14299999999999999</v>
      </c>
      <c r="S1809" s="202">
        <v>0</v>
      </c>
      <c r="T1809" s="203">
        <f>S1809*H1809</f>
        <v>0</v>
      </c>
      <c r="U1809" s="35"/>
      <c r="V1809" s="35"/>
      <c r="W1809" s="35"/>
      <c r="X1809" s="35"/>
      <c r="Y1809" s="35"/>
      <c r="Z1809" s="35"/>
      <c r="AA1809" s="35"/>
      <c r="AB1809" s="35"/>
      <c r="AC1809" s="35"/>
      <c r="AD1809" s="35"/>
      <c r="AE1809" s="35"/>
      <c r="AR1809" s="204" t="s">
        <v>422</v>
      </c>
      <c r="AT1809" s="204" t="s">
        <v>286</v>
      </c>
      <c r="AU1809" s="204" t="s">
        <v>82</v>
      </c>
      <c r="AY1809" s="18" t="s">
        <v>206</v>
      </c>
      <c r="BE1809" s="205">
        <f>IF(N1809="základní",J1809,0)</f>
        <v>0</v>
      </c>
      <c r="BF1809" s="205">
        <f>IF(N1809="snížená",J1809,0)</f>
        <v>0</v>
      </c>
      <c r="BG1809" s="205">
        <f>IF(N1809="zákl. přenesená",J1809,0)</f>
        <v>0</v>
      </c>
      <c r="BH1809" s="205">
        <f>IF(N1809="sníž. přenesená",J1809,0)</f>
        <v>0</v>
      </c>
      <c r="BI1809" s="205">
        <f>IF(N1809="nulová",J1809,0)</f>
        <v>0</v>
      </c>
      <c r="BJ1809" s="18" t="s">
        <v>80</v>
      </c>
      <c r="BK1809" s="205">
        <f>ROUND(I1809*H1809,2)</f>
        <v>0</v>
      </c>
      <c r="BL1809" s="18" t="s">
        <v>343</v>
      </c>
      <c r="BM1809" s="204" t="s">
        <v>4490</v>
      </c>
    </row>
    <row r="1810" spans="1:65" s="13" customFormat="1" ht="11.25">
      <c r="B1810" s="206"/>
      <c r="C1810" s="207"/>
      <c r="D1810" s="208" t="s">
        <v>246</v>
      </c>
      <c r="E1810" s="209" t="s">
        <v>19</v>
      </c>
      <c r="F1810" s="210" t="s">
        <v>4491</v>
      </c>
      <c r="G1810" s="207"/>
      <c r="H1810" s="211">
        <v>0.14299999999999999</v>
      </c>
      <c r="I1810" s="212"/>
      <c r="J1810" s="207"/>
      <c r="K1810" s="207"/>
      <c r="L1810" s="213"/>
      <c r="M1810" s="214"/>
      <c r="N1810" s="215"/>
      <c r="O1810" s="215"/>
      <c r="P1810" s="215"/>
      <c r="Q1810" s="215"/>
      <c r="R1810" s="215"/>
      <c r="S1810" s="215"/>
      <c r="T1810" s="216"/>
      <c r="AT1810" s="217" t="s">
        <v>246</v>
      </c>
      <c r="AU1810" s="217" t="s">
        <v>82</v>
      </c>
      <c r="AV1810" s="13" t="s">
        <v>82</v>
      </c>
      <c r="AW1810" s="13" t="s">
        <v>33</v>
      </c>
      <c r="AX1810" s="13" t="s">
        <v>80</v>
      </c>
      <c r="AY1810" s="217" t="s">
        <v>206</v>
      </c>
    </row>
    <row r="1811" spans="1:65" s="2" customFormat="1" ht="16.5" customHeight="1">
      <c r="A1811" s="35"/>
      <c r="B1811" s="36"/>
      <c r="C1811" s="224" t="s">
        <v>4492</v>
      </c>
      <c r="D1811" s="224" t="s">
        <v>286</v>
      </c>
      <c r="E1811" s="225" t="s">
        <v>4493</v>
      </c>
      <c r="F1811" s="226" t="s">
        <v>4494</v>
      </c>
      <c r="G1811" s="227" t="s">
        <v>289</v>
      </c>
      <c r="H1811" s="228">
        <v>6.8000000000000005E-2</v>
      </c>
      <c r="I1811" s="229"/>
      <c r="J1811" s="230">
        <f>ROUND(I1811*H1811,2)</f>
        <v>0</v>
      </c>
      <c r="K1811" s="226" t="s">
        <v>277</v>
      </c>
      <c r="L1811" s="231"/>
      <c r="M1811" s="232" t="s">
        <v>19</v>
      </c>
      <c r="N1811" s="233" t="s">
        <v>43</v>
      </c>
      <c r="O1811" s="65"/>
      <c r="P1811" s="202">
        <f>O1811*H1811</f>
        <v>0</v>
      </c>
      <c r="Q1811" s="202">
        <v>1</v>
      </c>
      <c r="R1811" s="202">
        <f>Q1811*H1811</f>
        <v>6.8000000000000005E-2</v>
      </c>
      <c r="S1811" s="202">
        <v>0</v>
      </c>
      <c r="T1811" s="203">
        <f>S1811*H1811</f>
        <v>0</v>
      </c>
      <c r="U1811" s="35"/>
      <c r="V1811" s="35"/>
      <c r="W1811" s="35"/>
      <c r="X1811" s="35"/>
      <c r="Y1811" s="35"/>
      <c r="Z1811" s="35"/>
      <c r="AA1811" s="35"/>
      <c r="AB1811" s="35"/>
      <c r="AC1811" s="35"/>
      <c r="AD1811" s="35"/>
      <c r="AE1811" s="35"/>
      <c r="AR1811" s="204" t="s">
        <v>422</v>
      </c>
      <c r="AT1811" s="204" t="s">
        <v>286</v>
      </c>
      <c r="AU1811" s="204" t="s">
        <v>82</v>
      </c>
      <c r="AY1811" s="18" t="s">
        <v>206</v>
      </c>
      <c r="BE1811" s="205">
        <f>IF(N1811="základní",J1811,0)</f>
        <v>0</v>
      </c>
      <c r="BF1811" s="205">
        <f>IF(N1811="snížená",J1811,0)</f>
        <v>0</v>
      </c>
      <c r="BG1811" s="205">
        <f>IF(N1811="zákl. přenesená",J1811,0)</f>
        <v>0</v>
      </c>
      <c r="BH1811" s="205">
        <f>IF(N1811="sníž. přenesená",J1811,0)</f>
        <v>0</v>
      </c>
      <c r="BI1811" s="205">
        <f>IF(N1811="nulová",J1811,0)</f>
        <v>0</v>
      </c>
      <c r="BJ1811" s="18" t="s">
        <v>80</v>
      </c>
      <c r="BK1811" s="205">
        <f>ROUND(I1811*H1811,2)</f>
        <v>0</v>
      </c>
      <c r="BL1811" s="18" t="s">
        <v>343</v>
      </c>
      <c r="BM1811" s="204" t="s">
        <v>4495</v>
      </c>
    </row>
    <row r="1812" spans="1:65" s="13" customFormat="1" ht="11.25">
      <c r="B1812" s="206"/>
      <c r="C1812" s="207"/>
      <c r="D1812" s="208" t="s">
        <v>246</v>
      </c>
      <c r="E1812" s="209" t="s">
        <v>19</v>
      </c>
      <c r="F1812" s="210" t="s">
        <v>4496</v>
      </c>
      <c r="G1812" s="207"/>
      <c r="H1812" s="211">
        <v>6.8000000000000005E-2</v>
      </c>
      <c r="I1812" s="212"/>
      <c r="J1812" s="207"/>
      <c r="K1812" s="207"/>
      <c r="L1812" s="213"/>
      <c r="M1812" s="214"/>
      <c r="N1812" s="215"/>
      <c r="O1812" s="215"/>
      <c r="P1812" s="215"/>
      <c r="Q1812" s="215"/>
      <c r="R1812" s="215"/>
      <c r="S1812" s="215"/>
      <c r="T1812" s="216"/>
      <c r="AT1812" s="217" t="s">
        <v>246</v>
      </c>
      <c r="AU1812" s="217" t="s">
        <v>82</v>
      </c>
      <c r="AV1812" s="13" t="s">
        <v>82</v>
      </c>
      <c r="AW1812" s="13" t="s">
        <v>33</v>
      </c>
      <c r="AX1812" s="13" t="s">
        <v>80</v>
      </c>
      <c r="AY1812" s="217" t="s">
        <v>206</v>
      </c>
    </row>
    <row r="1813" spans="1:65" s="2" customFormat="1" ht="16.5" customHeight="1">
      <c r="A1813" s="35"/>
      <c r="B1813" s="36"/>
      <c r="C1813" s="224" t="s">
        <v>4497</v>
      </c>
      <c r="D1813" s="224" t="s">
        <v>286</v>
      </c>
      <c r="E1813" s="225" t="s">
        <v>4452</v>
      </c>
      <c r="F1813" s="226" t="s">
        <v>4453</v>
      </c>
      <c r="G1813" s="227" t="s">
        <v>289</v>
      </c>
      <c r="H1813" s="228">
        <v>3.2000000000000001E-2</v>
      </c>
      <c r="I1813" s="229"/>
      <c r="J1813" s="230">
        <f>ROUND(I1813*H1813,2)</f>
        <v>0</v>
      </c>
      <c r="K1813" s="226" t="s">
        <v>277</v>
      </c>
      <c r="L1813" s="231"/>
      <c r="M1813" s="232" t="s">
        <v>19</v>
      </c>
      <c r="N1813" s="233" t="s">
        <v>43</v>
      </c>
      <c r="O1813" s="65"/>
      <c r="P1813" s="202">
        <f>O1813*H1813</f>
        <v>0</v>
      </c>
      <c r="Q1813" s="202">
        <v>1</v>
      </c>
      <c r="R1813" s="202">
        <f>Q1813*H1813</f>
        <v>3.2000000000000001E-2</v>
      </c>
      <c r="S1813" s="202">
        <v>0</v>
      </c>
      <c r="T1813" s="203">
        <f>S1813*H1813</f>
        <v>0</v>
      </c>
      <c r="U1813" s="35"/>
      <c r="V1813" s="35"/>
      <c r="W1813" s="35"/>
      <c r="X1813" s="35"/>
      <c r="Y1813" s="35"/>
      <c r="Z1813" s="35"/>
      <c r="AA1813" s="35"/>
      <c r="AB1813" s="35"/>
      <c r="AC1813" s="35"/>
      <c r="AD1813" s="35"/>
      <c r="AE1813" s="35"/>
      <c r="AR1813" s="204" t="s">
        <v>422</v>
      </c>
      <c r="AT1813" s="204" t="s">
        <v>286</v>
      </c>
      <c r="AU1813" s="204" t="s">
        <v>82</v>
      </c>
      <c r="AY1813" s="18" t="s">
        <v>206</v>
      </c>
      <c r="BE1813" s="205">
        <f>IF(N1813="základní",J1813,0)</f>
        <v>0</v>
      </c>
      <c r="BF1813" s="205">
        <f>IF(N1813="snížená",J1813,0)</f>
        <v>0</v>
      </c>
      <c r="BG1813" s="205">
        <f>IF(N1813="zákl. přenesená",J1813,0)</f>
        <v>0</v>
      </c>
      <c r="BH1813" s="205">
        <f>IF(N1813="sníž. přenesená",J1813,0)</f>
        <v>0</v>
      </c>
      <c r="BI1813" s="205">
        <f>IF(N1813="nulová",J1813,0)</f>
        <v>0</v>
      </c>
      <c r="BJ1813" s="18" t="s">
        <v>80</v>
      </c>
      <c r="BK1813" s="205">
        <f>ROUND(I1813*H1813,2)</f>
        <v>0</v>
      </c>
      <c r="BL1813" s="18" t="s">
        <v>343</v>
      </c>
      <c r="BM1813" s="204" t="s">
        <v>4498</v>
      </c>
    </row>
    <row r="1814" spans="1:65" s="13" customFormat="1" ht="11.25">
      <c r="B1814" s="206"/>
      <c r="C1814" s="207"/>
      <c r="D1814" s="208" t="s">
        <v>246</v>
      </c>
      <c r="E1814" s="209" t="s">
        <v>19</v>
      </c>
      <c r="F1814" s="210" t="s">
        <v>4499</v>
      </c>
      <c r="G1814" s="207"/>
      <c r="H1814" s="211">
        <v>3.2000000000000001E-2</v>
      </c>
      <c r="I1814" s="212"/>
      <c r="J1814" s="207"/>
      <c r="K1814" s="207"/>
      <c r="L1814" s="213"/>
      <c r="M1814" s="214"/>
      <c r="N1814" s="215"/>
      <c r="O1814" s="215"/>
      <c r="P1814" s="215"/>
      <c r="Q1814" s="215"/>
      <c r="R1814" s="215"/>
      <c r="S1814" s="215"/>
      <c r="T1814" s="216"/>
      <c r="AT1814" s="217" t="s">
        <v>246</v>
      </c>
      <c r="AU1814" s="217" t="s">
        <v>82</v>
      </c>
      <c r="AV1814" s="13" t="s">
        <v>82</v>
      </c>
      <c r="AW1814" s="13" t="s">
        <v>33</v>
      </c>
      <c r="AX1814" s="13" t="s">
        <v>80</v>
      </c>
      <c r="AY1814" s="217" t="s">
        <v>206</v>
      </c>
    </row>
    <row r="1815" spans="1:65" s="2" customFormat="1" ht="16.5" customHeight="1">
      <c r="A1815" s="35"/>
      <c r="B1815" s="36"/>
      <c r="C1815" s="224" t="s">
        <v>4500</v>
      </c>
      <c r="D1815" s="224" t="s">
        <v>286</v>
      </c>
      <c r="E1815" s="225" t="s">
        <v>4501</v>
      </c>
      <c r="F1815" s="226" t="s">
        <v>4502</v>
      </c>
      <c r="G1815" s="227" t="s">
        <v>289</v>
      </c>
      <c r="H1815" s="228">
        <v>3.2000000000000001E-2</v>
      </c>
      <c r="I1815" s="229"/>
      <c r="J1815" s="230">
        <f>ROUND(I1815*H1815,2)</f>
        <v>0</v>
      </c>
      <c r="K1815" s="226" t="s">
        <v>277</v>
      </c>
      <c r="L1815" s="231"/>
      <c r="M1815" s="232" t="s">
        <v>19</v>
      </c>
      <c r="N1815" s="233" t="s">
        <v>43</v>
      </c>
      <c r="O1815" s="65"/>
      <c r="P1815" s="202">
        <f>O1815*H1815</f>
        <v>0</v>
      </c>
      <c r="Q1815" s="202">
        <v>1</v>
      </c>
      <c r="R1815" s="202">
        <f>Q1815*H1815</f>
        <v>3.2000000000000001E-2</v>
      </c>
      <c r="S1815" s="202">
        <v>0</v>
      </c>
      <c r="T1815" s="203">
        <f>S1815*H1815</f>
        <v>0</v>
      </c>
      <c r="U1815" s="35"/>
      <c r="V1815" s="35"/>
      <c r="W1815" s="35"/>
      <c r="X1815" s="35"/>
      <c r="Y1815" s="35"/>
      <c r="Z1815" s="35"/>
      <c r="AA1815" s="35"/>
      <c r="AB1815" s="35"/>
      <c r="AC1815" s="35"/>
      <c r="AD1815" s="35"/>
      <c r="AE1815" s="35"/>
      <c r="AR1815" s="204" t="s">
        <v>422</v>
      </c>
      <c r="AT1815" s="204" t="s">
        <v>286</v>
      </c>
      <c r="AU1815" s="204" t="s">
        <v>82</v>
      </c>
      <c r="AY1815" s="18" t="s">
        <v>206</v>
      </c>
      <c r="BE1815" s="205">
        <f>IF(N1815="základní",J1815,0)</f>
        <v>0</v>
      </c>
      <c r="BF1815" s="205">
        <f>IF(N1815="snížená",J1815,0)</f>
        <v>0</v>
      </c>
      <c r="BG1815" s="205">
        <f>IF(N1815="zákl. přenesená",J1815,0)</f>
        <v>0</v>
      </c>
      <c r="BH1815" s="205">
        <f>IF(N1815="sníž. přenesená",J1815,0)</f>
        <v>0</v>
      </c>
      <c r="BI1815" s="205">
        <f>IF(N1815="nulová",J1815,0)</f>
        <v>0</v>
      </c>
      <c r="BJ1815" s="18" t="s">
        <v>80</v>
      </c>
      <c r="BK1815" s="205">
        <f>ROUND(I1815*H1815,2)</f>
        <v>0</v>
      </c>
      <c r="BL1815" s="18" t="s">
        <v>343</v>
      </c>
      <c r="BM1815" s="204" t="s">
        <v>4503</v>
      </c>
    </row>
    <row r="1816" spans="1:65" s="13" customFormat="1" ht="11.25">
      <c r="B1816" s="206"/>
      <c r="C1816" s="207"/>
      <c r="D1816" s="208" t="s">
        <v>246</v>
      </c>
      <c r="E1816" s="209" t="s">
        <v>19</v>
      </c>
      <c r="F1816" s="210" t="s">
        <v>4504</v>
      </c>
      <c r="G1816" s="207"/>
      <c r="H1816" s="211">
        <v>3.2000000000000001E-2</v>
      </c>
      <c r="I1816" s="212"/>
      <c r="J1816" s="207"/>
      <c r="K1816" s="207"/>
      <c r="L1816" s="213"/>
      <c r="M1816" s="214"/>
      <c r="N1816" s="215"/>
      <c r="O1816" s="215"/>
      <c r="P1816" s="215"/>
      <c r="Q1816" s="215"/>
      <c r="R1816" s="215"/>
      <c r="S1816" s="215"/>
      <c r="T1816" s="216"/>
      <c r="AT1816" s="217" t="s">
        <v>246</v>
      </c>
      <c r="AU1816" s="217" t="s">
        <v>82</v>
      </c>
      <c r="AV1816" s="13" t="s">
        <v>82</v>
      </c>
      <c r="AW1816" s="13" t="s">
        <v>33</v>
      </c>
      <c r="AX1816" s="13" t="s">
        <v>80</v>
      </c>
      <c r="AY1816" s="217" t="s">
        <v>206</v>
      </c>
    </row>
    <row r="1817" spans="1:65" s="2" customFormat="1" ht="16.5" customHeight="1">
      <c r="A1817" s="35"/>
      <c r="B1817" s="36"/>
      <c r="C1817" s="224" t="s">
        <v>4505</v>
      </c>
      <c r="D1817" s="224" t="s">
        <v>286</v>
      </c>
      <c r="E1817" s="225" t="s">
        <v>4506</v>
      </c>
      <c r="F1817" s="226" t="s">
        <v>4507</v>
      </c>
      <c r="G1817" s="227" t="s">
        <v>211</v>
      </c>
      <c r="H1817" s="228">
        <v>3</v>
      </c>
      <c r="I1817" s="229"/>
      <c r="J1817" s="230">
        <f>ROUND(I1817*H1817,2)</f>
        <v>0</v>
      </c>
      <c r="K1817" s="226" t="s">
        <v>277</v>
      </c>
      <c r="L1817" s="231"/>
      <c r="M1817" s="232" t="s">
        <v>19</v>
      </c>
      <c r="N1817" s="233" t="s">
        <v>43</v>
      </c>
      <c r="O1817" s="65"/>
      <c r="P1817" s="202">
        <f>O1817*H1817</f>
        <v>0</v>
      </c>
      <c r="Q1817" s="202">
        <v>1.82E-3</v>
      </c>
      <c r="R1817" s="202">
        <f>Q1817*H1817</f>
        <v>5.4599999999999996E-3</v>
      </c>
      <c r="S1817" s="202">
        <v>0</v>
      </c>
      <c r="T1817" s="203">
        <f>S1817*H1817</f>
        <v>0</v>
      </c>
      <c r="U1817" s="35"/>
      <c r="V1817" s="35"/>
      <c r="W1817" s="35"/>
      <c r="X1817" s="35"/>
      <c r="Y1817" s="35"/>
      <c r="Z1817" s="35"/>
      <c r="AA1817" s="35"/>
      <c r="AB1817" s="35"/>
      <c r="AC1817" s="35"/>
      <c r="AD1817" s="35"/>
      <c r="AE1817" s="35"/>
      <c r="AR1817" s="204" t="s">
        <v>422</v>
      </c>
      <c r="AT1817" s="204" t="s">
        <v>286</v>
      </c>
      <c r="AU1817" s="204" t="s">
        <v>82</v>
      </c>
      <c r="AY1817" s="18" t="s">
        <v>206</v>
      </c>
      <c r="BE1817" s="205">
        <f>IF(N1817="základní",J1817,0)</f>
        <v>0</v>
      </c>
      <c r="BF1817" s="205">
        <f>IF(N1817="snížená",J1817,0)</f>
        <v>0</v>
      </c>
      <c r="BG1817" s="205">
        <f>IF(N1817="zákl. přenesená",J1817,0)</f>
        <v>0</v>
      </c>
      <c r="BH1817" s="205">
        <f>IF(N1817="sníž. přenesená",J1817,0)</f>
        <v>0</v>
      </c>
      <c r="BI1817" s="205">
        <f>IF(N1817="nulová",J1817,0)</f>
        <v>0</v>
      </c>
      <c r="BJ1817" s="18" t="s">
        <v>80</v>
      </c>
      <c r="BK1817" s="205">
        <f>ROUND(I1817*H1817,2)</f>
        <v>0</v>
      </c>
      <c r="BL1817" s="18" t="s">
        <v>343</v>
      </c>
      <c r="BM1817" s="204" t="s">
        <v>4508</v>
      </c>
    </row>
    <row r="1818" spans="1:65" s="13" customFormat="1" ht="11.25">
      <c r="B1818" s="206"/>
      <c r="C1818" s="207"/>
      <c r="D1818" s="208" t="s">
        <v>246</v>
      </c>
      <c r="E1818" s="209" t="s">
        <v>19</v>
      </c>
      <c r="F1818" s="210" t="s">
        <v>4509</v>
      </c>
      <c r="G1818" s="207"/>
      <c r="H1818" s="211">
        <v>3</v>
      </c>
      <c r="I1818" s="212"/>
      <c r="J1818" s="207"/>
      <c r="K1818" s="207"/>
      <c r="L1818" s="213"/>
      <c r="M1818" s="214"/>
      <c r="N1818" s="215"/>
      <c r="O1818" s="215"/>
      <c r="P1818" s="215"/>
      <c r="Q1818" s="215"/>
      <c r="R1818" s="215"/>
      <c r="S1818" s="215"/>
      <c r="T1818" s="216"/>
      <c r="AT1818" s="217" t="s">
        <v>246</v>
      </c>
      <c r="AU1818" s="217" t="s">
        <v>82</v>
      </c>
      <c r="AV1818" s="13" t="s">
        <v>82</v>
      </c>
      <c r="AW1818" s="13" t="s">
        <v>33</v>
      </c>
      <c r="AX1818" s="13" t="s">
        <v>80</v>
      </c>
      <c r="AY1818" s="217" t="s">
        <v>206</v>
      </c>
    </row>
    <row r="1819" spans="1:65" s="2" customFormat="1" ht="16.5" customHeight="1">
      <c r="A1819" s="35"/>
      <c r="B1819" s="36"/>
      <c r="C1819" s="224" t="s">
        <v>4510</v>
      </c>
      <c r="D1819" s="224" t="s">
        <v>286</v>
      </c>
      <c r="E1819" s="225" t="s">
        <v>4511</v>
      </c>
      <c r="F1819" s="226" t="s">
        <v>4512</v>
      </c>
      <c r="G1819" s="227" t="s">
        <v>220</v>
      </c>
      <c r="H1819" s="228">
        <v>5.4</v>
      </c>
      <c r="I1819" s="229"/>
      <c r="J1819" s="230">
        <f>ROUND(I1819*H1819,2)</f>
        <v>0</v>
      </c>
      <c r="K1819" s="226" t="s">
        <v>277</v>
      </c>
      <c r="L1819" s="231"/>
      <c r="M1819" s="232" t="s">
        <v>19</v>
      </c>
      <c r="N1819" s="233" t="s">
        <v>43</v>
      </c>
      <c r="O1819" s="65"/>
      <c r="P1819" s="202">
        <f>O1819*H1819</f>
        <v>0</v>
      </c>
      <c r="Q1819" s="202">
        <v>9.6699999999999998E-3</v>
      </c>
      <c r="R1819" s="202">
        <f>Q1819*H1819</f>
        <v>5.2218000000000001E-2</v>
      </c>
      <c r="S1819" s="202">
        <v>0</v>
      </c>
      <c r="T1819" s="203">
        <f>S1819*H1819</f>
        <v>0</v>
      </c>
      <c r="U1819" s="35"/>
      <c r="V1819" s="35"/>
      <c r="W1819" s="35"/>
      <c r="X1819" s="35"/>
      <c r="Y1819" s="35"/>
      <c r="Z1819" s="35"/>
      <c r="AA1819" s="35"/>
      <c r="AB1819" s="35"/>
      <c r="AC1819" s="35"/>
      <c r="AD1819" s="35"/>
      <c r="AE1819" s="35"/>
      <c r="AR1819" s="204" t="s">
        <v>422</v>
      </c>
      <c r="AT1819" s="204" t="s">
        <v>286</v>
      </c>
      <c r="AU1819" s="204" t="s">
        <v>82</v>
      </c>
      <c r="AY1819" s="18" t="s">
        <v>206</v>
      </c>
      <c r="BE1819" s="205">
        <f>IF(N1819="základní",J1819,0)</f>
        <v>0</v>
      </c>
      <c r="BF1819" s="205">
        <f>IF(N1819="snížená",J1819,0)</f>
        <v>0</v>
      </c>
      <c r="BG1819" s="205">
        <f>IF(N1819="zákl. přenesená",J1819,0)</f>
        <v>0</v>
      </c>
      <c r="BH1819" s="205">
        <f>IF(N1819="sníž. přenesená",J1819,0)</f>
        <v>0</v>
      </c>
      <c r="BI1819" s="205">
        <f>IF(N1819="nulová",J1819,0)</f>
        <v>0</v>
      </c>
      <c r="BJ1819" s="18" t="s">
        <v>80</v>
      </c>
      <c r="BK1819" s="205">
        <f>ROUND(I1819*H1819,2)</f>
        <v>0</v>
      </c>
      <c r="BL1819" s="18" t="s">
        <v>343</v>
      </c>
      <c r="BM1819" s="204" t="s">
        <v>4513</v>
      </c>
    </row>
    <row r="1820" spans="1:65" s="13" customFormat="1" ht="11.25">
      <c r="B1820" s="206"/>
      <c r="C1820" s="207"/>
      <c r="D1820" s="208" t="s">
        <v>246</v>
      </c>
      <c r="E1820" s="209" t="s">
        <v>19</v>
      </c>
      <c r="F1820" s="210" t="s">
        <v>4514</v>
      </c>
      <c r="G1820" s="207"/>
      <c r="H1820" s="211">
        <v>5.4</v>
      </c>
      <c r="I1820" s="212"/>
      <c r="J1820" s="207"/>
      <c r="K1820" s="207"/>
      <c r="L1820" s="213"/>
      <c r="M1820" s="214"/>
      <c r="N1820" s="215"/>
      <c r="O1820" s="215"/>
      <c r="P1820" s="215"/>
      <c r="Q1820" s="215"/>
      <c r="R1820" s="215"/>
      <c r="S1820" s="215"/>
      <c r="T1820" s="216"/>
      <c r="AT1820" s="217" t="s">
        <v>246</v>
      </c>
      <c r="AU1820" s="217" t="s">
        <v>82</v>
      </c>
      <c r="AV1820" s="13" t="s">
        <v>82</v>
      </c>
      <c r="AW1820" s="13" t="s">
        <v>33</v>
      </c>
      <c r="AX1820" s="13" t="s">
        <v>80</v>
      </c>
      <c r="AY1820" s="217" t="s">
        <v>206</v>
      </c>
    </row>
    <row r="1821" spans="1:65" s="2" customFormat="1" ht="16.5" customHeight="1">
      <c r="A1821" s="35"/>
      <c r="B1821" s="36"/>
      <c r="C1821" s="224" t="s">
        <v>4515</v>
      </c>
      <c r="D1821" s="224" t="s">
        <v>286</v>
      </c>
      <c r="E1821" s="225" t="s">
        <v>4516</v>
      </c>
      <c r="F1821" s="226" t="s">
        <v>4517</v>
      </c>
      <c r="G1821" s="227" t="s">
        <v>289</v>
      </c>
      <c r="H1821" s="228">
        <v>0.44</v>
      </c>
      <c r="I1821" s="229"/>
      <c r="J1821" s="230">
        <f>ROUND(I1821*H1821,2)</f>
        <v>0</v>
      </c>
      <c r="K1821" s="226" t="s">
        <v>277</v>
      </c>
      <c r="L1821" s="231"/>
      <c r="M1821" s="232" t="s">
        <v>19</v>
      </c>
      <c r="N1821" s="233" t="s">
        <v>43</v>
      </c>
      <c r="O1821" s="65"/>
      <c r="P1821" s="202">
        <f>O1821*H1821</f>
        <v>0</v>
      </c>
      <c r="Q1821" s="202">
        <v>1</v>
      </c>
      <c r="R1821" s="202">
        <f>Q1821*H1821</f>
        <v>0.44</v>
      </c>
      <c r="S1821" s="202">
        <v>0</v>
      </c>
      <c r="T1821" s="203">
        <f>S1821*H1821</f>
        <v>0</v>
      </c>
      <c r="U1821" s="35"/>
      <c r="V1821" s="35"/>
      <c r="W1821" s="35"/>
      <c r="X1821" s="35"/>
      <c r="Y1821" s="35"/>
      <c r="Z1821" s="35"/>
      <c r="AA1821" s="35"/>
      <c r="AB1821" s="35"/>
      <c r="AC1821" s="35"/>
      <c r="AD1821" s="35"/>
      <c r="AE1821" s="35"/>
      <c r="AR1821" s="204" t="s">
        <v>422</v>
      </c>
      <c r="AT1821" s="204" t="s">
        <v>286</v>
      </c>
      <c r="AU1821" s="204" t="s">
        <v>82</v>
      </c>
      <c r="AY1821" s="18" t="s">
        <v>206</v>
      </c>
      <c r="BE1821" s="205">
        <f>IF(N1821="základní",J1821,0)</f>
        <v>0</v>
      </c>
      <c r="BF1821" s="205">
        <f>IF(N1821="snížená",J1821,0)</f>
        <v>0</v>
      </c>
      <c r="BG1821" s="205">
        <f>IF(N1821="zákl. přenesená",J1821,0)</f>
        <v>0</v>
      </c>
      <c r="BH1821" s="205">
        <f>IF(N1821="sníž. přenesená",J1821,0)</f>
        <v>0</v>
      </c>
      <c r="BI1821" s="205">
        <f>IF(N1821="nulová",J1821,0)</f>
        <v>0</v>
      </c>
      <c r="BJ1821" s="18" t="s">
        <v>80</v>
      </c>
      <c r="BK1821" s="205">
        <f>ROUND(I1821*H1821,2)</f>
        <v>0</v>
      </c>
      <c r="BL1821" s="18" t="s">
        <v>343</v>
      </c>
      <c r="BM1821" s="204" t="s">
        <v>4518</v>
      </c>
    </row>
    <row r="1822" spans="1:65" s="13" customFormat="1" ht="11.25">
      <c r="B1822" s="206"/>
      <c r="C1822" s="207"/>
      <c r="D1822" s="208" t="s">
        <v>246</v>
      </c>
      <c r="E1822" s="209" t="s">
        <v>19</v>
      </c>
      <c r="F1822" s="210" t="s">
        <v>4519</v>
      </c>
      <c r="G1822" s="207"/>
      <c r="H1822" s="211">
        <v>0.44</v>
      </c>
      <c r="I1822" s="212"/>
      <c r="J1822" s="207"/>
      <c r="K1822" s="207"/>
      <c r="L1822" s="213"/>
      <c r="M1822" s="214"/>
      <c r="N1822" s="215"/>
      <c r="O1822" s="215"/>
      <c r="P1822" s="215"/>
      <c r="Q1822" s="215"/>
      <c r="R1822" s="215"/>
      <c r="S1822" s="215"/>
      <c r="T1822" s="216"/>
      <c r="AT1822" s="217" t="s">
        <v>246</v>
      </c>
      <c r="AU1822" s="217" t="s">
        <v>82</v>
      </c>
      <c r="AV1822" s="13" t="s">
        <v>82</v>
      </c>
      <c r="AW1822" s="13" t="s">
        <v>33</v>
      </c>
      <c r="AX1822" s="13" t="s">
        <v>80</v>
      </c>
      <c r="AY1822" s="217" t="s">
        <v>206</v>
      </c>
    </row>
    <row r="1823" spans="1:65" s="2" customFormat="1" ht="16.5" customHeight="1">
      <c r="A1823" s="35"/>
      <c r="B1823" s="36"/>
      <c r="C1823" s="224" t="s">
        <v>4520</v>
      </c>
      <c r="D1823" s="224" t="s">
        <v>286</v>
      </c>
      <c r="E1823" s="225" t="s">
        <v>4521</v>
      </c>
      <c r="F1823" s="226" t="s">
        <v>4522</v>
      </c>
      <c r="G1823" s="227" t="s">
        <v>289</v>
      </c>
      <c r="H1823" s="228">
        <v>3.0000000000000001E-3</v>
      </c>
      <c r="I1823" s="229"/>
      <c r="J1823" s="230">
        <f>ROUND(I1823*H1823,2)</f>
        <v>0</v>
      </c>
      <c r="K1823" s="226" t="s">
        <v>277</v>
      </c>
      <c r="L1823" s="231"/>
      <c r="M1823" s="232" t="s">
        <v>19</v>
      </c>
      <c r="N1823" s="233" t="s">
        <v>43</v>
      </c>
      <c r="O1823" s="65"/>
      <c r="P1823" s="202">
        <f>O1823*H1823</f>
        <v>0</v>
      </c>
      <c r="Q1823" s="202">
        <v>1</v>
      </c>
      <c r="R1823" s="202">
        <f>Q1823*H1823</f>
        <v>3.0000000000000001E-3</v>
      </c>
      <c r="S1823" s="202">
        <v>0</v>
      </c>
      <c r="T1823" s="203">
        <f>S1823*H1823</f>
        <v>0</v>
      </c>
      <c r="U1823" s="35"/>
      <c r="V1823" s="35"/>
      <c r="W1823" s="35"/>
      <c r="X1823" s="35"/>
      <c r="Y1823" s="35"/>
      <c r="Z1823" s="35"/>
      <c r="AA1823" s="35"/>
      <c r="AB1823" s="35"/>
      <c r="AC1823" s="35"/>
      <c r="AD1823" s="35"/>
      <c r="AE1823" s="35"/>
      <c r="AR1823" s="204" t="s">
        <v>422</v>
      </c>
      <c r="AT1823" s="204" t="s">
        <v>286</v>
      </c>
      <c r="AU1823" s="204" t="s">
        <v>82</v>
      </c>
      <c r="AY1823" s="18" t="s">
        <v>206</v>
      </c>
      <c r="BE1823" s="205">
        <f>IF(N1823="základní",J1823,0)</f>
        <v>0</v>
      </c>
      <c r="BF1823" s="205">
        <f>IF(N1823="snížená",J1823,0)</f>
        <v>0</v>
      </c>
      <c r="BG1823" s="205">
        <f>IF(N1823="zákl. přenesená",J1823,0)</f>
        <v>0</v>
      </c>
      <c r="BH1823" s="205">
        <f>IF(N1823="sníž. přenesená",J1823,0)</f>
        <v>0</v>
      </c>
      <c r="BI1823" s="205">
        <f>IF(N1823="nulová",J1823,0)</f>
        <v>0</v>
      </c>
      <c r="BJ1823" s="18" t="s">
        <v>80</v>
      </c>
      <c r="BK1823" s="205">
        <f>ROUND(I1823*H1823,2)</f>
        <v>0</v>
      </c>
      <c r="BL1823" s="18" t="s">
        <v>343</v>
      </c>
      <c r="BM1823" s="204" t="s">
        <v>4523</v>
      </c>
    </row>
    <row r="1824" spans="1:65" s="13" customFormat="1" ht="11.25">
      <c r="B1824" s="206"/>
      <c r="C1824" s="207"/>
      <c r="D1824" s="208" t="s">
        <v>246</v>
      </c>
      <c r="E1824" s="209" t="s">
        <v>19</v>
      </c>
      <c r="F1824" s="210" t="s">
        <v>4524</v>
      </c>
      <c r="G1824" s="207"/>
      <c r="H1824" s="211">
        <v>3.0000000000000001E-3</v>
      </c>
      <c r="I1824" s="212"/>
      <c r="J1824" s="207"/>
      <c r="K1824" s="207"/>
      <c r="L1824" s="213"/>
      <c r="M1824" s="214"/>
      <c r="N1824" s="215"/>
      <c r="O1824" s="215"/>
      <c r="P1824" s="215"/>
      <c r="Q1824" s="215"/>
      <c r="R1824" s="215"/>
      <c r="S1824" s="215"/>
      <c r="T1824" s="216"/>
      <c r="AT1824" s="217" t="s">
        <v>246</v>
      </c>
      <c r="AU1824" s="217" t="s">
        <v>82</v>
      </c>
      <c r="AV1824" s="13" t="s">
        <v>82</v>
      </c>
      <c r="AW1824" s="13" t="s">
        <v>33</v>
      </c>
      <c r="AX1824" s="13" t="s">
        <v>80</v>
      </c>
      <c r="AY1824" s="217" t="s">
        <v>206</v>
      </c>
    </row>
    <row r="1825" spans="1:65" s="2" customFormat="1" ht="16.5" customHeight="1">
      <c r="A1825" s="35"/>
      <c r="B1825" s="36"/>
      <c r="C1825" s="224" t="s">
        <v>4525</v>
      </c>
      <c r="D1825" s="224" t="s">
        <v>286</v>
      </c>
      <c r="E1825" s="225" t="s">
        <v>4136</v>
      </c>
      <c r="F1825" s="226" t="s">
        <v>4137</v>
      </c>
      <c r="G1825" s="227" t="s">
        <v>289</v>
      </c>
      <c r="H1825" s="228">
        <v>0.40300000000000002</v>
      </c>
      <c r="I1825" s="229"/>
      <c r="J1825" s="230">
        <f>ROUND(I1825*H1825,2)</f>
        <v>0</v>
      </c>
      <c r="K1825" s="226" t="s">
        <v>277</v>
      </c>
      <c r="L1825" s="231"/>
      <c r="M1825" s="232" t="s">
        <v>19</v>
      </c>
      <c r="N1825" s="233" t="s">
        <v>43</v>
      </c>
      <c r="O1825" s="65"/>
      <c r="P1825" s="202">
        <f>O1825*H1825</f>
        <v>0</v>
      </c>
      <c r="Q1825" s="202">
        <v>1</v>
      </c>
      <c r="R1825" s="202">
        <f>Q1825*H1825</f>
        <v>0.40300000000000002</v>
      </c>
      <c r="S1825" s="202">
        <v>0</v>
      </c>
      <c r="T1825" s="203">
        <f>S1825*H1825</f>
        <v>0</v>
      </c>
      <c r="U1825" s="35"/>
      <c r="V1825" s="35"/>
      <c r="W1825" s="35"/>
      <c r="X1825" s="35"/>
      <c r="Y1825" s="35"/>
      <c r="Z1825" s="35"/>
      <c r="AA1825" s="35"/>
      <c r="AB1825" s="35"/>
      <c r="AC1825" s="35"/>
      <c r="AD1825" s="35"/>
      <c r="AE1825" s="35"/>
      <c r="AR1825" s="204" t="s">
        <v>422</v>
      </c>
      <c r="AT1825" s="204" t="s">
        <v>286</v>
      </c>
      <c r="AU1825" s="204" t="s">
        <v>82</v>
      </c>
      <c r="AY1825" s="18" t="s">
        <v>206</v>
      </c>
      <c r="BE1825" s="205">
        <f>IF(N1825="základní",J1825,0)</f>
        <v>0</v>
      </c>
      <c r="BF1825" s="205">
        <f>IF(N1825="snížená",J1825,0)</f>
        <v>0</v>
      </c>
      <c r="BG1825" s="205">
        <f>IF(N1825="zákl. přenesená",J1825,0)</f>
        <v>0</v>
      </c>
      <c r="BH1825" s="205">
        <f>IF(N1825="sníž. přenesená",J1825,0)</f>
        <v>0</v>
      </c>
      <c r="BI1825" s="205">
        <f>IF(N1825="nulová",J1825,0)</f>
        <v>0</v>
      </c>
      <c r="BJ1825" s="18" t="s">
        <v>80</v>
      </c>
      <c r="BK1825" s="205">
        <f>ROUND(I1825*H1825,2)</f>
        <v>0</v>
      </c>
      <c r="BL1825" s="18" t="s">
        <v>343</v>
      </c>
      <c r="BM1825" s="204" t="s">
        <v>4526</v>
      </c>
    </row>
    <row r="1826" spans="1:65" s="13" customFormat="1" ht="11.25">
      <c r="B1826" s="206"/>
      <c r="C1826" s="207"/>
      <c r="D1826" s="208" t="s">
        <v>246</v>
      </c>
      <c r="E1826" s="209" t="s">
        <v>19</v>
      </c>
      <c r="F1826" s="210" t="s">
        <v>4527</v>
      </c>
      <c r="G1826" s="207"/>
      <c r="H1826" s="211">
        <v>0.124</v>
      </c>
      <c r="I1826" s="212"/>
      <c r="J1826" s="207"/>
      <c r="K1826" s="207"/>
      <c r="L1826" s="213"/>
      <c r="M1826" s="214"/>
      <c r="N1826" s="215"/>
      <c r="O1826" s="215"/>
      <c r="P1826" s="215"/>
      <c r="Q1826" s="215"/>
      <c r="R1826" s="215"/>
      <c r="S1826" s="215"/>
      <c r="T1826" s="216"/>
      <c r="AT1826" s="217" t="s">
        <v>246</v>
      </c>
      <c r="AU1826" s="217" t="s">
        <v>82</v>
      </c>
      <c r="AV1826" s="13" t="s">
        <v>82</v>
      </c>
      <c r="AW1826" s="13" t="s">
        <v>33</v>
      </c>
      <c r="AX1826" s="13" t="s">
        <v>72</v>
      </c>
      <c r="AY1826" s="217" t="s">
        <v>206</v>
      </c>
    </row>
    <row r="1827" spans="1:65" s="13" customFormat="1" ht="11.25">
      <c r="B1827" s="206"/>
      <c r="C1827" s="207"/>
      <c r="D1827" s="208" t="s">
        <v>246</v>
      </c>
      <c r="E1827" s="209" t="s">
        <v>19</v>
      </c>
      <c r="F1827" s="210" t="s">
        <v>4528</v>
      </c>
      <c r="G1827" s="207"/>
      <c r="H1827" s="211">
        <v>8.7999999999999995E-2</v>
      </c>
      <c r="I1827" s="212"/>
      <c r="J1827" s="207"/>
      <c r="K1827" s="207"/>
      <c r="L1827" s="213"/>
      <c r="M1827" s="214"/>
      <c r="N1827" s="215"/>
      <c r="O1827" s="215"/>
      <c r="P1827" s="215"/>
      <c r="Q1827" s="215"/>
      <c r="R1827" s="215"/>
      <c r="S1827" s="215"/>
      <c r="T1827" s="216"/>
      <c r="AT1827" s="217" t="s">
        <v>246</v>
      </c>
      <c r="AU1827" s="217" t="s">
        <v>82</v>
      </c>
      <c r="AV1827" s="13" t="s">
        <v>82</v>
      </c>
      <c r="AW1827" s="13" t="s">
        <v>33</v>
      </c>
      <c r="AX1827" s="13" t="s">
        <v>72</v>
      </c>
      <c r="AY1827" s="217" t="s">
        <v>206</v>
      </c>
    </row>
    <row r="1828" spans="1:65" s="13" customFormat="1" ht="11.25">
      <c r="B1828" s="206"/>
      <c r="C1828" s="207"/>
      <c r="D1828" s="208" t="s">
        <v>246</v>
      </c>
      <c r="E1828" s="209" t="s">
        <v>19</v>
      </c>
      <c r="F1828" s="210" t="s">
        <v>4529</v>
      </c>
      <c r="G1828" s="207"/>
      <c r="H1828" s="211">
        <v>0.191</v>
      </c>
      <c r="I1828" s="212"/>
      <c r="J1828" s="207"/>
      <c r="K1828" s="207"/>
      <c r="L1828" s="213"/>
      <c r="M1828" s="214"/>
      <c r="N1828" s="215"/>
      <c r="O1828" s="215"/>
      <c r="P1828" s="215"/>
      <c r="Q1828" s="215"/>
      <c r="R1828" s="215"/>
      <c r="S1828" s="215"/>
      <c r="T1828" s="216"/>
      <c r="AT1828" s="217" t="s">
        <v>246</v>
      </c>
      <c r="AU1828" s="217" t="s">
        <v>82</v>
      </c>
      <c r="AV1828" s="13" t="s">
        <v>82</v>
      </c>
      <c r="AW1828" s="13" t="s">
        <v>33</v>
      </c>
      <c r="AX1828" s="13" t="s">
        <v>72</v>
      </c>
      <c r="AY1828" s="217" t="s">
        <v>206</v>
      </c>
    </row>
    <row r="1829" spans="1:65" s="14" customFormat="1" ht="11.25">
      <c r="B1829" s="234"/>
      <c r="C1829" s="235"/>
      <c r="D1829" s="208" t="s">
        <v>246</v>
      </c>
      <c r="E1829" s="236" t="s">
        <v>19</v>
      </c>
      <c r="F1829" s="237" t="s">
        <v>406</v>
      </c>
      <c r="G1829" s="235"/>
      <c r="H1829" s="238">
        <v>0.40300000000000002</v>
      </c>
      <c r="I1829" s="239"/>
      <c r="J1829" s="235"/>
      <c r="K1829" s="235"/>
      <c r="L1829" s="240"/>
      <c r="M1829" s="241"/>
      <c r="N1829" s="242"/>
      <c r="O1829" s="242"/>
      <c r="P1829" s="242"/>
      <c r="Q1829" s="242"/>
      <c r="R1829" s="242"/>
      <c r="S1829" s="242"/>
      <c r="T1829" s="243"/>
      <c r="AT1829" s="244" t="s">
        <v>246</v>
      </c>
      <c r="AU1829" s="244" t="s">
        <v>82</v>
      </c>
      <c r="AV1829" s="14" t="s">
        <v>212</v>
      </c>
      <c r="AW1829" s="14" t="s">
        <v>33</v>
      </c>
      <c r="AX1829" s="14" t="s">
        <v>80</v>
      </c>
      <c r="AY1829" s="244" t="s">
        <v>206</v>
      </c>
    </row>
    <row r="1830" spans="1:65" s="2" customFormat="1" ht="16.5" customHeight="1">
      <c r="A1830" s="35"/>
      <c r="B1830" s="36"/>
      <c r="C1830" s="224" t="s">
        <v>4530</v>
      </c>
      <c r="D1830" s="224" t="s">
        <v>286</v>
      </c>
      <c r="E1830" s="225" t="s">
        <v>4531</v>
      </c>
      <c r="F1830" s="226" t="s">
        <v>4532</v>
      </c>
      <c r="G1830" s="227" t="s">
        <v>289</v>
      </c>
      <c r="H1830" s="228">
        <v>0.16200000000000001</v>
      </c>
      <c r="I1830" s="229"/>
      <c r="J1830" s="230">
        <f>ROUND(I1830*H1830,2)</f>
        <v>0</v>
      </c>
      <c r="K1830" s="226" t="s">
        <v>19</v>
      </c>
      <c r="L1830" s="231"/>
      <c r="M1830" s="232" t="s">
        <v>19</v>
      </c>
      <c r="N1830" s="233" t="s">
        <v>43</v>
      </c>
      <c r="O1830" s="65"/>
      <c r="P1830" s="202">
        <f>O1830*H1830</f>
        <v>0</v>
      </c>
      <c r="Q1830" s="202">
        <v>1</v>
      </c>
      <c r="R1830" s="202">
        <f>Q1830*H1830</f>
        <v>0.16200000000000001</v>
      </c>
      <c r="S1830" s="202">
        <v>0</v>
      </c>
      <c r="T1830" s="203">
        <f>S1830*H1830</f>
        <v>0</v>
      </c>
      <c r="U1830" s="35"/>
      <c r="V1830" s="35"/>
      <c r="W1830" s="35"/>
      <c r="X1830" s="35"/>
      <c r="Y1830" s="35"/>
      <c r="Z1830" s="35"/>
      <c r="AA1830" s="35"/>
      <c r="AB1830" s="35"/>
      <c r="AC1830" s="35"/>
      <c r="AD1830" s="35"/>
      <c r="AE1830" s="35"/>
      <c r="AR1830" s="204" t="s">
        <v>422</v>
      </c>
      <c r="AT1830" s="204" t="s">
        <v>286</v>
      </c>
      <c r="AU1830" s="204" t="s">
        <v>82</v>
      </c>
      <c r="AY1830" s="18" t="s">
        <v>206</v>
      </c>
      <c r="BE1830" s="205">
        <f>IF(N1830="základní",J1830,0)</f>
        <v>0</v>
      </c>
      <c r="BF1830" s="205">
        <f>IF(N1830="snížená",J1830,0)</f>
        <v>0</v>
      </c>
      <c r="BG1830" s="205">
        <f>IF(N1830="zákl. přenesená",J1830,0)</f>
        <v>0</v>
      </c>
      <c r="BH1830" s="205">
        <f>IF(N1830="sníž. přenesená",J1830,0)</f>
        <v>0</v>
      </c>
      <c r="BI1830" s="205">
        <f>IF(N1830="nulová",J1830,0)</f>
        <v>0</v>
      </c>
      <c r="BJ1830" s="18" t="s">
        <v>80</v>
      </c>
      <c r="BK1830" s="205">
        <f>ROUND(I1830*H1830,2)</f>
        <v>0</v>
      </c>
      <c r="BL1830" s="18" t="s">
        <v>343</v>
      </c>
      <c r="BM1830" s="204" t="s">
        <v>4533</v>
      </c>
    </row>
    <row r="1831" spans="1:65" s="13" customFormat="1" ht="11.25">
      <c r="B1831" s="206"/>
      <c r="C1831" s="207"/>
      <c r="D1831" s="208" t="s">
        <v>246</v>
      </c>
      <c r="E1831" s="209" t="s">
        <v>19</v>
      </c>
      <c r="F1831" s="210" t="s">
        <v>4534</v>
      </c>
      <c r="G1831" s="207"/>
      <c r="H1831" s="211">
        <v>7.6999999999999999E-2</v>
      </c>
      <c r="I1831" s="212"/>
      <c r="J1831" s="207"/>
      <c r="K1831" s="207"/>
      <c r="L1831" s="213"/>
      <c r="M1831" s="214"/>
      <c r="N1831" s="215"/>
      <c r="O1831" s="215"/>
      <c r="P1831" s="215"/>
      <c r="Q1831" s="215"/>
      <c r="R1831" s="215"/>
      <c r="S1831" s="215"/>
      <c r="T1831" s="216"/>
      <c r="AT1831" s="217" t="s">
        <v>246</v>
      </c>
      <c r="AU1831" s="217" t="s">
        <v>82</v>
      </c>
      <c r="AV1831" s="13" t="s">
        <v>82</v>
      </c>
      <c r="AW1831" s="13" t="s">
        <v>33</v>
      </c>
      <c r="AX1831" s="13" t="s">
        <v>72</v>
      </c>
      <c r="AY1831" s="217" t="s">
        <v>206</v>
      </c>
    </row>
    <row r="1832" spans="1:65" s="13" customFormat="1" ht="11.25">
      <c r="B1832" s="206"/>
      <c r="C1832" s="207"/>
      <c r="D1832" s="208" t="s">
        <v>246</v>
      </c>
      <c r="E1832" s="209" t="s">
        <v>19</v>
      </c>
      <c r="F1832" s="210" t="s">
        <v>4535</v>
      </c>
      <c r="G1832" s="207"/>
      <c r="H1832" s="211">
        <v>8.5000000000000006E-2</v>
      </c>
      <c r="I1832" s="212"/>
      <c r="J1832" s="207"/>
      <c r="K1832" s="207"/>
      <c r="L1832" s="213"/>
      <c r="M1832" s="214"/>
      <c r="N1832" s="215"/>
      <c r="O1832" s="215"/>
      <c r="P1832" s="215"/>
      <c r="Q1832" s="215"/>
      <c r="R1832" s="215"/>
      <c r="S1832" s="215"/>
      <c r="T1832" s="216"/>
      <c r="AT1832" s="217" t="s">
        <v>246</v>
      </c>
      <c r="AU1832" s="217" t="s">
        <v>82</v>
      </c>
      <c r="AV1832" s="13" t="s">
        <v>82</v>
      </c>
      <c r="AW1832" s="13" t="s">
        <v>33</v>
      </c>
      <c r="AX1832" s="13" t="s">
        <v>72</v>
      </c>
      <c r="AY1832" s="217" t="s">
        <v>206</v>
      </c>
    </row>
    <row r="1833" spans="1:65" s="14" customFormat="1" ht="11.25">
      <c r="B1833" s="234"/>
      <c r="C1833" s="235"/>
      <c r="D1833" s="208" t="s">
        <v>246</v>
      </c>
      <c r="E1833" s="236" t="s">
        <v>19</v>
      </c>
      <c r="F1833" s="237" t="s">
        <v>406</v>
      </c>
      <c r="G1833" s="235"/>
      <c r="H1833" s="238">
        <v>0.16200000000000001</v>
      </c>
      <c r="I1833" s="239"/>
      <c r="J1833" s="235"/>
      <c r="K1833" s="235"/>
      <c r="L1833" s="240"/>
      <c r="M1833" s="241"/>
      <c r="N1833" s="242"/>
      <c r="O1833" s="242"/>
      <c r="P1833" s="242"/>
      <c r="Q1833" s="242"/>
      <c r="R1833" s="242"/>
      <c r="S1833" s="242"/>
      <c r="T1833" s="243"/>
      <c r="AT1833" s="244" t="s">
        <v>246</v>
      </c>
      <c r="AU1833" s="244" t="s">
        <v>82</v>
      </c>
      <c r="AV1833" s="14" t="s">
        <v>212</v>
      </c>
      <c r="AW1833" s="14" t="s">
        <v>33</v>
      </c>
      <c r="AX1833" s="14" t="s">
        <v>80</v>
      </c>
      <c r="AY1833" s="244" t="s">
        <v>206</v>
      </c>
    </row>
    <row r="1834" spans="1:65" s="2" customFormat="1" ht="16.5" customHeight="1">
      <c r="A1834" s="35"/>
      <c r="B1834" s="36"/>
      <c r="C1834" s="193" t="s">
        <v>4536</v>
      </c>
      <c r="D1834" s="193" t="s">
        <v>208</v>
      </c>
      <c r="E1834" s="194" t="s">
        <v>4537</v>
      </c>
      <c r="F1834" s="195" t="s">
        <v>4538</v>
      </c>
      <c r="G1834" s="196" t="s">
        <v>307</v>
      </c>
      <c r="H1834" s="197">
        <v>4516.7889999999998</v>
      </c>
      <c r="I1834" s="198"/>
      <c r="J1834" s="199">
        <f>ROUND(I1834*H1834,2)</f>
        <v>0</v>
      </c>
      <c r="K1834" s="195" t="s">
        <v>277</v>
      </c>
      <c r="L1834" s="40"/>
      <c r="M1834" s="200" t="s">
        <v>19</v>
      </c>
      <c r="N1834" s="201" t="s">
        <v>43</v>
      </c>
      <c r="O1834" s="65"/>
      <c r="P1834" s="202">
        <f>O1834*H1834</f>
        <v>0</v>
      </c>
      <c r="Q1834" s="202">
        <v>6.0000000000000002E-5</v>
      </c>
      <c r="R1834" s="202">
        <f>Q1834*H1834</f>
        <v>0.27100733999999999</v>
      </c>
      <c r="S1834" s="202">
        <v>0</v>
      </c>
      <c r="T1834" s="203">
        <f>S1834*H1834</f>
        <v>0</v>
      </c>
      <c r="U1834" s="35"/>
      <c r="V1834" s="35"/>
      <c r="W1834" s="35"/>
      <c r="X1834" s="35"/>
      <c r="Y1834" s="35"/>
      <c r="Z1834" s="35"/>
      <c r="AA1834" s="35"/>
      <c r="AB1834" s="35"/>
      <c r="AC1834" s="35"/>
      <c r="AD1834" s="35"/>
      <c r="AE1834" s="35"/>
      <c r="AR1834" s="204" t="s">
        <v>343</v>
      </c>
      <c r="AT1834" s="204" t="s">
        <v>208</v>
      </c>
      <c r="AU1834" s="204" t="s">
        <v>82</v>
      </c>
      <c r="AY1834" s="18" t="s">
        <v>206</v>
      </c>
      <c r="BE1834" s="205">
        <f>IF(N1834="základní",J1834,0)</f>
        <v>0</v>
      </c>
      <c r="BF1834" s="205">
        <f>IF(N1834="snížená",J1834,0)</f>
        <v>0</v>
      </c>
      <c r="BG1834" s="205">
        <f>IF(N1834="zákl. přenesená",J1834,0)</f>
        <v>0</v>
      </c>
      <c r="BH1834" s="205">
        <f>IF(N1834="sníž. přenesená",J1834,0)</f>
        <v>0</v>
      </c>
      <c r="BI1834" s="205">
        <f>IF(N1834="nulová",J1834,0)</f>
        <v>0</v>
      </c>
      <c r="BJ1834" s="18" t="s">
        <v>80</v>
      </c>
      <c r="BK1834" s="205">
        <f>ROUND(I1834*H1834,2)</f>
        <v>0</v>
      </c>
      <c r="BL1834" s="18" t="s">
        <v>343</v>
      </c>
      <c r="BM1834" s="204" t="s">
        <v>4539</v>
      </c>
    </row>
    <row r="1835" spans="1:65" s="2" customFormat="1" ht="29.25">
      <c r="A1835" s="35"/>
      <c r="B1835" s="36"/>
      <c r="C1835" s="37"/>
      <c r="D1835" s="208" t="s">
        <v>279</v>
      </c>
      <c r="E1835" s="37"/>
      <c r="F1835" s="221" t="s">
        <v>1149</v>
      </c>
      <c r="G1835" s="37"/>
      <c r="H1835" s="37"/>
      <c r="I1835" s="116"/>
      <c r="J1835" s="37"/>
      <c r="K1835" s="37"/>
      <c r="L1835" s="40"/>
      <c r="M1835" s="222"/>
      <c r="N1835" s="223"/>
      <c r="O1835" s="65"/>
      <c r="P1835" s="65"/>
      <c r="Q1835" s="65"/>
      <c r="R1835" s="65"/>
      <c r="S1835" s="65"/>
      <c r="T1835" s="66"/>
      <c r="U1835" s="35"/>
      <c r="V1835" s="35"/>
      <c r="W1835" s="35"/>
      <c r="X1835" s="35"/>
      <c r="Y1835" s="35"/>
      <c r="Z1835" s="35"/>
      <c r="AA1835" s="35"/>
      <c r="AB1835" s="35"/>
      <c r="AC1835" s="35"/>
      <c r="AD1835" s="35"/>
      <c r="AE1835" s="35"/>
      <c r="AT1835" s="18" t="s">
        <v>279</v>
      </c>
      <c r="AU1835" s="18" t="s">
        <v>82</v>
      </c>
    </row>
    <row r="1836" spans="1:65" s="13" customFormat="1" ht="11.25">
      <c r="B1836" s="206"/>
      <c r="C1836" s="207"/>
      <c r="D1836" s="208" t="s">
        <v>246</v>
      </c>
      <c r="E1836" s="209" t="s">
        <v>19</v>
      </c>
      <c r="F1836" s="210" t="s">
        <v>4540</v>
      </c>
      <c r="G1836" s="207"/>
      <c r="H1836" s="211">
        <v>380</v>
      </c>
      <c r="I1836" s="212"/>
      <c r="J1836" s="207"/>
      <c r="K1836" s="207"/>
      <c r="L1836" s="213"/>
      <c r="M1836" s="214"/>
      <c r="N1836" s="215"/>
      <c r="O1836" s="215"/>
      <c r="P1836" s="215"/>
      <c r="Q1836" s="215"/>
      <c r="R1836" s="215"/>
      <c r="S1836" s="215"/>
      <c r="T1836" s="216"/>
      <c r="AT1836" s="217" t="s">
        <v>246</v>
      </c>
      <c r="AU1836" s="217" t="s">
        <v>82</v>
      </c>
      <c r="AV1836" s="13" t="s">
        <v>82</v>
      </c>
      <c r="AW1836" s="13" t="s">
        <v>33</v>
      </c>
      <c r="AX1836" s="13" t="s">
        <v>72</v>
      </c>
      <c r="AY1836" s="217" t="s">
        <v>206</v>
      </c>
    </row>
    <row r="1837" spans="1:65" s="13" customFormat="1" ht="11.25">
      <c r="B1837" s="206"/>
      <c r="C1837" s="207"/>
      <c r="D1837" s="208" t="s">
        <v>246</v>
      </c>
      <c r="E1837" s="209" t="s">
        <v>19</v>
      </c>
      <c r="F1837" s="210" t="s">
        <v>4541</v>
      </c>
      <c r="G1837" s="207"/>
      <c r="H1837" s="211">
        <v>9.75</v>
      </c>
      <c r="I1837" s="212"/>
      <c r="J1837" s="207"/>
      <c r="K1837" s="207"/>
      <c r="L1837" s="213"/>
      <c r="M1837" s="214"/>
      <c r="N1837" s="215"/>
      <c r="O1837" s="215"/>
      <c r="P1837" s="215"/>
      <c r="Q1837" s="215"/>
      <c r="R1837" s="215"/>
      <c r="S1837" s="215"/>
      <c r="T1837" s="216"/>
      <c r="AT1837" s="217" t="s">
        <v>246</v>
      </c>
      <c r="AU1837" s="217" t="s">
        <v>82</v>
      </c>
      <c r="AV1837" s="13" t="s">
        <v>82</v>
      </c>
      <c r="AW1837" s="13" t="s">
        <v>33</v>
      </c>
      <c r="AX1837" s="13" t="s">
        <v>72</v>
      </c>
      <c r="AY1837" s="217" t="s">
        <v>206</v>
      </c>
    </row>
    <row r="1838" spans="1:65" s="13" customFormat="1" ht="11.25">
      <c r="B1838" s="206"/>
      <c r="C1838" s="207"/>
      <c r="D1838" s="208" t="s">
        <v>246</v>
      </c>
      <c r="E1838" s="209" t="s">
        <v>19</v>
      </c>
      <c r="F1838" s="210" t="s">
        <v>4542</v>
      </c>
      <c r="G1838" s="207"/>
      <c r="H1838" s="211">
        <v>7.1</v>
      </c>
      <c r="I1838" s="212"/>
      <c r="J1838" s="207"/>
      <c r="K1838" s="207"/>
      <c r="L1838" s="213"/>
      <c r="M1838" s="214"/>
      <c r="N1838" s="215"/>
      <c r="O1838" s="215"/>
      <c r="P1838" s="215"/>
      <c r="Q1838" s="215"/>
      <c r="R1838" s="215"/>
      <c r="S1838" s="215"/>
      <c r="T1838" s="216"/>
      <c r="AT1838" s="217" t="s">
        <v>246</v>
      </c>
      <c r="AU1838" s="217" t="s">
        <v>82</v>
      </c>
      <c r="AV1838" s="13" t="s">
        <v>82</v>
      </c>
      <c r="AW1838" s="13" t="s">
        <v>33</v>
      </c>
      <c r="AX1838" s="13" t="s">
        <v>72</v>
      </c>
      <c r="AY1838" s="217" t="s">
        <v>206</v>
      </c>
    </row>
    <row r="1839" spans="1:65" s="13" customFormat="1" ht="11.25">
      <c r="B1839" s="206"/>
      <c r="C1839" s="207"/>
      <c r="D1839" s="208" t="s">
        <v>246</v>
      </c>
      <c r="E1839" s="209" t="s">
        <v>19</v>
      </c>
      <c r="F1839" s="210" t="s">
        <v>4543</v>
      </c>
      <c r="G1839" s="207"/>
      <c r="H1839" s="211">
        <v>5.85</v>
      </c>
      <c r="I1839" s="212"/>
      <c r="J1839" s="207"/>
      <c r="K1839" s="207"/>
      <c r="L1839" s="213"/>
      <c r="M1839" s="214"/>
      <c r="N1839" s="215"/>
      <c r="O1839" s="215"/>
      <c r="P1839" s="215"/>
      <c r="Q1839" s="215"/>
      <c r="R1839" s="215"/>
      <c r="S1839" s="215"/>
      <c r="T1839" s="216"/>
      <c r="AT1839" s="217" t="s">
        <v>246</v>
      </c>
      <c r="AU1839" s="217" t="s">
        <v>82</v>
      </c>
      <c r="AV1839" s="13" t="s">
        <v>82</v>
      </c>
      <c r="AW1839" s="13" t="s">
        <v>33</v>
      </c>
      <c r="AX1839" s="13" t="s">
        <v>72</v>
      </c>
      <c r="AY1839" s="217" t="s">
        <v>206</v>
      </c>
    </row>
    <row r="1840" spans="1:65" s="13" customFormat="1" ht="11.25">
      <c r="B1840" s="206"/>
      <c r="C1840" s="207"/>
      <c r="D1840" s="208" t="s">
        <v>246</v>
      </c>
      <c r="E1840" s="209" t="s">
        <v>19</v>
      </c>
      <c r="F1840" s="210" t="s">
        <v>4544</v>
      </c>
      <c r="G1840" s="207"/>
      <c r="H1840" s="211">
        <v>9.8000000000000007</v>
      </c>
      <c r="I1840" s="212"/>
      <c r="J1840" s="207"/>
      <c r="K1840" s="207"/>
      <c r="L1840" s="213"/>
      <c r="M1840" s="214"/>
      <c r="N1840" s="215"/>
      <c r="O1840" s="215"/>
      <c r="P1840" s="215"/>
      <c r="Q1840" s="215"/>
      <c r="R1840" s="215"/>
      <c r="S1840" s="215"/>
      <c r="T1840" s="216"/>
      <c r="AT1840" s="217" t="s">
        <v>246</v>
      </c>
      <c r="AU1840" s="217" t="s">
        <v>82</v>
      </c>
      <c r="AV1840" s="13" t="s">
        <v>82</v>
      </c>
      <c r="AW1840" s="13" t="s">
        <v>33</v>
      </c>
      <c r="AX1840" s="13" t="s">
        <v>72</v>
      </c>
      <c r="AY1840" s="217" t="s">
        <v>206</v>
      </c>
    </row>
    <row r="1841" spans="1:65" s="13" customFormat="1" ht="11.25">
      <c r="B1841" s="206"/>
      <c r="C1841" s="207"/>
      <c r="D1841" s="208" t="s">
        <v>246</v>
      </c>
      <c r="E1841" s="209" t="s">
        <v>19</v>
      </c>
      <c r="F1841" s="210" t="s">
        <v>4545</v>
      </c>
      <c r="G1841" s="207"/>
      <c r="H1841" s="211">
        <v>15.6</v>
      </c>
      <c r="I1841" s="212"/>
      <c r="J1841" s="207"/>
      <c r="K1841" s="207"/>
      <c r="L1841" s="213"/>
      <c r="M1841" s="214"/>
      <c r="N1841" s="215"/>
      <c r="O1841" s="215"/>
      <c r="P1841" s="215"/>
      <c r="Q1841" s="215"/>
      <c r="R1841" s="215"/>
      <c r="S1841" s="215"/>
      <c r="T1841" s="216"/>
      <c r="AT1841" s="217" t="s">
        <v>246</v>
      </c>
      <c r="AU1841" s="217" t="s">
        <v>82</v>
      </c>
      <c r="AV1841" s="13" t="s">
        <v>82</v>
      </c>
      <c r="AW1841" s="13" t="s">
        <v>33</v>
      </c>
      <c r="AX1841" s="13" t="s">
        <v>72</v>
      </c>
      <c r="AY1841" s="217" t="s">
        <v>206</v>
      </c>
    </row>
    <row r="1842" spans="1:65" s="13" customFormat="1" ht="11.25">
      <c r="B1842" s="206"/>
      <c r="C1842" s="207"/>
      <c r="D1842" s="208" t="s">
        <v>246</v>
      </c>
      <c r="E1842" s="209" t="s">
        <v>19</v>
      </c>
      <c r="F1842" s="210" t="s">
        <v>4546</v>
      </c>
      <c r="G1842" s="207"/>
      <c r="H1842" s="211">
        <v>19.96</v>
      </c>
      <c r="I1842" s="212"/>
      <c r="J1842" s="207"/>
      <c r="K1842" s="207"/>
      <c r="L1842" s="213"/>
      <c r="M1842" s="214"/>
      <c r="N1842" s="215"/>
      <c r="O1842" s="215"/>
      <c r="P1842" s="215"/>
      <c r="Q1842" s="215"/>
      <c r="R1842" s="215"/>
      <c r="S1842" s="215"/>
      <c r="T1842" s="216"/>
      <c r="AT1842" s="217" t="s">
        <v>246</v>
      </c>
      <c r="AU1842" s="217" t="s">
        <v>82</v>
      </c>
      <c r="AV1842" s="13" t="s">
        <v>82</v>
      </c>
      <c r="AW1842" s="13" t="s">
        <v>33</v>
      </c>
      <c r="AX1842" s="13" t="s">
        <v>72</v>
      </c>
      <c r="AY1842" s="217" t="s">
        <v>206</v>
      </c>
    </row>
    <row r="1843" spans="1:65" s="13" customFormat="1" ht="11.25">
      <c r="B1843" s="206"/>
      <c r="C1843" s="207"/>
      <c r="D1843" s="208" t="s">
        <v>246</v>
      </c>
      <c r="E1843" s="209" t="s">
        <v>19</v>
      </c>
      <c r="F1843" s="210" t="s">
        <v>4547</v>
      </c>
      <c r="G1843" s="207"/>
      <c r="H1843" s="211">
        <v>10.4</v>
      </c>
      <c r="I1843" s="212"/>
      <c r="J1843" s="207"/>
      <c r="K1843" s="207"/>
      <c r="L1843" s="213"/>
      <c r="M1843" s="214"/>
      <c r="N1843" s="215"/>
      <c r="O1843" s="215"/>
      <c r="P1843" s="215"/>
      <c r="Q1843" s="215"/>
      <c r="R1843" s="215"/>
      <c r="S1843" s="215"/>
      <c r="T1843" s="216"/>
      <c r="AT1843" s="217" t="s">
        <v>246</v>
      </c>
      <c r="AU1843" s="217" t="s">
        <v>82</v>
      </c>
      <c r="AV1843" s="13" t="s">
        <v>82</v>
      </c>
      <c r="AW1843" s="13" t="s">
        <v>33</v>
      </c>
      <c r="AX1843" s="13" t="s">
        <v>72</v>
      </c>
      <c r="AY1843" s="217" t="s">
        <v>206</v>
      </c>
    </row>
    <row r="1844" spans="1:65" s="13" customFormat="1" ht="11.25">
      <c r="B1844" s="206"/>
      <c r="C1844" s="207"/>
      <c r="D1844" s="208" t="s">
        <v>246</v>
      </c>
      <c r="E1844" s="209" t="s">
        <v>19</v>
      </c>
      <c r="F1844" s="210" t="s">
        <v>4548</v>
      </c>
      <c r="G1844" s="207"/>
      <c r="H1844" s="211">
        <v>3939.8290000000002</v>
      </c>
      <c r="I1844" s="212"/>
      <c r="J1844" s="207"/>
      <c r="K1844" s="207"/>
      <c r="L1844" s="213"/>
      <c r="M1844" s="214"/>
      <c r="N1844" s="215"/>
      <c r="O1844" s="215"/>
      <c r="P1844" s="215"/>
      <c r="Q1844" s="215"/>
      <c r="R1844" s="215"/>
      <c r="S1844" s="215"/>
      <c r="T1844" s="216"/>
      <c r="AT1844" s="217" t="s">
        <v>246</v>
      </c>
      <c r="AU1844" s="217" t="s">
        <v>82</v>
      </c>
      <c r="AV1844" s="13" t="s">
        <v>82</v>
      </c>
      <c r="AW1844" s="13" t="s">
        <v>33</v>
      </c>
      <c r="AX1844" s="13" t="s">
        <v>72</v>
      </c>
      <c r="AY1844" s="217" t="s">
        <v>206</v>
      </c>
    </row>
    <row r="1845" spans="1:65" s="13" customFormat="1" ht="11.25">
      <c r="B1845" s="206"/>
      <c r="C1845" s="207"/>
      <c r="D1845" s="208" t="s">
        <v>246</v>
      </c>
      <c r="E1845" s="209" t="s">
        <v>19</v>
      </c>
      <c r="F1845" s="210" t="s">
        <v>4549</v>
      </c>
      <c r="G1845" s="207"/>
      <c r="H1845" s="211">
        <v>118.5</v>
      </c>
      <c r="I1845" s="212"/>
      <c r="J1845" s="207"/>
      <c r="K1845" s="207"/>
      <c r="L1845" s="213"/>
      <c r="M1845" s="214"/>
      <c r="N1845" s="215"/>
      <c r="O1845" s="215"/>
      <c r="P1845" s="215"/>
      <c r="Q1845" s="215"/>
      <c r="R1845" s="215"/>
      <c r="S1845" s="215"/>
      <c r="T1845" s="216"/>
      <c r="AT1845" s="217" t="s">
        <v>246</v>
      </c>
      <c r="AU1845" s="217" t="s">
        <v>82</v>
      </c>
      <c r="AV1845" s="13" t="s">
        <v>82</v>
      </c>
      <c r="AW1845" s="13" t="s">
        <v>33</v>
      </c>
      <c r="AX1845" s="13" t="s">
        <v>72</v>
      </c>
      <c r="AY1845" s="217" t="s">
        <v>206</v>
      </c>
    </row>
    <row r="1846" spans="1:65" s="14" customFormat="1" ht="11.25">
      <c r="B1846" s="234"/>
      <c r="C1846" s="235"/>
      <c r="D1846" s="208" t="s">
        <v>246</v>
      </c>
      <c r="E1846" s="236" t="s">
        <v>19</v>
      </c>
      <c r="F1846" s="237" t="s">
        <v>406</v>
      </c>
      <c r="G1846" s="235"/>
      <c r="H1846" s="238">
        <v>4516.7889999999998</v>
      </c>
      <c r="I1846" s="239"/>
      <c r="J1846" s="235"/>
      <c r="K1846" s="235"/>
      <c r="L1846" s="240"/>
      <c r="M1846" s="241"/>
      <c r="N1846" s="242"/>
      <c r="O1846" s="242"/>
      <c r="P1846" s="242"/>
      <c r="Q1846" s="242"/>
      <c r="R1846" s="242"/>
      <c r="S1846" s="242"/>
      <c r="T1846" s="243"/>
      <c r="AT1846" s="244" t="s">
        <v>246</v>
      </c>
      <c r="AU1846" s="244" t="s">
        <v>82</v>
      </c>
      <c r="AV1846" s="14" t="s">
        <v>212</v>
      </c>
      <c r="AW1846" s="14" t="s">
        <v>33</v>
      </c>
      <c r="AX1846" s="14" t="s">
        <v>80</v>
      </c>
      <c r="AY1846" s="244" t="s">
        <v>206</v>
      </c>
    </row>
    <row r="1847" spans="1:65" s="2" customFormat="1" ht="16.5" customHeight="1">
      <c r="A1847" s="35"/>
      <c r="B1847" s="36"/>
      <c r="C1847" s="224" t="s">
        <v>4550</v>
      </c>
      <c r="D1847" s="224" t="s">
        <v>286</v>
      </c>
      <c r="E1847" s="225" t="s">
        <v>4493</v>
      </c>
      <c r="F1847" s="226" t="s">
        <v>4494</v>
      </c>
      <c r="G1847" s="227" t="s">
        <v>289</v>
      </c>
      <c r="H1847" s="228">
        <v>4.2999999999999997E-2</v>
      </c>
      <c r="I1847" s="229"/>
      <c r="J1847" s="230">
        <f>ROUND(I1847*H1847,2)</f>
        <v>0</v>
      </c>
      <c r="K1847" s="226" t="s">
        <v>277</v>
      </c>
      <c r="L1847" s="231"/>
      <c r="M1847" s="232" t="s">
        <v>19</v>
      </c>
      <c r="N1847" s="233" t="s">
        <v>43</v>
      </c>
      <c r="O1847" s="65"/>
      <c r="P1847" s="202">
        <f>O1847*H1847</f>
        <v>0</v>
      </c>
      <c r="Q1847" s="202">
        <v>1</v>
      </c>
      <c r="R1847" s="202">
        <f>Q1847*H1847</f>
        <v>4.2999999999999997E-2</v>
      </c>
      <c r="S1847" s="202">
        <v>0</v>
      </c>
      <c r="T1847" s="203">
        <f>S1847*H1847</f>
        <v>0</v>
      </c>
      <c r="U1847" s="35"/>
      <c r="V1847" s="35"/>
      <c r="W1847" s="35"/>
      <c r="X1847" s="35"/>
      <c r="Y1847" s="35"/>
      <c r="Z1847" s="35"/>
      <c r="AA1847" s="35"/>
      <c r="AB1847" s="35"/>
      <c r="AC1847" s="35"/>
      <c r="AD1847" s="35"/>
      <c r="AE1847" s="35"/>
      <c r="AR1847" s="204" t="s">
        <v>422</v>
      </c>
      <c r="AT1847" s="204" t="s">
        <v>286</v>
      </c>
      <c r="AU1847" s="204" t="s">
        <v>82</v>
      </c>
      <c r="AY1847" s="18" t="s">
        <v>206</v>
      </c>
      <c r="BE1847" s="205">
        <f>IF(N1847="základní",J1847,0)</f>
        <v>0</v>
      </c>
      <c r="BF1847" s="205">
        <f>IF(N1847="snížená",J1847,0)</f>
        <v>0</v>
      </c>
      <c r="BG1847" s="205">
        <f>IF(N1847="zákl. přenesená",J1847,0)</f>
        <v>0</v>
      </c>
      <c r="BH1847" s="205">
        <f>IF(N1847="sníž. přenesená",J1847,0)</f>
        <v>0</v>
      </c>
      <c r="BI1847" s="205">
        <f>IF(N1847="nulová",J1847,0)</f>
        <v>0</v>
      </c>
      <c r="BJ1847" s="18" t="s">
        <v>80</v>
      </c>
      <c r="BK1847" s="205">
        <f>ROUND(I1847*H1847,2)</f>
        <v>0</v>
      </c>
      <c r="BL1847" s="18" t="s">
        <v>343</v>
      </c>
      <c r="BM1847" s="204" t="s">
        <v>4551</v>
      </c>
    </row>
    <row r="1848" spans="1:65" s="13" customFormat="1" ht="11.25">
      <c r="B1848" s="206"/>
      <c r="C1848" s="207"/>
      <c r="D1848" s="208" t="s">
        <v>246</v>
      </c>
      <c r="E1848" s="209" t="s">
        <v>19</v>
      </c>
      <c r="F1848" s="210" t="s">
        <v>4552</v>
      </c>
      <c r="G1848" s="207"/>
      <c r="H1848" s="211">
        <v>7.0000000000000001E-3</v>
      </c>
      <c r="I1848" s="212"/>
      <c r="J1848" s="207"/>
      <c r="K1848" s="207"/>
      <c r="L1848" s="213"/>
      <c r="M1848" s="214"/>
      <c r="N1848" s="215"/>
      <c r="O1848" s="215"/>
      <c r="P1848" s="215"/>
      <c r="Q1848" s="215"/>
      <c r="R1848" s="215"/>
      <c r="S1848" s="215"/>
      <c r="T1848" s="216"/>
      <c r="AT1848" s="217" t="s">
        <v>246</v>
      </c>
      <c r="AU1848" s="217" t="s">
        <v>82</v>
      </c>
      <c r="AV1848" s="13" t="s">
        <v>82</v>
      </c>
      <c r="AW1848" s="13" t="s">
        <v>33</v>
      </c>
      <c r="AX1848" s="13" t="s">
        <v>72</v>
      </c>
      <c r="AY1848" s="217" t="s">
        <v>206</v>
      </c>
    </row>
    <row r="1849" spans="1:65" s="13" customFormat="1" ht="11.25">
      <c r="B1849" s="206"/>
      <c r="C1849" s="207"/>
      <c r="D1849" s="208" t="s">
        <v>246</v>
      </c>
      <c r="E1849" s="209" t="s">
        <v>19</v>
      </c>
      <c r="F1849" s="210" t="s">
        <v>4553</v>
      </c>
      <c r="G1849" s="207"/>
      <c r="H1849" s="211">
        <v>0.01</v>
      </c>
      <c r="I1849" s="212"/>
      <c r="J1849" s="207"/>
      <c r="K1849" s="207"/>
      <c r="L1849" s="213"/>
      <c r="M1849" s="214"/>
      <c r="N1849" s="215"/>
      <c r="O1849" s="215"/>
      <c r="P1849" s="215"/>
      <c r="Q1849" s="215"/>
      <c r="R1849" s="215"/>
      <c r="S1849" s="215"/>
      <c r="T1849" s="216"/>
      <c r="AT1849" s="217" t="s">
        <v>246</v>
      </c>
      <c r="AU1849" s="217" t="s">
        <v>82</v>
      </c>
      <c r="AV1849" s="13" t="s">
        <v>82</v>
      </c>
      <c r="AW1849" s="13" t="s">
        <v>33</v>
      </c>
      <c r="AX1849" s="13" t="s">
        <v>72</v>
      </c>
      <c r="AY1849" s="217" t="s">
        <v>206</v>
      </c>
    </row>
    <row r="1850" spans="1:65" s="13" customFormat="1" ht="11.25">
      <c r="B1850" s="206"/>
      <c r="C1850" s="207"/>
      <c r="D1850" s="208" t="s">
        <v>246</v>
      </c>
      <c r="E1850" s="209" t="s">
        <v>19</v>
      </c>
      <c r="F1850" s="210" t="s">
        <v>4554</v>
      </c>
      <c r="G1850" s="207"/>
      <c r="H1850" s="211">
        <v>1.6E-2</v>
      </c>
      <c r="I1850" s="212"/>
      <c r="J1850" s="207"/>
      <c r="K1850" s="207"/>
      <c r="L1850" s="213"/>
      <c r="M1850" s="214"/>
      <c r="N1850" s="215"/>
      <c r="O1850" s="215"/>
      <c r="P1850" s="215"/>
      <c r="Q1850" s="215"/>
      <c r="R1850" s="215"/>
      <c r="S1850" s="215"/>
      <c r="T1850" s="216"/>
      <c r="AT1850" s="217" t="s">
        <v>246</v>
      </c>
      <c r="AU1850" s="217" t="s">
        <v>82</v>
      </c>
      <c r="AV1850" s="13" t="s">
        <v>82</v>
      </c>
      <c r="AW1850" s="13" t="s">
        <v>33</v>
      </c>
      <c r="AX1850" s="13" t="s">
        <v>72</v>
      </c>
      <c r="AY1850" s="217" t="s">
        <v>206</v>
      </c>
    </row>
    <row r="1851" spans="1:65" s="13" customFormat="1" ht="11.25">
      <c r="B1851" s="206"/>
      <c r="C1851" s="207"/>
      <c r="D1851" s="208" t="s">
        <v>246</v>
      </c>
      <c r="E1851" s="209" t="s">
        <v>19</v>
      </c>
      <c r="F1851" s="210" t="s">
        <v>4555</v>
      </c>
      <c r="G1851" s="207"/>
      <c r="H1851" s="211">
        <v>0.01</v>
      </c>
      <c r="I1851" s="212"/>
      <c r="J1851" s="207"/>
      <c r="K1851" s="207"/>
      <c r="L1851" s="213"/>
      <c r="M1851" s="214"/>
      <c r="N1851" s="215"/>
      <c r="O1851" s="215"/>
      <c r="P1851" s="215"/>
      <c r="Q1851" s="215"/>
      <c r="R1851" s="215"/>
      <c r="S1851" s="215"/>
      <c r="T1851" s="216"/>
      <c r="AT1851" s="217" t="s">
        <v>246</v>
      </c>
      <c r="AU1851" s="217" t="s">
        <v>82</v>
      </c>
      <c r="AV1851" s="13" t="s">
        <v>82</v>
      </c>
      <c r="AW1851" s="13" t="s">
        <v>33</v>
      </c>
      <c r="AX1851" s="13" t="s">
        <v>72</v>
      </c>
      <c r="AY1851" s="217" t="s">
        <v>206</v>
      </c>
    </row>
    <row r="1852" spans="1:65" s="14" customFormat="1" ht="11.25">
      <c r="B1852" s="234"/>
      <c r="C1852" s="235"/>
      <c r="D1852" s="208" t="s">
        <v>246</v>
      </c>
      <c r="E1852" s="236" t="s">
        <v>19</v>
      </c>
      <c r="F1852" s="237" t="s">
        <v>406</v>
      </c>
      <c r="G1852" s="235"/>
      <c r="H1852" s="238">
        <v>4.2999999999999997E-2</v>
      </c>
      <c r="I1852" s="239"/>
      <c r="J1852" s="235"/>
      <c r="K1852" s="235"/>
      <c r="L1852" s="240"/>
      <c r="M1852" s="241"/>
      <c r="N1852" s="242"/>
      <c r="O1852" s="242"/>
      <c r="P1852" s="242"/>
      <c r="Q1852" s="242"/>
      <c r="R1852" s="242"/>
      <c r="S1852" s="242"/>
      <c r="T1852" s="243"/>
      <c r="AT1852" s="244" t="s">
        <v>246</v>
      </c>
      <c r="AU1852" s="244" t="s">
        <v>82</v>
      </c>
      <c r="AV1852" s="14" t="s">
        <v>212</v>
      </c>
      <c r="AW1852" s="14" t="s">
        <v>33</v>
      </c>
      <c r="AX1852" s="14" t="s">
        <v>80</v>
      </c>
      <c r="AY1852" s="244" t="s">
        <v>206</v>
      </c>
    </row>
    <row r="1853" spans="1:65" s="2" customFormat="1" ht="16.5" customHeight="1">
      <c r="A1853" s="35"/>
      <c r="B1853" s="36"/>
      <c r="C1853" s="224" t="s">
        <v>4556</v>
      </c>
      <c r="D1853" s="224" t="s">
        <v>286</v>
      </c>
      <c r="E1853" s="225" t="s">
        <v>4557</v>
      </c>
      <c r="F1853" s="226" t="s">
        <v>4558</v>
      </c>
      <c r="G1853" s="227" t="s">
        <v>289</v>
      </c>
      <c r="H1853" s="228">
        <v>3.5999999999999997E-2</v>
      </c>
      <c r="I1853" s="229"/>
      <c r="J1853" s="230">
        <f>ROUND(I1853*H1853,2)</f>
        <v>0</v>
      </c>
      <c r="K1853" s="226" t="s">
        <v>277</v>
      </c>
      <c r="L1853" s="231"/>
      <c r="M1853" s="232" t="s">
        <v>19</v>
      </c>
      <c r="N1853" s="233" t="s">
        <v>43</v>
      </c>
      <c r="O1853" s="65"/>
      <c r="P1853" s="202">
        <f>O1853*H1853</f>
        <v>0</v>
      </c>
      <c r="Q1853" s="202">
        <v>1</v>
      </c>
      <c r="R1853" s="202">
        <f>Q1853*H1853</f>
        <v>3.5999999999999997E-2</v>
      </c>
      <c r="S1853" s="202">
        <v>0</v>
      </c>
      <c r="T1853" s="203">
        <f>S1853*H1853</f>
        <v>0</v>
      </c>
      <c r="U1853" s="35"/>
      <c r="V1853" s="35"/>
      <c r="W1853" s="35"/>
      <c r="X1853" s="35"/>
      <c r="Y1853" s="35"/>
      <c r="Z1853" s="35"/>
      <c r="AA1853" s="35"/>
      <c r="AB1853" s="35"/>
      <c r="AC1853" s="35"/>
      <c r="AD1853" s="35"/>
      <c r="AE1853" s="35"/>
      <c r="AR1853" s="204" t="s">
        <v>422</v>
      </c>
      <c r="AT1853" s="204" t="s">
        <v>286</v>
      </c>
      <c r="AU1853" s="204" t="s">
        <v>82</v>
      </c>
      <c r="AY1853" s="18" t="s">
        <v>206</v>
      </c>
      <c r="BE1853" s="205">
        <f>IF(N1853="základní",J1853,0)</f>
        <v>0</v>
      </c>
      <c r="BF1853" s="205">
        <f>IF(N1853="snížená",J1853,0)</f>
        <v>0</v>
      </c>
      <c r="BG1853" s="205">
        <f>IF(N1853="zákl. přenesená",J1853,0)</f>
        <v>0</v>
      </c>
      <c r="BH1853" s="205">
        <f>IF(N1853="sníž. přenesená",J1853,0)</f>
        <v>0</v>
      </c>
      <c r="BI1853" s="205">
        <f>IF(N1853="nulová",J1853,0)</f>
        <v>0</v>
      </c>
      <c r="BJ1853" s="18" t="s">
        <v>80</v>
      </c>
      <c r="BK1853" s="205">
        <f>ROUND(I1853*H1853,2)</f>
        <v>0</v>
      </c>
      <c r="BL1853" s="18" t="s">
        <v>343</v>
      </c>
      <c r="BM1853" s="204" t="s">
        <v>4559</v>
      </c>
    </row>
    <row r="1854" spans="1:65" s="13" customFormat="1" ht="11.25">
      <c r="B1854" s="206"/>
      <c r="C1854" s="207"/>
      <c r="D1854" s="208" t="s">
        <v>246</v>
      </c>
      <c r="E1854" s="209" t="s">
        <v>19</v>
      </c>
      <c r="F1854" s="210" t="s">
        <v>4560</v>
      </c>
      <c r="G1854" s="207"/>
      <c r="H1854" s="211">
        <v>0.01</v>
      </c>
      <c r="I1854" s="212"/>
      <c r="J1854" s="207"/>
      <c r="K1854" s="207"/>
      <c r="L1854" s="213"/>
      <c r="M1854" s="214"/>
      <c r="N1854" s="215"/>
      <c r="O1854" s="215"/>
      <c r="P1854" s="215"/>
      <c r="Q1854" s="215"/>
      <c r="R1854" s="215"/>
      <c r="S1854" s="215"/>
      <c r="T1854" s="216"/>
      <c r="AT1854" s="217" t="s">
        <v>246</v>
      </c>
      <c r="AU1854" s="217" t="s">
        <v>82</v>
      </c>
      <c r="AV1854" s="13" t="s">
        <v>82</v>
      </c>
      <c r="AW1854" s="13" t="s">
        <v>33</v>
      </c>
      <c r="AX1854" s="13" t="s">
        <v>72</v>
      </c>
      <c r="AY1854" s="217" t="s">
        <v>206</v>
      </c>
    </row>
    <row r="1855" spans="1:65" s="13" customFormat="1" ht="11.25">
      <c r="B1855" s="206"/>
      <c r="C1855" s="207"/>
      <c r="D1855" s="208" t="s">
        <v>246</v>
      </c>
      <c r="E1855" s="209" t="s">
        <v>19</v>
      </c>
      <c r="F1855" s="210" t="s">
        <v>4561</v>
      </c>
      <c r="G1855" s="207"/>
      <c r="H1855" s="211">
        <v>6.0000000000000001E-3</v>
      </c>
      <c r="I1855" s="212"/>
      <c r="J1855" s="207"/>
      <c r="K1855" s="207"/>
      <c r="L1855" s="213"/>
      <c r="M1855" s="214"/>
      <c r="N1855" s="215"/>
      <c r="O1855" s="215"/>
      <c r="P1855" s="215"/>
      <c r="Q1855" s="215"/>
      <c r="R1855" s="215"/>
      <c r="S1855" s="215"/>
      <c r="T1855" s="216"/>
      <c r="AT1855" s="217" t="s">
        <v>246</v>
      </c>
      <c r="AU1855" s="217" t="s">
        <v>82</v>
      </c>
      <c r="AV1855" s="13" t="s">
        <v>82</v>
      </c>
      <c r="AW1855" s="13" t="s">
        <v>33</v>
      </c>
      <c r="AX1855" s="13" t="s">
        <v>72</v>
      </c>
      <c r="AY1855" s="217" t="s">
        <v>206</v>
      </c>
    </row>
    <row r="1856" spans="1:65" s="13" customFormat="1" ht="11.25">
      <c r="B1856" s="206"/>
      <c r="C1856" s="207"/>
      <c r="D1856" s="208" t="s">
        <v>246</v>
      </c>
      <c r="E1856" s="209" t="s">
        <v>19</v>
      </c>
      <c r="F1856" s="210" t="s">
        <v>4562</v>
      </c>
      <c r="G1856" s="207"/>
      <c r="H1856" s="211">
        <v>0.02</v>
      </c>
      <c r="I1856" s="212"/>
      <c r="J1856" s="207"/>
      <c r="K1856" s="207"/>
      <c r="L1856" s="213"/>
      <c r="M1856" s="214"/>
      <c r="N1856" s="215"/>
      <c r="O1856" s="215"/>
      <c r="P1856" s="215"/>
      <c r="Q1856" s="215"/>
      <c r="R1856" s="215"/>
      <c r="S1856" s="215"/>
      <c r="T1856" s="216"/>
      <c r="AT1856" s="217" t="s">
        <v>246</v>
      </c>
      <c r="AU1856" s="217" t="s">
        <v>82</v>
      </c>
      <c r="AV1856" s="13" t="s">
        <v>82</v>
      </c>
      <c r="AW1856" s="13" t="s">
        <v>33</v>
      </c>
      <c r="AX1856" s="13" t="s">
        <v>72</v>
      </c>
      <c r="AY1856" s="217" t="s">
        <v>206</v>
      </c>
    </row>
    <row r="1857" spans="1:65" s="14" customFormat="1" ht="11.25">
      <c r="B1857" s="234"/>
      <c r="C1857" s="235"/>
      <c r="D1857" s="208" t="s">
        <v>246</v>
      </c>
      <c r="E1857" s="236" t="s">
        <v>19</v>
      </c>
      <c r="F1857" s="237" t="s">
        <v>406</v>
      </c>
      <c r="G1857" s="235"/>
      <c r="H1857" s="238">
        <v>3.5999999999999997E-2</v>
      </c>
      <c r="I1857" s="239"/>
      <c r="J1857" s="235"/>
      <c r="K1857" s="235"/>
      <c r="L1857" s="240"/>
      <c r="M1857" s="241"/>
      <c r="N1857" s="242"/>
      <c r="O1857" s="242"/>
      <c r="P1857" s="242"/>
      <c r="Q1857" s="242"/>
      <c r="R1857" s="242"/>
      <c r="S1857" s="242"/>
      <c r="T1857" s="243"/>
      <c r="AT1857" s="244" t="s">
        <v>246</v>
      </c>
      <c r="AU1857" s="244" t="s">
        <v>82</v>
      </c>
      <c r="AV1857" s="14" t="s">
        <v>212</v>
      </c>
      <c r="AW1857" s="14" t="s">
        <v>33</v>
      </c>
      <c r="AX1857" s="14" t="s">
        <v>80</v>
      </c>
      <c r="AY1857" s="244" t="s">
        <v>206</v>
      </c>
    </row>
    <row r="1858" spans="1:65" s="2" customFormat="1" ht="16.5" customHeight="1">
      <c r="A1858" s="35"/>
      <c r="B1858" s="36"/>
      <c r="C1858" s="224" t="s">
        <v>4563</v>
      </c>
      <c r="D1858" s="224" t="s">
        <v>286</v>
      </c>
      <c r="E1858" s="225" t="s">
        <v>4564</v>
      </c>
      <c r="F1858" s="226" t="s">
        <v>4565</v>
      </c>
      <c r="G1858" s="227" t="s">
        <v>289</v>
      </c>
      <c r="H1858" s="228">
        <v>3.94</v>
      </c>
      <c r="I1858" s="229"/>
      <c r="J1858" s="230">
        <f>ROUND(I1858*H1858,2)</f>
        <v>0</v>
      </c>
      <c r="K1858" s="226" t="s">
        <v>277</v>
      </c>
      <c r="L1858" s="231"/>
      <c r="M1858" s="232" t="s">
        <v>19</v>
      </c>
      <c r="N1858" s="233" t="s">
        <v>43</v>
      </c>
      <c r="O1858" s="65"/>
      <c r="P1858" s="202">
        <f>O1858*H1858</f>
        <v>0</v>
      </c>
      <c r="Q1858" s="202">
        <v>1</v>
      </c>
      <c r="R1858" s="202">
        <f>Q1858*H1858</f>
        <v>3.94</v>
      </c>
      <c r="S1858" s="202">
        <v>0</v>
      </c>
      <c r="T1858" s="203">
        <f>S1858*H1858</f>
        <v>0</v>
      </c>
      <c r="U1858" s="35"/>
      <c r="V1858" s="35"/>
      <c r="W1858" s="35"/>
      <c r="X1858" s="35"/>
      <c r="Y1858" s="35"/>
      <c r="Z1858" s="35"/>
      <c r="AA1858" s="35"/>
      <c r="AB1858" s="35"/>
      <c r="AC1858" s="35"/>
      <c r="AD1858" s="35"/>
      <c r="AE1858" s="35"/>
      <c r="AR1858" s="204" t="s">
        <v>422</v>
      </c>
      <c r="AT1858" s="204" t="s">
        <v>286</v>
      </c>
      <c r="AU1858" s="204" t="s">
        <v>82</v>
      </c>
      <c r="AY1858" s="18" t="s">
        <v>206</v>
      </c>
      <c r="BE1858" s="205">
        <f>IF(N1858="základní",J1858,0)</f>
        <v>0</v>
      </c>
      <c r="BF1858" s="205">
        <f>IF(N1858="snížená",J1858,0)</f>
        <v>0</v>
      </c>
      <c r="BG1858" s="205">
        <f>IF(N1858="zákl. přenesená",J1858,0)</f>
        <v>0</v>
      </c>
      <c r="BH1858" s="205">
        <f>IF(N1858="sníž. přenesená",J1858,0)</f>
        <v>0</v>
      </c>
      <c r="BI1858" s="205">
        <f>IF(N1858="nulová",J1858,0)</f>
        <v>0</v>
      </c>
      <c r="BJ1858" s="18" t="s">
        <v>80</v>
      </c>
      <c r="BK1858" s="205">
        <f>ROUND(I1858*H1858,2)</f>
        <v>0</v>
      </c>
      <c r="BL1858" s="18" t="s">
        <v>343</v>
      </c>
      <c r="BM1858" s="204" t="s">
        <v>4566</v>
      </c>
    </row>
    <row r="1859" spans="1:65" s="13" customFormat="1" ht="11.25">
      <c r="B1859" s="206"/>
      <c r="C1859" s="207"/>
      <c r="D1859" s="208" t="s">
        <v>246</v>
      </c>
      <c r="E1859" s="209" t="s">
        <v>19</v>
      </c>
      <c r="F1859" s="210" t="s">
        <v>4567</v>
      </c>
      <c r="G1859" s="207"/>
      <c r="H1859" s="211">
        <v>3.94</v>
      </c>
      <c r="I1859" s="212"/>
      <c r="J1859" s="207"/>
      <c r="K1859" s="207"/>
      <c r="L1859" s="213"/>
      <c r="M1859" s="214"/>
      <c r="N1859" s="215"/>
      <c r="O1859" s="215"/>
      <c r="P1859" s="215"/>
      <c r="Q1859" s="215"/>
      <c r="R1859" s="215"/>
      <c r="S1859" s="215"/>
      <c r="T1859" s="216"/>
      <c r="AT1859" s="217" t="s">
        <v>246</v>
      </c>
      <c r="AU1859" s="217" t="s">
        <v>82</v>
      </c>
      <c r="AV1859" s="13" t="s">
        <v>82</v>
      </c>
      <c r="AW1859" s="13" t="s">
        <v>33</v>
      </c>
      <c r="AX1859" s="13" t="s">
        <v>80</v>
      </c>
      <c r="AY1859" s="217" t="s">
        <v>206</v>
      </c>
    </row>
    <row r="1860" spans="1:65" s="2" customFormat="1" ht="16.5" customHeight="1">
      <c r="A1860" s="35"/>
      <c r="B1860" s="36"/>
      <c r="C1860" s="224" t="s">
        <v>4568</v>
      </c>
      <c r="D1860" s="224" t="s">
        <v>286</v>
      </c>
      <c r="E1860" s="225" t="s">
        <v>4569</v>
      </c>
      <c r="F1860" s="226" t="s">
        <v>4570</v>
      </c>
      <c r="G1860" s="227" t="s">
        <v>220</v>
      </c>
      <c r="H1860" s="228">
        <v>24</v>
      </c>
      <c r="I1860" s="229"/>
      <c r="J1860" s="230">
        <f>ROUND(I1860*H1860,2)</f>
        <v>0</v>
      </c>
      <c r="K1860" s="226" t="s">
        <v>277</v>
      </c>
      <c r="L1860" s="231"/>
      <c r="M1860" s="232" t="s">
        <v>19</v>
      </c>
      <c r="N1860" s="233" t="s">
        <v>43</v>
      </c>
      <c r="O1860" s="65"/>
      <c r="P1860" s="202">
        <f>O1860*H1860</f>
        <v>0</v>
      </c>
      <c r="Q1860" s="202">
        <v>1.545E-2</v>
      </c>
      <c r="R1860" s="202">
        <f>Q1860*H1860</f>
        <v>0.37080000000000002</v>
      </c>
      <c r="S1860" s="202">
        <v>0</v>
      </c>
      <c r="T1860" s="203">
        <f>S1860*H1860</f>
        <v>0</v>
      </c>
      <c r="U1860" s="35"/>
      <c r="V1860" s="35"/>
      <c r="W1860" s="35"/>
      <c r="X1860" s="35"/>
      <c r="Y1860" s="35"/>
      <c r="Z1860" s="35"/>
      <c r="AA1860" s="35"/>
      <c r="AB1860" s="35"/>
      <c r="AC1860" s="35"/>
      <c r="AD1860" s="35"/>
      <c r="AE1860" s="35"/>
      <c r="AR1860" s="204" t="s">
        <v>422</v>
      </c>
      <c r="AT1860" s="204" t="s">
        <v>286</v>
      </c>
      <c r="AU1860" s="204" t="s">
        <v>82</v>
      </c>
      <c r="AY1860" s="18" t="s">
        <v>206</v>
      </c>
      <c r="BE1860" s="205">
        <f>IF(N1860="základní",J1860,0)</f>
        <v>0</v>
      </c>
      <c r="BF1860" s="205">
        <f>IF(N1860="snížená",J1860,0)</f>
        <v>0</v>
      </c>
      <c r="BG1860" s="205">
        <f>IF(N1860="zákl. přenesená",J1860,0)</f>
        <v>0</v>
      </c>
      <c r="BH1860" s="205">
        <f>IF(N1860="sníž. přenesená",J1860,0)</f>
        <v>0</v>
      </c>
      <c r="BI1860" s="205">
        <f>IF(N1860="nulová",J1860,0)</f>
        <v>0</v>
      </c>
      <c r="BJ1860" s="18" t="s">
        <v>80</v>
      </c>
      <c r="BK1860" s="205">
        <f>ROUND(I1860*H1860,2)</f>
        <v>0</v>
      </c>
      <c r="BL1860" s="18" t="s">
        <v>343</v>
      </c>
      <c r="BM1860" s="204" t="s">
        <v>4571</v>
      </c>
    </row>
    <row r="1861" spans="1:65" s="13" customFormat="1" ht="11.25">
      <c r="B1861" s="206"/>
      <c r="C1861" s="207"/>
      <c r="D1861" s="208" t="s">
        <v>246</v>
      </c>
      <c r="E1861" s="209" t="s">
        <v>19</v>
      </c>
      <c r="F1861" s="210" t="s">
        <v>4572</v>
      </c>
      <c r="G1861" s="207"/>
      <c r="H1861" s="211">
        <v>24</v>
      </c>
      <c r="I1861" s="212"/>
      <c r="J1861" s="207"/>
      <c r="K1861" s="207"/>
      <c r="L1861" s="213"/>
      <c r="M1861" s="214"/>
      <c r="N1861" s="215"/>
      <c r="O1861" s="215"/>
      <c r="P1861" s="215"/>
      <c r="Q1861" s="215"/>
      <c r="R1861" s="215"/>
      <c r="S1861" s="215"/>
      <c r="T1861" s="216"/>
      <c r="AT1861" s="217" t="s">
        <v>246</v>
      </c>
      <c r="AU1861" s="217" t="s">
        <v>82</v>
      </c>
      <c r="AV1861" s="13" t="s">
        <v>82</v>
      </c>
      <c r="AW1861" s="13" t="s">
        <v>33</v>
      </c>
      <c r="AX1861" s="13" t="s">
        <v>80</v>
      </c>
      <c r="AY1861" s="217" t="s">
        <v>206</v>
      </c>
    </row>
    <row r="1862" spans="1:65" s="2" customFormat="1" ht="16.5" customHeight="1">
      <c r="A1862" s="35"/>
      <c r="B1862" s="36"/>
      <c r="C1862" s="193" t="s">
        <v>4573</v>
      </c>
      <c r="D1862" s="193" t="s">
        <v>208</v>
      </c>
      <c r="E1862" s="194" t="s">
        <v>1146</v>
      </c>
      <c r="F1862" s="195" t="s">
        <v>1147</v>
      </c>
      <c r="G1862" s="196" t="s">
        <v>307</v>
      </c>
      <c r="H1862" s="197">
        <v>453.49299999999999</v>
      </c>
      <c r="I1862" s="198"/>
      <c r="J1862" s="199">
        <f>ROUND(I1862*H1862,2)</f>
        <v>0</v>
      </c>
      <c r="K1862" s="195" t="s">
        <v>277</v>
      </c>
      <c r="L1862" s="40"/>
      <c r="M1862" s="200" t="s">
        <v>19</v>
      </c>
      <c r="N1862" s="201" t="s">
        <v>43</v>
      </c>
      <c r="O1862" s="65"/>
      <c r="P1862" s="202">
        <f>O1862*H1862</f>
        <v>0</v>
      </c>
      <c r="Q1862" s="202">
        <v>6.0000000000000002E-5</v>
      </c>
      <c r="R1862" s="202">
        <f>Q1862*H1862</f>
        <v>2.7209580000000001E-2</v>
      </c>
      <c r="S1862" s="202">
        <v>0</v>
      </c>
      <c r="T1862" s="203">
        <f>S1862*H1862</f>
        <v>0</v>
      </c>
      <c r="U1862" s="35"/>
      <c r="V1862" s="35"/>
      <c r="W1862" s="35"/>
      <c r="X1862" s="35"/>
      <c r="Y1862" s="35"/>
      <c r="Z1862" s="35"/>
      <c r="AA1862" s="35"/>
      <c r="AB1862" s="35"/>
      <c r="AC1862" s="35"/>
      <c r="AD1862" s="35"/>
      <c r="AE1862" s="35"/>
      <c r="AR1862" s="204" t="s">
        <v>343</v>
      </c>
      <c r="AT1862" s="204" t="s">
        <v>208</v>
      </c>
      <c r="AU1862" s="204" t="s">
        <v>82</v>
      </c>
      <c r="AY1862" s="18" t="s">
        <v>206</v>
      </c>
      <c r="BE1862" s="205">
        <f>IF(N1862="základní",J1862,0)</f>
        <v>0</v>
      </c>
      <c r="BF1862" s="205">
        <f>IF(N1862="snížená",J1862,0)</f>
        <v>0</v>
      </c>
      <c r="BG1862" s="205">
        <f>IF(N1862="zákl. přenesená",J1862,0)</f>
        <v>0</v>
      </c>
      <c r="BH1862" s="205">
        <f>IF(N1862="sníž. přenesená",J1862,0)</f>
        <v>0</v>
      </c>
      <c r="BI1862" s="205">
        <f>IF(N1862="nulová",J1862,0)</f>
        <v>0</v>
      </c>
      <c r="BJ1862" s="18" t="s">
        <v>80</v>
      </c>
      <c r="BK1862" s="205">
        <f>ROUND(I1862*H1862,2)</f>
        <v>0</v>
      </c>
      <c r="BL1862" s="18" t="s">
        <v>343</v>
      </c>
      <c r="BM1862" s="204" t="s">
        <v>4574</v>
      </c>
    </row>
    <row r="1863" spans="1:65" s="2" customFormat="1" ht="29.25">
      <c r="A1863" s="35"/>
      <c r="B1863" s="36"/>
      <c r="C1863" s="37"/>
      <c r="D1863" s="208" t="s">
        <v>279</v>
      </c>
      <c r="E1863" s="37"/>
      <c r="F1863" s="221" t="s">
        <v>1149</v>
      </c>
      <c r="G1863" s="37"/>
      <c r="H1863" s="37"/>
      <c r="I1863" s="116"/>
      <c r="J1863" s="37"/>
      <c r="K1863" s="37"/>
      <c r="L1863" s="40"/>
      <c r="M1863" s="222"/>
      <c r="N1863" s="223"/>
      <c r="O1863" s="65"/>
      <c r="P1863" s="65"/>
      <c r="Q1863" s="65"/>
      <c r="R1863" s="65"/>
      <c r="S1863" s="65"/>
      <c r="T1863" s="66"/>
      <c r="U1863" s="35"/>
      <c r="V1863" s="35"/>
      <c r="W1863" s="35"/>
      <c r="X1863" s="35"/>
      <c r="Y1863" s="35"/>
      <c r="Z1863" s="35"/>
      <c r="AA1863" s="35"/>
      <c r="AB1863" s="35"/>
      <c r="AC1863" s="35"/>
      <c r="AD1863" s="35"/>
      <c r="AE1863" s="35"/>
      <c r="AT1863" s="18" t="s">
        <v>279</v>
      </c>
      <c r="AU1863" s="18" t="s">
        <v>82</v>
      </c>
    </row>
    <row r="1864" spans="1:65" s="13" customFormat="1" ht="11.25">
      <c r="B1864" s="206"/>
      <c r="C1864" s="207"/>
      <c r="D1864" s="208" t="s">
        <v>246</v>
      </c>
      <c r="E1864" s="209" t="s">
        <v>19</v>
      </c>
      <c r="F1864" s="210" t="s">
        <v>4575</v>
      </c>
      <c r="G1864" s="207"/>
      <c r="H1864" s="211">
        <v>10.34</v>
      </c>
      <c r="I1864" s="212"/>
      <c r="J1864" s="207"/>
      <c r="K1864" s="207"/>
      <c r="L1864" s="213"/>
      <c r="M1864" s="214"/>
      <c r="N1864" s="215"/>
      <c r="O1864" s="215"/>
      <c r="P1864" s="215"/>
      <c r="Q1864" s="215"/>
      <c r="R1864" s="215"/>
      <c r="S1864" s="215"/>
      <c r="T1864" s="216"/>
      <c r="AT1864" s="217" t="s">
        <v>246</v>
      </c>
      <c r="AU1864" s="217" t="s">
        <v>82</v>
      </c>
      <c r="AV1864" s="13" t="s">
        <v>82</v>
      </c>
      <c r="AW1864" s="13" t="s">
        <v>33</v>
      </c>
      <c r="AX1864" s="13" t="s">
        <v>72</v>
      </c>
      <c r="AY1864" s="217" t="s">
        <v>206</v>
      </c>
    </row>
    <row r="1865" spans="1:65" s="13" customFormat="1" ht="11.25">
      <c r="B1865" s="206"/>
      <c r="C1865" s="207"/>
      <c r="D1865" s="208" t="s">
        <v>246</v>
      </c>
      <c r="E1865" s="209" t="s">
        <v>19</v>
      </c>
      <c r="F1865" s="210" t="s">
        <v>4576</v>
      </c>
      <c r="G1865" s="207"/>
      <c r="H1865" s="211">
        <v>12.48</v>
      </c>
      <c r="I1865" s="212"/>
      <c r="J1865" s="207"/>
      <c r="K1865" s="207"/>
      <c r="L1865" s="213"/>
      <c r="M1865" s="214"/>
      <c r="N1865" s="215"/>
      <c r="O1865" s="215"/>
      <c r="P1865" s="215"/>
      <c r="Q1865" s="215"/>
      <c r="R1865" s="215"/>
      <c r="S1865" s="215"/>
      <c r="T1865" s="216"/>
      <c r="AT1865" s="217" t="s">
        <v>246</v>
      </c>
      <c r="AU1865" s="217" t="s">
        <v>82</v>
      </c>
      <c r="AV1865" s="13" t="s">
        <v>82</v>
      </c>
      <c r="AW1865" s="13" t="s">
        <v>33</v>
      </c>
      <c r="AX1865" s="13" t="s">
        <v>72</v>
      </c>
      <c r="AY1865" s="217" t="s">
        <v>206</v>
      </c>
    </row>
    <row r="1866" spans="1:65" s="13" customFormat="1" ht="11.25">
      <c r="B1866" s="206"/>
      <c r="C1866" s="207"/>
      <c r="D1866" s="208" t="s">
        <v>246</v>
      </c>
      <c r="E1866" s="209" t="s">
        <v>19</v>
      </c>
      <c r="F1866" s="210" t="s">
        <v>4577</v>
      </c>
      <c r="G1866" s="207"/>
      <c r="H1866" s="211">
        <v>430.673</v>
      </c>
      <c r="I1866" s="212"/>
      <c r="J1866" s="207"/>
      <c r="K1866" s="207"/>
      <c r="L1866" s="213"/>
      <c r="M1866" s="214"/>
      <c r="N1866" s="215"/>
      <c r="O1866" s="215"/>
      <c r="P1866" s="215"/>
      <c r="Q1866" s="215"/>
      <c r="R1866" s="215"/>
      <c r="S1866" s="215"/>
      <c r="T1866" s="216"/>
      <c r="AT1866" s="217" t="s">
        <v>246</v>
      </c>
      <c r="AU1866" s="217" t="s">
        <v>82</v>
      </c>
      <c r="AV1866" s="13" t="s">
        <v>82</v>
      </c>
      <c r="AW1866" s="13" t="s">
        <v>33</v>
      </c>
      <c r="AX1866" s="13" t="s">
        <v>72</v>
      </c>
      <c r="AY1866" s="217" t="s">
        <v>206</v>
      </c>
    </row>
    <row r="1867" spans="1:65" s="14" customFormat="1" ht="11.25">
      <c r="B1867" s="234"/>
      <c r="C1867" s="235"/>
      <c r="D1867" s="208" t="s">
        <v>246</v>
      </c>
      <c r="E1867" s="236" t="s">
        <v>19</v>
      </c>
      <c r="F1867" s="237" t="s">
        <v>406</v>
      </c>
      <c r="G1867" s="235"/>
      <c r="H1867" s="238">
        <v>453.49299999999999</v>
      </c>
      <c r="I1867" s="239"/>
      <c r="J1867" s="235"/>
      <c r="K1867" s="235"/>
      <c r="L1867" s="240"/>
      <c r="M1867" s="241"/>
      <c r="N1867" s="242"/>
      <c r="O1867" s="242"/>
      <c r="P1867" s="242"/>
      <c r="Q1867" s="242"/>
      <c r="R1867" s="242"/>
      <c r="S1867" s="242"/>
      <c r="T1867" s="243"/>
      <c r="AT1867" s="244" t="s">
        <v>246</v>
      </c>
      <c r="AU1867" s="244" t="s">
        <v>82</v>
      </c>
      <c r="AV1867" s="14" t="s">
        <v>212</v>
      </c>
      <c r="AW1867" s="14" t="s">
        <v>33</v>
      </c>
      <c r="AX1867" s="14" t="s">
        <v>80</v>
      </c>
      <c r="AY1867" s="244" t="s">
        <v>206</v>
      </c>
    </row>
    <row r="1868" spans="1:65" s="2" customFormat="1" ht="16.5" customHeight="1">
      <c r="A1868" s="35"/>
      <c r="B1868" s="36"/>
      <c r="C1868" s="224" t="s">
        <v>4578</v>
      </c>
      <c r="D1868" s="224" t="s">
        <v>286</v>
      </c>
      <c r="E1868" s="225" t="s">
        <v>4136</v>
      </c>
      <c r="F1868" s="226" t="s">
        <v>4137</v>
      </c>
      <c r="G1868" s="227" t="s">
        <v>289</v>
      </c>
      <c r="H1868" s="228">
        <v>8.7999999999999995E-2</v>
      </c>
      <c r="I1868" s="229"/>
      <c r="J1868" s="230">
        <f>ROUND(I1868*H1868,2)</f>
        <v>0</v>
      </c>
      <c r="K1868" s="226" t="s">
        <v>277</v>
      </c>
      <c r="L1868" s="231"/>
      <c r="M1868" s="232" t="s">
        <v>19</v>
      </c>
      <c r="N1868" s="233" t="s">
        <v>43</v>
      </c>
      <c r="O1868" s="65"/>
      <c r="P1868" s="202">
        <f>O1868*H1868</f>
        <v>0</v>
      </c>
      <c r="Q1868" s="202">
        <v>1</v>
      </c>
      <c r="R1868" s="202">
        <f>Q1868*H1868</f>
        <v>8.7999999999999995E-2</v>
      </c>
      <c r="S1868" s="202">
        <v>0</v>
      </c>
      <c r="T1868" s="203">
        <f>S1868*H1868</f>
        <v>0</v>
      </c>
      <c r="U1868" s="35"/>
      <c r="V1868" s="35"/>
      <c r="W1868" s="35"/>
      <c r="X1868" s="35"/>
      <c r="Y1868" s="35"/>
      <c r="Z1868" s="35"/>
      <c r="AA1868" s="35"/>
      <c r="AB1868" s="35"/>
      <c r="AC1868" s="35"/>
      <c r="AD1868" s="35"/>
      <c r="AE1868" s="35"/>
      <c r="AR1868" s="204" t="s">
        <v>422</v>
      </c>
      <c r="AT1868" s="204" t="s">
        <v>286</v>
      </c>
      <c r="AU1868" s="204" t="s">
        <v>82</v>
      </c>
      <c r="AY1868" s="18" t="s">
        <v>206</v>
      </c>
      <c r="BE1868" s="205">
        <f>IF(N1868="základní",J1868,0)</f>
        <v>0</v>
      </c>
      <c r="BF1868" s="205">
        <f>IF(N1868="snížená",J1868,0)</f>
        <v>0</v>
      </c>
      <c r="BG1868" s="205">
        <f>IF(N1868="zákl. přenesená",J1868,0)</f>
        <v>0</v>
      </c>
      <c r="BH1868" s="205">
        <f>IF(N1868="sníž. přenesená",J1868,0)</f>
        <v>0</v>
      </c>
      <c r="BI1868" s="205">
        <f>IF(N1868="nulová",J1868,0)</f>
        <v>0</v>
      </c>
      <c r="BJ1868" s="18" t="s">
        <v>80</v>
      </c>
      <c r="BK1868" s="205">
        <f>ROUND(I1868*H1868,2)</f>
        <v>0</v>
      </c>
      <c r="BL1868" s="18" t="s">
        <v>343</v>
      </c>
      <c r="BM1868" s="204" t="s">
        <v>4579</v>
      </c>
    </row>
    <row r="1869" spans="1:65" s="13" customFormat="1" ht="11.25">
      <c r="B1869" s="206"/>
      <c r="C1869" s="207"/>
      <c r="D1869" s="208" t="s">
        <v>246</v>
      </c>
      <c r="E1869" s="209" t="s">
        <v>19</v>
      </c>
      <c r="F1869" s="210" t="s">
        <v>4580</v>
      </c>
      <c r="G1869" s="207"/>
      <c r="H1869" s="211">
        <v>8.7999999999999995E-2</v>
      </c>
      <c r="I1869" s="212"/>
      <c r="J1869" s="207"/>
      <c r="K1869" s="207"/>
      <c r="L1869" s="213"/>
      <c r="M1869" s="214"/>
      <c r="N1869" s="215"/>
      <c r="O1869" s="215"/>
      <c r="P1869" s="215"/>
      <c r="Q1869" s="215"/>
      <c r="R1869" s="215"/>
      <c r="S1869" s="215"/>
      <c r="T1869" s="216"/>
      <c r="AT1869" s="217" t="s">
        <v>246</v>
      </c>
      <c r="AU1869" s="217" t="s">
        <v>82</v>
      </c>
      <c r="AV1869" s="13" t="s">
        <v>82</v>
      </c>
      <c r="AW1869" s="13" t="s">
        <v>33</v>
      </c>
      <c r="AX1869" s="13" t="s">
        <v>80</v>
      </c>
      <c r="AY1869" s="217" t="s">
        <v>206</v>
      </c>
    </row>
    <row r="1870" spans="1:65" s="2" customFormat="1" ht="16.5" customHeight="1">
      <c r="A1870" s="35"/>
      <c r="B1870" s="36"/>
      <c r="C1870" s="224" t="s">
        <v>4581</v>
      </c>
      <c r="D1870" s="224" t="s">
        <v>286</v>
      </c>
      <c r="E1870" s="225" t="s">
        <v>4557</v>
      </c>
      <c r="F1870" s="226" t="s">
        <v>4558</v>
      </c>
      <c r="G1870" s="227" t="s">
        <v>289</v>
      </c>
      <c r="H1870" s="228">
        <v>2.1999999999999999E-2</v>
      </c>
      <c r="I1870" s="229"/>
      <c r="J1870" s="230">
        <f>ROUND(I1870*H1870,2)</f>
        <v>0</v>
      </c>
      <c r="K1870" s="226" t="s">
        <v>277</v>
      </c>
      <c r="L1870" s="231"/>
      <c r="M1870" s="232" t="s">
        <v>19</v>
      </c>
      <c r="N1870" s="233" t="s">
        <v>43</v>
      </c>
      <c r="O1870" s="65"/>
      <c r="P1870" s="202">
        <f>O1870*H1870</f>
        <v>0</v>
      </c>
      <c r="Q1870" s="202">
        <v>1</v>
      </c>
      <c r="R1870" s="202">
        <f>Q1870*H1870</f>
        <v>2.1999999999999999E-2</v>
      </c>
      <c r="S1870" s="202">
        <v>0</v>
      </c>
      <c r="T1870" s="203">
        <f>S1870*H1870</f>
        <v>0</v>
      </c>
      <c r="U1870" s="35"/>
      <c r="V1870" s="35"/>
      <c r="W1870" s="35"/>
      <c r="X1870" s="35"/>
      <c r="Y1870" s="35"/>
      <c r="Z1870" s="35"/>
      <c r="AA1870" s="35"/>
      <c r="AB1870" s="35"/>
      <c r="AC1870" s="35"/>
      <c r="AD1870" s="35"/>
      <c r="AE1870" s="35"/>
      <c r="AR1870" s="204" t="s">
        <v>422</v>
      </c>
      <c r="AT1870" s="204" t="s">
        <v>286</v>
      </c>
      <c r="AU1870" s="204" t="s">
        <v>82</v>
      </c>
      <c r="AY1870" s="18" t="s">
        <v>206</v>
      </c>
      <c r="BE1870" s="205">
        <f>IF(N1870="základní",J1870,0)</f>
        <v>0</v>
      </c>
      <c r="BF1870" s="205">
        <f>IF(N1870="snížená",J1870,0)</f>
        <v>0</v>
      </c>
      <c r="BG1870" s="205">
        <f>IF(N1870="zákl. přenesená",J1870,0)</f>
        <v>0</v>
      </c>
      <c r="BH1870" s="205">
        <f>IF(N1870="sníž. přenesená",J1870,0)</f>
        <v>0</v>
      </c>
      <c r="BI1870" s="205">
        <f>IF(N1870="nulová",J1870,0)</f>
        <v>0</v>
      </c>
      <c r="BJ1870" s="18" t="s">
        <v>80</v>
      </c>
      <c r="BK1870" s="205">
        <f>ROUND(I1870*H1870,2)</f>
        <v>0</v>
      </c>
      <c r="BL1870" s="18" t="s">
        <v>343</v>
      </c>
      <c r="BM1870" s="204" t="s">
        <v>4582</v>
      </c>
    </row>
    <row r="1871" spans="1:65" s="13" customFormat="1" ht="11.25">
      <c r="B1871" s="206"/>
      <c r="C1871" s="207"/>
      <c r="D1871" s="208" t="s">
        <v>246</v>
      </c>
      <c r="E1871" s="209" t="s">
        <v>19</v>
      </c>
      <c r="F1871" s="210" t="s">
        <v>4583</v>
      </c>
      <c r="G1871" s="207"/>
      <c r="H1871" s="211">
        <v>0.01</v>
      </c>
      <c r="I1871" s="212"/>
      <c r="J1871" s="207"/>
      <c r="K1871" s="207"/>
      <c r="L1871" s="213"/>
      <c r="M1871" s="214"/>
      <c r="N1871" s="215"/>
      <c r="O1871" s="215"/>
      <c r="P1871" s="215"/>
      <c r="Q1871" s="215"/>
      <c r="R1871" s="215"/>
      <c r="S1871" s="215"/>
      <c r="T1871" s="216"/>
      <c r="AT1871" s="217" t="s">
        <v>246</v>
      </c>
      <c r="AU1871" s="217" t="s">
        <v>82</v>
      </c>
      <c r="AV1871" s="13" t="s">
        <v>82</v>
      </c>
      <c r="AW1871" s="13" t="s">
        <v>33</v>
      </c>
      <c r="AX1871" s="13" t="s">
        <v>72</v>
      </c>
      <c r="AY1871" s="217" t="s">
        <v>206</v>
      </c>
    </row>
    <row r="1872" spans="1:65" s="13" customFormat="1" ht="11.25">
      <c r="B1872" s="206"/>
      <c r="C1872" s="207"/>
      <c r="D1872" s="208" t="s">
        <v>246</v>
      </c>
      <c r="E1872" s="209" t="s">
        <v>19</v>
      </c>
      <c r="F1872" s="210" t="s">
        <v>4584</v>
      </c>
      <c r="G1872" s="207"/>
      <c r="H1872" s="211">
        <v>1.2E-2</v>
      </c>
      <c r="I1872" s="212"/>
      <c r="J1872" s="207"/>
      <c r="K1872" s="207"/>
      <c r="L1872" s="213"/>
      <c r="M1872" s="214"/>
      <c r="N1872" s="215"/>
      <c r="O1872" s="215"/>
      <c r="P1872" s="215"/>
      <c r="Q1872" s="215"/>
      <c r="R1872" s="215"/>
      <c r="S1872" s="215"/>
      <c r="T1872" s="216"/>
      <c r="AT1872" s="217" t="s">
        <v>246</v>
      </c>
      <c r="AU1872" s="217" t="s">
        <v>82</v>
      </c>
      <c r="AV1872" s="13" t="s">
        <v>82</v>
      </c>
      <c r="AW1872" s="13" t="s">
        <v>33</v>
      </c>
      <c r="AX1872" s="13" t="s">
        <v>72</v>
      </c>
      <c r="AY1872" s="217" t="s">
        <v>206</v>
      </c>
    </row>
    <row r="1873" spans="1:65" s="14" customFormat="1" ht="11.25">
      <c r="B1873" s="234"/>
      <c r="C1873" s="235"/>
      <c r="D1873" s="208" t="s">
        <v>246</v>
      </c>
      <c r="E1873" s="236" t="s">
        <v>19</v>
      </c>
      <c r="F1873" s="237" t="s">
        <v>406</v>
      </c>
      <c r="G1873" s="235"/>
      <c r="H1873" s="238">
        <v>2.1999999999999999E-2</v>
      </c>
      <c r="I1873" s="239"/>
      <c r="J1873" s="235"/>
      <c r="K1873" s="235"/>
      <c r="L1873" s="240"/>
      <c r="M1873" s="241"/>
      <c r="N1873" s="242"/>
      <c r="O1873" s="242"/>
      <c r="P1873" s="242"/>
      <c r="Q1873" s="242"/>
      <c r="R1873" s="242"/>
      <c r="S1873" s="242"/>
      <c r="T1873" s="243"/>
      <c r="AT1873" s="244" t="s">
        <v>246</v>
      </c>
      <c r="AU1873" s="244" t="s">
        <v>82</v>
      </c>
      <c r="AV1873" s="14" t="s">
        <v>212</v>
      </c>
      <c r="AW1873" s="14" t="s">
        <v>33</v>
      </c>
      <c r="AX1873" s="14" t="s">
        <v>80</v>
      </c>
      <c r="AY1873" s="244" t="s">
        <v>206</v>
      </c>
    </row>
    <row r="1874" spans="1:65" s="2" customFormat="1" ht="16.5" customHeight="1">
      <c r="A1874" s="35"/>
      <c r="B1874" s="36"/>
      <c r="C1874" s="224" t="s">
        <v>4585</v>
      </c>
      <c r="D1874" s="224" t="s">
        <v>286</v>
      </c>
      <c r="E1874" s="225" t="s">
        <v>4586</v>
      </c>
      <c r="F1874" s="226" t="s">
        <v>4587</v>
      </c>
      <c r="G1874" s="227" t="s">
        <v>289</v>
      </c>
      <c r="H1874" s="228">
        <v>0.34300000000000003</v>
      </c>
      <c r="I1874" s="229"/>
      <c r="J1874" s="230">
        <f>ROUND(I1874*H1874,2)</f>
        <v>0</v>
      </c>
      <c r="K1874" s="226" t="s">
        <v>277</v>
      </c>
      <c r="L1874" s="231"/>
      <c r="M1874" s="232" t="s">
        <v>19</v>
      </c>
      <c r="N1874" s="233" t="s">
        <v>43</v>
      </c>
      <c r="O1874" s="65"/>
      <c r="P1874" s="202">
        <f>O1874*H1874</f>
        <v>0</v>
      </c>
      <c r="Q1874" s="202">
        <v>1</v>
      </c>
      <c r="R1874" s="202">
        <f>Q1874*H1874</f>
        <v>0.34300000000000003</v>
      </c>
      <c r="S1874" s="202">
        <v>0</v>
      </c>
      <c r="T1874" s="203">
        <f>S1874*H1874</f>
        <v>0</v>
      </c>
      <c r="U1874" s="35"/>
      <c r="V1874" s="35"/>
      <c r="W1874" s="35"/>
      <c r="X1874" s="35"/>
      <c r="Y1874" s="35"/>
      <c r="Z1874" s="35"/>
      <c r="AA1874" s="35"/>
      <c r="AB1874" s="35"/>
      <c r="AC1874" s="35"/>
      <c r="AD1874" s="35"/>
      <c r="AE1874" s="35"/>
      <c r="AR1874" s="204" t="s">
        <v>422</v>
      </c>
      <c r="AT1874" s="204" t="s">
        <v>286</v>
      </c>
      <c r="AU1874" s="204" t="s">
        <v>82</v>
      </c>
      <c r="AY1874" s="18" t="s">
        <v>206</v>
      </c>
      <c r="BE1874" s="205">
        <f>IF(N1874="základní",J1874,0)</f>
        <v>0</v>
      </c>
      <c r="BF1874" s="205">
        <f>IF(N1874="snížená",J1874,0)</f>
        <v>0</v>
      </c>
      <c r="BG1874" s="205">
        <f>IF(N1874="zákl. přenesená",J1874,0)</f>
        <v>0</v>
      </c>
      <c r="BH1874" s="205">
        <f>IF(N1874="sníž. přenesená",J1874,0)</f>
        <v>0</v>
      </c>
      <c r="BI1874" s="205">
        <f>IF(N1874="nulová",J1874,0)</f>
        <v>0</v>
      </c>
      <c r="BJ1874" s="18" t="s">
        <v>80</v>
      </c>
      <c r="BK1874" s="205">
        <f>ROUND(I1874*H1874,2)</f>
        <v>0</v>
      </c>
      <c r="BL1874" s="18" t="s">
        <v>343</v>
      </c>
      <c r="BM1874" s="204" t="s">
        <v>4588</v>
      </c>
    </row>
    <row r="1875" spans="1:65" s="13" customFormat="1" ht="11.25">
      <c r="B1875" s="206"/>
      <c r="C1875" s="207"/>
      <c r="D1875" s="208" t="s">
        <v>246</v>
      </c>
      <c r="E1875" s="209" t="s">
        <v>19</v>
      </c>
      <c r="F1875" s="210" t="s">
        <v>4589</v>
      </c>
      <c r="G1875" s="207"/>
      <c r="H1875" s="211">
        <v>0.34300000000000003</v>
      </c>
      <c r="I1875" s="212"/>
      <c r="J1875" s="207"/>
      <c r="K1875" s="207"/>
      <c r="L1875" s="213"/>
      <c r="M1875" s="214"/>
      <c r="N1875" s="215"/>
      <c r="O1875" s="215"/>
      <c r="P1875" s="215"/>
      <c r="Q1875" s="215"/>
      <c r="R1875" s="215"/>
      <c r="S1875" s="215"/>
      <c r="T1875" s="216"/>
      <c r="AT1875" s="217" t="s">
        <v>246</v>
      </c>
      <c r="AU1875" s="217" t="s">
        <v>82</v>
      </c>
      <c r="AV1875" s="13" t="s">
        <v>82</v>
      </c>
      <c r="AW1875" s="13" t="s">
        <v>33</v>
      </c>
      <c r="AX1875" s="13" t="s">
        <v>80</v>
      </c>
      <c r="AY1875" s="217" t="s">
        <v>206</v>
      </c>
    </row>
    <row r="1876" spans="1:65" s="2" customFormat="1" ht="16.5" customHeight="1">
      <c r="A1876" s="35"/>
      <c r="B1876" s="36"/>
      <c r="C1876" s="193" t="s">
        <v>4590</v>
      </c>
      <c r="D1876" s="193" t="s">
        <v>208</v>
      </c>
      <c r="E1876" s="194" t="s">
        <v>4591</v>
      </c>
      <c r="F1876" s="195" t="s">
        <v>4592</v>
      </c>
      <c r="G1876" s="196" t="s">
        <v>307</v>
      </c>
      <c r="H1876" s="197">
        <v>15455</v>
      </c>
      <c r="I1876" s="198"/>
      <c r="J1876" s="199">
        <f>ROUND(I1876*H1876,2)</f>
        <v>0</v>
      </c>
      <c r="K1876" s="195" t="s">
        <v>277</v>
      </c>
      <c r="L1876" s="40"/>
      <c r="M1876" s="200" t="s">
        <v>19</v>
      </c>
      <c r="N1876" s="201" t="s">
        <v>43</v>
      </c>
      <c r="O1876" s="65"/>
      <c r="P1876" s="202">
        <f>O1876*H1876</f>
        <v>0</v>
      </c>
      <c r="Q1876" s="202">
        <v>5.0000000000000002E-5</v>
      </c>
      <c r="R1876" s="202">
        <f>Q1876*H1876</f>
        <v>0.77275000000000005</v>
      </c>
      <c r="S1876" s="202">
        <v>0</v>
      </c>
      <c r="T1876" s="203">
        <f>S1876*H1876</f>
        <v>0</v>
      </c>
      <c r="U1876" s="35"/>
      <c r="V1876" s="35"/>
      <c r="W1876" s="35"/>
      <c r="X1876" s="35"/>
      <c r="Y1876" s="35"/>
      <c r="Z1876" s="35"/>
      <c r="AA1876" s="35"/>
      <c r="AB1876" s="35"/>
      <c r="AC1876" s="35"/>
      <c r="AD1876" s="35"/>
      <c r="AE1876" s="35"/>
      <c r="AR1876" s="204" t="s">
        <v>343</v>
      </c>
      <c r="AT1876" s="204" t="s">
        <v>208</v>
      </c>
      <c r="AU1876" s="204" t="s">
        <v>82</v>
      </c>
      <c r="AY1876" s="18" t="s">
        <v>206</v>
      </c>
      <c r="BE1876" s="205">
        <f>IF(N1876="základní",J1876,0)</f>
        <v>0</v>
      </c>
      <c r="BF1876" s="205">
        <f>IF(N1876="snížená",J1876,0)</f>
        <v>0</v>
      </c>
      <c r="BG1876" s="205">
        <f>IF(N1876="zákl. přenesená",J1876,0)</f>
        <v>0</v>
      </c>
      <c r="BH1876" s="205">
        <f>IF(N1876="sníž. přenesená",J1876,0)</f>
        <v>0</v>
      </c>
      <c r="BI1876" s="205">
        <f>IF(N1876="nulová",J1876,0)</f>
        <v>0</v>
      </c>
      <c r="BJ1876" s="18" t="s">
        <v>80</v>
      </c>
      <c r="BK1876" s="205">
        <f>ROUND(I1876*H1876,2)</f>
        <v>0</v>
      </c>
      <c r="BL1876" s="18" t="s">
        <v>343</v>
      </c>
      <c r="BM1876" s="204" t="s">
        <v>4593</v>
      </c>
    </row>
    <row r="1877" spans="1:65" s="2" customFormat="1" ht="29.25">
      <c r="A1877" s="35"/>
      <c r="B1877" s="36"/>
      <c r="C1877" s="37"/>
      <c r="D1877" s="208" t="s">
        <v>279</v>
      </c>
      <c r="E1877" s="37"/>
      <c r="F1877" s="221" t="s">
        <v>1149</v>
      </c>
      <c r="G1877" s="37"/>
      <c r="H1877" s="37"/>
      <c r="I1877" s="116"/>
      <c r="J1877" s="37"/>
      <c r="K1877" s="37"/>
      <c r="L1877" s="40"/>
      <c r="M1877" s="222"/>
      <c r="N1877" s="223"/>
      <c r="O1877" s="65"/>
      <c r="P1877" s="65"/>
      <c r="Q1877" s="65"/>
      <c r="R1877" s="65"/>
      <c r="S1877" s="65"/>
      <c r="T1877" s="66"/>
      <c r="U1877" s="35"/>
      <c r="V1877" s="35"/>
      <c r="W1877" s="35"/>
      <c r="X1877" s="35"/>
      <c r="Y1877" s="35"/>
      <c r="Z1877" s="35"/>
      <c r="AA1877" s="35"/>
      <c r="AB1877" s="35"/>
      <c r="AC1877" s="35"/>
      <c r="AD1877" s="35"/>
      <c r="AE1877" s="35"/>
      <c r="AT1877" s="18" t="s">
        <v>279</v>
      </c>
      <c r="AU1877" s="18" t="s">
        <v>82</v>
      </c>
    </row>
    <row r="1878" spans="1:65" s="13" customFormat="1" ht="22.5">
      <c r="B1878" s="206"/>
      <c r="C1878" s="207"/>
      <c r="D1878" s="208" t="s">
        <v>246</v>
      </c>
      <c r="E1878" s="209" t="s">
        <v>19</v>
      </c>
      <c r="F1878" s="210" t="s">
        <v>4594</v>
      </c>
      <c r="G1878" s="207"/>
      <c r="H1878" s="211">
        <v>13154</v>
      </c>
      <c r="I1878" s="212"/>
      <c r="J1878" s="207"/>
      <c r="K1878" s="207"/>
      <c r="L1878" s="213"/>
      <c r="M1878" s="214"/>
      <c r="N1878" s="215"/>
      <c r="O1878" s="215"/>
      <c r="P1878" s="215"/>
      <c r="Q1878" s="215"/>
      <c r="R1878" s="215"/>
      <c r="S1878" s="215"/>
      <c r="T1878" s="216"/>
      <c r="AT1878" s="217" t="s">
        <v>246</v>
      </c>
      <c r="AU1878" s="217" t="s">
        <v>82</v>
      </c>
      <c r="AV1878" s="13" t="s">
        <v>82</v>
      </c>
      <c r="AW1878" s="13" t="s">
        <v>33</v>
      </c>
      <c r="AX1878" s="13" t="s">
        <v>72</v>
      </c>
      <c r="AY1878" s="217" t="s">
        <v>206</v>
      </c>
    </row>
    <row r="1879" spans="1:65" s="13" customFormat="1" ht="11.25">
      <c r="B1879" s="206"/>
      <c r="C1879" s="207"/>
      <c r="D1879" s="208" t="s">
        <v>246</v>
      </c>
      <c r="E1879" s="209" t="s">
        <v>19</v>
      </c>
      <c r="F1879" s="210" t="s">
        <v>4595</v>
      </c>
      <c r="G1879" s="207"/>
      <c r="H1879" s="211">
        <v>2301</v>
      </c>
      <c r="I1879" s="212"/>
      <c r="J1879" s="207"/>
      <c r="K1879" s="207"/>
      <c r="L1879" s="213"/>
      <c r="M1879" s="214"/>
      <c r="N1879" s="215"/>
      <c r="O1879" s="215"/>
      <c r="P1879" s="215"/>
      <c r="Q1879" s="215"/>
      <c r="R1879" s="215"/>
      <c r="S1879" s="215"/>
      <c r="T1879" s="216"/>
      <c r="AT1879" s="217" t="s">
        <v>246</v>
      </c>
      <c r="AU1879" s="217" t="s">
        <v>82</v>
      </c>
      <c r="AV1879" s="13" t="s">
        <v>82</v>
      </c>
      <c r="AW1879" s="13" t="s">
        <v>33</v>
      </c>
      <c r="AX1879" s="13" t="s">
        <v>72</v>
      </c>
      <c r="AY1879" s="217" t="s">
        <v>206</v>
      </c>
    </row>
    <row r="1880" spans="1:65" s="14" customFormat="1" ht="11.25">
      <c r="B1880" s="234"/>
      <c r="C1880" s="235"/>
      <c r="D1880" s="208" t="s">
        <v>246</v>
      </c>
      <c r="E1880" s="236" t="s">
        <v>19</v>
      </c>
      <c r="F1880" s="237" t="s">
        <v>406</v>
      </c>
      <c r="G1880" s="235"/>
      <c r="H1880" s="238">
        <v>15455</v>
      </c>
      <c r="I1880" s="239"/>
      <c r="J1880" s="235"/>
      <c r="K1880" s="235"/>
      <c r="L1880" s="240"/>
      <c r="M1880" s="241"/>
      <c r="N1880" s="242"/>
      <c r="O1880" s="242"/>
      <c r="P1880" s="242"/>
      <c r="Q1880" s="242"/>
      <c r="R1880" s="242"/>
      <c r="S1880" s="242"/>
      <c r="T1880" s="243"/>
      <c r="AT1880" s="244" t="s">
        <v>246</v>
      </c>
      <c r="AU1880" s="244" t="s">
        <v>82</v>
      </c>
      <c r="AV1880" s="14" t="s">
        <v>212</v>
      </c>
      <c r="AW1880" s="14" t="s">
        <v>33</v>
      </c>
      <c r="AX1880" s="14" t="s">
        <v>80</v>
      </c>
      <c r="AY1880" s="244" t="s">
        <v>206</v>
      </c>
    </row>
    <row r="1881" spans="1:65" s="2" customFormat="1" ht="16.5" customHeight="1">
      <c r="A1881" s="35"/>
      <c r="B1881" s="36"/>
      <c r="C1881" s="224" t="s">
        <v>4596</v>
      </c>
      <c r="D1881" s="224" t="s">
        <v>286</v>
      </c>
      <c r="E1881" s="225" t="s">
        <v>4597</v>
      </c>
      <c r="F1881" s="226" t="s">
        <v>4598</v>
      </c>
      <c r="G1881" s="227" t="s">
        <v>289</v>
      </c>
      <c r="H1881" s="228">
        <v>8</v>
      </c>
      <c r="I1881" s="229"/>
      <c r="J1881" s="230">
        <f>ROUND(I1881*H1881,2)</f>
        <v>0</v>
      </c>
      <c r="K1881" s="226" t="s">
        <v>19</v>
      </c>
      <c r="L1881" s="231"/>
      <c r="M1881" s="232" t="s">
        <v>19</v>
      </c>
      <c r="N1881" s="233" t="s">
        <v>43</v>
      </c>
      <c r="O1881" s="65"/>
      <c r="P1881" s="202">
        <f>O1881*H1881</f>
        <v>0</v>
      </c>
      <c r="Q1881" s="202">
        <v>1</v>
      </c>
      <c r="R1881" s="202">
        <f>Q1881*H1881</f>
        <v>8</v>
      </c>
      <c r="S1881" s="202">
        <v>0</v>
      </c>
      <c r="T1881" s="203">
        <f>S1881*H1881</f>
        <v>0</v>
      </c>
      <c r="U1881" s="35"/>
      <c r="V1881" s="35"/>
      <c r="W1881" s="35"/>
      <c r="X1881" s="35"/>
      <c r="Y1881" s="35"/>
      <c r="Z1881" s="35"/>
      <c r="AA1881" s="35"/>
      <c r="AB1881" s="35"/>
      <c r="AC1881" s="35"/>
      <c r="AD1881" s="35"/>
      <c r="AE1881" s="35"/>
      <c r="AR1881" s="204" t="s">
        <v>239</v>
      </c>
      <c r="AT1881" s="204" t="s">
        <v>286</v>
      </c>
      <c r="AU1881" s="204" t="s">
        <v>82</v>
      </c>
      <c r="AY1881" s="18" t="s">
        <v>206</v>
      </c>
      <c r="BE1881" s="205">
        <f>IF(N1881="základní",J1881,0)</f>
        <v>0</v>
      </c>
      <c r="BF1881" s="205">
        <f>IF(N1881="snížená",J1881,0)</f>
        <v>0</v>
      </c>
      <c r="BG1881" s="205">
        <f>IF(N1881="zákl. přenesená",J1881,0)</f>
        <v>0</v>
      </c>
      <c r="BH1881" s="205">
        <f>IF(N1881="sníž. přenesená",J1881,0)</f>
        <v>0</v>
      </c>
      <c r="BI1881" s="205">
        <f>IF(N1881="nulová",J1881,0)</f>
        <v>0</v>
      </c>
      <c r="BJ1881" s="18" t="s">
        <v>80</v>
      </c>
      <c r="BK1881" s="205">
        <f>ROUND(I1881*H1881,2)</f>
        <v>0</v>
      </c>
      <c r="BL1881" s="18" t="s">
        <v>212</v>
      </c>
      <c r="BM1881" s="204" t="s">
        <v>4599</v>
      </c>
    </row>
    <row r="1882" spans="1:65" s="13" customFormat="1" ht="11.25">
      <c r="B1882" s="206"/>
      <c r="C1882" s="207"/>
      <c r="D1882" s="208" t="s">
        <v>246</v>
      </c>
      <c r="E1882" s="209" t="s">
        <v>19</v>
      </c>
      <c r="F1882" s="210" t="s">
        <v>4600</v>
      </c>
      <c r="G1882" s="207"/>
      <c r="H1882" s="211">
        <v>8</v>
      </c>
      <c r="I1882" s="212"/>
      <c r="J1882" s="207"/>
      <c r="K1882" s="207"/>
      <c r="L1882" s="213"/>
      <c r="M1882" s="214"/>
      <c r="N1882" s="215"/>
      <c r="O1882" s="215"/>
      <c r="P1882" s="215"/>
      <c r="Q1882" s="215"/>
      <c r="R1882" s="215"/>
      <c r="S1882" s="215"/>
      <c r="T1882" s="216"/>
      <c r="AT1882" s="217" t="s">
        <v>246</v>
      </c>
      <c r="AU1882" s="217" t="s">
        <v>82</v>
      </c>
      <c r="AV1882" s="13" t="s">
        <v>82</v>
      </c>
      <c r="AW1882" s="13" t="s">
        <v>33</v>
      </c>
      <c r="AX1882" s="13" t="s">
        <v>80</v>
      </c>
      <c r="AY1882" s="217" t="s">
        <v>206</v>
      </c>
    </row>
    <row r="1883" spans="1:65" s="2" customFormat="1" ht="16.5" customHeight="1">
      <c r="A1883" s="35"/>
      <c r="B1883" s="36"/>
      <c r="C1883" s="224" t="s">
        <v>4601</v>
      </c>
      <c r="D1883" s="224" t="s">
        <v>286</v>
      </c>
      <c r="E1883" s="225" t="s">
        <v>4602</v>
      </c>
      <c r="F1883" s="226" t="s">
        <v>4603</v>
      </c>
      <c r="G1883" s="227" t="s">
        <v>289</v>
      </c>
      <c r="H1883" s="228">
        <v>2.7839999999999998</v>
      </c>
      <c r="I1883" s="229"/>
      <c r="J1883" s="230">
        <f>ROUND(I1883*H1883,2)</f>
        <v>0</v>
      </c>
      <c r="K1883" s="226" t="s">
        <v>19</v>
      </c>
      <c r="L1883" s="231"/>
      <c r="M1883" s="232" t="s">
        <v>19</v>
      </c>
      <c r="N1883" s="233" t="s">
        <v>43</v>
      </c>
      <c r="O1883" s="65"/>
      <c r="P1883" s="202">
        <f>O1883*H1883</f>
        <v>0</v>
      </c>
      <c r="Q1883" s="202">
        <v>1</v>
      </c>
      <c r="R1883" s="202">
        <f>Q1883*H1883</f>
        <v>2.7839999999999998</v>
      </c>
      <c r="S1883" s="202">
        <v>0</v>
      </c>
      <c r="T1883" s="203">
        <f>S1883*H1883</f>
        <v>0</v>
      </c>
      <c r="U1883" s="35"/>
      <c r="V1883" s="35"/>
      <c r="W1883" s="35"/>
      <c r="X1883" s="35"/>
      <c r="Y1883" s="35"/>
      <c r="Z1883" s="35"/>
      <c r="AA1883" s="35"/>
      <c r="AB1883" s="35"/>
      <c r="AC1883" s="35"/>
      <c r="AD1883" s="35"/>
      <c r="AE1883" s="35"/>
      <c r="AR1883" s="204" t="s">
        <v>239</v>
      </c>
      <c r="AT1883" s="204" t="s">
        <v>286</v>
      </c>
      <c r="AU1883" s="204" t="s">
        <v>82</v>
      </c>
      <c r="AY1883" s="18" t="s">
        <v>206</v>
      </c>
      <c r="BE1883" s="205">
        <f>IF(N1883="základní",J1883,0)</f>
        <v>0</v>
      </c>
      <c r="BF1883" s="205">
        <f>IF(N1883="snížená",J1883,0)</f>
        <v>0</v>
      </c>
      <c r="BG1883" s="205">
        <f>IF(N1883="zákl. přenesená",J1883,0)</f>
        <v>0</v>
      </c>
      <c r="BH1883" s="205">
        <f>IF(N1883="sníž. přenesená",J1883,0)</f>
        <v>0</v>
      </c>
      <c r="BI1883" s="205">
        <f>IF(N1883="nulová",J1883,0)</f>
        <v>0</v>
      </c>
      <c r="BJ1883" s="18" t="s">
        <v>80</v>
      </c>
      <c r="BK1883" s="205">
        <f>ROUND(I1883*H1883,2)</f>
        <v>0</v>
      </c>
      <c r="BL1883" s="18" t="s">
        <v>212</v>
      </c>
      <c r="BM1883" s="204" t="s">
        <v>4604</v>
      </c>
    </row>
    <row r="1884" spans="1:65" s="13" customFormat="1" ht="11.25">
      <c r="B1884" s="206"/>
      <c r="C1884" s="207"/>
      <c r="D1884" s="208" t="s">
        <v>246</v>
      </c>
      <c r="E1884" s="209" t="s">
        <v>19</v>
      </c>
      <c r="F1884" s="210" t="s">
        <v>4605</v>
      </c>
      <c r="G1884" s="207"/>
      <c r="H1884" s="211">
        <v>2.7839999999999998</v>
      </c>
      <c r="I1884" s="212"/>
      <c r="J1884" s="207"/>
      <c r="K1884" s="207"/>
      <c r="L1884" s="213"/>
      <c r="M1884" s="214"/>
      <c r="N1884" s="215"/>
      <c r="O1884" s="215"/>
      <c r="P1884" s="215"/>
      <c r="Q1884" s="215"/>
      <c r="R1884" s="215"/>
      <c r="S1884" s="215"/>
      <c r="T1884" s="216"/>
      <c r="AT1884" s="217" t="s">
        <v>246</v>
      </c>
      <c r="AU1884" s="217" t="s">
        <v>82</v>
      </c>
      <c r="AV1884" s="13" t="s">
        <v>82</v>
      </c>
      <c r="AW1884" s="13" t="s">
        <v>33</v>
      </c>
      <c r="AX1884" s="13" t="s">
        <v>80</v>
      </c>
      <c r="AY1884" s="217" t="s">
        <v>206</v>
      </c>
    </row>
    <row r="1885" spans="1:65" s="2" customFormat="1" ht="16.5" customHeight="1">
      <c r="A1885" s="35"/>
      <c r="B1885" s="36"/>
      <c r="C1885" s="224" t="s">
        <v>4606</v>
      </c>
      <c r="D1885" s="224" t="s">
        <v>286</v>
      </c>
      <c r="E1885" s="225" t="s">
        <v>4607</v>
      </c>
      <c r="F1885" s="226" t="s">
        <v>4608</v>
      </c>
      <c r="G1885" s="227" t="s">
        <v>289</v>
      </c>
      <c r="H1885" s="228">
        <v>2.37</v>
      </c>
      <c r="I1885" s="229"/>
      <c r="J1885" s="230">
        <f>ROUND(I1885*H1885,2)</f>
        <v>0</v>
      </c>
      <c r="K1885" s="226" t="s">
        <v>19</v>
      </c>
      <c r="L1885" s="231"/>
      <c r="M1885" s="232" t="s">
        <v>19</v>
      </c>
      <c r="N1885" s="233" t="s">
        <v>43</v>
      </c>
      <c r="O1885" s="65"/>
      <c r="P1885" s="202">
        <f>O1885*H1885</f>
        <v>0</v>
      </c>
      <c r="Q1885" s="202">
        <v>1</v>
      </c>
      <c r="R1885" s="202">
        <f>Q1885*H1885</f>
        <v>2.37</v>
      </c>
      <c r="S1885" s="202">
        <v>0</v>
      </c>
      <c r="T1885" s="203">
        <f>S1885*H1885</f>
        <v>0</v>
      </c>
      <c r="U1885" s="35"/>
      <c r="V1885" s="35"/>
      <c r="W1885" s="35"/>
      <c r="X1885" s="35"/>
      <c r="Y1885" s="35"/>
      <c r="Z1885" s="35"/>
      <c r="AA1885" s="35"/>
      <c r="AB1885" s="35"/>
      <c r="AC1885" s="35"/>
      <c r="AD1885" s="35"/>
      <c r="AE1885" s="35"/>
      <c r="AR1885" s="204" t="s">
        <v>239</v>
      </c>
      <c r="AT1885" s="204" t="s">
        <v>286</v>
      </c>
      <c r="AU1885" s="204" t="s">
        <v>82</v>
      </c>
      <c r="AY1885" s="18" t="s">
        <v>206</v>
      </c>
      <c r="BE1885" s="205">
        <f>IF(N1885="základní",J1885,0)</f>
        <v>0</v>
      </c>
      <c r="BF1885" s="205">
        <f>IF(N1885="snížená",J1885,0)</f>
        <v>0</v>
      </c>
      <c r="BG1885" s="205">
        <f>IF(N1885="zákl. přenesená",J1885,0)</f>
        <v>0</v>
      </c>
      <c r="BH1885" s="205">
        <f>IF(N1885="sníž. přenesená",J1885,0)</f>
        <v>0</v>
      </c>
      <c r="BI1885" s="205">
        <f>IF(N1885="nulová",J1885,0)</f>
        <v>0</v>
      </c>
      <c r="BJ1885" s="18" t="s">
        <v>80</v>
      </c>
      <c r="BK1885" s="205">
        <f>ROUND(I1885*H1885,2)</f>
        <v>0</v>
      </c>
      <c r="BL1885" s="18" t="s">
        <v>212</v>
      </c>
      <c r="BM1885" s="204" t="s">
        <v>4609</v>
      </c>
    </row>
    <row r="1886" spans="1:65" s="13" customFormat="1" ht="11.25">
      <c r="B1886" s="206"/>
      <c r="C1886" s="207"/>
      <c r="D1886" s="208" t="s">
        <v>246</v>
      </c>
      <c r="E1886" s="209" t="s">
        <v>19</v>
      </c>
      <c r="F1886" s="210" t="s">
        <v>4610</v>
      </c>
      <c r="G1886" s="207"/>
      <c r="H1886" s="211">
        <v>2.37</v>
      </c>
      <c r="I1886" s="212"/>
      <c r="J1886" s="207"/>
      <c r="K1886" s="207"/>
      <c r="L1886" s="213"/>
      <c r="M1886" s="214"/>
      <c r="N1886" s="215"/>
      <c r="O1886" s="215"/>
      <c r="P1886" s="215"/>
      <c r="Q1886" s="215"/>
      <c r="R1886" s="215"/>
      <c r="S1886" s="215"/>
      <c r="T1886" s="216"/>
      <c r="AT1886" s="217" t="s">
        <v>246</v>
      </c>
      <c r="AU1886" s="217" t="s">
        <v>82</v>
      </c>
      <c r="AV1886" s="13" t="s">
        <v>82</v>
      </c>
      <c r="AW1886" s="13" t="s">
        <v>33</v>
      </c>
      <c r="AX1886" s="13" t="s">
        <v>80</v>
      </c>
      <c r="AY1886" s="217" t="s">
        <v>206</v>
      </c>
    </row>
    <row r="1887" spans="1:65" s="2" customFormat="1" ht="16.5" customHeight="1">
      <c r="A1887" s="35"/>
      <c r="B1887" s="36"/>
      <c r="C1887" s="224" t="s">
        <v>4611</v>
      </c>
      <c r="D1887" s="224" t="s">
        <v>286</v>
      </c>
      <c r="E1887" s="225" t="s">
        <v>4612</v>
      </c>
      <c r="F1887" s="226" t="s">
        <v>4613</v>
      </c>
      <c r="G1887" s="227" t="s">
        <v>289</v>
      </c>
      <c r="H1887" s="228">
        <v>2.3010000000000002</v>
      </c>
      <c r="I1887" s="229"/>
      <c r="J1887" s="230">
        <f>ROUND(I1887*H1887,2)</f>
        <v>0</v>
      </c>
      <c r="K1887" s="226" t="s">
        <v>19</v>
      </c>
      <c r="L1887" s="231"/>
      <c r="M1887" s="232" t="s">
        <v>19</v>
      </c>
      <c r="N1887" s="233" t="s">
        <v>43</v>
      </c>
      <c r="O1887" s="65"/>
      <c r="P1887" s="202">
        <f>O1887*H1887</f>
        <v>0</v>
      </c>
      <c r="Q1887" s="202">
        <v>1</v>
      </c>
      <c r="R1887" s="202">
        <f>Q1887*H1887</f>
        <v>2.3010000000000002</v>
      </c>
      <c r="S1887" s="202">
        <v>0</v>
      </c>
      <c r="T1887" s="203">
        <f>S1887*H1887</f>
        <v>0</v>
      </c>
      <c r="U1887" s="35"/>
      <c r="V1887" s="35"/>
      <c r="W1887" s="35"/>
      <c r="X1887" s="35"/>
      <c r="Y1887" s="35"/>
      <c r="Z1887" s="35"/>
      <c r="AA1887" s="35"/>
      <c r="AB1887" s="35"/>
      <c r="AC1887" s="35"/>
      <c r="AD1887" s="35"/>
      <c r="AE1887" s="35"/>
      <c r="AR1887" s="204" t="s">
        <v>239</v>
      </c>
      <c r="AT1887" s="204" t="s">
        <v>286</v>
      </c>
      <c r="AU1887" s="204" t="s">
        <v>82</v>
      </c>
      <c r="AY1887" s="18" t="s">
        <v>206</v>
      </c>
      <c r="BE1887" s="205">
        <f>IF(N1887="základní",J1887,0)</f>
        <v>0</v>
      </c>
      <c r="BF1887" s="205">
        <f>IF(N1887="snížená",J1887,0)</f>
        <v>0</v>
      </c>
      <c r="BG1887" s="205">
        <f>IF(N1887="zákl. přenesená",J1887,0)</f>
        <v>0</v>
      </c>
      <c r="BH1887" s="205">
        <f>IF(N1887="sníž. přenesená",J1887,0)</f>
        <v>0</v>
      </c>
      <c r="BI1887" s="205">
        <f>IF(N1887="nulová",J1887,0)</f>
        <v>0</v>
      </c>
      <c r="BJ1887" s="18" t="s">
        <v>80</v>
      </c>
      <c r="BK1887" s="205">
        <f>ROUND(I1887*H1887,2)</f>
        <v>0</v>
      </c>
      <c r="BL1887" s="18" t="s">
        <v>212</v>
      </c>
      <c r="BM1887" s="204" t="s">
        <v>4614</v>
      </c>
    </row>
    <row r="1888" spans="1:65" s="13" customFormat="1" ht="11.25">
      <c r="B1888" s="206"/>
      <c r="C1888" s="207"/>
      <c r="D1888" s="208" t="s">
        <v>246</v>
      </c>
      <c r="E1888" s="209" t="s">
        <v>19</v>
      </c>
      <c r="F1888" s="210" t="s">
        <v>4615</v>
      </c>
      <c r="G1888" s="207"/>
      <c r="H1888" s="211">
        <v>2.3010000000000002</v>
      </c>
      <c r="I1888" s="212"/>
      <c r="J1888" s="207"/>
      <c r="K1888" s="207"/>
      <c r="L1888" s="213"/>
      <c r="M1888" s="214"/>
      <c r="N1888" s="215"/>
      <c r="O1888" s="215"/>
      <c r="P1888" s="215"/>
      <c r="Q1888" s="215"/>
      <c r="R1888" s="215"/>
      <c r="S1888" s="215"/>
      <c r="T1888" s="216"/>
      <c r="AT1888" s="217" t="s">
        <v>246</v>
      </c>
      <c r="AU1888" s="217" t="s">
        <v>82</v>
      </c>
      <c r="AV1888" s="13" t="s">
        <v>82</v>
      </c>
      <c r="AW1888" s="13" t="s">
        <v>33</v>
      </c>
      <c r="AX1888" s="13" t="s">
        <v>80</v>
      </c>
      <c r="AY1888" s="217" t="s">
        <v>206</v>
      </c>
    </row>
    <row r="1889" spans="1:65" s="2" customFormat="1" ht="16.5" customHeight="1">
      <c r="A1889" s="35"/>
      <c r="B1889" s="36"/>
      <c r="C1889" s="193" t="s">
        <v>4616</v>
      </c>
      <c r="D1889" s="193" t="s">
        <v>208</v>
      </c>
      <c r="E1889" s="194" t="s">
        <v>4617</v>
      </c>
      <c r="F1889" s="195" t="s">
        <v>4618</v>
      </c>
      <c r="G1889" s="196" t="s">
        <v>307</v>
      </c>
      <c r="H1889" s="197">
        <v>20306.591</v>
      </c>
      <c r="I1889" s="198"/>
      <c r="J1889" s="199">
        <f>ROUND(I1889*H1889,2)</f>
        <v>0</v>
      </c>
      <c r="K1889" s="195" t="s">
        <v>277</v>
      </c>
      <c r="L1889" s="40"/>
      <c r="M1889" s="200" t="s">
        <v>19</v>
      </c>
      <c r="N1889" s="201" t="s">
        <v>43</v>
      </c>
      <c r="O1889" s="65"/>
      <c r="P1889" s="202">
        <f>O1889*H1889</f>
        <v>0</v>
      </c>
      <c r="Q1889" s="202">
        <v>5.0000000000000002E-5</v>
      </c>
      <c r="R1889" s="202">
        <f>Q1889*H1889</f>
        <v>1.0153295500000001</v>
      </c>
      <c r="S1889" s="202">
        <v>0</v>
      </c>
      <c r="T1889" s="203">
        <f>S1889*H1889</f>
        <v>0</v>
      </c>
      <c r="U1889" s="35"/>
      <c r="V1889" s="35"/>
      <c r="W1889" s="35"/>
      <c r="X1889" s="35"/>
      <c r="Y1889" s="35"/>
      <c r="Z1889" s="35"/>
      <c r="AA1889" s="35"/>
      <c r="AB1889" s="35"/>
      <c r="AC1889" s="35"/>
      <c r="AD1889" s="35"/>
      <c r="AE1889" s="35"/>
      <c r="AR1889" s="204" t="s">
        <v>343</v>
      </c>
      <c r="AT1889" s="204" t="s">
        <v>208</v>
      </c>
      <c r="AU1889" s="204" t="s">
        <v>82</v>
      </c>
      <c r="AY1889" s="18" t="s">
        <v>206</v>
      </c>
      <c r="BE1889" s="205">
        <f>IF(N1889="základní",J1889,0)</f>
        <v>0</v>
      </c>
      <c r="BF1889" s="205">
        <f>IF(N1889="snížená",J1889,0)</f>
        <v>0</v>
      </c>
      <c r="BG1889" s="205">
        <f>IF(N1889="zákl. přenesená",J1889,0)</f>
        <v>0</v>
      </c>
      <c r="BH1889" s="205">
        <f>IF(N1889="sníž. přenesená",J1889,0)</f>
        <v>0</v>
      </c>
      <c r="BI1889" s="205">
        <f>IF(N1889="nulová",J1889,0)</f>
        <v>0</v>
      </c>
      <c r="BJ1889" s="18" t="s">
        <v>80</v>
      </c>
      <c r="BK1889" s="205">
        <f>ROUND(I1889*H1889,2)</f>
        <v>0</v>
      </c>
      <c r="BL1889" s="18" t="s">
        <v>343</v>
      </c>
      <c r="BM1889" s="204" t="s">
        <v>4619</v>
      </c>
    </row>
    <row r="1890" spans="1:65" s="2" customFormat="1" ht="29.25">
      <c r="A1890" s="35"/>
      <c r="B1890" s="36"/>
      <c r="C1890" s="37"/>
      <c r="D1890" s="208" t="s">
        <v>279</v>
      </c>
      <c r="E1890" s="37"/>
      <c r="F1890" s="221" t="s">
        <v>1149</v>
      </c>
      <c r="G1890" s="37"/>
      <c r="H1890" s="37"/>
      <c r="I1890" s="116"/>
      <c r="J1890" s="37"/>
      <c r="K1890" s="37"/>
      <c r="L1890" s="40"/>
      <c r="M1890" s="222"/>
      <c r="N1890" s="223"/>
      <c r="O1890" s="65"/>
      <c r="P1890" s="65"/>
      <c r="Q1890" s="65"/>
      <c r="R1890" s="65"/>
      <c r="S1890" s="65"/>
      <c r="T1890" s="66"/>
      <c r="U1890" s="35"/>
      <c r="V1890" s="35"/>
      <c r="W1890" s="35"/>
      <c r="X1890" s="35"/>
      <c r="Y1890" s="35"/>
      <c r="Z1890" s="35"/>
      <c r="AA1890" s="35"/>
      <c r="AB1890" s="35"/>
      <c r="AC1890" s="35"/>
      <c r="AD1890" s="35"/>
      <c r="AE1890" s="35"/>
      <c r="AT1890" s="18" t="s">
        <v>279</v>
      </c>
      <c r="AU1890" s="18" t="s">
        <v>82</v>
      </c>
    </row>
    <row r="1891" spans="1:65" s="13" customFormat="1" ht="11.25">
      <c r="B1891" s="206"/>
      <c r="C1891" s="207"/>
      <c r="D1891" s="208" t="s">
        <v>246</v>
      </c>
      <c r="E1891" s="209" t="s">
        <v>19</v>
      </c>
      <c r="F1891" s="210" t="s">
        <v>4620</v>
      </c>
      <c r="G1891" s="207"/>
      <c r="H1891" s="211">
        <v>80.03</v>
      </c>
      <c r="I1891" s="212"/>
      <c r="J1891" s="207"/>
      <c r="K1891" s="207"/>
      <c r="L1891" s="213"/>
      <c r="M1891" s="214"/>
      <c r="N1891" s="215"/>
      <c r="O1891" s="215"/>
      <c r="P1891" s="215"/>
      <c r="Q1891" s="215"/>
      <c r="R1891" s="215"/>
      <c r="S1891" s="215"/>
      <c r="T1891" s="216"/>
      <c r="AT1891" s="217" t="s">
        <v>246</v>
      </c>
      <c r="AU1891" s="217" t="s">
        <v>82</v>
      </c>
      <c r="AV1891" s="13" t="s">
        <v>82</v>
      </c>
      <c r="AW1891" s="13" t="s">
        <v>33</v>
      </c>
      <c r="AX1891" s="13" t="s">
        <v>72</v>
      </c>
      <c r="AY1891" s="217" t="s">
        <v>206</v>
      </c>
    </row>
    <row r="1892" spans="1:65" s="15" customFormat="1" ht="11.25">
      <c r="B1892" s="253"/>
      <c r="C1892" s="254"/>
      <c r="D1892" s="208" t="s">
        <v>246</v>
      </c>
      <c r="E1892" s="255" t="s">
        <v>19</v>
      </c>
      <c r="F1892" s="256" t="s">
        <v>4621</v>
      </c>
      <c r="G1892" s="254"/>
      <c r="H1892" s="255" t="s">
        <v>19</v>
      </c>
      <c r="I1892" s="257"/>
      <c r="J1892" s="254"/>
      <c r="K1892" s="254"/>
      <c r="L1892" s="258"/>
      <c r="M1892" s="259"/>
      <c r="N1892" s="260"/>
      <c r="O1892" s="260"/>
      <c r="P1892" s="260"/>
      <c r="Q1892" s="260"/>
      <c r="R1892" s="260"/>
      <c r="S1892" s="260"/>
      <c r="T1892" s="261"/>
      <c r="AT1892" s="262" t="s">
        <v>246</v>
      </c>
      <c r="AU1892" s="262" t="s">
        <v>82</v>
      </c>
      <c r="AV1892" s="15" t="s">
        <v>80</v>
      </c>
      <c r="AW1892" s="15" t="s">
        <v>33</v>
      </c>
      <c r="AX1892" s="15" t="s">
        <v>72</v>
      </c>
      <c r="AY1892" s="262" t="s">
        <v>206</v>
      </c>
    </row>
    <row r="1893" spans="1:65" s="13" customFormat="1" ht="22.5">
      <c r="B1893" s="206"/>
      <c r="C1893" s="207"/>
      <c r="D1893" s="208" t="s">
        <v>246</v>
      </c>
      <c r="E1893" s="209" t="s">
        <v>19</v>
      </c>
      <c r="F1893" s="210" t="s">
        <v>4622</v>
      </c>
      <c r="G1893" s="207"/>
      <c r="H1893" s="211">
        <v>15862.787</v>
      </c>
      <c r="I1893" s="212"/>
      <c r="J1893" s="207"/>
      <c r="K1893" s="207"/>
      <c r="L1893" s="213"/>
      <c r="M1893" s="214"/>
      <c r="N1893" s="215"/>
      <c r="O1893" s="215"/>
      <c r="P1893" s="215"/>
      <c r="Q1893" s="215"/>
      <c r="R1893" s="215"/>
      <c r="S1893" s="215"/>
      <c r="T1893" s="216"/>
      <c r="AT1893" s="217" t="s">
        <v>246</v>
      </c>
      <c r="AU1893" s="217" t="s">
        <v>82</v>
      </c>
      <c r="AV1893" s="13" t="s">
        <v>82</v>
      </c>
      <c r="AW1893" s="13" t="s">
        <v>33</v>
      </c>
      <c r="AX1893" s="13" t="s">
        <v>72</v>
      </c>
      <c r="AY1893" s="217" t="s">
        <v>206</v>
      </c>
    </row>
    <row r="1894" spans="1:65" s="13" customFormat="1" ht="11.25">
      <c r="B1894" s="206"/>
      <c r="C1894" s="207"/>
      <c r="D1894" s="208" t="s">
        <v>246</v>
      </c>
      <c r="E1894" s="209" t="s">
        <v>19</v>
      </c>
      <c r="F1894" s="210" t="s">
        <v>4623</v>
      </c>
      <c r="G1894" s="207"/>
      <c r="H1894" s="211">
        <v>470.00099999999998</v>
      </c>
      <c r="I1894" s="212"/>
      <c r="J1894" s="207"/>
      <c r="K1894" s="207"/>
      <c r="L1894" s="213"/>
      <c r="M1894" s="214"/>
      <c r="N1894" s="215"/>
      <c r="O1894" s="215"/>
      <c r="P1894" s="215"/>
      <c r="Q1894" s="215"/>
      <c r="R1894" s="215"/>
      <c r="S1894" s="215"/>
      <c r="T1894" s="216"/>
      <c r="AT1894" s="217" t="s">
        <v>246</v>
      </c>
      <c r="AU1894" s="217" t="s">
        <v>82</v>
      </c>
      <c r="AV1894" s="13" t="s">
        <v>82</v>
      </c>
      <c r="AW1894" s="13" t="s">
        <v>33</v>
      </c>
      <c r="AX1894" s="13" t="s">
        <v>72</v>
      </c>
      <c r="AY1894" s="217" t="s">
        <v>206</v>
      </c>
    </row>
    <row r="1895" spans="1:65" s="13" customFormat="1" ht="11.25">
      <c r="B1895" s="206"/>
      <c r="C1895" s="207"/>
      <c r="D1895" s="208" t="s">
        <v>246</v>
      </c>
      <c r="E1895" s="209" t="s">
        <v>19</v>
      </c>
      <c r="F1895" s="210" t="s">
        <v>4624</v>
      </c>
      <c r="G1895" s="207"/>
      <c r="H1895" s="211">
        <v>312.964</v>
      </c>
      <c r="I1895" s="212"/>
      <c r="J1895" s="207"/>
      <c r="K1895" s="207"/>
      <c r="L1895" s="213"/>
      <c r="M1895" s="214"/>
      <c r="N1895" s="215"/>
      <c r="O1895" s="215"/>
      <c r="P1895" s="215"/>
      <c r="Q1895" s="215"/>
      <c r="R1895" s="215"/>
      <c r="S1895" s="215"/>
      <c r="T1895" s="216"/>
      <c r="AT1895" s="217" t="s">
        <v>246</v>
      </c>
      <c r="AU1895" s="217" t="s">
        <v>82</v>
      </c>
      <c r="AV1895" s="13" t="s">
        <v>82</v>
      </c>
      <c r="AW1895" s="13" t="s">
        <v>33</v>
      </c>
      <c r="AX1895" s="13" t="s">
        <v>72</v>
      </c>
      <c r="AY1895" s="217" t="s">
        <v>206</v>
      </c>
    </row>
    <row r="1896" spans="1:65" s="13" customFormat="1" ht="22.5">
      <c r="B1896" s="206"/>
      <c r="C1896" s="207"/>
      <c r="D1896" s="208" t="s">
        <v>246</v>
      </c>
      <c r="E1896" s="209" t="s">
        <v>19</v>
      </c>
      <c r="F1896" s="210" t="s">
        <v>4625</v>
      </c>
      <c r="G1896" s="207"/>
      <c r="H1896" s="211">
        <v>963.50900000000001</v>
      </c>
      <c r="I1896" s="212"/>
      <c r="J1896" s="207"/>
      <c r="K1896" s="207"/>
      <c r="L1896" s="213"/>
      <c r="M1896" s="214"/>
      <c r="N1896" s="215"/>
      <c r="O1896" s="215"/>
      <c r="P1896" s="215"/>
      <c r="Q1896" s="215"/>
      <c r="R1896" s="215"/>
      <c r="S1896" s="215"/>
      <c r="T1896" s="216"/>
      <c r="AT1896" s="217" t="s">
        <v>246</v>
      </c>
      <c r="AU1896" s="217" t="s">
        <v>82</v>
      </c>
      <c r="AV1896" s="13" t="s">
        <v>82</v>
      </c>
      <c r="AW1896" s="13" t="s">
        <v>33</v>
      </c>
      <c r="AX1896" s="13" t="s">
        <v>72</v>
      </c>
      <c r="AY1896" s="217" t="s">
        <v>206</v>
      </c>
    </row>
    <row r="1897" spans="1:65" s="13" customFormat="1" ht="11.25">
      <c r="B1897" s="206"/>
      <c r="C1897" s="207"/>
      <c r="D1897" s="208" t="s">
        <v>246</v>
      </c>
      <c r="E1897" s="209" t="s">
        <v>19</v>
      </c>
      <c r="F1897" s="210" t="s">
        <v>4626</v>
      </c>
      <c r="G1897" s="207"/>
      <c r="H1897" s="211">
        <v>902.423</v>
      </c>
      <c r="I1897" s="212"/>
      <c r="J1897" s="207"/>
      <c r="K1897" s="207"/>
      <c r="L1897" s="213"/>
      <c r="M1897" s="214"/>
      <c r="N1897" s="215"/>
      <c r="O1897" s="215"/>
      <c r="P1897" s="215"/>
      <c r="Q1897" s="215"/>
      <c r="R1897" s="215"/>
      <c r="S1897" s="215"/>
      <c r="T1897" s="216"/>
      <c r="AT1897" s="217" t="s">
        <v>246</v>
      </c>
      <c r="AU1897" s="217" t="s">
        <v>82</v>
      </c>
      <c r="AV1897" s="13" t="s">
        <v>82</v>
      </c>
      <c r="AW1897" s="13" t="s">
        <v>33</v>
      </c>
      <c r="AX1897" s="13" t="s">
        <v>72</v>
      </c>
      <c r="AY1897" s="217" t="s">
        <v>206</v>
      </c>
    </row>
    <row r="1898" spans="1:65" s="13" customFormat="1" ht="11.25">
      <c r="B1898" s="206"/>
      <c r="C1898" s="207"/>
      <c r="D1898" s="208" t="s">
        <v>246</v>
      </c>
      <c r="E1898" s="209" t="s">
        <v>19</v>
      </c>
      <c r="F1898" s="210" t="s">
        <v>4627</v>
      </c>
      <c r="G1898" s="207"/>
      <c r="H1898" s="211">
        <v>699.20299999999997</v>
      </c>
      <c r="I1898" s="212"/>
      <c r="J1898" s="207"/>
      <c r="K1898" s="207"/>
      <c r="L1898" s="213"/>
      <c r="M1898" s="214"/>
      <c r="N1898" s="215"/>
      <c r="O1898" s="215"/>
      <c r="P1898" s="215"/>
      <c r="Q1898" s="215"/>
      <c r="R1898" s="215"/>
      <c r="S1898" s="215"/>
      <c r="T1898" s="216"/>
      <c r="AT1898" s="217" t="s">
        <v>246</v>
      </c>
      <c r="AU1898" s="217" t="s">
        <v>82</v>
      </c>
      <c r="AV1898" s="13" t="s">
        <v>82</v>
      </c>
      <c r="AW1898" s="13" t="s">
        <v>33</v>
      </c>
      <c r="AX1898" s="13" t="s">
        <v>72</v>
      </c>
      <c r="AY1898" s="217" t="s">
        <v>206</v>
      </c>
    </row>
    <row r="1899" spans="1:65" s="13" customFormat="1" ht="11.25">
      <c r="B1899" s="206"/>
      <c r="C1899" s="207"/>
      <c r="D1899" s="208" t="s">
        <v>246</v>
      </c>
      <c r="E1899" s="209" t="s">
        <v>19</v>
      </c>
      <c r="F1899" s="210" t="s">
        <v>4628</v>
      </c>
      <c r="G1899" s="207"/>
      <c r="H1899" s="211">
        <v>270.065</v>
      </c>
      <c r="I1899" s="212"/>
      <c r="J1899" s="207"/>
      <c r="K1899" s="207"/>
      <c r="L1899" s="213"/>
      <c r="M1899" s="214"/>
      <c r="N1899" s="215"/>
      <c r="O1899" s="215"/>
      <c r="P1899" s="215"/>
      <c r="Q1899" s="215"/>
      <c r="R1899" s="215"/>
      <c r="S1899" s="215"/>
      <c r="T1899" s="216"/>
      <c r="AT1899" s="217" t="s">
        <v>246</v>
      </c>
      <c r="AU1899" s="217" t="s">
        <v>82</v>
      </c>
      <c r="AV1899" s="13" t="s">
        <v>82</v>
      </c>
      <c r="AW1899" s="13" t="s">
        <v>33</v>
      </c>
      <c r="AX1899" s="13" t="s">
        <v>72</v>
      </c>
      <c r="AY1899" s="217" t="s">
        <v>206</v>
      </c>
    </row>
    <row r="1900" spans="1:65" s="13" customFormat="1" ht="22.5">
      <c r="B1900" s="206"/>
      <c r="C1900" s="207"/>
      <c r="D1900" s="208" t="s">
        <v>246</v>
      </c>
      <c r="E1900" s="209" t="s">
        <v>19</v>
      </c>
      <c r="F1900" s="210" t="s">
        <v>4629</v>
      </c>
      <c r="G1900" s="207"/>
      <c r="H1900" s="211">
        <v>745.60900000000004</v>
      </c>
      <c r="I1900" s="212"/>
      <c r="J1900" s="207"/>
      <c r="K1900" s="207"/>
      <c r="L1900" s="213"/>
      <c r="M1900" s="214"/>
      <c r="N1900" s="215"/>
      <c r="O1900" s="215"/>
      <c r="P1900" s="215"/>
      <c r="Q1900" s="215"/>
      <c r="R1900" s="215"/>
      <c r="S1900" s="215"/>
      <c r="T1900" s="216"/>
      <c r="AT1900" s="217" t="s">
        <v>246</v>
      </c>
      <c r="AU1900" s="217" t="s">
        <v>82</v>
      </c>
      <c r="AV1900" s="13" t="s">
        <v>82</v>
      </c>
      <c r="AW1900" s="13" t="s">
        <v>33</v>
      </c>
      <c r="AX1900" s="13" t="s">
        <v>72</v>
      </c>
      <c r="AY1900" s="217" t="s">
        <v>206</v>
      </c>
    </row>
    <row r="1901" spans="1:65" s="14" customFormat="1" ht="11.25">
      <c r="B1901" s="234"/>
      <c r="C1901" s="235"/>
      <c r="D1901" s="208" t="s">
        <v>246</v>
      </c>
      <c r="E1901" s="236" t="s">
        <v>19</v>
      </c>
      <c r="F1901" s="237" t="s">
        <v>406</v>
      </c>
      <c r="G1901" s="235"/>
      <c r="H1901" s="238">
        <v>20306.591</v>
      </c>
      <c r="I1901" s="239"/>
      <c r="J1901" s="235"/>
      <c r="K1901" s="235"/>
      <c r="L1901" s="240"/>
      <c r="M1901" s="241"/>
      <c r="N1901" s="242"/>
      <c r="O1901" s="242"/>
      <c r="P1901" s="242"/>
      <c r="Q1901" s="242"/>
      <c r="R1901" s="242"/>
      <c r="S1901" s="242"/>
      <c r="T1901" s="243"/>
      <c r="AT1901" s="244" t="s">
        <v>246</v>
      </c>
      <c r="AU1901" s="244" t="s">
        <v>82</v>
      </c>
      <c r="AV1901" s="14" t="s">
        <v>212</v>
      </c>
      <c r="AW1901" s="14" t="s">
        <v>33</v>
      </c>
      <c r="AX1901" s="14" t="s">
        <v>80</v>
      </c>
      <c r="AY1901" s="244" t="s">
        <v>206</v>
      </c>
    </row>
    <row r="1902" spans="1:65" s="2" customFormat="1" ht="16.5" customHeight="1">
      <c r="A1902" s="35"/>
      <c r="B1902" s="36"/>
      <c r="C1902" s="224" t="s">
        <v>4630</v>
      </c>
      <c r="D1902" s="224" t="s">
        <v>286</v>
      </c>
      <c r="E1902" s="225" t="s">
        <v>4631</v>
      </c>
      <c r="F1902" s="226" t="s">
        <v>4632</v>
      </c>
      <c r="G1902" s="227" t="s">
        <v>289</v>
      </c>
      <c r="H1902" s="228">
        <v>0.08</v>
      </c>
      <c r="I1902" s="229"/>
      <c r="J1902" s="230">
        <f>ROUND(I1902*H1902,2)</f>
        <v>0</v>
      </c>
      <c r="K1902" s="226" t="s">
        <v>277</v>
      </c>
      <c r="L1902" s="231"/>
      <c r="M1902" s="232" t="s">
        <v>19</v>
      </c>
      <c r="N1902" s="233" t="s">
        <v>43</v>
      </c>
      <c r="O1902" s="65"/>
      <c r="P1902" s="202">
        <f>O1902*H1902</f>
        <v>0</v>
      </c>
      <c r="Q1902" s="202">
        <v>1</v>
      </c>
      <c r="R1902" s="202">
        <f>Q1902*H1902</f>
        <v>0.08</v>
      </c>
      <c r="S1902" s="202">
        <v>0</v>
      </c>
      <c r="T1902" s="203">
        <f>S1902*H1902</f>
        <v>0</v>
      </c>
      <c r="U1902" s="35"/>
      <c r="V1902" s="35"/>
      <c r="W1902" s="35"/>
      <c r="X1902" s="35"/>
      <c r="Y1902" s="35"/>
      <c r="Z1902" s="35"/>
      <c r="AA1902" s="35"/>
      <c r="AB1902" s="35"/>
      <c r="AC1902" s="35"/>
      <c r="AD1902" s="35"/>
      <c r="AE1902" s="35"/>
      <c r="AR1902" s="204" t="s">
        <v>422</v>
      </c>
      <c r="AT1902" s="204" t="s">
        <v>286</v>
      </c>
      <c r="AU1902" s="204" t="s">
        <v>82</v>
      </c>
      <c r="AY1902" s="18" t="s">
        <v>206</v>
      </c>
      <c r="BE1902" s="205">
        <f>IF(N1902="základní",J1902,0)</f>
        <v>0</v>
      </c>
      <c r="BF1902" s="205">
        <f>IF(N1902="snížená",J1902,0)</f>
        <v>0</v>
      </c>
      <c r="BG1902" s="205">
        <f>IF(N1902="zákl. přenesená",J1902,0)</f>
        <v>0</v>
      </c>
      <c r="BH1902" s="205">
        <f>IF(N1902="sníž. přenesená",J1902,0)</f>
        <v>0</v>
      </c>
      <c r="BI1902" s="205">
        <f>IF(N1902="nulová",J1902,0)</f>
        <v>0</v>
      </c>
      <c r="BJ1902" s="18" t="s">
        <v>80</v>
      </c>
      <c r="BK1902" s="205">
        <f>ROUND(I1902*H1902,2)</f>
        <v>0</v>
      </c>
      <c r="BL1902" s="18" t="s">
        <v>343</v>
      </c>
      <c r="BM1902" s="204" t="s">
        <v>4633</v>
      </c>
    </row>
    <row r="1903" spans="1:65" s="13" customFormat="1" ht="11.25">
      <c r="B1903" s="206"/>
      <c r="C1903" s="207"/>
      <c r="D1903" s="208" t="s">
        <v>246</v>
      </c>
      <c r="E1903" s="209" t="s">
        <v>19</v>
      </c>
      <c r="F1903" s="210" t="s">
        <v>4634</v>
      </c>
      <c r="G1903" s="207"/>
      <c r="H1903" s="211">
        <v>0.08</v>
      </c>
      <c r="I1903" s="212"/>
      <c r="J1903" s="207"/>
      <c r="K1903" s="207"/>
      <c r="L1903" s="213"/>
      <c r="M1903" s="214"/>
      <c r="N1903" s="215"/>
      <c r="O1903" s="215"/>
      <c r="P1903" s="215"/>
      <c r="Q1903" s="215"/>
      <c r="R1903" s="215"/>
      <c r="S1903" s="215"/>
      <c r="T1903" s="216"/>
      <c r="AT1903" s="217" t="s">
        <v>246</v>
      </c>
      <c r="AU1903" s="217" t="s">
        <v>82</v>
      </c>
      <c r="AV1903" s="13" t="s">
        <v>82</v>
      </c>
      <c r="AW1903" s="13" t="s">
        <v>33</v>
      </c>
      <c r="AX1903" s="13" t="s">
        <v>80</v>
      </c>
      <c r="AY1903" s="217" t="s">
        <v>206</v>
      </c>
    </row>
    <row r="1904" spans="1:65" s="2" customFormat="1" ht="16.5" customHeight="1">
      <c r="A1904" s="35"/>
      <c r="B1904" s="36"/>
      <c r="C1904" s="224" t="s">
        <v>4635</v>
      </c>
      <c r="D1904" s="224" t="s">
        <v>286</v>
      </c>
      <c r="E1904" s="225" t="s">
        <v>4179</v>
      </c>
      <c r="F1904" s="226" t="s">
        <v>4180</v>
      </c>
      <c r="G1904" s="227" t="s">
        <v>289</v>
      </c>
      <c r="H1904" s="228">
        <v>20.227</v>
      </c>
      <c r="I1904" s="229"/>
      <c r="J1904" s="230">
        <f>ROUND(I1904*H1904,2)</f>
        <v>0</v>
      </c>
      <c r="K1904" s="226" t="s">
        <v>277</v>
      </c>
      <c r="L1904" s="231"/>
      <c r="M1904" s="232" t="s">
        <v>19</v>
      </c>
      <c r="N1904" s="233" t="s">
        <v>43</v>
      </c>
      <c r="O1904" s="65"/>
      <c r="P1904" s="202">
        <f>O1904*H1904</f>
        <v>0</v>
      </c>
      <c r="Q1904" s="202">
        <v>1</v>
      </c>
      <c r="R1904" s="202">
        <f>Q1904*H1904</f>
        <v>20.227</v>
      </c>
      <c r="S1904" s="202">
        <v>0</v>
      </c>
      <c r="T1904" s="203">
        <f>S1904*H1904</f>
        <v>0</v>
      </c>
      <c r="U1904" s="35"/>
      <c r="V1904" s="35"/>
      <c r="W1904" s="35"/>
      <c r="X1904" s="35"/>
      <c r="Y1904" s="35"/>
      <c r="Z1904" s="35"/>
      <c r="AA1904" s="35"/>
      <c r="AB1904" s="35"/>
      <c r="AC1904" s="35"/>
      <c r="AD1904" s="35"/>
      <c r="AE1904" s="35"/>
      <c r="AR1904" s="204" t="s">
        <v>422</v>
      </c>
      <c r="AT1904" s="204" t="s">
        <v>286</v>
      </c>
      <c r="AU1904" s="204" t="s">
        <v>82</v>
      </c>
      <c r="AY1904" s="18" t="s">
        <v>206</v>
      </c>
      <c r="BE1904" s="205">
        <f>IF(N1904="základní",J1904,0)</f>
        <v>0</v>
      </c>
      <c r="BF1904" s="205">
        <f>IF(N1904="snížená",J1904,0)</f>
        <v>0</v>
      </c>
      <c r="BG1904" s="205">
        <f>IF(N1904="zákl. přenesená",J1904,0)</f>
        <v>0</v>
      </c>
      <c r="BH1904" s="205">
        <f>IF(N1904="sníž. přenesená",J1904,0)</f>
        <v>0</v>
      </c>
      <c r="BI1904" s="205">
        <f>IF(N1904="nulová",J1904,0)</f>
        <v>0</v>
      </c>
      <c r="BJ1904" s="18" t="s">
        <v>80</v>
      </c>
      <c r="BK1904" s="205">
        <f>ROUND(I1904*H1904,2)</f>
        <v>0</v>
      </c>
      <c r="BL1904" s="18" t="s">
        <v>343</v>
      </c>
      <c r="BM1904" s="204" t="s">
        <v>4636</v>
      </c>
    </row>
    <row r="1905" spans="1:65" s="13" customFormat="1" ht="22.5">
      <c r="B1905" s="206"/>
      <c r="C1905" s="207"/>
      <c r="D1905" s="208" t="s">
        <v>246</v>
      </c>
      <c r="E1905" s="209" t="s">
        <v>19</v>
      </c>
      <c r="F1905" s="210" t="s">
        <v>4637</v>
      </c>
      <c r="G1905" s="207"/>
      <c r="H1905" s="211">
        <v>15.863</v>
      </c>
      <c r="I1905" s="212"/>
      <c r="J1905" s="207"/>
      <c r="K1905" s="207"/>
      <c r="L1905" s="213"/>
      <c r="M1905" s="214"/>
      <c r="N1905" s="215"/>
      <c r="O1905" s="215"/>
      <c r="P1905" s="215"/>
      <c r="Q1905" s="215"/>
      <c r="R1905" s="215"/>
      <c r="S1905" s="215"/>
      <c r="T1905" s="216"/>
      <c r="AT1905" s="217" t="s">
        <v>246</v>
      </c>
      <c r="AU1905" s="217" t="s">
        <v>82</v>
      </c>
      <c r="AV1905" s="13" t="s">
        <v>82</v>
      </c>
      <c r="AW1905" s="13" t="s">
        <v>33</v>
      </c>
      <c r="AX1905" s="13" t="s">
        <v>72</v>
      </c>
      <c r="AY1905" s="217" t="s">
        <v>206</v>
      </c>
    </row>
    <row r="1906" spans="1:65" s="13" customFormat="1" ht="11.25">
      <c r="B1906" s="206"/>
      <c r="C1906" s="207"/>
      <c r="D1906" s="208" t="s">
        <v>246</v>
      </c>
      <c r="E1906" s="209" t="s">
        <v>19</v>
      </c>
      <c r="F1906" s="210" t="s">
        <v>4638</v>
      </c>
      <c r="G1906" s="207"/>
      <c r="H1906" s="211">
        <v>0.47</v>
      </c>
      <c r="I1906" s="212"/>
      <c r="J1906" s="207"/>
      <c r="K1906" s="207"/>
      <c r="L1906" s="213"/>
      <c r="M1906" s="214"/>
      <c r="N1906" s="215"/>
      <c r="O1906" s="215"/>
      <c r="P1906" s="215"/>
      <c r="Q1906" s="215"/>
      <c r="R1906" s="215"/>
      <c r="S1906" s="215"/>
      <c r="T1906" s="216"/>
      <c r="AT1906" s="217" t="s">
        <v>246</v>
      </c>
      <c r="AU1906" s="217" t="s">
        <v>82</v>
      </c>
      <c r="AV1906" s="13" t="s">
        <v>82</v>
      </c>
      <c r="AW1906" s="13" t="s">
        <v>33</v>
      </c>
      <c r="AX1906" s="13" t="s">
        <v>72</v>
      </c>
      <c r="AY1906" s="217" t="s">
        <v>206</v>
      </c>
    </row>
    <row r="1907" spans="1:65" s="13" customFormat="1" ht="11.25">
      <c r="B1907" s="206"/>
      <c r="C1907" s="207"/>
      <c r="D1907" s="208" t="s">
        <v>246</v>
      </c>
      <c r="E1907" s="209" t="s">
        <v>19</v>
      </c>
      <c r="F1907" s="210" t="s">
        <v>4639</v>
      </c>
      <c r="G1907" s="207"/>
      <c r="H1907" s="211">
        <v>0.313</v>
      </c>
      <c r="I1907" s="212"/>
      <c r="J1907" s="207"/>
      <c r="K1907" s="207"/>
      <c r="L1907" s="213"/>
      <c r="M1907" s="214"/>
      <c r="N1907" s="215"/>
      <c r="O1907" s="215"/>
      <c r="P1907" s="215"/>
      <c r="Q1907" s="215"/>
      <c r="R1907" s="215"/>
      <c r="S1907" s="215"/>
      <c r="T1907" s="216"/>
      <c r="AT1907" s="217" t="s">
        <v>246</v>
      </c>
      <c r="AU1907" s="217" t="s">
        <v>82</v>
      </c>
      <c r="AV1907" s="13" t="s">
        <v>82</v>
      </c>
      <c r="AW1907" s="13" t="s">
        <v>33</v>
      </c>
      <c r="AX1907" s="13" t="s">
        <v>72</v>
      </c>
      <c r="AY1907" s="217" t="s">
        <v>206</v>
      </c>
    </row>
    <row r="1908" spans="1:65" s="13" customFormat="1" ht="22.5">
      <c r="B1908" s="206"/>
      <c r="C1908" s="207"/>
      <c r="D1908" s="208" t="s">
        <v>246</v>
      </c>
      <c r="E1908" s="209" t="s">
        <v>19</v>
      </c>
      <c r="F1908" s="210" t="s">
        <v>4640</v>
      </c>
      <c r="G1908" s="207"/>
      <c r="H1908" s="211">
        <v>0.96399999999999997</v>
      </c>
      <c r="I1908" s="212"/>
      <c r="J1908" s="207"/>
      <c r="K1908" s="207"/>
      <c r="L1908" s="213"/>
      <c r="M1908" s="214"/>
      <c r="N1908" s="215"/>
      <c r="O1908" s="215"/>
      <c r="P1908" s="215"/>
      <c r="Q1908" s="215"/>
      <c r="R1908" s="215"/>
      <c r="S1908" s="215"/>
      <c r="T1908" s="216"/>
      <c r="AT1908" s="217" t="s">
        <v>246</v>
      </c>
      <c r="AU1908" s="217" t="s">
        <v>82</v>
      </c>
      <c r="AV1908" s="13" t="s">
        <v>82</v>
      </c>
      <c r="AW1908" s="13" t="s">
        <v>33</v>
      </c>
      <c r="AX1908" s="13" t="s">
        <v>72</v>
      </c>
      <c r="AY1908" s="217" t="s">
        <v>206</v>
      </c>
    </row>
    <row r="1909" spans="1:65" s="13" customFormat="1" ht="11.25">
      <c r="B1909" s="206"/>
      <c r="C1909" s="207"/>
      <c r="D1909" s="208" t="s">
        <v>246</v>
      </c>
      <c r="E1909" s="209" t="s">
        <v>19</v>
      </c>
      <c r="F1909" s="210" t="s">
        <v>4641</v>
      </c>
      <c r="G1909" s="207"/>
      <c r="H1909" s="211">
        <v>0.90200000000000002</v>
      </c>
      <c r="I1909" s="212"/>
      <c r="J1909" s="207"/>
      <c r="K1909" s="207"/>
      <c r="L1909" s="213"/>
      <c r="M1909" s="214"/>
      <c r="N1909" s="215"/>
      <c r="O1909" s="215"/>
      <c r="P1909" s="215"/>
      <c r="Q1909" s="215"/>
      <c r="R1909" s="215"/>
      <c r="S1909" s="215"/>
      <c r="T1909" s="216"/>
      <c r="AT1909" s="217" t="s">
        <v>246</v>
      </c>
      <c r="AU1909" s="217" t="s">
        <v>82</v>
      </c>
      <c r="AV1909" s="13" t="s">
        <v>82</v>
      </c>
      <c r="AW1909" s="13" t="s">
        <v>33</v>
      </c>
      <c r="AX1909" s="13" t="s">
        <v>72</v>
      </c>
      <c r="AY1909" s="217" t="s">
        <v>206</v>
      </c>
    </row>
    <row r="1910" spans="1:65" s="13" customFormat="1" ht="11.25">
      <c r="B1910" s="206"/>
      <c r="C1910" s="207"/>
      <c r="D1910" s="208" t="s">
        <v>246</v>
      </c>
      <c r="E1910" s="209" t="s">
        <v>19</v>
      </c>
      <c r="F1910" s="210" t="s">
        <v>4642</v>
      </c>
      <c r="G1910" s="207"/>
      <c r="H1910" s="211">
        <v>0.69899999999999995</v>
      </c>
      <c r="I1910" s="212"/>
      <c r="J1910" s="207"/>
      <c r="K1910" s="207"/>
      <c r="L1910" s="213"/>
      <c r="M1910" s="214"/>
      <c r="N1910" s="215"/>
      <c r="O1910" s="215"/>
      <c r="P1910" s="215"/>
      <c r="Q1910" s="215"/>
      <c r="R1910" s="215"/>
      <c r="S1910" s="215"/>
      <c r="T1910" s="216"/>
      <c r="AT1910" s="217" t="s">
        <v>246</v>
      </c>
      <c r="AU1910" s="217" t="s">
        <v>82</v>
      </c>
      <c r="AV1910" s="13" t="s">
        <v>82</v>
      </c>
      <c r="AW1910" s="13" t="s">
        <v>33</v>
      </c>
      <c r="AX1910" s="13" t="s">
        <v>72</v>
      </c>
      <c r="AY1910" s="217" t="s">
        <v>206</v>
      </c>
    </row>
    <row r="1911" spans="1:65" s="13" customFormat="1" ht="11.25">
      <c r="B1911" s="206"/>
      <c r="C1911" s="207"/>
      <c r="D1911" s="208" t="s">
        <v>246</v>
      </c>
      <c r="E1911" s="209" t="s">
        <v>19</v>
      </c>
      <c r="F1911" s="210" t="s">
        <v>4643</v>
      </c>
      <c r="G1911" s="207"/>
      <c r="H1911" s="211">
        <v>0.27</v>
      </c>
      <c r="I1911" s="212"/>
      <c r="J1911" s="207"/>
      <c r="K1911" s="207"/>
      <c r="L1911" s="213"/>
      <c r="M1911" s="214"/>
      <c r="N1911" s="215"/>
      <c r="O1911" s="215"/>
      <c r="P1911" s="215"/>
      <c r="Q1911" s="215"/>
      <c r="R1911" s="215"/>
      <c r="S1911" s="215"/>
      <c r="T1911" s="216"/>
      <c r="AT1911" s="217" t="s">
        <v>246</v>
      </c>
      <c r="AU1911" s="217" t="s">
        <v>82</v>
      </c>
      <c r="AV1911" s="13" t="s">
        <v>82</v>
      </c>
      <c r="AW1911" s="13" t="s">
        <v>33</v>
      </c>
      <c r="AX1911" s="13" t="s">
        <v>72</v>
      </c>
      <c r="AY1911" s="217" t="s">
        <v>206</v>
      </c>
    </row>
    <row r="1912" spans="1:65" s="13" customFormat="1" ht="22.5">
      <c r="B1912" s="206"/>
      <c r="C1912" s="207"/>
      <c r="D1912" s="208" t="s">
        <v>246</v>
      </c>
      <c r="E1912" s="209" t="s">
        <v>19</v>
      </c>
      <c r="F1912" s="210" t="s">
        <v>4644</v>
      </c>
      <c r="G1912" s="207"/>
      <c r="H1912" s="211">
        <v>0.746</v>
      </c>
      <c r="I1912" s="212"/>
      <c r="J1912" s="207"/>
      <c r="K1912" s="207"/>
      <c r="L1912" s="213"/>
      <c r="M1912" s="214"/>
      <c r="N1912" s="215"/>
      <c r="O1912" s="215"/>
      <c r="P1912" s="215"/>
      <c r="Q1912" s="215"/>
      <c r="R1912" s="215"/>
      <c r="S1912" s="215"/>
      <c r="T1912" s="216"/>
      <c r="AT1912" s="217" t="s">
        <v>246</v>
      </c>
      <c r="AU1912" s="217" t="s">
        <v>82</v>
      </c>
      <c r="AV1912" s="13" t="s">
        <v>82</v>
      </c>
      <c r="AW1912" s="13" t="s">
        <v>33</v>
      </c>
      <c r="AX1912" s="13" t="s">
        <v>72</v>
      </c>
      <c r="AY1912" s="217" t="s">
        <v>206</v>
      </c>
    </row>
    <row r="1913" spans="1:65" s="14" customFormat="1" ht="11.25">
      <c r="B1913" s="234"/>
      <c r="C1913" s="235"/>
      <c r="D1913" s="208" t="s">
        <v>246</v>
      </c>
      <c r="E1913" s="236" t="s">
        <v>19</v>
      </c>
      <c r="F1913" s="237" t="s">
        <v>406</v>
      </c>
      <c r="G1913" s="235"/>
      <c r="H1913" s="238">
        <v>20.227</v>
      </c>
      <c r="I1913" s="239"/>
      <c r="J1913" s="235"/>
      <c r="K1913" s="235"/>
      <c r="L1913" s="240"/>
      <c r="M1913" s="241"/>
      <c r="N1913" s="242"/>
      <c r="O1913" s="242"/>
      <c r="P1913" s="242"/>
      <c r="Q1913" s="242"/>
      <c r="R1913" s="242"/>
      <c r="S1913" s="242"/>
      <c r="T1913" s="243"/>
      <c r="AT1913" s="244" t="s">
        <v>246</v>
      </c>
      <c r="AU1913" s="244" t="s">
        <v>82</v>
      </c>
      <c r="AV1913" s="14" t="s">
        <v>212</v>
      </c>
      <c r="AW1913" s="14" t="s">
        <v>33</v>
      </c>
      <c r="AX1913" s="14" t="s">
        <v>80</v>
      </c>
      <c r="AY1913" s="244" t="s">
        <v>206</v>
      </c>
    </row>
    <row r="1914" spans="1:65" s="2" customFormat="1" ht="16.5" customHeight="1">
      <c r="A1914" s="35"/>
      <c r="B1914" s="36"/>
      <c r="C1914" s="193" t="s">
        <v>4645</v>
      </c>
      <c r="D1914" s="193" t="s">
        <v>208</v>
      </c>
      <c r="E1914" s="194" t="s">
        <v>4646</v>
      </c>
      <c r="F1914" s="195" t="s">
        <v>4647</v>
      </c>
      <c r="G1914" s="196" t="s">
        <v>307</v>
      </c>
      <c r="H1914" s="197">
        <v>2917.55</v>
      </c>
      <c r="I1914" s="198"/>
      <c r="J1914" s="199">
        <f>ROUND(I1914*H1914,2)</f>
        <v>0</v>
      </c>
      <c r="K1914" s="195" t="s">
        <v>277</v>
      </c>
      <c r="L1914" s="40"/>
      <c r="M1914" s="200" t="s">
        <v>19</v>
      </c>
      <c r="N1914" s="201" t="s">
        <v>43</v>
      </c>
      <c r="O1914" s="65"/>
      <c r="P1914" s="202">
        <f>O1914*H1914</f>
        <v>0</v>
      </c>
      <c r="Q1914" s="202">
        <v>5.0000000000000002E-5</v>
      </c>
      <c r="R1914" s="202">
        <f>Q1914*H1914</f>
        <v>0.14587750000000002</v>
      </c>
      <c r="S1914" s="202">
        <v>0</v>
      </c>
      <c r="T1914" s="203">
        <f>S1914*H1914</f>
        <v>0</v>
      </c>
      <c r="U1914" s="35"/>
      <c r="V1914" s="35"/>
      <c r="W1914" s="35"/>
      <c r="X1914" s="35"/>
      <c r="Y1914" s="35"/>
      <c r="Z1914" s="35"/>
      <c r="AA1914" s="35"/>
      <c r="AB1914" s="35"/>
      <c r="AC1914" s="35"/>
      <c r="AD1914" s="35"/>
      <c r="AE1914" s="35"/>
      <c r="AR1914" s="204" t="s">
        <v>343</v>
      </c>
      <c r="AT1914" s="204" t="s">
        <v>208</v>
      </c>
      <c r="AU1914" s="204" t="s">
        <v>82</v>
      </c>
      <c r="AY1914" s="18" t="s">
        <v>206</v>
      </c>
      <c r="BE1914" s="205">
        <f>IF(N1914="základní",J1914,0)</f>
        <v>0</v>
      </c>
      <c r="BF1914" s="205">
        <f>IF(N1914="snížená",J1914,0)</f>
        <v>0</v>
      </c>
      <c r="BG1914" s="205">
        <f>IF(N1914="zákl. přenesená",J1914,0)</f>
        <v>0</v>
      </c>
      <c r="BH1914" s="205">
        <f>IF(N1914="sníž. přenesená",J1914,0)</f>
        <v>0</v>
      </c>
      <c r="BI1914" s="205">
        <f>IF(N1914="nulová",J1914,0)</f>
        <v>0</v>
      </c>
      <c r="BJ1914" s="18" t="s">
        <v>80</v>
      </c>
      <c r="BK1914" s="205">
        <f>ROUND(I1914*H1914,2)</f>
        <v>0</v>
      </c>
      <c r="BL1914" s="18" t="s">
        <v>343</v>
      </c>
      <c r="BM1914" s="204" t="s">
        <v>4648</v>
      </c>
    </row>
    <row r="1915" spans="1:65" s="2" customFormat="1" ht="29.25">
      <c r="A1915" s="35"/>
      <c r="B1915" s="36"/>
      <c r="C1915" s="37"/>
      <c r="D1915" s="208" t="s">
        <v>279</v>
      </c>
      <c r="E1915" s="37"/>
      <c r="F1915" s="221" t="s">
        <v>1149</v>
      </c>
      <c r="G1915" s="37"/>
      <c r="H1915" s="37"/>
      <c r="I1915" s="116"/>
      <c r="J1915" s="37"/>
      <c r="K1915" s="37"/>
      <c r="L1915" s="40"/>
      <c r="M1915" s="222"/>
      <c r="N1915" s="223"/>
      <c r="O1915" s="65"/>
      <c r="P1915" s="65"/>
      <c r="Q1915" s="65"/>
      <c r="R1915" s="65"/>
      <c r="S1915" s="65"/>
      <c r="T1915" s="66"/>
      <c r="U1915" s="35"/>
      <c r="V1915" s="35"/>
      <c r="W1915" s="35"/>
      <c r="X1915" s="35"/>
      <c r="Y1915" s="35"/>
      <c r="Z1915" s="35"/>
      <c r="AA1915" s="35"/>
      <c r="AB1915" s="35"/>
      <c r="AC1915" s="35"/>
      <c r="AD1915" s="35"/>
      <c r="AE1915" s="35"/>
      <c r="AT1915" s="18" t="s">
        <v>279</v>
      </c>
      <c r="AU1915" s="18" t="s">
        <v>82</v>
      </c>
    </row>
    <row r="1916" spans="1:65" s="13" customFormat="1" ht="11.25">
      <c r="B1916" s="206"/>
      <c r="C1916" s="207"/>
      <c r="D1916" s="208" t="s">
        <v>246</v>
      </c>
      <c r="E1916" s="209" t="s">
        <v>19</v>
      </c>
      <c r="F1916" s="210" t="s">
        <v>4649</v>
      </c>
      <c r="G1916" s="207"/>
      <c r="H1916" s="211">
        <v>2917.55</v>
      </c>
      <c r="I1916" s="212"/>
      <c r="J1916" s="207"/>
      <c r="K1916" s="207"/>
      <c r="L1916" s="213"/>
      <c r="M1916" s="214"/>
      <c r="N1916" s="215"/>
      <c r="O1916" s="215"/>
      <c r="P1916" s="215"/>
      <c r="Q1916" s="215"/>
      <c r="R1916" s="215"/>
      <c r="S1916" s="215"/>
      <c r="T1916" s="216"/>
      <c r="AT1916" s="217" t="s">
        <v>246</v>
      </c>
      <c r="AU1916" s="217" t="s">
        <v>82</v>
      </c>
      <c r="AV1916" s="13" t="s">
        <v>82</v>
      </c>
      <c r="AW1916" s="13" t="s">
        <v>33</v>
      </c>
      <c r="AX1916" s="13" t="s">
        <v>80</v>
      </c>
      <c r="AY1916" s="217" t="s">
        <v>206</v>
      </c>
    </row>
    <row r="1917" spans="1:65" s="2" customFormat="1" ht="16.5" customHeight="1">
      <c r="A1917" s="35"/>
      <c r="B1917" s="36"/>
      <c r="C1917" s="224" t="s">
        <v>4650</v>
      </c>
      <c r="D1917" s="224" t="s">
        <v>286</v>
      </c>
      <c r="E1917" s="225" t="s">
        <v>4651</v>
      </c>
      <c r="F1917" s="226" t="s">
        <v>4652</v>
      </c>
      <c r="G1917" s="227" t="s">
        <v>289</v>
      </c>
      <c r="H1917" s="228">
        <v>2.68</v>
      </c>
      <c r="I1917" s="229"/>
      <c r="J1917" s="230">
        <f>ROUND(I1917*H1917,2)</f>
        <v>0</v>
      </c>
      <c r="K1917" s="226" t="s">
        <v>277</v>
      </c>
      <c r="L1917" s="231"/>
      <c r="M1917" s="232" t="s">
        <v>19</v>
      </c>
      <c r="N1917" s="233" t="s">
        <v>43</v>
      </c>
      <c r="O1917" s="65"/>
      <c r="P1917" s="202">
        <f>O1917*H1917</f>
        <v>0</v>
      </c>
      <c r="Q1917" s="202">
        <v>1</v>
      </c>
      <c r="R1917" s="202">
        <f>Q1917*H1917</f>
        <v>2.68</v>
      </c>
      <c r="S1917" s="202">
        <v>0</v>
      </c>
      <c r="T1917" s="203">
        <f>S1917*H1917</f>
        <v>0</v>
      </c>
      <c r="U1917" s="35"/>
      <c r="V1917" s="35"/>
      <c r="W1917" s="35"/>
      <c r="X1917" s="35"/>
      <c r="Y1917" s="35"/>
      <c r="Z1917" s="35"/>
      <c r="AA1917" s="35"/>
      <c r="AB1917" s="35"/>
      <c r="AC1917" s="35"/>
      <c r="AD1917" s="35"/>
      <c r="AE1917" s="35"/>
      <c r="AR1917" s="204" t="s">
        <v>422</v>
      </c>
      <c r="AT1917" s="204" t="s">
        <v>286</v>
      </c>
      <c r="AU1917" s="204" t="s">
        <v>82</v>
      </c>
      <c r="AY1917" s="18" t="s">
        <v>206</v>
      </c>
      <c r="BE1917" s="205">
        <f>IF(N1917="základní",J1917,0)</f>
        <v>0</v>
      </c>
      <c r="BF1917" s="205">
        <f>IF(N1917="snížená",J1917,0)</f>
        <v>0</v>
      </c>
      <c r="BG1917" s="205">
        <f>IF(N1917="zákl. přenesená",J1917,0)</f>
        <v>0</v>
      </c>
      <c r="BH1917" s="205">
        <f>IF(N1917="sníž. přenesená",J1917,0)</f>
        <v>0</v>
      </c>
      <c r="BI1917" s="205">
        <f>IF(N1917="nulová",J1917,0)</f>
        <v>0</v>
      </c>
      <c r="BJ1917" s="18" t="s">
        <v>80</v>
      </c>
      <c r="BK1917" s="205">
        <f>ROUND(I1917*H1917,2)</f>
        <v>0</v>
      </c>
      <c r="BL1917" s="18" t="s">
        <v>343</v>
      </c>
      <c r="BM1917" s="204" t="s">
        <v>4653</v>
      </c>
    </row>
    <row r="1918" spans="1:65" s="13" customFormat="1" ht="11.25">
      <c r="B1918" s="206"/>
      <c r="C1918" s="207"/>
      <c r="D1918" s="208" t="s">
        <v>246</v>
      </c>
      <c r="E1918" s="209" t="s">
        <v>19</v>
      </c>
      <c r="F1918" s="210" t="s">
        <v>4654</v>
      </c>
      <c r="G1918" s="207"/>
      <c r="H1918" s="211">
        <v>2.68</v>
      </c>
      <c r="I1918" s="212"/>
      <c r="J1918" s="207"/>
      <c r="K1918" s="207"/>
      <c r="L1918" s="213"/>
      <c r="M1918" s="214"/>
      <c r="N1918" s="215"/>
      <c r="O1918" s="215"/>
      <c r="P1918" s="215"/>
      <c r="Q1918" s="215"/>
      <c r="R1918" s="215"/>
      <c r="S1918" s="215"/>
      <c r="T1918" s="216"/>
      <c r="AT1918" s="217" t="s">
        <v>246</v>
      </c>
      <c r="AU1918" s="217" t="s">
        <v>82</v>
      </c>
      <c r="AV1918" s="13" t="s">
        <v>82</v>
      </c>
      <c r="AW1918" s="13" t="s">
        <v>33</v>
      </c>
      <c r="AX1918" s="13" t="s">
        <v>80</v>
      </c>
      <c r="AY1918" s="217" t="s">
        <v>206</v>
      </c>
    </row>
    <row r="1919" spans="1:65" s="2" customFormat="1" ht="16.5" customHeight="1">
      <c r="A1919" s="35"/>
      <c r="B1919" s="36"/>
      <c r="C1919" s="224" t="s">
        <v>4655</v>
      </c>
      <c r="D1919" s="224" t="s">
        <v>286</v>
      </c>
      <c r="E1919" s="225" t="s">
        <v>4569</v>
      </c>
      <c r="F1919" s="226" t="s">
        <v>4570</v>
      </c>
      <c r="G1919" s="227" t="s">
        <v>220</v>
      </c>
      <c r="H1919" s="228">
        <v>26.4</v>
      </c>
      <c r="I1919" s="229"/>
      <c r="J1919" s="230">
        <f>ROUND(I1919*H1919,2)</f>
        <v>0</v>
      </c>
      <c r="K1919" s="226" t="s">
        <v>277</v>
      </c>
      <c r="L1919" s="231"/>
      <c r="M1919" s="232" t="s">
        <v>19</v>
      </c>
      <c r="N1919" s="233" t="s">
        <v>43</v>
      </c>
      <c r="O1919" s="65"/>
      <c r="P1919" s="202">
        <f>O1919*H1919</f>
        <v>0</v>
      </c>
      <c r="Q1919" s="202">
        <v>1.545E-2</v>
      </c>
      <c r="R1919" s="202">
        <f>Q1919*H1919</f>
        <v>0.40787999999999996</v>
      </c>
      <c r="S1919" s="202">
        <v>0</v>
      </c>
      <c r="T1919" s="203">
        <f>S1919*H1919</f>
        <v>0</v>
      </c>
      <c r="U1919" s="35"/>
      <c r="V1919" s="35"/>
      <c r="W1919" s="35"/>
      <c r="X1919" s="35"/>
      <c r="Y1919" s="35"/>
      <c r="Z1919" s="35"/>
      <c r="AA1919" s="35"/>
      <c r="AB1919" s="35"/>
      <c r="AC1919" s="35"/>
      <c r="AD1919" s="35"/>
      <c r="AE1919" s="35"/>
      <c r="AR1919" s="204" t="s">
        <v>422</v>
      </c>
      <c r="AT1919" s="204" t="s">
        <v>286</v>
      </c>
      <c r="AU1919" s="204" t="s">
        <v>82</v>
      </c>
      <c r="AY1919" s="18" t="s">
        <v>206</v>
      </c>
      <c r="BE1919" s="205">
        <f>IF(N1919="základní",J1919,0)</f>
        <v>0</v>
      </c>
      <c r="BF1919" s="205">
        <f>IF(N1919="snížená",J1919,0)</f>
        <v>0</v>
      </c>
      <c r="BG1919" s="205">
        <f>IF(N1919="zákl. přenesená",J1919,0)</f>
        <v>0</v>
      </c>
      <c r="BH1919" s="205">
        <f>IF(N1919="sníž. přenesená",J1919,0)</f>
        <v>0</v>
      </c>
      <c r="BI1919" s="205">
        <f>IF(N1919="nulová",J1919,0)</f>
        <v>0</v>
      </c>
      <c r="BJ1919" s="18" t="s">
        <v>80</v>
      </c>
      <c r="BK1919" s="205">
        <f>ROUND(I1919*H1919,2)</f>
        <v>0</v>
      </c>
      <c r="BL1919" s="18" t="s">
        <v>343</v>
      </c>
      <c r="BM1919" s="204" t="s">
        <v>4656</v>
      </c>
    </row>
    <row r="1920" spans="1:65" s="13" customFormat="1" ht="11.25">
      <c r="B1920" s="206"/>
      <c r="C1920" s="207"/>
      <c r="D1920" s="208" t="s">
        <v>246</v>
      </c>
      <c r="E1920" s="209" t="s">
        <v>19</v>
      </c>
      <c r="F1920" s="210" t="s">
        <v>4657</v>
      </c>
      <c r="G1920" s="207"/>
      <c r="H1920" s="211">
        <v>26.4</v>
      </c>
      <c r="I1920" s="212"/>
      <c r="J1920" s="207"/>
      <c r="K1920" s="207"/>
      <c r="L1920" s="213"/>
      <c r="M1920" s="214"/>
      <c r="N1920" s="215"/>
      <c r="O1920" s="215"/>
      <c r="P1920" s="215"/>
      <c r="Q1920" s="215"/>
      <c r="R1920" s="215"/>
      <c r="S1920" s="215"/>
      <c r="T1920" s="216"/>
      <c r="AT1920" s="217" t="s">
        <v>246</v>
      </c>
      <c r="AU1920" s="217" t="s">
        <v>82</v>
      </c>
      <c r="AV1920" s="13" t="s">
        <v>82</v>
      </c>
      <c r="AW1920" s="13" t="s">
        <v>33</v>
      </c>
      <c r="AX1920" s="13" t="s">
        <v>80</v>
      </c>
      <c r="AY1920" s="217" t="s">
        <v>206</v>
      </c>
    </row>
    <row r="1921" spans="1:65" s="2" customFormat="1" ht="21.75" customHeight="1">
      <c r="A1921" s="35"/>
      <c r="B1921" s="36"/>
      <c r="C1921" s="193" t="s">
        <v>4658</v>
      </c>
      <c r="D1921" s="193" t="s">
        <v>208</v>
      </c>
      <c r="E1921" s="194" t="s">
        <v>4659</v>
      </c>
      <c r="F1921" s="195" t="s">
        <v>4660</v>
      </c>
      <c r="G1921" s="196" t="s">
        <v>289</v>
      </c>
      <c r="H1921" s="197">
        <v>138.423</v>
      </c>
      <c r="I1921" s="198"/>
      <c r="J1921" s="199">
        <f>ROUND(I1921*H1921,2)</f>
        <v>0</v>
      </c>
      <c r="K1921" s="195" t="s">
        <v>277</v>
      </c>
      <c r="L1921" s="40"/>
      <c r="M1921" s="200" t="s">
        <v>19</v>
      </c>
      <c r="N1921" s="201" t="s">
        <v>43</v>
      </c>
      <c r="O1921" s="65"/>
      <c r="P1921" s="202">
        <f>O1921*H1921</f>
        <v>0</v>
      </c>
      <c r="Q1921" s="202">
        <v>0</v>
      </c>
      <c r="R1921" s="202">
        <f>Q1921*H1921</f>
        <v>0</v>
      </c>
      <c r="S1921" s="202">
        <v>0</v>
      </c>
      <c r="T1921" s="203">
        <f>S1921*H1921</f>
        <v>0</v>
      </c>
      <c r="U1921" s="35"/>
      <c r="V1921" s="35"/>
      <c r="W1921" s="35"/>
      <c r="X1921" s="35"/>
      <c r="Y1921" s="35"/>
      <c r="Z1921" s="35"/>
      <c r="AA1921" s="35"/>
      <c r="AB1921" s="35"/>
      <c r="AC1921" s="35"/>
      <c r="AD1921" s="35"/>
      <c r="AE1921" s="35"/>
      <c r="AR1921" s="204" t="s">
        <v>343</v>
      </c>
      <c r="AT1921" s="204" t="s">
        <v>208</v>
      </c>
      <c r="AU1921" s="204" t="s">
        <v>82</v>
      </c>
      <c r="AY1921" s="18" t="s">
        <v>206</v>
      </c>
      <c r="BE1921" s="205">
        <f>IF(N1921="základní",J1921,0)</f>
        <v>0</v>
      </c>
      <c r="BF1921" s="205">
        <f>IF(N1921="snížená",J1921,0)</f>
        <v>0</v>
      </c>
      <c r="BG1921" s="205">
        <f>IF(N1921="zákl. přenesená",J1921,0)</f>
        <v>0</v>
      </c>
      <c r="BH1921" s="205">
        <f>IF(N1921="sníž. přenesená",J1921,0)</f>
        <v>0</v>
      </c>
      <c r="BI1921" s="205">
        <f>IF(N1921="nulová",J1921,0)</f>
        <v>0</v>
      </c>
      <c r="BJ1921" s="18" t="s">
        <v>80</v>
      </c>
      <c r="BK1921" s="205">
        <f>ROUND(I1921*H1921,2)</f>
        <v>0</v>
      </c>
      <c r="BL1921" s="18" t="s">
        <v>343</v>
      </c>
      <c r="BM1921" s="204" t="s">
        <v>4661</v>
      </c>
    </row>
    <row r="1922" spans="1:65" s="2" customFormat="1" ht="78">
      <c r="A1922" s="35"/>
      <c r="B1922" s="36"/>
      <c r="C1922" s="37"/>
      <c r="D1922" s="208" t="s">
        <v>279</v>
      </c>
      <c r="E1922" s="37"/>
      <c r="F1922" s="221" t="s">
        <v>1167</v>
      </c>
      <c r="G1922" s="37"/>
      <c r="H1922" s="37"/>
      <c r="I1922" s="116"/>
      <c r="J1922" s="37"/>
      <c r="K1922" s="37"/>
      <c r="L1922" s="40"/>
      <c r="M1922" s="222"/>
      <c r="N1922" s="223"/>
      <c r="O1922" s="65"/>
      <c r="P1922" s="65"/>
      <c r="Q1922" s="65"/>
      <c r="R1922" s="65"/>
      <c r="S1922" s="65"/>
      <c r="T1922" s="66"/>
      <c r="U1922" s="35"/>
      <c r="V1922" s="35"/>
      <c r="W1922" s="35"/>
      <c r="X1922" s="35"/>
      <c r="Y1922" s="35"/>
      <c r="Z1922" s="35"/>
      <c r="AA1922" s="35"/>
      <c r="AB1922" s="35"/>
      <c r="AC1922" s="35"/>
      <c r="AD1922" s="35"/>
      <c r="AE1922" s="35"/>
      <c r="AT1922" s="18" t="s">
        <v>279</v>
      </c>
      <c r="AU1922" s="18" t="s">
        <v>82</v>
      </c>
    </row>
    <row r="1923" spans="1:65" s="12" customFormat="1" ht="22.9" customHeight="1">
      <c r="B1923" s="177"/>
      <c r="C1923" s="178"/>
      <c r="D1923" s="179" t="s">
        <v>71</v>
      </c>
      <c r="E1923" s="191" t="s">
        <v>4662</v>
      </c>
      <c r="F1923" s="191" t="s">
        <v>4663</v>
      </c>
      <c r="G1923" s="178"/>
      <c r="H1923" s="178"/>
      <c r="I1923" s="181"/>
      <c r="J1923" s="192">
        <f>BK1923</f>
        <v>0</v>
      </c>
      <c r="K1923" s="178"/>
      <c r="L1923" s="183"/>
      <c r="M1923" s="184"/>
      <c r="N1923" s="185"/>
      <c r="O1923" s="185"/>
      <c r="P1923" s="186">
        <f>SUM(P1924:P1992)</f>
        <v>0</v>
      </c>
      <c r="Q1923" s="185"/>
      <c r="R1923" s="186">
        <f>SUM(R1924:R1992)</f>
        <v>31.284662539999999</v>
      </c>
      <c r="S1923" s="185"/>
      <c r="T1923" s="187">
        <f>SUM(T1924:T1992)</f>
        <v>0</v>
      </c>
      <c r="AR1923" s="188" t="s">
        <v>82</v>
      </c>
      <c r="AT1923" s="189" t="s">
        <v>71</v>
      </c>
      <c r="AU1923" s="189" t="s">
        <v>80</v>
      </c>
      <c r="AY1923" s="188" t="s">
        <v>206</v>
      </c>
      <c r="BK1923" s="190">
        <f>SUM(BK1924:BK1992)</f>
        <v>0</v>
      </c>
    </row>
    <row r="1924" spans="1:65" s="2" customFormat="1" ht="16.5" customHeight="1">
      <c r="A1924" s="35"/>
      <c r="B1924" s="36"/>
      <c r="C1924" s="193" t="s">
        <v>4664</v>
      </c>
      <c r="D1924" s="193" t="s">
        <v>208</v>
      </c>
      <c r="E1924" s="194" t="s">
        <v>4665</v>
      </c>
      <c r="F1924" s="195" t="s">
        <v>4666</v>
      </c>
      <c r="G1924" s="196" t="s">
        <v>325</v>
      </c>
      <c r="H1924" s="197">
        <v>889.12900000000002</v>
      </c>
      <c r="I1924" s="198"/>
      <c r="J1924" s="199">
        <f>ROUND(I1924*H1924,2)</f>
        <v>0</v>
      </c>
      <c r="K1924" s="195" t="s">
        <v>277</v>
      </c>
      <c r="L1924" s="40"/>
      <c r="M1924" s="200" t="s">
        <v>19</v>
      </c>
      <c r="N1924" s="201" t="s">
        <v>43</v>
      </c>
      <c r="O1924" s="65"/>
      <c r="P1924" s="202">
        <f>O1924*H1924</f>
        <v>0</v>
      </c>
      <c r="Q1924" s="202">
        <v>2.9999999999999997E-4</v>
      </c>
      <c r="R1924" s="202">
        <f>Q1924*H1924</f>
        <v>0.2667387</v>
      </c>
      <c r="S1924" s="202">
        <v>0</v>
      </c>
      <c r="T1924" s="203">
        <f>S1924*H1924</f>
        <v>0</v>
      </c>
      <c r="U1924" s="35"/>
      <c r="V1924" s="35"/>
      <c r="W1924" s="35"/>
      <c r="X1924" s="35"/>
      <c r="Y1924" s="35"/>
      <c r="Z1924" s="35"/>
      <c r="AA1924" s="35"/>
      <c r="AB1924" s="35"/>
      <c r="AC1924" s="35"/>
      <c r="AD1924" s="35"/>
      <c r="AE1924" s="35"/>
      <c r="AR1924" s="204" t="s">
        <v>343</v>
      </c>
      <c r="AT1924" s="204" t="s">
        <v>208</v>
      </c>
      <c r="AU1924" s="204" t="s">
        <v>82</v>
      </c>
      <c r="AY1924" s="18" t="s">
        <v>206</v>
      </c>
      <c r="BE1924" s="205">
        <f>IF(N1924="základní",J1924,0)</f>
        <v>0</v>
      </c>
      <c r="BF1924" s="205">
        <f>IF(N1924="snížená",J1924,0)</f>
        <v>0</v>
      </c>
      <c r="BG1924" s="205">
        <f>IF(N1924="zákl. přenesená",J1924,0)</f>
        <v>0</v>
      </c>
      <c r="BH1924" s="205">
        <f>IF(N1924="sníž. přenesená",J1924,0)</f>
        <v>0</v>
      </c>
      <c r="BI1924" s="205">
        <f>IF(N1924="nulová",J1924,0)</f>
        <v>0</v>
      </c>
      <c r="BJ1924" s="18" t="s">
        <v>80</v>
      </c>
      <c r="BK1924" s="205">
        <f>ROUND(I1924*H1924,2)</f>
        <v>0</v>
      </c>
      <c r="BL1924" s="18" t="s">
        <v>343</v>
      </c>
      <c r="BM1924" s="204" t="s">
        <v>4667</v>
      </c>
    </row>
    <row r="1925" spans="1:65" s="2" customFormat="1" ht="48.75">
      <c r="A1925" s="35"/>
      <c r="B1925" s="36"/>
      <c r="C1925" s="37"/>
      <c r="D1925" s="208" t="s">
        <v>279</v>
      </c>
      <c r="E1925" s="37"/>
      <c r="F1925" s="221" t="s">
        <v>4668</v>
      </c>
      <c r="G1925" s="37"/>
      <c r="H1925" s="37"/>
      <c r="I1925" s="116"/>
      <c r="J1925" s="37"/>
      <c r="K1925" s="37"/>
      <c r="L1925" s="40"/>
      <c r="M1925" s="222"/>
      <c r="N1925" s="223"/>
      <c r="O1925" s="65"/>
      <c r="P1925" s="65"/>
      <c r="Q1925" s="65"/>
      <c r="R1925" s="65"/>
      <c r="S1925" s="65"/>
      <c r="T1925" s="66"/>
      <c r="U1925" s="35"/>
      <c r="V1925" s="35"/>
      <c r="W1925" s="35"/>
      <c r="X1925" s="35"/>
      <c r="Y1925" s="35"/>
      <c r="Z1925" s="35"/>
      <c r="AA1925" s="35"/>
      <c r="AB1925" s="35"/>
      <c r="AC1925" s="35"/>
      <c r="AD1925" s="35"/>
      <c r="AE1925" s="35"/>
      <c r="AT1925" s="18" t="s">
        <v>279</v>
      </c>
      <c r="AU1925" s="18" t="s">
        <v>82</v>
      </c>
    </row>
    <row r="1926" spans="1:65" s="13" customFormat="1" ht="22.5">
      <c r="B1926" s="206"/>
      <c r="C1926" s="207"/>
      <c r="D1926" s="208" t="s">
        <v>246</v>
      </c>
      <c r="E1926" s="209" t="s">
        <v>19</v>
      </c>
      <c r="F1926" s="210" t="s">
        <v>2449</v>
      </c>
      <c r="G1926" s="207"/>
      <c r="H1926" s="211">
        <v>311.61</v>
      </c>
      <c r="I1926" s="212"/>
      <c r="J1926" s="207"/>
      <c r="K1926" s="207"/>
      <c r="L1926" s="213"/>
      <c r="M1926" s="214"/>
      <c r="N1926" s="215"/>
      <c r="O1926" s="215"/>
      <c r="P1926" s="215"/>
      <c r="Q1926" s="215"/>
      <c r="R1926" s="215"/>
      <c r="S1926" s="215"/>
      <c r="T1926" s="216"/>
      <c r="AT1926" s="217" t="s">
        <v>246</v>
      </c>
      <c r="AU1926" s="217" t="s">
        <v>82</v>
      </c>
      <c r="AV1926" s="13" t="s">
        <v>82</v>
      </c>
      <c r="AW1926" s="13" t="s">
        <v>33</v>
      </c>
      <c r="AX1926" s="13" t="s">
        <v>72</v>
      </c>
      <c r="AY1926" s="217" t="s">
        <v>206</v>
      </c>
    </row>
    <row r="1927" spans="1:65" s="13" customFormat="1" ht="11.25">
      <c r="B1927" s="206"/>
      <c r="C1927" s="207"/>
      <c r="D1927" s="208" t="s">
        <v>246</v>
      </c>
      <c r="E1927" s="209" t="s">
        <v>19</v>
      </c>
      <c r="F1927" s="210" t="s">
        <v>4669</v>
      </c>
      <c r="G1927" s="207"/>
      <c r="H1927" s="211">
        <v>34.837000000000003</v>
      </c>
      <c r="I1927" s="212"/>
      <c r="J1927" s="207"/>
      <c r="K1927" s="207"/>
      <c r="L1927" s="213"/>
      <c r="M1927" s="214"/>
      <c r="N1927" s="215"/>
      <c r="O1927" s="215"/>
      <c r="P1927" s="215"/>
      <c r="Q1927" s="215"/>
      <c r="R1927" s="215"/>
      <c r="S1927" s="215"/>
      <c r="T1927" s="216"/>
      <c r="AT1927" s="217" t="s">
        <v>246</v>
      </c>
      <c r="AU1927" s="217" t="s">
        <v>82</v>
      </c>
      <c r="AV1927" s="13" t="s">
        <v>82</v>
      </c>
      <c r="AW1927" s="13" t="s">
        <v>33</v>
      </c>
      <c r="AX1927" s="13" t="s">
        <v>72</v>
      </c>
      <c r="AY1927" s="217" t="s">
        <v>206</v>
      </c>
    </row>
    <row r="1928" spans="1:65" s="13" customFormat="1" ht="22.5">
      <c r="B1928" s="206"/>
      <c r="C1928" s="207"/>
      <c r="D1928" s="208" t="s">
        <v>246</v>
      </c>
      <c r="E1928" s="209" t="s">
        <v>19</v>
      </c>
      <c r="F1928" s="210" t="s">
        <v>2451</v>
      </c>
      <c r="G1928" s="207"/>
      <c r="H1928" s="211">
        <v>317.83999999999997</v>
      </c>
      <c r="I1928" s="212"/>
      <c r="J1928" s="207"/>
      <c r="K1928" s="207"/>
      <c r="L1928" s="213"/>
      <c r="M1928" s="214"/>
      <c r="N1928" s="215"/>
      <c r="O1928" s="215"/>
      <c r="P1928" s="215"/>
      <c r="Q1928" s="215"/>
      <c r="R1928" s="215"/>
      <c r="S1928" s="215"/>
      <c r="T1928" s="216"/>
      <c r="AT1928" s="217" t="s">
        <v>246</v>
      </c>
      <c r="AU1928" s="217" t="s">
        <v>82</v>
      </c>
      <c r="AV1928" s="13" t="s">
        <v>82</v>
      </c>
      <c r="AW1928" s="13" t="s">
        <v>33</v>
      </c>
      <c r="AX1928" s="13" t="s">
        <v>72</v>
      </c>
      <c r="AY1928" s="217" t="s">
        <v>206</v>
      </c>
    </row>
    <row r="1929" spans="1:65" s="13" customFormat="1" ht="11.25">
      <c r="B1929" s="206"/>
      <c r="C1929" s="207"/>
      <c r="D1929" s="208" t="s">
        <v>246</v>
      </c>
      <c r="E1929" s="209" t="s">
        <v>19</v>
      </c>
      <c r="F1929" s="210" t="s">
        <v>2452</v>
      </c>
      <c r="G1929" s="207"/>
      <c r="H1929" s="211">
        <v>68.709999999999994</v>
      </c>
      <c r="I1929" s="212"/>
      <c r="J1929" s="207"/>
      <c r="K1929" s="207"/>
      <c r="L1929" s="213"/>
      <c r="M1929" s="214"/>
      <c r="N1929" s="215"/>
      <c r="O1929" s="215"/>
      <c r="P1929" s="215"/>
      <c r="Q1929" s="215"/>
      <c r="R1929" s="215"/>
      <c r="S1929" s="215"/>
      <c r="T1929" s="216"/>
      <c r="AT1929" s="217" t="s">
        <v>246</v>
      </c>
      <c r="AU1929" s="217" t="s">
        <v>82</v>
      </c>
      <c r="AV1929" s="13" t="s">
        <v>82</v>
      </c>
      <c r="AW1929" s="13" t="s">
        <v>33</v>
      </c>
      <c r="AX1929" s="13" t="s">
        <v>72</v>
      </c>
      <c r="AY1929" s="217" t="s">
        <v>206</v>
      </c>
    </row>
    <row r="1930" spans="1:65" s="13" customFormat="1" ht="11.25">
      <c r="B1930" s="206"/>
      <c r="C1930" s="207"/>
      <c r="D1930" s="208" t="s">
        <v>246</v>
      </c>
      <c r="E1930" s="209" t="s">
        <v>19</v>
      </c>
      <c r="F1930" s="210" t="s">
        <v>4670</v>
      </c>
      <c r="G1930" s="207"/>
      <c r="H1930" s="211">
        <v>27.169</v>
      </c>
      <c r="I1930" s="212"/>
      <c r="J1930" s="207"/>
      <c r="K1930" s="207"/>
      <c r="L1930" s="213"/>
      <c r="M1930" s="214"/>
      <c r="N1930" s="215"/>
      <c r="O1930" s="215"/>
      <c r="P1930" s="215"/>
      <c r="Q1930" s="215"/>
      <c r="R1930" s="215"/>
      <c r="S1930" s="215"/>
      <c r="T1930" s="216"/>
      <c r="AT1930" s="217" t="s">
        <v>246</v>
      </c>
      <c r="AU1930" s="217" t="s">
        <v>82</v>
      </c>
      <c r="AV1930" s="13" t="s">
        <v>82</v>
      </c>
      <c r="AW1930" s="13" t="s">
        <v>33</v>
      </c>
      <c r="AX1930" s="13" t="s">
        <v>72</v>
      </c>
      <c r="AY1930" s="217" t="s">
        <v>206</v>
      </c>
    </row>
    <row r="1931" spans="1:65" s="13" customFormat="1" ht="11.25">
      <c r="B1931" s="206"/>
      <c r="C1931" s="207"/>
      <c r="D1931" s="208" t="s">
        <v>246</v>
      </c>
      <c r="E1931" s="209" t="s">
        <v>19</v>
      </c>
      <c r="F1931" s="210" t="s">
        <v>2453</v>
      </c>
      <c r="G1931" s="207"/>
      <c r="H1931" s="211">
        <v>94.14</v>
      </c>
      <c r="I1931" s="212"/>
      <c r="J1931" s="207"/>
      <c r="K1931" s="207"/>
      <c r="L1931" s="213"/>
      <c r="M1931" s="214"/>
      <c r="N1931" s="215"/>
      <c r="O1931" s="215"/>
      <c r="P1931" s="215"/>
      <c r="Q1931" s="215"/>
      <c r="R1931" s="215"/>
      <c r="S1931" s="215"/>
      <c r="T1931" s="216"/>
      <c r="AT1931" s="217" t="s">
        <v>246</v>
      </c>
      <c r="AU1931" s="217" t="s">
        <v>82</v>
      </c>
      <c r="AV1931" s="13" t="s">
        <v>82</v>
      </c>
      <c r="AW1931" s="13" t="s">
        <v>33</v>
      </c>
      <c r="AX1931" s="13" t="s">
        <v>72</v>
      </c>
      <c r="AY1931" s="217" t="s">
        <v>206</v>
      </c>
    </row>
    <row r="1932" spans="1:65" s="13" customFormat="1" ht="11.25">
      <c r="B1932" s="206"/>
      <c r="C1932" s="207"/>
      <c r="D1932" s="208" t="s">
        <v>246</v>
      </c>
      <c r="E1932" s="209" t="s">
        <v>19</v>
      </c>
      <c r="F1932" s="210" t="s">
        <v>4671</v>
      </c>
      <c r="G1932" s="207"/>
      <c r="H1932" s="211">
        <v>26.731000000000002</v>
      </c>
      <c r="I1932" s="212"/>
      <c r="J1932" s="207"/>
      <c r="K1932" s="207"/>
      <c r="L1932" s="213"/>
      <c r="M1932" s="214"/>
      <c r="N1932" s="215"/>
      <c r="O1932" s="215"/>
      <c r="P1932" s="215"/>
      <c r="Q1932" s="215"/>
      <c r="R1932" s="215"/>
      <c r="S1932" s="215"/>
      <c r="T1932" s="216"/>
      <c r="AT1932" s="217" t="s">
        <v>246</v>
      </c>
      <c r="AU1932" s="217" t="s">
        <v>82</v>
      </c>
      <c r="AV1932" s="13" t="s">
        <v>82</v>
      </c>
      <c r="AW1932" s="13" t="s">
        <v>33</v>
      </c>
      <c r="AX1932" s="13" t="s">
        <v>72</v>
      </c>
      <c r="AY1932" s="217" t="s">
        <v>206</v>
      </c>
    </row>
    <row r="1933" spans="1:65" s="13" customFormat="1" ht="11.25">
      <c r="B1933" s="206"/>
      <c r="C1933" s="207"/>
      <c r="D1933" s="208" t="s">
        <v>246</v>
      </c>
      <c r="E1933" s="209" t="s">
        <v>19</v>
      </c>
      <c r="F1933" s="210" t="s">
        <v>4672</v>
      </c>
      <c r="G1933" s="207"/>
      <c r="H1933" s="211">
        <v>8.0920000000000005</v>
      </c>
      <c r="I1933" s="212"/>
      <c r="J1933" s="207"/>
      <c r="K1933" s="207"/>
      <c r="L1933" s="213"/>
      <c r="M1933" s="214"/>
      <c r="N1933" s="215"/>
      <c r="O1933" s="215"/>
      <c r="P1933" s="215"/>
      <c r="Q1933" s="215"/>
      <c r="R1933" s="215"/>
      <c r="S1933" s="215"/>
      <c r="T1933" s="216"/>
      <c r="AT1933" s="217" t="s">
        <v>246</v>
      </c>
      <c r="AU1933" s="217" t="s">
        <v>82</v>
      </c>
      <c r="AV1933" s="13" t="s">
        <v>82</v>
      </c>
      <c r="AW1933" s="13" t="s">
        <v>33</v>
      </c>
      <c r="AX1933" s="13" t="s">
        <v>72</v>
      </c>
      <c r="AY1933" s="217" t="s">
        <v>206</v>
      </c>
    </row>
    <row r="1934" spans="1:65" s="14" customFormat="1" ht="11.25">
      <c r="B1934" s="234"/>
      <c r="C1934" s="235"/>
      <c r="D1934" s="208" t="s">
        <v>246</v>
      </c>
      <c r="E1934" s="236" t="s">
        <v>19</v>
      </c>
      <c r="F1934" s="237" t="s">
        <v>406</v>
      </c>
      <c r="G1934" s="235"/>
      <c r="H1934" s="238">
        <v>889.12900000000002</v>
      </c>
      <c r="I1934" s="239"/>
      <c r="J1934" s="235"/>
      <c r="K1934" s="235"/>
      <c r="L1934" s="240"/>
      <c r="M1934" s="241"/>
      <c r="N1934" s="242"/>
      <c r="O1934" s="242"/>
      <c r="P1934" s="242"/>
      <c r="Q1934" s="242"/>
      <c r="R1934" s="242"/>
      <c r="S1934" s="242"/>
      <c r="T1934" s="243"/>
      <c r="AT1934" s="244" t="s">
        <v>246</v>
      </c>
      <c r="AU1934" s="244" t="s">
        <v>82</v>
      </c>
      <c r="AV1934" s="14" t="s">
        <v>212</v>
      </c>
      <c r="AW1934" s="14" t="s">
        <v>33</v>
      </c>
      <c r="AX1934" s="14" t="s">
        <v>80</v>
      </c>
      <c r="AY1934" s="244" t="s">
        <v>206</v>
      </c>
    </row>
    <row r="1935" spans="1:65" s="2" customFormat="1" ht="16.5" customHeight="1">
      <c r="A1935" s="35"/>
      <c r="B1935" s="36"/>
      <c r="C1935" s="193" t="s">
        <v>4673</v>
      </c>
      <c r="D1935" s="193" t="s">
        <v>208</v>
      </c>
      <c r="E1935" s="194" t="s">
        <v>4674</v>
      </c>
      <c r="F1935" s="195" t="s">
        <v>4675</v>
      </c>
      <c r="G1935" s="196" t="s">
        <v>220</v>
      </c>
      <c r="H1935" s="197">
        <v>450.89499999999998</v>
      </c>
      <c r="I1935" s="198"/>
      <c r="J1935" s="199">
        <f>ROUND(I1935*H1935,2)</f>
        <v>0</v>
      </c>
      <c r="K1935" s="195" t="s">
        <v>277</v>
      </c>
      <c r="L1935" s="40"/>
      <c r="M1935" s="200" t="s">
        <v>19</v>
      </c>
      <c r="N1935" s="201" t="s">
        <v>43</v>
      </c>
      <c r="O1935" s="65"/>
      <c r="P1935" s="202">
        <f>O1935*H1935</f>
        <v>0</v>
      </c>
      <c r="Q1935" s="202">
        <v>9.7000000000000005E-4</v>
      </c>
      <c r="R1935" s="202">
        <f>Q1935*H1935</f>
        <v>0.43736815000000001</v>
      </c>
      <c r="S1935" s="202">
        <v>0</v>
      </c>
      <c r="T1935" s="203">
        <f>S1935*H1935</f>
        <v>0</v>
      </c>
      <c r="U1935" s="35"/>
      <c r="V1935" s="35"/>
      <c r="W1935" s="35"/>
      <c r="X1935" s="35"/>
      <c r="Y1935" s="35"/>
      <c r="Z1935" s="35"/>
      <c r="AA1935" s="35"/>
      <c r="AB1935" s="35"/>
      <c r="AC1935" s="35"/>
      <c r="AD1935" s="35"/>
      <c r="AE1935" s="35"/>
      <c r="AR1935" s="204" t="s">
        <v>343</v>
      </c>
      <c r="AT1935" s="204" t="s">
        <v>208</v>
      </c>
      <c r="AU1935" s="204" t="s">
        <v>82</v>
      </c>
      <c r="AY1935" s="18" t="s">
        <v>206</v>
      </c>
      <c r="BE1935" s="205">
        <f>IF(N1935="základní",J1935,0)</f>
        <v>0</v>
      </c>
      <c r="BF1935" s="205">
        <f>IF(N1935="snížená",J1935,0)</f>
        <v>0</v>
      </c>
      <c r="BG1935" s="205">
        <f>IF(N1935="zákl. přenesená",J1935,0)</f>
        <v>0</v>
      </c>
      <c r="BH1935" s="205">
        <f>IF(N1935="sníž. přenesená",J1935,0)</f>
        <v>0</v>
      </c>
      <c r="BI1935" s="205">
        <f>IF(N1935="nulová",J1935,0)</f>
        <v>0</v>
      </c>
      <c r="BJ1935" s="18" t="s">
        <v>80</v>
      </c>
      <c r="BK1935" s="205">
        <f>ROUND(I1935*H1935,2)</f>
        <v>0</v>
      </c>
      <c r="BL1935" s="18" t="s">
        <v>343</v>
      </c>
      <c r="BM1935" s="204" t="s">
        <v>4676</v>
      </c>
    </row>
    <row r="1936" spans="1:65" s="13" customFormat="1" ht="11.25">
      <c r="B1936" s="206"/>
      <c r="C1936" s="207"/>
      <c r="D1936" s="208" t="s">
        <v>246</v>
      </c>
      <c r="E1936" s="209" t="s">
        <v>19</v>
      </c>
      <c r="F1936" s="210" t="s">
        <v>4677</v>
      </c>
      <c r="G1936" s="207"/>
      <c r="H1936" s="211">
        <v>181.39500000000001</v>
      </c>
      <c r="I1936" s="212"/>
      <c r="J1936" s="207"/>
      <c r="K1936" s="207"/>
      <c r="L1936" s="213"/>
      <c r="M1936" s="214"/>
      <c r="N1936" s="215"/>
      <c r="O1936" s="215"/>
      <c r="P1936" s="215"/>
      <c r="Q1936" s="215"/>
      <c r="R1936" s="215"/>
      <c r="S1936" s="215"/>
      <c r="T1936" s="216"/>
      <c r="AT1936" s="217" t="s">
        <v>246</v>
      </c>
      <c r="AU1936" s="217" t="s">
        <v>82</v>
      </c>
      <c r="AV1936" s="13" t="s">
        <v>82</v>
      </c>
      <c r="AW1936" s="13" t="s">
        <v>33</v>
      </c>
      <c r="AX1936" s="13" t="s">
        <v>72</v>
      </c>
      <c r="AY1936" s="217" t="s">
        <v>206</v>
      </c>
    </row>
    <row r="1937" spans="1:65" s="13" customFormat="1" ht="11.25">
      <c r="B1937" s="206"/>
      <c r="C1937" s="207"/>
      <c r="D1937" s="208" t="s">
        <v>246</v>
      </c>
      <c r="E1937" s="209" t="s">
        <v>19</v>
      </c>
      <c r="F1937" s="210" t="s">
        <v>4678</v>
      </c>
      <c r="G1937" s="207"/>
      <c r="H1937" s="211">
        <v>135.845</v>
      </c>
      <c r="I1937" s="212"/>
      <c r="J1937" s="207"/>
      <c r="K1937" s="207"/>
      <c r="L1937" s="213"/>
      <c r="M1937" s="214"/>
      <c r="N1937" s="215"/>
      <c r="O1937" s="215"/>
      <c r="P1937" s="215"/>
      <c r="Q1937" s="215"/>
      <c r="R1937" s="215"/>
      <c r="S1937" s="215"/>
      <c r="T1937" s="216"/>
      <c r="AT1937" s="217" t="s">
        <v>246</v>
      </c>
      <c r="AU1937" s="217" t="s">
        <v>82</v>
      </c>
      <c r="AV1937" s="13" t="s">
        <v>82</v>
      </c>
      <c r="AW1937" s="13" t="s">
        <v>33</v>
      </c>
      <c r="AX1937" s="13" t="s">
        <v>72</v>
      </c>
      <c r="AY1937" s="217" t="s">
        <v>206</v>
      </c>
    </row>
    <row r="1938" spans="1:65" s="13" customFormat="1" ht="11.25">
      <c r="B1938" s="206"/>
      <c r="C1938" s="207"/>
      <c r="D1938" s="208" t="s">
        <v>246</v>
      </c>
      <c r="E1938" s="209" t="s">
        <v>19</v>
      </c>
      <c r="F1938" s="210" t="s">
        <v>4679</v>
      </c>
      <c r="G1938" s="207"/>
      <c r="H1938" s="211">
        <v>133.655</v>
      </c>
      <c r="I1938" s="212"/>
      <c r="J1938" s="207"/>
      <c r="K1938" s="207"/>
      <c r="L1938" s="213"/>
      <c r="M1938" s="214"/>
      <c r="N1938" s="215"/>
      <c r="O1938" s="215"/>
      <c r="P1938" s="215"/>
      <c r="Q1938" s="215"/>
      <c r="R1938" s="215"/>
      <c r="S1938" s="215"/>
      <c r="T1938" s="216"/>
      <c r="AT1938" s="217" t="s">
        <v>246</v>
      </c>
      <c r="AU1938" s="217" t="s">
        <v>82</v>
      </c>
      <c r="AV1938" s="13" t="s">
        <v>82</v>
      </c>
      <c r="AW1938" s="13" t="s">
        <v>33</v>
      </c>
      <c r="AX1938" s="13" t="s">
        <v>72</v>
      </c>
      <c r="AY1938" s="217" t="s">
        <v>206</v>
      </c>
    </row>
    <row r="1939" spans="1:65" s="14" customFormat="1" ht="11.25">
      <c r="B1939" s="234"/>
      <c r="C1939" s="235"/>
      <c r="D1939" s="208" t="s">
        <v>246</v>
      </c>
      <c r="E1939" s="236" t="s">
        <v>19</v>
      </c>
      <c r="F1939" s="237" t="s">
        <v>406</v>
      </c>
      <c r="G1939" s="235"/>
      <c r="H1939" s="238">
        <v>450.89499999999998</v>
      </c>
      <c r="I1939" s="239"/>
      <c r="J1939" s="235"/>
      <c r="K1939" s="235"/>
      <c r="L1939" s="240"/>
      <c r="M1939" s="241"/>
      <c r="N1939" s="242"/>
      <c r="O1939" s="242"/>
      <c r="P1939" s="242"/>
      <c r="Q1939" s="242"/>
      <c r="R1939" s="242"/>
      <c r="S1939" s="242"/>
      <c r="T1939" s="243"/>
      <c r="AT1939" s="244" t="s">
        <v>246</v>
      </c>
      <c r="AU1939" s="244" t="s">
        <v>82</v>
      </c>
      <c r="AV1939" s="14" t="s">
        <v>212</v>
      </c>
      <c r="AW1939" s="14" t="s">
        <v>33</v>
      </c>
      <c r="AX1939" s="14" t="s">
        <v>80</v>
      </c>
      <c r="AY1939" s="244" t="s">
        <v>206</v>
      </c>
    </row>
    <row r="1940" spans="1:65" s="2" customFormat="1" ht="16.5" customHeight="1">
      <c r="A1940" s="35"/>
      <c r="B1940" s="36"/>
      <c r="C1940" s="224" t="s">
        <v>4680</v>
      </c>
      <c r="D1940" s="224" t="s">
        <v>286</v>
      </c>
      <c r="E1940" s="225" t="s">
        <v>4681</v>
      </c>
      <c r="F1940" s="226" t="s">
        <v>4682</v>
      </c>
      <c r="G1940" s="227" t="s">
        <v>211</v>
      </c>
      <c r="H1940" s="228">
        <v>2479.9229999999998</v>
      </c>
      <c r="I1940" s="229"/>
      <c r="J1940" s="230">
        <f>ROUND(I1940*H1940,2)</f>
        <v>0</v>
      </c>
      <c r="K1940" s="226" t="s">
        <v>277</v>
      </c>
      <c r="L1940" s="231"/>
      <c r="M1940" s="232" t="s">
        <v>19</v>
      </c>
      <c r="N1940" s="233" t="s">
        <v>43</v>
      </c>
      <c r="O1940" s="65"/>
      <c r="P1940" s="202">
        <f>O1940*H1940</f>
        <v>0</v>
      </c>
      <c r="Q1940" s="202">
        <v>6.3000000000000003E-4</v>
      </c>
      <c r="R1940" s="202">
        <f>Q1940*H1940</f>
        <v>1.56235149</v>
      </c>
      <c r="S1940" s="202">
        <v>0</v>
      </c>
      <c r="T1940" s="203">
        <f>S1940*H1940</f>
        <v>0</v>
      </c>
      <c r="U1940" s="35"/>
      <c r="V1940" s="35"/>
      <c r="W1940" s="35"/>
      <c r="X1940" s="35"/>
      <c r="Y1940" s="35"/>
      <c r="Z1940" s="35"/>
      <c r="AA1940" s="35"/>
      <c r="AB1940" s="35"/>
      <c r="AC1940" s="35"/>
      <c r="AD1940" s="35"/>
      <c r="AE1940" s="35"/>
      <c r="AR1940" s="204" t="s">
        <v>422</v>
      </c>
      <c r="AT1940" s="204" t="s">
        <v>286</v>
      </c>
      <c r="AU1940" s="204" t="s">
        <v>82</v>
      </c>
      <c r="AY1940" s="18" t="s">
        <v>206</v>
      </c>
      <c r="BE1940" s="205">
        <f>IF(N1940="základní",J1940,0)</f>
        <v>0</v>
      </c>
      <c r="BF1940" s="205">
        <f>IF(N1940="snížená",J1940,0)</f>
        <v>0</v>
      </c>
      <c r="BG1940" s="205">
        <f>IF(N1940="zákl. přenesená",J1940,0)</f>
        <v>0</v>
      </c>
      <c r="BH1940" s="205">
        <f>IF(N1940="sníž. přenesená",J1940,0)</f>
        <v>0</v>
      </c>
      <c r="BI1940" s="205">
        <f>IF(N1940="nulová",J1940,0)</f>
        <v>0</v>
      </c>
      <c r="BJ1940" s="18" t="s">
        <v>80</v>
      </c>
      <c r="BK1940" s="205">
        <f>ROUND(I1940*H1940,2)</f>
        <v>0</v>
      </c>
      <c r="BL1940" s="18" t="s">
        <v>343</v>
      </c>
      <c r="BM1940" s="204" t="s">
        <v>4683</v>
      </c>
    </row>
    <row r="1941" spans="1:65" s="13" customFormat="1" ht="11.25">
      <c r="B1941" s="206"/>
      <c r="C1941" s="207"/>
      <c r="D1941" s="208" t="s">
        <v>246</v>
      </c>
      <c r="E1941" s="209" t="s">
        <v>19</v>
      </c>
      <c r="F1941" s="210" t="s">
        <v>4684</v>
      </c>
      <c r="G1941" s="207"/>
      <c r="H1941" s="211">
        <v>906.97500000000002</v>
      </c>
      <c r="I1941" s="212"/>
      <c r="J1941" s="207"/>
      <c r="K1941" s="207"/>
      <c r="L1941" s="213"/>
      <c r="M1941" s="214"/>
      <c r="N1941" s="215"/>
      <c r="O1941" s="215"/>
      <c r="P1941" s="215"/>
      <c r="Q1941" s="215"/>
      <c r="R1941" s="215"/>
      <c r="S1941" s="215"/>
      <c r="T1941" s="216"/>
      <c r="AT1941" s="217" t="s">
        <v>246</v>
      </c>
      <c r="AU1941" s="217" t="s">
        <v>82</v>
      </c>
      <c r="AV1941" s="13" t="s">
        <v>82</v>
      </c>
      <c r="AW1941" s="13" t="s">
        <v>33</v>
      </c>
      <c r="AX1941" s="13" t="s">
        <v>72</v>
      </c>
      <c r="AY1941" s="217" t="s">
        <v>206</v>
      </c>
    </row>
    <row r="1942" spans="1:65" s="13" customFormat="1" ht="11.25">
      <c r="B1942" s="206"/>
      <c r="C1942" s="207"/>
      <c r="D1942" s="208" t="s">
        <v>246</v>
      </c>
      <c r="E1942" s="209" t="s">
        <v>19</v>
      </c>
      <c r="F1942" s="210" t="s">
        <v>4685</v>
      </c>
      <c r="G1942" s="207"/>
      <c r="H1942" s="211">
        <v>679.22500000000002</v>
      </c>
      <c r="I1942" s="212"/>
      <c r="J1942" s="207"/>
      <c r="K1942" s="207"/>
      <c r="L1942" s="213"/>
      <c r="M1942" s="214"/>
      <c r="N1942" s="215"/>
      <c r="O1942" s="215"/>
      <c r="P1942" s="215"/>
      <c r="Q1942" s="215"/>
      <c r="R1942" s="215"/>
      <c r="S1942" s="215"/>
      <c r="T1942" s="216"/>
      <c r="AT1942" s="217" t="s">
        <v>246</v>
      </c>
      <c r="AU1942" s="217" t="s">
        <v>82</v>
      </c>
      <c r="AV1942" s="13" t="s">
        <v>82</v>
      </c>
      <c r="AW1942" s="13" t="s">
        <v>33</v>
      </c>
      <c r="AX1942" s="13" t="s">
        <v>72</v>
      </c>
      <c r="AY1942" s="217" t="s">
        <v>206</v>
      </c>
    </row>
    <row r="1943" spans="1:65" s="13" customFormat="1" ht="11.25">
      <c r="B1943" s="206"/>
      <c r="C1943" s="207"/>
      <c r="D1943" s="208" t="s">
        <v>246</v>
      </c>
      <c r="E1943" s="209" t="s">
        <v>19</v>
      </c>
      <c r="F1943" s="210" t="s">
        <v>4686</v>
      </c>
      <c r="G1943" s="207"/>
      <c r="H1943" s="211">
        <v>668.27499999999998</v>
      </c>
      <c r="I1943" s="212"/>
      <c r="J1943" s="207"/>
      <c r="K1943" s="207"/>
      <c r="L1943" s="213"/>
      <c r="M1943" s="214"/>
      <c r="N1943" s="215"/>
      <c r="O1943" s="215"/>
      <c r="P1943" s="215"/>
      <c r="Q1943" s="215"/>
      <c r="R1943" s="215"/>
      <c r="S1943" s="215"/>
      <c r="T1943" s="216"/>
      <c r="AT1943" s="217" t="s">
        <v>246</v>
      </c>
      <c r="AU1943" s="217" t="s">
        <v>82</v>
      </c>
      <c r="AV1943" s="13" t="s">
        <v>82</v>
      </c>
      <c r="AW1943" s="13" t="s">
        <v>33</v>
      </c>
      <c r="AX1943" s="13" t="s">
        <v>72</v>
      </c>
      <c r="AY1943" s="217" t="s">
        <v>206</v>
      </c>
    </row>
    <row r="1944" spans="1:65" s="14" customFormat="1" ht="11.25">
      <c r="B1944" s="234"/>
      <c r="C1944" s="235"/>
      <c r="D1944" s="208" t="s">
        <v>246</v>
      </c>
      <c r="E1944" s="236" t="s">
        <v>19</v>
      </c>
      <c r="F1944" s="237" t="s">
        <v>406</v>
      </c>
      <c r="G1944" s="235"/>
      <c r="H1944" s="238">
        <v>2254.4749999999999</v>
      </c>
      <c r="I1944" s="239"/>
      <c r="J1944" s="235"/>
      <c r="K1944" s="235"/>
      <c r="L1944" s="240"/>
      <c r="M1944" s="241"/>
      <c r="N1944" s="242"/>
      <c r="O1944" s="242"/>
      <c r="P1944" s="242"/>
      <c r="Q1944" s="242"/>
      <c r="R1944" s="242"/>
      <c r="S1944" s="242"/>
      <c r="T1944" s="243"/>
      <c r="AT1944" s="244" t="s">
        <v>246</v>
      </c>
      <c r="AU1944" s="244" t="s">
        <v>82</v>
      </c>
      <c r="AV1944" s="14" t="s">
        <v>212</v>
      </c>
      <c r="AW1944" s="14" t="s">
        <v>33</v>
      </c>
      <c r="AX1944" s="14" t="s">
        <v>80</v>
      </c>
      <c r="AY1944" s="244" t="s">
        <v>206</v>
      </c>
    </row>
    <row r="1945" spans="1:65" s="13" customFormat="1" ht="11.25">
      <c r="B1945" s="206"/>
      <c r="C1945" s="207"/>
      <c r="D1945" s="208" t="s">
        <v>246</v>
      </c>
      <c r="E1945" s="207"/>
      <c r="F1945" s="210" t="s">
        <v>4687</v>
      </c>
      <c r="G1945" s="207"/>
      <c r="H1945" s="211">
        <v>2479.9229999999998</v>
      </c>
      <c r="I1945" s="212"/>
      <c r="J1945" s="207"/>
      <c r="K1945" s="207"/>
      <c r="L1945" s="213"/>
      <c r="M1945" s="214"/>
      <c r="N1945" s="215"/>
      <c r="O1945" s="215"/>
      <c r="P1945" s="215"/>
      <c r="Q1945" s="215"/>
      <c r="R1945" s="215"/>
      <c r="S1945" s="215"/>
      <c r="T1945" s="216"/>
      <c r="AT1945" s="217" t="s">
        <v>246</v>
      </c>
      <c r="AU1945" s="217" t="s">
        <v>82</v>
      </c>
      <c r="AV1945" s="13" t="s">
        <v>82</v>
      </c>
      <c r="AW1945" s="13" t="s">
        <v>4</v>
      </c>
      <c r="AX1945" s="13" t="s">
        <v>80</v>
      </c>
      <c r="AY1945" s="217" t="s">
        <v>206</v>
      </c>
    </row>
    <row r="1946" spans="1:65" s="2" customFormat="1" ht="21.75" customHeight="1">
      <c r="A1946" s="35"/>
      <c r="B1946" s="36"/>
      <c r="C1946" s="193" t="s">
        <v>4688</v>
      </c>
      <c r="D1946" s="193" t="s">
        <v>208</v>
      </c>
      <c r="E1946" s="194" t="s">
        <v>4689</v>
      </c>
      <c r="F1946" s="195" t="s">
        <v>4690</v>
      </c>
      <c r="G1946" s="196" t="s">
        <v>325</v>
      </c>
      <c r="H1946" s="197">
        <v>127.41</v>
      </c>
      <c r="I1946" s="198"/>
      <c r="J1946" s="199">
        <f>ROUND(I1946*H1946,2)</f>
        <v>0</v>
      </c>
      <c r="K1946" s="195" t="s">
        <v>277</v>
      </c>
      <c r="L1946" s="40"/>
      <c r="M1946" s="200" t="s">
        <v>19</v>
      </c>
      <c r="N1946" s="201" t="s">
        <v>43</v>
      </c>
      <c r="O1946" s="65"/>
      <c r="P1946" s="202">
        <f>O1946*H1946</f>
        <v>0</v>
      </c>
      <c r="Q1946" s="202">
        <v>7.4999999999999997E-3</v>
      </c>
      <c r="R1946" s="202">
        <f>Q1946*H1946</f>
        <v>0.95557499999999995</v>
      </c>
      <c r="S1946" s="202">
        <v>0</v>
      </c>
      <c r="T1946" s="203">
        <f>S1946*H1946</f>
        <v>0</v>
      </c>
      <c r="U1946" s="35"/>
      <c r="V1946" s="35"/>
      <c r="W1946" s="35"/>
      <c r="X1946" s="35"/>
      <c r="Y1946" s="35"/>
      <c r="Z1946" s="35"/>
      <c r="AA1946" s="35"/>
      <c r="AB1946" s="35"/>
      <c r="AC1946" s="35"/>
      <c r="AD1946" s="35"/>
      <c r="AE1946" s="35"/>
      <c r="AR1946" s="204" t="s">
        <v>343</v>
      </c>
      <c r="AT1946" s="204" t="s">
        <v>208</v>
      </c>
      <c r="AU1946" s="204" t="s">
        <v>82</v>
      </c>
      <c r="AY1946" s="18" t="s">
        <v>206</v>
      </c>
      <c r="BE1946" s="205">
        <f>IF(N1946="základní",J1946,0)</f>
        <v>0</v>
      </c>
      <c r="BF1946" s="205">
        <f>IF(N1946="snížená",J1946,0)</f>
        <v>0</v>
      </c>
      <c r="BG1946" s="205">
        <f>IF(N1946="zákl. přenesená",J1946,0)</f>
        <v>0</v>
      </c>
      <c r="BH1946" s="205">
        <f>IF(N1946="sníž. přenesená",J1946,0)</f>
        <v>0</v>
      </c>
      <c r="BI1946" s="205">
        <f>IF(N1946="nulová",J1946,0)</f>
        <v>0</v>
      </c>
      <c r="BJ1946" s="18" t="s">
        <v>80</v>
      </c>
      <c r="BK1946" s="205">
        <f>ROUND(I1946*H1946,2)</f>
        <v>0</v>
      </c>
      <c r="BL1946" s="18" t="s">
        <v>343</v>
      </c>
      <c r="BM1946" s="204" t="s">
        <v>4691</v>
      </c>
    </row>
    <row r="1947" spans="1:65" s="2" customFormat="1" ht="29.25">
      <c r="A1947" s="35"/>
      <c r="B1947" s="36"/>
      <c r="C1947" s="37"/>
      <c r="D1947" s="208" t="s">
        <v>279</v>
      </c>
      <c r="E1947" s="37"/>
      <c r="F1947" s="221" t="s">
        <v>4692</v>
      </c>
      <c r="G1947" s="37"/>
      <c r="H1947" s="37"/>
      <c r="I1947" s="116"/>
      <c r="J1947" s="37"/>
      <c r="K1947" s="37"/>
      <c r="L1947" s="40"/>
      <c r="M1947" s="222"/>
      <c r="N1947" s="223"/>
      <c r="O1947" s="65"/>
      <c r="P1947" s="65"/>
      <c r="Q1947" s="65"/>
      <c r="R1947" s="65"/>
      <c r="S1947" s="65"/>
      <c r="T1947" s="66"/>
      <c r="U1947" s="35"/>
      <c r="V1947" s="35"/>
      <c r="W1947" s="35"/>
      <c r="X1947" s="35"/>
      <c r="Y1947" s="35"/>
      <c r="Z1947" s="35"/>
      <c r="AA1947" s="35"/>
      <c r="AB1947" s="35"/>
      <c r="AC1947" s="35"/>
      <c r="AD1947" s="35"/>
      <c r="AE1947" s="35"/>
      <c r="AT1947" s="18" t="s">
        <v>279</v>
      </c>
      <c r="AU1947" s="18" t="s">
        <v>82</v>
      </c>
    </row>
    <row r="1948" spans="1:65" s="13" customFormat="1" ht="11.25">
      <c r="B1948" s="206"/>
      <c r="C1948" s="207"/>
      <c r="D1948" s="208" t="s">
        <v>246</v>
      </c>
      <c r="E1948" s="209" t="s">
        <v>19</v>
      </c>
      <c r="F1948" s="210" t="s">
        <v>4693</v>
      </c>
      <c r="G1948" s="207"/>
      <c r="H1948" s="211">
        <v>33.270000000000003</v>
      </c>
      <c r="I1948" s="212"/>
      <c r="J1948" s="207"/>
      <c r="K1948" s="207"/>
      <c r="L1948" s="213"/>
      <c r="M1948" s="214"/>
      <c r="N1948" s="215"/>
      <c r="O1948" s="215"/>
      <c r="P1948" s="215"/>
      <c r="Q1948" s="215"/>
      <c r="R1948" s="215"/>
      <c r="S1948" s="215"/>
      <c r="T1948" s="216"/>
      <c r="AT1948" s="217" t="s">
        <v>246</v>
      </c>
      <c r="AU1948" s="217" t="s">
        <v>82</v>
      </c>
      <c r="AV1948" s="13" t="s">
        <v>82</v>
      </c>
      <c r="AW1948" s="13" t="s">
        <v>33</v>
      </c>
      <c r="AX1948" s="13" t="s">
        <v>72</v>
      </c>
      <c r="AY1948" s="217" t="s">
        <v>206</v>
      </c>
    </row>
    <row r="1949" spans="1:65" s="13" customFormat="1" ht="11.25">
      <c r="B1949" s="206"/>
      <c r="C1949" s="207"/>
      <c r="D1949" s="208" t="s">
        <v>246</v>
      </c>
      <c r="E1949" s="209" t="s">
        <v>19</v>
      </c>
      <c r="F1949" s="210" t="s">
        <v>2453</v>
      </c>
      <c r="G1949" s="207"/>
      <c r="H1949" s="211">
        <v>94.14</v>
      </c>
      <c r="I1949" s="212"/>
      <c r="J1949" s="207"/>
      <c r="K1949" s="207"/>
      <c r="L1949" s="213"/>
      <c r="M1949" s="214"/>
      <c r="N1949" s="215"/>
      <c r="O1949" s="215"/>
      <c r="P1949" s="215"/>
      <c r="Q1949" s="215"/>
      <c r="R1949" s="215"/>
      <c r="S1949" s="215"/>
      <c r="T1949" s="216"/>
      <c r="AT1949" s="217" t="s">
        <v>246</v>
      </c>
      <c r="AU1949" s="217" t="s">
        <v>82</v>
      </c>
      <c r="AV1949" s="13" t="s">
        <v>82</v>
      </c>
      <c r="AW1949" s="13" t="s">
        <v>33</v>
      </c>
      <c r="AX1949" s="13" t="s">
        <v>72</v>
      </c>
      <c r="AY1949" s="217" t="s">
        <v>206</v>
      </c>
    </row>
    <row r="1950" spans="1:65" s="14" customFormat="1" ht="11.25">
      <c r="B1950" s="234"/>
      <c r="C1950" s="235"/>
      <c r="D1950" s="208" t="s">
        <v>246</v>
      </c>
      <c r="E1950" s="236" t="s">
        <v>19</v>
      </c>
      <c r="F1950" s="237" t="s">
        <v>406</v>
      </c>
      <c r="G1950" s="235"/>
      <c r="H1950" s="238">
        <v>127.41</v>
      </c>
      <c r="I1950" s="239"/>
      <c r="J1950" s="235"/>
      <c r="K1950" s="235"/>
      <c r="L1950" s="240"/>
      <c r="M1950" s="241"/>
      <c r="N1950" s="242"/>
      <c r="O1950" s="242"/>
      <c r="P1950" s="242"/>
      <c r="Q1950" s="242"/>
      <c r="R1950" s="242"/>
      <c r="S1950" s="242"/>
      <c r="T1950" s="243"/>
      <c r="AT1950" s="244" t="s">
        <v>246</v>
      </c>
      <c r="AU1950" s="244" t="s">
        <v>82</v>
      </c>
      <c r="AV1950" s="14" t="s">
        <v>212</v>
      </c>
      <c r="AW1950" s="14" t="s">
        <v>33</v>
      </c>
      <c r="AX1950" s="14" t="s">
        <v>80</v>
      </c>
      <c r="AY1950" s="244" t="s">
        <v>206</v>
      </c>
    </row>
    <row r="1951" spans="1:65" s="2" customFormat="1" ht="16.5" customHeight="1">
      <c r="A1951" s="35"/>
      <c r="B1951" s="36"/>
      <c r="C1951" s="224" t="s">
        <v>4694</v>
      </c>
      <c r="D1951" s="224" t="s">
        <v>286</v>
      </c>
      <c r="E1951" s="225" t="s">
        <v>4695</v>
      </c>
      <c r="F1951" s="226" t="s">
        <v>4696</v>
      </c>
      <c r="G1951" s="227" t="s">
        <v>325</v>
      </c>
      <c r="H1951" s="228">
        <v>140.15100000000001</v>
      </c>
      <c r="I1951" s="229"/>
      <c r="J1951" s="230">
        <f>ROUND(I1951*H1951,2)</f>
        <v>0</v>
      </c>
      <c r="K1951" s="226" t="s">
        <v>277</v>
      </c>
      <c r="L1951" s="231"/>
      <c r="M1951" s="232" t="s">
        <v>19</v>
      </c>
      <c r="N1951" s="233" t="s">
        <v>43</v>
      </c>
      <c r="O1951" s="65"/>
      <c r="P1951" s="202">
        <f>O1951*H1951</f>
        <v>0</v>
      </c>
      <c r="Q1951" s="202">
        <v>1.77E-2</v>
      </c>
      <c r="R1951" s="202">
        <f>Q1951*H1951</f>
        <v>2.4806727000000004</v>
      </c>
      <c r="S1951" s="202">
        <v>0</v>
      </c>
      <c r="T1951" s="203">
        <f>S1951*H1951</f>
        <v>0</v>
      </c>
      <c r="U1951" s="35"/>
      <c r="V1951" s="35"/>
      <c r="W1951" s="35"/>
      <c r="X1951" s="35"/>
      <c r="Y1951" s="35"/>
      <c r="Z1951" s="35"/>
      <c r="AA1951" s="35"/>
      <c r="AB1951" s="35"/>
      <c r="AC1951" s="35"/>
      <c r="AD1951" s="35"/>
      <c r="AE1951" s="35"/>
      <c r="AR1951" s="204" t="s">
        <v>422</v>
      </c>
      <c r="AT1951" s="204" t="s">
        <v>286</v>
      </c>
      <c r="AU1951" s="204" t="s">
        <v>82</v>
      </c>
      <c r="AY1951" s="18" t="s">
        <v>206</v>
      </c>
      <c r="BE1951" s="205">
        <f>IF(N1951="základní",J1951,0)</f>
        <v>0</v>
      </c>
      <c r="BF1951" s="205">
        <f>IF(N1951="snížená",J1951,0)</f>
        <v>0</v>
      </c>
      <c r="BG1951" s="205">
        <f>IF(N1951="zákl. přenesená",J1951,0)</f>
        <v>0</v>
      </c>
      <c r="BH1951" s="205">
        <f>IF(N1951="sníž. přenesená",J1951,0)</f>
        <v>0</v>
      </c>
      <c r="BI1951" s="205">
        <f>IF(N1951="nulová",J1951,0)</f>
        <v>0</v>
      </c>
      <c r="BJ1951" s="18" t="s">
        <v>80</v>
      </c>
      <c r="BK1951" s="205">
        <f>ROUND(I1951*H1951,2)</f>
        <v>0</v>
      </c>
      <c r="BL1951" s="18" t="s">
        <v>343</v>
      </c>
      <c r="BM1951" s="204" t="s">
        <v>4697</v>
      </c>
    </row>
    <row r="1952" spans="1:65" s="13" customFormat="1" ht="11.25">
      <c r="B1952" s="206"/>
      <c r="C1952" s="207"/>
      <c r="D1952" s="208" t="s">
        <v>246</v>
      </c>
      <c r="E1952" s="209" t="s">
        <v>19</v>
      </c>
      <c r="F1952" s="210" t="s">
        <v>4693</v>
      </c>
      <c r="G1952" s="207"/>
      <c r="H1952" s="211">
        <v>33.270000000000003</v>
      </c>
      <c r="I1952" s="212"/>
      <c r="J1952" s="207"/>
      <c r="K1952" s="207"/>
      <c r="L1952" s="213"/>
      <c r="M1952" s="214"/>
      <c r="N1952" s="215"/>
      <c r="O1952" s="215"/>
      <c r="P1952" s="215"/>
      <c r="Q1952" s="215"/>
      <c r="R1952" s="215"/>
      <c r="S1952" s="215"/>
      <c r="T1952" s="216"/>
      <c r="AT1952" s="217" t="s">
        <v>246</v>
      </c>
      <c r="AU1952" s="217" t="s">
        <v>82</v>
      </c>
      <c r="AV1952" s="13" t="s">
        <v>82</v>
      </c>
      <c r="AW1952" s="13" t="s">
        <v>33</v>
      </c>
      <c r="AX1952" s="13" t="s">
        <v>72</v>
      </c>
      <c r="AY1952" s="217" t="s">
        <v>206</v>
      </c>
    </row>
    <row r="1953" spans="1:65" s="13" customFormat="1" ht="11.25">
      <c r="B1953" s="206"/>
      <c r="C1953" s="207"/>
      <c r="D1953" s="208" t="s">
        <v>246</v>
      </c>
      <c r="E1953" s="209" t="s">
        <v>19</v>
      </c>
      <c r="F1953" s="210" t="s">
        <v>2453</v>
      </c>
      <c r="G1953" s="207"/>
      <c r="H1953" s="211">
        <v>94.14</v>
      </c>
      <c r="I1953" s="212"/>
      <c r="J1953" s="207"/>
      <c r="K1953" s="207"/>
      <c r="L1953" s="213"/>
      <c r="M1953" s="214"/>
      <c r="N1953" s="215"/>
      <c r="O1953" s="215"/>
      <c r="P1953" s="215"/>
      <c r="Q1953" s="215"/>
      <c r="R1953" s="215"/>
      <c r="S1953" s="215"/>
      <c r="T1953" s="216"/>
      <c r="AT1953" s="217" t="s">
        <v>246</v>
      </c>
      <c r="AU1953" s="217" t="s">
        <v>82</v>
      </c>
      <c r="AV1953" s="13" t="s">
        <v>82</v>
      </c>
      <c r="AW1953" s="13" t="s">
        <v>33</v>
      </c>
      <c r="AX1953" s="13" t="s">
        <v>72</v>
      </c>
      <c r="AY1953" s="217" t="s">
        <v>206</v>
      </c>
    </row>
    <row r="1954" spans="1:65" s="14" customFormat="1" ht="11.25">
      <c r="B1954" s="234"/>
      <c r="C1954" s="235"/>
      <c r="D1954" s="208" t="s">
        <v>246</v>
      </c>
      <c r="E1954" s="236" t="s">
        <v>19</v>
      </c>
      <c r="F1954" s="237" t="s">
        <v>406</v>
      </c>
      <c r="G1954" s="235"/>
      <c r="H1954" s="238">
        <v>127.41</v>
      </c>
      <c r="I1954" s="239"/>
      <c r="J1954" s="235"/>
      <c r="K1954" s="235"/>
      <c r="L1954" s="240"/>
      <c r="M1954" s="241"/>
      <c r="N1954" s="242"/>
      <c r="O1954" s="242"/>
      <c r="P1954" s="242"/>
      <c r="Q1954" s="242"/>
      <c r="R1954" s="242"/>
      <c r="S1954" s="242"/>
      <c r="T1954" s="243"/>
      <c r="AT1954" s="244" t="s">
        <v>246</v>
      </c>
      <c r="AU1954" s="244" t="s">
        <v>82</v>
      </c>
      <c r="AV1954" s="14" t="s">
        <v>212</v>
      </c>
      <c r="AW1954" s="14" t="s">
        <v>33</v>
      </c>
      <c r="AX1954" s="14" t="s">
        <v>80</v>
      </c>
      <c r="AY1954" s="244" t="s">
        <v>206</v>
      </c>
    </row>
    <row r="1955" spans="1:65" s="13" customFormat="1" ht="11.25">
      <c r="B1955" s="206"/>
      <c r="C1955" s="207"/>
      <c r="D1955" s="208" t="s">
        <v>246</v>
      </c>
      <c r="E1955" s="207"/>
      <c r="F1955" s="210" t="s">
        <v>4698</v>
      </c>
      <c r="G1955" s="207"/>
      <c r="H1955" s="211">
        <v>140.15100000000001</v>
      </c>
      <c r="I1955" s="212"/>
      <c r="J1955" s="207"/>
      <c r="K1955" s="207"/>
      <c r="L1955" s="213"/>
      <c r="M1955" s="214"/>
      <c r="N1955" s="215"/>
      <c r="O1955" s="215"/>
      <c r="P1955" s="215"/>
      <c r="Q1955" s="215"/>
      <c r="R1955" s="215"/>
      <c r="S1955" s="215"/>
      <c r="T1955" s="216"/>
      <c r="AT1955" s="217" t="s">
        <v>246</v>
      </c>
      <c r="AU1955" s="217" t="s">
        <v>82</v>
      </c>
      <c r="AV1955" s="13" t="s">
        <v>82</v>
      </c>
      <c r="AW1955" s="13" t="s">
        <v>4</v>
      </c>
      <c r="AX1955" s="13" t="s">
        <v>80</v>
      </c>
      <c r="AY1955" s="217" t="s">
        <v>206</v>
      </c>
    </row>
    <row r="1956" spans="1:65" s="2" customFormat="1" ht="21.75" customHeight="1">
      <c r="A1956" s="35"/>
      <c r="B1956" s="36"/>
      <c r="C1956" s="193" t="s">
        <v>4699</v>
      </c>
      <c r="D1956" s="193" t="s">
        <v>208</v>
      </c>
      <c r="E1956" s="194" t="s">
        <v>4700</v>
      </c>
      <c r="F1956" s="195" t="s">
        <v>4701</v>
      </c>
      <c r="G1956" s="196" t="s">
        <v>325</v>
      </c>
      <c r="H1956" s="197">
        <v>671.54</v>
      </c>
      <c r="I1956" s="198"/>
      <c r="J1956" s="199">
        <f>ROUND(I1956*H1956,2)</f>
        <v>0</v>
      </c>
      <c r="K1956" s="195" t="s">
        <v>277</v>
      </c>
      <c r="L1956" s="40"/>
      <c r="M1956" s="200" t="s">
        <v>19</v>
      </c>
      <c r="N1956" s="201" t="s">
        <v>43</v>
      </c>
      <c r="O1956" s="65"/>
      <c r="P1956" s="202">
        <f>O1956*H1956</f>
        <v>0</v>
      </c>
      <c r="Q1956" s="202">
        <v>8.9999999999999993E-3</v>
      </c>
      <c r="R1956" s="202">
        <f>Q1956*H1956</f>
        <v>6.0438599999999996</v>
      </c>
      <c r="S1956" s="202">
        <v>0</v>
      </c>
      <c r="T1956" s="203">
        <f>S1956*H1956</f>
        <v>0</v>
      </c>
      <c r="U1956" s="35"/>
      <c r="V1956" s="35"/>
      <c r="W1956" s="35"/>
      <c r="X1956" s="35"/>
      <c r="Y1956" s="35"/>
      <c r="Z1956" s="35"/>
      <c r="AA1956" s="35"/>
      <c r="AB1956" s="35"/>
      <c r="AC1956" s="35"/>
      <c r="AD1956" s="35"/>
      <c r="AE1956" s="35"/>
      <c r="AR1956" s="204" t="s">
        <v>343</v>
      </c>
      <c r="AT1956" s="204" t="s">
        <v>208</v>
      </c>
      <c r="AU1956" s="204" t="s">
        <v>82</v>
      </c>
      <c r="AY1956" s="18" t="s">
        <v>206</v>
      </c>
      <c r="BE1956" s="205">
        <f>IF(N1956="základní",J1956,0)</f>
        <v>0</v>
      </c>
      <c r="BF1956" s="205">
        <f>IF(N1956="snížená",J1956,0)</f>
        <v>0</v>
      </c>
      <c r="BG1956" s="205">
        <f>IF(N1956="zákl. přenesená",J1956,0)</f>
        <v>0</v>
      </c>
      <c r="BH1956" s="205">
        <f>IF(N1956="sníž. přenesená",J1956,0)</f>
        <v>0</v>
      </c>
      <c r="BI1956" s="205">
        <f>IF(N1956="nulová",J1956,0)</f>
        <v>0</v>
      </c>
      <c r="BJ1956" s="18" t="s">
        <v>80</v>
      </c>
      <c r="BK1956" s="205">
        <f>ROUND(I1956*H1956,2)</f>
        <v>0</v>
      </c>
      <c r="BL1956" s="18" t="s">
        <v>343</v>
      </c>
      <c r="BM1956" s="204" t="s">
        <v>4702</v>
      </c>
    </row>
    <row r="1957" spans="1:65" s="2" customFormat="1" ht="29.25">
      <c r="A1957" s="35"/>
      <c r="B1957" s="36"/>
      <c r="C1957" s="37"/>
      <c r="D1957" s="208" t="s">
        <v>279</v>
      </c>
      <c r="E1957" s="37"/>
      <c r="F1957" s="221" t="s">
        <v>4692</v>
      </c>
      <c r="G1957" s="37"/>
      <c r="H1957" s="37"/>
      <c r="I1957" s="116"/>
      <c r="J1957" s="37"/>
      <c r="K1957" s="37"/>
      <c r="L1957" s="40"/>
      <c r="M1957" s="222"/>
      <c r="N1957" s="223"/>
      <c r="O1957" s="65"/>
      <c r="P1957" s="65"/>
      <c r="Q1957" s="65"/>
      <c r="R1957" s="65"/>
      <c r="S1957" s="65"/>
      <c r="T1957" s="66"/>
      <c r="U1957" s="35"/>
      <c r="V1957" s="35"/>
      <c r="W1957" s="35"/>
      <c r="X1957" s="35"/>
      <c r="Y1957" s="35"/>
      <c r="Z1957" s="35"/>
      <c r="AA1957" s="35"/>
      <c r="AB1957" s="35"/>
      <c r="AC1957" s="35"/>
      <c r="AD1957" s="35"/>
      <c r="AE1957" s="35"/>
      <c r="AT1957" s="18" t="s">
        <v>279</v>
      </c>
      <c r="AU1957" s="18" t="s">
        <v>82</v>
      </c>
    </row>
    <row r="1958" spans="1:65" s="13" customFormat="1" ht="11.25">
      <c r="B1958" s="206"/>
      <c r="C1958" s="207"/>
      <c r="D1958" s="208" t="s">
        <v>246</v>
      </c>
      <c r="E1958" s="209" t="s">
        <v>19</v>
      </c>
      <c r="F1958" s="210" t="s">
        <v>4703</v>
      </c>
      <c r="G1958" s="207"/>
      <c r="H1958" s="211">
        <v>284.99</v>
      </c>
      <c r="I1958" s="212"/>
      <c r="J1958" s="207"/>
      <c r="K1958" s="207"/>
      <c r="L1958" s="213"/>
      <c r="M1958" s="214"/>
      <c r="N1958" s="215"/>
      <c r="O1958" s="215"/>
      <c r="P1958" s="215"/>
      <c r="Q1958" s="215"/>
      <c r="R1958" s="215"/>
      <c r="S1958" s="215"/>
      <c r="T1958" s="216"/>
      <c r="AT1958" s="217" t="s">
        <v>246</v>
      </c>
      <c r="AU1958" s="217" t="s">
        <v>82</v>
      </c>
      <c r="AV1958" s="13" t="s">
        <v>82</v>
      </c>
      <c r="AW1958" s="13" t="s">
        <v>33</v>
      </c>
      <c r="AX1958" s="13" t="s">
        <v>72</v>
      </c>
      <c r="AY1958" s="217" t="s">
        <v>206</v>
      </c>
    </row>
    <row r="1959" spans="1:65" s="13" customFormat="1" ht="22.5">
      <c r="B1959" s="206"/>
      <c r="C1959" s="207"/>
      <c r="D1959" s="208" t="s">
        <v>246</v>
      </c>
      <c r="E1959" s="209" t="s">
        <v>19</v>
      </c>
      <c r="F1959" s="210" t="s">
        <v>2451</v>
      </c>
      <c r="G1959" s="207"/>
      <c r="H1959" s="211">
        <v>317.83999999999997</v>
      </c>
      <c r="I1959" s="212"/>
      <c r="J1959" s="207"/>
      <c r="K1959" s="207"/>
      <c r="L1959" s="213"/>
      <c r="M1959" s="214"/>
      <c r="N1959" s="215"/>
      <c r="O1959" s="215"/>
      <c r="P1959" s="215"/>
      <c r="Q1959" s="215"/>
      <c r="R1959" s="215"/>
      <c r="S1959" s="215"/>
      <c r="T1959" s="216"/>
      <c r="AT1959" s="217" t="s">
        <v>246</v>
      </c>
      <c r="AU1959" s="217" t="s">
        <v>82</v>
      </c>
      <c r="AV1959" s="13" t="s">
        <v>82</v>
      </c>
      <c r="AW1959" s="13" t="s">
        <v>33</v>
      </c>
      <c r="AX1959" s="13" t="s">
        <v>72</v>
      </c>
      <c r="AY1959" s="217" t="s">
        <v>206</v>
      </c>
    </row>
    <row r="1960" spans="1:65" s="13" customFormat="1" ht="11.25">
      <c r="B1960" s="206"/>
      <c r="C1960" s="207"/>
      <c r="D1960" s="208" t="s">
        <v>246</v>
      </c>
      <c r="E1960" s="209" t="s">
        <v>19</v>
      </c>
      <c r="F1960" s="210" t="s">
        <v>2452</v>
      </c>
      <c r="G1960" s="207"/>
      <c r="H1960" s="211">
        <v>68.709999999999994</v>
      </c>
      <c r="I1960" s="212"/>
      <c r="J1960" s="207"/>
      <c r="K1960" s="207"/>
      <c r="L1960" s="213"/>
      <c r="M1960" s="214"/>
      <c r="N1960" s="215"/>
      <c r="O1960" s="215"/>
      <c r="P1960" s="215"/>
      <c r="Q1960" s="215"/>
      <c r="R1960" s="215"/>
      <c r="S1960" s="215"/>
      <c r="T1960" s="216"/>
      <c r="AT1960" s="217" t="s">
        <v>246</v>
      </c>
      <c r="AU1960" s="217" t="s">
        <v>82</v>
      </c>
      <c r="AV1960" s="13" t="s">
        <v>82</v>
      </c>
      <c r="AW1960" s="13" t="s">
        <v>33</v>
      </c>
      <c r="AX1960" s="13" t="s">
        <v>72</v>
      </c>
      <c r="AY1960" s="217" t="s">
        <v>206</v>
      </c>
    </row>
    <row r="1961" spans="1:65" s="14" customFormat="1" ht="11.25">
      <c r="B1961" s="234"/>
      <c r="C1961" s="235"/>
      <c r="D1961" s="208" t="s">
        <v>246</v>
      </c>
      <c r="E1961" s="236" t="s">
        <v>19</v>
      </c>
      <c r="F1961" s="237" t="s">
        <v>406</v>
      </c>
      <c r="G1961" s="235"/>
      <c r="H1961" s="238">
        <v>671.54</v>
      </c>
      <c r="I1961" s="239"/>
      <c r="J1961" s="235"/>
      <c r="K1961" s="235"/>
      <c r="L1961" s="240"/>
      <c r="M1961" s="241"/>
      <c r="N1961" s="242"/>
      <c r="O1961" s="242"/>
      <c r="P1961" s="242"/>
      <c r="Q1961" s="242"/>
      <c r="R1961" s="242"/>
      <c r="S1961" s="242"/>
      <c r="T1961" s="243"/>
      <c r="AT1961" s="244" t="s">
        <v>246</v>
      </c>
      <c r="AU1961" s="244" t="s">
        <v>82</v>
      </c>
      <c r="AV1961" s="14" t="s">
        <v>212</v>
      </c>
      <c r="AW1961" s="14" t="s">
        <v>33</v>
      </c>
      <c r="AX1961" s="14" t="s">
        <v>80</v>
      </c>
      <c r="AY1961" s="244" t="s">
        <v>206</v>
      </c>
    </row>
    <row r="1962" spans="1:65" s="2" customFormat="1" ht="16.5" customHeight="1">
      <c r="A1962" s="35"/>
      <c r="B1962" s="36"/>
      <c r="C1962" s="224" t="s">
        <v>4704</v>
      </c>
      <c r="D1962" s="224" t="s">
        <v>286</v>
      </c>
      <c r="E1962" s="225" t="s">
        <v>4705</v>
      </c>
      <c r="F1962" s="226" t="s">
        <v>4706</v>
      </c>
      <c r="G1962" s="227" t="s">
        <v>325</v>
      </c>
      <c r="H1962" s="228">
        <v>772.27099999999996</v>
      </c>
      <c r="I1962" s="229"/>
      <c r="J1962" s="230">
        <f>ROUND(I1962*H1962,2)</f>
        <v>0</v>
      </c>
      <c r="K1962" s="226" t="s">
        <v>277</v>
      </c>
      <c r="L1962" s="231"/>
      <c r="M1962" s="232" t="s">
        <v>19</v>
      </c>
      <c r="N1962" s="233" t="s">
        <v>43</v>
      </c>
      <c r="O1962" s="65"/>
      <c r="P1962" s="202">
        <f>O1962*H1962</f>
        <v>0</v>
      </c>
      <c r="Q1962" s="202">
        <v>2.3E-2</v>
      </c>
      <c r="R1962" s="202">
        <f>Q1962*H1962</f>
        <v>17.762232999999998</v>
      </c>
      <c r="S1962" s="202">
        <v>0</v>
      </c>
      <c r="T1962" s="203">
        <f>S1962*H1962</f>
        <v>0</v>
      </c>
      <c r="U1962" s="35"/>
      <c r="V1962" s="35"/>
      <c r="W1962" s="35"/>
      <c r="X1962" s="35"/>
      <c r="Y1962" s="35"/>
      <c r="Z1962" s="35"/>
      <c r="AA1962" s="35"/>
      <c r="AB1962" s="35"/>
      <c r="AC1962" s="35"/>
      <c r="AD1962" s="35"/>
      <c r="AE1962" s="35"/>
      <c r="AR1962" s="204" t="s">
        <v>422</v>
      </c>
      <c r="AT1962" s="204" t="s">
        <v>286</v>
      </c>
      <c r="AU1962" s="204" t="s">
        <v>82</v>
      </c>
      <c r="AY1962" s="18" t="s">
        <v>206</v>
      </c>
      <c r="BE1962" s="205">
        <f>IF(N1962="základní",J1962,0)</f>
        <v>0</v>
      </c>
      <c r="BF1962" s="205">
        <f>IF(N1962="snížená",J1962,0)</f>
        <v>0</v>
      </c>
      <c r="BG1962" s="205">
        <f>IF(N1962="zákl. přenesená",J1962,0)</f>
        <v>0</v>
      </c>
      <c r="BH1962" s="205">
        <f>IF(N1962="sníž. přenesená",J1962,0)</f>
        <v>0</v>
      </c>
      <c r="BI1962" s="205">
        <f>IF(N1962="nulová",J1962,0)</f>
        <v>0</v>
      </c>
      <c r="BJ1962" s="18" t="s">
        <v>80</v>
      </c>
      <c r="BK1962" s="205">
        <f>ROUND(I1962*H1962,2)</f>
        <v>0</v>
      </c>
      <c r="BL1962" s="18" t="s">
        <v>343</v>
      </c>
      <c r="BM1962" s="204" t="s">
        <v>4707</v>
      </c>
    </row>
    <row r="1963" spans="1:65" s="13" customFormat="1" ht="11.25">
      <c r="B1963" s="206"/>
      <c r="C1963" s="207"/>
      <c r="D1963" s="208" t="s">
        <v>246</v>
      </c>
      <c r="E1963" s="209" t="s">
        <v>19</v>
      </c>
      <c r="F1963" s="210" t="s">
        <v>4703</v>
      </c>
      <c r="G1963" s="207"/>
      <c r="H1963" s="211">
        <v>284.99</v>
      </c>
      <c r="I1963" s="212"/>
      <c r="J1963" s="207"/>
      <c r="K1963" s="207"/>
      <c r="L1963" s="213"/>
      <c r="M1963" s="214"/>
      <c r="N1963" s="215"/>
      <c r="O1963" s="215"/>
      <c r="P1963" s="215"/>
      <c r="Q1963" s="215"/>
      <c r="R1963" s="215"/>
      <c r="S1963" s="215"/>
      <c r="T1963" s="216"/>
      <c r="AT1963" s="217" t="s">
        <v>246</v>
      </c>
      <c r="AU1963" s="217" t="s">
        <v>82</v>
      </c>
      <c r="AV1963" s="13" t="s">
        <v>82</v>
      </c>
      <c r="AW1963" s="13" t="s">
        <v>33</v>
      </c>
      <c r="AX1963" s="13" t="s">
        <v>72</v>
      </c>
      <c r="AY1963" s="217" t="s">
        <v>206</v>
      </c>
    </row>
    <row r="1964" spans="1:65" s="13" customFormat="1" ht="22.5">
      <c r="B1964" s="206"/>
      <c r="C1964" s="207"/>
      <c r="D1964" s="208" t="s">
        <v>246</v>
      </c>
      <c r="E1964" s="209" t="s">
        <v>19</v>
      </c>
      <c r="F1964" s="210" t="s">
        <v>2451</v>
      </c>
      <c r="G1964" s="207"/>
      <c r="H1964" s="211">
        <v>317.83999999999997</v>
      </c>
      <c r="I1964" s="212"/>
      <c r="J1964" s="207"/>
      <c r="K1964" s="207"/>
      <c r="L1964" s="213"/>
      <c r="M1964" s="214"/>
      <c r="N1964" s="215"/>
      <c r="O1964" s="215"/>
      <c r="P1964" s="215"/>
      <c r="Q1964" s="215"/>
      <c r="R1964" s="215"/>
      <c r="S1964" s="215"/>
      <c r="T1964" s="216"/>
      <c r="AT1964" s="217" t="s">
        <v>246</v>
      </c>
      <c r="AU1964" s="217" t="s">
        <v>82</v>
      </c>
      <c r="AV1964" s="13" t="s">
        <v>82</v>
      </c>
      <c r="AW1964" s="13" t="s">
        <v>33</v>
      </c>
      <c r="AX1964" s="13" t="s">
        <v>72</v>
      </c>
      <c r="AY1964" s="217" t="s">
        <v>206</v>
      </c>
    </row>
    <row r="1965" spans="1:65" s="13" customFormat="1" ht="11.25">
      <c r="B1965" s="206"/>
      <c r="C1965" s="207"/>
      <c r="D1965" s="208" t="s">
        <v>246</v>
      </c>
      <c r="E1965" s="209" t="s">
        <v>19</v>
      </c>
      <c r="F1965" s="210" t="s">
        <v>2452</v>
      </c>
      <c r="G1965" s="207"/>
      <c r="H1965" s="211">
        <v>68.709999999999994</v>
      </c>
      <c r="I1965" s="212"/>
      <c r="J1965" s="207"/>
      <c r="K1965" s="207"/>
      <c r="L1965" s="213"/>
      <c r="M1965" s="214"/>
      <c r="N1965" s="215"/>
      <c r="O1965" s="215"/>
      <c r="P1965" s="215"/>
      <c r="Q1965" s="215"/>
      <c r="R1965" s="215"/>
      <c r="S1965" s="215"/>
      <c r="T1965" s="216"/>
      <c r="AT1965" s="217" t="s">
        <v>246</v>
      </c>
      <c r="AU1965" s="217" t="s">
        <v>82</v>
      </c>
      <c r="AV1965" s="13" t="s">
        <v>82</v>
      </c>
      <c r="AW1965" s="13" t="s">
        <v>33</v>
      </c>
      <c r="AX1965" s="13" t="s">
        <v>72</v>
      </c>
      <c r="AY1965" s="217" t="s">
        <v>206</v>
      </c>
    </row>
    <row r="1966" spans="1:65" s="14" customFormat="1" ht="11.25">
      <c r="B1966" s="234"/>
      <c r="C1966" s="235"/>
      <c r="D1966" s="208" t="s">
        <v>246</v>
      </c>
      <c r="E1966" s="236" t="s">
        <v>19</v>
      </c>
      <c r="F1966" s="237" t="s">
        <v>406</v>
      </c>
      <c r="G1966" s="235"/>
      <c r="H1966" s="238">
        <v>671.54</v>
      </c>
      <c r="I1966" s="239"/>
      <c r="J1966" s="235"/>
      <c r="K1966" s="235"/>
      <c r="L1966" s="240"/>
      <c r="M1966" s="241"/>
      <c r="N1966" s="242"/>
      <c r="O1966" s="242"/>
      <c r="P1966" s="242"/>
      <c r="Q1966" s="242"/>
      <c r="R1966" s="242"/>
      <c r="S1966" s="242"/>
      <c r="T1966" s="243"/>
      <c r="AT1966" s="244" t="s">
        <v>246</v>
      </c>
      <c r="AU1966" s="244" t="s">
        <v>82</v>
      </c>
      <c r="AV1966" s="14" t="s">
        <v>212</v>
      </c>
      <c r="AW1966" s="14" t="s">
        <v>33</v>
      </c>
      <c r="AX1966" s="14" t="s">
        <v>80</v>
      </c>
      <c r="AY1966" s="244" t="s">
        <v>206</v>
      </c>
    </row>
    <row r="1967" spans="1:65" s="13" customFormat="1" ht="11.25">
      <c r="B1967" s="206"/>
      <c r="C1967" s="207"/>
      <c r="D1967" s="208" t="s">
        <v>246</v>
      </c>
      <c r="E1967" s="207"/>
      <c r="F1967" s="210" t="s">
        <v>4708</v>
      </c>
      <c r="G1967" s="207"/>
      <c r="H1967" s="211">
        <v>772.27099999999996</v>
      </c>
      <c r="I1967" s="212"/>
      <c r="J1967" s="207"/>
      <c r="K1967" s="207"/>
      <c r="L1967" s="213"/>
      <c r="M1967" s="214"/>
      <c r="N1967" s="215"/>
      <c r="O1967" s="215"/>
      <c r="P1967" s="215"/>
      <c r="Q1967" s="215"/>
      <c r="R1967" s="215"/>
      <c r="S1967" s="215"/>
      <c r="T1967" s="216"/>
      <c r="AT1967" s="217" t="s">
        <v>246</v>
      </c>
      <c r="AU1967" s="217" t="s">
        <v>82</v>
      </c>
      <c r="AV1967" s="13" t="s">
        <v>82</v>
      </c>
      <c r="AW1967" s="13" t="s">
        <v>4</v>
      </c>
      <c r="AX1967" s="13" t="s">
        <v>80</v>
      </c>
      <c r="AY1967" s="217" t="s">
        <v>206</v>
      </c>
    </row>
    <row r="1968" spans="1:65" s="2" customFormat="1" ht="21.75" customHeight="1">
      <c r="A1968" s="35"/>
      <c r="B1968" s="36"/>
      <c r="C1968" s="193" t="s">
        <v>4709</v>
      </c>
      <c r="D1968" s="193" t="s">
        <v>208</v>
      </c>
      <c r="E1968" s="194" t="s">
        <v>4710</v>
      </c>
      <c r="F1968" s="195" t="s">
        <v>4711</v>
      </c>
      <c r="G1968" s="196" t="s">
        <v>325</v>
      </c>
      <c r="H1968" s="197">
        <v>889.12900000000002</v>
      </c>
      <c r="I1968" s="198"/>
      <c r="J1968" s="199">
        <f>ROUND(I1968*H1968,2)</f>
        <v>0</v>
      </c>
      <c r="K1968" s="195" t="s">
        <v>277</v>
      </c>
      <c r="L1968" s="40"/>
      <c r="M1968" s="200" t="s">
        <v>19</v>
      </c>
      <c r="N1968" s="201" t="s">
        <v>43</v>
      </c>
      <c r="O1968" s="65"/>
      <c r="P1968" s="202">
        <f>O1968*H1968</f>
        <v>0</v>
      </c>
      <c r="Q1968" s="202">
        <v>0</v>
      </c>
      <c r="R1968" s="202">
        <f>Q1968*H1968</f>
        <v>0</v>
      </c>
      <c r="S1968" s="202">
        <v>0</v>
      </c>
      <c r="T1968" s="203">
        <f>S1968*H1968</f>
        <v>0</v>
      </c>
      <c r="U1968" s="35"/>
      <c r="V1968" s="35"/>
      <c r="W1968" s="35"/>
      <c r="X1968" s="35"/>
      <c r="Y1968" s="35"/>
      <c r="Z1968" s="35"/>
      <c r="AA1968" s="35"/>
      <c r="AB1968" s="35"/>
      <c r="AC1968" s="35"/>
      <c r="AD1968" s="35"/>
      <c r="AE1968" s="35"/>
      <c r="AR1968" s="204" t="s">
        <v>343</v>
      </c>
      <c r="AT1968" s="204" t="s">
        <v>208</v>
      </c>
      <c r="AU1968" s="204" t="s">
        <v>82</v>
      </c>
      <c r="AY1968" s="18" t="s">
        <v>206</v>
      </c>
      <c r="BE1968" s="205">
        <f>IF(N1968="základní",J1968,0)</f>
        <v>0</v>
      </c>
      <c r="BF1968" s="205">
        <f>IF(N1968="snížená",J1968,0)</f>
        <v>0</v>
      </c>
      <c r="BG1968" s="205">
        <f>IF(N1968="zákl. přenesená",J1968,0)</f>
        <v>0</v>
      </c>
      <c r="BH1968" s="205">
        <f>IF(N1968="sníž. přenesená",J1968,0)</f>
        <v>0</v>
      </c>
      <c r="BI1968" s="205">
        <f>IF(N1968="nulová",J1968,0)</f>
        <v>0</v>
      </c>
      <c r="BJ1968" s="18" t="s">
        <v>80</v>
      </c>
      <c r="BK1968" s="205">
        <f>ROUND(I1968*H1968,2)</f>
        <v>0</v>
      </c>
      <c r="BL1968" s="18" t="s">
        <v>343</v>
      </c>
      <c r="BM1968" s="204" t="s">
        <v>4712</v>
      </c>
    </row>
    <row r="1969" spans="1:65" s="2" customFormat="1" ht="29.25">
      <c r="A1969" s="35"/>
      <c r="B1969" s="36"/>
      <c r="C1969" s="37"/>
      <c r="D1969" s="208" t="s">
        <v>279</v>
      </c>
      <c r="E1969" s="37"/>
      <c r="F1969" s="221" t="s">
        <v>4692</v>
      </c>
      <c r="G1969" s="37"/>
      <c r="H1969" s="37"/>
      <c r="I1969" s="116"/>
      <c r="J1969" s="37"/>
      <c r="K1969" s="37"/>
      <c r="L1969" s="40"/>
      <c r="M1969" s="222"/>
      <c r="N1969" s="223"/>
      <c r="O1969" s="65"/>
      <c r="P1969" s="65"/>
      <c r="Q1969" s="65"/>
      <c r="R1969" s="65"/>
      <c r="S1969" s="65"/>
      <c r="T1969" s="66"/>
      <c r="U1969" s="35"/>
      <c r="V1969" s="35"/>
      <c r="W1969" s="35"/>
      <c r="X1969" s="35"/>
      <c r="Y1969" s="35"/>
      <c r="Z1969" s="35"/>
      <c r="AA1969" s="35"/>
      <c r="AB1969" s="35"/>
      <c r="AC1969" s="35"/>
      <c r="AD1969" s="35"/>
      <c r="AE1969" s="35"/>
      <c r="AT1969" s="18" t="s">
        <v>279</v>
      </c>
      <c r="AU1969" s="18" t="s">
        <v>82</v>
      </c>
    </row>
    <row r="1970" spans="1:65" s="13" customFormat="1" ht="22.5">
      <c r="B1970" s="206"/>
      <c r="C1970" s="207"/>
      <c r="D1970" s="208" t="s">
        <v>246</v>
      </c>
      <c r="E1970" s="209" t="s">
        <v>19</v>
      </c>
      <c r="F1970" s="210" t="s">
        <v>2449</v>
      </c>
      <c r="G1970" s="207"/>
      <c r="H1970" s="211">
        <v>311.61</v>
      </c>
      <c r="I1970" s="212"/>
      <c r="J1970" s="207"/>
      <c r="K1970" s="207"/>
      <c r="L1970" s="213"/>
      <c r="M1970" s="214"/>
      <c r="N1970" s="215"/>
      <c r="O1970" s="215"/>
      <c r="P1970" s="215"/>
      <c r="Q1970" s="215"/>
      <c r="R1970" s="215"/>
      <c r="S1970" s="215"/>
      <c r="T1970" s="216"/>
      <c r="AT1970" s="217" t="s">
        <v>246</v>
      </c>
      <c r="AU1970" s="217" t="s">
        <v>82</v>
      </c>
      <c r="AV1970" s="13" t="s">
        <v>82</v>
      </c>
      <c r="AW1970" s="13" t="s">
        <v>33</v>
      </c>
      <c r="AX1970" s="13" t="s">
        <v>72</v>
      </c>
      <c r="AY1970" s="217" t="s">
        <v>206</v>
      </c>
    </row>
    <row r="1971" spans="1:65" s="13" customFormat="1" ht="11.25">
      <c r="B1971" s="206"/>
      <c r="C1971" s="207"/>
      <c r="D1971" s="208" t="s">
        <v>246</v>
      </c>
      <c r="E1971" s="209" t="s">
        <v>19</v>
      </c>
      <c r="F1971" s="210" t="s">
        <v>4669</v>
      </c>
      <c r="G1971" s="207"/>
      <c r="H1971" s="211">
        <v>34.837000000000003</v>
      </c>
      <c r="I1971" s="212"/>
      <c r="J1971" s="207"/>
      <c r="K1971" s="207"/>
      <c r="L1971" s="213"/>
      <c r="M1971" s="214"/>
      <c r="N1971" s="215"/>
      <c r="O1971" s="215"/>
      <c r="P1971" s="215"/>
      <c r="Q1971" s="215"/>
      <c r="R1971" s="215"/>
      <c r="S1971" s="215"/>
      <c r="T1971" s="216"/>
      <c r="AT1971" s="217" t="s">
        <v>246</v>
      </c>
      <c r="AU1971" s="217" t="s">
        <v>82</v>
      </c>
      <c r="AV1971" s="13" t="s">
        <v>82</v>
      </c>
      <c r="AW1971" s="13" t="s">
        <v>33</v>
      </c>
      <c r="AX1971" s="13" t="s">
        <v>72</v>
      </c>
      <c r="AY1971" s="217" t="s">
        <v>206</v>
      </c>
    </row>
    <row r="1972" spans="1:65" s="13" customFormat="1" ht="22.5">
      <c r="B1972" s="206"/>
      <c r="C1972" s="207"/>
      <c r="D1972" s="208" t="s">
        <v>246</v>
      </c>
      <c r="E1972" s="209" t="s">
        <v>19</v>
      </c>
      <c r="F1972" s="210" t="s">
        <v>2451</v>
      </c>
      <c r="G1972" s="207"/>
      <c r="H1972" s="211">
        <v>317.83999999999997</v>
      </c>
      <c r="I1972" s="212"/>
      <c r="J1972" s="207"/>
      <c r="K1972" s="207"/>
      <c r="L1972" s="213"/>
      <c r="M1972" s="214"/>
      <c r="N1972" s="215"/>
      <c r="O1972" s="215"/>
      <c r="P1972" s="215"/>
      <c r="Q1972" s="215"/>
      <c r="R1972" s="215"/>
      <c r="S1972" s="215"/>
      <c r="T1972" s="216"/>
      <c r="AT1972" s="217" t="s">
        <v>246</v>
      </c>
      <c r="AU1972" s="217" t="s">
        <v>82</v>
      </c>
      <c r="AV1972" s="13" t="s">
        <v>82</v>
      </c>
      <c r="AW1972" s="13" t="s">
        <v>33</v>
      </c>
      <c r="AX1972" s="13" t="s">
        <v>72</v>
      </c>
      <c r="AY1972" s="217" t="s">
        <v>206</v>
      </c>
    </row>
    <row r="1973" spans="1:65" s="13" customFormat="1" ht="11.25">
      <c r="B1973" s="206"/>
      <c r="C1973" s="207"/>
      <c r="D1973" s="208" t="s">
        <v>246</v>
      </c>
      <c r="E1973" s="209" t="s">
        <v>19</v>
      </c>
      <c r="F1973" s="210" t="s">
        <v>2452</v>
      </c>
      <c r="G1973" s="207"/>
      <c r="H1973" s="211">
        <v>68.709999999999994</v>
      </c>
      <c r="I1973" s="212"/>
      <c r="J1973" s="207"/>
      <c r="K1973" s="207"/>
      <c r="L1973" s="213"/>
      <c r="M1973" s="214"/>
      <c r="N1973" s="215"/>
      <c r="O1973" s="215"/>
      <c r="P1973" s="215"/>
      <c r="Q1973" s="215"/>
      <c r="R1973" s="215"/>
      <c r="S1973" s="215"/>
      <c r="T1973" s="216"/>
      <c r="AT1973" s="217" t="s">
        <v>246</v>
      </c>
      <c r="AU1973" s="217" t="s">
        <v>82</v>
      </c>
      <c r="AV1973" s="13" t="s">
        <v>82</v>
      </c>
      <c r="AW1973" s="13" t="s">
        <v>33</v>
      </c>
      <c r="AX1973" s="13" t="s">
        <v>72</v>
      </c>
      <c r="AY1973" s="217" t="s">
        <v>206</v>
      </c>
    </row>
    <row r="1974" spans="1:65" s="13" customFormat="1" ht="11.25">
      <c r="B1974" s="206"/>
      <c r="C1974" s="207"/>
      <c r="D1974" s="208" t="s">
        <v>246</v>
      </c>
      <c r="E1974" s="209" t="s">
        <v>19</v>
      </c>
      <c r="F1974" s="210" t="s">
        <v>4670</v>
      </c>
      <c r="G1974" s="207"/>
      <c r="H1974" s="211">
        <v>27.169</v>
      </c>
      <c r="I1974" s="212"/>
      <c r="J1974" s="207"/>
      <c r="K1974" s="207"/>
      <c r="L1974" s="213"/>
      <c r="M1974" s="214"/>
      <c r="N1974" s="215"/>
      <c r="O1974" s="215"/>
      <c r="P1974" s="215"/>
      <c r="Q1974" s="215"/>
      <c r="R1974" s="215"/>
      <c r="S1974" s="215"/>
      <c r="T1974" s="216"/>
      <c r="AT1974" s="217" t="s">
        <v>246</v>
      </c>
      <c r="AU1974" s="217" t="s">
        <v>82</v>
      </c>
      <c r="AV1974" s="13" t="s">
        <v>82</v>
      </c>
      <c r="AW1974" s="13" t="s">
        <v>33</v>
      </c>
      <c r="AX1974" s="13" t="s">
        <v>72</v>
      </c>
      <c r="AY1974" s="217" t="s">
        <v>206</v>
      </c>
    </row>
    <row r="1975" spans="1:65" s="13" customFormat="1" ht="11.25">
      <c r="B1975" s="206"/>
      <c r="C1975" s="207"/>
      <c r="D1975" s="208" t="s">
        <v>246</v>
      </c>
      <c r="E1975" s="209" t="s">
        <v>19</v>
      </c>
      <c r="F1975" s="210" t="s">
        <v>2453</v>
      </c>
      <c r="G1975" s="207"/>
      <c r="H1975" s="211">
        <v>94.14</v>
      </c>
      <c r="I1975" s="212"/>
      <c r="J1975" s="207"/>
      <c r="K1975" s="207"/>
      <c r="L1975" s="213"/>
      <c r="M1975" s="214"/>
      <c r="N1975" s="215"/>
      <c r="O1975" s="215"/>
      <c r="P1975" s="215"/>
      <c r="Q1975" s="215"/>
      <c r="R1975" s="215"/>
      <c r="S1975" s="215"/>
      <c r="T1975" s="216"/>
      <c r="AT1975" s="217" t="s">
        <v>246</v>
      </c>
      <c r="AU1975" s="217" t="s">
        <v>82</v>
      </c>
      <c r="AV1975" s="13" t="s">
        <v>82</v>
      </c>
      <c r="AW1975" s="13" t="s">
        <v>33</v>
      </c>
      <c r="AX1975" s="13" t="s">
        <v>72</v>
      </c>
      <c r="AY1975" s="217" t="s">
        <v>206</v>
      </c>
    </row>
    <row r="1976" spans="1:65" s="13" customFormat="1" ht="11.25">
      <c r="B1976" s="206"/>
      <c r="C1976" s="207"/>
      <c r="D1976" s="208" t="s">
        <v>246</v>
      </c>
      <c r="E1976" s="209" t="s">
        <v>19</v>
      </c>
      <c r="F1976" s="210" t="s">
        <v>4671</v>
      </c>
      <c r="G1976" s="207"/>
      <c r="H1976" s="211">
        <v>26.731000000000002</v>
      </c>
      <c r="I1976" s="212"/>
      <c r="J1976" s="207"/>
      <c r="K1976" s="207"/>
      <c r="L1976" s="213"/>
      <c r="M1976" s="214"/>
      <c r="N1976" s="215"/>
      <c r="O1976" s="215"/>
      <c r="P1976" s="215"/>
      <c r="Q1976" s="215"/>
      <c r="R1976" s="215"/>
      <c r="S1976" s="215"/>
      <c r="T1976" s="216"/>
      <c r="AT1976" s="217" t="s">
        <v>246</v>
      </c>
      <c r="AU1976" s="217" t="s">
        <v>82</v>
      </c>
      <c r="AV1976" s="13" t="s">
        <v>82</v>
      </c>
      <c r="AW1976" s="13" t="s">
        <v>33</v>
      </c>
      <c r="AX1976" s="13" t="s">
        <v>72</v>
      </c>
      <c r="AY1976" s="217" t="s">
        <v>206</v>
      </c>
    </row>
    <row r="1977" spans="1:65" s="13" customFormat="1" ht="11.25">
      <c r="B1977" s="206"/>
      <c r="C1977" s="207"/>
      <c r="D1977" s="208" t="s">
        <v>246</v>
      </c>
      <c r="E1977" s="209" t="s">
        <v>19</v>
      </c>
      <c r="F1977" s="210" t="s">
        <v>4672</v>
      </c>
      <c r="G1977" s="207"/>
      <c r="H1977" s="211">
        <v>8.0920000000000005</v>
      </c>
      <c r="I1977" s="212"/>
      <c r="J1977" s="207"/>
      <c r="K1977" s="207"/>
      <c r="L1977" s="213"/>
      <c r="M1977" s="214"/>
      <c r="N1977" s="215"/>
      <c r="O1977" s="215"/>
      <c r="P1977" s="215"/>
      <c r="Q1977" s="215"/>
      <c r="R1977" s="215"/>
      <c r="S1977" s="215"/>
      <c r="T1977" s="216"/>
      <c r="AT1977" s="217" t="s">
        <v>246</v>
      </c>
      <c r="AU1977" s="217" t="s">
        <v>82</v>
      </c>
      <c r="AV1977" s="13" t="s">
        <v>82</v>
      </c>
      <c r="AW1977" s="13" t="s">
        <v>33</v>
      </c>
      <c r="AX1977" s="13" t="s">
        <v>72</v>
      </c>
      <c r="AY1977" s="217" t="s">
        <v>206</v>
      </c>
    </row>
    <row r="1978" spans="1:65" s="14" customFormat="1" ht="11.25">
      <c r="B1978" s="234"/>
      <c r="C1978" s="235"/>
      <c r="D1978" s="208" t="s">
        <v>246</v>
      </c>
      <c r="E1978" s="236" t="s">
        <v>19</v>
      </c>
      <c r="F1978" s="237" t="s">
        <v>406</v>
      </c>
      <c r="G1978" s="235"/>
      <c r="H1978" s="238">
        <v>889.12900000000002</v>
      </c>
      <c r="I1978" s="239"/>
      <c r="J1978" s="235"/>
      <c r="K1978" s="235"/>
      <c r="L1978" s="240"/>
      <c r="M1978" s="241"/>
      <c r="N1978" s="242"/>
      <c r="O1978" s="242"/>
      <c r="P1978" s="242"/>
      <c r="Q1978" s="242"/>
      <c r="R1978" s="242"/>
      <c r="S1978" s="242"/>
      <c r="T1978" s="243"/>
      <c r="AT1978" s="244" t="s">
        <v>246</v>
      </c>
      <c r="AU1978" s="244" t="s">
        <v>82</v>
      </c>
      <c r="AV1978" s="14" t="s">
        <v>212</v>
      </c>
      <c r="AW1978" s="14" t="s">
        <v>33</v>
      </c>
      <c r="AX1978" s="14" t="s">
        <v>80</v>
      </c>
      <c r="AY1978" s="244" t="s">
        <v>206</v>
      </c>
    </row>
    <row r="1979" spans="1:65" s="2" customFormat="1" ht="16.5" customHeight="1">
      <c r="A1979" s="35"/>
      <c r="B1979" s="36"/>
      <c r="C1979" s="193" t="s">
        <v>4713</v>
      </c>
      <c r="D1979" s="193" t="s">
        <v>208</v>
      </c>
      <c r="E1979" s="194" t="s">
        <v>4714</v>
      </c>
      <c r="F1979" s="195" t="s">
        <v>4715</v>
      </c>
      <c r="G1979" s="196" t="s">
        <v>325</v>
      </c>
      <c r="H1979" s="197">
        <v>1183.9090000000001</v>
      </c>
      <c r="I1979" s="198"/>
      <c r="J1979" s="199">
        <f>ROUND(I1979*H1979,2)</f>
        <v>0</v>
      </c>
      <c r="K1979" s="195" t="s">
        <v>277</v>
      </c>
      <c r="L1979" s="40"/>
      <c r="M1979" s="200" t="s">
        <v>19</v>
      </c>
      <c r="N1979" s="201" t="s">
        <v>43</v>
      </c>
      <c r="O1979" s="65"/>
      <c r="P1979" s="202">
        <f>O1979*H1979</f>
        <v>0</v>
      </c>
      <c r="Q1979" s="202">
        <v>1.5E-3</v>
      </c>
      <c r="R1979" s="202">
        <f>Q1979*H1979</f>
        <v>1.7758635000000003</v>
      </c>
      <c r="S1979" s="202">
        <v>0</v>
      </c>
      <c r="T1979" s="203">
        <f>S1979*H1979</f>
        <v>0</v>
      </c>
      <c r="U1979" s="35"/>
      <c r="V1979" s="35"/>
      <c r="W1979" s="35"/>
      <c r="X1979" s="35"/>
      <c r="Y1979" s="35"/>
      <c r="Z1979" s="35"/>
      <c r="AA1979" s="35"/>
      <c r="AB1979" s="35"/>
      <c r="AC1979" s="35"/>
      <c r="AD1979" s="35"/>
      <c r="AE1979" s="35"/>
      <c r="AR1979" s="204" t="s">
        <v>343</v>
      </c>
      <c r="AT1979" s="204" t="s">
        <v>208</v>
      </c>
      <c r="AU1979" s="204" t="s">
        <v>82</v>
      </c>
      <c r="AY1979" s="18" t="s">
        <v>206</v>
      </c>
      <c r="BE1979" s="205">
        <f>IF(N1979="základní",J1979,0)</f>
        <v>0</v>
      </c>
      <c r="BF1979" s="205">
        <f>IF(N1979="snížená",J1979,0)</f>
        <v>0</v>
      </c>
      <c r="BG1979" s="205">
        <f>IF(N1979="zákl. přenesená",J1979,0)</f>
        <v>0</v>
      </c>
      <c r="BH1979" s="205">
        <f>IF(N1979="sníž. přenesená",J1979,0)</f>
        <v>0</v>
      </c>
      <c r="BI1979" s="205">
        <f>IF(N1979="nulová",J1979,0)</f>
        <v>0</v>
      </c>
      <c r="BJ1979" s="18" t="s">
        <v>80</v>
      </c>
      <c r="BK1979" s="205">
        <f>ROUND(I1979*H1979,2)</f>
        <v>0</v>
      </c>
      <c r="BL1979" s="18" t="s">
        <v>343</v>
      </c>
      <c r="BM1979" s="204" t="s">
        <v>4716</v>
      </c>
    </row>
    <row r="1980" spans="1:65" s="2" customFormat="1" ht="68.25">
      <c r="A1980" s="35"/>
      <c r="B1980" s="36"/>
      <c r="C1980" s="37"/>
      <c r="D1980" s="208" t="s">
        <v>279</v>
      </c>
      <c r="E1980" s="37"/>
      <c r="F1980" s="221" t="s">
        <v>4717</v>
      </c>
      <c r="G1980" s="37"/>
      <c r="H1980" s="37"/>
      <c r="I1980" s="116"/>
      <c r="J1980" s="37"/>
      <c r="K1980" s="37"/>
      <c r="L1980" s="40"/>
      <c r="M1980" s="222"/>
      <c r="N1980" s="223"/>
      <c r="O1980" s="65"/>
      <c r="P1980" s="65"/>
      <c r="Q1980" s="65"/>
      <c r="R1980" s="65"/>
      <c r="S1980" s="65"/>
      <c r="T1980" s="66"/>
      <c r="U1980" s="35"/>
      <c r="V1980" s="35"/>
      <c r="W1980" s="35"/>
      <c r="X1980" s="35"/>
      <c r="Y1980" s="35"/>
      <c r="Z1980" s="35"/>
      <c r="AA1980" s="35"/>
      <c r="AB1980" s="35"/>
      <c r="AC1980" s="35"/>
      <c r="AD1980" s="35"/>
      <c r="AE1980" s="35"/>
      <c r="AT1980" s="18" t="s">
        <v>279</v>
      </c>
      <c r="AU1980" s="18" t="s">
        <v>82</v>
      </c>
    </row>
    <row r="1981" spans="1:65" s="13" customFormat="1" ht="11.25">
      <c r="B1981" s="206"/>
      <c r="C1981" s="207"/>
      <c r="D1981" s="208" t="s">
        <v>246</v>
      </c>
      <c r="E1981" s="209" t="s">
        <v>19</v>
      </c>
      <c r="F1981" s="210" t="s">
        <v>4718</v>
      </c>
      <c r="G1981" s="207"/>
      <c r="H1981" s="211">
        <v>294.77999999999997</v>
      </c>
      <c r="I1981" s="212"/>
      <c r="J1981" s="207"/>
      <c r="K1981" s="207"/>
      <c r="L1981" s="213"/>
      <c r="M1981" s="214"/>
      <c r="N1981" s="215"/>
      <c r="O1981" s="215"/>
      <c r="P1981" s="215"/>
      <c r="Q1981" s="215"/>
      <c r="R1981" s="215"/>
      <c r="S1981" s="215"/>
      <c r="T1981" s="216"/>
      <c r="AT1981" s="217" t="s">
        <v>246</v>
      </c>
      <c r="AU1981" s="217" t="s">
        <v>82</v>
      </c>
      <c r="AV1981" s="13" t="s">
        <v>82</v>
      </c>
      <c r="AW1981" s="13" t="s">
        <v>33</v>
      </c>
      <c r="AX1981" s="13" t="s">
        <v>72</v>
      </c>
      <c r="AY1981" s="217" t="s">
        <v>206</v>
      </c>
    </row>
    <row r="1982" spans="1:65" s="13" customFormat="1" ht="22.5">
      <c r="B1982" s="206"/>
      <c r="C1982" s="207"/>
      <c r="D1982" s="208" t="s">
        <v>246</v>
      </c>
      <c r="E1982" s="209" t="s">
        <v>19</v>
      </c>
      <c r="F1982" s="210" t="s">
        <v>2449</v>
      </c>
      <c r="G1982" s="207"/>
      <c r="H1982" s="211">
        <v>311.61</v>
      </c>
      <c r="I1982" s="212"/>
      <c r="J1982" s="207"/>
      <c r="K1982" s="207"/>
      <c r="L1982" s="213"/>
      <c r="M1982" s="214"/>
      <c r="N1982" s="215"/>
      <c r="O1982" s="215"/>
      <c r="P1982" s="215"/>
      <c r="Q1982" s="215"/>
      <c r="R1982" s="215"/>
      <c r="S1982" s="215"/>
      <c r="T1982" s="216"/>
      <c r="AT1982" s="217" t="s">
        <v>246</v>
      </c>
      <c r="AU1982" s="217" t="s">
        <v>82</v>
      </c>
      <c r="AV1982" s="13" t="s">
        <v>82</v>
      </c>
      <c r="AW1982" s="13" t="s">
        <v>33</v>
      </c>
      <c r="AX1982" s="13" t="s">
        <v>72</v>
      </c>
      <c r="AY1982" s="217" t="s">
        <v>206</v>
      </c>
    </row>
    <row r="1983" spans="1:65" s="13" customFormat="1" ht="11.25">
      <c r="B1983" s="206"/>
      <c r="C1983" s="207"/>
      <c r="D1983" s="208" t="s">
        <v>246</v>
      </c>
      <c r="E1983" s="209" t="s">
        <v>19</v>
      </c>
      <c r="F1983" s="210" t="s">
        <v>4669</v>
      </c>
      <c r="G1983" s="207"/>
      <c r="H1983" s="211">
        <v>34.837000000000003</v>
      </c>
      <c r="I1983" s="212"/>
      <c r="J1983" s="207"/>
      <c r="K1983" s="207"/>
      <c r="L1983" s="213"/>
      <c r="M1983" s="214"/>
      <c r="N1983" s="215"/>
      <c r="O1983" s="215"/>
      <c r="P1983" s="215"/>
      <c r="Q1983" s="215"/>
      <c r="R1983" s="215"/>
      <c r="S1983" s="215"/>
      <c r="T1983" s="216"/>
      <c r="AT1983" s="217" t="s">
        <v>246</v>
      </c>
      <c r="AU1983" s="217" t="s">
        <v>82</v>
      </c>
      <c r="AV1983" s="13" t="s">
        <v>82</v>
      </c>
      <c r="AW1983" s="13" t="s">
        <v>33</v>
      </c>
      <c r="AX1983" s="13" t="s">
        <v>72</v>
      </c>
      <c r="AY1983" s="217" t="s">
        <v>206</v>
      </c>
    </row>
    <row r="1984" spans="1:65" s="13" customFormat="1" ht="22.5">
      <c r="B1984" s="206"/>
      <c r="C1984" s="207"/>
      <c r="D1984" s="208" t="s">
        <v>246</v>
      </c>
      <c r="E1984" s="209" t="s">
        <v>19</v>
      </c>
      <c r="F1984" s="210" t="s">
        <v>2451</v>
      </c>
      <c r="G1984" s="207"/>
      <c r="H1984" s="211">
        <v>317.83999999999997</v>
      </c>
      <c r="I1984" s="212"/>
      <c r="J1984" s="207"/>
      <c r="K1984" s="207"/>
      <c r="L1984" s="213"/>
      <c r="M1984" s="214"/>
      <c r="N1984" s="215"/>
      <c r="O1984" s="215"/>
      <c r="P1984" s="215"/>
      <c r="Q1984" s="215"/>
      <c r="R1984" s="215"/>
      <c r="S1984" s="215"/>
      <c r="T1984" s="216"/>
      <c r="AT1984" s="217" t="s">
        <v>246</v>
      </c>
      <c r="AU1984" s="217" t="s">
        <v>82</v>
      </c>
      <c r="AV1984" s="13" t="s">
        <v>82</v>
      </c>
      <c r="AW1984" s="13" t="s">
        <v>33</v>
      </c>
      <c r="AX1984" s="13" t="s">
        <v>72</v>
      </c>
      <c r="AY1984" s="217" t="s">
        <v>206</v>
      </c>
    </row>
    <row r="1985" spans="1:65" s="13" customFormat="1" ht="11.25">
      <c r="B1985" s="206"/>
      <c r="C1985" s="207"/>
      <c r="D1985" s="208" t="s">
        <v>246</v>
      </c>
      <c r="E1985" s="209" t="s">
        <v>19</v>
      </c>
      <c r="F1985" s="210" t="s">
        <v>2452</v>
      </c>
      <c r="G1985" s="207"/>
      <c r="H1985" s="211">
        <v>68.709999999999994</v>
      </c>
      <c r="I1985" s="212"/>
      <c r="J1985" s="207"/>
      <c r="K1985" s="207"/>
      <c r="L1985" s="213"/>
      <c r="M1985" s="214"/>
      <c r="N1985" s="215"/>
      <c r="O1985" s="215"/>
      <c r="P1985" s="215"/>
      <c r="Q1985" s="215"/>
      <c r="R1985" s="215"/>
      <c r="S1985" s="215"/>
      <c r="T1985" s="216"/>
      <c r="AT1985" s="217" t="s">
        <v>246</v>
      </c>
      <c r="AU1985" s="217" t="s">
        <v>82</v>
      </c>
      <c r="AV1985" s="13" t="s">
        <v>82</v>
      </c>
      <c r="AW1985" s="13" t="s">
        <v>33</v>
      </c>
      <c r="AX1985" s="13" t="s">
        <v>72</v>
      </c>
      <c r="AY1985" s="217" t="s">
        <v>206</v>
      </c>
    </row>
    <row r="1986" spans="1:65" s="13" customFormat="1" ht="11.25">
      <c r="B1986" s="206"/>
      <c r="C1986" s="207"/>
      <c r="D1986" s="208" t="s">
        <v>246</v>
      </c>
      <c r="E1986" s="209" t="s">
        <v>19</v>
      </c>
      <c r="F1986" s="210" t="s">
        <v>4670</v>
      </c>
      <c r="G1986" s="207"/>
      <c r="H1986" s="211">
        <v>27.169</v>
      </c>
      <c r="I1986" s="212"/>
      <c r="J1986" s="207"/>
      <c r="K1986" s="207"/>
      <c r="L1986" s="213"/>
      <c r="M1986" s="214"/>
      <c r="N1986" s="215"/>
      <c r="O1986" s="215"/>
      <c r="P1986" s="215"/>
      <c r="Q1986" s="215"/>
      <c r="R1986" s="215"/>
      <c r="S1986" s="215"/>
      <c r="T1986" s="216"/>
      <c r="AT1986" s="217" t="s">
        <v>246</v>
      </c>
      <c r="AU1986" s="217" t="s">
        <v>82</v>
      </c>
      <c r="AV1986" s="13" t="s">
        <v>82</v>
      </c>
      <c r="AW1986" s="13" t="s">
        <v>33</v>
      </c>
      <c r="AX1986" s="13" t="s">
        <v>72</v>
      </c>
      <c r="AY1986" s="217" t="s">
        <v>206</v>
      </c>
    </row>
    <row r="1987" spans="1:65" s="13" customFormat="1" ht="11.25">
      <c r="B1987" s="206"/>
      <c r="C1987" s="207"/>
      <c r="D1987" s="208" t="s">
        <v>246</v>
      </c>
      <c r="E1987" s="209" t="s">
        <v>19</v>
      </c>
      <c r="F1987" s="210" t="s">
        <v>2453</v>
      </c>
      <c r="G1987" s="207"/>
      <c r="H1987" s="211">
        <v>94.14</v>
      </c>
      <c r="I1987" s="212"/>
      <c r="J1987" s="207"/>
      <c r="K1987" s="207"/>
      <c r="L1987" s="213"/>
      <c r="M1987" s="214"/>
      <c r="N1987" s="215"/>
      <c r="O1987" s="215"/>
      <c r="P1987" s="215"/>
      <c r="Q1987" s="215"/>
      <c r="R1987" s="215"/>
      <c r="S1987" s="215"/>
      <c r="T1987" s="216"/>
      <c r="AT1987" s="217" t="s">
        <v>246</v>
      </c>
      <c r="AU1987" s="217" t="s">
        <v>82</v>
      </c>
      <c r="AV1987" s="13" t="s">
        <v>82</v>
      </c>
      <c r="AW1987" s="13" t="s">
        <v>33</v>
      </c>
      <c r="AX1987" s="13" t="s">
        <v>72</v>
      </c>
      <c r="AY1987" s="217" t="s">
        <v>206</v>
      </c>
    </row>
    <row r="1988" spans="1:65" s="13" customFormat="1" ht="11.25">
      <c r="B1988" s="206"/>
      <c r="C1988" s="207"/>
      <c r="D1988" s="208" t="s">
        <v>246</v>
      </c>
      <c r="E1988" s="209" t="s">
        <v>19</v>
      </c>
      <c r="F1988" s="210" t="s">
        <v>4671</v>
      </c>
      <c r="G1988" s="207"/>
      <c r="H1988" s="211">
        <v>26.731000000000002</v>
      </c>
      <c r="I1988" s="212"/>
      <c r="J1988" s="207"/>
      <c r="K1988" s="207"/>
      <c r="L1988" s="213"/>
      <c r="M1988" s="214"/>
      <c r="N1988" s="215"/>
      <c r="O1988" s="215"/>
      <c r="P1988" s="215"/>
      <c r="Q1988" s="215"/>
      <c r="R1988" s="215"/>
      <c r="S1988" s="215"/>
      <c r="T1988" s="216"/>
      <c r="AT1988" s="217" t="s">
        <v>246</v>
      </c>
      <c r="AU1988" s="217" t="s">
        <v>82</v>
      </c>
      <c r="AV1988" s="13" t="s">
        <v>82</v>
      </c>
      <c r="AW1988" s="13" t="s">
        <v>33</v>
      </c>
      <c r="AX1988" s="13" t="s">
        <v>72</v>
      </c>
      <c r="AY1988" s="217" t="s">
        <v>206</v>
      </c>
    </row>
    <row r="1989" spans="1:65" s="13" customFormat="1" ht="11.25">
      <c r="B1989" s="206"/>
      <c r="C1989" s="207"/>
      <c r="D1989" s="208" t="s">
        <v>246</v>
      </c>
      <c r="E1989" s="209" t="s">
        <v>19</v>
      </c>
      <c r="F1989" s="210" t="s">
        <v>4672</v>
      </c>
      <c r="G1989" s="207"/>
      <c r="H1989" s="211">
        <v>8.0920000000000005</v>
      </c>
      <c r="I1989" s="212"/>
      <c r="J1989" s="207"/>
      <c r="K1989" s="207"/>
      <c r="L1989" s="213"/>
      <c r="M1989" s="214"/>
      <c r="N1989" s="215"/>
      <c r="O1989" s="215"/>
      <c r="P1989" s="215"/>
      <c r="Q1989" s="215"/>
      <c r="R1989" s="215"/>
      <c r="S1989" s="215"/>
      <c r="T1989" s="216"/>
      <c r="AT1989" s="217" t="s">
        <v>246</v>
      </c>
      <c r="AU1989" s="217" t="s">
        <v>82</v>
      </c>
      <c r="AV1989" s="13" t="s">
        <v>82</v>
      </c>
      <c r="AW1989" s="13" t="s">
        <v>33</v>
      </c>
      <c r="AX1989" s="13" t="s">
        <v>72</v>
      </c>
      <c r="AY1989" s="217" t="s">
        <v>206</v>
      </c>
    </row>
    <row r="1990" spans="1:65" s="14" customFormat="1" ht="11.25">
      <c r="B1990" s="234"/>
      <c r="C1990" s="235"/>
      <c r="D1990" s="208" t="s">
        <v>246</v>
      </c>
      <c r="E1990" s="236" t="s">
        <v>19</v>
      </c>
      <c r="F1990" s="237" t="s">
        <v>406</v>
      </c>
      <c r="G1990" s="235"/>
      <c r="H1990" s="238">
        <v>1183.9090000000001</v>
      </c>
      <c r="I1990" s="239"/>
      <c r="J1990" s="235"/>
      <c r="K1990" s="235"/>
      <c r="L1990" s="240"/>
      <c r="M1990" s="241"/>
      <c r="N1990" s="242"/>
      <c r="O1990" s="242"/>
      <c r="P1990" s="242"/>
      <c r="Q1990" s="242"/>
      <c r="R1990" s="242"/>
      <c r="S1990" s="242"/>
      <c r="T1990" s="243"/>
      <c r="AT1990" s="244" t="s">
        <v>246</v>
      </c>
      <c r="AU1990" s="244" t="s">
        <v>82</v>
      </c>
      <c r="AV1990" s="14" t="s">
        <v>212</v>
      </c>
      <c r="AW1990" s="14" t="s">
        <v>33</v>
      </c>
      <c r="AX1990" s="14" t="s">
        <v>80</v>
      </c>
      <c r="AY1990" s="244" t="s">
        <v>206</v>
      </c>
    </row>
    <row r="1991" spans="1:65" s="2" customFormat="1" ht="21.75" customHeight="1">
      <c r="A1991" s="35"/>
      <c r="B1991" s="36"/>
      <c r="C1991" s="193" t="s">
        <v>4719</v>
      </c>
      <c r="D1991" s="193" t="s">
        <v>208</v>
      </c>
      <c r="E1991" s="194" t="s">
        <v>4720</v>
      </c>
      <c r="F1991" s="195" t="s">
        <v>4721</v>
      </c>
      <c r="G1991" s="196" t="s">
        <v>289</v>
      </c>
      <c r="H1991" s="197">
        <v>31.285</v>
      </c>
      <c r="I1991" s="198"/>
      <c r="J1991" s="199">
        <f>ROUND(I1991*H1991,2)</f>
        <v>0</v>
      </c>
      <c r="K1991" s="195" t="s">
        <v>277</v>
      </c>
      <c r="L1991" s="40"/>
      <c r="M1991" s="200" t="s">
        <v>19</v>
      </c>
      <c r="N1991" s="201" t="s">
        <v>43</v>
      </c>
      <c r="O1991" s="65"/>
      <c r="P1991" s="202">
        <f>O1991*H1991</f>
        <v>0</v>
      </c>
      <c r="Q1991" s="202">
        <v>0</v>
      </c>
      <c r="R1991" s="202">
        <f>Q1991*H1991</f>
        <v>0</v>
      </c>
      <c r="S1991" s="202">
        <v>0</v>
      </c>
      <c r="T1991" s="203">
        <f>S1991*H1991</f>
        <v>0</v>
      </c>
      <c r="U1991" s="35"/>
      <c r="V1991" s="35"/>
      <c r="W1991" s="35"/>
      <c r="X1991" s="35"/>
      <c r="Y1991" s="35"/>
      <c r="Z1991" s="35"/>
      <c r="AA1991" s="35"/>
      <c r="AB1991" s="35"/>
      <c r="AC1991" s="35"/>
      <c r="AD1991" s="35"/>
      <c r="AE1991" s="35"/>
      <c r="AR1991" s="204" t="s">
        <v>343</v>
      </c>
      <c r="AT1991" s="204" t="s">
        <v>208</v>
      </c>
      <c r="AU1991" s="204" t="s">
        <v>82</v>
      </c>
      <c r="AY1991" s="18" t="s">
        <v>206</v>
      </c>
      <c r="BE1991" s="205">
        <f>IF(N1991="základní",J1991,0)</f>
        <v>0</v>
      </c>
      <c r="BF1991" s="205">
        <f>IF(N1991="snížená",J1991,0)</f>
        <v>0</v>
      </c>
      <c r="BG1991" s="205">
        <f>IF(N1991="zákl. přenesená",J1991,0)</f>
        <v>0</v>
      </c>
      <c r="BH1991" s="205">
        <f>IF(N1991="sníž. přenesená",J1991,0)</f>
        <v>0</v>
      </c>
      <c r="BI1991" s="205">
        <f>IF(N1991="nulová",J1991,0)</f>
        <v>0</v>
      </c>
      <c r="BJ1991" s="18" t="s">
        <v>80</v>
      </c>
      <c r="BK1991" s="205">
        <f>ROUND(I1991*H1991,2)</f>
        <v>0</v>
      </c>
      <c r="BL1991" s="18" t="s">
        <v>343</v>
      </c>
      <c r="BM1991" s="204" t="s">
        <v>4722</v>
      </c>
    </row>
    <row r="1992" spans="1:65" s="2" customFormat="1" ht="78">
      <c r="A1992" s="35"/>
      <c r="B1992" s="36"/>
      <c r="C1992" s="37"/>
      <c r="D1992" s="208" t="s">
        <v>279</v>
      </c>
      <c r="E1992" s="37"/>
      <c r="F1992" s="221" t="s">
        <v>2947</v>
      </c>
      <c r="G1992" s="37"/>
      <c r="H1992" s="37"/>
      <c r="I1992" s="116"/>
      <c r="J1992" s="37"/>
      <c r="K1992" s="37"/>
      <c r="L1992" s="40"/>
      <c r="M1992" s="222"/>
      <c r="N1992" s="223"/>
      <c r="O1992" s="65"/>
      <c r="P1992" s="65"/>
      <c r="Q1992" s="65"/>
      <c r="R1992" s="65"/>
      <c r="S1992" s="65"/>
      <c r="T1992" s="66"/>
      <c r="U1992" s="35"/>
      <c r="V1992" s="35"/>
      <c r="W1992" s="35"/>
      <c r="X1992" s="35"/>
      <c r="Y1992" s="35"/>
      <c r="Z1992" s="35"/>
      <c r="AA1992" s="35"/>
      <c r="AB1992" s="35"/>
      <c r="AC1992" s="35"/>
      <c r="AD1992" s="35"/>
      <c r="AE1992" s="35"/>
      <c r="AT1992" s="18" t="s">
        <v>279</v>
      </c>
      <c r="AU1992" s="18" t="s">
        <v>82</v>
      </c>
    </row>
    <row r="1993" spans="1:65" s="12" customFormat="1" ht="22.9" customHeight="1">
      <c r="B1993" s="177"/>
      <c r="C1993" s="178"/>
      <c r="D1993" s="179" t="s">
        <v>71</v>
      </c>
      <c r="E1993" s="191" t="s">
        <v>4723</v>
      </c>
      <c r="F1993" s="191" t="s">
        <v>4724</v>
      </c>
      <c r="G1993" s="178"/>
      <c r="H1993" s="178"/>
      <c r="I1993" s="181"/>
      <c r="J1993" s="192">
        <f>BK1993</f>
        <v>0</v>
      </c>
      <c r="K1993" s="178"/>
      <c r="L1993" s="183"/>
      <c r="M1993" s="184"/>
      <c r="N1993" s="185"/>
      <c r="O1993" s="185"/>
      <c r="P1993" s="186">
        <f>SUM(P1994:P2017)</f>
        <v>0</v>
      </c>
      <c r="Q1993" s="185"/>
      <c r="R1993" s="186">
        <f>SUM(R1994:R2017)</f>
        <v>0.37253959999999997</v>
      </c>
      <c r="S1993" s="185"/>
      <c r="T1993" s="187">
        <f>SUM(T1994:T2017)</f>
        <v>0</v>
      </c>
      <c r="AR1993" s="188" t="s">
        <v>82</v>
      </c>
      <c r="AT1993" s="189" t="s">
        <v>71</v>
      </c>
      <c r="AU1993" s="189" t="s">
        <v>80</v>
      </c>
      <c r="AY1993" s="188" t="s">
        <v>206</v>
      </c>
      <c r="BK1993" s="190">
        <f>SUM(BK1994:BK2017)</f>
        <v>0</v>
      </c>
    </row>
    <row r="1994" spans="1:65" s="2" customFormat="1" ht="21.75" customHeight="1">
      <c r="A1994" s="35"/>
      <c r="B1994" s="36"/>
      <c r="C1994" s="193" t="s">
        <v>4725</v>
      </c>
      <c r="D1994" s="193" t="s">
        <v>208</v>
      </c>
      <c r="E1994" s="194" t="s">
        <v>4726</v>
      </c>
      <c r="F1994" s="195" t="s">
        <v>4727</v>
      </c>
      <c r="G1994" s="196" t="s">
        <v>220</v>
      </c>
      <c r="H1994" s="197">
        <v>37.22</v>
      </c>
      <c r="I1994" s="198"/>
      <c r="J1994" s="199">
        <f>ROUND(I1994*H1994,2)</f>
        <v>0</v>
      </c>
      <c r="K1994" s="195" t="s">
        <v>277</v>
      </c>
      <c r="L1994" s="40"/>
      <c r="M1994" s="200" t="s">
        <v>19</v>
      </c>
      <c r="N1994" s="201" t="s">
        <v>43</v>
      </c>
      <c r="O1994" s="65"/>
      <c r="P1994" s="202">
        <f>O1994*H1994</f>
        <v>0</v>
      </c>
      <c r="Q1994" s="202">
        <v>2.0000000000000002E-5</v>
      </c>
      <c r="R1994" s="202">
        <f>Q1994*H1994</f>
        <v>7.4439999999999999E-4</v>
      </c>
      <c r="S1994" s="202">
        <v>0</v>
      </c>
      <c r="T1994" s="203">
        <f>S1994*H1994</f>
        <v>0</v>
      </c>
      <c r="U1994" s="35"/>
      <c r="V1994" s="35"/>
      <c r="W1994" s="35"/>
      <c r="X1994" s="35"/>
      <c r="Y1994" s="35"/>
      <c r="Z1994" s="35"/>
      <c r="AA1994" s="35"/>
      <c r="AB1994" s="35"/>
      <c r="AC1994" s="35"/>
      <c r="AD1994" s="35"/>
      <c r="AE1994" s="35"/>
      <c r="AR1994" s="204" t="s">
        <v>343</v>
      </c>
      <c r="AT1994" s="204" t="s">
        <v>208</v>
      </c>
      <c r="AU1994" s="204" t="s">
        <v>82</v>
      </c>
      <c r="AY1994" s="18" t="s">
        <v>206</v>
      </c>
      <c r="BE1994" s="205">
        <f>IF(N1994="základní",J1994,0)</f>
        <v>0</v>
      </c>
      <c r="BF1994" s="205">
        <f>IF(N1994="snížená",J1994,0)</f>
        <v>0</v>
      </c>
      <c r="BG1994" s="205">
        <f>IF(N1994="zákl. přenesená",J1994,0)</f>
        <v>0</v>
      </c>
      <c r="BH1994" s="205">
        <f>IF(N1994="sníž. přenesená",J1994,0)</f>
        <v>0</v>
      </c>
      <c r="BI1994" s="205">
        <f>IF(N1994="nulová",J1994,0)</f>
        <v>0</v>
      </c>
      <c r="BJ1994" s="18" t="s">
        <v>80</v>
      </c>
      <c r="BK1994" s="205">
        <f>ROUND(I1994*H1994,2)</f>
        <v>0</v>
      </c>
      <c r="BL1994" s="18" t="s">
        <v>343</v>
      </c>
      <c r="BM1994" s="204" t="s">
        <v>4728</v>
      </c>
    </row>
    <row r="1995" spans="1:65" s="2" customFormat="1" ht="39">
      <c r="A1995" s="35"/>
      <c r="B1995" s="36"/>
      <c r="C1995" s="37"/>
      <c r="D1995" s="208" t="s">
        <v>279</v>
      </c>
      <c r="E1995" s="37"/>
      <c r="F1995" s="221" t="s">
        <v>4729</v>
      </c>
      <c r="G1995" s="37"/>
      <c r="H1995" s="37"/>
      <c r="I1995" s="116"/>
      <c r="J1995" s="37"/>
      <c r="K1995" s="37"/>
      <c r="L1995" s="40"/>
      <c r="M1995" s="222"/>
      <c r="N1995" s="223"/>
      <c r="O1995" s="65"/>
      <c r="P1995" s="65"/>
      <c r="Q1995" s="65"/>
      <c r="R1995" s="65"/>
      <c r="S1995" s="65"/>
      <c r="T1995" s="66"/>
      <c r="U1995" s="35"/>
      <c r="V1995" s="35"/>
      <c r="W1995" s="35"/>
      <c r="X1995" s="35"/>
      <c r="Y1995" s="35"/>
      <c r="Z1995" s="35"/>
      <c r="AA1995" s="35"/>
      <c r="AB1995" s="35"/>
      <c r="AC1995" s="35"/>
      <c r="AD1995" s="35"/>
      <c r="AE1995" s="35"/>
      <c r="AT1995" s="18" t="s">
        <v>279</v>
      </c>
      <c r="AU1995" s="18" t="s">
        <v>82</v>
      </c>
    </row>
    <row r="1996" spans="1:65" s="13" customFormat="1" ht="11.25">
      <c r="B1996" s="206"/>
      <c r="C1996" s="207"/>
      <c r="D1996" s="208" t="s">
        <v>246</v>
      </c>
      <c r="E1996" s="209" t="s">
        <v>19</v>
      </c>
      <c r="F1996" s="210" t="s">
        <v>4730</v>
      </c>
      <c r="G1996" s="207"/>
      <c r="H1996" s="211">
        <v>37.22</v>
      </c>
      <c r="I1996" s="212"/>
      <c r="J1996" s="207"/>
      <c r="K1996" s="207"/>
      <c r="L1996" s="213"/>
      <c r="M1996" s="214"/>
      <c r="N1996" s="215"/>
      <c r="O1996" s="215"/>
      <c r="P1996" s="215"/>
      <c r="Q1996" s="215"/>
      <c r="R1996" s="215"/>
      <c r="S1996" s="215"/>
      <c r="T1996" s="216"/>
      <c r="AT1996" s="217" t="s">
        <v>246</v>
      </c>
      <c r="AU1996" s="217" t="s">
        <v>82</v>
      </c>
      <c r="AV1996" s="13" t="s">
        <v>82</v>
      </c>
      <c r="AW1996" s="13" t="s">
        <v>33</v>
      </c>
      <c r="AX1996" s="13" t="s">
        <v>80</v>
      </c>
      <c r="AY1996" s="217" t="s">
        <v>206</v>
      </c>
    </row>
    <row r="1997" spans="1:65" s="2" customFormat="1" ht="16.5" customHeight="1">
      <c r="A1997" s="35"/>
      <c r="B1997" s="36"/>
      <c r="C1997" s="224" t="s">
        <v>4731</v>
      </c>
      <c r="D1997" s="224" t="s">
        <v>286</v>
      </c>
      <c r="E1997" s="225" t="s">
        <v>4732</v>
      </c>
      <c r="F1997" s="226" t="s">
        <v>4733</v>
      </c>
      <c r="G1997" s="227" t="s">
        <v>220</v>
      </c>
      <c r="H1997" s="228">
        <v>37.963999999999999</v>
      </c>
      <c r="I1997" s="229"/>
      <c r="J1997" s="230">
        <f>ROUND(I1997*H1997,2)</f>
        <v>0</v>
      </c>
      <c r="K1997" s="226" t="s">
        <v>277</v>
      </c>
      <c r="L1997" s="231"/>
      <c r="M1997" s="232" t="s">
        <v>19</v>
      </c>
      <c r="N1997" s="233" t="s">
        <v>43</v>
      </c>
      <c r="O1997" s="65"/>
      <c r="P1997" s="202">
        <f>O1997*H1997</f>
        <v>0</v>
      </c>
      <c r="Q1997" s="202">
        <v>2.0000000000000001E-4</v>
      </c>
      <c r="R1997" s="202">
        <f>Q1997*H1997</f>
        <v>7.5928000000000002E-3</v>
      </c>
      <c r="S1997" s="202">
        <v>0</v>
      </c>
      <c r="T1997" s="203">
        <f>S1997*H1997</f>
        <v>0</v>
      </c>
      <c r="U1997" s="35"/>
      <c r="V1997" s="35"/>
      <c r="W1997" s="35"/>
      <c r="X1997" s="35"/>
      <c r="Y1997" s="35"/>
      <c r="Z1997" s="35"/>
      <c r="AA1997" s="35"/>
      <c r="AB1997" s="35"/>
      <c r="AC1997" s="35"/>
      <c r="AD1997" s="35"/>
      <c r="AE1997" s="35"/>
      <c r="AR1997" s="204" t="s">
        <v>422</v>
      </c>
      <c r="AT1997" s="204" t="s">
        <v>286</v>
      </c>
      <c r="AU1997" s="204" t="s">
        <v>82</v>
      </c>
      <c r="AY1997" s="18" t="s">
        <v>206</v>
      </c>
      <c r="BE1997" s="205">
        <f>IF(N1997="základní",J1997,0)</f>
        <v>0</v>
      </c>
      <c r="BF1997" s="205">
        <f>IF(N1997="snížená",J1997,0)</f>
        <v>0</v>
      </c>
      <c r="BG1997" s="205">
        <f>IF(N1997="zákl. přenesená",J1997,0)</f>
        <v>0</v>
      </c>
      <c r="BH1997" s="205">
        <f>IF(N1997="sníž. přenesená",J1997,0)</f>
        <v>0</v>
      </c>
      <c r="BI1997" s="205">
        <f>IF(N1997="nulová",J1997,0)</f>
        <v>0</v>
      </c>
      <c r="BJ1997" s="18" t="s">
        <v>80</v>
      </c>
      <c r="BK1997" s="205">
        <f>ROUND(I1997*H1997,2)</f>
        <v>0</v>
      </c>
      <c r="BL1997" s="18" t="s">
        <v>343</v>
      </c>
      <c r="BM1997" s="204" t="s">
        <v>4734</v>
      </c>
    </row>
    <row r="1998" spans="1:65" s="13" customFormat="1" ht="11.25">
      <c r="B1998" s="206"/>
      <c r="C1998" s="207"/>
      <c r="D1998" s="208" t="s">
        <v>246</v>
      </c>
      <c r="E1998" s="207"/>
      <c r="F1998" s="210" t="s">
        <v>4735</v>
      </c>
      <c r="G1998" s="207"/>
      <c r="H1998" s="211">
        <v>37.963999999999999</v>
      </c>
      <c r="I1998" s="212"/>
      <c r="J1998" s="207"/>
      <c r="K1998" s="207"/>
      <c r="L1998" s="213"/>
      <c r="M1998" s="214"/>
      <c r="N1998" s="215"/>
      <c r="O1998" s="215"/>
      <c r="P1998" s="215"/>
      <c r="Q1998" s="215"/>
      <c r="R1998" s="215"/>
      <c r="S1998" s="215"/>
      <c r="T1998" s="216"/>
      <c r="AT1998" s="217" t="s">
        <v>246</v>
      </c>
      <c r="AU1998" s="217" t="s">
        <v>82</v>
      </c>
      <c r="AV1998" s="13" t="s">
        <v>82</v>
      </c>
      <c r="AW1998" s="13" t="s">
        <v>4</v>
      </c>
      <c r="AX1998" s="13" t="s">
        <v>80</v>
      </c>
      <c r="AY1998" s="217" t="s">
        <v>206</v>
      </c>
    </row>
    <row r="1999" spans="1:65" s="2" customFormat="1" ht="16.5" customHeight="1">
      <c r="A1999" s="35"/>
      <c r="B1999" s="36"/>
      <c r="C1999" s="193" t="s">
        <v>4736</v>
      </c>
      <c r="D1999" s="193" t="s">
        <v>208</v>
      </c>
      <c r="E1999" s="194" t="s">
        <v>4737</v>
      </c>
      <c r="F1999" s="195" t="s">
        <v>4738</v>
      </c>
      <c r="G1999" s="196" t="s">
        <v>220</v>
      </c>
      <c r="H1999" s="197">
        <v>1.6</v>
      </c>
      <c r="I1999" s="198"/>
      <c r="J1999" s="199">
        <f>ROUND(I1999*H1999,2)</f>
        <v>0</v>
      </c>
      <c r="K1999" s="195" t="s">
        <v>277</v>
      </c>
      <c r="L1999" s="40"/>
      <c r="M1999" s="200" t="s">
        <v>19</v>
      </c>
      <c r="N1999" s="201" t="s">
        <v>43</v>
      </c>
      <c r="O1999" s="65"/>
      <c r="P1999" s="202">
        <f>O1999*H1999</f>
        <v>0</v>
      </c>
      <c r="Q1999" s="202">
        <v>0</v>
      </c>
      <c r="R1999" s="202">
        <f>Q1999*H1999</f>
        <v>0</v>
      </c>
      <c r="S1999" s="202">
        <v>0</v>
      </c>
      <c r="T1999" s="203">
        <f>S1999*H1999</f>
        <v>0</v>
      </c>
      <c r="U1999" s="35"/>
      <c r="V1999" s="35"/>
      <c r="W1999" s="35"/>
      <c r="X1999" s="35"/>
      <c r="Y1999" s="35"/>
      <c r="Z1999" s="35"/>
      <c r="AA1999" s="35"/>
      <c r="AB1999" s="35"/>
      <c r="AC1999" s="35"/>
      <c r="AD1999" s="35"/>
      <c r="AE1999" s="35"/>
      <c r="AR1999" s="204" t="s">
        <v>343</v>
      </c>
      <c r="AT1999" s="204" t="s">
        <v>208</v>
      </c>
      <c r="AU1999" s="204" t="s">
        <v>82</v>
      </c>
      <c r="AY1999" s="18" t="s">
        <v>206</v>
      </c>
      <c r="BE1999" s="205">
        <f>IF(N1999="základní",J1999,0)</f>
        <v>0</v>
      </c>
      <c r="BF1999" s="205">
        <f>IF(N1999="snížená",J1999,0)</f>
        <v>0</v>
      </c>
      <c r="BG1999" s="205">
        <f>IF(N1999="zákl. přenesená",J1999,0)</f>
        <v>0</v>
      </c>
      <c r="BH1999" s="205">
        <f>IF(N1999="sníž. přenesená",J1999,0)</f>
        <v>0</v>
      </c>
      <c r="BI1999" s="205">
        <f>IF(N1999="nulová",J1999,0)</f>
        <v>0</v>
      </c>
      <c r="BJ1999" s="18" t="s">
        <v>80</v>
      </c>
      <c r="BK1999" s="205">
        <f>ROUND(I1999*H1999,2)</f>
        <v>0</v>
      </c>
      <c r="BL1999" s="18" t="s">
        <v>343</v>
      </c>
      <c r="BM1999" s="204" t="s">
        <v>4739</v>
      </c>
    </row>
    <row r="2000" spans="1:65" s="2" customFormat="1" ht="39">
      <c r="A2000" s="35"/>
      <c r="B2000" s="36"/>
      <c r="C2000" s="37"/>
      <c r="D2000" s="208" t="s">
        <v>279</v>
      </c>
      <c r="E2000" s="37"/>
      <c r="F2000" s="221" t="s">
        <v>4740</v>
      </c>
      <c r="G2000" s="37"/>
      <c r="H2000" s="37"/>
      <c r="I2000" s="116"/>
      <c r="J2000" s="37"/>
      <c r="K2000" s="37"/>
      <c r="L2000" s="40"/>
      <c r="M2000" s="222"/>
      <c r="N2000" s="223"/>
      <c r="O2000" s="65"/>
      <c r="P2000" s="65"/>
      <c r="Q2000" s="65"/>
      <c r="R2000" s="65"/>
      <c r="S2000" s="65"/>
      <c r="T2000" s="66"/>
      <c r="U2000" s="35"/>
      <c r="V2000" s="35"/>
      <c r="W2000" s="35"/>
      <c r="X2000" s="35"/>
      <c r="Y2000" s="35"/>
      <c r="Z2000" s="35"/>
      <c r="AA2000" s="35"/>
      <c r="AB2000" s="35"/>
      <c r="AC2000" s="35"/>
      <c r="AD2000" s="35"/>
      <c r="AE2000" s="35"/>
      <c r="AT2000" s="18" t="s">
        <v>279</v>
      </c>
      <c r="AU2000" s="18" t="s">
        <v>82</v>
      </c>
    </row>
    <row r="2001" spans="1:65" s="2" customFormat="1" ht="16.5" customHeight="1">
      <c r="A2001" s="35"/>
      <c r="B2001" s="36"/>
      <c r="C2001" s="224" t="s">
        <v>4741</v>
      </c>
      <c r="D2001" s="224" t="s">
        <v>286</v>
      </c>
      <c r="E2001" s="225" t="s">
        <v>4742</v>
      </c>
      <c r="F2001" s="226" t="s">
        <v>4743</v>
      </c>
      <c r="G2001" s="227" t="s">
        <v>220</v>
      </c>
      <c r="H2001" s="228">
        <v>1.6319999999999999</v>
      </c>
      <c r="I2001" s="229"/>
      <c r="J2001" s="230">
        <f>ROUND(I2001*H2001,2)</f>
        <v>0</v>
      </c>
      <c r="K2001" s="226" t="s">
        <v>277</v>
      </c>
      <c r="L2001" s="231"/>
      <c r="M2001" s="232" t="s">
        <v>19</v>
      </c>
      <c r="N2001" s="233" t="s">
        <v>43</v>
      </c>
      <c r="O2001" s="65"/>
      <c r="P2001" s="202">
        <f>O2001*H2001</f>
        <v>0</v>
      </c>
      <c r="Q2001" s="202">
        <v>2.1000000000000001E-4</v>
      </c>
      <c r="R2001" s="202">
        <f>Q2001*H2001</f>
        <v>3.4271999999999997E-4</v>
      </c>
      <c r="S2001" s="202">
        <v>0</v>
      </c>
      <c r="T2001" s="203">
        <f>S2001*H2001</f>
        <v>0</v>
      </c>
      <c r="U2001" s="35"/>
      <c r="V2001" s="35"/>
      <c r="W2001" s="35"/>
      <c r="X2001" s="35"/>
      <c r="Y2001" s="35"/>
      <c r="Z2001" s="35"/>
      <c r="AA2001" s="35"/>
      <c r="AB2001" s="35"/>
      <c r="AC2001" s="35"/>
      <c r="AD2001" s="35"/>
      <c r="AE2001" s="35"/>
      <c r="AR2001" s="204" t="s">
        <v>422</v>
      </c>
      <c r="AT2001" s="204" t="s">
        <v>286</v>
      </c>
      <c r="AU2001" s="204" t="s">
        <v>82</v>
      </c>
      <c r="AY2001" s="18" t="s">
        <v>206</v>
      </c>
      <c r="BE2001" s="205">
        <f>IF(N2001="základní",J2001,0)</f>
        <v>0</v>
      </c>
      <c r="BF2001" s="205">
        <f>IF(N2001="snížená",J2001,0)</f>
        <v>0</v>
      </c>
      <c r="BG2001" s="205">
        <f>IF(N2001="zákl. přenesená",J2001,0)</f>
        <v>0</v>
      </c>
      <c r="BH2001" s="205">
        <f>IF(N2001="sníž. přenesená",J2001,0)</f>
        <v>0</v>
      </c>
      <c r="BI2001" s="205">
        <f>IF(N2001="nulová",J2001,0)</f>
        <v>0</v>
      </c>
      <c r="BJ2001" s="18" t="s">
        <v>80</v>
      </c>
      <c r="BK2001" s="205">
        <f>ROUND(I2001*H2001,2)</f>
        <v>0</v>
      </c>
      <c r="BL2001" s="18" t="s">
        <v>343</v>
      </c>
      <c r="BM2001" s="204" t="s">
        <v>4744</v>
      </c>
    </row>
    <row r="2002" spans="1:65" s="13" customFormat="1" ht="11.25">
      <c r="B2002" s="206"/>
      <c r="C2002" s="207"/>
      <c r="D2002" s="208" t="s">
        <v>246</v>
      </c>
      <c r="E2002" s="207"/>
      <c r="F2002" s="210" t="s">
        <v>4745</v>
      </c>
      <c r="G2002" s="207"/>
      <c r="H2002" s="211">
        <v>1.6319999999999999</v>
      </c>
      <c r="I2002" s="212"/>
      <c r="J2002" s="207"/>
      <c r="K2002" s="207"/>
      <c r="L2002" s="213"/>
      <c r="M2002" s="214"/>
      <c r="N2002" s="215"/>
      <c r="O2002" s="215"/>
      <c r="P2002" s="215"/>
      <c r="Q2002" s="215"/>
      <c r="R2002" s="215"/>
      <c r="S2002" s="215"/>
      <c r="T2002" s="216"/>
      <c r="AT2002" s="217" t="s">
        <v>246</v>
      </c>
      <c r="AU2002" s="217" t="s">
        <v>82</v>
      </c>
      <c r="AV2002" s="13" t="s">
        <v>82</v>
      </c>
      <c r="AW2002" s="13" t="s">
        <v>4</v>
      </c>
      <c r="AX2002" s="13" t="s">
        <v>80</v>
      </c>
      <c r="AY2002" s="217" t="s">
        <v>206</v>
      </c>
    </row>
    <row r="2003" spans="1:65" s="2" customFormat="1" ht="16.5" customHeight="1">
      <c r="A2003" s="35"/>
      <c r="B2003" s="36"/>
      <c r="C2003" s="193" t="s">
        <v>4746</v>
      </c>
      <c r="D2003" s="193" t="s">
        <v>208</v>
      </c>
      <c r="E2003" s="194" t="s">
        <v>4747</v>
      </c>
      <c r="F2003" s="195" t="s">
        <v>4748</v>
      </c>
      <c r="G2003" s="196" t="s">
        <v>220</v>
      </c>
      <c r="H2003" s="197">
        <v>64.040000000000006</v>
      </c>
      <c r="I2003" s="198"/>
      <c r="J2003" s="199">
        <f>ROUND(I2003*H2003,2)</f>
        <v>0</v>
      </c>
      <c r="K2003" s="195" t="s">
        <v>277</v>
      </c>
      <c r="L2003" s="40"/>
      <c r="M2003" s="200" t="s">
        <v>19</v>
      </c>
      <c r="N2003" s="201" t="s">
        <v>43</v>
      </c>
      <c r="O2003" s="65"/>
      <c r="P2003" s="202">
        <f>O2003*H2003</f>
        <v>0</v>
      </c>
      <c r="Q2003" s="202">
        <v>4.0000000000000003E-5</v>
      </c>
      <c r="R2003" s="202">
        <f>Q2003*H2003</f>
        <v>2.5616000000000002E-3</v>
      </c>
      <c r="S2003" s="202">
        <v>0</v>
      </c>
      <c r="T2003" s="203">
        <f>S2003*H2003</f>
        <v>0</v>
      </c>
      <c r="U2003" s="35"/>
      <c r="V2003" s="35"/>
      <c r="W2003" s="35"/>
      <c r="X2003" s="35"/>
      <c r="Y2003" s="35"/>
      <c r="Z2003" s="35"/>
      <c r="AA2003" s="35"/>
      <c r="AB2003" s="35"/>
      <c r="AC2003" s="35"/>
      <c r="AD2003" s="35"/>
      <c r="AE2003" s="35"/>
      <c r="AR2003" s="204" t="s">
        <v>343</v>
      </c>
      <c r="AT2003" s="204" t="s">
        <v>208</v>
      </c>
      <c r="AU2003" s="204" t="s">
        <v>82</v>
      </c>
      <c r="AY2003" s="18" t="s">
        <v>206</v>
      </c>
      <c r="BE2003" s="205">
        <f>IF(N2003="základní",J2003,0)</f>
        <v>0</v>
      </c>
      <c r="BF2003" s="205">
        <f>IF(N2003="snížená",J2003,0)</f>
        <v>0</v>
      </c>
      <c r="BG2003" s="205">
        <f>IF(N2003="zákl. přenesená",J2003,0)</f>
        <v>0</v>
      </c>
      <c r="BH2003" s="205">
        <f>IF(N2003="sníž. přenesená",J2003,0)</f>
        <v>0</v>
      </c>
      <c r="BI2003" s="205">
        <f>IF(N2003="nulová",J2003,0)</f>
        <v>0</v>
      </c>
      <c r="BJ2003" s="18" t="s">
        <v>80</v>
      </c>
      <c r="BK2003" s="205">
        <f>ROUND(I2003*H2003,2)</f>
        <v>0</v>
      </c>
      <c r="BL2003" s="18" t="s">
        <v>343</v>
      </c>
      <c r="BM2003" s="204" t="s">
        <v>4749</v>
      </c>
    </row>
    <row r="2004" spans="1:65" s="2" customFormat="1" ht="39">
      <c r="A2004" s="35"/>
      <c r="B2004" s="36"/>
      <c r="C2004" s="37"/>
      <c r="D2004" s="208" t="s">
        <v>279</v>
      </c>
      <c r="E2004" s="37"/>
      <c r="F2004" s="221" t="s">
        <v>4750</v>
      </c>
      <c r="G2004" s="37"/>
      <c r="H2004" s="37"/>
      <c r="I2004" s="116"/>
      <c r="J2004" s="37"/>
      <c r="K2004" s="37"/>
      <c r="L2004" s="40"/>
      <c r="M2004" s="222"/>
      <c r="N2004" s="223"/>
      <c r="O2004" s="65"/>
      <c r="P2004" s="65"/>
      <c r="Q2004" s="65"/>
      <c r="R2004" s="65"/>
      <c r="S2004" s="65"/>
      <c r="T2004" s="66"/>
      <c r="U2004" s="35"/>
      <c r="V2004" s="35"/>
      <c r="W2004" s="35"/>
      <c r="X2004" s="35"/>
      <c r="Y2004" s="35"/>
      <c r="Z2004" s="35"/>
      <c r="AA2004" s="35"/>
      <c r="AB2004" s="35"/>
      <c r="AC2004" s="35"/>
      <c r="AD2004" s="35"/>
      <c r="AE2004" s="35"/>
      <c r="AT2004" s="18" t="s">
        <v>279</v>
      </c>
      <c r="AU2004" s="18" t="s">
        <v>82</v>
      </c>
    </row>
    <row r="2005" spans="1:65" s="13" customFormat="1" ht="11.25">
      <c r="B2005" s="206"/>
      <c r="C2005" s="207"/>
      <c r="D2005" s="208" t="s">
        <v>246</v>
      </c>
      <c r="E2005" s="209" t="s">
        <v>19</v>
      </c>
      <c r="F2005" s="210" t="s">
        <v>4751</v>
      </c>
      <c r="G2005" s="207"/>
      <c r="H2005" s="211">
        <v>64.040000000000006</v>
      </c>
      <c r="I2005" s="212"/>
      <c r="J2005" s="207"/>
      <c r="K2005" s="207"/>
      <c r="L2005" s="213"/>
      <c r="M2005" s="214"/>
      <c r="N2005" s="215"/>
      <c r="O2005" s="215"/>
      <c r="P2005" s="215"/>
      <c r="Q2005" s="215"/>
      <c r="R2005" s="215"/>
      <c r="S2005" s="215"/>
      <c r="T2005" s="216"/>
      <c r="AT2005" s="217" t="s">
        <v>246</v>
      </c>
      <c r="AU2005" s="217" t="s">
        <v>82</v>
      </c>
      <c r="AV2005" s="13" t="s">
        <v>82</v>
      </c>
      <c r="AW2005" s="13" t="s">
        <v>33</v>
      </c>
      <c r="AX2005" s="13" t="s">
        <v>80</v>
      </c>
      <c r="AY2005" s="217" t="s">
        <v>206</v>
      </c>
    </row>
    <row r="2006" spans="1:65" s="2" customFormat="1" ht="16.5" customHeight="1">
      <c r="A2006" s="35"/>
      <c r="B2006" s="36"/>
      <c r="C2006" s="224" t="s">
        <v>4752</v>
      </c>
      <c r="D2006" s="224" t="s">
        <v>286</v>
      </c>
      <c r="E2006" s="225" t="s">
        <v>4753</v>
      </c>
      <c r="F2006" s="226" t="s">
        <v>4754</v>
      </c>
      <c r="G2006" s="227" t="s">
        <v>220</v>
      </c>
      <c r="H2006" s="228">
        <v>64.040000000000006</v>
      </c>
      <c r="I2006" s="229"/>
      <c r="J2006" s="230">
        <f>ROUND(I2006*H2006,2)</f>
        <v>0</v>
      </c>
      <c r="K2006" s="226" t="s">
        <v>19</v>
      </c>
      <c r="L2006" s="231"/>
      <c r="M2006" s="232" t="s">
        <v>19</v>
      </c>
      <c r="N2006" s="233" t="s">
        <v>43</v>
      </c>
      <c r="O2006" s="65"/>
      <c r="P2006" s="202">
        <f>O2006*H2006</f>
        <v>0</v>
      </c>
      <c r="Q2006" s="202">
        <v>4.0000000000000002E-4</v>
      </c>
      <c r="R2006" s="202">
        <f>Q2006*H2006</f>
        <v>2.5616000000000003E-2</v>
      </c>
      <c r="S2006" s="202">
        <v>0</v>
      </c>
      <c r="T2006" s="203">
        <f>S2006*H2006</f>
        <v>0</v>
      </c>
      <c r="U2006" s="35"/>
      <c r="V2006" s="35"/>
      <c r="W2006" s="35"/>
      <c r="X2006" s="35"/>
      <c r="Y2006" s="35"/>
      <c r="Z2006" s="35"/>
      <c r="AA2006" s="35"/>
      <c r="AB2006" s="35"/>
      <c r="AC2006" s="35"/>
      <c r="AD2006" s="35"/>
      <c r="AE2006" s="35"/>
      <c r="AR2006" s="204" t="s">
        <v>422</v>
      </c>
      <c r="AT2006" s="204" t="s">
        <v>286</v>
      </c>
      <c r="AU2006" s="204" t="s">
        <v>82</v>
      </c>
      <c r="AY2006" s="18" t="s">
        <v>206</v>
      </c>
      <c r="BE2006" s="205">
        <f>IF(N2006="základní",J2006,0)</f>
        <v>0</v>
      </c>
      <c r="BF2006" s="205">
        <f>IF(N2006="snížená",J2006,0)</f>
        <v>0</v>
      </c>
      <c r="BG2006" s="205">
        <f>IF(N2006="zákl. přenesená",J2006,0)</f>
        <v>0</v>
      </c>
      <c r="BH2006" s="205">
        <f>IF(N2006="sníž. přenesená",J2006,0)</f>
        <v>0</v>
      </c>
      <c r="BI2006" s="205">
        <f>IF(N2006="nulová",J2006,0)</f>
        <v>0</v>
      </c>
      <c r="BJ2006" s="18" t="s">
        <v>80</v>
      </c>
      <c r="BK2006" s="205">
        <f>ROUND(I2006*H2006,2)</f>
        <v>0</v>
      </c>
      <c r="BL2006" s="18" t="s">
        <v>343</v>
      </c>
      <c r="BM2006" s="204" t="s">
        <v>4755</v>
      </c>
    </row>
    <row r="2007" spans="1:65" s="2" customFormat="1" ht="21.75" customHeight="1">
      <c r="A2007" s="35"/>
      <c r="B2007" s="36"/>
      <c r="C2007" s="193" t="s">
        <v>4756</v>
      </c>
      <c r="D2007" s="193" t="s">
        <v>208</v>
      </c>
      <c r="E2007" s="194" t="s">
        <v>4757</v>
      </c>
      <c r="F2007" s="195" t="s">
        <v>4758</v>
      </c>
      <c r="G2007" s="196" t="s">
        <v>325</v>
      </c>
      <c r="H2007" s="197">
        <v>42.41</v>
      </c>
      <c r="I2007" s="198"/>
      <c r="J2007" s="199">
        <f>ROUND(I2007*H2007,2)</f>
        <v>0</v>
      </c>
      <c r="K2007" s="195" t="s">
        <v>277</v>
      </c>
      <c r="L2007" s="40"/>
      <c r="M2007" s="200" t="s">
        <v>19</v>
      </c>
      <c r="N2007" s="201" t="s">
        <v>43</v>
      </c>
      <c r="O2007" s="65"/>
      <c r="P2007" s="202">
        <f>O2007*H2007</f>
        <v>0</v>
      </c>
      <c r="Q2007" s="202">
        <v>0</v>
      </c>
      <c r="R2007" s="202">
        <f>Q2007*H2007</f>
        <v>0</v>
      </c>
      <c r="S2007" s="202">
        <v>0</v>
      </c>
      <c r="T2007" s="203">
        <f>S2007*H2007</f>
        <v>0</v>
      </c>
      <c r="U2007" s="35"/>
      <c r="V2007" s="35"/>
      <c r="W2007" s="35"/>
      <c r="X2007" s="35"/>
      <c r="Y2007" s="35"/>
      <c r="Z2007" s="35"/>
      <c r="AA2007" s="35"/>
      <c r="AB2007" s="35"/>
      <c r="AC2007" s="35"/>
      <c r="AD2007" s="35"/>
      <c r="AE2007" s="35"/>
      <c r="AR2007" s="204" t="s">
        <v>343</v>
      </c>
      <c r="AT2007" s="204" t="s">
        <v>208</v>
      </c>
      <c r="AU2007" s="204" t="s">
        <v>82</v>
      </c>
      <c r="AY2007" s="18" t="s">
        <v>206</v>
      </c>
      <c r="BE2007" s="205">
        <f>IF(N2007="základní",J2007,0)</f>
        <v>0</v>
      </c>
      <c r="BF2007" s="205">
        <f>IF(N2007="snížená",J2007,0)</f>
        <v>0</v>
      </c>
      <c r="BG2007" s="205">
        <f>IF(N2007="zákl. přenesená",J2007,0)</f>
        <v>0</v>
      </c>
      <c r="BH2007" s="205">
        <f>IF(N2007="sníž. přenesená",J2007,0)</f>
        <v>0</v>
      </c>
      <c r="BI2007" s="205">
        <f>IF(N2007="nulová",J2007,0)</f>
        <v>0</v>
      </c>
      <c r="BJ2007" s="18" t="s">
        <v>80</v>
      </c>
      <c r="BK2007" s="205">
        <f>ROUND(I2007*H2007,2)</f>
        <v>0</v>
      </c>
      <c r="BL2007" s="18" t="s">
        <v>343</v>
      </c>
      <c r="BM2007" s="204" t="s">
        <v>4759</v>
      </c>
    </row>
    <row r="2008" spans="1:65" s="2" customFormat="1" ht="29.25">
      <c r="A2008" s="35"/>
      <c r="B2008" s="36"/>
      <c r="C2008" s="37"/>
      <c r="D2008" s="208" t="s">
        <v>279</v>
      </c>
      <c r="E2008" s="37"/>
      <c r="F2008" s="221" t="s">
        <v>4760</v>
      </c>
      <c r="G2008" s="37"/>
      <c r="H2008" s="37"/>
      <c r="I2008" s="116"/>
      <c r="J2008" s="37"/>
      <c r="K2008" s="37"/>
      <c r="L2008" s="40"/>
      <c r="M2008" s="222"/>
      <c r="N2008" s="223"/>
      <c r="O2008" s="65"/>
      <c r="P2008" s="65"/>
      <c r="Q2008" s="65"/>
      <c r="R2008" s="65"/>
      <c r="S2008" s="65"/>
      <c r="T2008" s="66"/>
      <c r="U2008" s="35"/>
      <c r="V2008" s="35"/>
      <c r="W2008" s="35"/>
      <c r="X2008" s="35"/>
      <c r="Y2008" s="35"/>
      <c r="Z2008" s="35"/>
      <c r="AA2008" s="35"/>
      <c r="AB2008" s="35"/>
      <c r="AC2008" s="35"/>
      <c r="AD2008" s="35"/>
      <c r="AE2008" s="35"/>
      <c r="AT2008" s="18" t="s">
        <v>279</v>
      </c>
      <c r="AU2008" s="18" t="s">
        <v>82</v>
      </c>
    </row>
    <row r="2009" spans="1:65" s="13" customFormat="1" ht="11.25">
      <c r="B2009" s="206"/>
      <c r="C2009" s="207"/>
      <c r="D2009" s="208" t="s">
        <v>246</v>
      </c>
      <c r="E2009" s="209" t="s">
        <v>19</v>
      </c>
      <c r="F2009" s="210" t="s">
        <v>4761</v>
      </c>
      <c r="G2009" s="207"/>
      <c r="H2009" s="211">
        <v>42.41</v>
      </c>
      <c r="I2009" s="212"/>
      <c r="J2009" s="207"/>
      <c r="K2009" s="207"/>
      <c r="L2009" s="213"/>
      <c r="M2009" s="214"/>
      <c r="N2009" s="215"/>
      <c r="O2009" s="215"/>
      <c r="P2009" s="215"/>
      <c r="Q2009" s="215"/>
      <c r="R2009" s="215"/>
      <c r="S2009" s="215"/>
      <c r="T2009" s="216"/>
      <c r="AT2009" s="217" t="s">
        <v>246</v>
      </c>
      <c r="AU2009" s="217" t="s">
        <v>82</v>
      </c>
      <c r="AV2009" s="13" t="s">
        <v>82</v>
      </c>
      <c r="AW2009" s="13" t="s">
        <v>33</v>
      </c>
      <c r="AX2009" s="13" t="s">
        <v>80</v>
      </c>
      <c r="AY2009" s="217" t="s">
        <v>206</v>
      </c>
    </row>
    <row r="2010" spans="1:65" s="2" customFormat="1" ht="16.5" customHeight="1">
      <c r="A2010" s="35"/>
      <c r="B2010" s="36"/>
      <c r="C2010" s="224" t="s">
        <v>4762</v>
      </c>
      <c r="D2010" s="224" t="s">
        <v>286</v>
      </c>
      <c r="E2010" s="225" t="s">
        <v>4763</v>
      </c>
      <c r="F2010" s="226" t="s">
        <v>4764</v>
      </c>
      <c r="G2010" s="227" t="s">
        <v>325</v>
      </c>
      <c r="H2010" s="228">
        <v>43.258000000000003</v>
      </c>
      <c r="I2010" s="229"/>
      <c r="J2010" s="230">
        <f>ROUND(I2010*H2010,2)</f>
        <v>0</v>
      </c>
      <c r="K2010" s="226" t="s">
        <v>277</v>
      </c>
      <c r="L2010" s="231"/>
      <c r="M2010" s="232" t="s">
        <v>19</v>
      </c>
      <c r="N2010" s="233" t="s">
        <v>43</v>
      </c>
      <c r="O2010" s="65"/>
      <c r="P2010" s="202">
        <f>O2010*H2010</f>
        <v>0</v>
      </c>
      <c r="Q2010" s="202">
        <v>7.7000000000000002E-3</v>
      </c>
      <c r="R2010" s="202">
        <f>Q2010*H2010</f>
        <v>0.33308660000000001</v>
      </c>
      <c r="S2010" s="202">
        <v>0</v>
      </c>
      <c r="T2010" s="203">
        <f>S2010*H2010</f>
        <v>0</v>
      </c>
      <c r="U2010" s="35"/>
      <c r="V2010" s="35"/>
      <c r="W2010" s="35"/>
      <c r="X2010" s="35"/>
      <c r="Y2010" s="35"/>
      <c r="Z2010" s="35"/>
      <c r="AA2010" s="35"/>
      <c r="AB2010" s="35"/>
      <c r="AC2010" s="35"/>
      <c r="AD2010" s="35"/>
      <c r="AE2010" s="35"/>
      <c r="AR2010" s="204" t="s">
        <v>422</v>
      </c>
      <c r="AT2010" s="204" t="s">
        <v>286</v>
      </c>
      <c r="AU2010" s="204" t="s">
        <v>82</v>
      </c>
      <c r="AY2010" s="18" t="s">
        <v>206</v>
      </c>
      <c r="BE2010" s="205">
        <f>IF(N2010="základní",J2010,0)</f>
        <v>0</v>
      </c>
      <c r="BF2010" s="205">
        <f>IF(N2010="snížená",J2010,0)</f>
        <v>0</v>
      </c>
      <c r="BG2010" s="205">
        <f>IF(N2010="zákl. přenesená",J2010,0)</f>
        <v>0</v>
      </c>
      <c r="BH2010" s="205">
        <f>IF(N2010="sníž. přenesená",J2010,0)</f>
        <v>0</v>
      </c>
      <c r="BI2010" s="205">
        <f>IF(N2010="nulová",J2010,0)</f>
        <v>0</v>
      </c>
      <c r="BJ2010" s="18" t="s">
        <v>80</v>
      </c>
      <c r="BK2010" s="205">
        <f>ROUND(I2010*H2010,2)</f>
        <v>0</v>
      </c>
      <c r="BL2010" s="18" t="s">
        <v>343</v>
      </c>
      <c r="BM2010" s="204" t="s">
        <v>4765</v>
      </c>
    </row>
    <row r="2011" spans="1:65" s="13" customFormat="1" ht="11.25">
      <c r="B2011" s="206"/>
      <c r="C2011" s="207"/>
      <c r="D2011" s="208" t="s">
        <v>246</v>
      </c>
      <c r="E2011" s="207"/>
      <c r="F2011" s="210" t="s">
        <v>4766</v>
      </c>
      <c r="G2011" s="207"/>
      <c r="H2011" s="211">
        <v>43.258000000000003</v>
      </c>
      <c r="I2011" s="212"/>
      <c r="J2011" s="207"/>
      <c r="K2011" s="207"/>
      <c r="L2011" s="213"/>
      <c r="M2011" s="214"/>
      <c r="N2011" s="215"/>
      <c r="O2011" s="215"/>
      <c r="P2011" s="215"/>
      <c r="Q2011" s="215"/>
      <c r="R2011" s="215"/>
      <c r="S2011" s="215"/>
      <c r="T2011" s="216"/>
      <c r="AT2011" s="217" t="s">
        <v>246</v>
      </c>
      <c r="AU2011" s="217" t="s">
        <v>82</v>
      </c>
      <c r="AV2011" s="13" t="s">
        <v>82</v>
      </c>
      <c r="AW2011" s="13" t="s">
        <v>4</v>
      </c>
      <c r="AX2011" s="13" t="s">
        <v>80</v>
      </c>
      <c r="AY2011" s="217" t="s">
        <v>206</v>
      </c>
    </row>
    <row r="2012" spans="1:65" s="2" customFormat="1" ht="16.5" customHeight="1">
      <c r="A2012" s="35"/>
      <c r="B2012" s="36"/>
      <c r="C2012" s="193" t="s">
        <v>4767</v>
      </c>
      <c r="D2012" s="193" t="s">
        <v>208</v>
      </c>
      <c r="E2012" s="194" t="s">
        <v>4768</v>
      </c>
      <c r="F2012" s="195" t="s">
        <v>4769</v>
      </c>
      <c r="G2012" s="196" t="s">
        <v>325</v>
      </c>
      <c r="H2012" s="197">
        <v>42.41</v>
      </c>
      <c r="I2012" s="198"/>
      <c r="J2012" s="199">
        <f>ROUND(I2012*H2012,2)</f>
        <v>0</v>
      </c>
      <c r="K2012" s="195" t="s">
        <v>277</v>
      </c>
      <c r="L2012" s="40"/>
      <c r="M2012" s="200" t="s">
        <v>19</v>
      </c>
      <c r="N2012" s="201" t="s">
        <v>43</v>
      </c>
      <c r="O2012" s="65"/>
      <c r="P2012" s="202">
        <f>O2012*H2012</f>
        <v>0</v>
      </c>
      <c r="Q2012" s="202">
        <v>0</v>
      </c>
      <c r="R2012" s="202">
        <f>Q2012*H2012</f>
        <v>0</v>
      </c>
      <c r="S2012" s="202">
        <v>0</v>
      </c>
      <c r="T2012" s="203">
        <f>S2012*H2012</f>
        <v>0</v>
      </c>
      <c r="U2012" s="35"/>
      <c r="V2012" s="35"/>
      <c r="W2012" s="35"/>
      <c r="X2012" s="35"/>
      <c r="Y2012" s="35"/>
      <c r="Z2012" s="35"/>
      <c r="AA2012" s="35"/>
      <c r="AB2012" s="35"/>
      <c r="AC2012" s="35"/>
      <c r="AD2012" s="35"/>
      <c r="AE2012" s="35"/>
      <c r="AR2012" s="204" t="s">
        <v>343</v>
      </c>
      <c r="AT2012" s="204" t="s">
        <v>208</v>
      </c>
      <c r="AU2012" s="204" t="s">
        <v>82</v>
      </c>
      <c r="AY2012" s="18" t="s">
        <v>206</v>
      </c>
      <c r="BE2012" s="205">
        <f>IF(N2012="základní",J2012,0)</f>
        <v>0</v>
      </c>
      <c r="BF2012" s="205">
        <f>IF(N2012="snížená",J2012,0)</f>
        <v>0</v>
      </c>
      <c r="BG2012" s="205">
        <f>IF(N2012="zákl. přenesená",J2012,0)</f>
        <v>0</v>
      </c>
      <c r="BH2012" s="205">
        <f>IF(N2012="sníž. přenesená",J2012,0)</f>
        <v>0</v>
      </c>
      <c r="BI2012" s="205">
        <f>IF(N2012="nulová",J2012,0)</f>
        <v>0</v>
      </c>
      <c r="BJ2012" s="18" t="s">
        <v>80</v>
      </c>
      <c r="BK2012" s="205">
        <f>ROUND(I2012*H2012,2)</f>
        <v>0</v>
      </c>
      <c r="BL2012" s="18" t="s">
        <v>343</v>
      </c>
      <c r="BM2012" s="204" t="s">
        <v>4770</v>
      </c>
    </row>
    <row r="2013" spans="1:65" s="2" customFormat="1" ht="39">
      <c r="A2013" s="35"/>
      <c r="B2013" s="36"/>
      <c r="C2013" s="37"/>
      <c r="D2013" s="208" t="s">
        <v>279</v>
      </c>
      <c r="E2013" s="37"/>
      <c r="F2013" s="221" t="s">
        <v>4771</v>
      </c>
      <c r="G2013" s="37"/>
      <c r="H2013" s="37"/>
      <c r="I2013" s="116"/>
      <c r="J2013" s="37"/>
      <c r="K2013" s="37"/>
      <c r="L2013" s="40"/>
      <c r="M2013" s="222"/>
      <c r="N2013" s="223"/>
      <c r="O2013" s="65"/>
      <c r="P2013" s="65"/>
      <c r="Q2013" s="65"/>
      <c r="R2013" s="65"/>
      <c r="S2013" s="65"/>
      <c r="T2013" s="66"/>
      <c r="U2013" s="35"/>
      <c r="V2013" s="35"/>
      <c r="W2013" s="35"/>
      <c r="X2013" s="35"/>
      <c r="Y2013" s="35"/>
      <c r="Z2013" s="35"/>
      <c r="AA2013" s="35"/>
      <c r="AB2013" s="35"/>
      <c r="AC2013" s="35"/>
      <c r="AD2013" s="35"/>
      <c r="AE2013" s="35"/>
      <c r="AT2013" s="18" t="s">
        <v>279</v>
      </c>
      <c r="AU2013" s="18" t="s">
        <v>82</v>
      </c>
    </row>
    <row r="2014" spans="1:65" s="2" customFormat="1" ht="16.5" customHeight="1">
      <c r="A2014" s="35"/>
      <c r="B2014" s="36"/>
      <c r="C2014" s="224" t="s">
        <v>4772</v>
      </c>
      <c r="D2014" s="224" t="s">
        <v>286</v>
      </c>
      <c r="E2014" s="225" t="s">
        <v>4773</v>
      </c>
      <c r="F2014" s="226" t="s">
        <v>4774</v>
      </c>
      <c r="G2014" s="227" t="s">
        <v>220</v>
      </c>
      <c r="H2014" s="228">
        <v>43.258000000000003</v>
      </c>
      <c r="I2014" s="229"/>
      <c r="J2014" s="230">
        <f>ROUND(I2014*H2014,2)</f>
        <v>0</v>
      </c>
      <c r="K2014" s="226" t="s">
        <v>277</v>
      </c>
      <c r="L2014" s="231"/>
      <c r="M2014" s="232" t="s">
        <v>19</v>
      </c>
      <c r="N2014" s="233" t="s">
        <v>43</v>
      </c>
      <c r="O2014" s="65"/>
      <c r="P2014" s="202">
        <f>O2014*H2014</f>
        <v>0</v>
      </c>
      <c r="Q2014" s="202">
        <v>6.0000000000000002E-5</v>
      </c>
      <c r="R2014" s="202">
        <f>Q2014*H2014</f>
        <v>2.5954800000000003E-3</v>
      </c>
      <c r="S2014" s="202">
        <v>0</v>
      </c>
      <c r="T2014" s="203">
        <f>S2014*H2014</f>
        <v>0</v>
      </c>
      <c r="U2014" s="35"/>
      <c r="V2014" s="35"/>
      <c r="W2014" s="35"/>
      <c r="X2014" s="35"/>
      <c r="Y2014" s="35"/>
      <c r="Z2014" s="35"/>
      <c r="AA2014" s="35"/>
      <c r="AB2014" s="35"/>
      <c r="AC2014" s="35"/>
      <c r="AD2014" s="35"/>
      <c r="AE2014" s="35"/>
      <c r="AR2014" s="204" t="s">
        <v>422</v>
      </c>
      <c r="AT2014" s="204" t="s">
        <v>286</v>
      </c>
      <c r="AU2014" s="204" t="s">
        <v>82</v>
      </c>
      <c r="AY2014" s="18" t="s">
        <v>206</v>
      </c>
      <c r="BE2014" s="205">
        <f>IF(N2014="základní",J2014,0)</f>
        <v>0</v>
      </c>
      <c r="BF2014" s="205">
        <f>IF(N2014="snížená",J2014,0)</f>
        <v>0</v>
      </c>
      <c r="BG2014" s="205">
        <f>IF(N2014="zákl. přenesená",J2014,0)</f>
        <v>0</v>
      </c>
      <c r="BH2014" s="205">
        <f>IF(N2014="sníž. přenesená",J2014,0)</f>
        <v>0</v>
      </c>
      <c r="BI2014" s="205">
        <f>IF(N2014="nulová",J2014,0)</f>
        <v>0</v>
      </c>
      <c r="BJ2014" s="18" t="s">
        <v>80</v>
      </c>
      <c r="BK2014" s="205">
        <f>ROUND(I2014*H2014,2)</f>
        <v>0</v>
      </c>
      <c r="BL2014" s="18" t="s">
        <v>343</v>
      </c>
      <c r="BM2014" s="204" t="s">
        <v>4775</v>
      </c>
    </row>
    <row r="2015" spans="1:65" s="13" customFormat="1" ht="11.25">
      <c r="B2015" s="206"/>
      <c r="C2015" s="207"/>
      <c r="D2015" s="208" t="s">
        <v>246</v>
      </c>
      <c r="E2015" s="207"/>
      <c r="F2015" s="210" t="s">
        <v>4766</v>
      </c>
      <c r="G2015" s="207"/>
      <c r="H2015" s="211">
        <v>43.258000000000003</v>
      </c>
      <c r="I2015" s="212"/>
      <c r="J2015" s="207"/>
      <c r="K2015" s="207"/>
      <c r="L2015" s="213"/>
      <c r="M2015" s="214"/>
      <c r="N2015" s="215"/>
      <c r="O2015" s="215"/>
      <c r="P2015" s="215"/>
      <c r="Q2015" s="215"/>
      <c r="R2015" s="215"/>
      <c r="S2015" s="215"/>
      <c r="T2015" s="216"/>
      <c r="AT2015" s="217" t="s">
        <v>246</v>
      </c>
      <c r="AU2015" s="217" t="s">
        <v>82</v>
      </c>
      <c r="AV2015" s="13" t="s">
        <v>82</v>
      </c>
      <c r="AW2015" s="13" t="s">
        <v>4</v>
      </c>
      <c r="AX2015" s="13" t="s">
        <v>80</v>
      </c>
      <c r="AY2015" s="217" t="s">
        <v>206</v>
      </c>
    </row>
    <row r="2016" spans="1:65" s="2" customFormat="1" ht="21.75" customHeight="1">
      <c r="A2016" s="35"/>
      <c r="B2016" s="36"/>
      <c r="C2016" s="193" t="s">
        <v>4776</v>
      </c>
      <c r="D2016" s="193" t="s">
        <v>208</v>
      </c>
      <c r="E2016" s="194" t="s">
        <v>4777</v>
      </c>
      <c r="F2016" s="195" t="s">
        <v>4778</v>
      </c>
      <c r="G2016" s="196" t="s">
        <v>289</v>
      </c>
      <c r="H2016" s="197">
        <v>0.373</v>
      </c>
      <c r="I2016" s="198"/>
      <c r="J2016" s="199">
        <f>ROUND(I2016*H2016,2)</f>
        <v>0</v>
      </c>
      <c r="K2016" s="195" t="s">
        <v>277</v>
      </c>
      <c r="L2016" s="40"/>
      <c r="M2016" s="200" t="s">
        <v>19</v>
      </c>
      <c r="N2016" s="201" t="s">
        <v>43</v>
      </c>
      <c r="O2016" s="65"/>
      <c r="P2016" s="202">
        <f>O2016*H2016</f>
        <v>0</v>
      </c>
      <c r="Q2016" s="202">
        <v>0</v>
      </c>
      <c r="R2016" s="202">
        <f>Q2016*H2016</f>
        <v>0</v>
      </c>
      <c r="S2016" s="202">
        <v>0</v>
      </c>
      <c r="T2016" s="203">
        <f>S2016*H2016</f>
        <v>0</v>
      </c>
      <c r="U2016" s="35"/>
      <c r="V2016" s="35"/>
      <c r="W2016" s="35"/>
      <c r="X2016" s="35"/>
      <c r="Y2016" s="35"/>
      <c r="Z2016" s="35"/>
      <c r="AA2016" s="35"/>
      <c r="AB2016" s="35"/>
      <c r="AC2016" s="35"/>
      <c r="AD2016" s="35"/>
      <c r="AE2016" s="35"/>
      <c r="AR2016" s="204" t="s">
        <v>343</v>
      </c>
      <c r="AT2016" s="204" t="s">
        <v>208</v>
      </c>
      <c r="AU2016" s="204" t="s">
        <v>82</v>
      </c>
      <c r="AY2016" s="18" t="s">
        <v>206</v>
      </c>
      <c r="BE2016" s="205">
        <f>IF(N2016="základní",J2016,0)</f>
        <v>0</v>
      </c>
      <c r="BF2016" s="205">
        <f>IF(N2016="snížená",J2016,0)</f>
        <v>0</v>
      </c>
      <c r="BG2016" s="205">
        <f>IF(N2016="zákl. přenesená",J2016,0)</f>
        <v>0</v>
      </c>
      <c r="BH2016" s="205">
        <f>IF(N2016="sníž. přenesená",J2016,0)</f>
        <v>0</v>
      </c>
      <c r="BI2016" s="205">
        <f>IF(N2016="nulová",J2016,0)</f>
        <v>0</v>
      </c>
      <c r="BJ2016" s="18" t="s">
        <v>80</v>
      </c>
      <c r="BK2016" s="205">
        <f>ROUND(I2016*H2016,2)</f>
        <v>0</v>
      </c>
      <c r="BL2016" s="18" t="s">
        <v>343</v>
      </c>
      <c r="BM2016" s="204" t="s">
        <v>4779</v>
      </c>
    </row>
    <row r="2017" spans="1:65" s="2" customFormat="1" ht="78">
      <c r="A2017" s="35"/>
      <c r="B2017" s="36"/>
      <c r="C2017" s="37"/>
      <c r="D2017" s="208" t="s">
        <v>279</v>
      </c>
      <c r="E2017" s="37"/>
      <c r="F2017" s="221" t="s">
        <v>4780</v>
      </c>
      <c r="G2017" s="37"/>
      <c r="H2017" s="37"/>
      <c r="I2017" s="116"/>
      <c r="J2017" s="37"/>
      <c r="K2017" s="37"/>
      <c r="L2017" s="40"/>
      <c r="M2017" s="222"/>
      <c r="N2017" s="223"/>
      <c r="O2017" s="65"/>
      <c r="P2017" s="65"/>
      <c r="Q2017" s="65"/>
      <c r="R2017" s="65"/>
      <c r="S2017" s="65"/>
      <c r="T2017" s="66"/>
      <c r="U2017" s="35"/>
      <c r="V2017" s="35"/>
      <c r="W2017" s="35"/>
      <c r="X2017" s="35"/>
      <c r="Y2017" s="35"/>
      <c r="Z2017" s="35"/>
      <c r="AA2017" s="35"/>
      <c r="AB2017" s="35"/>
      <c r="AC2017" s="35"/>
      <c r="AD2017" s="35"/>
      <c r="AE2017" s="35"/>
      <c r="AT2017" s="18" t="s">
        <v>279</v>
      </c>
      <c r="AU2017" s="18" t="s">
        <v>82</v>
      </c>
    </row>
    <row r="2018" spans="1:65" s="12" customFormat="1" ht="22.9" customHeight="1">
      <c r="B2018" s="177"/>
      <c r="C2018" s="178"/>
      <c r="D2018" s="179" t="s">
        <v>71</v>
      </c>
      <c r="E2018" s="191" t="s">
        <v>4781</v>
      </c>
      <c r="F2018" s="191" t="s">
        <v>4782</v>
      </c>
      <c r="G2018" s="178"/>
      <c r="H2018" s="178"/>
      <c r="I2018" s="181"/>
      <c r="J2018" s="192">
        <f>BK2018</f>
        <v>0</v>
      </c>
      <c r="K2018" s="178"/>
      <c r="L2018" s="183"/>
      <c r="M2018" s="184"/>
      <c r="N2018" s="185"/>
      <c r="O2018" s="185"/>
      <c r="P2018" s="186">
        <f>SUM(P2019:P2084)</f>
        <v>0</v>
      </c>
      <c r="Q2018" s="185"/>
      <c r="R2018" s="186">
        <f>SUM(R2019:R2084)</f>
        <v>46.741773819999999</v>
      </c>
      <c r="S2018" s="185"/>
      <c r="T2018" s="187">
        <f>SUM(T2019:T2084)</f>
        <v>0</v>
      </c>
      <c r="AR2018" s="188" t="s">
        <v>82</v>
      </c>
      <c r="AT2018" s="189" t="s">
        <v>71</v>
      </c>
      <c r="AU2018" s="189" t="s">
        <v>80</v>
      </c>
      <c r="AY2018" s="188" t="s">
        <v>206</v>
      </c>
      <c r="BK2018" s="190">
        <f>SUM(BK2019:BK2084)</f>
        <v>0</v>
      </c>
    </row>
    <row r="2019" spans="1:65" s="2" customFormat="1" ht="21.75" customHeight="1">
      <c r="A2019" s="35"/>
      <c r="B2019" s="36"/>
      <c r="C2019" s="193" t="s">
        <v>4783</v>
      </c>
      <c r="D2019" s="193" t="s">
        <v>208</v>
      </c>
      <c r="E2019" s="194" t="s">
        <v>4784</v>
      </c>
      <c r="F2019" s="195" t="s">
        <v>4785</v>
      </c>
      <c r="G2019" s="196" t="s">
        <v>220</v>
      </c>
      <c r="H2019" s="197">
        <v>309.12</v>
      </c>
      <c r="I2019" s="198"/>
      <c r="J2019" s="199">
        <f>ROUND(I2019*H2019,2)</f>
        <v>0</v>
      </c>
      <c r="K2019" s="195" t="s">
        <v>277</v>
      </c>
      <c r="L2019" s="40"/>
      <c r="M2019" s="200" t="s">
        <v>19</v>
      </c>
      <c r="N2019" s="201" t="s">
        <v>43</v>
      </c>
      <c r="O2019" s="65"/>
      <c r="P2019" s="202">
        <f>O2019*H2019</f>
        <v>0</v>
      </c>
      <c r="Q2019" s="202">
        <v>1.3500000000000001E-3</v>
      </c>
      <c r="R2019" s="202">
        <f>Q2019*H2019</f>
        <v>0.41731200000000002</v>
      </c>
      <c r="S2019" s="202">
        <v>0</v>
      </c>
      <c r="T2019" s="203">
        <f>S2019*H2019</f>
        <v>0</v>
      </c>
      <c r="U2019" s="35"/>
      <c r="V2019" s="35"/>
      <c r="W2019" s="35"/>
      <c r="X2019" s="35"/>
      <c r="Y2019" s="35"/>
      <c r="Z2019" s="35"/>
      <c r="AA2019" s="35"/>
      <c r="AB2019" s="35"/>
      <c r="AC2019" s="35"/>
      <c r="AD2019" s="35"/>
      <c r="AE2019" s="35"/>
      <c r="AR2019" s="204" t="s">
        <v>343</v>
      </c>
      <c r="AT2019" s="204" t="s">
        <v>208</v>
      </c>
      <c r="AU2019" s="204" t="s">
        <v>82</v>
      </c>
      <c r="AY2019" s="18" t="s">
        <v>206</v>
      </c>
      <c r="BE2019" s="205">
        <f>IF(N2019="základní",J2019,0)</f>
        <v>0</v>
      </c>
      <c r="BF2019" s="205">
        <f>IF(N2019="snížená",J2019,0)</f>
        <v>0</v>
      </c>
      <c r="BG2019" s="205">
        <f>IF(N2019="zákl. přenesená",J2019,0)</f>
        <v>0</v>
      </c>
      <c r="BH2019" s="205">
        <f>IF(N2019="sníž. přenesená",J2019,0)</f>
        <v>0</v>
      </c>
      <c r="BI2019" s="205">
        <f>IF(N2019="nulová",J2019,0)</f>
        <v>0</v>
      </c>
      <c r="BJ2019" s="18" t="s">
        <v>80</v>
      </c>
      <c r="BK2019" s="205">
        <f>ROUND(I2019*H2019,2)</f>
        <v>0</v>
      </c>
      <c r="BL2019" s="18" t="s">
        <v>343</v>
      </c>
      <c r="BM2019" s="204" t="s">
        <v>4786</v>
      </c>
    </row>
    <row r="2020" spans="1:65" s="2" customFormat="1" ht="48.75">
      <c r="A2020" s="35"/>
      <c r="B2020" s="36"/>
      <c r="C2020" s="37"/>
      <c r="D2020" s="208" t="s">
        <v>279</v>
      </c>
      <c r="E2020" s="37"/>
      <c r="F2020" s="221" t="s">
        <v>4787</v>
      </c>
      <c r="G2020" s="37"/>
      <c r="H2020" s="37"/>
      <c r="I2020" s="116"/>
      <c r="J2020" s="37"/>
      <c r="K2020" s="37"/>
      <c r="L2020" s="40"/>
      <c r="M2020" s="222"/>
      <c r="N2020" s="223"/>
      <c r="O2020" s="65"/>
      <c r="P2020" s="65"/>
      <c r="Q2020" s="65"/>
      <c r="R2020" s="65"/>
      <c r="S2020" s="65"/>
      <c r="T2020" s="66"/>
      <c r="U2020" s="35"/>
      <c r="V2020" s="35"/>
      <c r="W2020" s="35"/>
      <c r="X2020" s="35"/>
      <c r="Y2020" s="35"/>
      <c r="Z2020" s="35"/>
      <c r="AA2020" s="35"/>
      <c r="AB2020" s="35"/>
      <c r="AC2020" s="35"/>
      <c r="AD2020" s="35"/>
      <c r="AE2020" s="35"/>
      <c r="AT2020" s="18" t="s">
        <v>279</v>
      </c>
      <c r="AU2020" s="18" t="s">
        <v>82</v>
      </c>
    </row>
    <row r="2021" spans="1:65" s="13" customFormat="1" ht="11.25">
      <c r="B2021" s="206"/>
      <c r="C2021" s="207"/>
      <c r="D2021" s="208" t="s">
        <v>246</v>
      </c>
      <c r="E2021" s="209" t="s">
        <v>19</v>
      </c>
      <c r="F2021" s="210" t="s">
        <v>4788</v>
      </c>
      <c r="G2021" s="207"/>
      <c r="H2021" s="211">
        <v>309.12</v>
      </c>
      <c r="I2021" s="212"/>
      <c r="J2021" s="207"/>
      <c r="K2021" s="207"/>
      <c r="L2021" s="213"/>
      <c r="M2021" s="214"/>
      <c r="N2021" s="215"/>
      <c r="O2021" s="215"/>
      <c r="P2021" s="215"/>
      <c r="Q2021" s="215"/>
      <c r="R2021" s="215"/>
      <c r="S2021" s="215"/>
      <c r="T2021" s="216"/>
      <c r="AT2021" s="217" t="s">
        <v>246</v>
      </c>
      <c r="AU2021" s="217" t="s">
        <v>82</v>
      </c>
      <c r="AV2021" s="13" t="s">
        <v>82</v>
      </c>
      <c r="AW2021" s="13" t="s">
        <v>33</v>
      </c>
      <c r="AX2021" s="13" t="s">
        <v>80</v>
      </c>
      <c r="AY2021" s="217" t="s">
        <v>206</v>
      </c>
    </row>
    <row r="2022" spans="1:65" s="2" customFormat="1" ht="16.5" customHeight="1">
      <c r="A2022" s="35"/>
      <c r="B2022" s="36"/>
      <c r="C2022" s="193" t="s">
        <v>4789</v>
      </c>
      <c r="D2022" s="193" t="s">
        <v>208</v>
      </c>
      <c r="E2022" s="194" t="s">
        <v>4790</v>
      </c>
      <c r="F2022" s="195" t="s">
        <v>4791</v>
      </c>
      <c r="G2022" s="196" t="s">
        <v>325</v>
      </c>
      <c r="H2022" s="197">
        <v>741.74</v>
      </c>
      <c r="I2022" s="198"/>
      <c r="J2022" s="199">
        <f>ROUND(I2022*H2022,2)</f>
        <v>0</v>
      </c>
      <c r="K2022" s="195" t="s">
        <v>277</v>
      </c>
      <c r="L2022" s="40"/>
      <c r="M2022" s="200" t="s">
        <v>19</v>
      </c>
      <c r="N2022" s="201" t="s">
        <v>43</v>
      </c>
      <c r="O2022" s="65"/>
      <c r="P2022" s="202">
        <f>O2022*H2022</f>
        <v>0</v>
      </c>
      <c r="Q2022" s="202">
        <v>2.9999999999999997E-4</v>
      </c>
      <c r="R2022" s="202">
        <f>Q2022*H2022</f>
        <v>0.22252199999999997</v>
      </c>
      <c r="S2022" s="202">
        <v>0</v>
      </c>
      <c r="T2022" s="203">
        <f>S2022*H2022</f>
        <v>0</v>
      </c>
      <c r="U2022" s="35"/>
      <c r="V2022" s="35"/>
      <c r="W2022" s="35"/>
      <c r="X2022" s="35"/>
      <c r="Y2022" s="35"/>
      <c r="Z2022" s="35"/>
      <c r="AA2022" s="35"/>
      <c r="AB2022" s="35"/>
      <c r="AC2022" s="35"/>
      <c r="AD2022" s="35"/>
      <c r="AE2022" s="35"/>
      <c r="AR2022" s="204" t="s">
        <v>343</v>
      </c>
      <c r="AT2022" s="204" t="s">
        <v>208</v>
      </c>
      <c r="AU2022" s="204" t="s">
        <v>82</v>
      </c>
      <c r="AY2022" s="18" t="s">
        <v>206</v>
      </c>
      <c r="BE2022" s="205">
        <f>IF(N2022="základní",J2022,0)</f>
        <v>0</v>
      </c>
      <c r="BF2022" s="205">
        <f>IF(N2022="snížená",J2022,0)</f>
        <v>0</v>
      </c>
      <c r="BG2022" s="205">
        <f>IF(N2022="zákl. přenesená",J2022,0)</f>
        <v>0</v>
      </c>
      <c r="BH2022" s="205">
        <f>IF(N2022="sníž. přenesená",J2022,0)</f>
        <v>0</v>
      </c>
      <c r="BI2022" s="205">
        <f>IF(N2022="nulová",J2022,0)</f>
        <v>0</v>
      </c>
      <c r="BJ2022" s="18" t="s">
        <v>80</v>
      </c>
      <c r="BK2022" s="205">
        <f>ROUND(I2022*H2022,2)</f>
        <v>0</v>
      </c>
      <c r="BL2022" s="18" t="s">
        <v>343</v>
      </c>
      <c r="BM2022" s="204" t="s">
        <v>4792</v>
      </c>
    </row>
    <row r="2023" spans="1:65" s="13" customFormat="1" ht="11.25">
      <c r="B2023" s="206"/>
      <c r="C2023" s="207"/>
      <c r="D2023" s="208" t="s">
        <v>246</v>
      </c>
      <c r="E2023" s="209" t="s">
        <v>19</v>
      </c>
      <c r="F2023" s="210" t="s">
        <v>2462</v>
      </c>
      <c r="G2023" s="207"/>
      <c r="H2023" s="211">
        <v>741.74</v>
      </c>
      <c r="I2023" s="212"/>
      <c r="J2023" s="207"/>
      <c r="K2023" s="207"/>
      <c r="L2023" s="213"/>
      <c r="M2023" s="214"/>
      <c r="N2023" s="215"/>
      <c r="O2023" s="215"/>
      <c r="P2023" s="215"/>
      <c r="Q2023" s="215"/>
      <c r="R2023" s="215"/>
      <c r="S2023" s="215"/>
      <c r="T2023" s="216"/>
      <c r="AT2023" s="217" t="s">
        <v>246</v>
      </c>
      <c r="AU2023" s="217" t="s">
        <v>82</v>
      </c>
      <c r="AV2023" s="13" t="s">
        <v>82</v>
      </c>
      <c r="AW2023" s="13" t="s">
        <v>33</v>
      </c>
      <c r="AX2023" s="13" t="s">
        <v>80</v>
      </c>
      <c r="AY2023" s="217" t="s">
        <v>206</v>
      </c>
    </row>
    <row r="2024" spans="1:65" s="2" customFormat="1" ht="16.5" customHeight="1">
      <c r="A2024" s="35"/>
      <c r="B2024" s="36"/>
      <c r="C2024" s="224" t="s">
        <v>4793</v>
      </c>
      <c r="D2024" s="224" t="s">
        <v>286</v>
      </c>
      <c r="E2024" s="225" t="s">
        <v>4794</v>
      </c>
      <c r="F2024" s="226" t="s">
        <v>4795</v>
      </c>
      <c r="G2024" s="227" t="s">
        <v>325</v>
      </c>
      <c r="H2024" s="228">
        <v>766.755</v>
      </c>
      <c r="I2024" s="229"/>
      <c r="J2024" s="230">
        <f>ROUND(I2024*H2024,2)</f>
        <v>0</v>
      </c>
      <c r="K2024" s="226" t="s">
        <v>19</v>
      </c>
      <c r="L2024" s="231"/>
      <c r="M2024" s="232" t="s">
        <v>19</v>
      </c>
      <c r="N2024" s="233" t="s">
        <v>43</v>
      </c>
      <c r="O2024" s="65"/>
      <c r="P2024" s="202">
        <f>O2024*H2024</f>
        <v>0</v>
      </c>
      <c r="Q2024" s="202">
        <v>2.8700000000000002E-3</v>
      </c>
      <c r="R2024" s="202">
        <f>Q2024*H2024</f>
        <v>2.2005868500000001</v>
      </c>
      <c r="S2024" s="202">
        <v>0</v>
      </c>
      <c r="T2024" s="203">
        <f>S2024*H2024</f>
        <v>0</v>
      </c>
      <c r="U2024" s="35"/>
      <c r="V2024" s="35"/>
      <c r="W2024" s="35"/>
      <c r="X2024" s="35"/>
      <c r="Y2024" s="35"/>
      <c r="Z2024" s="35"/>
      <c r="AA2024" s="35"/>
      <c r="AB2024" s="35"/>
      <c r="AC2024" s="35"/>
      <c r="AD2024" s="35"/>
      <c r="AE2024" s="35"/>
      <c r="AR2024" s="204" t="s">
        <v>422</v>
      </c>
      <c r="AT2024" s="204" t="s">
        <v>286</v>
      </c>
      <c r="AU2024" s="204" t="s">
        <v>82</v>
      </c>
      <c r="AY2024" s="18" t="s">
        <v>206</v>
      </c>
      <c r="BE2024" s="205">
        <f>IF(N2024="základní",J2024,0)</f>
        <v>0</v>
      </c>
      <c r="BF2024" s="205">
        <f>IF(N2024="snížená",J2024,0)</f>
        <v>0</v>
      </c>
      <c r="BG2024" s="205">
        <f>IF(N2024="zákl. přenesená",J2024,0)</f>
        <v>0</v>
      </c>
      <c r="BH2024" s="205">
        <f>IF(N2024="sníž. přenesená",J2024,0)</f>
        <v>0</v>
      </c>
      <c r="BI2024" s="205">
        <f>IF(N2024="nulová",J2024,0)</f>
        <v>0</v>
      </c>
      <c r="BJ2024" s="18" t="s">
        <v>80</v>
      </c>
      <c r="BK2024" s="205">
        <f>ROUND(I2024*H2024,2)</f>
        <v>0</v>
      </c>
      <c r="BL2024" s="18" t="s">
        <v>343</v>
      </c>
      <c r="BM2024" s="204" t="s">
        <v>4796</v>
      </c>
    </row>
    <row r="2025" spans="1:65" s="13" customFormat="1" ht="11.25">
      <c r="B2025" s="206"/>
      <c r="C2025" s="207"/>
      <c r="D2025" s="208" t="s">
        <v>246</v>
      </c>
      <c r="E2025" s="209" t="s">
        <v>19</v>
      </c>
      <c r="F2025" s="210" t="s">
        <v>4797</v>
      </c>
      <c r="G2025" s="207"/>
      <c r="H2025" s="211">
        <v>697.05</v>
      </c>
      <c r="I2025" s="212"/>
      <c r="J2025" s="207"/>
      <c r="K2025" s="207"/>
      <c r="L2025" s="213"/>
      <c r="M2025" s="214"/>
      <c r="N2025" s="215"/>
      <c r="O2025" s="215"/>
      <c r="P2025" s="215"/>
      <c r="Q2025" s="215"/>
      <c r="R2025" s="215"/>
      <c r="S2025" s="215"/>
      <c r="T2025" s="216"/>
      <c r="AT2025" s="217" t="s">
        <v>246</v>
      </c>
      <c r="AU2025" s="217" t="s">
        <v>82</v>
      </c>
      <c r="AV2025" s="13" t="s">
        <v>82</v>
      </c>
      <c r="AW2025" s="13" t="s">
        <v>33</v>
      </c>
      <c r="AX2025" s="13" t="s">
        <v>80</v>
      </c>
      <c r="AY2025" s="217" t="s">
        <v>206</v>
      </c>
    </row>
    <row r="2026" spans="1:65" s="13" customFormat="1" ht="11.25">
      <c r="B2026" s="206"/>
      <c r="C2026" s="207"/>
      <c r="D2026" s="208" t="s">
        <v>246</v>
      </c>
      <c r="E2026" s="207"/>
      <c r="F2026" s="210" t="s">
        <v>4798</v>
      </c>
      <c r="G2026" s="207"/>
      <c r="H2026" s="211">
        <v>766.755</v>
      </c>
      <c r="I2026" s="212"/>
      <c r="J2026" s="207"/>
      <c r="K2026" s="207"/>
      <c r="L2026" s="213"/>
      <c r="M2026" s="214"/>
      <c r="N2026" s="215"/>
      <c r="O2026" s="215"/>
      <c r="P2026" s="215"/>
      <c r="Q2026" s="215"/>
      <c r="R2026" s="215"/>
      <c r="S2026" s="215"/>
      <c r="T2026" s="216"/>
      <c r="AT2026" s="217" t="s">
        <v>246</v>
      </c>
      <c r="AU2026" s="217" t="s">
        <v>82</v>
      </c>
      <c r="AV2026" s="13" t="s">
        <v>82</v>
      </c>
      <c r="AW2026" s="13" t="s">
        <v>4</v>
      </c>
      <c r="AX2026" s="13" t="s">
        <v>80</v>
      </c>
      <c r="AY2026" s="217" t="s">
        <v>206</v>
      </c>
    </row>
    <row r="2027" spans="1:65" s="2" customFormat="1" ht="16.5" customHeight="1">
      <c r="A2027" s="35"/>
      <c r="B2027" s="36"/>
      <c r="C2027" s="224" t="s">
        <v>4799</v>
      </c>
      <c r="D2027" s="224" t="s">
        <v>286</v>
      </c>
      <c r="E2027" s="225" t="s">
        <v>4800</v>
      </c>
      <c r="F2027" s="226" t="s">
        <v>4801</v>
      </c>
      <c r="G2027" s="227" t="s">
        <v>325</v>
      </c>
      <c r="H2027" s="228">
        <v>44.69</v>
      </c>
      <c r="I2027" s="229"/>
      <c r="J2027" s="230">
        <f>ROUND(I2027*H2027,2)</f>
        <v>0</v>
      </c>
      <c r="K2027" s="226" t="s">
        <v>19</v>
      </c>
      <c r="L2027" s="231"/>
      <c r="M2027" s="232" t="s">
        <v>19</v>
      </c>
      <c r="N2027" s="233" t="s">
        <v>43</v>
      </c>
      <c r="O2027" s="65"/>
      <c r="P2027" s="202">
        <f>O2027*H2027</f>
        <v>0</v>
      </c>
      <c r="Q2027" s="202">
        <v>2.8700000000000002E-3</v>
      </c>
      <c r="R2027" s="202">
        <f>Q2027*H2027</f>
        <v>0.12826029999999999</v>
      </c>
      <c r="S2027" s="202">
        <v>0</v>
      </c>
      <c r="T2027" s="203">
        <f>S2027*H2027</f>
        <v>0</v>
      </c>
      <c r="U2027" s="35"/>
      <c r="V2027" s="35"/>
      <c r="W2027" s="35"/>
      <c r="X2027" s="35"/>
      <c r="Y2027" s="35"/>
      <c r="Z2027" s="35"/>
      <c r="AA2027" s="35"/>
      <c r="AB2027" s="35"/>
      <c r="AC2027" s="35"/>
      <c r="AD2027" s="35"/>
      <c r="AE2027" s="35"/>
      <c r="AR2027" s="204" t="s">
        <v>422</v>
      </c>
      <c r="AT2027" s="204" t="s">
        <v>286</v>
      </c>
      <c r="AU2027" s="204" t="s">
        <v>82</v>
      </c>
      <c r="AY2027" s="18" t="s">
        <v>206</v>
      </c>
      <c r="BE2027" s="205">
        <f>IF(N2027="základní",J2027,0)</f>
        <v>0</v>
      </c>
      <c r="BF2027" s="205">
        <f>IF(N2027="snížená",J2027,0)</f>
        <v>0</v>
      </c>
      <c r="BG2027" s="205">
        <f>IF(N2027="zákl. přenesená",J2027,0)</f>
        <v>0</v>
      </c>
      <c r="BH2027" s="205">
        <f>IF(N2027="sníž. přenesená",J2027,0)</f>
        <v>0</v>
      </c>
      <c r="BI2027" s="205">
        <f>IF(N2027="nulová",J2027,0)</f>
        <v>0</v>
      </c>
      <c r="BJ2027" s="18" t="s">
        <v>80</v>
      </c>
      <c r="BK2027" s="205">
        <f>ROUND(I2027*H2027,2)</f>
        <v>0</v>
      </c>
      <c r="BL2027" s="18" t="s">
        <v>343</v>
      </c>
      <c r="BM2027" s="204" t="s">
        <v>4802</v>
      </c>
    </row>
    <row r="2028" spans="1:65" s="13" customFormat="1" ht="11.25">
      <c r="B2028" s="206"/>
      <c r="C2028" s="207"/>
      <c r="D2028" s="208" t="s">
        <v>246</v>
      </c>
      <c r="E2028" s="209" t="s">
        <v>19</v>
      </c>
      <c r="F2028" s="210" t="s">
        <v>4803</v>
      </c>
      <c r="G2028" s="207"/>
      <c r="H2028" s="211">
        <v>44.69</v>
      </c>
      <c r="I2028" s="212"/>
      <c r="J2028" s="207"/>
      <c r="K2028" s="207"/>
      <c r="L2028" s="213"/>
      <c r="M2028" s="214"/>
      <c r="N2028" s="215"/>
      <c r="O2028" s="215"/>
      <c r="P2028" s="215"/>
      <c r="Q2028" s="215"/>
      <c r="R2028" s="215"/>
      <c r="S2028" s="215"/>
      <c r="T2028" s="216"/>
      <c r="AT2028" s="217" t="s">
        <v>246</v>
      </c>
      <c r="AU2028" s="217" t="s">
        <v>82</v>
      </c>
      <c r="AV2028" s="13" t="s">
        <v>82</v>
      </c>
      <c r="AW2028" s="13" t="s">
        <v>33</v>
      </c>
      <c r="AX2028" s="13" t="s">
        <v>80</v>
      </c>
      <c r="AY2028" s="217" t="s">
        <v>206</v>
      </c>
    </row>
    <row r="2029" spans="1:65" s="2" customFormat="1" ht="16.5" customHeight="1">
      <c r="A2029" s="35"/>
      <c r="B2029" s="36"/>
      <c r="C2029" s="193" t="s">
        <v>4804</v>
      </c>
      <c r="D2029" s="193" t="s">
        <v>208</v>
      </c>
      <c r="E2029" s="194" t="s">
        <v>4805</v>
      </c>
      <c r="F2029" s="195" t="s">
        <v>4806</v>
      </c>
      <c r="G2029" s="196" t="s">
        <v>325</v>
      </c>
      <c r="H2029" s="197">
        <v>77.95</v>
      </c>
      <c r="I2029" s="198"/>
      <c r="J2029" s="199">
        <f>ROUND(I2029*H2029,2)</f>
        <v>0</v>
      </c>
      <c r="K2029" s="195" t="s">
        <v>277</v>
      </c>
      <c r="L2029" s="40"/>
      <c r="M2029" s="200" t="s">
        <v>19</v>
      </c>
      <c r="N2029" s="201" t="s">
        <v>43</v>
      </c>
      <c r="O2029" s="65"/>
      <c r="P2029" s="202">
        <f>O2029*H2029</f>
        <v>0</v>
      </c>
      <c r="Q2029" s="202">
        <v>4.0000000000000002E-4</v>
      </c>
      <c r="R2029" s="202">
        <f>Q2029*H2029</f>
        <v>3.1180000000000003E-2</v>
      </c>
      <c r="S2029" s="202">
        <v>0</v>
      </c>
      <c r="T2029" s="203">
        <f>S2029*H2029</f>
        <v>0</v>
      </c>
      <c r="U2029" s="35"/>
      <c r="V2029" s="35"/>
      <c r="W2029" s="35"/>
      <c r="X2029" s="35"/>
      <c r="Y2029" s="35"/>
      <c r="Z2029" s="35"/>
      <c r="AA2029" s="35"/>
      <c r="AB2029" s="35"/>
      <c r="AC2029" s="35"/>
      <c r="AD2029" s="35"/>
      <c r="AE2029" s="35"/>
      <c r="AR2029" s="204" t="s">
        <v>343</v>
      </c>
      <c r="AT2029" s="204" t="s">
        <v>208</v>
      </c>
      <c r="AU2029" s="204" t="s">
        <v>82</v>
      </c>
      <c r="AY2029" s="18" t="s">
        <v>206</v>
      </c>
      <c r="BE2029" s="205">
        <f>IF(N2029="základní",J2029,0)</f>
        <v>0</v>
      </c>
      <c r="BF2029" s="205">
        <f>IF(N2029="snížená",J2029,0)</f>
        <v>0</v>
      </c>
      <c r="BG2029" s="205">
        <f>IF(N2029="zákl. přenesená",J2029,0)</f>
        <v>0</v>
      </c>
      <c r="BH2029" s="205">
        <f>IF(N2029="sníž. přenesená",J2029,0)</f>
        <v>0</v>
      </c>
      <c r="BI2029" s="205">
        <f>IF(N2029="nulová",J2029,0)</f>
        <v>0</v>
      </c>
      <c r="BJ2029" s="18" t="s">
        <v>80</v>
      </c>
      <c r="BK2029" s="205">
        <f>ROUND(I2029*H2029,2)</f>
        <v>0</v>
      </c>
      <c r="BL2029" s="18" t="s">
        <v>343</v>
      </c>
      <c r="BM2029" s="204" t="s">
        <v>4807</v>
      </c>
    </row>
    <row r="2030" spans="1:65" s="13" customFormat="1" ht="11.25">
      <c r="B2030" s="206"/>
      <c r="C2030" s="207"/>
      <c r="D2030" s="208" t="s">
        <v>246</v>
      </c>
      <c r="E2030" s="209" t="s">
        <v>19</v>
      </c>
      <c r="F2030" s="210" t="s">
        <v>4808</v>
      </c>
      <c r="G2030" s="207"/>
      <c r="H2030" s="211">
        <v>77.95</v>
      </c>
      <c r="I2030" s="212"/>
      <c r="J2030" s="207"/>
      <c r="K2030" s="207"/>
      <c r="L2030" s="213"/>
      <c r="M2030" s="214"/>
      <c r="N2030" s="215"/>
      <c r="O2030" s="215"/>
      <c r="P2030" s="215"/>
      <c r="Q2030" s="215"/>
      <c r="R2030" s="215"/>
      <c r="S2030" s="215"/>
      <c r="T2030" s="216"/>
      <c r="AT2030" s="217" t="s">
        <v>246</v>
      </c>
      <c r="AU2030" s="217" t="s">
        <v>82</v>
      </c>
      <c r="AV2030" s="13" t="s">
        <v>82</v>
      </c>
      <c r="AW2030" s="13" t="s">
        <v>33</v>
      </c>
      <c r="AX2030" s="13" t="s">
        <v>80</v>
      </c>
      <c r="AY2030" s="217" t="s">
        <v>206</v>
      </c>
    </row>
    <row r="2031" spans="1:65" s="2" customFormat="1" ht="21.75" customHeight="1">
      <c r="A2031" s="35"/>
      <c r="B2031" s="36"/>
      <c r="C2031" s="224" t="s">
        <v>4809</v>
      </c>
      <c r="D2031" s="224" t="s">
        <v>286</v>
      </c>
      <c r="E2031" s="225" t="s">
        <v>4810</v>
      </c>
      <c r="F2031" s="226" t="s">
        <v>4811</v>
      </c>
      <c r="G2031" s="227" t="s">
        <v>325</v>
      </c>
      <c r="H2031" s="228">
        <v>85.745000000000005</v>
      </c>
      <c r="I2031" s="229"/>
      <c r="J2031" s="230">
        <f>ROUND(I2031*H2031,2)</f>
        <v>0</v>
      </c>
      <c r="K2031" s="226" t="s">
        <v>277</v>
      </c>
      <c r="L2031" s="231"/>
      <c r="M2031" s="232" t="s">
        <v>19</v>
      </c>
      <c r="N2031" s="233" t="s">
        <v>43</v>
      </c>
      <c r="O2031" s="65"/>
      <c r="P2031" s="202">
        <f>O2031*H2031</f>
        <v>0</v>
      </c>
      <c r="Q2031" s="202">
        <v>2.8999999999999998E-3</v>
      </c>
      <c r="R2031" s="202">
        <f>Q2031*H2031</f>
        <v>0.24866050000000001</v>
      </c>
      <c r="S2031" s="202">
        <v>0</v>
      </c>
      <c r="T2031" s="203">
        <f>S2031*H2031</f>
        <v>0</v>
      </c>
      <c r="U2031" s="35"/>
      <c r="V2031" s="35"/>
      <c r="W2031" s="35"/>
      <c r="X2031" s="35"/>
      <c r="Y2031" s="35"/>
      <c r="Z2031" s="35"/>
      <c r="AA2031" s="35"/>
      <c r="AB2031" s="35"/>
      <c r="AC2031" s="35"/>
      <c r="AD2031" s="35"/>
      <c r="AE2031" s="35"/>
      <c r="AR2031" s="204" t="s">
        <v>422</v>
      </c>
      <c r="AT2031" s="204" t="s">
        <v>286</v>
      </c>
      <c r="AU2031" s="204" t="s">
        <v>82</v>
      </c>
      <c r="AY2031" s="18" t="s">
        <v>206</v>
      </c>
      <c r="BE2031" s="205">
        <f>IF(N2031="základní",J2031,0)</f>
        <v>0</v>
      </c>
      <c r="BF2031" s="205">
        <f>IF(N2031="snížená",J2031,0)</f>
        <v>0</v>
      </c>
      <c r="BG2031" s="205">
        <f>IF(N2031="zákl. přenesená",J2031,0)</f>
        <v>0</v>
      </c>
      <c r="BH2031" s="205">
        <f>IF(N2031="sníž. přenesená",J2031,0)</f>
        <v>0</v>
      </c>
      <c r="BI2031" s="205">
        <f>IF(N2031="nulová",J2031,0)</f>
        <v>0</v>
      </c>
      <c r="BJ2031" s="18" t="s">
        <v>80</v>
      </c>
      <c r="BK2031" s="205">
        <f>ROUND(I2031*H2031,2)</f>
        <v>0</v>
      </c>
      <c r="BL2031" s="18" t="s">
        <v>343</v>
      </c>
      <c r="BM2031" s="204" t="s">
        <v>4812</v>
      </c>
    </row>
    <row r="2032" spans="1:65" s="13" customFormat="1" ht="11.25">
      <c r="B2032" s="206"/>
      <c r="C2032" s="207"/>
      <c r="D2032" s="208" t="s">
        <v>246</v>
      </c>
      <c r="E2032" s="209" t="s">
        <v>19</v>
      </c>
      <c r="F2032" s="210" t="s">
        <v>4808</v>
      </c>
      <c r="G2032" s="207"/>
      <c r="H2032" s="211">
        <v>77.95</v>
      </c>
      <c r="I2032" s="212"/>
      <c r="J2032" s="207"/>
      <c r="K2032" s="207"/>
      <c r="L2032" s="213"/>
      <c r="M2032" s="214"/>
      <c r="N2032" s="215"/>
      <c r="O2032" s="215"/>
      <c r="P2032" s="215"/>
      <c r="Q2032" s="215"/>
      <c r="R2032" s="215"/>
      <c r="S2032" s="215"/>
      <c r="T2032" s="216"/>
      <c r="AT2032" s="217" t="s">
        <v>246</v>
      </c>
      <c r="AU2032" s="217" t="s">
        <v>82</v>
      </c>
      <c r="AV2032" s="13" t="s">
        <v>82</v>
      </c>
      <c r="AW2032" s="13" t="s">
        <v>33</v>
      </c>
      <c r="AX2032" s="13" t="s">
        <v>80</v>
      </c>
      <c r="AY2032" s="217" t="s">
        <v>206</v>
      </c>
    </row>
    <row r="2033" spans="1:65" s="13" customFormat="1" ht="11.25">
      <c r="B2033" s="206"/>
      <c r="C2033" s="207"/>
      <c r="D2033" s="208" t="s">
        <v>246</v>
      </c>
      <c r="E2033" s="207"/>
      <c r="F2033" s="210" t="s">
        <v>4813</v>
      </c>
      <c r="G2033" s="207"/>
      <c r="H2033" s="211">
        <v>85.745000000000005</v>
      </c>
      <c r="I2033" s="212"/>
      <c r="J2033" s="207"/>
      <c r="K2033" s="207"/>
      <c r="L2033" s="213"/>
      <c r="M2033" s="214"/>
      <c r="N2033" s="215"/>
      <c r="O2033" s="215"/>
      <c r="P2033" s="215"/>
      <c r="Q2033" s="215"/>
      <c r="R2033" s="215"/>
      <c r="S2033" s="215"/>
      <c r="T2033" s="216"/>
      <c r="AT2033" s="217" t="s">
        <v>246</v>
      </c>
      <c r="AU2033" s="217" t="s">
        <v>82</v>
      </c>
      <c r="AV2033" s="13" t="s">
        <v>82</v>
      </c>
      <c r="AW2033" s="13" t="s">
        <v>4</v>
      </c>
      <c r="AX2033" s="13" t="s">
        <v>80</v>
      </c>
      <c r="AY2033" s="217" t="s">
        <v>206</v>
      </c>
    </row>
    <row r="2034" spans="1:65" s="2" customFormat="1" ht="16.5" customHeight="1">
      <c r="A2034" s="35"/>
      <c r="B2034" s="36"/>
      <c r="C2034" s="193" t="s">
        <v>4814</v>
      </c>
      <c r="D2034" s="193" t="s">
        <v>208</v>
      </c>
      <c r="E2034" s="194" t="s">
        <v>4815</v>
      </c>
      <c r="F2034" s="195" t="s">
        <v>4816</v>
      </c>
      <c r="G2034" s="196" t="s">
        <v>325</v>
      </c>
      <c r="H2034" s="197">
        <v>294.77999999999997</v>
      </c>
      <c r="I2034" s="198"/>
      <c r="J2034" s="199">
        <f>ROUND(I2034*H2034,2)</f>
        <v>0</v>
      </c>
      <c r="K2034" s="195" t="s">
        <v>277</v>
      </c>
      <c r="L2034" s="40"/>
      <c r="M2034" s="200" t="s">
        <v>19</v>
      </c>
      <c r="N2034" s="201" t="s">
        <v>43</v>
      </c>
      <c r="O2034" s="65"/>
      <c r="P2034" s="202">
        <f>O2034*H2034</f>
        <v>0</v>
      </c>
      <c r="Q2034" s="202">
        <v>6.9999999999999999E-4</v>
      </c>
      <c r="R2034" s="202">
        <f>Q2034*H2034</f>
        <v>0.20634599999999997</v>
      </c>
      <c r="S2034" s="202">
        <v>0</v>
      </c>
      <c r="T2034" s="203">
        <f>S2034*H2034</f>
        <v>0</v>
      </c>
      <c r="U2034" s="35"/>
      <c r="V2034" s="35"/>
      <c r="W2034" s="35"/>
      <c r="X2034" s="35"/>
      <c r="Y2034" s="35"/>
      <c r="Z2034" s="35"/>
      <c r="AA2034" s="35"/>
      <c r="AB2034" s="35"/>
      <c r="AC2034" s="35"/>
      <c r="AD2034" s="35"/>
      <c r="AE2034" s="35"/>
      <c r="AR2034" s="204" t="s">
        <v>343</v>
      </c>
      <c r="AT2034" s="204" t="s">
        <v>208</v>
      </c>
      <c r="AU2034" s="204" t="s">
        <v>82</v>
      </c>
      <c r="AY2034" s="18" t="s">
        <v>206</v>
      </c>
      <c r="BE2034" s="205">
        <f>IF(N2034="základní",J2034,0)</f>
        <v>0</v>
      </c>
      <c r="BF2034" s="205">
        <f>IF(N2034="snížená",J2034,0)</f>
        <v>0</v>
      </c>
      <c r="BG2034" s="205">
        <f>IF(N2034="zákl. přenesená",J2034,0)</f>
        <v>0</v>
      </c>
      <c r="BH2034" s="205">
        <f>IF(N2034="sníž. přenesená",J2034,0)</f>
        <v>0</v>
      </c>
      <c r="BI2034" s="205">
        <f>IF(N2034="nulová",J2034,0)</f>
        <v>0</v>
      </c>
      <c r="BJ2034" s="18" t="s">
        <v>80</v>
      </c>
      <c r="BK2034" s="205">
        <f>ROUND(I2034*H2034,2)</f>
        <v>0</v>
      </c>
      <c r="BL2034" s="18" t="s">
        <v>343</v>
      </c>
      <c r="BM2034" s="204" t="s">
        <v>4817</v>
      </c>
    </row>
    <row r="2035" spans="1:65" s="13" customFormat="1" ht="11.25">
      <c r="B2035" s="206"/>
      <c r="C2035" s="207"/>
      <c r="D2035" s="208" t="s">
        <v>246</v>
      </c>
      <c r="E2035" s="209" t="s">
        <v>19</v>
      </c>
      <c r="F2035" s="210" t="s">
        <v>4718</v>
      </c>
      <c r="G2035" s="207"/>
      <c r="H2035" s="211">
        <v>294.77999999999997</v>
      </c>
      <c r="I2035" s="212"/>
      <c r="J2035" s="207"/>
      <c r="K2035" s="207"/>
      <c r="L2035" s="213"/>
      <c r="M2035" s="214"/>
      <c r="N2035" s="215"/>
      <c r="O2035" s="215"/>
      <c r="P2035" s="215"/>
      <c r="Q2035" s="215"/>
      <c r="R2035" s="215"/>
      <c r="S2035" s="215"/>
      <c r="T2035" s="216"/>
      <c r="AT2035" s="217" t="s">
        <v>246</v>
      </c>
      <c r="AU2035" s="217" t="s">
        <v>82</v>
      </c>
      <c r="AV2035" s="13" t="s">
        <v>82</v>
      </c>
      <c r="AW2035" s="13" t="s">
        <v>33</v>
      </c>
      <c r="AX2035" s="13" t="s">
        <v>80</v>
      </c>
      <c r="AY2035" s="217" t="s">
        <v>206</v>
      </c>
    </row>
    <row r="2036" spans="1:65" s="2" customFormat="1" ht="16.5" customHeight="1">
      <c r="A2036" s="35"/>
      <c r="B2036" s="36"/>
      <c r="C2036" s="224" t="s">
        <v>4818</v>
      </c>
      <c r="D2036" s="224" t="s">
        <v>286</v>
      </c>
      <c r="E2036" s="225" t="s">
        <v>4819</v>
      </c>
      <c r="F2036" s="226" t="s">
        <v>4820</v>
      </c>
      <c r="G2036" s="227" t="s">
        <v>325</v>
      </c>
      <c r="H2036" s="228">
        <v>324.25799999999998</v>
      </c>
      <c r="I2036" s="229"/>
      <c r="J2036" s="230">
        <f>ROUND(I2036*H2036,2)</f>
        <v>0</v>
      </c>
      <c r="K2036" s="226" t="s">
        <v>277</v>
      </c>
      <c r="L2036" s="231"/>
      <c r="M2036" s="232" t="s">
        <v>19</v>
      </c>
      <c r="N2036" s="233" t="s">
        <v>43</v>
      </c>
      <c r="O2036" s="65"/>
      <c r="P2036" s="202">
        <f>O2036*H2036</f>
        <v>0</v>
      </c>
      <c r="Q2036" s="202">
        <v>2.3999999999999998E-3</v>
      </c>
      <c r="R2036" s="202">
        <f>Q2036*H2036</f>
        <v>0.77821919999999989</v>
      </c>
      <c r="S2036" s="202">
        <v>0</v>
      </c>
      <c r="T2036" s="203">
        <f>S2036*H2036</f>
        <v>0</v>
      </c>
      <c r="U2036" s="35"/>
      <c r="V2036" s="35"/>
      <c r="W2036" s="35"/>
      <c r="X2036" s="35"/>
      <c r="Y2036" s="35"/>
      <c r="Z2036" s="35"/>
      <c r="AA2036" s="35"/>
      <c r="AB2036" s="35"/>
      <c r="AC2036" s="35"/>
      <c r="AD2036" s="35"/>
      <c r="AE2036" s="35"/>
      <c r="AR2036" s="204" t="s">
        <v>422</v>
      </c>
      <c r="AT2036" s="204" t="s">
        <v>286</v>
      </c>
      <c r="AU2036" s="204" t="s">
        <v>82</v>
      </c>
      <c r="AY2036" s="18" t="s">
        <v>206</v>
      </c>
      <c r="BE2036" s="205">
        <f>IF(N2036="základní",J2036,0)</f>
        <v>0</v>
      </c>
      <c r="BF2036" s="205">
        <f>IF(N2036="snížená",J2036,0)</f>
        <v>0</v>
      </c>
      <c r="BG2036" s="205">
        <f>IF(N2036="zákl. přenesená",J2036,0)</f>
        <v>0</v>
      </c>
      <c r="BH2036" s="205">
        <f>IF(N2036="sníž. přenesená",J2036,0)</f>
        <v>0</v>
      </c>
      <c r="BI2036" s="205">
        <f>IF(N2036="nulová",J2036,0)</f>
        <v>0</v>
      </c>
      <c r="BJ2036" s="18" t="s">
        <v>80</v>
      </c>
      <c r="BK2036" s="205">
        <f>ROUND(I2036*H2036,2)</f>
        <v>0</v>
      </c>
      <c r="BL2036" s="18" t="s">
        <v>343</v>
      </c>
      <c r="BM2036" s="204" t="s">
        <v>4821</v>
      </c>
    </row>
    <row r="2037" spans="1:65" s="13" customFormat="1" ht="11.25">
      <c r="B2037" s="206"/>
      <c r="C2037" s="207"/>
      <c r="D2037" s="208" t="s">
        <v>246</v>
      </c>
      <c r="E2037" s="209" t="s">
        <v>19</v>
      </c>
      <c r="F2037" s="210" t="s">
        <v>4718</v>
      </c>
      <c r="G2037" s="207"/>
      <c r="H2037" s="211">
        <v>294.77999999999997</v>
      </c>
      <c r="I2037" s="212"/>
      <c r="J2037" s="207"/>
      <c r="K2037" s="207"/>
      <c r="L2037" s="213"/>
      <c r="M2037" s="214"/>
      <c r="N2037" s="215"/>
      <c r="O2037" s="215"/>
      <c r="P2037" s="215"/>
      <c r="Q2037" s="215"/>
      <c r="R2037" s="215"/>
      <c r="S2037" s="215"/>
      <c r="T2037" s="216"/>
      <c r="AT2037" s="217" t="s">
        <v>246</v>
      </c>
      <c r="AU2037" s="217" t="s">
        <v>82</v>
      </c>
      <c r="AV2037" s="13" t="s">
        <v>82</v>
      </c>
      <c r="AW2037" s="13" t="s">
        <v>33</v>
      </c>
      <c r="AX2037" s="13" t="s">
        <v>80</v>
      </c>
      <c r="AY2037" s="217" t="s">
        <v>206</v>
      </c>
    </row>
    <row r="2038" spans="1:65" s="13" customFormat="1" ht="11.25">
      <c r="B2038" s="206"/>
      <c r="C2038" s="207"/>
      <c r="D2038" s="208" t="s">
        <v>246</v>
      </c>
      <c r="E2038" s="207"/>
      <c r="F2038" s="210" t="s">
        <v>4822</v>
      </c>
      <c r="G2038" s="207"/>
      <c r="H2038" s="211">
        <v>324.25799999999998</v>
      </c>
      <c r="I2038" s="212"/>
      <c r="J2038" s="207"/>
      <c r="K2038" s="207"/>
      <c r="L2038" s="213"/>
      <c r="M2038" s="214"/>
      <c r="N2038" s="215"/>
      <c r="O2038" s="215"/>
      <c r="P2038" s="215"/>
      <c r="Q2038" s="215"/>
      <c r="R2038" s="215"/>
      <c r="S2038" s="215"/>
      <c r="T2038" s="216"/>
      <c r="AT2038" s="217" t="s">
        <v>246</v>
      </c>
      <c r="AU2038" s="217" t="s">
        <v>82</v>
      </c>
      <c r="AV2038" s="13" t="s">
        <v>82</v>
      </c>
      <c r="AW2038" s="13" t="s">
        <v>4</v>
      </c>
      <c r="AX2038" s="13" t="s">
        <v>80</v>
      </c>
      <c r="AY2038" s="217" t="s">
        <v>206</v>
      </c>
    </row>
    <row r="2039" spans="1:65" s="2" customFormat="1" ht="16.5" customHeight="1">
      <c r="A2039" s="35"/>
      <c r="B2039" s="36"/>
      <c r="C2039" s="193" t="s">
        <v>4823</v>
      </c>
      <c r="D2039" s="193" t="s">
        <v>208</v>
      </c>
      <c r="E2039" s="194" t="s">
        <v>4824</v>
      </c>
      <c r="F2039" s="195" t="s">
        <v>4825</v>
      </c>
      <c r="G2039" s="196" t="s">
        <v>325</v>
      </c>
      <c r="H2039" s="197">
        <v>5175.893</v>
      </c>
      <c r="I2039" s="198"/>
      <c r="J2039" s="199">
        <f>ROUND(I2039*H2039,2)</f>
        <v>0</v>
      </c>
      <c r="K2039" s="195" t="s">
        <v>277</v>
      </c>
      <c r="L2039" s="40"/>
      <c r="M2039" s="200" t="s">
        <v>19</v>
      </c>
      <c r="N2039" s="201" t="s">
        <v>43</v>
      </c>
      <c r="O2039" s="65"/>
      <c r="P2039" s="202">
        <f>O2039*H2039</f>
        <v>0</v>
      </c>
      <c r="Q2039" s="202">
        <v>5.9999999999999995E-4</v>
      </c>
      <c r="R2039" s="202">
        <f>Q2039*H2039</f>
        <v>3.1055357999999997</v>
      </c>
      <c r="S2039" s="202">
        <v>0</v>
      </c>
      <c r="T2039" s="203">
        <f>S2039*H2039</f>
        <v>0</v>
      </c>
      <c r="U2039" s="35"/>
      <c r="V2039" s="35"/>
      <c r="W2039" s="35"/>
      <c r="X2039" s="35"/>
      <c r="Y2039" s="35"/>
      <c r="Z2039" s="35"/>
      <c r="AA2039" s="35"/>
      <c r="AB2039" s="35"/>
      <c r="AC2039" s="35"/>
      <c r="AD2039" s="35"/>
      <c r="AE2039" s="35"/>
      <c r="AR2039" s="204" t="s">
        <v>343</v>
      </c>
      <c r="AT2039" s="204" t="s">
        <v>208</v>
      </c>
      <c r="AU2039" s="204" t="s">
        <v>82</v>
      </c>
      <c r="AY2039" s="18" t="s">
        <v>206</v>
      </c>
      <c r="BE2039" s="205">
        <f>IF(N2039="základní",J2039,0)</f>
        <v>0</v>
      </c>
      <c r="BF2039" s="205">
        <f>IF(N2039="snížená",J2039,0)</f>
        <v>0</v>
      </c>
      <c r="BG2039" s="205">
        <f>IF(N2039="zákl. přenesená",J2039,0)</f>
        <v>0</v>
      </c>
      <c r="BH2039" s="205">
        <f>IF(N2039="sníž. přenesená",J2039,0)</f>
        <v>0</v>
      </c>
      <c r="BI2039" s="205">
        <f>IF(N2039="nulová",J2039,0)</f>
        <v>0</v>
      </c>
      <c r="BJ2039" s="18" t="s">
        <v>80</v>
      </c>
      <c r="BK2039" s="205">
        <f>ROUND(I2039*H2039,2)</f>
        <v>0</v>
      </c>
      <c r="BL2039" s="18" t="s">
        <v>343</v>
      </c>
      <c r="BM2039" s="204" t="s">
        <v>4826</v>
      </c>
    </row>
    <row r="2040" spans="1:65" s="13" customFormat="1" ht="11.25">
      <c r="B2040" s="206"/>
      <c r="C2040" s="207"/>
      <c r="D2040" s="208" t="s">
        <v>246</v>
      </c>
      <c r="E2040" s="209" t="s">
        <v>19</v>
      </c>
      <c r="F2040" s="210" t="s">
        <v>4827</v>
      </c>
      <c r="G2040" s="207"/>
      <c r="H2040" s="211">
        <v>642.923</v>
      </c>
      <c r="I2040" s="212"/>
      <c r="J2040" s="207"/>
      <c r="K2040" s="207"/>
      <c r="L2040" s="213"/>
      <c r="M2040" s="214"/>
      <c r="N2040" s="215"/>
      <c r="O2040" s="215"/>
      <c r="P2040" s="215"/>
      <c r="Q2040" s="215"/>
      <c r="R2040" s="215"/>
      <c r="S2040" s="215"/>
      <c r="T2040" s="216"/>
      <c r="AT2040" s="217" t="s">
        <v>246</v>
      </c>
      <c r="AU2040" s="217" t="s">
        <v>82</v>
      </c>
      <c r="AV2040" s="13" t="s">
        <v>82</v>
      </c>
      <c r="AW2040" s="13" t="s">
        <v>33</v>
      </c>
      <c r="AX2040" s="13" t="s">
        <v>72</v>
      </c>
      <c r="AY2040" s="217" t="s">
        <v>206</v>
      </c>
    </row>
    <row r="2041" spans="1:65" s="13" customFormat="1" ht="22.5">
      <c r="B2041" s="206"/>
      <c r="C2041" s="207"/>
      <c r="D2041" s="208" t="s">
        <v>246</v>
      </c>
      <c r="E2041" s="209" t="s">
        <v>19</v>
      </c>
      <c r="F2041" s="210" t="s">
        <v>2464</v>
      </c>
      <c r="G2041" s="207"/>
      <c r="H2041" s="211">
        <v>1578.89</v>
      </c>
      <c r="I2041" s="212"/>
      <c r="J2041" s="207"/>
      <c r="K2041" s="207"/>
      <c r="L2041" s="213"/>
      <c r="M2041" s="214"/>
      <c r="N2041" s="215"/>
      <c r="O2041" s="215"/>
      <c r="P2041" s="215"/>
      <c r="Q2041" s="215"/>
      <c r="R2041" s="215"/>
      <c r="S2041" s="215"/>
      <c r="T2041" s="216"/>
      <c r="AT2041" s="217" t="s">
        <v>246</v>
      </c>
      <c r="AU2041" s="217" t="s">
        <v>82</v>
      </c>
      <c r="AV2041" s="13" t="s">
        <v>82</v>
      </c>
      <c r="AW2041" s="13" t="s">
        <v>33</v>
      </c>
      <c r="AX2041" s="13" t="s">
        <v>72</v>
      </c>
      <c r="AY2041" s="217" t="s">
        <v>206</v>
      </c>
    </row>
    <row r="2042" spans="1:65" s="13" customFormat="1" ht="22.5">
      <c r="B2042" s="206"/>
      <c r="C2042" s="207"/>
      <c r="D2042" s="208" t="s">
        <v>246</v>
      </c>
      <c r="E2042" s="209" t="s">
        <v>19</v>
      </c>
      <c r="F2042" s="210" t="s">
        <v>2465</v>
      </c>
      <c r="G2042" s="207"/>
      <c r="H2042" s="211">
        <v>1278.7850000000001</v>
      </c>
      <c r="I2042" s="212"/>
      <c r="J2042" s="207"/>
      <c r="K2042" s="207"/>
      <c r="L2042" s="213"/>
      <c r="M2042" s="214"/>
      <c r="N2042" s="215"/>
      <c r="O2042" s="215"/>
      <c r="P2042" s="215"/>
      <c r="Q2042" s="215"/>
      <c r="R2042" s="215"/>
      <c r="S2042" s="215"/>
      <c r="T2042" s="216"/>
      <c r="AT2042" s="217" t="s">
        <v>246</v>
      </c>
      <c r="AU2042" s="217" t="s">
        <v>82</v>
      </c>
      <c r="AV2042" s="13" t="s">
        <v>82</v>
      </c>
      <c r="AW2042" s="13" t="s">
        <v>33</v>
      </c>
      <c r="AX2042" s="13" t="s">
        <v>72</v>
      </c>
      <c r="AY2042" s="217" t="s">
        <v>206</v>
      </c>
    </row>
    <row r="2043" spans="1:65" s="13" customFormat="1" ht="22.5">
      <c r="B2043" s="206"/>
      <c r="C2043" s="207"/>
      <c r="D2043" s="208" t="s">
        <v>246</v>
      </c>
      <c r="E2043" s="209" t="s">
        <v>19</v>
      </c>
      <c r="F2043" s="210" t="s">
        <v>2466</v>
      </c>
      <c r="G2043" s="207"/>
      <c r="H2043" s="211">
        <v>1216.405</v>
      </c>
      <c r="I2043" s="212"/>
      <c r="J2043" s="207"/>
      <c r="K2043" s="207"/>
      <c r="L2043" s="213"/>
      <c r="M2043" s="214"/>
      <c r="N2043" s="215"/>
      <c r="O2043" s="215"/>
      <c r="P2043" s="215"/>
      <c r="Q2043" s="215"/>
      <c r="R2043" s="215"/>
      <c r="S2043" s="215"/>
      <c r="T2043" s="216"/>
      <c r="AT2043" s="217" t="s">
        <v>246</v>
      </c>
      <c r="AU2043" s="217" t="s">
        <v>82</v>
      </c>
      <c r="AV2043" s="13" t="s">
        <v>82</v>
      </c>
      <c r="AW2043" s="13" t="s">
        <v>33</v>
      </c>
      <c r="AX2043" s="13" t="s">
        <v>72</v>
      </c>
      <c r="AY2043" s="217" t="s">
        <v>206</v>
      </c>
    </row>
    <row r="2044" spans="1:65" s="13" customFormat="1" ht="11.25">
      <c r="B2044" s="206"/>
      <c r="C2044" s="207"/>
      <c r="D2044" s="208" t="s">
        <v>246</v>
      </c>
      <c r="E2044" s="209" t="s">
        <v>19</v>
      </c>
      <c r="F2044" s="210" t="s">
        <v>2467</v>
      </c>
      <c r="G2044" s="207"/>
      <c r="H2044" s="211">
        <v>338.1</v>
      </c>
      <c r="I2044" s="212"/>
      <c r="J2044" s="207"/>
      <c r="K2044" s="207"/>
      <c r="L2044" s="213"/>
      <c r="M2044" s="214"/>
      <c r="N2044" s="215"/>
      <c r="O2044" s="215"/>
      <c r="P2044" s="215"/>
      <c r="Q2044" s="215"/>
      <c r="R2044" s="215"/>
      <c r="S2044" s="215"/>
      <c r="T2044" s="216"/>
      <c r="AT2044" s="217" t="s">
        <v>246</v>
      </c>
      <c r="AU2044" s="217" t="s">
        <v>82</v>
      </c>
      <c r="AV2044" s="13" t="s">
        <v>82</v>
      </c>
      <c r="AW2044" s="13" t="s">
        <v>33</v>
      </c>
      <c r="AX2044" s="13" t="s">
        <v>72</v>
      </c>
      <c r="AY2044" s="217" t="s">
        <v>206</v>
      </c>
    </row>
    <row r="2045" spans="1:65" s="13" customFormat="1" ht="11.25">
      <c r="B2045" s="206"/>
      <c r="C2045" s="207"/>
      <c r="D2045" s="208" t="s">
        <v>246</v>
      </c>
      <c r="E2045" s="209" t="s">
        <v>19</v>
      </c>
      <c r="F2045" s="210" t="s">
        <v>2468</v>
      </c>
      <c r="G2045" s="207"/>
      <c r="H2045" s="211">
        <v>120.79</v>
      </c>
      <c r="I2045" s="212"/>
      <c r="J2045" s="207"/>
      <c r="K2045" s="207"/>
      <c r="L2045" s="213"/>
      <c r="M2045" s="214"/>
      <c r="N2045" s="215"/>
      <c r="O2045" s="215"/>
      <c r="P2045" s="215"/>
      <c r="Q2045" s="215"/>
      <c r="R2045" s="215"/>
      <c r="S2045" s="215"/>
      <c r="T2045" s="216"/>
      <c r="AT2045" s="217" t="s">
        <v>246</v>
      </c>
      <c r="AU2045" s="217" t="s">
        <v>82</v>
      </c>
      <c r="AV2045" s="13" t="s">
        <v>82</v>
      </c>
      <c r="AW2045" s="13" t="s">
        <v>33</v>
      </c>
      <c r="AX2045" s="13" t="s">
        <v>72</v>
      </c>
      <c r="AY2045" s="217" t="s">
        <v>206</v>
      </c>
    </row>
    <row r="2046" spans="1:65" s="14" customFormat="1" ht="11.25">
      <c r="B2046" s="234"/>
      <c r="C2046" s="235"/>
      <c r="D2046" s="208" t="s">
        <v>246</v>
      </c>
      <c r="E2046" s="236" t="s">
        <v>19</v>
      </c>
      <c r="F2046" s="237" t="s">
        <v>406</v>
      </c>
      <c r="G2046" s="235"/>
      <c r="H2046" s="238">
        <v>5175.893</v>
      </c>
      <c r="I2046" s="239"/>
      <c r="J2046" s="235"/>
      <c r="K2046" s="235"/>
      <c r="L2046" s="240"/>
      <c r="M2046" s="241"/>
      <c r="N2046" s="242"/>
      <c r="O2046" s="242"/>
      <c r="P2046" s="242"/>
      <c r="Q2046" s="242"/>
      <c r="R2046" s="242"/>
      <c r="S2046" s="242"/>
      <c r="T2046" s="243"/>
      <c r="AT2046" s="244" t="s">
        <v>246</v>
      </c>
      <c r="AU2046" s="244" t="s">
        <v>82</v>
      </c>
      <c r="AV2046" s="14" t="s">
        <v>212</v>
      </c>
      <c r="AW2046" s="14" t="s">
        <v>33</v>
      </c>
      <c r="AX2046" s="14" t="s">
        <v>80</v>
      </c>
      <c r="AY2046" s="244" t="s">
        <v>206</v>
      </c>
    </row>
    <row r="2047" spans="1:65" s="2" customFormat="1" ht="16.5" customHeight="1">
      <c r="A2047" s="35"/>
      <c r="B2047" s="36"/>
      <c r="C2047" s="224" t="s">
        <v>4828</v>
      </c>
      <c r="D2047" s="224" t="s">
        <v>286</v>
      </c>
      <c r="E2047" s="225" t="s">
        <v>4829</v>
      </c>
      <c r="F2047" s="226" t="s">
        <v>4830</v>
      </c>
      <c r="G2047" s="227" t="s">
        <v>325</v>
      </c>
      <c r="H2047" s="228">
        <v>5693.482</v>
      </c>
      <c r="I2047" s="229"/>
      <c r="J2047" s="230">
        <f>ROUND(I2047*H2047,2)</f>
        <v>0</v>
      </c>
      <c r="K2047" s="226" t="s">
        <v>277</v>
      </c>
      <c r="L2047" s="231"/>
      <c r="M2047" s="232" t="s">
        <v>19</v>
      </c>
      <c r="N2047" s="233" t="s">
        <v>43</v>
      </c>
      <c r="O2047" s="65"/>
      <c r="P2047" s="202">
        <f>O2047*H2047</f>
        <v>0</v>
      </c>
      <c r="Q2047" s="202">
        <v>6.5300000000000002E-3</v>
      </c>
      <c r="R2047" s="202">
        <f>Q2047*H2047</f>
        <v>37.178437459999998</v>
      </c>
      <c r="S2047" s="202">
        <v>0</v>
      </c>
      <c r="T2047" s="203">
        <f>S2047*H2047</f>
        <v>0</v>
      </c>
      <c r="U2047" s="35"/>
      <c r="V2047" s="35"/>
      <c r="W2047" s="35"/>
      <c r="X2047" s="35"/>
      <c r="Y2047" s="35"/>
      <c r="Z2047" s="35"/>
      <c r="AA2047" s="35"/>
      <c r="AB2047" s="35"/>
      <c r="AC2047" s="35"/>
      <c r="AD2047" s="35"/>
      <c r="AE2047" s="35"/>
      <c r="AR2047" s="204" t="s">
        <v>422</v>
      </c>
      <c r="AT2047" s="204" t="s">
        <v>286</v>
      </c>
      <c r="AU2047" s="204" t="s">
        <v>82</v>
      </c>
      <c r="AY2047" s="18" t="s">
        <v>206</v>
      </c>
      <c r="BE2047" s="205">
        <f>IF(N2047="základní",J2047,0)</f>
        <v>0</v>
      </c>
      <c r="BF2047" s="205">
        <f>IF(N2047="snížená",J2047,0)</f>
        <v>0</v>
      </c>
      <c r="BG2047" s="205">
        <f>IF(N2047="zákl. přenesená",J2047,0)</f>
        <v>0</v>
      </c>
      <c r="BH2047" s="205">
        <f>IF(N2047="sníž. přenesená",J2047,0)</f>
        <v>0</v>
      </c>
      <c r="BI2047" s="205">
        <f>IF(N2047="nulová",J2047,0)</f>
        <v>0</v>
      </c>
      <c r="BJ2047" s="18" t="s">
        <v>80</v>
      </c>
      <c r="BK2047" s="205">
        <f>ROUND(I2047*H2047,2)</f>
        <v>0</v>
      </c>
      <c r="BL2047" s="18" t="s">
        <v>343</v>
      </c>
      <c r="BM2047" s="204" t="s">
        <v>4831</v>
      </c>
    </row>
    <row r="2048" spans="1:65" s="13" customFormat="1" ht="11.25">
      <c r="B2048" s="206"/>
      <c r="C2048" s="207"/>
      <c r="D2048" s="208" t="s">
        <v>246</v>
      </c>
      <c r="E2048" s="209" t="s">
        <v>19</v>
      </c>
      <c r="F2048" s="210" t="s">
        <v>4827</v>
      </c>
      <c r="G2048" s="207"/>
      <c r="H2048" s="211">
        <v>642.923</v>
      </c>
      <c r="I2048" s="212"/>
      <c r="J2048" s="207"/>
      <c r="K2048" s="207"/>
      <c r="L2048" s="213"/>
      <c r="M2048" s="214"/>
      <c r="N2048" s="215"/>
      <c r="O2048" s="215"/>
      <c r="P2048" s="215"/>
      <c r="Q2048" s="215"/>
      <c r="R2048" s="215"/>
      <c r="S2048" s="215"/>
      <c r="T2048" s="216"/>
      <c r="AT2048" s="217" t="s">
        <v>246</v>
      </c>
      <c r="AU2048" s="217" t="s">
        <v>82</v>
      </c>
      <c r="AV2048" s="13" t="s">
        <v>82</v>
      </c>
      <c r="AW2048" s="13" t="s">
        <v>33</v>
      </c>
      <c r="AX2048" s="13" t="s">
        <v>72</v>
      </c>
      <c r="AY2048" s="217" t="s">
        <v>206</v>
      </c>
    </row>
    <row r="2049" spans="1:65" s="13" customFormat="1" ht="22.5">
      <c r="B2049" s="206"/>
      <c r="C2049" s="207"/>
      <c r="D2049" s="208" t="s">
        <v>246</v>
      </c>
      <c r="E2049" s="209" t="s">
        <v>19</v>
      </c>
      <c r="F2049" s="210" t="s">
        <v>2464</v>
      </c>
      <c r="G2049" s="207"/>
      <c r="H2049" s="211">
        <v>1578.89</v>
      </c>
      <c r="I2049" s="212"/>
      <c r="J2049" s="207"/>
      <c r="K2049" s="207"/>
      <c r="L2049" s="213"/>
      <c r="M2049" s="214"/>
      <c r="N2049" s="215"/>
      <c r="O2049" s="215"/>
      <c r="P2049" s="215"/>
      <c r="Q2049" s="215"/>
      <c r="R2049" s="215"/>
      <c r="S2049" s="215"/>
      <c r="T2049" s="216"/>
      <c r="AT2049" s="217" t="s">
        <v>246</v>
      </c>
      <c r="AU2049" s="217" t="s">
        <v>82</v>
      </c>
      <c r="AV2049" s="13" t="s">
        <v>82</v>
      </c>
      <c r="AW2049" s="13" t="s">
        <v>33</v>
      </c>
      <c r="AX2049" s="13" t="s">
        <v>72</v>
      </c>
      <c r="AY2049" s="217" t="s">
        <v>206</v>
      </c>
    </row>
    <row r="2050" spans="1:65" s="13" customFormat="1" ht="22.5">
      <c r="B2050" s="206"/>
      <c r="C2050" s="207"/>
      <c r="D2050" s="208" t="s">
        <v>246</v>
      </c>
      <c r="E2050" s="209" t="s">
        <v>19</v>
      </c>
      <c r="F2050" s="210" t="s">
        <v>2465</v>
      </c>
      <c r="G2050" s="207"/>
      <c r="H2050" s="211">
        <v>1278.7850000000001</v>
      </c>
      <c r="I2050" s="212"/>
      <c r="J2050" s="207"/>
      <c r="K2050" s="207"/>
      <c r="L2050" s="213"/>
      <c r="M2050" s="214"/>
      <c r="N2050" s="215"/>
      <c r="O2050" s="215"/>
      <c r="P2050" s="215"/>
      <c r="Q2050" s="215"/>
      <c r="R2050" s="215"/>
      <c r="S2050" s="215"/>
      <c r="T2050" s="216"/>
      <c r="AT2050" s="217" t="s">
        <v>246</v>
      </c>
      <c r="AU2050" s="217" t="s">
        <v>82</v>
      </c>
      <c r="AV2050" s="13" t="s">
        <v>82</v>
      </c>
      <c r="AW2050" s="13" t="s">
        <v>33</v>
      </c>
      <c r="AX2050" s="13" t="s">
        <v>72</v>
      </c>
      <c r="AY2050" s="217" t="s">
        <v>206</v>
      </c>
    </row>
    <row r="2051" spans="1:65" s="13" customFormat="1" ht="22.5">
      <c r="B2051" s="206"/>
      <c r="C2051" s="207"/>
      <c r="D2051" s="208" t="s">
        <v>246</v>
      </c>
      <c r="E2051" s="209" t="s">
        <v>19</v>
      </c>
      <c r="F2051" s="210" t="s">
        <v>2466</v>
      </c>
      <c r="G2051" s="207"/>
      <c r="H2051" s="211">
        <v>1216.405</v>
      </c>
      <c r="I2051" s="212"/>
      <c r="J2051" s="207"/>
      <c r="K2051" s="207"/>
      <c r="L2051" s="213"/>
      <c r="M2051" s="214"/>
      <c r="N2051" s="215"/>
      <c r="O2051" s="215"/>
      <c r="P2051" s="215"/>
      <c r="Q2051" s="215"/>
      <c r="R2051" s="215"/>
      <c r="S2051" s="215"/>
      <c r="T2051" s="216"/>
      <c r="AT2051" s="217" t="s">
        <v>246</v>
      </c>
      <c r="AU2051" s="217" t="s">
        <v>82</v>
      </c>
      <c r="AV2051" s="13" t="s">
        <v>82</v>
      </c>
      <c r="AW2051" s="13" t="s">
        <v>33</v>
      </c>
      <c r="AX2051" s="13" t="s">
        <v>72</v>
      </c>
      <c r="AY2051" s="217" t="s">
        <v>206</v>
      </c>
    </row>
    <row r="2052" spans="1:65" s="13" customFormat="1" ht="11.25">
      <c r="B2052" s="206"/>
      <c r="C2052" s="207"/>
      <c r="D2052" s="208" t="s">
        <v>246</v>
      </c>
      <c r="E2052" s="209" t="s">
        <v>19</v>
      </c>
      <c r="F2052" s="210" t="s">
        <v>2467</v>
      </c>
      <c r="G2052" s="207"/>
      <c r="H2052" s="211">
        <v>338.1</v>
      </c>
      <c r="I2052" s="212"/>
      <c r="J2052" s="207"/>
      <c r="K2052" s="207"/>
      <c r="L2052" s="213"/>
      <c r="M2052" s="214"/>
      <c r="N2052" s="215"/>
      <c r="O2052" s="215"/>
      <c r="P2052" s="215"/>
      <c r="Q2052" s="215"/>
      <c r="R2052" s="215"/>
      <c r="S2052" s="215"/>
      <c r="T2052" s="216"/>
      <c r="AT2052" s="217" t="s">
        <v>246</v>
      </c>
      <c r="AU2052" s="217" t="s">
        <v>82</v>
      </c>
      <c r="AV2052" s="13" t="s">
        <v>82</v>
      </c>
      <c r="AW2052" s="13" t="s">
        <v>33</v>
      </c>
      <c r="AX2052" s="13" t="s">
        <v>72</v>
      </c>
      <c r="AY2052" s="217" t="s">
        <v>206</v>
      </c>
    </row>
    <row r="2053" spans="1:65" s="13" customFormat="1" ht="11.25">
      <c r="B2053" s="206"/>
      <c r="C2053" s="207"/>
      <c r="D2053" s="208" t="s">
        <v>246</v>
      </c>
      <c r="E2053" s="209" t="s">
        <v>19</v>
      </c>
      <c r="F2053" s="210" t="s">
        <v>2468</v>
      </c>
      <c r="G2053" s="207"/>
      <c r="H2053" s="211">
        <v>120.79</v>
      </c>
      <c r="I2053" s="212"/>
      <c r="J2053" s="207"/>
      <c r="K2053" s="207"/>
      <c r="L2053" s="213"/>
      <c r="M2053" s="214"/>
      <c r="N2053" s="215"/>
      <c r="O2053" s="215"/>
      <c r="P2053" s="215"/>
      <c r="Q2053" s="215"/>
      <c r="R2053" s="215"/>
      <c r="S2053" s="215"/>
      <c r="T2053" s="216"/>
      <c r="AT2053" s="217" t="s">
        <v>246</v>
      </c>
      <c r="AU2053" s="217" t="s">
        <v>82</v>
      </c>
      <c r="AV2053" s="13" t="s">
        <v>82</v>
      </c>
      <c r="AW2053" s="13" t="s">
        <v>33</v>
      </c>
      <c r="AX2053" s="13" t="s">
        <v>72</v>
      </c>
      <c r="AY2053" s="217" t="s">
        <v>206</v>
      </c>
    </row>
    <row r="2054" spans="1:65" s="14" customFormat="1" ht="11.25">
      <c r="B2054" s="234"/>
      <c r="C2054" s="235"/>
      <c r="D2054" s="208" t="s">
        <v>246</v>
      </c>
      <c r="E2054" s="236" t="s">
        <v>19</v>
      </c>
      <c r="F2054" s="237" t="s">
        <v>406</v>
      </c>
      <c r="G2054" s="235"/>
      <c r="H2054" s="238">
        <v>5175.893</v>
      </c>
      <c r="I2054" s="239"/>
      <c r="J2054" s="235"/>
      <c r="K2054" s="235"/>
      <c r="L2054" s="240"/>
      <c r="M2054" s="241"/>
      <c r="N2054" s="242"/>
      <c r="O2054" s="242"/>
      <c r="P2054" s="242"/>
      <c r="Q2054" s="242"/>
      <c r="R2054" s="242"/>
      <c r="S2054" s="242"/>
      <c r="T2054" s="243"/>
      <c r="AT2054" s="244" t="s">
        <v>246</v>
      </c>
      <c r="AU2054" s="244" t="s">
        <v>82</v>
      </c>
      <c r="AV2054" s="14" t="s">
        <v>212</v>
      </c>
      <c r="AW2054" s="14" t="s">
        <v>33</v>
      </c>
      <c r="AX2054" s="14" t="s">
        <v>80</v>
      </c>
      <c r="AY2054" s="244" t="s">
        <v>206</v>
      </c>
    </row>
    <row r="2055" spans="1:65" s="13" customFormat="1" ht="11.25">
      <c r="B2055" s="206"/>
      <c r="C2055" s="207"/>
      <c r="D2055" s="208" t="s">
        <v>246</v>
      </c>
      <c r="E2055" s="207"/>
      <c r="F2055" s="210" t="s">
        <v>4832</v>
      </c>
      <c r="G2055" s="207"/>
      <c r="H2055" s="211">
        <v>5693.482</v>
      </c>
      <c r="I2055" s="212"/>
      <c r="J2055" s="207"/>
      <c r="K2055" s="207"/>
      <c r="L2055" s="213"/>
      <c r="M2055" s="214"/>
      <c r="N2055" s="215"/>
      <c r="O2055" s="215"/>
      <c r="P2055" s="215"/>
      <c r="Q2055" s="215"/>
      <c r="R2055" s="215"/>
      <c r="S2055" s="215"/>
      <c r="T2055" s="216"/>
      <c r="AT2055" s="217" t="s">
        <v>246</v>
      </c>
      <c r="AU2055" s="217" t="s">
        <v>82</v>
      </c>
      <c r="AV2055" s="13" t="s">
        <v>82</v>
      </c>
      <c r="AW2055" s="13" t="s">
        <v>4</v>
      </c>
      <c r="AX2055" s="13" t="s">
        <v>80</v>
      </c>
      <c r="AY2055" s="217" t="s">
        <v>206</v>
      </c>
    </row>
    <row r="2056" spans="1:65" s="2" customFormat="1" ht="16.5" customHeight="1">
      <c r="A2056" s="35"/>
      <c r="B2056" s="36"/>
      <c r="C2056" s="193" t="s">
        <v>4833</v>
      </c>
      <c r="D2056" s="193" t="s">
        <v>208</v>
      </c>
      <c r="E2056" s="194" t="s">
        <v>4834</v>
      </c>
      <c r="F2056" s="195" t="s">
        <v>4835</v>
      </c>
      <c r="G2056" s="196" t="s">
        <v>220</v>
      </c>
      <c r="H2056" s="197">
        <v>309.12</v>
      </c>
      <c r="I2056" s="198"/>
      <c r="J2056" s="199">
        <f>ROUND(I2056*H2056,2)</f>
        <v>0</v>
      </c>
      <c r="K2056" s="195" t="s">
        <v>277</v>
      </c>
      <c r="L2056" s="40"/>
      <c r="M2056" s="200" t="s">
        <v>19</v>
      </c>
      <c r="N2056" s="201" t="s">
        <v>43</v>
      </c>
      <c r="O2056" s="65"/>
      <c r="P2056" s="202">
        <f>O2056*H2056</f>
        <v>0</v>
      </c>
      <c r="Q2056" s="202">
        <v>1.2E-4</v>
      </c>
      <c r="R2056" s="202">
        <f>Q2056*H2056</f>
        <v>3.70944E-2</v>
      </c>
      <c r="S2056" s="202">
        <v>0</v>
      </c>
      <c r="T2056" s="203">
        <f>S2056*H2056</f>
        <v>0</v>
      </c>
      <c r="U2056" s="35"/>
      <c r="V2056" s="35"/>
      <c r="W2056" s="35"/>
      <c r="X2056" s="35"/>
      <c r="Y2056" s="35"/>
      <c r="Z2056" s="35"/>
      <c r="AA2056" s="35"/>
      <c r="AB2056" s="35"/>
      <c r="AC2056" s="35"/>
      <c r="AD2056" s="35"/>
      <c r="AE2056" s="35"/>
      <c r="AR2056" s="204" t="s">
        <v>343</v>
      </c>
      <c r="AT2056" s="204" t="s">
        <v>208</v>
      </c>
      <c r="AU2056" s="204" t="s">
        <v>82</v>
      </c>
      <c r="AY2056" s="18" t="s">
        <v>206</v>
      </c>
      <c r="BE2056" s="205">
        <f>IF(N2056="základní",J2056,0)</f>
        <v>0</v>
      </c>
      <c r="BF2056" s="205">
        <f>IF(N2056="snížená",J2056,0)</f>
        <v>0</v>
      </c>
      <c r="BG2056" s="205">
        <f>IF(N2056="zákl. přenesená",J2056,0)</f>
        <v>0</v>
      </c>
      <c r="BH2056" s="205">
        <f>IF(N2056="sníž. přenesená",J2056,0)</f>
        <v>0</v>
      </c>
      <c r="BI2056" s="205">
        <f>IF(N2056="nulová",J2056,0)</f>
        <v>0</v>
      </c>
      <c r="BJ2056" s="18" t="s">
        <v>80</v>
      </c>
      <c r="BK2056" s="205">
        <f>ROUND(I2056*H2056,2)</f>
        <v>0</v>
      </c>
      <c r="BL2056" s="18" t="s">
        <v>343</v>
      </c>
      <c r="BM2056" s="204" t="s">
        <v>4836</v>
      </c>
    </row>
    <row r="2057" spans="1:65" s="13" customFormat="1" ht="11.25">
      <c r="B2057" s="206"/>
      <c r="C2057" s="207"/>
      <c r="D2057" s="208" t="s">
        <v>246</v>
      </c>
      <c r="E2057" s="209" t="s">
        <v>19</v>
      </c>
      <c r="F2057" s="210" t="s">
        <v>4788</v>
      </c>
      <c r="G2057" s="207"/>
      <c r="H2057" s="211">
        <v>309.12</v>
      </c>
      <c r="I2057" s="212"/>
      <c r="J2057" s="207"/>
      <c r="K2057" s="207"/>
      <c r="L2057" s="213"/>
      <c r="M2057" s="214"/>
      <c r="N2057" s="215"/>
      <c r="O2057" s="215"/>
      <c r="P2057" s="215"/>
      <c r="Q2057" s="215"/>
      <c r="R2057" s="215"/>
      <c r="S2057" s="215"/>
      <c r="T2057" s="216"/>
      <c r="AT2057" s="217" t="s">
        <v>246</v>
      </c>
      <c r="AU2057" s="217" t="s">
        <v>82</v>
      </c>
      <c r="AV2057" s="13" t="s">
        <v>82</v>
      </c>
      <c r="AW2057" s="13" t="s">
        <v>33</v>
      </c>
      <c r="AX2057" s="13" t="s">
        <v>80</v>
      </c>
      <c r="AY2057" s="217" t="s">
        <v>206</v>
      </c>
    </row>
    <row r="2058" spans="1:65" s="2" customFormat="1" ht="16.5" customHeight="1">
      <c r="A2058" s="35"/>
      <c r="B2058" s="36"/>
      <c r="C2058" s="193" t="s">
        <v>4837</v>
      </c>
      <c r="D2058" s="193" t="s">
        <v>208</v>
      </c>
      <c r="E2058" s="194" t="s">
        <v>4838</v>
      </c>
      <c r="F2058" s="195" t="s">
        <v>4839</v>
      </c>
      <c r="G2058" s="196" t="s">
        <v>220</v>
      </c>
      <c r="H2058" s="197">
        <v>309.12</v>
      </c>
      <c r="I2058" s="198"/>
      <c r="J2058" s="199">
        <f>ROUND(I2058*H2058,2)</f>
        <v>0</v>
      </c>
      <c r="K2058" s="195" t="s">
        <v>277</v>
      </c>
      <c r="L2058" s="40"/>
      <c r="M2058" s="200" t="s">
        <v>19</v>
      </c>
      <c r="N2058" s="201" t="s">
        <v>43</v>
      </c>
      <c r="O2058" s="65"/>
      <c r="P2058" s="202">
        <f>O2058*H2058</f>
        <v>0</v>
      </c>
      <c r="Q2058" s="202">
        <v>8.0000000000000007E-5</v>
      </c>
      <c r="R2058" s="202">
        <f>Q2058*H2058</f>
        <v>2.4729600000000001E-2</v>
      </c>
      <c r="S2058" s="202">
        <v>0</v>
      </c>
      <c r="T2058" s="203">
        <f>S2058*H2058</f>
        <v>0</v>
      </c>
      <c r="U2058" s="35"/>
      <c r="V2058" s="35"/>
      <c r="W2058" s="35"/>
      <c r="X2058" s="35"/>
      <c r="Y2058" s="35"/>
      <c r="Z2058" s="35"/>
      <c r="AA2058" s="35"/>
      <c r="AB2058" s="35"/>
      <c r="AC2058" s="35"/>
      <c r="AD2058" s="35"/>
      <c r="AE2058" s="35"/>
      <c r="AR2058" s="204" t="s">
        <v>343</v>
      </c>
      <c r="AT2058" s="204" t="s">
        <v>208</v>
      </c>
      <c r="AU2058" s="204" t="s">
        <v>82</v>
      </c>
      <c r="AY2058" s="18" t="s">
        <v>206</v>
      </c>
      <c r="BE2058" s="205">
        <f>IF(N2058="základní",J2058,0)</f>
        <v>0</v>
      </c>
      <c r="BF2058" s="205">
        <f>IF(N2058="snížená",J2058,0)</f>
        <v>0</v>
      </c>
      <c r="BG2058" s="205">
        <f>IF(N2058="zákl. přenesená",J2058,0)</f>
        <v>0</v>
      </c>
      <c r="BH2058" s="205">
        <f>IF(N2058="sníž. přenesená",J2058,0)</f>
        <v>0</v>
      </c>
      <c r="BI2058" s="205">
        <f>IF(N2058="nulová",J2058,0)</f>
        <v>0</v>
      </c>
      <c r="BJ2058" s="18" t="s">
        <v>80</v>
      </c>
      <c r="BK2058" s="205">
        <f>ROUND(I2058*H2058,2)</f>
        <v>0</v>
      </c>
      <c r="BL2058" s="18" t="s">
        <v>343</v>
      </c>
      <c r="BM2058" s="204" t="s">
        <v>4840</v>
      </c>
    </row>
    <row r="2059" spans="1:65" s="13" customFormat="1" ht="11.25">
      <c r="B2059" s="206"/>
      <c r="C2059" s="207"/>
      <c r="D2059" s="208" t="s">
        <v>246</v>
      </c>
      <c r="E2059" s="209" t="s">
        <v>19</v>
      </c>
      <c r="F2059" s="210" t="s">
        <v>4788</v>
      </c>
      <c r="G2059" s="207"/>
      <c r="H2059" s="211">
        <v>309.12</v>
      </c>
      <c r="I2059" s="212"/>
      <c r="J2059" s="207"/>
      <c r="K2059" s="207"/>
      <c r="L2059" s="213"/>
      <c r="M2059" s="214"/>
      <c r="N2059" s="215"/>
      <c r="O2059" s="215"/>
      <c r="P2059" s="215"/>
      <c r="Q2059" s="215"/>
      <c r="R2059" s="215"/>
      <c r="S2059" s="215"/>
      <c r="T2059" s="216"/>
      <c r="AT2059" s="217" t="s">
        <v>246</v>
      </c>
      <c r="AU2059" s="217" t="s">
        <v>82</v>
      </c>
      <c r="AV2059" s="13" t="s">
        <v>82</v>
      </c>
      <c r="AW2059" s="13" t="s">
        <v>33</v>
      </c>
      <c r="AX2059" s="13" t="s">
        <v>80</v>
      </c>
      <c r="AY2059" s="217" t="s">
        <v>206</v>
      </c>
    </row>
    <row r="2060" spans="1:65" s="2" customFormat="1" ht="16.5" customHeight="1">
      <c r="A2060" s="35"/>
      <c r="B2060" s="36"/>
      <c r="C2060" s="224" t="s">
        <v>4841</v>
      </c>
      <c r="D2060" s="224" t="s">
        <v>286</v>
      </c>
      <c r="E2060" s="225" t="s">
        <v>4842</v>
      </c>
      <c r="F2060" s="226" t="s">
        <v>4843</v>
      </c>
      <c r="G2060" s="227" t="s">
        <v>325</v>
      </c>
      <c r="H2060" s="228">
        <v>155.64699999999999</v>
      </c>
      <c r="I2060" s="229"/>
      <c r="J2060" s="230">
        <f>ROUND(I2060*H2060,2)</f>
        <v>0</v>
      </c>
      <c r="K2060" s="226" t="s">
        <v>19</v>
      </c>
      <c r="L2060" s="231"/>
      <c r="M2060" s="232" t="s">
        <v>19</v>
      </c>
      <c r="N2060" s="233" t="s">
        <v>43</v>
      </c>
      <c r="O2060" s="65"/>
      <c r="P2060" s="202">
        <f>O2060*H2060</f>
        <v>0</v>
      </c>
      <c r="Q2060" s="202">
        <v>6.5300000000000002E-3</v>
      </c>
      <c r="R2060" s="202">
        <f>Q2060*H2060</f>
        <v>1.0163749099999999</v>
      </c>
      <c r="S2060" s="202">
        <v>0</v>
      </c>
      <c r="T2060" s="203">
        <f>S2060*H2060</f>
        <v>0</v>
      </c>
      <c r="U2060" s="35"/>
      <c r="V2060" s="35"/>
      <c r="W2060" s="35"/>
      <c r="X2060" s="35"/>
      <c r="Y2060" s="35"/>
      <c r="Z2060" s="35"/>
      <c r="AA2060" s="35"/>
      <c r="AB2060" s="35"/>
      <c r="AC2060" s="35"/>
      <c r="AD2060" s="35"/>
      <c r="AE2060" s="35"/>
      <c r="AR2060" s="204" t="s">
        <v>422</v>
      </c>
      <c r="AT2060" s="204" t="s">
        <v>286</v>
      </c>
      <c r="AU2060" s="204" t="s">
        <v>82</v>
      </c>
      <c r="AY2060" s="18" t="s">
        <v>206</v>
      </c>
      <c r="BE2060" s="205">
        <f>IF(N2060="základní",J2060,0)</f>
        <v>0</v>
      </c>
      <c r="BF2060" s="205">
        <f>IF(N2060="snížená",J2060,0)</f>
        <v>0</v>
      </c>
      <c r="BG2060" s="205">
        <f>IF(N2060="zákl. přenesená",J2060,0)</f>
        <v>0</v>
      </c>
      <c r="BH2060" s="205">
        <f>IF(N2060="sníž. přenesená",J2060,0)</f>
        <v>0</v>
      </c>
      <c r="BI2060" s="205">
        <f>IF(N2060="nulová",J2060,0)</f>
        <v>0</v>
      </c>
      <c r="BJ2060" s="18" t="s">
        <v>80</v>
      </c>
      <c r="BK2060" s="205">
        <f>ROUND(I2060*H2060,2)</f>
        <v>0</v>
      </c>
      <c r="BL2060" s="18" t="s">
        <v>343</v>
      </c>
      <c r="BM2060" s="204" t="s">
        <v>4844</v>
      </c>
    </row>
    <row r="2061" spans="1:65" s="13" customFormat="1" ht="11.25">
      <c r="B2061" s="206"/>
      <c r="C2061" s="207"/>
      <c r="D2061" s="208" t="s">
        <v>246</v>
      </c>
      <c r="E2061" s="209" t="s">
        <v>19</v>
      </c>
      <c r="F2061" s="210" t="s">
        <v>4845</v>
      </c>
      <c r="G2061" s="207"/>
      <c r="H2061" s="211">
        <v>141.49700000000001</v>
      </c>
      <c r="I2061" s="212"/>
      <c r="J2061" s="207"/>
      <c r="K2061" s="207"/>
      <c r="L2061" s="213"/>
      <c r="M2061" s="214"/>
      <c r="N2061" s="215"/>
      <c r="O2061" s="215"/>
      <c r="P2061" s="215"/>
      <c r="Q2061" s="215"/>
      <c r="R2061" s="215"/>
      <c r="S2061" s="215"/>
      <c r="T2061" s="216"/>
      <c r="AT2061" s="217" t="s">
        <v>246</v>
      </c>
      <c r="AU2061" s="217" t="s">
        <v>82</v>
      </c>
      <c r="AV2061" s="13" t="s">
        <v>82</v>
      </c>
      <c r="AW2061" s="13" t="s">
        <v>33</v>
      </c>
      <c r="AX2061" s="13" t="s">
        <v>80</v>
      </c>
      <c r="AY2061" s="217" t="s">
        <v>206</v>
      </c>
    </row>
    <row r="2062" spans="1:65" s="13" customFormat="1" ht="11.25">
      <c r="B2062" s="206"/>
      <c r="C2062" s="207"/>
      <c r="D2062" s="208" t="s">
        <v>246</v>
      </c>
      <c r="E2062" s="207"/>
      <c r="F2062" s="210" t="s">
        <v>4846</v>
      </c>
      <c r="G2062" s="207"/>
      <c r="H2062" s="211">
        <v>155.64699999999999</v>
      </c>
      <c r="I2062" s="212"/>
      <c r="J2062" s="207"/>
      <c r="K2062" s="207"/>
      <c r="L2062" s="213"/>
      <c r="M2062" s="214"/>
      <c r="N2062" s="215"/>
      <c r="O2062" s="215"/>
      <c r="P2062" s="215"/>
      <c r="Q2062" s="215"/>
      <c r="R2062" s="215"/>
      <c r="S2062" s="215"/>
      <c r="T2062" s="216"/>
      <c r="AT2062" s="217" t="s">
        <v>246</v>
      </c>
      <c r="AU2062" s="217" t="s">
        <v>82</v>
      </c>
      <c r="AV2062" s="13" t="s">
        <v>82</v>
      </c>
      <c r="AW2062" s="13" t="s">
        <v>4</v>
      </c>
      <c r="AX2062" s="13" t="s">
        <v>80</v>
      </c>
      <c r="AY2062" s="217" t="s">
        <v>206</v>
      </c>
    </row>
    <row r="2063" spans="1:65" s="2" customFormat="1" ht="16.5" customHeight="1">
      <c r="A2063" s="35"/>
      <c r="B2063" s="36"/>
      <c r="C2063" s="193" t="s">
        <v>4847</v>
      </c>
      <c r="D2063" s="193" t="s">
        <v>208</v>
      </c>
      <c r="E2063" s="194" t="s">
        <v>4848</v>
      </c>
      <c r="F2063" s="195" t="s">
        <v>4849</v>
      </c>
      <c r="G2063" s="196" t="s">
        <v>220</v>
      </c>
      <c r="H2063" s="197">
        <v>2651.65</v>
      </c>
      <c r="I2063" s="198"/>
      <c r="J2063" s="199">
        <f>ROUND(I2063*H2063,2)</f>
        <v>0</v>
      </c>
      <c r="K2063" s="195" t="s">
        <v>277</v>
      </c>
      <c r="L2063" s="40"/>
      <c r="M2063" s="200" t="s">
        <v>19</v>
      </c>
      <c r="N2063" s="201" t="s">
        <v>43</v>
      </c>
      <c r="O2063" s="65"/>
      <c r="P2063" s="202">
        <f>O2063*H2063</f>
        <v>0</v>
      </c>
      <c r="Q2063" s="202">
        <v>1.0000000000000001E-5</v>
      </c>
      <c r="R2063" s="202">
        <f>Q2063*H2063</f>
        <v>2.6516500000000002E-2</v>
      </c>
      <c r="S2063" s="202">
        <v>0</v>
      </c>
      <c r="T2063" s="203">
        <f>S2063*H2063</f>
        <v>0</v>
      </c>
      <c r="U2063" s="35"/>
      <c r="V2063" s="35"/>
      <c r="W2063" s="35"/>
      <c r="X2063" s="35"/>
      <c r="Y2063" s="35"/>
      <c r="Z2063" s="35"/>
      <c r="AA2063" s="35"/>
      <c r="AB2063" s="35"/>
      <c r="AC2063" s="35"/>
      <c r="AD2063" s="35"/>
      <c r="AE2063" s="35"/>
      <c r="AR2063" s="204" t="s">
        <v>343</v>
      </c>
      <c r="AT2063" s="204" t="s">
        <v>208</v>
      </c>
      <c r="AU2063" s="204" t="s">
        <v>82</v>
      </c>
      <c r="AY2063" s="18" t="s">
        <v>206</v>
      </c>
      <c r="BE2063" s="205">
        <f>IF(N2063="základní",J2063,0)</f>
        <v>0</v>
      </c>
      <c r="BF2063" s="205">
        <f>IF(N2063="snížená",J2063,0)</f>
        <v>0</v>
      </c>
      <c r="BG2063" s="205">
        <f>IF(N2063="zákl. přenesená",J2063,0)</f>
        <v>0</v>
      </c>
      <c r="BH2063" s="205">
        <f>IF(N2063="sníž. přenesená",J2063,0)</f>
        <v>0</v>
      </c>
      <c r="BI2063" s="205">
        <f>IF(N2063="nulová",J2063,0)</f>
        <v>0</v>
      </c>
      <c r="BJ2063" s="18" t="s">
        <v>80</v>
      </c>
      <c r="BK2063" s="205">
        <f>ROUND(I2063*H2063,2)</f>
        <v>0</v>
      </c>
      <c r="BL2063" s="18" t="s">
        <v>343</v>
      </c>
      <c r="BM2063" s="204" t="s">
        <v>4850</v>
      </c>
    </row>
    <row r="2064" spans="1:65" s="13" customFormat="1" ht="11.25">
      <c r="B2064" s="206"/>
      <c r="C2064" s="207"/>
      <c r="D2064" s="208" t="s">
        <v>246</v>
      </c>
      <c r="E2064" s="209" t="s">
        <v>19</v>
      </c>
      <c r="F2064" s="210" t="s">
        <v>4851</v>
      </c>
      <c r="G2064" s="207"/>
      <c r="H2064" s="211">
        <v>343.83</v>
      </c>
      <c r="I2064" s="212"/>
      <c r="J2064" s="207"/>
      <c r="K2064" s="207"/>
      <c r="L2064" s="213"/>
      <c r="M2064" s="214"/>
      <c r="N2064" s="215"/>
      <c r="O2064" s="215"/>
      <c r="P2064" s="215"/>
      <c r="Q2064" s="215"/>
      <c r="R2064" s="215"/>
      <c r="S2064" s="215"/>
      <c r="T2064" s="216"/>
      <c r="AT2064" s="217" t="s">
        <v>246</v>
      </c>
      <c r="AU2064" s="217" t="s">
        <v>82</v>
      </c>
      <c r="AV2064" s="13" t="s">
        <v>82</v>
      </c>
      <c r="AW2064" s="13" t="s">
        <v>33</v>
      </c>
      <c r="AX2064" s="13" t="s">
        <v>72</v>
      </c>
      <c r="AY2064" s="217" t="s">
        <v>206</v>
      </c>
    </row>
    <row r="2065" spans="1:65" s="13" customFormat="1" ht="22.5">
      <c r="B2065" s="206"/>
      <c r="C2065" s="207"/>
      <c r="D2065" s="208" t="s">
        <v>246</v>
      </c>
      <c r="E2065" s="209" t="s">
        <v>19</v>
      </c>
      <c r="F2065" s="210" t="s">
        <v>4852</v>
      </c>
      <c r="G2065" s="207"/>
      <c r="H2065" s="211">
        <v>801.53</v>
      </c>
      <c r="I2065" s="212"/>
      <c r="J2065" s="207"/>
      <c r="K2065" s="207"/>
      <c r="L2065" s="213"/>
      <c r="M2065" s="214"/>
      <c r="N2065" s="215"/>
      <c r="O2065" s="215"/>
      <c r="P2065" s="215"/>
      <c r="Q2065" s="215"/>
      <c r="R2065" s="215"/>
      <c r="S2065" s="215"/>
      <c r="T2065" s="216"/>
      <c r="AT2065" s="217" t="s">
        <v>246</v>
      </c>
      <c r="AU2065" s="217" t="s">
        <v>82</v>
      </c>
      <c r="AV2065" s="13" t="s">
        <v>82</v>
      </c>
      <c r="AW2065" s="13" t="s">
        <v>33</v>
      </c>
      <c r="AX2065" s="13" t="s">
        <v>72</v>
      </c>
      <c r="AY2065" s="217" t="s">
        <v>206</v>
      </c>
    </row>
    <row r="2066" spans="1:65" s="13" customFormat="1" ht="22.5">
      <c r="B2066" s="206"/>
      <c r="C2066" s="207"/>
      <c r="D2066" s="208" t="s">
        <v>246</v>
      </c>
      <c r="E2066" s="209" t="s">
        <v>19</v>
      </c>
      <c r="F2066" s="210" t="s">
        <v>4853</v>
      </c>
      <c r="G2066" s="207"/>
      <c r="H2066" s="211">
        <v>786.94</v>
      </c>
      <c r="I2066" s="212"/>
      <c r="J2066" s="207"/>
      <c r="K2066" s="207"/>
      <c r="L2066" s="213"/>
      <c r="M2066" s="214"/>
      <c r="N2066" s="215"/>
      <c r="O2066" s="215"/>
      <c r="P2066" s="215"/>
      <c r="Q2066" s="215"/>
      <c r="R2066" s="215"/>
      <c r="S2066" s="215"/>
      <c r="T2066" s="216"/>
      <c r="AT2066" s="217" t="s">
        <v>246</v>
      </c>
      <c r="AU2066" s="217" t="s">
        <v>82</v>
      </c>
      <c r="AV2066" s="13" t="s">
        <v>82</v>
      </c>
      <c r="AW2066" s="13" t="s">
        <v>33</v>
      </c>
      <c r="AX2066" s="13" t="s">
        <v>72</v>
      </c>
      <c r="AY2066" s="217" t="s">
        <v>206</v>
      </c>
    </row>
    <row r="2067" spans="1:65" s="13" customFormat="1" ht="22.5">
      <c r="B2067" s="206"/>
      <c r="C2067" s="207"/>
      <c r="D2067" s="208" t="s">
        <v>246</v>
      </c>
      <c r="E2067" s="209" t="s">
        <v>19</v>
      </c>
      <c r="F2067" s="210" t="s">
        <v>4854</v>
      </c>
      <c r="G2067" s="207"/>
      <c r="H2067" s="211">
        <v>635.37</v>
      </c>
      <c r="I2067" s="212"/>
      <c r="J2067" s="207"/>
      <c r="K2067" s="207"/>
      <c r="L2067" s="213"/>
      <c r="M2067" s="214"/>
      <c r="N2067" s="215"/>
      <c r="O2067" s="215"/>
      <c r="P2067" s="215"/>
      <c r="Q2067" s="215"/>
      <c r="R2067" s="215"/>
      <c r="S2067" s="215"/>
      <c r="T2067" s="216"/>
      <c r="AT2067" s="217" t="s">
        <v>246</v>
      </c>
      <c r="AU2067" s="217" t="s">
        <v>82</v>
      </c>
      <c r="AV2067" s="13" t="s">
        <v>82</v>
      </c>
      <c r="AW2067" s="13" t="s">
        <v>33</v>
      </c>
      <c r="AX2067" s="13" t="s">
        <v>72</v>
      </c>
      <c r="AY2067" s="217" t="s">
        <v>206</v>
      </c>
    </row>
    <row r="2068" spans="1:65" s="13" customFormat="1" ht="11.25">
      <c r="B2068" s="206"/>
      <c r="C2068" s="207"/>
      <c r="D2068" s="208" t="s">
        <v>246</v>
      </c>
      <c r="E2068" s="209" t="s">
        <v>19</v>
      </c>
      <c r="F2068" s="210" t="s">
        <v>4855</v>
      </c>
      <c r="G2068" s="207"/>
      <c r="H2068" s="211">
        <v>83.98</v>
      </c>
      <c r="I2068" s="212"/>
      <c r="J2068" s="207"/>
      <c r="K2068" s="207"/>
      <c r="L2068" s="213"/>
      <c r="M2068" s="214"/>
      <c r="N2068" s="215"/>
      <c r="O2068" s="215"/>
      <c r="P2068" s="215"/>
      <c r="Q2068" s="215"/>
      <c r="R2068" s="215"/>
      <c r="S2068" s="215"/>
      <c r="T2068" s="216"/>
      <c r="AT2068" s="217" t="s">
        <v>246</v>
      </c>
      <c r="AU2068" s="217" t="s">
        <v>82</v>
      </c>
      <c r="AV2068" s="13" t="s">
        <v>82</v>
      </c>
      <c r="AW2068" s="13" t="s">
        <v>33</v>
      </c>
      <c r="AX2068" s="13" t="s">
        <v>72</v>
      </c>
      <c r="AY2068" s="217" t="s">
        <v>206</v>
      </c>
    </row>
    <row r="2069" spans="1:65" s="14" customFormat="1" ht="11.25">
      <c r="B2069" s="234"/>
      <c r="C2069" s="235"/>
      <c r="D2069" s="208" t="s">
        <v>246</v>
      </c>
      <c r="E2069" s="236" t="s">
        <v>19</v>
      </c>
      <c r="F2069" s="237" t="s">
        <v>406</v>
      </c>
      <c r="G2069" s="235"/>
      <c r="H2069" s="238">
        <v>2651.65</v>
      </c>
      <c r="I2069" s="239"/>
      <c r="J2069" s="235"/>
      <c r="K2069" s="235"/>
      <c r="L2069" s="240"/>
      <c r="M2069" s="241"/>
      <c r="N2069" s="242"/>
      <c r="O2069" s="242"/>
      <c r="P2069" s="242"/>
      <c r="Q2069" s="242"/>
      <c r="R2069" s="242"/>
      <c r="S2069" s="242"/>
      <c r="T2069" s="243"/>
      <c r="AT2069" s="244" t="s">
        <v>246</v>
      </c>
      <c r="AU2069" s="244" t="s">
        <v>82</v>
      </c>
      <c r="AV2069" s="14" t="s">
        <v>212</v>
      </c>
      <c r="AW2069" s="14" t="s">
        <v>33</v>
      </c>
      <c r="AX2069" s="14" t="s">
        <v>80</v>
      </c>
      <c r="AY2069" s="244" t="s">
        <v>206</v>
      </c>
    </row>
    <row r="2070" spans="1:65" s="2" customFormat="1" ht="16.5" customHeight="1">
      <c r="A2070" s="35"/>
      <c r="B2070" s="36"/>
      <c r="C2070" s="224" t="s">
        <v>4856</v>
      </c>
      <c r="D2070" s="224" t="s">
        <v>286</v>
      </c>
      <c r="E2070" s="225" t="s">
        <v>4857</v>
      </c>
      <c r="F2070" s="226" t="s">
        <v>4858</v>
      </c>
      <c r="G2070" s="227" t="s">
        <v>220</v>
      </c>
      <c r="H2070" s="228">
        <v>2704.683</v>
      </c>
      <c r="I2070" s="229"/>
      <c r="J2070" s="230">
        <f>ROUND(I2070*H2070,2)</f>
        <v>0</v>
      </c>
      <c r="K2070" s="226" t="s">
        <v>19</v>
      </c>
      <c r="L2070" s="231"/>
      <c r="M2070" s="232" t="s">
        <v>19</v>
      </c>
      <c r="N2070" s="233" t="s">
        <v>43</v>
      </c>
      <c r="O2070" s="65"/>
      <c r="P2070" s="202">
        <f>O2070*H2070</f>
        <v>0</v>
      </c>
      <c r="Q2070" s="202">
        <v>3.8000000000000002E-4</v>
      </c>
      <c r="R2070" s="202">
        <f>Q2070*H2070</f>
        <v>1.02777954</v>
      </c>
      <c r="S2070" s="202">
        <v>0</v>
      </c>
      <c r="T2070" s="203">
        <f>S2070*H2070</f>
        <v>0</v>
      </c>
      <c r="U2070" s="35"/>
      <c r="V2070" s="35"/>
      <c r="W2070" s="35"/>
      <c r="X2070" s="35"/>
      <c r="Y2070" s="35"/>
      <c r="Z2070" s="35"/>
      <c r="AA2070" s="35"/>
      <c r="AB2070" s="35"/>
      <c r="AC2070" s="35"/>
      <c r="AD2070" s="35"/>
      <c r="AE2070" s="35"/>
      <c r="AR2070" s="204" t="s">
        <v>422</v>
      </c>
      <c r="AT2070" s="204" t="s">
        <v>286</v>
      </c>
      <c r="AU2070" s="204" t="s">
        <v>82</v>
      </c>
      <c r="AY2070" s="18" t="s">
        <v>206</v>
      </c>
      <c r="BE2070" s="205">
        <f>IF(N2070="základní",J2070,0)</f>
        <v>0</v>
      </c>
      <c r="BF2070" s="205">
        <f>IF(N2070="snížená",J2070,0)</f>
        <v>0</v>
      </c>
      <c r="BG2070" s="205">
        <f>IF(N2070="zákl. přenesená",J2070,0)</f>
        <v>0</v>
      </c>
      <c r="BH2070" s="205">
        <f>IF(N2070="sníž. přenesená",J2070,0)</f>
        <v>0</v>
      </c>
      <c r="BI2070" s="205">
        <f>IF(N2070="nulová",J2070,0)</f>
        <v>0</v>
      </c>
      <c r="BJ2070" s="18" t="s">
        <v>80</v>
      </c>
      <c r="BK2070" s="205">
        <f>ROUND(I2070*H2070,2)</f>
        <v>0</v>
      </c>
      <c r="BL2070" s="18" t="s">
        <v>343</v>
      </c>
      <c r="BM2070" s="204" t="s">
        <v>4859</v>
      </c>
    </row>
    <row r="2071" spans="1:65" s="13" customFormat="1" ht="11.25">
      <c r="B2071" s="206"/>
      <c r="C2071" s="207"/>
      <c r="D2071" s="208" t="s">
        <v>246</v>
      </c>
      <c r="E2071" s="209" t="s">
        <v>19</v>
      </c>
      <c r="F2071" s="210" t="s">
        <v>4851</v>
      </c>
      <c r="G2071" s="207"/>
      <c r="H2071" s="211">
        <v>343.83</v>
      </c>
      <c r="I2071" s="212"/>
      <c r="J2071" s="207"/>
      <c r="K2071" s="207"/>
      <c r="L2071" s="213"/>
      <c r="M2071" s="214"/>
      <c r="N2071" s="215"/>
      <c r="O2071" s="215"/>
      <c r="P2071" s="215"/>
      <c r="Q2071" s="215"/>
      <c r="R2071" s="215"/>
      <c r="S2071" s="215"/>
      <c r="T2071" s="216"/>
      <c r="AT2071" s="217" t="s">
        <v>246</v>
      </c>
      <c r="AU2071" s="217" t="s">
        <v>82</v>
      </c>
      <c r="AV2071" s="13" t="s">
        <v>82</v>
      </c>
      <c r="AW2071" s="13" t="s">
        <v>33</v>
      </c>
      <c r="AX2071" s="13" t="s">
        <v>72</v>
      </c>
      <c r="AY2071" s="217" t="s">
        <v>206</v>
      </c>
    </row>
    <row r="2072" spans="1:65" s="13" customFormat="1" ht="22.5">
      <c r="B2072" s="206"/>
      <c r="C2072" s="207"/>
      <c r="D2072" s="208" t="s">
        <v>246</v>
      </c>
      <c r="E2072" s="209" t="s">
        <v>19</v>
      </c>
      <c r="F2072" s="210" t="s">
        <v>4852</v>
      </c>
      <c r="G2072" s="207"/>
      <c r="H2072" s="211">
        <v>801.53</v>
      </c>
      <c r="I2072" s="212"/>
      <c r="J2072" s="207"/>
      <c r="K2072" s="207"/>
      <c r="L2072" s="213"/>
      <c r="M2072" s="214"/>
      <c r="N2072" s="215"/>
      <c r="O2072" s="215"/>
      <c r="P2072" s="215"/>
      <c r="Q2072" s="215"/>
      <c r="R2072" s="215"/>
      <c r="S2072" s="215"/>
      <c r="T2072" s="216"/>
      <c r="AT2072" s="217" t="s">
        <v>246</v>
      </c>
      <c r="AU2072" s="217" t="s">
        <v>82</v>
      </c>
      <c r="AV2072" s="13" t="s">
        <v>82</v>
      </c>
      <c r="AW2072" s="13" t="s">
        <v>33</v>
      </c>
      <c r="AX2072" s="13" t="s">
        <v>72</v>
      </c>
      <c r="AY2072" s="217" t="s">
        <v>206</v>
      </c>
    </row>
    <row r="2073" spans="1:65" s="13" customFormat="1" ht="22.5">
      <c r="B2073" s="206"/>
      <c r="C2073" s="207"/>
      <c r="D2073" s="208" t="s">
        <v>246</v>
      </c>
      <c r="E2073" s="209" t="s">
        <v>19</v>
      </c>
      <c r="F2073" s="210" t="s">
        <v>4853</v>
      </c>
      <c r="G2073" s="207"/>
      <c r="H2073" s="211">
        <v>786.94</v>
      </c>
      <c r="I2073" s="212"/>
      <c r="J2073" s="207"/>
      <c r="K2073" s="207"/>
      <c r="L2073" s="213"/>
      <c r="M2073" s="214"/>
      <c r="N2073" s="215"/>
      <c r="O2073" s="215"/>
      <c r="P2073" s="215"/>
      <c r="Q2073" s="215"/>
      <c r="R2073" s="215"/>
      <c r="S2073" s="215"/>
      <c r="T2073" s="216"/>
      <c r="AT2073" s="217" t="s">
        <v>246</v>
      </c>
      <c r="AU2073" s="217" t="s">
        <v>82</v>
      </c>
      <c r="AV2073" s="13" t="s">
        <v>82</v>
      </c>
      <c r="AW2073" s="13" t="s">
        <v>33</v>
      </c>
      <c r="AX2073" s="13" t="s">
        <v>72</v>
      </c>
      <c r="AY2073" s="217" t="s">
        <v>206</v>
      </c>
    </row>
    <row r="2074" spans="1:65" s="13" customFormat="1" ht="22.5">
      <c r="B2074" s="206"/>
      <c r="C2074" s="207"/>
      <c r="D2074" s="208" t="s">
        <v>246</v>
      </c>
      <c r="E2074" s="209" t="s">
        <v>19</v>
      </c>
      <c r="F2074" s="210" t="s">
        <v>4854</v>
      </c>
      <c r="G2074" s="207"/>
      <c r="H2074" s="211">
        <v>635.37</v>
      </c>
      <c r="I2074" s="212"/>
      <c r="J2074" s="207"/>
      <c r="K2074" s="207"/>
      <c r="L2074" s="213"/>
      <c r="M2074" s="214"/>
      <c r="N2074" s="215"/>
      <c r="O2074" s="215"/>
      <c r="P2074" s="215"/>
      <c r="Q2074" s="215"/>
      <c r="R2074" s="215"/>
      <c r="S2074" s="215"/>
      <c r="T2074" s="216"/>
      <c r="AT2074" s="217" t="s">
        <v>246</v>
      </c>
      <c r="AU2074" s="217" t="s">
        <v>82</v>
      </c>
      <c r="AV2074" s="13" t="s">
        <v>82</v>
      </c>
      <c r="AW2074" s="13" t="s">
        <v>33</v>
      </c>
      <c r="AX2074" s="13" t="s">
        <v>72</v>
      </c>
      <c r="AY2074" s="217" t="s">
        <v>206</v>
      </c>
    </row>
    <row r="2075" spans="1:65" s="13" customFormat="1" ht="11.25">
      <c r="B2075" s="206"/>
      <c r="C2075" s="207"/>
      <c r="D2075" s="208" t="s">
        <v>246</v>
      </c>
      <c r="E2075" s="209" t="s">
        <v>19</v>
      </c>
      <c r="F2075" s="210" t="s">
        <v>4855</v>
      </c>
      <c r="G2075" s="207"/>
      <c r="H2075" s="211">
        <v>83.98</v>
      </c>
      <c r="I2075" s="212"/>
      <c r="J2075" s="207"/>
      <c r="K2075" s="207"/>
      <c r="L2075" s="213"/>
      <c r="M2075" s="214"/>
      <c r="N2075" s="215"/>
      <c r="O2075" s="215"/>
      <c r="P2075" s="215"/>
      <c r="Q2075" s="215"/>
      <c r="R2075" s="215"/>
      <c r="S2075" s="215"/>
      <c r="T2075" s="216"/>
      <c r="AT2075" s="217" t="s">
        <v>246</v>
      </c>
      <c r="AU2075" s="217" t="s">
        <v>82</v>
      </c>
      <c r="AV2075" s="13" t="s">
        <v>82</v>
      </c>
      <c r="AW2075" s="13" t="s">
        <v>33</v>
      </c>
      <c r="AX2075" s="13" t="s">
        <v>72</v>
      </c>
      <c r="AY2075" s="217" t="s">
        <v>206</v>
      </c>
    </row>
    <row r="2076" spans="1:65" s="14" customFormat="1" ht="11.25">
      <c r="B2076" s="234"/>
      <c r="C2076" s="235"/>
      <c r="D2076" s="208" t="s">
        <v>246</v>
      </c>
      <c r="E2076" s="236" t="s">
        <v>19</v>
      </c>
      <c r="F2076" s="237" t="s">
        <v>406</v>
      </c>
      <c r="G2076" s="235"/>
      <c r="H2076" s="238">
        <v>2651.65</v>
      </c>
      <c r="I2076" s="239"/>
      <c r="J2076" s="235"/>
      <c r="K2076" s="235"/>
      <c r="L2076" s="240"/>
      <c r="M2076" s="241"/>
      <c r="N2076" s="242"/>
      <c r="O2076" s="242"/>
      <c r="P2076" s="242"/>
      <c r="Q2076" s="242"/>
      <c r="R2076" s="242"/>
      <c r="S2076" s="242"/>
      <c r="T2076" s="243"/>
      <c r="AT2076" s="244" t="s">
        <v>246</v>
      </c>
      <c r="AU2076" s="244" t="s">
        <v>82</v>
      </c>
      <c r="AV2076" s="14" t="s">
        <v>212</v>
      </c>
      <c r="AW2076" s="14" t="s">
        <v>33</v>
      </c>
      <c r="AX2076" s="14" t="s">
        <v>80</v>
      </c>
      <c r="AY2076" s="244" t="s">
        <v>206</v>
      </c>
    </row>
    <row r="2077" spans="1:65" s="13" customFormat="1" ht="11.25">
      <c r="B2077" s="206"/>
      <c r="C2077" s="207"/>
      <c r="D2077" s="208" t="s">
        <v>246</v>
      </c>
      <c r="E2077" s="207"/>
      <c r="F2077" s="210" t="s">
        <v>4860</v>
      </c>
      <c r="G2077" s="207"/>
      <c r="H2077" s="211">
        <v>2704.683</v>
      </c>
      <c r="I2077" s="212"/>
      <c r="J2077" s="207"/>
      <c r="K2077" s="207"/>
      <c r="L2077" s="213"/>
      <c r="M2077" s="214"/>
      <c r="N2077" s="215"/>
      <c r="O2077" s="215"/>
      <c r="P2077" s="215"/>
      <c r="Q2077" s="215"/>
      <c r="R2077" s="215"/>
      <c r="S2077" s="215"/>
      <c r="T2077" s="216"/>
      <c r="AT2077" s="217" t="s">
        <v>246</v>
      </c>
      <c r="AU2077" s="217" t="s">
        <v>82</v>
      </c>
      <c r="AV2077" s="13" t="s">
        <v>82</v>
      </c>
      <c r="AW2077" s="13" t="s">
        <v>4</v>
      </c>
      <c r="AX2077" s="13" t="s">
        <v>80</v>
      </c>
      <c r="AY2077" s="217" t="s">
        <v>206</v>
      </c>
    </row>
    <row r="2078" spans="1:65" s="2" customFormat="1" ht="16.5" customHeight="1">
      <c r="A2078" s="35"/>
      <c r="B2078" s="36"/>
      <c r="C2078" s="193" t="s">
        <v>4861</v>
      </c>
      <c r="D2078" s="193" t="s">
        <v>208</v>
      </c>
      <c r="E2078" s="194" t="s">
        <v>4862</v>
      </c>
      <c r="F2078" s="195" t="s">
        <v>4863</v>
      </c>
      <c r="G2078" s="196" t="s">
        <v>220</v>
      </c>
      <c r="H2078" s="197">
        <v>220.83</v>
      </c>
      <c r="I2078" s="198"/>
      <c r="J2078" s="199">
        <f>ROUND(I2078*H2078,2)</f>
        <v>0</v>
      </c>
      <c r="K2078" s="195" t="s">
        <v>277</v>
      </c>
      <c r="L2078" s="40"/>
      <c r="M2078" s="200" t="s">
        <v>19</v>
      </c>
      <c r="N2078" s="201" t="s">
        <v>43</v>
      </c>
      <c r="O2078" s="65"/>
      <c r="P2078" s="202">
        <f>O2078*H2078</f>
        <v>0</v>
      </c>
      <c r="Q2078" s="202">
        <v>3.0000000000000001E-5</v>
      </c>
      <c r="R2078" s="202">
        <f>Q2078*H2078</f>
        <v>6.6249000000000004E-3</v>
      </c>
      <c r="S2078" s="202">
        <v>0</v>
      </c>
      <c r="T2078" s="203">
        <f>S2078*H2078</f>
        <v>0</v>
      </c>
      <c r="U2078" s="35"/>
      <c r="V2078" s="35"/>
      <c r="W2078" s="35"/>
      <c r="X2078" s="35"/>
      <c r="Y2078" s="35"/>
      <c r="Z2078" s="35"/>
      <c r="AA2078" s="35"/>
      <c r="AB2078" s="35"/>
      <c r="AC2078" s="35"/>
      <c r="AD2078" s="35"/>
      <c r="AE2078" s="35"/>
      <c r="AR2078" s="204" t="s">
        <v>343</v>
      </c>
      <c r="AT2078" s="204" t="s">
        <v>208</v>
      </c>
      <c r="AU2078" s="204" t="s">
        <v>82</v>
      </c>
      <c r="AY2078" s="18" t="s">
        <v>206</v>
      </c>
      <c r="BE2078" s="205">
        <f>IF(N2078="základní",J2078,0)</f>
        <v>0</v>
      </c>
      <c r="BF2078" s="205">
        <f>IF(N2078="snížená",J2078,0)</f>
        <v>0</v>
      </c>
      <c r="BG2078" s="205">
        <f>IF(N2078="zákl. přenesená",J2078,0)</f>
        <v>0</v>
      </c>
      <c r="BH2078" s="205">
        <f>IF(N2078="sníž. přenesená",J2078,0)</f>
        <v>0</v>
      </c>
      <c r="BI2078" s="205">
        <f>IF(N2078="nulová",J2078,0)</f>
        <v>0</v>
      </c>
      <c r="BJ2078" s="18" t="s">
        <v>80</v>
      </c>
      <c r="BK2078" s="205">
        <f>ROUND(I2078*H2078,2)</f>
        <v>0</v>
      </c>
      <c r="BL2078" s="18" t="s">
        <v>343</v>
      </c>
      <c r="BM2078" s="204" t="s">
        <v>4864</v>
      </c>
    </row>
    <row r="2079" spans="1:65" s="13" customFormat="1" ht="11.25">
      <c r="B2079" s="206"/>
      <c r="C2079" s="207"/>
      <c r="D2079" s="208" t="s">
        <v>246</v>
      </c>
      <c r="E2079" s="209" t="s">
        <v>19</v>
      </c>
      <c r="F2079" s="210" t="s">
        <v>4865</v>
      </c>
      <c r="G2079" s="207"/>
      <c r="H2079" s="211">
        <v>220.83</v>
      </c>
      <c r="I2079" s="212"/>
      <c r="J2079" s="207"/>
      <c r="K2079" s="207"/>
      <c r="L2079" s="213"/>
      <c r="M2079" s="214"/>
      <c r="N2079" s="215"/>
      <c r="O2079" s="215"/>
      <c r="P2079" s="215"/>
      <c r="Q2079" s="215"/>
      <c r="R2079" s="215"/>
      <c r="S2079" s="215"/>
      <c r="T2079" s="216"/>
      <c r="AT2079" s="217" t="s">
        <v>246</v>
      </c>
      <c r="AU2079" s="217" t="s">
        <v>82</v>
      </c>
      <c r="AV2079" s="13" t="s">
        <v>82</v>
      </c>
      <c r="AW2079" s="13" t="s">
        <v>33</v>
      </c>
      <c r="AX2079" s="13" t="s">
        <v>80</v>
      </c>
      <c r="AY2079" s="217" t="s">
        <v>206</v>
      </c>
    </row>
    <row r="2080" spans="1:65" s="2" customFormat="1" ht="16.5" customHeight="1">
      <c r="A2080" s="35"/>
      <c r="B2080" s="36"/>
      <c r="C2080" s="224" t="s">
        <v>4866</v>
      </c>
      <c r="D2080" s="224" t="s">
        <v>286</v>
      </c>
      <c r="E2080" s="225" t="s">
        <v>4867</v>
      </c>
      <c r="F2080" s="226" t="s">
        <v>4868</v>
      </c>
      <c r="G2080" s="227" t="s">
        <v>220</v>
      </c>
      <c r="H2080" s="228">
        <v>225.24700000000001</v>
      </c>
      <c r="I2080" s="229"/>
      <c r="J2080" s="230">
        <f>ROUND(I2080*H2080,2)</f>
        <v>0</v>
      </c>
      <c r="K2080" s="226" t="s">
        <v>277</v>
      </c>
      <c r="L2080" s="231"/>
      <c r="M2080" s="232" t="s">
        <v>19</v>
      </c>
      <c r="N2080" s="233" t="s">
        <v>43</v>
      </c>
      <c r="O2080" s="65"/>
      <c r="P2080" s="202">
        <f>O2080*H2080</f>
        <v>0</v>
      </c>
      <c r="Q2080" s="202">
        <v>3.8000000000000002E-4</v>
      </c>
      <c r="R2080" s="202">
        <f>Q2080*H2080</f>
        <v>8.5593860000000008E-2</v>
      </c>
      <c r="S2080" s="202">
        <v>0</v>
      </c>
      <c r="T2080" s="203">
        <f>S2080*H2080</f>
        <v>0</v>
      </c>
      <c r="U2080" s="35"/>
      <c r="V2080" s="35"/>
      <c r="W2080" s="35"/>
      <c r="X2080" s="35"/>
      <c r="Y2080" s="35"/>
      <c r="Z2080" s="35"/>
      <c r="AA2080" s="35"/>
      <c r="AB2080" s="35"/>
      <c r="AC2080" s="35"/>
      <c r="AD2080" s="35"/>
      <c r="AE2080" s="35"/>
      <c r="AR2080" s="204" t="s">
        <v>422</v>
      </c>
      <c r="AT2080" s="204" t="s">
        <v>286</v>
      </c>
      <c r="AU2080" s="204" t="s">
        <v>82</v>
      </c>
      <c r="AY2080" s="18" t="s">
        <v>206</v>
      </c>
      <c r="BE2080" s="205">
        <f>IF(N2080="základní",J2080,0)</f>
        <v>0</v>
      </c>
      <c r="BF2080" s="205">
        <f>IF(N2080="snížená",J2080,0)</f>
        <v>0</v>
      </c>
      <c r="BG2080" s="205">
        <f>IF(N2080="zákl. přenesená",J2080,0)</f>
        <v>0</v>
      </c>
      <c r="BH2080" s="205">
        <f>IF(N2080="sníž. přenesená",J2080,0)</f>
        <v>0</v>
      </c>
      <c r="BI2080" s="205">
        <f>IF(N2080="nulová",J2080,0)</f>
        <v>0</v>
      </c>
      <c r="BJ2080" s="18" t="s">
        <v>80</v>
      </c>
      <c r="BK2080" s="205">
        <f>ROUND(I2080*H2080,2)</f>
        <v>0</v>
      </c>
      <c r="BL2080" s="18" t="s">
        <v>343</v>
      </c>
      <c r="BM2080" s="204" t="s">
        <v>4869</v>
      </c>
    </row>
    <row r="2081" spans="1:65" s="13" customFormat="1" ht="11.25">
      <c r="B2081" s="206"/>
      <c r="C2081" s="207"/>
      <c r="D2081" s="208" t="s">
        <v>246</v>
      </c>
      <c r="E2081" s="209" t="s">
        <v>19</v>
      </c>
      <c r="F2081" s="210" t="s">
        <v>4865</v>
      </c>
      <c r="G2081" s="207"/>
      <c r="H2081" s="211">
        <v>220.83</v>
      </c>
      <c r="I2081" s="212"/>
      <c r="J2081" s="207"/>
      <c r="K2081" s="207"/>
      <c r="L2081" s="213"/>
      <c r="M2081" s="214"/>
      <c r="N2081" s="215"/>
      <c r="O2081" s="215"/>
      <c r="P2081" s="215"/>
      <c r="Q2081" s="215"/>
      <c r="R2081" s="215"/>
      <c r="S2081" s="215"/>
      <c r="T2081" s="216"/>
      <c r="AT2081" s="217" t="s">
        <v>246</v>
      </c>
      <c r="AU2081" s="217" t="s">
        <v>82</v>
      </c>
      <c r="AV2081" s="13" t="s">
        <v>82</v>
      </c>
      <c r="AW2081" s="13" t="s">
        <v>33</v>
      </c>
      <c r="AX2081" s="13" t="s">
        <v>80</v>
      </c>
      <c r="AY2081" s="217" t="s">
        <v>206</v>
      </c>
    </row>
    <row r="2082" spans="1:65" s="13" customFormat="1" ht="11.25">
      <c r="B2082" s="206"/>
      <c r="C2082" s="207"/>
      <c r="D2082" s="208" t="s">
        <v>246</v>
      </c>
      <c r="E2082" s="207"/>
      <c r="F2082" s="210" t="s">
        <v>4870</v>
      </c>
      <c r="G2082" s="207"/>
      <c r="H2082" s="211">
        <v>225.24700000000001</v>
      </c>
      <c r="I2082" s="212"/>
      <c r="J2082" s="207"/>
      <c r="K2082" s="207"/>
      <c r="L2082" s="213"/>
      <c r="M2082" s="214"/>
      <c r="N2082" s="215"/>
      <c r="O2082" s="215"/>
      <c r="P2082" s="215"/>
      <c r="Q2082" s="215"/>
      <c r="R2082" s="215"/>
      <c r="S2082" s="215"/>
      <c r="T2082" s="216"/>
      <c r="AT2082" s="217" t="s">
        <v>246</v>
      </c>
      <c r="AU2082" s="217" t="s">
        <v>82</v>
      </c>
      <c r="AV2082" s="13" t="s">
        <v>82</v>
      </c>
      <c r="AW2082" s="13" t="s">
        <v>4</v>
      </c>
      <c r="AX2082" s="13" t="s">
        <v>80</v>
      </c>
      <c r="AY2082" s="217" t="s">
        <v>206</v>
      </c>
    </row>
    <row r="2083" spans="1:65" s="2" customFormat="1" ht="21.75" customHeight="1">
      <c r="A2083" s="35"/>
      <c r="B2083" s="36"/>
      <c r="C2083" s="193" t="s">
        <v>4871</v>
      </c>
      <c r="D2083" s="193" t="s">
        <v>208</v>
      </c>
      <c r="E2083" s="194" t="s">
        <v>4872</v>
      </c>
      <c r="F2083" s="195" t="s">
        <v>4873</v>
      </c>
      <c r="G2083" s="196" t="s">
        <v>289</v>
      </c>
      <c r="H2083" s="197">
        <v>46.741999999999997</v>
      </c>
      <c r="I2083" s="198"/>
      <c r="J2083" s="199">
        <f>ROUND(I2083*H2083,2)</f>
        <v>0</v>
      </c>
      <c r="K2083" s="195" t="s">
        <v>277</v>
      </c>
      <c r="L2083" s="40"/>
      <c r="M2083" s="200" t="s">
        <v>19</v>
      </c>
      <c r="N2083" s="201" t="s">
        <v>43</v>
      </c>
      <c r="O2083" s="65"/>
      <c r="P2083" s="202">
        <f>O2083*H2083</f>
        <v>0</v>
      </c>
      <c r="Q2083" s="202">
        <v>0</v>
      </c>
      <c r="R2083" s="202">
        <f>Q2083*H2083</f>
        <v>0</v>
      </c>
      <c r="S2083" s="202">
        <v>0</v>
      </c>
      <c r="T2083" s="203">
        <f>S2083*H2083</f>
        <v>0</v>
      </c>
      <c r="U2083" s="35"/>
      <c r="V2083" s="35"/>
      <c r="W2083" s="35"/>
      <c r="X2083" s="35"/>
      <c r="Y2083" s="35"/>
      <c r="Z2083" s="35"/>
      <c r="AA2083" s="35"/>
      <c r="AB2083" s="35"/>
      <c r="AC2083" s="35"/>
      <c r="AD2083" s="35"/>
      <c r="AE2083" s="35"/>
      <c r="AR2083" s="204" t="s">
        <v>343</v>
      </c>
      <c r="AT2083" s="204" t="s">
        <v>208</v>
      </c>
      <c r="AU2083" s="204" t="s">
        <v>82</v>
      </c>
      <c r="AY2083" s="18" t="s">
        <v>206</v>
      </c>
      <c r="BE2083" s="205">
        <f>IF(N2083="základní",J2083,0)</f>
        <v>0</v>
      </c>
      <c r="BF2083" s="205">
        <f>IF(N2083="snížená",J2083,0)</f>
        <v>0</v>
      </c>
      <c r="BG2083" s="205">
        <f>IF(N2083="zákl. přenesená",J2083,0)</f>
        <v>0</v>
      </c>
      <c r="BH2083" s="205">
        <f>IF(N2083="sníž. přenesená",J2083,0)</f>
        <v>0</v>
      </c>
      <c r="BI2083" s="205">
        <f>IF(N2083="nulová",J2083,0)</f>
        <v>0</v>
      </c>
      <c r="BJ2083" s="18" t="s">
        <v>80</v>
      </c>
      <c r="BK2083" s="205">
        <f>ROUND(I2083*H2083,2)</f>
        <v>0</v>
      </c>
      <c r="BL2083" s="18" t="s">
        <v>343</v>
      </c>
      <c r="BM2083" s="204" t="s">
        <v>4874</v>
      </c>
    </row>
    <row r="2084" spans="1:65" s="2" customFormat="1" ht="78">
      <c r="A2084" s="35"/>
      <c r="B2084" s="36"/>
      <c r="C2084" s="37"/>
      <c r="D2084" s="208" t="s">
        <v>279</v>
      </c>
      <c r="E2084" s="37"/>
      <c r="F2084" s="221" t="s">
        <v>4024</v>
      </c>
      <c r="G2084" s="37"/>
      <c r="H2084" s="37"/>
      <c r="I2084" s="116"/>
      <c r="J2084" s="37"/>
      <c r="K2084" s="37"/>
      <c r="L2084" s="40"/>
      <c r="M2084" s="222"/>
      <c r="N2084" s="223"/>
      <c r="O2084" s="65"/>
      <c r="P2084" s="65"/>
      <c r="Q2084" s="65"/>
      <c r="R2084" s="65"/>
      <c r="S2084" s="65"/>
      <c r="T2084" s="66"/>
      <c r="U2084" s="35"/>
      <c r="V2084" s="35"/>
      <c r="W2084" s="35"/>
      <c r="X2084" s="35"/>
      <c r="Y2084" s="35"/>
      <c r="Z2084" s="35"/>
      <c r="AA2084" s="35"/>
      <c r="AB2084" s="35"/>
      <c r="AC2084" s="35"/>
      <c r="AD2084" s="35"/>
      <c r="AE2084" s="35"/>
      <c r="AT2084" s="18" t="s">
        <v>279</v>
      </c>
      <c r="AU2084" s="18" t="s">
        <v>82</v>
      </c>
    </row>
    <row r="2085" spans="1:65" s="12" customFormat="1" ht="22.9" customHeight="1">
      <c r="B2085" s="177"/>
      <c r="C2085" s="178"/>
      <c r="D2085" s="179" t="s">
        <v>71</v>
      </c>
      <c r="E2085" s="191" t="s">
        <v>4875</v>
      </c>
      <c r="F2085" s="191" t="s">
        <v>4876</v>
      </c>
      <c r="G2085" s="178"/>
      <c r="H2085" s="178"/>
      <c r="I2085" s="181"/>
      <c r="J2085" s="192">
        <f>BK2085</f>
        <v>0</v>
      </c>
      <c r="K2085" s="178"/>
      <c r="L2085" s="183"/>
      <c r="M2085" s="184"/>
      <c r="N2085" s="185"/>
      <c r="O2085" s="185"/>
      <c r="P2085" s="186">
        <f>SUM(P2086:P2087)</f>
        <v>0</v>
      </c>
      <c r="Q2085" s="185"/>
      <c r="R2085" s="186">
        <f>SUM(R2086:R2087)</f>
        <v>9.2498800000000003E-3</v>
      </c>
      <c r="S2085" s="185"/>
      <c r="T2085" s="187">
        <f>SUM(T2086:T2087)</f>
        <v>0</v>
      </c>
      <c r="AR2085" s="188" t="s">
        <v>82</v>
      </c>
      <c r="AT2085" s="189" t="s">
        <v>71</v>
      </c>
      <c r="AU2085" s="189" t="s">
        <v>80</v>
      </c>
      <c r="AY2085" s="188" t="s">
        <v>206</v>
      </c>
      <c r="BK2085" s="190">
        <f>SUM(BK2086:BK2087)</f>
        <v>0</v>
      </c>
    </row>
    <row r="2086" spans="1:65" s="2" customFormat="1" ht="16.5" customHeight="1">
      <c r="A2086" s="35"/>
      <c r="B2086" s="36"/>
      <c r="C2086" s="193" t="s">
        <v>4877</v>
      </c>
      <c r="D2086" s="193" t="s">
        <v>208</v>
      </c>
      <c r="E2086" s="194" t="s">
        <v>4878</v>
      </c>
      <c r="F2086" s="195" t="s">
        <v>4879</v>
      </c>
      <c r="G2086" s="196" t="s">
        <v>325</v>
      </c>
      <c r="H2086" s="197">
        <v>13.028</v>
      </c>
      <c r="I2086" s="198"/>
      <c r="J2086" s="199">
        <f>ROUND(I2086*H2086,2)</f>
        <v>0</v>
      </c>
      <c r="K2086" s="195" t="s">
        <v>277</v>
      </c>
      <c r="L2086" s="40"/>
      <c r="M2086" s="200" t="s">
        <v>19</v>
      </c>
      <c r="N2086" s="201" t="s">
        <v>43</v>
      </c>
      <c r="O2086" s="65"/>
      <c r="P2086" s="202">
        <f>O2086*H2086</f>
        <v>0</v>
      </c>
      <c r="Q2086" s="202">
        <v>7.1000000000000002E-4</v>
      </c>
      <c r="R2086" s="202">
        <f>Q2086*H2086</f>
        <v>9.2498800000000003E-3</v>
      </c>
      <c r="S2086" s="202">
        <v>0</v>
      </c>
      <c r="T2086" s="203">
        <f>S2086*H2086</f>
        <v>0</v>
      </c>
      <c r="U2086" s="35"/>
      <c r="V2086" s="35"/>
      <c r="W2086" s="35"/>
      <c r="X2086" s="35"/>
      <c r="Y2086" s="35"/>
      <c r="Z2086" s="35"/>
      <c r="AA2086" s="35"/>
      <c r="AB2086" s="35"/>
      <c r="AC2086" s="35"/>
      <c r="AD2086" s="35"/>
      <c r="AE2086" s="35"/>
      <c r="AR2086" s="204" t="s">
        <v>343</v>
      </c>
      <c r="AT2086" s="204" t="s">
        <v>208</v>
      </c>
      <c r="AU2086" s="204" t="s">
        <v>82</v>
      </c>
      <c r="AY2086" s="18" t="s">
        <v>206</v>
      </c>
      <c r="BE2086" s="205">
        <f>IF(N2086="základní",J2086,0)</f>
        <v>0</v>
      </c>
      <c r="BF2086" s="205">
        <f>IF(N2086="snížená",J2086,0)</f>
        <v>0</v>
      </c>
      <c r="BG2086" s="205">
        <f>IF(N2086="zákl. přenesená",J2086,0)</f>
        <v>0</v>
      </c>
      <c r="BH2086" s="205">
        <f>IF(N2086="sníž. přenesená",J2086,0)</f>
        <v>0</v>
      </c>
      <c r="BI2086" s="205">
        <f>IF(N2086="nulová",J2086,0)</f>
        <v>0</v>
      </c>
      <c r="BJ2086" s="18" t="s">
        <v>80</v>
      </c>
      <c r="BK2086" s="205">
        <f>ROUND(I2086*H2086,2)</f>
        <v>0</v>
      </c>
      <c r="BL2086" s="18" t="s">
        <v>343</v>
      </c>
      <c r="BM2086" s="204" t="s">
        <v>4880</v>
      </c>
    </row>
    <row r="2087" spans="1:65" s="13" customFormat="1" ht="11.25">
      <c r="B2087" s="206"/>
      <c r="C2087" s="207"/>
      <c r="D2087" s="208" t="s">
        <v>246</v>
      </c>
      <c r="E2087" s="209" t="s">
        <v>19</v>
      </c>
      <c r="F2087" s="210" t="s">
        <v>4881</v>
      </c>
      <c r="G2087" s="207"/>
      <c r="H2087" s="211">
        <v>13.028</v>
      </c>
      <c r="I2087" s="212"/>
      <c r="J2087" s="207"/>
      <c r="K2087" s="207"/>
      <c r="L2087" s="213"/>
      <c r="M2087" s="214"/>
      <c r="N2087" s="215"/>
      <c r="O2087" s="215"/>
      <c r="P2087" s="215"/>
      <c r="Q2087" s="215"/>
      <c r="R2087" s="215"/>
      <c r="S2087" s="215"/>
      <c r="T2087" s="216"/>
      <c r="AT2087" s="217" t="s">
        <v>246</v>
      </c>
      <c r="AU2087" s="217" t="s">
        <v>82</v>
      </c>
      <c r="AV2087" s="13" t="s">
        <v>82</v>
      </c>
      <c r="AW2087" s="13" t="s">
        <v>33</v>
      </c>
      <c r="AX2087" s="13" t="s">
        <v>80</v>
      </c>
      <c r="AY2087" s="217" t="s">
        <v>206</v>
      </c>
    </row>
    <row r="2088" spans="1:65" s="12" customFormat="1" ht="22.9" customHeight="1">
      <c r="B2088" s="177"/>
      <c r="C2088" s="178"/>
      <c r="D2088" s="179" t="s">
        <v>71</v>
      </c>
      <c r="E2088" s="191" t="s">
        <v>4882</v>
      </c>
      <c r="F2088" s="191" t="s">
        <v>4883</v>
      </c>
      <c r="G2088" s="178"/>
      <c r="H2088" s="178"/>
      <c r="I2088" s="181"/>
      <c r="J2088" s="192">
        <f>BK2088</f>
        <v>0</v>
      </c>
      <c r="K2088" s="178"/>
      <c r="L2088" s="183"/>
      <c r="M2088" s="184"/>
      <c r="N2088" s="185"/>
      <c r="O2088" s="185"/>
      <c r="P2088" s="186">
        <f>SUM(P2089:P2110)</f>
        <v>0</v>
      </c>
      <c r="Q2088" s="185"/>
      <c r="R2088" s="186">
        <f>SUM(R2089:R2110)</f>
        <v>29.184344000000003</v>
      </c>
      <c r="S2088" s="185"/>
      <c r="T2088" s="187">
        <f>SUM(T2089:T2110)</f>
        <v>0</v>
      </c>
      <c r="AR2088" s="188" t="s">
        <v>82</v>
      </c>
      <c r="AT2088" s="189" t="s">
        <v>71</v>
      </c>
      <c r="AU2088" s="189" t="s">
        <v>80</v>
      </c>
      <c r="AY2088" s="188" t="s">
        <v>206</v>
      </c>
      <c r="BK2088" s="190">
        <f>SUM(BK2089:BK2110)</f>
        <v>0</v>
      </c>
    </row>
    <row r="2089" spans="1:65" s="2" customFormat="1" ht="16.5" customHeight="1">
      <c r="A2089" s="35"/>
      <c r="B2089" s="36"/>
      <c r="C2089" s="193" t="s">
        <v>4884</v>
      </c>
      <c r="D2089" s="193" t="s">
        <v>208</v>
      </c>
      <c r="E2089" s="194" t="s">
        <v>4885</v>
      </c>
      <c r="F2089" s="195" t="s">
        <v>4886</v>
      </c>
      <c r="G2089" s="196" t="s">
        <v>325</v>
      </c>
      <c r="H2089" s="197">
        <v>1424.03</v>
      </c>
      <c r="I2089" s="198"/>
      <c r="J2089" s="199">
        <f>ROUND(I2089*H2089,2)</f>
        <v>0</v>
      </c>
      <c r="K2089" s="195" t="s">
        <v>277</v>
      </c>
      <c r="L2089" s="40"/>
      <c r="M2089" s="200" t="s">
        <v>19</v>
      </c>
      <c r="N2089" s="201" t="s">
        <v>43</v>
      </c>
      <c r="O2089" s="65"/>
      <c r="P2089" s="202">
        <f>O2089*H2089</f>
        <v>0</v>
      </c>
      <c r="Q2089" s="202">
        <v>1.5E-3</v>
      </c>
      <c r="R2089" s="202">
        <f>Q2089*H2089</f>
        <v>2.1360450000000002</v>
      </c>
      <c r="S2089" s="202">
        <v>0</v>
      </c>
      <c r="T2089" s="203">
        <f>S2089*H2089</f>
        <v>0</v>
      </c>
      <c r="U2089" s="35"/>
      <c r="V2089" s="35"/>
      <c r="W2089" s="35"/>
      <c r="X2089" s="35"/>
      <c r="Y2089" s="35"/>
      <c r="Z2089" s="35"/>
      <c r="AA2089" s="35"/>
      <c r="AB2089" s="35"/>
      <c r="AC2089" s="35"/>
      <c r="AD2089" s="35"/>
      <c r="AE2089" s="35"/>
      <c r="AR2089" s="204" t="s">
        <v>343</v>
      </c>
      <c r="AT2089" s="204" t="s">
        <v>208</v>
      </c>
      <c r="AU2089" s="204" t="s">
        <v>82</v>
      </c>
      <c r="AY2089" s="18" t="s">
        <v>206</v>
      </c>
      <c r="BE2089" s="205">
        <f>IF(N2089="základní",J2089,0)</f>
        <v>0</v>
      </c>
      <c r="BF2089" s="205">
        <f>IF(N2089="snížená",J2089,0)</f>
        <v>0</v>
      </c>
      <c r="BG2089" s="205">
        <f>IF(N2089="zákl. přenesená",J2089,0)</f>
        <v>0</v>
      </c>
      <c r="BH2089" s="205">
        <f>IF(N2089="sníž. přenesená",J2089,0)</f>
        <v>0</v>
      </c>
      <c r="BI2089" s="205">
        <f>IF(N2089="nulová",J2089,0)</f>
        <v>0</v>
      </c>
      <c r="BJ2089" s="18" t="s">
        <v>80</v>
      </c>
      <c r="BK2089" s="205">
        <f>ROUND(I2089*H2089,2)</f>
        <v>0</v>
      </c>
      <c r="BL2089" s="18" t="s">
        <v>343</v>
      </c>
      <c r="BM2089" s="204" t="s">
        <v>4887</v>
      </c>
    </row>
    <row r="2090" spans="1:65" s="2" customFormat="1" ht="58.5">
      <c r="A2090" s="35"/>
      <c r="B2090" s="36"/>
      <c r="C2090" s="37"/>
      <c r="D2090" s="208" t="s">
        <v>279</v>
      </c>
      <c r="E2090" s="37"/>
      <c r="F2090" s="221" t="s">
        <v>4888</v>
      </c>
      <c r="G2090" s="37"/>
      <c r="H2090" s="37"/>
      <c r="I2090" s="116"/>
      <c r="J2090" s="37"/>
      <c r="K2090" s="37"/>
      <c r="L2090" s="40"/>
      <c r="M2090" s="222"/>
      <c r="N2090" s="223"/>
      <c r="O2090" s="65"/>
      <c r="P2090" s="65"/>
      <c r="Q2090" s="65"/>
      <c r="R2090" s="65"/>
      <c r="S2090" s="65"/>
      <c r="T2090" s="66"/>
      <c r="U2090" s="35"/>
      <c r="V2090" s="35"/>
      <c r="W2090" s="35"/>
      <c r="X2090" s="35"/>
      <c r="Y2090" s="35"/>
      <c r="Z2090" s="35"/>
      <c r="AA2090" s="35"/>
      <c r="AB2090" s="35"/>
      <c r="AC2090" s="35"/>
      <c r="AD2090" s="35"/>
      <c r="AE2090" s="35"/>
      <c r="AT2090" s="18" t="s">
        <v>279</v>
      </c>
      <c r="AU2090" s="18" t="s">
        <v>82</v>
      </c>
    </row>
    <row r="2091" spans="1:65" s="13" customFormat="1" ht="11.25">
      <c r="B2091" s="206"/>
      <c r="C2091" s="207"/>
      <c r="D2091" s="208" t="s">
        <v>246</v>
      </c>
      <c r="E2091" s="209" t="s">
        <v>19</v>
      </c>
      <c r="F2091" s="210" t="s">
        <v>2285</v>
      </c>
      <c r="G2091" s="207"/>
      <c r="H2091" s="211">
        <v>1171.4100000000001</v>
      </c>
      <c r="I2091" s="212"/>
      <c r="J2091" s="207"/>
      <c r="K2091" s="207"/>
      <c r="L2091" s="213"/>
      <c r="M2091" s="214"/>
      <c r="N2091" s="215"/>
      <c r="O2091" s="215"/>
      <c r="P2091" s="215"/>
      <c r="Q2091" s="215"/>
      <c r="R2091" s="215"/>
      <c r="S2091" s="215"/>
      <c r="T2091" s="216"/>
      <c r="AT2091" s="217" t="s">
        <v>246</v>
      </c>
      <c r="AU2091" s="217" t="s">
        <v>82</v>
      </c>
      <c r="AV2091" s="13" t="s">
        <v>82</v>
      </c>
      <c r="AW2091" s="13" t="s">
        <v>33</v>
      </c>
      <c r="AX2091" s="13" t="s">
        <v>72</v>
      </c>
      <c r="AY2091" s="217" t="s">
        <v>206</v>
      </c>
    </row>
    <row r="2092" spans="1:65" s="13" customFormat="1" ht="11.25">
      <c r="B2092" s="206"/>
      <c r="C2092" s="207"/>
      <c r="D2092" s="208" t="s">
        <v>246</v>
      </c>
      <c r="E2092" s="209" t="s">
        <v>19</v>
      </c>
      <c r="F2092" s="210" t="s">
        <v>2286</v>
      </c>
      <c r="G2092" s="207"/>
      <c r="H2092" s="211">
        <v>252.62</v>
      </c>
      <c r="I2092" s="212"/>
      <c r="J2092" s="207"/>
      <c r="K2092" s="207"/>
      <c r="L2092" s="213"/>
      <c r="M2092" s="214"/>
      <c r="N2092" s="215"/>
      <c r="O2092" s="215"/>
      <c r="P2092" s="215"/>
      <c r="Q2092" s="215"/>
      <c r="R2092" s="215"/>
      <c r="S2092" s="215"/>
      <c r="T2092" s="216"/>
      <c r="AT2092" s="217" t="s">
        <v>246</v>
      </c>
      <c r="AU2092" s="217" t="s">
        <v>82</v>
      </c>
      <c r="AV2092" s="13" t="s">
        <v>82</v>
      </c>
      <c r="AW2092" s="13" t="s">
        <v>33</v>
      </c>
      <c r="AX2092" s="13" t="s">
        <v>72</v>
      </c>
      <c r="AY2092" s="217" t="s">
        <v>206</v>
      </c>
    </row>
    <row r="2093" spans="1:65" s="14" customFormat="1" ht="11.25">
      <c r="B2093" s="234"/>
      <c r="C2093" s="235"/>
      <c r="D2093" s="208" t="s">
        <v>246</v>
      </c>
      <c r="E2093" s="236" t="s">
        <v>19</v>
      </c>
      <c r="F2093" s="237" t="s">
        <v>406</v>
      </c>
      <c r="G2093" s="235"/>
      <c r="H2093" s="238">
        <v>1424.03</v>
      </c>
      <c r="I2093" s="239"/>
      <c r="J2093" s="235"/>
      <c r="K2093" s="235"/>
      <c r="L2093" s="240"/>
      <c r="M2093" s="241"/>
      <c r="N2093" s="242"/>
      <c r="O2093" s="242"/>
      <c r="P2093" s="242"/>
      <c r="Q2093" s="242"/>
      <c r="R2093" s="242"/>
      <c r="S2093" s="242"/>
      <c r="T2093" s="243"/>
      <c r="AT2093" s="244" t="s">
        <v>246</v>
      </c>
      <c r="AU2093" s="244" t="s">
        <v>82</v>
      </c>
      <c r="AV2093" s="14" t="s">
        <v>212</v>
      </c>
      <c r="AW2093" s="14" t="s">
        <v>33</v>
      </c>
      <c r="AX2093" s="14" t="s">
        <v>80</v>
      </c>
      <c r="AY2093" s="244" t="s">
        <v>206</v>
      </c>
    </row>
    <row r="2094" spans="1:65" s="2" customFormat="1" ht="21.75" customHeight="1">
      <c r="A2094" s="35"/>
      <c r="B2094" s="36"/>
      <c r="C2094" s="193" t="s">
        <v>4889</v>
      </c>
      <c r="D2094" s="193" t="s">
        <v>208</v>
      </c>
      <c r="E2094" s="194" t="s">
        <v>4890</v>
      </c>
      <c r="F2094" s="195" t="s">
        <v>4891</v>
      </c>
      <c r="G2094" s="196" t="s">
        <v>325</v>
      </c>
      <c r="H2094" s="197">
        <v>1171.4100000000001</v>
      </c>
      <c r="I2094" s="198"/>
      <c r="J2094" s="199">
        <f>ROUND(I2094*H2094,2)</f>
        <v>0</v>
      </c>
      <c r="K2094" s="195" t="s">
        <v>277</v>
      </c>
      <c r="L2094" s="40"/>
      <c r="M2094" s="200" t="s">
        <v>19</v>
      </c>
      <c r="N2094" s="201" t="s">
        <v>43</v>
      </c>
      <c r="O2094" s="65"/>
      <c r="P2094" s="202">
        <f>O2094*H2094</f>
        <v>0</v>
      </c>
      <c r="Q2094" s="202">
        <v>6.0000000000000001E-3</v>
      </c>
      <c r="R2094" s="202">
        <f>Q2094*H2094</f>
        <v>7.0284600000000008</v>
      </c>
      <c r="S2094" s="202">
        <v>0</v>
      </c>
      <c r="T2094" s="203">
        <f>S2094*H2094</f>
        <v>0</v>
      </c>
      <c r="U2094" s="35"/>
      <c r="V2094" s="35"/>
      <c r="W2094" s="35"/>
      <c r="X2094" s="35"/>
      <c r="Y2094" s="35"/>
      <c r="Z2094" s="35"/>
      <c r="AA2094" s="35"/>
      <c r="AB2094" s="35"/>
      <c r="AC2094" s="35"/>
      <c r="AD2094" s="35"/>
      <c r="AE2094" s="35"/>
      <c r="AR2094" s="204" t="s">
        <v>343</v>
      </c>
      <c r="AT2094" s="204" t="s">
        <v>208</v>
      </c>
      <c r="AU2094" s="204" t="s">
        <v>82</v>
      </c>
      <c r="AY2094" s="18" t="s">
        <v>206</v>
      </c>
      <c r="BE2094" s="205">
        <f>IF(N2094="základní",J2094,0)</f>
        <v>0</v>
      </c>
      <c r="BF2094" s="205">
        <f>IF(N2094="snížená",J2094,0)</f>
        <v>0</v>
      </c>
      <c r="BG2094" s="205">
        <f>IF(N2094="zákl. přenesená",J2094,0)</f>
        <v>0</v>
      </c>
      <c r="BH2094" s="205">
        <f>IF(N2094="sníž. přenesená",J2094,0)</f>
        <v>0</v>
      </c>
      <c r="BI2094" s="205">
        <f>IF(N2094="nulová",J2094,0)</f>
        <v>0</v>
      </c>
      <c r="BJ2094" s="18" t="s">
        <v>80</v>
      </c>
      <c r="BK2094" s="205">
        <f>ROUND(I2094*H2094,2)</f>
        <v>0</v>
      </c>
      <c r="BL2094" s="18" t="s">
        <v>343</v>
      </c>
      <c r="BM2094" s="204" t="s">
        <v>4892</v>
      </c>
    </row>
    <row r="2095" spans="1:65" s="2" customFormat="1" ht="29.25">
      <c r="A2095" s="35"/>
      <c r="B2095" s="36"/>
      <c r="C2095" s="37"/>
      <c r="D2095" s="208" t="s">
        <v>279</v>
      </c>
      <c r="E2095" s="37"/>
      <c r="F2095" s="221" t="s">
        <v>4893</v>
      </c>
      <c r="G2095" s="37"/>
      <c r="H2095" s="37"/>
      <c r="I2095" s="116"/>
      <c r="J2095" s="37"/>
      <c r="K2095" s="37"/>
      <c r="L2095" s="40"/>
      <c r="M2095" s="222"/>
      <c r="N2095" s="223"/>
      <c r="O2095" s="65"/>
      <c r="P2095" s="65"/>
      <c r="Q2095" s="65"/>
      <c r="R2095" s="65"/>
      <c r="S2095" s="65"/>
      <c r="T2095" s="66"/>
      <c r="U2095" s="35"/>
      <c r="V2095" s="35"/>
      <c r="W2095" s="35"/>
      <c r="X2095" s="35"/>
      <c r="Y2095" s="35"/>
      <c r="Z2095" s="35"/>
      <c r="AA2095" s="35"/>
      <c r="AB2095" s="35"/>
      <c r="AC2095" s="35"/>
      <c r="AD2095" s="35"/>
      <c r="AE2095" s="35"/>
      <c r="AT2095" s="18" t="s">
        <v>279</v>
      </c>
      <c r="AU2095" s="18" t="s">
        <v>82</v>
      </c>
    </row>
    <row r="2096" spans="1:65" s="13" customFormat="1" ht="11.25">
      <c r="B2096" s="206"/>
      <c r="C2096" s="207"/>
      <c r="D2096" s="208" t="s">
        <v>246</v>
      </c>
      <c r="E2096" s="209" t="s">
        <v>19</v>
      </c>
      <c r="F2096" s="210" t="s">
        <v>2285</v>
      </c>
      <c r="G2096" s="207"/>
      <c r="H2096" s="211">
        <v>1171.4100000000001</v>
      </c>
      <c r="I2096" s="212"/>
      <c r="J2096" s="207"/>
      <c r="K2096" s="207"/>
      <c r="L2096" s="213"/>
      <c r="M2096" s="214"/>
      <c r="N2096" s="215"/>
      <c r="O2096" s="215"/>
      <c r="P2096" s="215"/>
      <c r="Q2096" s="215"/>
      <c r="R2096" s="215"/>
      <c r="S2096" s="215"/>
      <c r="T2096" s="216"/>
      <c r="AT2096" s="217" t="s">
        <v>246</v>
      </c>
      <c r="AU2096" s="217" t="s">
        <v>82</v>
      </c>
      <c r="AV2096" s="13" t="s">
        <v>82</v>
      </c>
      <c r="AW2096" s="13" t="s">
        <v>33</v>
      </c>
      <c r="AX2096" s="13" t="s">
        <v>80</v>
      </c>
      <c r="AY2096" s="217" t="s">
        <v>206</v>
      </c>
    </row>
    <row r="2097" spans="1:65" s="2" customFormat="1" ht="16.5" customHeight="1">
      <c r="A2097" s="35"/>
      <c r="B2097" s="36"/>
      <c r="C2097" s="224" t="s">
        <v>4894</v>
      </c>
      <c r="D2097" s="224" t="s">
        <v>286</v>
      </c>
      <c r="E2097" s="225" t="s">
        <v>4895</v>
      </c>
      <c r="F2097" s="226" t="s">
        <v>4896</v>
      </c>
      <c r="G2097" s="227" t="s">
        <v>325</v>
      </c>
      <c r="H2097" s="228">
        <v>1288.5509999999999</v>
      </c>
      <c r="I2097" s="229"/>
      <c r="J2097" s="230">
        <f>ROUND(I2097*H2097,2)</f>
        <v>0</v>
      </c>
      <c r="K2097" s="226" t="s">
        <v>277</v>
      </c>
      <c r="L2097" s="231"/>
      <c r="M2097" s="232" t="s">
        <v>19</v>
      </c>
      <c r="N2097" s="233" t="s">
        <v>43</v>
      </c>
      <c r="O2097" s="65"/>
      <c r="P2097" s="202">
        <f>O2097*H2097</f>
        <v>0</v>
      </c>
      <c r="Q2097" s="202">
        <v>1.18E-2</v>
      </c>
      <c r="R2097" s="202">
        <f>Q2097*H2097</f>
        <v>15.204901799999998</v>
      </c>
      <c r="S2097" s="202">
        <v>0</v>
      </c>
      <c r="T2097" s="203">
        <f>S2097*H2097</f>
        <v>0</v>
      </c>
      <c r="U2097" s="35"/>
      <c r="V2097" s="35"/>
      <c r="W2097" s="35"/>
      <c r="X2097" s="35"/>
      <c r="Y2097" s="35"/>
      <c r="Z2097" s="35"/>
      <c r="AA2097" s="35"/>
      <c r="AB2097" s="35"/>
      <c r="AC2097" s="35"/>
      <c r="AD2097" s="35"/>
      <c r="AE2097" s="35"/>
      <c r="AR2097" s="204" t="s">
        <v>422</v>
      </c>
      <c r="AT2097" s="204" t="s">
        <v>286</v>
      </c>
      <c r="AU2097" s="204" t="s">
        <v>82</v>
      </c>
      <c r="AY2097" s="18" t="s">
        <v>206</v>
      </c>
      <c r="BE2097" s="205">
        <f>IF(N2097="základní",J2097,0)</f>
        <v>0</v>
      </c>
      <c r="BF2097" s="205">
        <f>IF(N2097="snížená",J2097,0)</f>
        <v>0</v>
      </c>
      <c r="BG2097" s="205">
        <f>IF(N2097="zákl. přenesená",J2097,0)</f>
        <v>0</v>
      </c>
      <c r="BH2097" s="205">
        <f>IF(N2097="sníž. přenesená",J2097,0)</f>
        <v>0</v>
      </c>
      <c r="BI2097" s="205">
        <f>IF(N2097="nulová",J2097,0)</f>
        <v>0</v>
      </c>
      <c r="BJ2097" s="18" t="s">
        <v>80</v>
      </c>
      <c r="BK2097" s="205">
        <f>ROUND(I2097*H2097,2)</f>
        <v>0</v>
      </c>
      <c r="BL2097" s="18" t="s">
        <v>343</v>
      </c>
      <c r="BM2097" s="204" t="s">
        <v>4897</v>
      </c>
    </row>
    <row r="2098" spans="1:65" s="13" customFormat="1" ht="11.25">
      <c r="B2098" s="206"/>
      <c r="C2098" s="207"/>
      <c r="D2098" s="208" t="s">
        <v>246</v>
      </c>
      <c r="E2098" s="207"/>
      <c r="F2098" s="210" t="s">
        <v>4898</v>
      </c>
      <c r="G2098" s="207"/>
      <c r="H2098" s="211">
        <v>1288.5509999999999</v>
      </c>
      <c r="I2098" s="212"/>
      <c r="J2098" s="207"/>
      <c r="K2098" s="207"/>
      <c r="L2098" s="213"/>
      <c r="M2098" s="214"/>
      <c r="N2098" s="215"/>
      <c r="O2098" s="215"/>
      <c r="P2098" s="215"/>
      <c r="Q2098" s="215"/>
      <c r="R2098" s="215"/>
      <c r="S2098" s="215"/>
      <c r="T2098" s="216"/>
      <c r="AT2098" s="217" t="s">
        <v>246</v>
      </c>
      <c r="AU2098" s="217" t="s">
        <v>82</v>
      </c>
      <c r="AV2098" s="13" t="s">
        <v>82</v>
      </c>
      <c r="AW2098" s="13" t="s">
        <v>4</v>
      </c>
      <c r="AX2098" s="13" t="s">
        <v>80</v>
      </c>
      <c r="AY2098" s="217" t="s">
        <v>206</v>
      </c>
    </row>
    <row r="2099" spans="1:65" s="2" customFormat="1" ht="21.75" customHeight="1">
      <c r="A2099" s="35"/>
      <c r="B2099" s="36"/>
      <c r="C2099" s="193" t="s">
        <v>4899</v>
      </c>
      <c r="D2099" s="193" t="s">
        <v>208</v>
      </c>
      <c r="E2099" s="194" t="s">
        <v>4900</v>
      </c>
      <c r="F2099" s="195" t="s">
        <v>4901</v>
      </c>
      <c r="G2099" s="196" t="s">
        <v>325</v>
      </c>
      <c r="H2099" s="197">
        <v>252.62</v>
      </c>
      <c r="I2099" s="198"/>
      <c r="J2099" s="199">
        <f>ROUND(I2099*H2099,2)</f>
        <v>0</v>
      </c>
      <c r="K2099" s="195" t="s">
        <v>277</v>
      </c>
      <c r="L2099" s="40"/>
      <c r="M2099" s="200" t="s">
        <v>19</v>
      </c>
      <c r="N2099" s="201" t="s">
        <v>43</v>
      </c>
      <c r="O2099" s="65"/>
      <c r="P2099" s="202">
        <f>O2099*H2099</f>
        <v>0</v>
      </c>
      <c r="Q2099" s="202">
        <v>5.1999999999999998E-3</v>
      </c>
      <c r="R2099" s="202">
        <f>Q2099*H2099</f>
        <v>1.3136239999999999</v>
      </c>
      <c r="S2099" s="202">
        <v>0</v>
      </c>
      <c r="T2099" s="203">
        <f>S2099*H2099</f>
        <v>0</v>
      </c>
      <c r="U2099" s="35"/>
      <c r="V2099" s="35"/>
      <c r="W2099" s="35"/>
      <c r="X2099" s="35"/>
      <c r="Y2099" s="35"/>
      <c r="Z2099" s="35"/>
      <c r="AA2099" s="35"/>
      <c r="AB2099" s="35"/>
      <c r="AC2099" s="35"/>
      <c r="AD2099" s="35"/>
      <c r="AE2099" s="35"/>
      <c r="AR2099" s="204" t="s">
        <v>343</v>
      </c>
      <c r="AT2099" s="204" t="s">
        <v>208</v>
      </c>
      <c r="AU2099" s="204" t="s">
        <v>82</v>
      </c>
      <c r="AY2099" s="18" t="s">
        <v>206</v>
      </c>
      <c r="BE2099" s="205">
        <f>IF(N2099="základní",J2099,0)</f>
        <v>0</v>
      </c>
      <c r="BF2099" s="205">
        <f>IF(N2099="snížená",J2099,0)</f>
        <v>0</v>
      </c>
      <c r="BG2099" s="205">
        <f>IF(N2099="zákl. přenesená",J2099,0)</f>
        <v>0</v>
      </c>
      <c r="BH2099" s="205">
        <f>IF(N2099="sníž. přenesená",J2099,0)</f>
        <v>0</v>
      </c>
      <c r="BI2099" s="205">
        <f>IF(N2099="nulová",J2099,0)</f>
        <v>0</v>
      </c>
      <c r="BJ2099" s="18" t="s">
        <v>80</v>
      </c>
      <c r="BK2099" s="205">
        <f>ROUND(I2099*H2099,2)</f>
        <v>0</v>
      </c>
      <c r="BL2099" s="18" t="s">
        <v>343</v>
      </c>
      <c r="BM2099" s="204" t="s">
        <v>4902</v>
      </c>
    </row>
    <row r="2100" spans="1:65" s="2" customFormat="1" ht="29.25">
      <c r="A2100" s="35"/>
      <c r="B2100" s="36"/>
      <c r="C2100" s="37"/>
      <c r="D2100" s="208" t="s">
        <v>279</v>
      </c>
      <c r="E2100" s="37"/>
      <c r="F2100" s="221" t="s">
        <v>4893</v>
      </c>
      <c r="G2100" s="37"/>
      <c r="H2100" s="37"/>
      <c r="I2100" s="116"/>
      <c r="J2100" s="37"/>
      <c r="K2100" s="37"/>
      <c r="L2100" s="40"/>
      <c r="M2100" s="222"/>
      <c r="N2100" s="223"/>
      <c r="O2100" s="65"/>
      <c r="P2100" s="65"/>
      <c r="Q2100" s="65"/>
      <c r="R2100" s="65"/>
      <c r="S2100" s="65"/>
      <c r="T2100" s="66"/>
      <c r="U2100" s="35"/>
      <c r="V2100" s="35"/>
      <c r="W2100" s="35"/>
      <c r="X2100" s="35"/>
      <c r="Y2100" s="35"/>
      <c r="Z2100" s="35"/>
      <c r="AA2100" s="35"/>
      <c r="AB2100" s="35"/>
      <c r="AC2100" s="35"/>
      <c r="AD2100" s="35"/>
      <c r="AE2100" s="35"/>
      <c r="AT2100" s="18" t="s">
        <v>279</v>
      </c>
      <c r="AU2100" s="18" t="s">
        <v>82</v>
      </c>
    </row>
    <row r="2101" spans="1:65" s="13" customFormat="1" ht="11.25">
      <c r="B2101" s="206"/>
      <c r="C2101" s="207"/>
      <c r="D2101" s="208" t="s">
        <v>246</v>
      </c>
      <c r="E2101" s="209" t="s">
        <v>19</v>
      </c>
      <c r="F2101" s="210" t="s">
        <v>2286</v>
      </c>
      <c r="G2101" s="207"/>
      <c r="H2101" s="211">
        <v>252.62</v>
      </c>
      <c r="I2101" s="212"/>
      <c r="J2101" s="207"/>
      <c r="K2101" s="207"/>
      <c r="L2101" s="213"/>
      <c r="M2101" s="214"/>
      <c r="N2101" s="215"/>
      <c r="O2101" s="215"/>
      <c r="P2101" s="215"/>
      <c r="Q2101" s="215"/>
      <c r="R2101" s="215"/>
      <c r="S2101" s="215"/>
      <c r="T2101" s="216"/>
      <c r="AT2101" s="217" t="s">
        <v>246</v>
      </c>
      <c r="AU2101" s="217" t="s">
        <v>82</v>
      </c>
      <c r="AV2101" s="13" t="s">
        <v>82</v>
      </c>
      <c r="AW2101" s="13" t="s">
        <v>33</v>
      </c>
      <c r="AX2101" s="13" t="s">
        <v>80</v>
      </c>
      <c r="AY2101" s="217" t="s">
        <v>206</v>
      </c>
    </row>
    <row r="2102" spans="1:65" s="2" customFormat="1" ht="16.5" customHeight="1">
      <c r="A2102" s="35"/>
      <c r="B2102" s="36"/>
      <c r="C2102" s="224" t="s">
        <v>4903</v>
      </c>
      <c r="D2102" s="224" t="s">
        <v>286</v>
      </c>
      <c r="E2102" s="225" t="s">
        <v>4904</v>
      </c>
      <c r="F2102" s="226" t="s">
        <v>4905</v>
      </c>
      <c r="G2102" s="227" t="s">
        <v>325</v>
      </c>
      <c r="H2102" s="228">
        <v>277.88200000000001</v>
      </c>
      <c r="I2102" s="229"/>
      <c r="J2102" s="230">
        <f>ROUND(I2102*H2102,2)</f>
        <v>0</v>
      </c>
      <c r="K2102" s="226" t="s">
        <v>277</v>
      </c>
      <c r="L2102" s="231"/>
      <c r="M2102" s="232" t="s">
        <v>19</v>
      </c>
      <c r="N2102" s="233" t="s">
        <v>43</v>
      </c>
      <c r="O2102" s="65"/>
      <c r="P2102" s="202">
        <f>O2102*H2102</f>
        <v>0</v>
      </c>
      <c r="Q2102" s="202">
        <v>1.26E-2</v>
      </c>
      <c r="R2102" s="202">
        <f>Q2102*H2102</f>
        <v>3.5013132000000002</v>
      </c>
      <c r="S2102" s="202">
        <v>0</v>
      </c>
      <c r="T2102" s="203">
        <f>S2102*H2102</f>
        <v>0</v>
      </c>
      <c r="U2102" s="35"/>
      <c r="V2102" s="35"/>
      <c r="W2102" s="35"/>
      <c r="X2102" s="35"/>
      <c r="Y2102" s="35"/>
      <c r="Z2102" s="35"/>
      <c r="AA2102" s="35"/>
      <c r="AB2102" s="35"/>
      <c r="AC2102" s="35"/>
      <c r="AD2102" s="35"/>
      <c r="AE2102" s="35"/>
      <c r="AR2102" s="204" t="s">
        <v>422</v>
      </c>
      <c r="AT2102" s="204" t="s">
        <v>286</v>
      </c>
      <c r="AU2102" s="204" t="s">
        <v>82</v>
      </c>
      <c r="AY2102" s="18" t="s">
        <v>206</v>
      </c>
      <c r="BE2102" s="205">
        <f>IF(N2102="základní",J2102,0)</f>
        <v>0</v>
      </c>
      <c r="BF2102" s="205">
        <f>IF(N2102="snížená",J2102,0)</f>
        <v>0</v>
      </c>
      <c r="BG2102" s="205">
        <f>IF(N2102="zákl. přenesená",J2102,0)</f>
        <v>0</v>
      </c>
      <c r="BH2102" s="205">
        <f>IF(N2102="sníž. přenesená",J2102,0)</f>
        <v>0</v>
      </c>
      <c r="BI2102" s="205">
        <f>IF(N2102="nulová",J2102,0)</f>
        <v>0</v>
      </c>
      <c r="BJ2102" s="18" t="s">
        <v>80</v>
      </c>
      <c r="BK2102" s="205">
        <f>ROUND(I2102*H2102,2)</f>
        <v>0</v>
      </c>
      <c r="BL2102" s="18" t="s">
        <v>343</v>
      </c>
      <c r="BM2102" s="204" t="s">
        <v>4906</v>
      </c>
    </row>
    <row r="2103" spans="1:65" s="13" customFormat="1" ht="11.25">
      <c r="B2103" s="206"/>
      <c r="C2103" s="207"/>
      <c r="D2103" s="208" t="s">
        <v>246</v>
      </c>
      <c r="E2103" s="207"/>
      <c r="F2103" s="210" t="s">
        <v>4907</v>
      </c>
      <c r="G2103" s="207"/>
      <c r="H2103" s="211">
        <v>277.88200000000001</v>
      </c>
      <c r="I2103" s="212"/>
      <c r="J2103" s="207"/>
      <c r="K2103" s="207"/>
      <c r="L2103" s="213"/>
      <c r="M2103" s="214"/>
      <c r="N2103" s="215"/>
      <c r="O2103" s="215"/>
      <c r="P2103" s="215"/>
      <c r="Q2103" s="215"/>
      <c r="R2103" s="215"/>
      <c r="S2103" s="215"/>
      <c r="T2103" s="216"/>
      <c r="AT2103" s="217" t="s">
        <v>246</v>
      </c>
      <c r="AU2103" s="217" t="s">
        <v>82</v>
      </c>
      <c r="AV2103" s="13" t="s">
        <v>82</v>
      </c>
      <c r="AW2103" s="13" t="s">
        <v>4</v>
      </c>
      <c r="AX2103" s="13" t="s">
        <v>80</v>
      </c>
      <c r="AY2103" s="217" t="s">
        <v>206</v>
      </c>
    </row>
    <row r="2104" spans="1:65" s="2" customFormat="1" ht="16.5" customHeight="1">
      <c r="A2104" s="35"/>
      <c r="B2104" s="36"/>
      <c r="C2104" s="193" t="s">
        <v>4908</v>
      </c>
      <c r="D2104" s="193" t="s">
        <v>208</v>
      </c>
      <c r="E2104" s="194" t="s">
        <v>4909</v>
      </c>
      <c r="F2104" s="195" t="s">
        <v>4910</v>
      </c>
      <c r="G2104" s="196" t="s">
        <v>325</v>
      </c>
      <c r="H2104" s="197">
        <v>1424.03</v>
      </c>
      <c r="I2104" s="198"/>
      <c r="J2104" s="199">
        <f>ROUND(I2104*H2104,2)</f>
        <v>0</v>
      </c>
      <c r="K2104" s="195" t="s">
        <v>277</v>
      </c>
      <c r="L2104" s="40"/>
      <c r="M2104" s="200" t="s">
        <v>19</v>
      </c>
      <c r="N2104" s="201" t="s">
        <v>43</v>
      </c>
      <c r="O2104" s="65"/>
      <c r="P2104" s="202">
        <f>O2104*H2104</f>
        <v>0</v>
      </c>
      <c r="Q2104" s="202">
        <v>0</v>
      </c>
      <c r="R2104" s="202">
        <f>Q2104*H2104</f>
        <v>0</v>
      </c>
      <c r="S2104" s="202">
        <v>0</v>
      </c>
      <c r="T2104" s="203">
        <f>S2104*H2104</f>
        <v>0</v>
      </c>
      <c r="U2104" s="35"/>
      <c r="V2104" s="35"/>
      <c r="W2104" s="35"/>
      <c r="X2104" s="35"/>
      <c r="Y2104" s="35"/>
      <c r="Z2104" s="35"/>
      <c r="AA2104" s="35"/>
      <c r="AB2104" s="35"/>
      <c r="AC2104" s="35"/>
      <c r="AD2104" s="35"/>
      <c r="AE2104" s="35"/>
      <c r="AR2104" s="204" t="s">
        <v>343</v>
      </c>
      <c r="AT2104" s="204" t="s">
        <v>208</v>
      </c>
      <c r="AU2104" s="204" t="s">
        <v>82</v>
      </c>
      <c r="AY2104" s="18" t="s">
        <v>206</v>
      </c>
      <c r="BE2104" s="205">
        <f>IF(N2104="základní",J2104,0)</f>
        <v>0</v>
      </c>
      <c r="BF2104" s="205">
        <f>IF(N2104="snížená",J2104,0)</f>
        <v>0</v>
      </c>
      <c r="BG2104" s="205">
        <f>IF(N2104="zákl. přenesená",J2104,0)</f>
        <v>0</v>
      </c>
      <c r="BH2104" s="205">
        <f>IF(N2104="sníž. přenesená",J2104,0)</f>
        <v>0</v>
      </c>
      <c r="BI2104" s="205">
        <f>IF(N2104="nulová",J2104,0)</f>
        <v>0</v>
      </c>
      <c r="BJ2104" s="18" t="s">
        <v>80</v>
      </c>
      <c r="BK2104" s="205">
        <f>ROUND(I2104*H2104,2)</f>
        <v>0</v>
      </c>
      <c r="BL2104" s="18" t="s">
        <v>343</v>
      </c>
      <c r="BM2104" s="204" t="s">
        <v>4911</v>
      </c>
    </row>
    <row r="2105" spans="1:65" s="2" customFormat="1" ht="29.25">
      <c r="A2105" s="35"/>
      <c r="B2105" s="36"/>
      <c r="C2105" s="37"/>
      <c r="D2105" s="208" t="s">
        <v>279</v>
      </c>
      <c r="E2105" s="37"/>
      <c r="F2105" s="221" t="s">
        <v>4893</v>
      </c>
      <c r="G2105" s="37"/>
      <c r="H2105" s="37"/>
      <c r="I2105" s="116"/>
      <c r="J2105" s="37"/>
      <c r="K2105" s="37"/>
      <c r="L2105" s="40"/>
      <c r="M2105" s="222"/>
      <c r="N2105" s="223"/>
      <c r="O2105" s="65"/>
      <c r="P2105" s="65"/>
      <c r="Q2105" s="65"/>
      <c r="R2105" s="65"/>
      <c r="S2105" s="65"/>
      <c r="T2105" s="66"/>
      <c r="U2105" s="35"/>
      <c r="V2105" s="35"/>
      <c r="W2105" s="35"/>
      <c r="X2105" s="35"/>
      <c r="Y2105" s="35"/>
      <c r="Z2105" s="35"/>
      <c r="AA2105" s="35"/>
      <c r="AB2105" s="35"/>
      <c r="AC2105" s="35"/>
      <c r="AD2105" s="35"/>
      <c r="AE2105" s="35"/>
      <c r="AT2105" s="18" t="s">
        <v>279</v>
      </c>
      <c r="AU2105" s="18" t="s">
        <v>82</v>
      </c>
    </row>
    <row r="2106" spans="1:65" s="13" customFormat="1" ht="11.25">
      <c r="B2106" s="206"/>
      <c r="C2106" s="207"/>
      <c r="D2106" s="208" t="s">
        <v>246</v>
      </c>
      <c r="E2106" s="209" t="s">
        <v>19</v>
      </c>
      <c r="F2106" s="210" t="s">
        <v>2285</v>
      </c>
      <c r="G2106" s="207"/>
      <c r="H2106" s="211">
        <v>1171.4100000000001</v>
      </c>
      <c r="I2106" s="212"/>
      <c r="J2106" s="207"/>
      <c r="K2106" s="207"/>
      <c r="L2106" s="213"/>
      <c r="M2106" s="214"/>
      <c r="N2106" s="215"/>
      <c r="O2106" s="215"/>
      <c r="P2106" s="215"/>
      <c r="Q2106" s="215"/>
      <c r="R2106" s="215"/>
      <c r="S2106" s="215"/>
      <c r="T2106" s="216"/>
      <c r="AT2106" s="217" t="s">
        <v>246</v>
      </c>
      <c r="AU2106" s="217" t="s">
        <v>82</v>
      </c>
      <c r="AV2106" s="13" t="s">
        <v>82</v>
      </c>
      <c r="AW2106" s="13" t="s">
        <v>33</v>
      </c>
      <c r="AX2106" s="13" t="s">
        <v>72</v>
      </c>
      <c r="AY2106" s="217" t="s">
        <v>206</v>
      </c>
    </row>
    <row r="2107" spans="1:65" s="13" customFormat="1" ht="11.25">
      <c r="B2107" s="206"/>
      <c r="C2107" s="207"/>
      <c r="D2107" s="208" t="s">
        <v>246</v>
      </c>
      <c r="E2107" s="209" t="s">
        <v>19</v>
      </c>
      <c r="F2107" s="210" t="s">
        <v>2286</v>
      </c>
      <c r="G2107" s="207"/>
      <c r="H2107" s="211">
        <v>252.62</v>
      </c>
      <c r="I2107" s="212"/>
      <c r="J2107" s="207"/>
      <c r="K2107" s="207"/>
      <c r="L2107" s="213"/>
      <c r="M2107" s="214"/>
      <c r="N2107" s="215"/>
      <c r="O2107" s="215"/>
      <c r="P2107" s="215"/>
      <c r="Q2107" s="215"/>
      <c r="R2107" s="215"/>
      <c r="S2107" s="215"/>
      <c r="T2107" s="216"/>
      <c r="AT2107" s="217" t="s">
        <v>246</v>
      </c>
      <c r="AU2107" s="217" t="s">
        <v>82</v>
      </c>
      <c r="AV2107" s="13" t="s">
        <v>82</v>
      </c>
      <c r="AW2107" s="13" t="s">
        <v>33</v>
      </c>
      <c r="AX2107" s="13" t="s">
        <v>72</v>
      </c>
      <c r="AY2107" s="217" t="s">
        <v>206</v>
      </c>
    </row>
    <row r="2108" spans="1:65" s="14" customFormat="1" ht="11.25">
      <c r="B2108" s="234"/>
      <c r="C2108" s="235"/>
      <c r="D2108" s="208" t="s">
        <v>246</v>
      </c>
      <c r="E2108" s="236" t="s">
        <v>19</v>
      </c>
      <c r="F2108" s="237" t="s">
        <v>406</v>
      </c>
      <c r="G2108" s="235"/>
      <c r="H2108" s="238">
        <v>1424.03</v>
      </c>
      <c r="I2108" s="239"/>
      <c r="J2108" s="235"/>
      <c r="K2108" s="235"/>
      <c r="L2108" s="240"/>
      <c r="M2108" s="241"/>
      <c r="N2108" s="242"/>
      <c r="O2108" s="242"/>
      <c r="P2108" s="242"/>
      <c r="Q2108" s="242"/>
      <c r="R2108" s="242"/>
      <c r="S2108" s="242"/>
      <c r="T2108" s="243"/>
      <c r="AT2108" s="244" t="s">
        <v>246</v>
      </c>
      <c r="AU2108" s="244" t="s">
        <v>82</v>
      </c>
      <c r="AV2108" s="14" t="s">
        <v>212</v>
      </c>
      <c r="AW2108" s="14" t="s">
        <v>33</v>
      </c>
      <c r="AX2108" s="14" t="s">
        <v>80</v>
      </c>
      <c r="AY2108" s="244" t="s">
        <v>206</v>
      </c>
    </row>
    <row r="2109" spans="1:65" s="2" customFormat="1" ht="21.75" customHeight="1">
      <c r="A2109" s="35"/>
      <c r="B2109" s="36"/>
      <c r="C2109" s="193" t="s">
        <v>4912</v>
      </c>
      <c r="D2109" s="193" t="s">
        <v>208</v>
      </c>
      <c r="E2109" s="194" t="s">
        <v>4913</v>
      </c>
      <c r="F2109" s="195" t="s">
        <v>4914</v>
      </c>
      <c r="G2109" s="196" t="s">
        <v>289</v>
      </c>
      <c r="H2109" s="197">
        <v>29.184000000000001</v>
      </c>
      <c r="I2109" s="198"/>
      <c r="J2109" s="199">
        <f>ROUND(I2109*H2109,2)</f>
        <v>0</v>
      </c>
      <c r="K2109" s="195" t="s">
        <v>277</v>
      </c>
      <c r="L2109" s="40"/>
      <c r="M2109" s="200" t="s">
        <v>19</v>
      </c>
      <c r="N2109" s="201" t="s">
        <v>43</v>
      </c>
      <c r="O2109" s="65"/>
      <c r="P2109" s="202">
        <f>O2109*H2109</f>
        <v>0</v>
      </c>
      <c r="Q2109" s="202">
        <v>0</v>
      </c>
      <c r="R2109" s="202">
        <f>Q2109*H2109</f>
        <v>0</v>
      </c>
      <c r="S2109" s="202">
        <v>0</v>
      </c>
      <c r="T2109" s="203">
        <f>S2109*H2109</f>
        <v>0</v>
      </c>
      <c r="U2109" s="35"/>
      <c r="V2109" s="35"/>
      <c r="W2109" s="35"/>
      <c r="X2109" s="35"/>
      <c r="Y2109" s="35"/>
      <c r="Z2109" s="35"/>
      <c r="AA2109" s="35"/>
      <c r="AB2109" s="35"/>
      <c r="AC2109" s="35"/>
      <c r="AD2109" s="35"/>
      <c r="AE2109" s="35"/>
      <c r="AR2109" s="204" t="s">
        <v>343</v>
      </c>
      <c r="AT2109" s="204" t="s">
        <v>208</v>
      </c>
      <c r="AU2109" s="204" t="s">
        <v>82</v>
      </c>
      <c r="AY2109" s="18" t="s">
        <v>206</v>
      </c>
      <c r="BE2109" s="205">
        <f>IF(N2109="základní",J2109,0)</f>
        <v>0</v>
      </c>
      <c r="BF2109" s="205">
        <f>IF(N2109="snížená",J2109,0)</f>
        <v>0</v>
      </c>
      <c r="BG2109" s="205">
        <f>IF(N2109="zákl. přenesená",J2109,0)</f>
        <v>0</v>
      </c>
      <c r="BH2109" s="205">
        <f>IF(N2109="sníž. přenesená",J2109,0)</f>
        <v>0</v>
      </c>
      <c r="BI2109" s="205">
        <f>IF(N2109="nulová",J2109,0)</f>
        <v>0</v>
      </c>
      <c r="BJ2109" s="18" t="s">
        <v>80</v>
      </c>
      <c r="BK2109" s="205">
        <f>ROUND(I2109*H2109,2)</f>
        <v>0</v>
      </c>
      <c r="BL2109" s="18" t="s">
        <v>343</v>
      </c>
      <c r="BM2109" s="204" t="s">
        <v>4915</v>
      </c>
    </row>
    <row r="2110" spans="1:65" s="2" customFormat="1" ht="78">
      <c r="A2110" s="35"/>
      <c r="B2110" s="36"/>
      <c r="C2110" s="37"/>
      <c r="D2110" s="208" t="s">
        <v>279</v>
      </c>
      <c r="E2110" s="37"/>
      <c r="F2110" s="221" t="s">
        <v>2947</v>
      </c>
      <c r="G2110" s="37"/>
      <c r="H2110" s="37"/>
      <c r="I2110" s="116"/>
      <c r="J2110" s="37"/>
      <c r="K2110" s="37"/>
      <c r="L2110" s="40"/>
      <c r="M2110" s="222"/>
      <c r="N2110" s="223"/>
      <c r="O2110" s="65"/>
      <c r="P2110" s="65"/>
      <c r="Q2110" s="65"/>
      <c r="R2110" s="65"/>
      <c r="S2110" s="65"/>
      <c r="T2110" s="66"/>
      <c r="U2110" s="35"/>
      <c r="V2110" s="35"/>
      <c r="W2110" s="35"/>
      <c r="X2110" s="35"/>
      <c r="Y2110" s="35"/>
      <c r="Z2110" s="35"/>
      <c r="AA2110" s="35"/>
      <c r="AB2110" s="35"/>
      <c r="AC2110" s="35"/>
      <c r="AD2110" s="35"/>
      <c r="AE2110" s="35"/>
      <c r="AT2110" s="18" t="s">
        <v>279</v>
      </c>
      <c r="AU2110" s="18" t="s">
        <v>82</v>
      </c>
    </row>
    <row r="2111" spans="1:65" s="12" customFormat="1" ht="22.9" customHeight="1">
      <c r="B2111" s="177"/>
      <c r="C2111" s="178"/>
      <c r="D2111" s="179" t="s">
        <v>71</v>
      </c>
      <c r="E2111" s="191" t="s">
        <v>4916</v>
      </c>
      <c r="F2111" s="191" t="s">
        <v>4917</v>
      </c>
      <c r="G2111" s="178"/>
      <c r="H2111" s="178"/>
      <c r="I2111" s="181"/>
      <c r="J2111" s="192">
        <f>BK2111</f>
        <v>0</v>
      </c>
      <c r="K2111" s="178"/>
      <c r="L2111" s="183"/>
      <c r="M2111" s="184"/>
      <c r="N2111" s="185"/>
      <c r="O2111" s="185"/>
      <c r="P2111" s="186">
        <f>SUM(P2112:P2135)</f>
        <v>0</v>
      </c>
      <c r="Q2111" s="185"/>
      <c r="R2111" s="186">
        <f>SUM(R2112:R2135)</f>
        <v>3.2867774499999998</v>
      </c>
      <c r="S2111" s="185"/>
      <c r="T2111" s="187">
        <f>SUM(T2112:T2135)</f>
        <v>0</v>
      </c>
      <c r="AR2111" s="188" t="s">
        <v>82</v>
      </c>
      <c r="AT2111" s="189" t="s">
        <v>71</v>
      </c>
      <c r="AU2111" s="189" t="s">
        <v>80</v>
      </c>
      <c r="AY2111" s="188" t="s">
        <v>206</v>
      </c>
      <c r="BK2111" s="190">
        <f>SUM(BK2112:BK2135)</f>
        <v>0</v>
      </c>
    </row>
    <row r="2112" spans="1:65" s="2" customFormat="1" ht="16.5" customHeight="1">
      <c r="A2112" s="35"/>
      <c r="B2112" s="36"/>
      <c r="C2112" s="193" t="s">
        <v>4918</v>
      </c>
      <c r="D2112" s="193" t="s">
        <v>208</v>
      </c>
      <c r="E2112" s="194" t="s">
        <v>4919</v>
      </c>
      <c r="F2112" s="195" t="s">
        <v>4920</v>
      </c>
      <c r="G2112" s="196" t="s">
        <v>325</v>
      </c>
      <c r="H2112" s="197">
        <v>124.05</v>
      </c>
      <c r="I2112" s="198"/>
      <c r="J2112" s="199">
        <f>ROUND(I2112*H2112,2)</f>
        <v>0</v>
      </c>
      <c r="K2112" s="195" t="s">
        <v>277</v>
      </c>
      <c r="L2112" s="40"/>
      <c r="M2112" s="200" t="s">
        <v>19</v>
      </c>
      <c r="N2112" s="201" t="s">
        <v>43</v>
      </c>
      <c r="O2112" s="65"/>
      <c r="P2112" s="202">
        <f>O2112*H2112</f>
        <v>0</v>
      </c>
      <c r="Q2112" s="202">
        <v>8.0000000000000007E-5</v>
      </c>
      <c r="R2112" s="202">
        <f>Q2112*H2112</f>
        <v>9.9240000000000005E-3</v>
      </c>
      <c r="S2112" s="202">
        <v>0</v>
      </c>
      <c r="T2112" s="203">
        <f>S2112*H2112</f>
        <v>0</v>
      </c>
      <c r="U2112" s="35"/>
      <c r="V2112" s="35"/>
      <c r="W2112" s="35"/>
      <c r="X2112" s="35"/>
      <c r="Y2112" s="35"/>
      <c r="Z2112" s="35"/>
      <c r="AA2112" s="35"/>
      <c r="AB2112" s="35"/>
      <c r="AC2112" s="35"/>
      <c r="AD2112" s="35"/>
      <c r="AE2112" s="35"/>
      <c r="AR2112" s="204" t="s">
        <v>343</v>
      </c>
      <c r="AT2112" s="204" t="s">
        <v>208</v>
      </c>
      <c r="AU2112" s="204" t="s">
        <v>82</v>
      </c>
      <c r="AY2112" s="18" t="s">
        <v>206</v>
      </c>
      <c r="BE2112" s="205">
        <f>IF(N2112="základní",J2112,0)</f>
        <v>0</v>
      </c>
      <c r="BF2112" s="205">
        <f>IF(N2112="snížená",J2112,0)</f>
        <v>0</v>
      </c>
      <c r="BG2112" s="205">
        <f>IF(N2112="zákl. přenesená",J2112,0)</f>
        <v>0</v>
      </c>
      <c r="BH2112" s="205">
        <f>IF(N2112="sníž. přenesená",J2112,0)</f>
        <v>0</v>
      </c>
      <c r="BI2112" s="205">
        <f>IF(N2112="nulová",J2112,0)</f>
        <v>0</v>
      </c>
      <c r="BJ2112" s="18" t="s">
        <v>80</v>
      </c>
      <c r="BK2112" s="205">
        <f>ROUND(I2112*H2112,2)</f>
        <v>0</v>
      </c>
      <c r="BL2112" s="18" t="s">
        <v>343</v>
      </c>
      <c r="BM2112" s="204" t="s">
        <v>4921</v>
      </c>
    </row>
    <row r="2113" spans="1:65" s="13" customFormat="1" ht="11.25">
      <c r="B2113" s="206"/>
      <c r="C2113" s="207"/>
      <c r="D2113" s="208" t="s">
        <v>246</v>
      </c>
      <c r="E2113" s="207"/>
      <c r="F2113" s="210" t="s">
        <v>4922</v>
      </c>
      <c r="G2113" s="207"/>
      <c r="H2113" s="211">
        <v>124.05</v>
      </c>
      <c r="I2113" s="212"/>
      <c r="J2113" s="207"/>
      <c r="K2113" s="207"/>
      <c r="L2113" s="213"/>
      <c r="M2113" s="214"/>
      <c r="N2113" s="215"/>
      <c r="O2113" s="215"/>
      <c r="P2113" s="215"/>
      <c r="Q2113" s="215"/>
      <c r="R2113" s="215"/>
      <c r="S2113" s="215"/>
      <c r="T2113" s="216"/>
      <c r="AT2113" s="217" t="s">
        <v>246</v>
      </c>
      <c r="AU2113" s="217" t="s">
        <v>82</v>
      </c>
      <c r="AV2113" s="13" t="s">
        <v>82</v>
      </c>
      <c r="AW2113" s="13" t="s">
        <v>4</v>
      </c>
      <c r="AX2113" s="13" t="s">
        <v>80</v>
      </c>
      <c r="AY2113" s="217" t="s">
        <v>206</v>
      </c>
    </row>
    <row r="2114" spans="1:65" s="2" customFormat="1" ht="16.5" customHeight="1">
      <c r="A2114" s="35"/>
      <c r="B2114" s="36"/>
      <c r="C2114" s="193" t="s">
        <v>4923</v>
      </c>
      <c r="D2114" s="193" t="s">
        <v>208</v>
      </c>
      <c r="E2114" s="194" t="s">
        <v>4924</v>
      </c>
      <c r="F2114" s="195" t="s">
        <v>4925</v>
      </c>
      <c r="G2114" s="196" t="s">
        <v>325</v>
      </c>
      <c r="H2114" s="197">
        <v>23.91</v>
      </c>
      <c r="I2114" s="198"/>
      <c r="J2114" s="199">
        <f>ROUND(I2114*H2114,2)</f>
        <v>0</v>
      </c>
      <c r="K2114" s="195" t="s">
        <v>277</v>
      </c>
      <c r="L2114" s="40"/>
      <c r="M2114" s="200" t="s">
        <v>19</v>
      </c>
      <c r="N2114" s="201" t="s">
        <v>43</v>
      </c>
      <c r="O2114" s="65"/>
      <c r="P2114" s="202">
        <f>O2114*H2114</f>
        <v>0</v>
      </c>
      <c r="Q2114" s="202">
        <v>3.6999999999999999E-4</v>
      </c>
      <c r="R2114" s="202">
        <f>Q2114*H2114</f>
        <v>8.8467000000000007E-3</v>
      </c>
      <c r="S2114" s="202">
        <v>0</v>
      </c>
      <c r="T2114" s="203">
        <f>S2114*H2114</f>
        <v>0</v>
      </c>
      <c r="U2114" s="35"/>
      <c r="V2114" s="35"/>
      <c r="W2114" s="35"/>
      <c r="X2114" s="35"/>
      <c r="Y2114" s="35"/>
      <c r="Z2114" s="35"/>
      <c r="AA2114" s="35"/>
      <c r="AB2114" s="35"/>
      <c r="AC2114" s="35"/>
      <c r="AD2114" s="35"/>
      <c r="AE2114" s="35"/>
      <c r="AR2114" s="204" t="s">
        <v>343</v>
      </c>
      <c r="AT2114" s="204" t="s">
        <v>208</v>
      </c>
      <c r="AU2114" s="204" t="s">
        <v>82</v>
      </c>
      <c r="AY2114" s="18" t="s">
        <v>206</v>
      </c>
      <c r="BE2114" s="205">
        <f>IF(N2114="základní",J2114,0)</f>
        <v>0</v>
      </c>
      <c r="BF2114" s="205">
        <f>IF(N2114="snížená",J2114,0)</f>
        <v>0</v>
      </c>
      <c r="BG2114" s="205">
        <f>IF(N2114="zákl. přenesená",J2114,0)</f>
        <v>0</v>
      </c>
      <c r="BH2114" s="205">
        <f>IF(N2114="sníž. přenesená",J2114,0)</f>
        <v>0</v>
      </c>
      <c r="BI2114" s="205">
        <f>IF(N2114="nulová",J2114,0)</f>
        <v>0</v>
      </c>
      <c r="BJ2114" s="18" t="s">
        <v>80</v>
      </c>
      <c r="BK2114" s="205">
        <f>ROUND(I2114*H2114,2)</f>
        <v>0</v>
      </c>
      <c r="BL2114" s="18" t="s">
        <v>343</v>
      </c>
      <c r="BM2114" s="204" t="s">
        <v>4926</v>
      </c>
    </row>
    <row r="2115" spans="1:65" s="2" customFormat="1" ht="16.5" customHeight="1">
      <c r="A2115" s="35"/>
      <c r="B2115" s="36"/>
      <c r="C2115" s="193" t="s">
        <v>4927</v>
      </c>
      <c r="D2115" s="193" t="s">
        <v>208</v>
      </c>
      <c r="E2115" s="194" t="s">
        <v>4928</v>
      </c>
      <c r="F2115" s="195" t="s">
        <v>4929</v>
      </c>
      <c r="G2115" s="196" t="s">
        <v>325</v>
      </c>
      <c r="H2115" s="197">
        <v>255.95</v>
      </c>
      <c r="I2115" s="198"/>
      <c r="J2115" s="199">
        <f>ROUND(I2115*H2115,2)</f>
        <v>0</v>
      </c>
      <c r="K2115" s="195" t="s">
        <v>277</v>
      </c>
      <c r="L2115" s="40"/>
      <c r="M2115" s="200" t="s">
        <v>19</v>
      </c>
      <c r="N2115" s="201" t="s">
        <v>43</v>
      </c>
      <c r="O2115" s="65"/>
      <c r="P2115" s="202">
        <f>O2115*H2115</f>
        <v>0</v>
      </c>
      <c r="Q2115" s="202">
        <v>1.4999999999999999E-4</v>
      </c>
      <c r="R2115" s="202">
        <f>Q2115*H2115</f>
        <v>3.8392499999999996E-2</v>
      </c>
      <c r="S2115" s="202">
        <v>0</v>
      </c>
      <c r="T2115" s="203">
        <f>S2115*H2115</f>
        <v>0</v>
      </c>
      <c r="U2115" s="35"/>
      <c r="V2115" s="35"/>
      <c r="W2115" s="35"/>
      <c r="X2115" s="35"/>
      <c r="Y2115" s="35"/>
      <c r="Z2115" s="35"/>
      <c r="AA2115" s="35"/>
      <c r="AB2115" s="35"/>
      <c r="AC2115" s="35"/>
      <c r="AD2115" s="35"/>
      <c r="AE2115" s="35"/>
      <c r="AR2115" s="204" t="s">
        <v>343</v>
      </c>
      <c r="AT2115" s="204" t="s">
        <v>208</v>
      </c>
      <c r="AU2115" s="204" t="s">
        <v>82</v>
      </c>
      <c r="AY2115" s="18" t="s">
        <v>206</v>
      </c>
      <c r="BE2115" s="205">
        <f>IF(N2115="základní",J2115,0)</f>
        <v>0</v>
      </c>
      <c r="BF2115" s="205">
        <f>IF(N2115="snížená",J2115,0)</f>
        <v>0</v>
      </c>
      <c r="BG2115" s="205">
        <f>IF(N2115="zákl. přenesená",J2115,0)</f>
        <v>0</v>
      </c>
      <c r="BH2115" s="205">
        <f>IF(N2115="sníž. přenesená",J2115,0)</f>
        <v>0</v>
      </c>
      <c r="BI2115" s="205">
        <f>IF(N2115="nulová",J2115,0)</f>
        <v>0</v>
      </c>
      <c r="BJ2115" s="18" t="s">
        <v>80</v>
      </c>
      <c r="BK2115" s="205">
        <f>ROUND(I2115*H2115,2)</f>
        <v>0</v>
      </c>
      <c r="BL2115" s="18" t="s">
        <v>343</v>
      </c>
      <c r="BM2115" s="204" t="s">
        <v>4930</v>
      </c>
    </row>
    <row r="2116" spans="1:65" s="13" customFormat="1" ht="11.25">
      <c r="B2116" s="206"/>
      <c r="C2116" s="207"/>
      <c r="D2116" s="208" t="s">
        <v>246</v>
      </c>
      <c r="E2116" s="209" t="s">
        <v>19</v>
      </c>
      <c r="F2116" s="210" t="s">
        <v>4931</v>
      </c>
      <c r="G2116" s="207"/>
      <c r="H2116" s="211">
        <v>255.95</v>
      </c>
      <c r="I2116" s="212"/>
      <c r="J2116" s="207"/>
      <c r="K2116" s="207"/>
      <c r="L2116" s="213"/>
      <c r="M2116" s="214"/>
      <c r="N2116" s="215"/>
      <c r="O2116" s="215"/>
      <c r="P2116" s="215"/>
      <c r="Q2116" s="215"/>
      <c r="R2116" s="215"/>
      <c r="S2116" s="215"/>
      <c r="T2116" s="216"/>
      <c r="AT2116" s="217" t="s">
        <v>246</v>
      </c>
      <c r="AU2116" s="217" t="s">
        <v>82</v>
      </c>
      <c r="AV2116" s="13" t="s">
        <v>82</v>
      </c>
      <c r="AW2116" s="13" t="s">
        <v>33</v>
      </c>
      <c r="AX2116" s="13" t="s">
        <v>80</v>
      </c>
      <c r="AY2116" s="217" t="s">
        <v>206</v>
      </c>
    </row>
    <row r="2117" spans="1:65" s="2" customFormat="1" ht="21.75" customHeight="1">
      <c r="A2117" s="35"/>
      <c r="B2117" s="36"/>
      <c r="C2117" s="193" t="s">
        <v>4932</v>
      </c>
      <c r="D2117" s="193" t="s">
        <v>208</v>
      </c>
      <c r="E2117" s="194" t="s">
        <v>4933</v>
      </c>
      <c r="F2117" s="195" t="s">
        <v>4934</v>
      </c>
      <c r="G2117" s="196" t="s">
        <v>325</v>
      </c>
      <c r="H2117" s="197">
        <v>5.42</v>
      </c>
      <c r="I2117" s="198"/>
      <c r="J2117" s="199">
        <f>ROUND(I2117*H2117,2)</f>
        <v>0</v>
      </c>
      <c r="K2117" s="195" t="s">
        <v>277</v>
      </c>
      <c r="L2117" s="40"/>
      <c r="M2117" s="200" t="s">
        <v>19</v>
      </c>
      <c r="N2117" s="201" t="s">
        <v>43</v>
      </c>
      <c r="O2117" s="65"/>
      <c r="P2117" s="202">
        <f>O2117*H2117</f>
        <v>0</v>
      </c>
      <c r="Q2117" s="202">
        <v>2.7E-4</v>
      </c>
      <c r="R2117" s="202">
        <f>Q2117*H2117</f>
        <v>1.4633999999999999E-3</v>
      </c>
      <c r="S2117" s="202">
        <v>0</v>
      </c>
      <c r="T2117" s="203">
        <f>S2117*H2117</f>
        <v>0</v>
      </c>
      <c r="U2117" s="35"/>
      <c r="V2117" s="35"/>
      <c r="W2117" s="35"/>
      <c r="X2117" s="35"/>
      <c r="Y2117" s="35"/>
      <c r="Z2117" s="35"/>
      <c r="AA2117" s="35"/>
      <c r="AB2117" s="35"/>
      <c r="AC2117" s="35"/>
      <c r="AD2117" s="35"/>
      <c r="AE2117" s="35"/>
      <c r="AR2117" s="204" t="s">
        <v>343</v>
      </c>
      <c r="AT2117" s="204" t="s">
        <v>208</v>
      </c>
      <c r="AU2117" s="204" t="s">
        <v>82</v>
      </c>
      <c r="AY2117" s="18" t="s">
        <v>206</v>
      </c>
      <c r="BE2117" s="205">
        <f>IF(N2117="základní",J2117,0)</f>
        <v>0</v>
      </c>
      <c r="BF2117" s="205">
        <f>IF(N2117="snížená",J2117,0)</f>
        <v>0</v>
      </c>
      <c r="BG2117" s="205">
        <f>IF(N2117="zákl. přenesená",J2117,0)</f>
        <v>0</v>
      </c>
      <c r="BH2117" s="205">
        <f>IF(N2117="sníž. přenesená",J2117,0)</f>
        <v>0</v>
      </c>
      <c r="BI2117" s="205">
        <f>IF(N2117="nulová",J2117,0)</f>
        <v>0</v>
      </c>
      <c r="BJ2117" s="18" t="s">
        <v>80</v>
      </c>
      <c r="BK2117" s="205">
        <f>ROUND(I2117*H2117,2)</f>
        <v>0</v>
      </c>
      <c r="BL2117" s="18" t="s">
        <v>343</v>
      </c>
      <c r="BM2117" s="204" t="s">
        <v>4935</v>
      </c>
    </row>
    <row r="2118" spans="1:65" s="13" customFormat="1" ht="11.25">
      <c r="B2118" s="206"/>
      <c r="C2118" s="207"/>
      <c r="D2118" s="208" t="s">
        <v>246</v>
      </c>
      <c r="E2118" s="209" t="s">
        <v>19</v>
      </c>
      <c r="F2118" s="210" t="s">
        <v>4936</v>
      </c>
      <c r="G2118" s="207"/>
      <c r="H2118" s="211">
        <v>5.42</v>
      </c>
      <c r="I2118" s="212"/>
      <c r="J2118" s="207"/>
      <c r="K2118" s="207"/>
      <c r="L2118" s="213"/>
      <c r="M2118" s="214"/>
      <c r="N2118" s="215"/>
      <c r="O2118" s="215"/>
      <c r="P2118" s="215"/>
      <c r="Q2118" s="215"/>
      <c r="R2118" s="215"/>
      <c r="S2118" s="215"/>
      <c r="T2118" s="216"/>
      <c r="AT2118" s="217" t="s">
        <v>246</v>
      </c>
      <c r="AU2118" s="217" t="s">
        <v>82</v>
      </c>
      <c r="AV2118" s="13" t="s">
        <v>82</v>
      </c>
      <c r="AW2118" s="13" t="s">
        <v>33</v>
      </c>
      <c r="AX2118" s="13" t="s">
        <v>80</v>
      </c>
      <c r="AY2118" s="217" t="s">
        <v>206</v>
      </c>
    </row>
    <row r="2119" spans="1:65" s="2" customFormat="1" ht="16.5" customHeight="1">
      <c r="A2119" s="35"/>
      <c r="B2119" s="36"/>
      <c r="C2119" s="193" t="s">
        <v>4937</v>
      </c>
      <c r="D2119" s="193" t="s">
        <v>208</v>
      </c>
      <c r="E2119" s="194" t="s">
        <v>4938</v>
      </c>
      <c r="F2119" s="195" t="s">
        <v>4939</v>
      </c>
      <c r="G2119" s="196" t="s">
        <v>325</v>
      </c>
      <c r="H2119" s="197">
        <v>3.73</v>
      </c>
      <c r="I2119" s="198"/>
      <c r="J2119" s="199">
        <f>ROUND(I2119*H2119,2)</f>
        <v>0</v>
      </c>
      <c r="K2119" s="195" t="s">
        <v>277</v>
      </c>
      <c r="L2119" s="40"/>
      <c r="M2119" s="200" t="s">
        <v>19</v>
      </c>
      <c r="N2119" s="201" t="s">
        <v>43</v>
      </c>
      <c r="O2119" s="65"/>
      <c r="P2119" s="202">
        <f>O2119*H2119</f>
        <v>0</v>
      </c>
      <c r="Q2119" s="202">
        <v>4.7999999999999996E-3</v>
      </c>
      <c r="R2119" s="202">
        <f>Q2119*H2119</f>
        <v>1.7904E-2</v>
      </c>
      <c r="S2119" s="202">
        <v>0</v>
      </c>
      <c r="T2119" s="203">
        <f>S2119*H2119</f>
        <v>0</v>
      </c>
      <c r="U2119" s="35"/>
      <c r="V2119" s="35"/>
      <c r="W2119" s="35"/>
      <c r="X2119" s="35"/>
      <c r="Y2119" s="35"/>
      <c r="Z2119" s="35"/>
      <c r="AA2119" s="35"/>
      <c r="AB2119" s="35"/>
      <c r="AC2119" s="35"/>
      <c r="AD2119" s="35"/>
      <c r="AE2119" s="35"/>
      <c r="AR2119" s="204" t="s">
        <v>343</v>
      </c>
      <c r="AT2119" s="204" t="s">
        <v>208</v>
      </c>
      <c r="AU2119" s="204" t="s">
        <v>82</v>
      </c>
      <c r="AY2119" s="18" t="s">
        <v>206</v>
      </c>
      <c r="BE2119" s="205">
        <f>IF(N2119="základní",J2119,0)</f>
        <v>0</v>
      </c>
      <c r="BF2119" s="205">
        <f>IF(N2119="snížená",J2119,0)</f>
        <v>0</v>
      </c>
      <c r="BG2119" s="205">
        <f>IF(N2119="zákl. přenesená",J2119,0)</f>
        <v>0</v>
      </c>
      <c r="BH2119" s="205">
        <f>IF(N2119="sníž. přenesená",J2119,0)</f>
        <v>0</v>
      </c>
      <c r="BI2119" s="205">
        <f>IF(N2119="nulová",J2119,0)</f>
        <v>0</v>
      </c>
      <c r="BJ2119" s="18" t="s">
        <v>80</v>
      </c>
      <c r="BK2119" s="205">
        <f>ROUND(I2119*H2119,2)</f>
        <v>0</v>
      </c>
      <c r="BL2119" s="18" t="s">
        <v>343</v>
      </c>
      <c r="BM2119" s="204" t="s">
        <v>4940</v>
      </c>
    </row>
    <row r="2120" spans="1:65" s="2" customFormat="1" ht="16.5" customHeight="1">
      <c r="A2120" s="35"/>
      <c r="B2120" s="36"/>
      <c r="C2120" s="193" t="s">
        <v>4941</v>
      </c>
      <c r="D2120" s="193" t="s">
        <v>208</v>
      </c>
      <c r="E2120" s="194" t="s">
        <v>4942</v>
      </c>
      <c r="F2120" s="195" t="s">
        <v>4943</v>
      </c>
      <c r="G2120" s="196" t="s">
        <v>325</v>
      </c>
      <c r="H2120" s="197">
        <v>22.38</v>
      </c>
      <c r="I2120" s="198"/>
      <c r="J2120" s="199">
        <f>ROUND(I2120*H2120,2)</f>
        <v>0</v>
      </c>
      <c r="K2120" s="195" t="s">
        <v>277</v>
      </c>
      <c r="L2120" s="40"/>
      <c r="M2120" s="200" t="s">
        <v>19</v>
      </c>
      <c r="N2120" s="201" t="s">
        <v>43</v>
      </c>
      <c r="O2120" s="65"/>
      <c r="P2120" s="202">
        <f>O2120*H2120</f>
        <v>0</v>
      </c>
      <c r="Q2120" s="202">
        <v>1.6000000000000001E-3</v>
      </c>
      <c r="R2120" s="202">
        <f>Q2120*H2120</f>
        <v>3.5808E-2</v>
      </c>
      <c r="S2120" s="202">
        <v>0</v>
      </c>
      <c r="T2120" s="203">
        <f>S2120*H2120</f>
        <v>0</v>
      </c>
      <c r="U2120" s="35"/>
      <c r="V2120" s="35"/>
      <c r="W2120" s="35"/>
      <c r="X2120" s="35"/>
      <c r="Y2120" s="35"/>
      <c r="Z2120" s="35"/>
      <c r="AA2120" s="35"/>
      <c r="AB2120" s="35"/>
      <c r="AC2120" s="35"/>
      <c r="AD2120" s="35"/>
      <c r="AE2120" s="35"/>
      <c r="AR2120" s="204" t="s">
        <v>343</v>
      </c>
      <c r="AT2120" s="204" t="s">
        <v>208</v>
      </c>
      <c r="AU2120" s="204" t="s">
        <v>82</v>
      </c>
      <c r="AY2120" s="18" t="s">
        <v>206</v>
      </c>
      <c r="BE2120" s="205">
        <f>IF(N2120="základní",J2120,0)</f>
        <v>0</v>
      </c>
      <c r="BF2120" s="205">
        <f>IF(N2120="snížená",J2120,0)</f>
        <v>0</v>
      </c>
      <c r="BG2120" s="205">
        <f>IF(N2120="zákl. přenesená",J2120,0)</f>
        <v>0</v>
      </c>
      <c r="BH2120" s="205">
        <f>IF(N2120="sníž. přenesená",J2120,0)</f>
        <v>0</v>
      </c>
      <c r="BI2120" s="205">
        <f>IF(N2120="nulová",J2120,0)</f>
        <v>0</v>
      </c>
      <c r="BJ2120" s="18" t="s">
        <v>80</v>
      </c>
      <c r="BK2120" s="205">
        <f>ROUND(I2120*H2120,2)</f>
        <v>0</v>
      </c>
      <c r="BL2120" s="18" t="s">
        <v>343</v>
      </c>
      <c r="BM2120" s="204" t="s">
        <v>4944</v>
      </c>
    </row>
    <row r="2121" spans="1:65" s="13" customFormat="1" ht="11.25">
      <c r="B2121" s="206"/>
      <c r="C2121" s="207"/>
      <c r="D2121" s="208" t="s">
        <v>246</v>
      </c>
      <c r="E2121" s="207"/>
      <c r="F2121" s="210" t="s">
        <v>4945</v>
      </c>
      <c r="G2121" s="207"/>
      <c r="H2121" s="211">
        <v>22.38</v>
      </c>
      <c r="I2121" s="212"/>
      <c r="J2121" s="207"/>
      <c r="K2121" s="207"/>
      <c r="L2121" s="213"/>
      <c r="M2121" s="214"/>
      <c r="N2121" s="215"/>
      <c r="O2121" s="215"/>
      <c r="P2121" s="215"/>
      <c r="Q2121" s="215"/>
      <c r="R2121" s="215"/>
      <c r="S2121" s="215"/>
      <c r="T2121" s="216"/>
      <c r="AT2121" s="217" t="s">
        <v>246</v>
      </c>
      <c r="AU2121" s="217" t="s">
        <v>82</v>
      </c>
      <c r="AV2121" s="13" t="s">
        <v>82</v>
      </c>
      <c r="AW2121" s="13" t="s">
        <v>4</v>
      </c>
      <c r="AX2121" s="13" t="s">
        <v>80</v>
      </c>
      <c r="AY2121" s="217" t="s">
        <v>206</v>
      </c>
    </row>
    <row r="2122" spans="1:65" s="2" customFormat="1" ht="21.75" customHeight="1">
      <c r="A2122" s="35"/>
      <c r="B2122" s="36"/>
      <c r="C2122" s="193" t="s">
        <v>4946</v>
      </c>
      <c r="D2122" s="193" t="s">
        <v>208</v>
      </c>
      <c r="E2122" s="194" t="s">
        <v>4947</v>
      </c>
      <c r="F2122" s="195" t="s">
        <v>4948</v>
      </c>
      <c r="G2122" s="196" t="s">
        <v>325</v>
      </c>
      <c r="H2122" s="197">
        <v>228.99100000000001</v>
      </c>
      <c r="I2122" s="198"/>
      <c r="J2122" s="199">
        <f>ROUND(I2122*H2122,2)</f>
        <v>0</v>
      </c>
      <c r="K2122" s="195" t="s">
        <v>277</v>
      </c>
      <c r="L2122" s="40"/>
      <c r="M2122" s="200" t="s">
        <v>19</v>
      </c>
      <c r="N2122" s="201" t="s">
        <v>43</v>
      </c>
      <c r="O2122" s="65"/>
      <c r="P2122" s="202">
        <f>O2122*H2122</f>
        <v>0</v>
      </c>
      <c r="Q2122" s="202">
        <v>2.9E-4</v>
      </c>
      <c r="R2122" s="202">
        <f>Q2122*H2122</f>
        <v>6.6407390000000011E-2</v>
      </c>
      <c r="S2122" s="202">
        <v>0</v>
      </c>
      <c r="T2122" s="203">
        <f>S2122*H2122</f>
        <v>0</v>
      </c>
      <c r="U2122" s="35"/>
      <c r="V2122" s="35"/>
      <c r="W2122" s="35"/>
      <c r="X2122" s="35"/>
      <c r="Y2122" s="35"/>
      <c r="Z2122" s="35"/>
      <c r="AA2122" s="35"/>
      <c r="AB2122" s="35"/>
      <c r="AC2122" s="35"/>
      <c r="AD2122" s="35"/>
      <c r="AE2122" s="35"/>
      <c r="AR2122" s="204" t="s">
        <v>343</v>
      </c>
      <c r="AT2122" s="204" t="s">
        <v>208</v>
      </c>
      <c r="AU2122" s="204" t="s">
        <v>82</v>
      </c>
      <c r="AY2122" s="18" t="s">
        <v>206</v>
      </c>
      <c r="BE2122" s="205">
        <f>IF(N2122="základní",J2122,0)</f>
        <v>0</v>
      </c>
      <c r="BF2122" s="205">
        <f>IF(N2122="snížená",J2122,0)</f>
        <v>0</v>
      </c>
      <c r="BG2122" s="205">
        <f>IF(N2122="zákl. přenesená",J2122,0)</f>
        <v>0</v>
      </c>
      <c r="BH2122" s="205">
        <f>IF(N2122="sníž. přenesená",J2122,0)</f>
        <v>0</v>
      </c>
      <c r="BI2122" s="205">
        <f>IF(N2122="nulová",J2122,0)</f>
        <v>0</v>
      </c>
      <c r="BJ2122" s="18" t="s">
        <v>80</v>
      </c>
      <c r="BK2122" s="205">
        <f>ROUND(I2122*H2122,2)</f>
        <v>0</v>
      </c>
      <c r="BL2122" s="18" t="s">
        <v>343</v>
      </c>
      <c r="BM2122" s="204" t="s">
        <v>4949</v>
      </c>
    </row>
    <row r="2123" spans="1:65" s="13" customFormat="1" ht="11.25">
      <c r="B2123" s="206"/>
      <c r="C2123" s="207"/>
      <c r="D2123" s="208" t="s">
        <v>246</v>
      </c>
      <c r="E2123" s="209" t="s">
        <v>19</v>
      </c>
      <c r="F2123" s="210" t="s">
        <v>4950</v>
      </c>
      <c r="G2123" s="207"/>
      <c r="H2123" s="211">
        <v>130.95599999999999</v>
      </c>
      <c r="I2123" s="212"/>
      <c r="J2123" s="207"/>
      <c r="K2123" s="207"/>
      <c r="L2123" s="213"/>
      <c r="M2123" s="214"/>
      <c r="N2123" s="215"/>
      <c r="O2123" s="215"/>
      <c r="P2123" s="215"/>
      <c r="Q2123" s="215"/>
      <c r="R2123" s="215"/>
      <c r="S2123" s="215"/>
      <c r="T2123" s="216"/>
      <c r="AT2123" s="217" t="s">
        <v>246</v>
      </c>
      <c r="AU2123" s="217" t="s">
        <v>82</v>
      </c>
      <c r="AV2123" s="13" t="s">
        <v>82</v>
      </c>
      <c r="AW2123" s="13" t="s">
        <v>33</v>
      </c>
      <c r="AX2123" s="13" t="s">
        <v>72</v>
      </c>
      <c r="AY2123" s="217" t="s">
        <v>206</v>
      </c>
    </row>
    <row r="2124" spans="1:65" s="13" customFormat="1" ht="11.25">
      <c r="B2124" s="206"/>
      <c r="C2124" s="207"/>
      <c r="D2124" s="208" t="s">
        <v>246</v>
      </c>
      <c r="E2124" s="209" t="s">
        <v>19</v>
      </c>
      <c r="F2124" s="210" t="s">
        <v>4951</v>
      </c>
      <c r="G2124" s="207"/>
      <c r="H2124" s="211">
        <v>88.819000000000003</v>
      </c>
      <c r="I2124" s="212"/>
      <c r="J2124" s="207"/>
      <c r="K2124" s="207"/>
      <c r="L2124" s="213"/>
      <c r="M2124" s="214"/>
      <c r="N2124" s="215"/>
      <c r="O2124" s="215"/>
      <c r="P2124" s="215"/>
      <c r="Q2124" s="215"/>
      <c r="R2124" s="215"/>
      <c r="S2124" s="215"/>
      <c r="T2124" s="216"/>
      <c r="AT2124" s="217" t="s">
        <v>246</v>
      </c>
      <c r="AU2124" s="217" t="s">
        <v>82</v>
      </c>
      <c r="AV2124" s="13" t="s">
        <v>82</v>
      </c>
      <c r="AW2124" s="13" t="s">
        <v>33</v>
      </c>
      <c r="AX2124" s="13" t="s">
        <v>72</v>
      </c>
      <c r="AY2124" s="217" t="s">
        <v>206</v>
      </c>
    </row>
    <row r="2125" spans="1:65" s="13" customFormat="1" ht="11.25">
      <c r="B2125" s="206"/>
      <c r="C2125" s="207"/>
      <c r="D2125" s="208" t="s">
        <v>246</v>
      </c>
      <c r="E2125" s="209" t="s">
        <v>19</v>
      </c>
      <c r="F2125" s="210" t="s">
        <v>4952</v>
      </c>
      <c r="G2125" s="207"/>
      <c r="H2125" s="211">
        <v>9.2159999999999993</v>
      </c>
      <c r="I2125" s="212"/>
      <c r="J2125" s="207"/>
      <c r="K2125" s="207"/>
      <c r="L2125" s="213"/>
      <c r="M2125" s="214"/>
      <c r="N2125" s="215"/>
      <c r="O2125" s="215"/>
      <c r="P2125" s="215"/>
      <c r="Q2125" s="215"/>
      <c r="R2125" s="215"/>
      <c r="S2125" s="215"/>
      <c r="T2125" s="216"/>
      <c r="AT2125" s="217" t="s">
        <v>246</v>
      </c>
      <c r="AU2125" s="217" t="s">
        <v>82</v>
      </c>
      <c r="AV2125" s="13" t="s">
        <v>82</v>
      </c>
      <c r="AW2125" s="13" t="s">
        <v>33</v>
      </c>
      <c r="AX2125" s="13" t="s">
        <v>72</v>
      </c>
      <c r="AY2125" s="217" t="s">
        <v>206</v>
      </c>
    </row>
    <row r="2126" spans="1:65" s="14" customFormat="1" ht="11.25">
      <c r="B2126" s="234"/>
      <c r="C2126" s="235"/>
      <c r="D2126" s="208" t="s">
        <v>246</v>
      </c>
      <c r="E2126" s="236" t="s">
        <v>19</v>
      </c>
      <c r="F2126" s="237" t="s">
        <v>406</v>
      </c>
      <c r="G2126" s="235"/>
      <c r="H2126" s="238">
        <v>228.99100000000001</v>
      </c>
      <c r="I2126" s="239"/>
      <c r="J2126" s="235"/>
      <c r="K2126" s="235"/>
      <c r="L2126" s="240"/>
      <c r="M2126" s="241"/>
      <c r="N2126" s="242"/>
      <c r="O2126" s="242"/>
      <c r="P2126" s="242"/>
      <c r="Q2126" s="242"/>
      <c r="R2126" s="242"/>
      <c r="S2126" s="242"/>
      <c r="T2126" s="243"/>
      <c r="AT2126" s="244" t="s">
        <v>246</v>
      </c>
      <c r="AU2126" s="244" t="s">
        <v>82</v>
      </c>
      <c r="AV2126" s="14" t="s">
        <v>212</v>
      </c>
      <c r="AW2126" s="14" t="s">
        <v>33</v>
      </c>
      <c r="AX2126" s="14" t="s">
        <v>80</v>
      </c>
      <c r="AY2126" s="244" t="s">
        <v>206</v>
      </c>
    </row>
    <row r="2127" spans="1:65" s="2" customFormat="1" ht="16.5" customHeight="1">
      <c r="A2127" s="35"/>
      <c r="B2127" s="36"/>
      <c r="C2127" s="193" t="s">
        <v>4953</v>
      </c>
      <c r="D2127" s="193" t="s">
        <v>208</v>
      </c>
      <c r="E2127" s="194" t="s">
        <v>4954</v>
      </c>
      <c r="F2127" s="195" t="s">
        <v>4955</v>
      </c>
      <c r="G2127" s="196" t="s">
        <v>325</v>
      </c>
      <c r="H2127" s="197">
        <v>228.99100000000001</v>
      </c>
      <c r="I2127" s="198"/>
      <c r="J2127" s="199">
        <f>ROUND(I2127*H2127,2)</f>
        <v>0</v>
      </c>
      <c r="K2127" s="195" t="s">
        <v>277</v>
      </c>
      <c r="L2127" s="40"/>
      <c r="M2127" s="200" t="s">
        <v>19</v>
      </c>
      <c r="N2127" s="201" t="s">
        <v>43</v>
      </c>
      <c r="O2127" s="65"/>
      <c r="P2127" s="202">
        <f>O2127*H2127</f>
        <v>0</v>
      </c>
      <c r="Q2127" s="202">
        <v>6.6E-4</v>
      </c>
      <c r="R2127" s="202">
        <f>Q2127*H2127</f>
        <v>0.15113406000000001</v>
      </c>
      <c r="S2127" s="202">
        <v>0</v>
      </c>
      <c r="T2127" s="203">
        <f>S2127*H2127</f>
        <v>0</v>
      </c>
      <c r="U2127" s="35"/>
      <c r="V2127" s="35"/>
      <c r="W2127" s="35"/>
      <c r="X2127" s="35"/>
      <c r="Y2127" s="35"/>
      <c r="Z2127" s="35"/>
      <c r="AA2127" s="35"/>
      <c r="AB2127" s="35"/>
      <c r="AC2127" s="35"/>
      <c r="AD2127" s="35"/>
      <c r="AE2127" s="35"/>
      <c r="AR2127" s="204" t="s">
        <v>343</v>
      </c>
      <c r="AT2127" s="204" t="s">
        <v>208</v>
      </c>
      <c r="AU2127" s="204" t="s">
        <v>82</v>
      </c>
      <c r="AY2127" s="18" t="s">
        <v>206</v>
      </c>
      <c r="BE2127" s="205">
        <f>IF(N2127="základní",J2127,0)</f>
        <v>0</v>
      </c>
      <c r="BF2127" s="205">
        <f>IF(N2127="snížená",J2127,0)</f>
        <v>0</v>
      </c>
      <c r="BG2127" s="205">
        <f>IF(N2127="zákl. přenesená",J2127,0)</f>
        <v>0</v>
      </c>
      <c r="BH2127" s="205">
        <f>IF(N2127="sníž. přenesená",J2127,0)</f>
        <v>0</v>
      </c>
      <c r="BI2127" s="205">
        <f>IF(N2127="nulová",J2127,0)</f>
        <v>0</v>
      </c>
      <c r="BJ2127" s="18" t="s">
        <v>80</v>
      </c>
      <c r="BK2127" s="205">
        <f>ROUND(I2127*H2127,2)</f>
        <v>0</v>
      </c>
      <c r="BL2127" s="18" t="s">
        <v>343</v>
      </c>
      <c r="BM2127" s="204" t="s">
        <v>4956</v>
      </c>
    </row>
    <row r="2128" spans="1:65" s="13" customFormat="1" ht="11.25">
      <c r="B2128" s="206"/>
      <c r="C2128" s="207"/>
      <c r="D2128" s="208" t="s">
        <v>246</v>
      </c>
      <c r="E2128" s="209" t="s">
        <v>19</v>
      </c>
      <c r="F2128" s="210" t="s">
        <v>4950</v>
      </c>
      <c r="G2128" s="207"/>
      <c r="H2128" s="211">
        <v>130.95599999999999</v>
      </c>
      <c r="I2128" s="212"/>
      <c r="J2128" s="207"/>
      <c r="K2128" s="207"/>
      <c r="L2128" s="213"/>
      <c r="M2128" s="214"/>
      <c r="N2128" s="215"/>
      <c r="O2128" s="215"/>
      <c r="P2128" s="215"/>
      <c r="Q2128" s="215"/>
      <c r="R2128" s="215"/>
      <c r="S2128" s="215"/>
      <c r="T2128" s="216"/>
      <c r="AT2128" s="217" t="s">
        <v>246</v>
      </c>
      <c r="AU2128" s="217" t="s">
        <v>82</v>
      </c>
      <c r="AV2128" s="13" t="s">
        <v>82</v>
      </c>
      <c r="AW2128" s="13" t="s">
        <v>33</v>
      </c>
      <c r="AX2128" s="13" t="s">
        <v>72</v>
      </c>
      <c r="AY2128" s="217" t="s">
        <v>206</v>
      </c>
    </row>
    <row r="2129" spans="1:65" s="13" customFormat="1" ht="11.25">
      <c r="B2129" s="206"/>
      <c r="C2129" s="207"/>
      <c r="D2129" s="208" t="s">
        <v>246</v>
      </c>
      <c r="E2129" s="209" t="s">
        <v>19</v>
      </c>
      <c r="F2129" s="210" t="s">
        <v>4951</v>
      </c>
      <c r="G2129" s="207"/>
      <c r="H2129" s="211">
        <v>88.819000000000003</v>
      </c>
      <c r="I2129" s="212"/>
      <c r="J2129" s="207"/>
      <c r="K2129" s="207"/>
      <c r="L2129" s="213"/>
      <c r="M2129" s="214"/>
      <c r="N2129" s="215"/>
      <c r="O2129" s="215"/>
      <c r="P2129" s="215"/>
      <c r="Q2129" s="215"/>
      <c r="R2129" s="215"/>
      <c r="S2129" s="215"/>
      <c r="T2129" s="216"/>
      <c r="AT2129" s="217" t="s">
        <v>246</v>
      </c>
      <c r="AU2129" s="217" t="s">
        <v>82</v>
      </c>
      <c r="AV2129" s="13" t="s">
        <v>82</v>
      </c>
      <c r="AW2129" s="13" t="s">
        <v>33</v>
      </c>
      <c r="AX2129" s="13" t="s">
        <v>72</v>
      </c>
      <c r="AY2129" s="217" t="s">
        <v>206</v>
      </c>
    </row>
    <row r="2130" spans="1:65" s="13" customFormat="1" ht="11.25">
      <c r="B2130" s="206"/>
      <c r="C2130" s="207"/>
      <c r="D2130" s="208" t="s">
        <v>246</v>
      </c>
      <c r="E2130" s="209" t="s">
        <v>19</v>
      </c>
      <c r="F2130" s="210" t="s">
        <v>4952</v>
      </c>
      <c r="G2130" s="207"/>
      <c r="H2130" s="211">
        <v>9.2159999999999993</v>
      </c>
      <c r="I2130" s="212"/>
      <c r="J2130" s="207"/>
      <c r="K2130" s="207"/>
      <c r="L2130" s="213"/>
      <c r="M2130" s="214"/>
      <c r="N2130" s="215"/>
      <c r="O2130" s="215"/>
      <c r="P2130" s="215"/>
      <c r="Q2130" s="215"/>
      <c r="R2130" s="215"/>
      <c r="S2130" s="215"/>
      <c r="T2130" s="216"/>
      <c r="AT2130" s="217" t="s">
        <v>246</v>
      </c>
      <c r="AU2130" s="217" t="s">
        <v>82</v>
      </c>
      <c r="AV2130" s="13" t="s">
        <v>82</v>
      </c>
      <c r="AW2130" s="13" t="s">
        <v>33</v>
      </c>
      <c r="AX2130" s="13" t="s">
        <v>72</v>
      </c>
      <c r="AY2130" s="217" t="s">
        <v>206</v>
      </c>
    </row>
    <row r="2131" spans="1:65" s="14" customFormat="1" ht="11.25">
      <c r="B2131" s="234"/>
      <c r="C2131" s="235"/>
      <c r="D2131" s="208" t="s">
        <v>246</v>
      </c>
      <c r="E2131" s="236" t="s">
        <v>19</v>
      </c>
      <c r="F2131" s="237" t="s">
        <v>406</v>
      </c>
      <c r="G2131" s="235"/>
      <c r="H2131" s="238">
        <v>228.99100000000001</v>
      </c>
      <c r="I2131" s="239"/>
      <c r="J2131" s="235"/>
      <c r="K2131" s="235"/>
      <c r="L2131" s="240"/>
      <c r="M2131" s="241"/>
      <c r="N2131" s="242"/>
      <c r="O2131" s="242"/>
      <c r="P2131" s="242"/>
      <c r="Q2131" s="242"/>
      <c r="R2131" s="242"/>
      <c r="S2131" s="242"/>
      <c r="T2131" s="243"/>
      <c r="AT2131" s="244" t="s">
        <v>246</v>
      </c>
      <c r="AU2131" s="244" t="s">
        <v>82</v>
      </c>
      <c r="AV2131" s="14" t="s">
        <v>212</v>
      </c>
      <c r="AW2131" s="14" t="s">
        <v>33</v>
      </c>
      <c r="AX2131" s="14" t="s">
        <v>80</v>
      </c>
      <c r="AY2131" s="244" t="s">
        <v>206</v>
      </c>
    </row>
    <row r="2132" spans="1:65" s="2" customFormat="1" ht="21.75" customHeight="1">
      <c r="A2132" s="35"/>
      <c r="B2132" s="36"/>
      <c r="C2132" s="193" t="s">
        <v>4957</v>
      </c>
      <c r="D2132" s="193" t="s">
        <v>208</v>
      </c>
      <c r="E2132" s="194" t="s">
        <v>4958</v>
      </c>
      <c r="F2132" s="195" t="s">
        <v>4959</v>
      </c>
      <c r="G2132" s="196" t="s">
        <v>325</v>
      </c>
      <c r="H2132" s="197">
        <v>1009.18</v>
      </c>
      <c r="I2132" s="198"/>
      <c r="J2132" s="199">
        <f>ROUND(I2132*H2132,2)</f>
        <v>0</v>
      </c>
      <c r="K2132" s="195" t="s">
        <v>277</v>
      </c>
      <c r="L2132" s="40"/>
      <c r="M2132" s="200" t="s">
        <v>19</v>
      </c>
      <c r="N2132" s="201" t="s">
        <v>43</v>
      </c>
      <c r="O2132" s="65"/>
      <c r="P2132" s="202">
        <f>O2132*H2132</f>
        <v>0</v>
      </c>
      <c r="Q2132" s="202">
        <v>1.2E-4</v>
      </c>
      <c r="R2132" s="202">
        <f>Q2132*H2132</f>
        <v>0.1211016</v>
      </c>
      <c r="S2132" s="202">
        <v>0</v>
      </c>
      <c r="T2132" s="203">
        <f>S2132*H2132</f>
        <v>0</v>
      </c>
      <c r="U2132" s="35"/>
      <c r="V2132" s="35"/>
      <c r="W2132" s="35"/>
      <c r="X2132" s="35"/>
      <c r="Y2132" s="35"/>
      <c r="Z2132" s="35"/>
      <c r="AA2132" s="35"/>
      <c r="AB2132" s="35"/>
      <c r="AC2132" s="35"/>
      <c r="AD2132" s="35"/>
      <c r="AE2132" s="35"/>
      <c r="AR2132" s="204" t="s">
        <v>343</v>
      </c>
      <c r="AT2132" s="204" t="s">
        <v>208</v>
      </c>
      <c r="AU2132" s="204" t="s">
        <v>82</v>
      </c>
      <c r="AY2132" s="18" t="s">
        <v>206</v>
      </c>
      <c r="BE2132" s="205">
        <f>IF(N2132="základní",J2132,0)</f>
        <v>0</v>
      </c>
      <c r="BF2132" s="205">
        <f>IF(N2132="snížená",J2132,0)</f>
        <v>0</v>
      </c>
      <c r="BG2132" s="205">
        <f>IF(N2132="zákl. přenesená",J2132,0)</f>
        <v>0</v>
      </c>
      <c r="BH2132" s="205">
        <f>IF(N2132="sníž. přenesená",J2132,0)</f>
        <v>0</v>
      </c>
      <c r="BI2132" s="205">
        <f>IF(N2132="nulová",J2132,0)</f>
        <v>0</v>
      </c>
      <c r="BJ2132" s="18" t="s">
        <v>80</v>
      </c>
      <c r="BK2132" s="205">
        <f>ROUND(I2132*H2132,2)</f>
        <v>0</v>
      </c>
      <c r="BL2132" s="18" t="s">
        <v>343</v>
      </c>
      <c r="BM2132" s="204" t="s">
        <v>4960</v>
      </c>
    </row>
    <row r="2133" spans="1:65" s="13" customFormat="1" ht="11.25">
      <c r="B2133" s="206"/>
      <c r="C2133" s="207"/>
      <c r="D2133" s="208" t="s">
        <v>246</v>
      </c>
      <c r="E2133" s="209" t="s">
        <v>19</v>
      </c>
      <c r="F2133" s="210" t="s">
        <v>4961</v>
      </c>
      <c r="G2133" s="207"/>
      <c r="H2133" s="211">
        <v>1009.18</v>
      </c>
      <c r="I2133" s="212"/>
      <c r="J2133" s="207"/>
      <c r="K2133" s="207"/>
      <c r="L2133" s="213"/>
      <c r="M2133" s="214"/>
      <c r="N2133" s="215"/>
      <c r="O2133" s="215"/>
      <c r="P2133" s="215"/>
      <c r="Q2133" s="215"/>
      <c r="R2133" s="215"/>
      <c r="S2133" s="215"/>
      <c r="T2133" s="216"/>
      <c r="AT2133" s="217" t="s">
        <v>246</v>
      </c>
      <c r="AU2133" s="217" t="s">
        <v>82</v>
      </c>
      <c r="AV2133" s="13" t="s">
        <v>82</v>
      </c>
      <c r="AW2133" s="13" t="s">
        <v>33</v>
      </c>
      <c r="AX2133" s="13" t="s">
        <v>80</v>
      </c>
      <c r="AY2133" s="217" t="s">
        <v>206</v>
      </c>
    </row>
    <row r="2134" spans="1:65" s="2" customFormat="1" ht="16.5" customHeight="1">
      <c r="A2134" s="35"/>
      <c r="B2134" s="36"/>
      <c r="C2134" s="193" t="s">
        <v>4962</v>
      </c>
      <c r="D2134" s="193" t="s">
        <v>208</v>
      </c>
      <c r="E2134" s="194" t="s">
        <v>4963</v>
      </c>
      <c r="F2134" s="195" t="s">
        <v>4964</v>
      </c>
      <c r="G2134" s="196" t="s">
        <v>325</v>
      </c>
      <c r="H2134" s="197">
        <v>1009.18</v>
      </c>
      <c r="I2134" s="198"/>
      <c r="J2134" s="199">
        <f>ROUND(I2134*H2134,2)</f>
        <v>0</v>
      </c>
      <c r="K2134" s="195" t="s">
        <v>277</v>
      </c>
      <c r="L2134" s="40"/>
      <c r="M2134" s="200" t="s">
        <v>19</v>
      </c>
      <c r="N2134" s="201" t="s">
        <v>43</v>
      </c>
      <c r="O2134" s="65"/>
      <c r="P2134" s="202">
        <f>O2134*H2134</f>
        <v>0</v>
      </c>
      <c r="Q2134" s="202">
        <v>3.1E-4</v>
      </c>
      <c r="R2134" s="202">
        <f>Q2134*H2134</f>
        <v>0.31284580000000001</v>
      </c>
      <c r="S2134" s="202">
        <v>0</v>
      </c>
      <c r="T2134" s="203">
        <f>S2134*H2134</f>
        <v>0</v>
      </c>
      <c r="U2134" s="35"/>
      <c r="V2134" s="35"/>
      <c r="W2134" s="35"/>
      <c r="X2134" s="35"/>
      <c r="Y2134" s="35"/>
      <c r="Z2134" s="35"/>
      <c r="AA2134" s="35"/>
      <c r="AB2134" s="35"/>
      <c r="AC2134" s="35"/>
      <c r="AD2134" s="35"/>
      <c r="AE2134" s="35"/>
      <c r="AR2134" s="204" t="s">
        <v>343</v>
      </c>
      <c r="AT2134" s="204" t="s">
        <v>208</v>
      </c>
      <c r="AU2134" s="204" t="s">
        <v>82</v>
      </c>
      <c r="AY2134" s="18" t="s">
        <v>206</v>
      </c>
      <c r="BE2134" s="205">
        <f>IF(N2134="základní",J2134,0)</f>
        <v>0</v>
      </c>
      <c r="BF2134" s="205">
        <f>IF(N2134="snížená",J2134,0)</f>
        <v>0</v>
      </c>
      <c r="BG2134" s="205">
        <f>IF(N2134="zákl. přenesená",J2134,0)</f>
        <v>0</v>
      </c>
      <c r="BH2134" s="205">
        <f>IF(N2134="sníž. přenesená",J2134,0)</f>
        <v>0</v>
      </c>
      <c r="BI2134" s="205">
        <f>IF(N2134="nulová",J2134,0)</f>
        <v>0</v>
      </c>
      <c r="BJ2134" s="18" t="s">
        <v>80</v>
      </c>
      <c r="BK2134" s="205">
        <f>ROUND(I2134*H2134,2)</f>
        <v>0</v>
      </c>
      <c r="BL2134" s="18" t="s">
        <v>343</v>
      </c>
      <c r="BM2134" s="204" t="s">
        <v>4965</v>
      </c>
    </row>
    <row r="2135" spans="1:65" s="2" customFormat="1" ht="21.75" customHeight="1">
      <c r="A2135" s="35"/>
      <c r="B2135" s="36"/>
      <c r="C2135" s="193" t="s">
        <v>4966</v>
      </c>
      <c r="D2135" s="193" t="s">
        <v>208</v>
      </c>
      <c r="E2135" s="194" t="s">
        <v>4967</v>
      </c>
      <c r="F2135" s="195" t="s">
        <v>4968</v>
      </c>
      <c r="G2135" s="196" t="s">
        <v>325</v>
      </c>
      <c r="H2135" s="197">
        <v>1009.18</v>
      </c>
      <c r="I2135" s="198"/>
      <c r="J2135" s="199">
        <f>ROUND(I2135*H2135,2)</f>
        <v>0</v>
      </c>
      <c r="K2135" s="195" t="s">
        <v>277</v>
      </c>
      <c r="L2135" s="40"/>
      <c r="M2135" s="200" t="s">
        <v>19</v>
      </c>
      <c r="N2135" s="201" t="s">
        <v>43</v>
      </c>
      <c r="O2135" s="65"/>
      <c r="P2135" s="202">
        <f>O2135*H2135</f>
        <v>0</v>
      </c>
      <c r="Q2135" s="202">
        <v>2.5000000000000001E-3</v>
      </c>
      <c r="R2135" s="202">
        <f>Q2135*H2135</f>
        <v>2.5229499999999998</v>
      </c>
      <c r="S2135" s="202">
        <v>0</v>
      </c>
      <c r="T2135" s="203">
        <f>S2135*H2135</f>
        <v>0</v>
      </c>
      <c r="U2135" s="35"/>
      <c r="V2135" s="35"/>
      <c r="W2135" s="35"/>
      <c r="X2135" s="35"/>
      <c r="Y2135" s="35"/>
      <c r="Z2135" s="35"/>
      <c r="AA2135" s="35"/>
      <c r="AB2135" s="35"/>
      <c r="AC2135" s="35"/>
      <c r="AD2135" s="35"/>
      <c r="AE2135" s="35"/>
      <c r="AR2135" s="204" t="s">
        <v>343</v>
      </c>
      <c r="AT2135" s="204" t="s">
        <v>208</v>
      </c>
      <c r="AU2135" s="204" t="s">
        <v>82</v>
      </c>
      <c r="AY2135" s="18" t="s">
        <v>206</v>
      </c>
      <c r="BE2135" s="205">
        <f>IF(N2135="základní",J2135,0)</f>
        <v>0</v>
      </c>
      <c r="BF2135" s="205">
        <f>IF(N2135="snížená",J2135,0)</f>
        <v>0</v>
      </c>
      <c r="BG2135" s="205">
        <f>IF(N2135="zákl. přenesená",J2135,0)</f>
        <v>0</v>
      </c>
      <c r="BH2135" s="205">
        <f>IF(N2135="sníž. přenesená",J2135,0)</f>
        <v>0</v>
      </c>
      <c r="BI2135" s="205">
        <f>IF(N2135="nulová",J2135,0)</f>
        <v>0</v>
      </c>
      <c r="BJ2135" s="18" t="s">
        <v>80</v>
      </c>
      <c r="BK2135" s="205">
        <f>ROUND(I2135*H2135,2)</f>
        <v>0</v>
      </c>
      <c r="BL2135" s="18" t="s">
        <v>343</v>
      </c>
      <c r="BM2135" s="204" t="s">
        <v>4969</v>
      </c>
    </row>
    <row r="2136" spans="1:65" s="12" customFormat="1" ht="22.9" customHeight="1">
      <c r="B2136" s="177"/>
      <c r="C2136" s="178"/>
      <c r="D2136" s="179" t="s">
        <v>71</v>
      </c>
      <c r="E2136" s="191" t="s">
        <v>4970</v>
      </c>
      <c r="F2136" s="191" t="s">
        <v>4971</v>
      </c>
      <c r="G2136" s="178"/>
      <c r="H2136" s="178"/>
      <c r="I2136" s="181"/>
      <c r="J2136" s="192">
        <f>BK2136</f>
        <v>0</v>
      </c>
      <c r="K2136" s="178"/>
      <c r="L2136" s="183"/>
      <c r="M2136" s="184"/>
      <c r="N2136" s="185"/>
      <c r="O2136" s="185"/>
      <c r="P2136" s="186">
        <f>SUM(P2137:P2185)</f>
        <v>0</v>
      </c>
      <c r="Q2136" s="185"/>
      <c r="R2136" s="186">
        <f>SUM(R2137:R2185)</f>
        <v>12.3767929</v>
      </c>
      <c r="S2136" s="185"/>
      <c r="T2136" s="187">
        <f>SUM(T2137:T2185)</f>
        <v>0</v>
      </c>
      <c r="AR2136" s="188" t="s">
        <v>82</v>
      </c>
      <c r="AT2136" s="189" t="s">
        <v>71</v>
      </c>
      <c r="AU2136" s="189" t="s">
        <v>80</v>
      </c>
      <c r="AY2136" s="188" t="s">
        <v>206</v>
      </c>
      <c r="BK2136" s="190">
        <f>SUM(BK2137:BK2185)</f>
        <v>0</v>
      </c>
    </row>
    <row r="2137" spans="1:65" s="2" customFormat="1" ht="16.5" customHeight="1">
      <c r="A2137" s="35"/>
      <c r="B2137" s="36"/>
      <c r="C2137" s="193" t="s">
        <v>4972</v>
      </c>
      <c r="D2137" s="193" t="s">
        <v>208</v>
      </c>
      <c r="E2137" s="194" t="s">
        <v>4973</v>
      </c>
      <c r="F2137" s="195" t="s">
        <v>4974</v>
      </c>
      <c r="G2137" s="196" t="s">
        <v>325</v>
      </c>
      <c r="H2137" s="197">
        <v>20067.424999999999</v>
      </c>
      <c r="I2137" s="198"/>
      <c r="J2137" s="199">
        <f>ROUND(I2137*H2137,2)</f>
        <v>0</v>
      </c>
      <c r="K2137" s="195" t="s">
        <v>277</v>
      </c>
      <c r="L2137" s="40"/>
      <c r="M2137" s="200" t="s">
        <v>19</v>
      </c>
      <c r="N2137" s="201" t="s">
        <v>43</v>
      </c>
      <c r="O2137" s="65"/>
      <c r="P2137" s="202">
        <f>O2137*H2137</f>
        <v>0</v>
      </c>
      <c r="Q2137" s="202">
        <v>2.0000000000000001E-4</v>
      </c>
      <c r="R2137" s="202">
        <f>Q2137*H2137</f>
        <v>4.0134850000000002</v>
      </c>
      <c r="S2137" s="202">
        <v>0</v>
      </c>
      <c r="T2137" s="203">
        <f>S2137*H2137</f>
        <v>0</v>
      </c>
      <c r="U2137" s="35"/>
      <c r="V2137" s="35"/>
      <c r="W2137" s="35"/>
      <c r="X2137" s="35"/>
      <c r="Y2137" s="35"/>
      <c r="Z2137" s="35"/>
      <c r="AA2137" s="35"/>
      <c r="AB2137" s="35"/>
      <c r="AC2137" s="35"/>
      <c r="AD2137" s="35"/>
      <c r="AE2137" s="35"/>
      <c r="AR2137" s="204" t="s">
        <v>343</v>
      </c>
      <c r="AT2137" s="204" t="s">
        <v>208</v>
      </c>
      <c r="AU2137" s="204" t="s">
        <v>82</v>
      </c>
      <c r="AY2137" s="18" t="s">
        <v>206</v>
      </c>
      <c r="BE2137" s="205">
        <f>IF(N2137="základní",J2137,0)</f>
        <v>0</v>
      </c>
      <c r="BF2137" s="205">
        <f>IF(N2137="snížená",J2137,0)</f>
        <v>0</v>
      </c>
      <c r="BG2137" s="205">
        <f>IF(N2137="zákl. přenesená",J2137,0)</f>
        <v>0</v>
      </c>
      <c r="BH2137" s="205">
        <f>IF(N2137="sníž. přenesená",J2137,0)</f>
        <v>0</v>
      </c>
      <c r="BI2137" s="205">
        <f>IF(N2137="nulová",J2137,0)</f>
        <v>0</v>
      </c>
      <c r="BJ2137" s="18" t="s">
        <v>80</v>
      </c>
      <c r="BK2137" s="205">
        <f>ROUND(I2137*H2137,2)</f>
        <v>0</v>
      </c>
      <c r="BL2137" s="18" t="s">
        <v>343</v>
      </c>
      <c r="BM2137" s="204" t="s">
        <v>4975</v>
      </c>
    </row>
    <row r="2138" spans="1:65" s="13" customFormat="1" ht="11.25">
      <c r="B2138" s="206"/>
      <c r="C2138" s="207"/>
      <c r="D2138" s="208" t="s">
        <v>246</v>
      </c>
      <c r="E2138" s="209" t="s">
        <v>19</v>
      </c>
      <c r="F2138" s="210" t="s">
        <v>2320</v>
      </c>
      <c r="G2138" s="207"/>
      <c r="H2138" s="211">
        <v>228.96</v>
      </c>
      <c r="I2138" s="212"/>
      <c r="J2138" s="207"/>
      <c r="K2138" s="207"/>
      <c r="L2138" s="213"/>
      <c r="M2138" s="214"/>
      <c r="N2138" s="215"/>
      <c r="O2138" s="215"/>
      <c r="P2138" s="215"/>
      <c r="Q2138" s="215"/>
      <c r="R2138" s="215"/>
      <c r="S2138" s="215"/>
      <c r="T2138" s="216"/>
      <c r="AT2138" s="217" t="s">
        <v>246</v>
      </c>
      <c r="AU2138" s="217" t="s">
        <v>82</v>
      </c>
      <c r="AV2138" s="13" t="s">
        <v>82</v>
      </c>
      <c r="AW2138" s="13" t="s">
        <v>33</v>
      </c>
      <c r="AX2138" s="13" t="s">
        <v>72</v>
      </c>
      <c r="AY2138" s="217" t="s">
        <v>206</v>
      </c>
    </row>
    <row r="2139" spans="1:65" s="13" customFormat="1" ht="11.25">
      <c r="B2139" s="206"/>
      <c r="C2139" s="207"/>
      <c r="D2139" s="208" t="s">
        <v>246</v>
      </c>
      <c r="E2139" s="209" t="s">
        <v>19</v>
      </c>
      <c r="F2139" s="210" t="s">
        <v>2284</v>
      </c>
      <c r="G2139" s="207"/>
      <c r="H2139" s="211">
        <v>9048.4699999999993</v>
      </c>
      <c r="I2139" s="212"/>
      <c r="J2139" s="207"/>
      <c r="K2139" s="207"/>
      <c r="L2139" s="213"/>
      <c r="M2139" s="214"/>
      <c r="N2139" s="215"/>
      <c r="O2139" s="215"/>
      <c r="P2139" s="215"/>
      <c r="Q2139" s="215"/>
      <c r="R2139" s="215"/>
      <c r="S2139" s="215"/>
      <c r="T2139" s="216"/>
      <c r="AT2139" s="217" t="s">
        <v>246</v>
      </c>
      <c r="AU2139" s="217" t="s">
        <v>82</v>
      </c>
      <c r="AV2139" s="13" t="s">
        <v>82</v>
      </c>
      <c r="AW2139" s="13" t="s">
        <v>33</v>
      </c>
      <c r="AX2139" s="13" t="s">
        <v>72</v>
      </c>
      <c r="AY2139" s="217" t="s">
        <v>206</v>
      </c>
    </row>
    <row r="2140" spans="1:65" s="13" customFormat="1" ht="11.25">
      <c r="B2140" s="206"/>
      <c r="C2140" s="207"/>
      <c r="D2140" s="208" t="s">
        <v>246</v>
      </c>
      <c r="E2140" s="209" t="s">
        <v>19</v>
      </c>
      <c r="F2140" s="210" t="s">
        <v>2287</v>
      </c>
      <c r="G2140" s="207"/>
      <c r="H2140" s="211">
        <v>1344.52</v>
      </c>
      <c r="I2140" s="212"/>
      <c r="J2140" s="207"/>
      <c r="K2140" s="207"/>
      <c r="L2140" s="213"/>
      <c r="M2140" s="214"/>
      <c r="N2140" s="215"/>
      <c r="O2140" s="215"/>
      <c r="P2140" s="215"/>
      <c r="Q2140" s="215"/>
      <c r="R2140" s="215"/>
      <c r="S2140" s="215"/>
      <c r="T2140" s="216"/>
      <c r="AT2140" s="217" t="s">
        <v>246</v>
      </c>
      <c r="AU2140" s="217" t="s">
        <v>82</v>
      </c>
      <c r="AV2140" s="13" t="s">
        <v>82</v>
      </c>
      <c r="AW2140" s="13" t="s">
        <v>33</v>
      </c>
      <c r="AX2140" s="13" t="s">
        <v>72</v>
      </c>
      <c r="AY2140" s="217" t="s">
        <v>206</v>
      </c>
    </row>
    <row r="2141" spans="1:65" s="13" customFormat="1" ht="11.25">
      <c r="B2141" s="206"/>
      <c r="C2141" s="207"/>
      <c r="D2141" s="208" t="s">
        <v>246</v>
      </c>
      <c r="E2141" s="209" t="s">
        <v>19</v>
      </c>
      <c r="F2141" s="210" t="s">
        <v>4976</v>
      </c>
      <c r="G2141" s="207"/>
      <c r="H2141" s="211">
        <v>1729.9739999999999</v>
      </c>
      <c r="I2141" s="212"/>
      <c r="J2141" s="207"/>
      <c r="K2141" s="207"/>
      <c r="L2141" s="213"/>
      <c r="M2141" s="214"/>
      <c r="N2141" s="215"/>
      <c r="O2141" s="215"/>
      <c r="P2141" s="215"/>
      <c r="Q2141" s="215"/>
      <c r="R2141" s="215"/>
      <c r="S2141" s="215"/>
      <c r="T2141" s="216"/>
      <c r="AT2141" s="217" t="s">
        <v>246</v>
      </c>
      <c r="AU2141" s="217" t="s">
        <v>82</v>
      </c>
      <c r="AV2141" s="13" t="s">
        <v>82</v>
      </c>
      <c r="AW2141" s="13" t="s">
        <v>33</v>
      </c>
      <c r="AX2141" s="13" t="s">
        <v>72</v>
      </c>
      <c r="AY2141" s="217" t="s">
        <v>206</v>
      </c>
    </row>
    <row r="2142" spans="1:65" s="13" customFormat="1" ht="11.25">
      <c r="B2142" s="206"/>
      <c r="C2142" s="207"/>
      <c r="D2142" s="208" t="s">
        <v>246</v>
      </c>
      <c r="E2142" s="209" t="s">
        <v>19</v>
      </c>
      <c r="F2142" s="210" t="s">
        <v>2290</v>
      </c>
      <c r="G2142" s="207"/>
      <c r="H2142" s="211">
        <v>52.47</v>
      </c>
      <c r="I2142" s="212"/>
      <c r="J2142" s="207"/>
      <c r="K2142" s="207"/>
      <c r="L2142" s="213"/>
      <c r="M2142" s="214"/>
      <c r="N2142" s="215"/>
      <c r="O2142" s="215"/>
      <c r="P2142" s="215"/>
      <c r="Q2142" s="215"/>
      <c r="R2142" s="215"/>
      <c r="S2142" s="215"/>
      <c r="T2142" s="216"/>
      <c r="AT2142" s="217" t="s">
        <v>246</v>
      </c>
      <c r="AU2142" s="217" t="s">
        <v>82</v>
      </c>
      <c r="AV2142" s="13" t="s">
        <v>82</v>
      </c>
      <c r="AW2142" s="13" t="s">
        <v>33</v>
      </c>
      <c r="AX2142" s="13" t="s">
        <v>72</v>
      </c>
      <c r="AY2142" s="217" t="s">
        <v>206</v>
      </c>
    </row>
    <row r="2143" spans="1:65" s="13" customFormat="1" ht="22.5">
      <c r="B2143" s="206"/>
      <c r="C2143" s="207"/>
      <c r="D2143" s="208" t="s">
        <v>246</v>
      </c>
      <c r="E2143" s="209" t="s">
        <v>19</v>
      </c>
      <c r="F2143" s="210" t="s">
        <v>2260</v>
      </c>
      <c r="G2143" s="207"/>
      <c r="H2143" s="211">
        <v>275.88</v>
      </c>
      <c r="I2143" s="212"/>
      <c r="J2143" s="207"/>
      <c r="K2143" s="207"/>
      <c r="L2143" s="213"/>
      <c r="M2143" s="214"/>
      <c r="N2143" s="215"/>
      <c r="O2143" s="215"/>
      <c r="P2143" s="215"/>
      <c r="Q2143" s="215"/>
      <c r="R2143" s="215"/>
      <c r="S2143" s="215"/>
      <c r="T2143" s="216"/>
      <c r="AT2143" s="217" t="s">
        <v>246</v>
      </c>
      <c r="AU2143" s="217" t="s">
        <v>82</v>
      </c>
      <c r="AV2143" s="13" t="s">
        <v>82</v>
      </c>
      <c r="AW2143" s="13" t="s">
        <v>33</v>
      </c>
      <c r="AX2143" s="13" t="s">
        <v>72</v>
      </c>
      <c r="AY2143" s="217" t="s">
        <v>206</v>
      </c>
    </row>
    <row r="2144" spans="1:65" s="13" customFormat="1" ht="11.25">
      <c r="B2144" s="206"/>
      <c r="C2144" s="207"/>
      <c r="D2144" s="208" t="s">
        <v>246</v>
      </c>
      <c r="E2144" s="209" t="s">
        <v>19</v>
      </c>
      <c r="F2144" s="210" t="s">
        <v>2261</v>
      </c>
      <c r="G2144" s="207"/>
      <c r="H2144" s="211">
        <v>107.9</v>
      </c>
      <c r="I2144" s="212"/>
      <c r="J2144" s="207"/>
      <c r="K2144" s="207"/>
      <c r="L2144" s="213"/>
      <c r="M2144" s="214"/>
      <c r="N2144" s="215"/>
      <c r="O2144" s="215"/>
      <c r="P2144" s="215"/>
      <c r="Q2144" s="215"/>
      <c r="R2144" s="215"/>
      <c r="S2144" s="215"/>
      <c r="T2144" s="216"/>
      <c r="AT2144" s="217" t="s">
        <v>246</v>
      </c>
      <c r="AU2144" s="217" t="s">
        <v>82</v>
      </c>
      <c r="AV2144" s="13" t="s">
        <v>82</v>
      </c>
      <c r="AW2144" s="13" t="s">
        <v>33</v>
      </c>
      <c r="AX2144" s="13" t="s">
        <v>72</v>
      </c>
      <c r="AY2144" s="217" t="s">
        <v>206</v>
      </c>
    </row>
    <row r="2145" spans="1:65" s="13" customFormat="1" ht="11.25">
      <c r="B2145" s="206"/>
      <c r="C2145" s="207"/>
      <c r="D2145" s="208" t="s">
        <v>246</v>
      </c>
      <c r="E2145" s="209" t="s">
        <v>19</v>
      </c>
      <c r="F2145" s="210" t="s">
        <v>2339</v>
      </c>
      <c r="G2145" s="207"/>
      <c r="H2145" s="211">
        <v>1105.82</v>
      </c>
      <c r="I2145" s="212"/>
      <c r="J2145" s="207"/>
      <c r="K2145" s="207"/>
      <c r="L2145" s="213"/>
      <c r="M2145" s="214"/>
      <c r="N2145" s="215"/>
      <c r="O2145" s="215"/>
      <c r="P2145" s="215"/>
      <c r="Q2145" s="215"/>
      <c r="R2145" s="215"/>
      <c r="S2145" s="215"/>
      <c r="T2145" s="216"/>
      <c r="AT2145" s="217" t="s">
        <v>246</v>
      </c>
      <c r="AU2145" s="217" t="s">
        <v>82</v>
      </c>
      <c r="AV2145" s="13" t="s">
        <v>82</v>
      </c>
      <c r="AW2145" s="13" t="s">
        <v>33</v>
      </c>
      <c r="AX2145" s="13" t="s">
        <v>72</v>
      </c>
      <c r="AY2145" s="217" t="s">
        <v>206</v>
      </c>
    </row>
    <row r="2146" spans="1:65" s="13" customFormat="1" ht="22.5">
      <c r="B2146" s="206"/>
      <c r="C2146" s="207"/>
      <c r="D2146" s="208" t="s">
        <v>246</v>
      </c>
      <c r="E2146" s="209" t="s">
        <v>19</v>
      </c>
      <c r="F2146" s="210" t="s">
        <v>3478</v>
      </c>
      <c r="G2146" s="207"/>
      <c r="H2146" s="211">
        <v>805.39599999999996</v>
      </c>
      <c r="I2146" s="212"/>
      <c r="J2146" s="207"/>
      <c r="K2146" s="207"/>
      <c r="L2146" s="213"/>
      <c r="M2146" s="214"/>
      <c r="N2146" s="215"/>
      <c r="O2146" s="215"/>
      <c r="P2146" s="215"/>
      <c r="Q2146" s="215"/>
      <c r="R2146" s="215"/>
      <c r="S2146" s="215"/>
      <c r="T2146" s="216"/>
      <c r="AT2146" s="217" t="s">
        <v>246</v>
      </c>
      <c r="AU2146" s="217" t="s">
        <v>82</v>
      </c>
      <c r="AV2146" s="13" t="s">
        <v>82</v>
      </c>
      <c r="AW2146" s="13" t="s">
        <v>33</v>
      </c>
      <c r="AX2146" s="13" t="s">
        <v>72</v>
      </c>
      <c r="AY2146" s="217" t="s">
        <v>206</v>
      </c>
    </row>
    <row r="2147" spans="1:65" s="13" customFormat="1" ht="22.5">
      <c r="B2147" s="206"/>
      <c r="C2147" s="207"/>
      <c r="D2147" s="208" t="s">
        <v>246</v>
      </c>
      <c r="E2147" s="209" t="s">
        <v>19</v>
      </c>
      <c r="F2147" s="210" t="s">
        <v>3455</v>
      </c>
      <c r="G2147" s="207"/>
      <c r="H2147" s="211">
        <v>953.74</v>
      </c>
      <c r="I2147" s="212"/>
      <c r="J2147" s="207"/>
      <c r="K2147" s="207"/>
      <c r="L2147" s="213"/>
      <c r="M2147" s="214"/>
      <c r="N2147" s="215"/>
      <c r="O2147" s="215"/>
      <c r="P2147" s="215"/>
      <c r="Q2147" s="215"/>
      <c r="R2147" s="215"/>
      <c r="S2147" s="215"/>
      <c r="T2147" s="216"/>
      <c r="AT2147" s="217" t="s">
        <v>246</v>
      </c>
      <c r="AU2147" s="217" t="s">
        <v>82</v>
      </c>
      <c r="AV2147" s="13" t="s">
        <v>82</v>
      </c>
      <c r="AW2147" s="13" t="s">
        <v>33</v>
      </c>
      <c r="AX2147" s="13" t="s">
        <v>72</v>
      </c>
      <c r="AY2147" s="217" t="s">
        <v>206</v>
      </c>
    </row>
    <row r="2148" spans="1:65" s="13" customFormat="1" ht="11.25">
      <c r="B2148" s="206"/>
      <c r="C2148" s="207"/>
      <c r="D2148" s="208" t="s">
        <v>246</v>
      </c>
      <c r="E2148" s="209" t="s">
        <v>19</v>
      </c>
      <c r="F2148" s="210" t="s">
        <v>3456</v>
      </c>
      <c r="G2148" s="207"/>
      <c r="H2148" s="211">
        <v>505.58499999999998</v>
      </c>
      <c r="I2148" s="212"/>
      <c r="J2148" s="207"/>
      <c r="K2148" s="207"/>
      <c r="L2148" s="213"/>
      <c r="M2148" s="214"/>
      <c r="N2148" s="215"/>
      <c r="O2148" s="215"/>
      <c r="P2148" s="215"/>
      <c r="Q2148" s="215"/>
      <c r="R2148" s="215"/>
      <c r="S2148" s="215"/>
      <c r="T2148" s="216"/>
      <c r="AT2148" s="217" t="s">
        <v>246</v>
      </c>
      <c r="AU2148" s="217" t="s">
        <v>82</v>
      </c>
      <c r="AV2148" s="13" t="s">
        <v>82</v>
      </c>
      <c r="AW2148" s="13" t="s">
        <v>33</v>
      </c>
      <c r="AX2148" s="13" t="s">
        <v>72</v>
      </c>
      <c r="AY2148" s="217" t="s">
        <v>206</v>
      </c>
    </row>
    <row r="2149" spans="1:65" s="13" customFormat="1" ht="22.5">
      <c r="B2149" s="206"/>
      <c r="C2149" s="207"/>
      <c r="D2149" s="208" t="s">
        <v>246</v>
      </c>
      <c r="E2149" s="209" t="s">
        <v>19</v>
      </c>
      <c r="F2149" s="210" t="s">
        <v>3457</v>
      </c>
      <c r="G2149" s="207"/>
      <c r="H2149" s="211">
        <v>1211.26</v>
      </c>
      <c r="I2149" s="212"/>
      <c r="J2149" s="207"/>
      <c r="K2149" s="207"/>
      <c r="L2149" s="213"/>
      <c r="M2149" s="214"/>
      <c r="N2149" s="215"/>
      <c r="O2149" s="215"/>
      <c r="P2149" s="215"/>
      <c r="Q2149" s="215"/>
      <c r="R2149" s="215"/>
      <c r="S2149" s="215"/>
      <c r="T2149" s="216"/>
      <c r="AT2149" s="217" t="s">
        <v>246</v>
      </c>
      <c r="AU2149" s="217" t="s">
        <v>82</v>
      </c>
      <c r="AV2149" s="13" t="s">
        <v>82</v>
      </c>
      <c r="AW2149" s="13" t="s">
        <v>33</v>
      </c>
      <c r="AX2149" s="13" t="s">
        <v>72</v>
      </c>
      <c r="AY2149" s="217" t="s">
        <v>206</v>
      </c>
    </row>
    <row r="2150" spans="1:65" s="13" customFormat="1" ht="22.5">
      <c r="B2150" s="206"/>
      <c r="C2150" s="207"/>
      <c r="D2150" s="208" t="s">
        <v>246</v>
      </c>
      <c r="E2150" s="209" t="s">
        <v>19</v>
      </c>
      <c r="F2150" s="210" t="s">
        <v>3458</v>
      </c>
      <c r="G2150" s="207"/>
      <c r="H2150" s="211">
        <v>1297.23</v>
      </c>
      <c r="I2150" s="212"/>
      <c r="J2150" s="207"/>
      <c r="K2150" s="207"/>
      <c r="L2150" s="213"/>
      <c r="M2150" s="214"/>
      <c r="N2150" s="215"/>
      <c r="O2150" s="215"/>
      <c r="P2150" s="215"/>
      <c r="Q2150" s="215"/>
      <c r="R2150" s="215"/>
      <c r="S2150" s="215"/>
      <c r="T2150" s="216"/>
      <c r="AT2150" s="217" t="s">
        <v>246</v>
      </c>
      <c r="AU2150" s="217" t="s">
        <v>82</v>
      </c>
      <c r="AV2150" s="13" t="s">
        <v>82</v>
      </c>
      <c r="AW2150" s="13" t="s">
        <v>33</v>
      </c>
      <c r="AX2150" s="13" t="s">
        <v>72</v>
      </c>
      <c r="AY2150" s="217" t="s">
        <v>206</v>
      </c>
    </row>
    <row r="2151" spans="1:65" s="13" customFormat="1" ht="11.25">
      <c r="B2151" s="206"/>
      <c r="C2151" s="207"/>
      <c r="D2151" s="208" t="s">
        <v>246</v>
      </c>
      <c r="E2151" s="209" t="s">
        <v>19</v>
      </c>
      <c r="F2151" s="210" t="s">
        <v>3459</v>
      </c>
      <c r="G2151" s="207"/>
      <c r="H2151" s="211">
        <v>774.61</v>
      </c>
      <c r="I2151" s="212"/>
      <c r="J2151" s="207"/>
      <c r="K2151" s="207"/>
      <c r="L2151" s="213"/>
      <c r="M2151" s="214"/>
      <c r="N2151" s="215"/>
      <c r="O2151" s="215"/>
      <c r="P2151" s="215"/>
      <c r="Q2151" s="215"/>
      <c r="R2151" s="215"/>
      <c r="S2151" s="215"/>
      <c r="T2151" s="216"/>
      <c r="AT2151" s="217" t="s">
        <v>246</v>
      </c>
      <c r="AU2151" s="217" t="s">
        <v>82</v>
      </c>
      <c r="AV2151" s="13" t="s">
        <v>82</v>
      </c>
      <c r="AW2151" s="13" t="s">
        <v>33</v>
      </c>
      <c r="AX2151" s="13" t="s">
        <v>72</v>
      </c>
      <c r="AY2151" s="217" t="s">
        <v>206</v>
      </c>
    </row>
    <row r="2152" spans="1:65" s="13" customFormat="1" ht="22.5">
      <c r="B2152" s="206"/>
      <c r="C2152" s="207"/>
      <c r="D2152" s="208" t="s">
        <v>246</v>
      </c>
      <c r="E2152" s="209" t="s">
        <v>19</v>
      </c>
      <c r="F2152" s="210" t="s">
        <v>3469</v>
      </c>
      <c r="G2152" s="207"/>
      <c r="H2152" s="211">
        <v>212.86</v>
      </c>
      <c r="I2152" s="212"/>
      <c r="J2152" s="207"/>
      <c r="K2152" s="207"/>
      <c r="L2152" s="213"/>
      <c r="M2152" s="214"/>
      <c r="N2152" s="215"/>
      <c r="O2152" s="215"/>
      <c r="P2152" s="215"/>
      <c r="Q2152" s="215"/>
      <c r="R2152" s="215"/>
      <c r="S2152" s="215"/>
      <c r="T2152" s="216"/>
      <c r="AT2152" s="217" t="s">
        <v>246</v>
      </c>
      <c r="AU2152" s="217" t="s">
        <v>82</v>
      </c>
      <c r="AV2152" s="13" t="s">
        <v>82</v>
      </c>
      <c r="AW2152" s="13" t="s">
        <v>33</v>
      </c>
      <c r="AX2152" s="13" t="s">
        <v>72</v>
      </c>
      <c r="AY2152" s="217" t="s">
        <v>206</v>
      </c>
    </row>
    <row r="2153" spans="1:65" s="13" customFormat="1" ht="11.25">
      <c r="B2153" s="206"/>
      <c r="C2153" s="207"/>
      <c r="D2153" s="208" t="s">
        <v>246</v>
      </c>
      <c r="E2153" s="209" t="s">
        <v>19</v>
      </c>
      <c r="F2153" s="210" t="s">
        <v>3470</v>
      </c>
      <c r="G2153" s="207"/>
      <c r="H2153" s="211">
        <v>169.73</v>
      </c>
      <c r="I2153" s="212"/>
      <c r="J2153" s="207"/>
      <c r="K2153" s="207"/>
      <c r="L2153" s="213"/>
      <c r="M2153" s="214"/>
      <c r="N2153" s="215"/>
      <c r="O2153" s="215"/>
      <c r="P2153" s="215"/>
      <c r="Q2153" s="215"/>
      <c r="R2153" s="215"/>
      <c r="S2153" s="215"/>
      <c r="T2153" s="216"/>
      <c r="AT2153" s="217" t="s">
        <v>246</v>
      </c>
      <c r="AU2153" s="217" t="s">
        <v>82</v>
      </c>
      <c r="AV2153" s="13" t="s">
        <v>82</v>
      </c>
      <c r="AW2153" s="13" t="s">
        <v>33</v>
      </c>
      <c r="AX2153" s="13" t="s">
        <v>72</v>
      </c>
      <c r="AY2153" s="217" t="s">
        <v>206</v>
      </c>
    </row>
    <row r="2154" spans="1:65" s="13" customFormat="1" ht="11.25">
      <c r="B2154" s="206"/>
      <c r="C2154" s="207"/>
      <c r="D2154" s="208" t="s">
        <v>246</v>
      </c>
      <c r="E2154" s="209" t="s">
        <v>19</v>
      </c>
      <c r="F2154" s="210" t="s">
        <v>3471</v>
      </c>
      <c r="G2154" s="207"/>
      <c r="H2154" s="211">
        <v>85.45</v>
      </c>
      <c r="I2154" s="212"/>
      <c r="J2154" s="207"/>
      <c r="K2154" s="207"/>
      <c r="L2154" s="213"/>
      <c r="M2154" s="214"/>
      <c r="N2154" s="215"/>
      <c r="O2154" s="215"/>
      <c r="P2154" s="215"/>
      <c r="Q2154" s="215"/>
      <c r="R2154" s="215"/>
      <c r="S2154" s="215"/>
      <c r="T2154" s="216"/>
      <c r="AT2154" s="217" t="s">
        <v>246</v>
      </c>
      <c r="AU2154" s="217" t="s">
        <v>82</v>
      </c>
      <c r="AV2154" s="13" t="s">
        <v>82</v>
      </c>
      <c r="AW2154" s="13" t="s">
        <v>33</v>
      </c>
      <c r="AX2154" s="13" t="s">
        <v>72</v>
      </c>
      <c r="AY2154" s="217" t="s">
        <v>206</v>
      </c>
    </row>
    <row r="2155" spans="1:65" s="13" customFormat="1" ht="11.25">
      <c r="B2155" s="206"/>
      <c r="C2155" s="207"/>
      <c r="D2155" s="208" t="s">
        <v>246</v>
      </c>
      <c r="E2155" s="209" t="s">
        <v>19</v>
      </c>
      <c r="F2155" s="210" t="s">
        <v>3472</v>
      </c>
      <c r="G2155" s="207"/>
      <c r="H2155" s="211">
        <v>103.54</v>
      </c>
      <c r="I2155" s="212"/>
      <c r="J2155" s="207"/>
      <c r="K2155" s="207"/>
      <c r="L2155" s="213"/>
      <c r="M2155" s="214"/>
      <c r="N2155" s="215"/>
      <c r="O2155" s="215"/>
      <c r="P2155" s="215"/>
      <c r="Q2155" s="215"/>
      <c r="R2155" s="215"/>
      <c r="S2155" s="215"/>
      <c r="T2155" s="216"/>
      <c r="AT2155" s="217" t="s">
        <v>246</v>
      </c>
      <c r="AU2155" s="217" t="s">
        <v>82</v>
      </c>
      <c r="AV2155" s="13" t="s">
        <v>82</v>
      </c>
      <c r="AW2155" s="13" t="s">
        <v>33</v>
      </c>
      <c r="AX2155" s="13" t="s">
        <v>72</v>
      </c>
      <c r="AY2155" s="217" t="s">
        <v>206</v>
      </c>
    </row>
    <row r="2156" spans="1:65" s="13" customFormat="1" ht="11.25">
      <c r="B2156" s="206"/>
      <c r="C2156" s="207"/>
      <c r="D2156" s="208" t="s">
        <v>246</v>
      </c>
      <c r="E2156" s="209" t="s">
        <v>19</v>
      </c>
      <c r="F2156" s="210" t="s">
        <v>3473</v>
      </c>
      <c r="G2156" s="207"/>
      <c r="H2156" s="211">
        <v>54.03</v>
      </c>
      <c r="I2156" s="212"/>
      <c r="J2156" s="207"/>
      <c r="K2156" s="207"/>
      <c r="L2156" s="213"/>
      <c r="M2156" s="214"/>
      <c r="N2156" s="215"/>
      <c r="O2156" s="215"/>
      <c r="P2156" s="215"/>
      <c r="Q2156" s="215"/>
      <c r="R2156" s="215"/>
      <c r="S2156" s="215"/>
      <c r="T2156" s="216"/>
      <c r="AT2156" s="217" t="s">
        <v>246</v>
      </c>
      <c r="AU2156" s="217" t="s">
        <v>82</v>
      </c>
      <c r="AV2156" s="13" t="s">
        <v>82</v>
      </c>
      <c r="AW2156" s="13" t="s">
        <v>33</v>
      </c>
      <c r="AX2156" s="13" t="s">
        <v>72</v>
      </c>
      <c r="AY2156" s="217" t="s">
        <v>206</v>
      </c>
    </row>
    <row r="2157" spans="1:65" s="14" customFormat="1" ht="11.25">
      <c r="B2157" s="234"/>
      <c r="C2157" s="235"/>
      <c r="D2157" s="208" t="s">
        <v>246</v>
      </c>
      <c r="E2157" s="236" t="s">
        <v>19</v>
      </c>
      <c r="F2157" s="237" t="s">
        <v>406</v>
      </c>
      <c r="G2157" s="235"/>
      <c r="H2157" s="238">
        <v>20067.424999999999</v>
      </c>
      <c r="I2157" s="239"/>
      <c r="J2157" s="235"/>
      <c r="K2157" s="235"/>
      <c r="L2157" s="240"/>
      <c r="M2157" s="241"/>
      <c r="N2157" s="242"/>
      <c r="O2157" s="242"/>
      <c r="P2157" s="242"/>
      <c r="Q2157" s="242"/>
      <c r="R2157" s="242"/>
      <c r="S2157" s="242"/>
      <c r="T2157" s="243"/>
      <c r="AT2157" s="244" t="s">
        <v>246</v>
      </c>
      <c r="AU2157" s="244" t="s">
        <v>82</v>
      </c>
      <c r="AV2157" s="14" t="s">
        <v>212</v>
      </c>
      <c r="AW2157" s="14" t="s">
        <v>33</v>
      </c>
      <c r="AX2157" s="14" t="s">
        <v>80</v>
      </c>
      <c r="AY2157" s="244" t="s">
        <v>206</v>
      </c>
    </row>
    <row r="2158" spans="1:65" s="2" customFormat="1" ht="16.5" customHeight="1">
      <c r="A2158" s="35"/>
      <c r="B2158" s="36"/>
      <c r="C2158" s="193" t="s">
        <v>4977</v>
      </c>
      <c r="D2158" s="193" t="s">
        <v>208</v>
      </c>
      <c r="E2158" s="194" t="s">
        <v>4978</v>
      </c>
      <c r="F2158" s="195" t="s">
        <v>4979</v>
      </c>
      <c r="G2158" s="196" t="s">
        <v>325</v>
      </c>
      <c r="H2158" s="197">
        <v>515.42999999999995</v>
      </c>
      <c r="I2158" s="198"/>
      <c r="J2158" s="199">
        <f>ROUND(I2158*H2158,2)</f>
        <v>0</v>
      </c>
      <c r="K2158" s="195" t="s">
        <v>277</v>
      </c>
      <c r="L2158" s="40"/>
      <c r="M2158" s="200" t="s">
        <v>19</v>
      </c>
      <c r="N2158" s="201" t="s">
        <v>43</v>
      </c>
      <c r="O2158" s="65"/>
      <c r="P2158" s="202">
        <f>O2158*H2158</f>
        <v>0</v>
      </c>
      <c r="Q2158" s="202">
        <v>2.0000000000000001E-4</v>
      </c>
      <c r="R2158" s="202">
        <f>Q2158*H2158</f>
        <v>0.103086</v>
      </c>
      <c r="S2158" s="202">
        <v>0</v>
      </c>
      <c r="T2158" s="203">
        <f>S2158*H2158</f>
        <v>0</v>
      </c>
      <c r="U2158" s="35"/>
      <c r="V2158" s="35"/>
      <c r="W2158" s="35"/>
      <c r="X2158" s="35"/>
      <c r="Y2158" s="35"/>
      <c r="Z2158" s="35"/>
      <c r="AA2158" s="35"/>
      <c r="AB2158" s="35"/>
      <c r="AC2158" s="35"/>
      <c r="AD2158" s="35"/>
      <c r="AE2158" s="35"/>
      <c r="AR2158" s="204" t="s">
        <v>343</v>
      </c>
      <c r="AT2158" s="204" t="s">
        <v>208</v>
      </c>
      <c r="AU2158" s="204" t="s">
        <v>82</v>
      </c>
      <c r="AY2158" s="18" t="s">
        <v>206</v>
      </c>
      <c r="BE2158" s="205">
        <f>IF(N2158="základní",J2158,0)</f>
        <v>0</v>
      </c>
      <c r="BF2158" s="205">
        <f>IF(N2158="snížená",J2158,0)</f>
        <v>0</v>
      </c>
      <c r="BG2158" s="205">
        <f>IF(N2158="zákl. přenesená",J2158,0)</f>
        <v>0</v>
      </c>
      <c r="BH2158" s="205">
        <f>IF(N2158="sníž. přenesená",J2158,0)</f>
        <v>0</v>
      </c>
      <c r="BI2158" s="205">
        <f>IF(N2158="nulová",J2158,0)</f>
        <v>0</v>
      </c>
      <c r="BJ2158" s="18" t="s">
        <v>80</v>
      </c>
      <c r="BK2158" s="205">
        <f>ROUND(I2158*H2158,2)</f>
        <v>0</v>
      </c>
      <c r="BL2158" s="18" t="s">
        <v>343</v>
      </c>
      <c r="BM2158" s="204" t="s">
        <v>4980</v>
      </c>
    </row>
    <row r="2159" spans="1:65" s="13" customFormat="1" ht="11.25">
      <c r="B2159" s="206"/>
      <c r="C2159" s="207"/>
      <c r="D2159" s="208" t="s">
        <v>246</v>
      </c>
      <c r="E2159" s="209" t="s">
        <v>19</v>
      </c>
      <c r="F2159" s="210" t="s">
        <v>2271</v>
      </c>
      <c r="G2159" s="207"/>
      <c r="H2159" s="211">
        <v>515.42999999999995</v>
      </c>
      <c r="I2159" s="212"/>
      <c r="J2159" s="207"/>
      <c r="K2159" s="207"/>
      <c r="L2159" s="213"/>
      <c r="M2159" s="214"/>
      <c r="N2159" s="215"/>
      <c r="O2159" s="215"/>
      <c r="P2159" s="215"/>
      <c r="Q2159" s="215"/>
      <c r="R2159" s="215"/>
      <c r="S2159" s="215"/>
      <c r="T2159" s="216"/>
      <c r="AT2159" s="217" t="s">
        <v>246</v>
      </c>
      <c r="AU2159" s="217" t="s">
        <v>82</v>
      </c>
      <c r="AV2159" s="13" t="s">
        <v>82</v>
      </c>
      <c r="AW2159" s="13" t="s">
        <v>33</v>
      </c>
      <c r="AX2159" s="13" t="s">
        <v>80</v>
      </c>
      <c r="AY2159" s="217" t="s">
        <v>206</v>
      </c>
    </row>
    <row r="2160" spans="1:65" s="2" customFormat="1" ht="21.75" customHeight="1">
      <c r="A2160" s="35"/>
      <c r="B2160" s="36"/>
      <c r="C2160" s="193" t="s">
        <v>4981</v>
      </c>
      <c r="D2160" s="193" t="s">
        <v>208</v>
      </c>
      <c r="E2160" s="194" t="s">
        <v>4982</v>
      </c>
      <c r="F2160" s="195" t="s">
        <v>4983</v>
      </c>
      <c r="G2160" s="196" t="s">
        <v>325</v>
      </c>
      <c r="H2160" s="197">
        <v>20067.424999999999</v>
      </c>
      <c r="I2160" s="198"/>
      <c r="J2160" s="199">
        <f>ROUND(I2160*H2160,2)</f>
        <v>0</v>
      </c>
      <c r="K2160" s="195" t="s">
        <v>277</v>
      </c>
      <c r="L2160" s="40"/>
      <c r="M2160" s="200" t="s">
        <v>19</v>
      </c>
      <c r="N2160" s="201" t="s">
        <v>43</v>
      </c>
      <c r="O2160" s="65"/>
      <c r="P2160" s="202">
        <f>O2160*H2160</f>
        <v>0</v>
      </c>
      <c r="Q2160" s="202">
        <v>2.5999999999999998E-4</v>
      </c>
      <c r="R2160" s="202">
        <f>Q2160*H2160</f>
        <v>5.2175304999999996</v>
      </c>
      <c r="S2160" s="202">
        <v>0</v>
      </c>
      <c r="T2160" s="203">
        <f>S2160*H2160</f>
        <v>0</v>
      </c>
      <c r="U2160" s="35"/>
      <c r="V2160" s="35"/>
      <c r="W2160" s="35"/>
      <c r="X2160" s="35"/>
      <c r="Y2160" s="35"/>
      <c r="Z2160" s="35"/>
      <c r="AA2160" s="35"/>
      <c r="AB2160" s="35"/>
      <c r="AC2160" s="35"/>
      <c r="AD2160" s="35"/>
      <c r="AE2160" s="35"/>
      <c r="AR2160" s="204" t="s">
        <v>343</v>
      </c>
      <c r="AT2160" s="204" t="s">
        <v>208</v>
      </c>
      <c r="AU2160" s="204" t="s">
        <v>82</v>
      </c>
      <c r="AY2160" s="18" t="s">
        <v>206</v>
      </c>
      <c r="BE2160" s="205">
        <f>IF(N2160="základní",J2160,0)</f>
        <v>0</v>
      </c>
      <c r="BF2160" s="205">
        <f>IF(N2160="snížená",J2160,0)</f>
        <v>0</v>
      </c>
      <c r="BG2160" s="205">
        <f>IF(N2160="zákl. přenesená",J2160,0)</f>
        <v>0</v>
      </c>
      <c r="BH2160" s="205">
        <f>IF(N2160="sníž. přenesená",J2160,0)</f>
        <v>0</v>
      </c>
      <c r="BI2160" s="205">
        <f>IF(N2160="nulová",J2160,0)</f>
        <v>0</v>
      </c>
      <c r="BJ2160" s="18" t="s">
        <v>80</v>
      </c>
      <c r="BK2160" s="205">
        <f>ROUND(I2160*H2160,2)</f>
        <v>0</v>
      </c>
      <c r="BL2160" s="18" t="s">
        <v>343</v>
      </c>
      <c r="BM2160" s="204" t="s">
        <v>4984</v>
      </c>
    </row>
    <row r="2161" spans="2:51" s="13" customFormat="1" ht="11.25">
      <c r="B2161" s="206"/>
      <c r="C2161" s="207"/>
      <c r="D2161" s="208" t="s">
        <v>246</v>
      </c>
      <c r="E2161" s="209" t="s">
        <v>19</v>
      </c>
      <c r="F2161" s="210" t="s">
        <v>2320</v>
      </c>
      <c r="G2161" s="207"/>
      <c r="H2161" s="211">
        <v>228.96</v>
      </c>
      <c r="I2161" s="212"/>
      <c r="J2161" s="207"/>
      <c r="K2161" s="207"/>
      <c r="L2161" s="213"/>
      <c r="M2161" s="214"/>
      <c r="N2161" s="215"/>
      <c r="O2161" s="215"/>
      <c r="P2161" s="215"/>
      <c r="Q2161" s="215"/>
      <c r="R2161" s="215"/>
      <c r="S2161" s="215"/>
      <c r="T2161" s="216"/>
      <c r="AT2161" s="217" t="s">
        <v>246</v>
      </c>
      <c r="AU2161" s="217" t="s">
        <v>82</v>
      </c>
      <c r="AV2161" s="13" t="s">
        <v>82</v>
      </c>
      <c r="AW2161" s="13" t="s">
        <v>33</v>
      </c>
      <c r="AX2161" s="13" t="s">
        <v>72</v>
      </c>
      <c r="AY2161" s="217" t="s">
        <v>206</v>
      </c>
    </row>
    <row r="2162" spans="2:51" s="13" customFormat="1" ht="11.25">
      <c r="B2162" s="206"/>
      <c r="C2162" s="207"/>
      <c r="D2162" s="208" t="s">
        <v>246</v>
      </c>
      <c r="E2162" s="209" t="s">
        <v>19</v>
      </c>
      <c r="F2162" s="210" t="s">
        <v>2284</v>
      </c>
      <c r="G2162" s="207"/>
      <c r="H2162" s="211">
        <v>9048.4699999999993</v>
      </c>
      <c r="I2162" s="212"/>
      <c r="J2162" s="207"/>
      <c r="K2162" s="207"/>
      <c r="L2162" s="213"/>
      <c r="M2162" s="214"/>
      <c r="N2162" s="215"/>
      <c r="O2162" s="215"/>
      <c r="P2162" s="215"/>
      <c r="Q2162" s="215"/>
      <c r="R2162" s="215"/>
      <c r="S2162" s="215"/>
      <c r="T2162" s="216"/>
      <c r="AT2162" s="217" t="s">
        <v>246</v>
      </c>
      <c r="AU2162" s="217" t="s">
        <v>82</v>
      </c>
      <c r="AV2162" s="13" t="s">
        <v>82</v>
      </c>
      <c r="AW2162" s="13" t="s">
        <v>33</v>
      </c>
      <c r="AX2162" s="13" t="s">
        <v>72</v>
      </c>
      <c r="AY2162" s="217" t="s">
        <v>206</v>
      </c>
    </row>
    <row r="2163" spans="2:51" s="13" customFormat="1" ht="11.25">
      <c r="B2163" s="206"/>
      <c r="C2163" s="207"/>
      <c r="D2163" s="208" t="s">
        <v>246</v>
      </c>
      <c r="E2163" s="209" t="s">
        <v>19</v>
      </c>
      <c r="F2163" s="210" t="s">
        <v>2287</v>
      </c>
      <c r="G2163" s="207"/>
      <c r="H2163" s="211">
        <v>1344.52</v>
      </c>
      <c r="I2163" s="212"/>
      <c r="J2163" s="207"/>
      <c r="K2163" s="207"/>
      <c r="L2163" s="213"/>
      <c r="M2163" s="214"/>
      <c r="N2163" s="215"/>
      <c r="O2163" s="215"/>
      <c r="P2163" s="215"/>
      <c r="Q2163" s="215"/>
      <c r="R2163" s="215"/>
      <c r="S2163" s="215"/>
      <c r="T2163" s="216"/>
      <c r="AT2163" s="217" t="s">
        <v>246</v>
      </c>
      <c r="AU2163" s="217" t="s">
        <v>82</v>
      </c>
      <c r="AV2163" s="13" t="s">
        <v>82</v>
      </c>
      <c r="AW2163" s="13" t="s">
        <v>33</v>
      </c>
      <c r="AX2163" s="13" t="s">
        <v>72</v>
      </c>
      <c r="AY2163" s="217" t="s">
        <v>206</v>
      </c>
    </row>
    <row r="2164" spans="2:51" s="13" customFormat="1" ht="11.25">
      <c r="B2164" s="206"/>
      <c r="C2164" s="207"/>
      <c r="D2164" s="208" t="s">
        <v>246</v>
      </c>
      <c r="E2164" s="209" t="s">
        <v>19</v>
      </c>
      <c r="F2164" s="210" t="s">
        <v>4976</v>
      </c>
      <c r="G2164" s="207"/>
      <c r="H2164" s="211">
        <v>1729.9739999999999</v>
      </c>
      <c r="I2164" s="212"/>
      <c r="J2164" s="207"/>
      <c r="K2164" s="207"/>
      <c r="L2164" s="213"/>
      <c r="M2164" s="214"/>
      <c r="N2164" s="215"/>
      <c r="O2164" s="215"/>
      <c r="P2164" s="215"/>
      <c r="Q2164" s="215"/>
      <c r="R2164" s="215"/>
      <c r="S2164" s="215"/>
      <c r="T2164" s="216"/>
      <c r="AT2164" s="217" t="s">
        <v>246</v>
      </c>
      <c r="AU2164" s="217" t="s">
        <v>82</v>
      </c>
      <c r="AV2164" s="13" t="s">
        <v>82</v>
      </c>
      <c r="AW2164" s="13" t="s">
        <v>33</v>
      </c>
      <c r="AX2164" s="13" t="s">
        <v>72</v>
      </c>
      <c r="AY2164" s="217" t="s">
        <v>206</v>
      </c>
    </row>
    <row r="2165" spans="2:51" s="13" customFormat="1" ht="11.25">
      <c r="B2165" s="206"/>
      <c r="C2165" s="207"/>
      <c r="D2165" s="208" t="s">
        <v>246</v>
      </c>
      <c r="E2165" s="209" t="s">
        <v>19</v>
      </c>
      <c r="F2165" s="210" t="s">
        <v>2290</v>
      </c>
      <c r="G2165" s="207"/>
      <c r="H2165" s="211">
        <v>52.47</v>
      </c>
      <c r="I2165" s="212"/>
      <c r="J2165" s="207"/>
      <c r="K2165" s="207"/>
      <c r="L2165" s="213"/>
      <c r="M2165" s="214"/>
      <c r="N2165" s="215"/>
      <c r="O2165" s="215"/>
      <c r="P2165" s="215"/>
      <c r="Q2165" s="215"/>
      <c r="R2165" s="215"/>
      <c r="S2165" s="215"/>
      <c r="T2165" s="216"/>
      <c r="AT2165" s="217" t="s">
        <v>246</v>
      </c>
      <c r="AU2165" s="217" t="s">
        <v>82</v>
      </c>
      <c r="AV2165" s="13" t="s">
        <v>82</v>
      </c>
      <c r="AW2165" s="13" t="s">
        <v>33</v>
      </c>
      <c r="AX2165" s="13" t="s">
        <v>72</v>
      </c>
      <c r="AY2165" s="217" t="s">
        <v>206</v>
      </c>
    </row>
    <row r="2166" spans="2:51" s="13" customFormat="1" ht="22.5">
      <c r="B2166" s="206"/>
      <c r="C2166" s="207"/>
      <c r="D2166" s="208" t="s">
        <v>246</v>
      </c>
      <c r="E2166" s="209" t="s">
        <v>19</v>
      </c>
      <c r="F2166" s="210" t="s">
        <v>2260</v>
      </c>
      <c r="G2166" s="207"/>
      <c r="H2166" s="211">
        <v>275.88</v>
      </c>
      <c r="I2166" s="212"/>
      <c r="J2166" s="207"/>
      <c r="K2166" s="207"/>
      <c r="L2166" s="213"/>
      <c r="M2166" s="214"/>
      <c r="N2166" s="215"/>
      <c r="O2166" s="215"/>
      <c r="P2166" s="215"/>
      <c r="Q2166" s="215"/>
      <c r="R2166" s="215"/>
      <c r="S2166" s="215"/>
      <c r="T2166" s="216"/>
      <c r="AT2166" s="217" t="s">
        <v>246</v>
      </c>
      <c r="AU2166" s="217" t="s">
        <v>82</v>
      </c>
      <c r="AV2166" s="13" t="s">
        <v>82</v>
      </c>
      <c r="AW2166" s="13" t="s">
        <v>33</v>
      </c>
      <c r="AX2166" s="13" t="s">
        <v>72</v>
      </c>
      <c r="AY2166" s="217" t="s">
        <v>206</v>
      </c>
    </row>
    <row r="2167" spans="2:51" s="13" customFormat="1" ht="11.25">
      <c r="B2167" s="206"/>
      <c r="C2167" s="207"/>
      <c r="D2167" s="208" t="s">
        <v>246</v>
      </c>
      <c r="E2167" s="209" t="s">
        <v>19</v>
      </c>
      <c r="F2167" s="210" t="s">
        <v>2261</v>
      </c>
      <c r="G2167" s="207"/>
      <c r="H2167" s="211">
        <v>107.9</v>
      </c>
      <c r="I2167" s="212"/>
      <c r="J2167" s="207"/>
      <c r="K2167" s="207"/>
      <c r="L2167" s="213"/>
      <c r="M2167" s="214"/>
      <c r="N2167" s="215"/>
      <c r="O2167" s="215"/>
      <c r="P2167" s="215"/>
      <c r="Q2167" s="215"/>
      <c r="R2167" s="215"/>
      <c r="S2167" s="215"/>
      <c r="T2167" s="216"/>
      <c r="AT2167" s="217" t="s">
        <v>246</v>
      </c>
      <c r="AU2167" s="217" t="s">
        <v>82</v>
      </c>
      <c r="AV2167" s="13" t="s">
        <v>82</v>
      </c>
      <c r="AW2167" s="13" t="s">
        <v>33</v>
      </c>
      <c r="AX2167" s="13" t="s">
        <v>72</v>
      </c>
      <c r="AY2167" s="217" t="s">
        <v>206</v>
      </c>
    </row>
    <row r="2168" spans="2:51" s="13" customFormat="1" ht="11.25">
      <c r="B2168" s="206"/>
      <c r="C2168" s="207"/>
      <c r="D2168" s="208" t="s">
        <v>246</v>
      </c>
      <c r="E2168" s="209" t="s">
        <v>19</v>
      </c>
      <c r="F2168" s="210" t="s">
        <v>2339</v>
      </c>
      <c r="G2168" s="207"/>
      <c r="H2168" s="211">
        <v>1105.82</v>
      </c>
      <c r="I2168" s="212"/>
      <c r="J2168" s="207"/>
      <c r="K2168" s="207"/>
      <c r="L2168" s="213"/>
      <c r="M2168" s="214"/>
      <c r="N2168" s="215"/>
      <c r="O2168" s="215"/>
      <c r="P2168" s="215"/>
      <c r="Q2168" s="215"/>
      <c r="R2168" s="215"/>
      <c r="S2168" s="215"/>
      <c r="T2168" s="216"/>
      <c r="AT2168" s="217" t="s">
        <v>246</v>
      </c>
      <c r="AU2168" s="217" t="s">
        <v>82</v>
      </c>
      <c r="AV2168" s="13" t="s">
        <v>82</v>
      </c>
      <c r="AW2168" s="13" t="s">
        <v>33</v>
      </c>
      <c r="AX2168" s="13" t="s">
        <v>72</v>
      </c>
      <c r="AY2168" s="217" t="s">
        <v>206</v>
      </c>
    </row>
    <row r="2169" spans="2:51" s="13" customFormat="1" ht="22.5">
      <c r="B2169" s="206"/>
      <c r="C2169" s="207"/>
      <c r="D2169" s="208" t="s">
        <v>246</v>
      </c>
      <c r="E2169" s="209" t="s">
        <v>19</v>
      </c>
      <c r="F2169" s="210" t="s">
        <v>3478</v>
      </c>
      <c r="G2169" s="207"/>
      <c r="H2169" s="211">
        <v>805.39599999999996</v>
      </c>
      <c r="I2169" s="212"/>
      <c r="J2169" s="207"/>
      <c r="K2169" s="207"/>
      <c r="L2169" s="213"/>
      <c r="M2169" s="214"/>
      <c r="N2169" s="215"/>
      <c r="O2169" s="215"/>
      <c r="P2169" s="215"/>
      <c r="Q2169" s="215"/>
      <c r="R2169" s="215"/>
      <c r="S2169" s="215"/>
      <c r="T2169" s="216"/>
      <c r="AT2169" s="217" t="s">
        <v>246</v>
      </c>
      <c r="AU2169" s="217" t="s">
        <v>82</v>
      </c>
      <c r="AV2169" s="13" t="s">
        <v>82</v>
      </c>
      <c r="AW2169" s="13" t="s">
        <v>33</v>
      </c>
      <c r="AX2169" s="13" t="s">
        <v>72</v>
      </c>
      <c r="AY2169" s="217" t="s">
        <v>206</v>
      </c>
    </row>
    <row r="2170" spans="2:51" s="13" customFormat="1" ht="22.5">
      <c r="B2170" s="206"/>
      <c r="C2170" s="207"/>
      <c r="D2170" s="208" t="s">
        <v>246</v>
      </c>
      <c r="E2170" s="209" t="s">
        <v>19</v>
      </c>
      <c r="F2170" s="210" t="s">
        <v>3455</v>
      </c>
      <c r="G2170" s="207"/>
      <c r="H2170" s="211">
        <v>953.74</v>
      </c>
      <c r="I2170" s="212"/>
      <c r="J2170" s="207"/>
      <c r="K2170" s="207"/>
      <c r="L2170" s="213"/>
      <c r="M2170" s="214"/>
      <c r="N2170" s="215"/>
      <c r="O2170" s="215"/>
      <c r="P2170" s="215"/>
      <c r="Q2170" s="215"/>
      <c r="R2170" s="215"/>
      <c r="S2170" s="215"/>
      <c r="T2170" s="216"/>
      <c r="AT2170" s="217" t="s">
        <v>246</v>
      </c>
      <c r="AU2170" s="217" t="s">
        <v>82</v>
      </c>
      <c r="AV2170" s="13" t="s">
        <v>82</v>
      </c>
      <c r="AW2170" s="13" t="s">
        <v>33</v>
      </c>
      <c r="AX2170" s="13" t="s">
        <v>72</v>
      </c>
      <c r="AY2170" s="217" t="s">
        <v>206</v>
      </c>
    </row>
    <row r="2171" spans="2:51" s="13" customFormat="1" ht="11.25">
      <c r="B2171" s="206"/>
      <c r="C2171" s="207"/>
      <c r="D2171" s="208" t="s">
        <v>246</v>
      </c>
      <c r="E2171" s="209" t="s">
        <v>19</v>
      </c>
      <c r="F2171" s="210" t="s">
        <v>3456</v>
      </c>
      <c r="G2171" s="207"/>
      <c r="H2171" s="211">
        <v>505.58499999999998</v>
      </c>
      <c r="I2171" s="212"/>
      <c r="J2171" s="207"/>
      <c r="K2171" s="207"/>
      <c r="L2171" s="213"/>
      <c r="M2171" s="214"/>
      <c r="N2171" s="215"/>
      <c r="O2171" s="215"/>
      <c r="P2171" s="215"/>
      <c r="Q2171" s="215"/>
      <c r="R2171" s="215"/>
      <c r="S2171" s="215"/>
      <c r="T2171" s="216"/>
      <c r="AT2171" s="217" t="s">
        <v>246</v>
      </c>
      <c r="AU2171" s="217" t="s">
        <v>82</v>
      </c>
      <c r="AV2171" s="13" t="s">
        <v>82</v>
      </c>
      <c r="AW2171" s="13" t="s">
        <v>33</v>
      </c>
      <c r="AX2171" s="13" t="s">
        <v>72</v>
      </c>
      <c r="AY2171" s="217" t="s">
        <v>206</v>
      </c>
    </row>
    <row r="2172" spans="2:51" s="13" customFormat="1" ht="22.5">
      <c r="B2172" s="206"/>
      <c r="C2172" s="207"/>
      <c r="D2172" s="208" t="s">
        <v>246</v>
      </c>
      <c r="E2172" s="209" t="s">
        <v>19</v>
      </c>
      <c r="F2172" s="210" t="s">
        <v>3457</v>
      </c>
      <c r="G2172" s="207"/>
      <c r="H2172" s="211">
        <v>1211.26</v>
      </c>
      <c r="I2172" s="212"/>
      <c r="J2172" s="207"/>
      <c r="K2172" s="207"/>
      <c r="L2172" s="213"/>
      <c r="M2172" s="214"/>
      <c r="N2172" s="215"/>
      <c r="O2172" s="215"/>
      <c r="P2172" s="215"/>
      <c r="Q2172" s="215"/>
      <c r="R2172" s="215"/>
      <c r="S2172" s="215"/>
      <c r="T2172" s="216"/>
      <c r="AT2172" s="217" t="s">
        <v>246</v>
      </c>
      <c r="AU2172" s="217" t="s">
        <v>82</v>
      </c>
      <c r="AV2172" s="13" t="s">
        <v>82</v>
      </c>
      <c r="AW2172" s="13" t="s">
        <v>33</v>
      </c>
      <c r="AX2172" s="13" t="s">
        <v>72</v>
      </c>
      <c r="AY2172" s="217" t="s">
        <v>206</v>
      </c>
    </row>
    <row r="2173" spans="2:51" s="13" customFormat="1" ht="22.5">
      <c r="B2173" s="206"/>
      <c r="C2173" s="207"/>
      <c r="D2173" s="208" t="s">
        <v>246</v>
      </c>
      <c r="E2173" s="209" t="s">
        <v>19</v>
      </c>
      <c r="F2173" s="210" t="s">
        <v>3458</v>
      </c>
      <c r="G2173" s="207"/>
      <c r="H2173" s="211">
        <v>1297.23</v>
      </c>
      <c r="I2173" s="212"/>
      <c r="J2173" s="207"/>
      <c r="K2173" s="207"/>
      <c r="L2173" s="213"/>
      <c r="M2173" s="214"/>
      <c r="N2173" s="215"/>
      <c r="O2173" s="215"/>
      <c r="P2173" s="215"/>
      <c r="Q2173" s="215"/>
      <c r="R2173" s="215"/>
      <c r="S2173" s="215"/>
      <c r="T2173" s="216"/>
      <c r="AT2173" s="217" t="s">
        <v>246</v>
      </c>
      <c r="AU2173" s="217" t="s">
        <v>82</v>
      </c>
      <c r="AV2173" s="13" t="s">
        <v>82</v>
      </c>
      <c r="AW2173" s="13" t="s">
        <v>33</v>
      </c>
      <c r="AX2173" s="13" t="s">
        <v>72</v>
      </c>
      <c r="AY2173" s="217" t="s">
        <v>206</v>
      </c>
    </row>
    <row r="2174" spans="2:51" s="13" customFormat="1" ht="11.25">
      <c r="B2174" s="206"/>
      <c r="C2174" s="207"/>
      <c r="D2174" s="208" t="s">
        <v>246</v>
      </c>
      <c r="E2174" s="209" t="s">
        <v>19</v>
      </c>
      <c r="F2174" s="210" t="s">
        <v>3459</v>
      </c>
      <c r="G2174" s="207"/>
      <c r="H2174" s="211">
        <v>774.61</v>
      </c>
      <c r="I2174" s="212"/>
      <c r="J2174" s="207"/>
      <c r="K2174" s="207"/>
      <c r="L2174" s="213"/>
      <c r="M2174" s="214"/>
      <c r="N2174" s="215"/>
      <c r="O2174" s="215"/>
      <c r="P2174" s="215"/>
      <c r="Q2174" s="215"/>
      <c r="R2174" s="215"/>
      <c r="S2174" s="215"/>
      <c r="T2174" s="216"/>
      <c r="AT2174" s="217" t="s">
        <v>246</v>
      </c>
      <c r="AU2174" s="217" t="s">
        <v>82</v>
      </c>
      <c r="AV2174" s="13" t="s">
        <v>82</v>
      </c>
      <c r="AW2174" s="13" t="s">
        <v>33</v>
      </c>
      <c r="AX2174" s="13" t="s">
        <v>72</v>
      </c>
      <c r="AY2174" s="217" t="s">
        <v>206</v>
      </c>
    </row>
    <row r="2175" spans="2:51" s="13" customFormat="1" ht="22.5">
      <c r="B2175" s="206"/>
      <c r="C2175" s="207"/>
      <c r="D2175" s="208" t="s">
        <v>246</v>
      </c>
      <c r="E2175" s="209" t="s">
        <v>19</v>
      </c>
      <c r="F2175" s="210" t="s">
        <v>3469</v>
      </c>
      <c r="G2175" s="207"/>
      <c r="H2175" s="211">
        <v>212.86</v>
      </c>
      <c r="I2175" s="212"/>
      <c r="J2175" s="207"/>
      <c r="K2175" s="207"/>
      <c r="L2175" s="213"/>
      <c r="M2175" s="214"/>
      <c r="N2175" s="215"/>
      <c r="O2175" s="215"/>
      <c r="P2175" s="215"/>
      <c r="Q2175" s="215"/>
      <c r="R2175" s="215"/>
      <c r="S2175" s="215"/>
      <c r="T2175" s="216"/>
      <c r="AT2175" s="217" t="s">
        <v>246</v>
      </c>
      <c r="AU2175" s="217" t="s">
        <v>82</v>
      </c>
      <c r="AV2175" s="13" t="s">
        <v>82</v>
      </c>
      <c r="AW2175" s="13" t="s">
        <v>33</v>
      </c>
      <c r="AX2175" s="13" t="s">
        <v>72</v>
      </c>
      <c r="AY2175" s="217" t="s">
        <v>206</v>
      </c>
    </row>
    <row r="2176" spans="2:51" s="13" customFormat="1" ht="11.25">
      <c r="B2176" s="206"/>
      <c r="C2176" s="207"/>
      <c r="D2176" s="208" t="s">
        <v>246</v>
      </c>
      <c r="E2176" s="209" t="s">
        <v>19</v>
      </c>
      <c r="F2176" s="210" t="s">
        <v>3470</v>
      </c>
      <c r="G2176" s="207"/>
      <c r="H2176" s="211">
        <v>169.73</v>
      </c>
      <c r="I2176" s="212"/>
      <c r="J2176" s="207"/>
      <c r="K2176" s="207"/>
      <c r="L2176" s="213"/>
      <c r="M2176" s="214"/>
      <c r="N2176" s="215"/>
      <c r="O2176" s="215"/>
      <c r="P2176" s="215"/>
      <c r="Q2176" s="215"/>
      <c r="R2176" s="215"/>
      <c r="S2176" s="215"/>
      <c r="T2176" s="216"/>
      <c r="AT2176" s="217" t="s">
        <v>246</v>
      </c>
      <c r="AU2176" s="217" t="s">
        <v>82</v>
      </c>
      <c r="AV2176" s="13" t="s">
        <v>82</v>
      </c>
      <c r="AW2176" s="13" t="s">
        <v>33</v>
      </c>
      <c r="AX2176" s="13" t="s">
        <v>72</v>
      </c>
      <c r="AY2176" s="217" t="s">
        <v>206</v>
      </c>
    </row>
    <row r="2177" spans="1:65" s="13" customFormat="1" ht="11.25">
      <c r="B2177" s="206"/>
      <c r="C2177" s="207"/>
      <c r="D2177" s="208" t="s">
        <v>246</v>
      </c>
      <c r="E2177" s="209" t="s">
        <v>19</v>
      </c>
      <c r="F2177" s="210" t="s">
        <v>3471</v>
      </c>
      <c r="G2177" s="207"/>
      <c r="H2177" s="211">
        <v>85.45</v>
      </c>
      <c r="I2177" s="212"/>
      <c r="J2177" s="207"/>
      <c r="K2177" s="207"/>
      <c r="L2177" s="213"/>
      <c r="M2177" s="214"/>
      <c r="N2177" s="215"/>
      <c r="O2177" s="215"/>
      <c r="P2177" s="215"/>
      <c r="Q2177" s="215"/>
      <c r="R2177" s="215"/>
      <c r="S2177" s="215"/>
      <c r="T2177" s="216"/>
      <c r="AT2177" s="217" t="s">
        <v>246</v>
      </c>
      <c r="AU2177" s="217" t="s">
        <v>82</v>
      </c>
      <c r="AV2177" s="13" t="s">
        <v>82</v>
      </c>
      <c r="AW2177" s="13" t="s">
        <v>33</v>
      </c>
      <c r="AX2177" s="13" t="s">
        <v>72</v>
      </c>
      <c r="AY2177" s="217" t="s">
        <v>206</v>
      </c>
    </row>
    <row r="2178" spans="1:65" s="13" customFormat="1" ht="11.25">
      <c r="B2178" s="206"/>
      <c r="C2178" s="207"/>
      <c r="D2178" s="208" t="s">
        <v>246</v>
      </c>
      <c r="E2178" s="209" t="s">
        <v>19</v>
      </c>
      <c r="F2178" s="210" t="s">
        <v>3472</v>
      </c>
      <c r="G2178" s="207"/>
      <c r="H2178" s="211">
        <v>103.54</v>
      </c>
      <c r="I2178" s="212"/>
      <c r="J2178" s="207"/>
      <c r="K2178" s="207"/>
      <c r="L2178" s="213"/>
      <c r="M2178" s="214"/>
      <c r="N2178" s="215"/>
      <c r="O2178" s="215"/>
      <c r="P2178" s="215"/>
      <c r="Q2178" s="215"/>
      <c r="R2178" s="215"/>
      <c r="S2178" s="215"/>
      <c r="T2178" s="216"/>
      <c r="AT2178" s="217" t="s">
        <v>246</v>
      </c>
      <c r="AU2178" s="217" t="s">
        <v>82</v>
      </c>
      <c r="AV2178" s="13" t="s">
        <v>82</v>
      </c>
      <c r="AW2178" s="13" t="s">
        <v>33</v>
      </c>
      <c r="AX2178" s="13" t="s">
        <v>72</v>
      </c>
      <c r="AY2178" s="217" t="s">
        <v>206</v>
      </c>
    </row>
    <row r="2179" spans="1:65" s="13" customFormat="1" ht="11.25">
      <c r="B2179" s="206"/>
      <c r="C2179" s="207"/>
      <c r="D2179" s="208" t="s">
        <v>246</v>
      </c>
      <c r="E2179" s="209" t="s">
        <v>19</v>
      </c>
      <c r="F2179" s="210" t="s">
        <v>3473</v>
      </c>
      <c r="G2179" s="207"/>
      <c r="H2179" s="211">
        <v>54.03</v>
      </c>
      <c r="I2179" s="212"/>
      <c r="J2179" s="207"/>
      <c r="K2179" s="207"/>
      <c r="L2179" s="213"/>
      <c r="M2179" s="214"/>
      <c r="N2179" s="215"/>
      <c r="O2179" s="215"/>
      <c r="P2179" s="215"/>
      <c r="Q2179" s="215"/>
      <c r="R2179" s="215"/>
      <c r="S2179" s="215"/>
      <c r="T2179" s="216"/>
      <c r="AT2179" s="217" t="s">
        <v>246</v>
      </c>
      <c r="AU2179" s="217" t="s">
        <v>82</v>
      </c>
      <c r="AV2179" s="13" t="s">
        <v>82</v>
      </c>
      <c r="AW2179" s="13" t="s">
        <v>33</v>
      </c>
      <c r="AX2179" s="13" t="s">
        <v>72</v>
      </c>
      <c r="AY2179" s="217" t="s">
        <v>206</v>
      </c>
    </row>
    <row r="2180" spans="1:65" s="14" customFormat="1" ht="11.25">
      <c r="B2180" s="234"/>
      <c r="C2180" s="235"/>
      <c r="D2180" s="208" t="s">
        <v>246</v>
      </c>
      <c r="E2180" s="236" t="s">
        <v>19</v>
      </c>
      <c r="F2180" s="237" t="s">
        <v>406</v>
      </c>
      <c r="G2180" s="235"/>
      <c r="H2180" s="238">
        <v>20067.424999999999</v>
      </c>
      <c r="I2180" s="239"/>
      <c r="J2180" s="235"/>
      <c r="K2180" s="235"/>
      <c r="L2180" s="240"/>
      <c r="M2180" s="241"/>
      <c r="N2180" s="242"/>
      <c r="O2180" s="242"/>
      <c r="P2180" s="242"/>
      <c r="Q2180" s="242"/>
      <c r="R2180" s="242"/>
      <c r="S2180" s="242"/>
      <c r="T2180" s="243"/>
      <c r="AT2180" s="244" t="s">
        <v>246</v>
      </c>
      <c r="AU2180" s="244" t="s">
        <v>82</v>
      </c>
      <c r="AV2180" s="14" t="s">
        <v>212</v>
      </c>
      <c r="AW2180" s="14" t="s">
        <v>33</v>
      </c>
      <c r="AX2180" s="14" t="s">
        <v>80</v>
      </c>
      <c r="AY2180" s="244" t="s">
        <v>206</v>
      </c>
    </row>
    <row r="2181" spans="1:65" s="2" customFormat="1" ht="21.75" customHeight="1">
      <c r="A2181" s="35"/>
      <c r="B2181" s="36"/>
      <c r="C2181" s="193" t="s">
        <v>4985</v>
      </c>
      <c r="D2181" s="193" t="s">
        <v>208</v>
      </c>
      <c r="E2181" s="194" t="s">
        <v>4986</v>
      </c>
      <c r="F2181" s="195" t="s">
        <v>4987</v>
      </c>
      <c r="G2181" s="196" t="s">
        <v>325</v>
      </c>
      <c r="H2181" s="197">
        <v>515.42999999999995</v>
      </c>
      <c r="I2181" s="198"/>
      <c r="J2181" s="199">
        <f>ROUND(I2181*H2181,2)</f>
        <v>0</v>
      </c>
      <c r="K2181" s="195" t="s">
        <v>277</v>
      </c>
      <c r="L2181" s="40"/>
      <c r="M2181" s="200" t="s">
        <v>19</v>
      </c>
      <c r="N2181" s="201" t="s">
        <v>43</v>
      </c>
      <c r="O2181" s="65"/>
      <c r="P2181" s="202">
        <f>O2181*H2181</f>
        <v>0</v>
      </c>
      <c r="Q2181" s="202">
        <v>2.5999999999999998E-4</v>
      </c>
      <c r="R2181" s="202">
        <f>Q2181*H2181</f>
        <v>0.13401179999999999</v>
      </c>
      <c r="S2181" s="202">
        <v>0</v>
      </c>
      <c r="T2181" s="203">
        <f>S2181*H2181</f>
        <v>0</v>
      </c>
      <c r="U2181" s="35"/>
      <c r="V2181" s="35"/>
      <c r="W2181" s="35"/>
      <c r="X2181" s="35"/>
      <c r="Y2181" s="35"/>
      <c r="Z2181" s="35"/>
      <c r="AA2181" s="35"/>
      <c r="AB2181" s="35"/>
      <c r="AC2181" s="35"/>
      <c r="AD2181" s="35"/>
      <c r="AE2181" s="35"/>
      <c r="AR2181" s="204" t="s">
        <v>343</v>
      </c>
      <c r="AT2181" s="204" t="s">
        <v>208</v>
      </c>
      <c r="AU2181" s="204" t="s">
        <v>82</v>
      </c>
      <c r="AY2181" s="18" t="s">
        <v>206</v>
      </c>
      <c r="BE2181" s="205">
        <f>IF(N2181="základní",J2181,0)</f>
        <v>0</v>
      </c>
      <c r="BF2181" s="205">
        <f>IF(N2181="snížená",J2181,0)</f>
        <v>0</v>
      </c>
      <c r="BG2181" s="205">
        <f>IF(N2181="zákl. přenesená",J2181,0)</f>
        <v>0</v>
      </c>
      <c r="BH2181" s="205">
        <f>IF(N2181="sníž. přenesená",J2181,0)</f>
        <v>0</v>
      </c>
      <c r="BI2181" s="205">
        <f>IF(N2181="nulová",J2181,0)</f>
        <v>0</v>
      </c>
      <c r="BJ2181" s="18" t="s">
        <v>80</v>
      </c>
      <c r="BK2181" s="205">
        <f>ROUND(I2181*H2181,2)</f>
        <v>0</v>
      </c>
      <c r="BL2181" s="18" t="s">
        <v>343</v>
      </c>
      <c r="BM2181" s="204" t="s">
        <v>4988</v>
      </c>
    </row>
    <row r="2182" spans="1:65" s="13" customFormat="1" ht="11.25">
      <c r="B2182" s="206"/>
      <c r="C2182" s="207"/>
      <c r="D2182" s="208" t="s">
        <v>246</v>
      </c>
      <c r="E2182" s="209" t="s">
        <v>19</v>
      </c>
      <c r="F2182" s="210" t="s">
        <v>2271</v>
      </c>
      <c r="G2182" s="207"/>
      <c r="H2182" s="211">
        <v>515.42999999999995</v>
      </c>
      <c r="I2182" s="212"/>
      <c r="J2182" s="207"/>
      <c r="K2182" s="207"/>
      <c r="L2182" s="213"/>
      <c r="M2182" s="214"/>
      <c r="N2182" s="215"/>
      <c r="O2182" s="215"/>
      <c r="P2182" s="215"/>
      <c r="Q2182" s="215"/>
      <c r="R2182" s="215"/>
      <c r="S2182" s="215"/>
      <c r="T2182" s="216"/>
      <c r="AT2182" s="217" t="s">
        <v>246</v>
      </c>
      <c r="AU2182" s="217" t="s">
        <v>82</v>
      </c>
      <c r="AV2182" s="13" t="s">
        <v>82</v>
      </c>
      <c r="AW2182" s="13" t="s">
        <v>33</v>
      </c>
      <c r="AX2182" s="13" t="s">
        <v>80</v>
      </c>
      <c r="AY2182" s="217" t="s">
        <v>206</v>
      </c>
    </row>
    <row r="2183" spans="1:65" s="2" customFormat="1" ht="16.5" customHeight="1">
      <c r="A2183" s="35"/>
      <c r="B2183" s="36"/>
      <c r="C2183" s="193" t="s">
        <v>4989</v>
      </c>
      <c r="D2183" s="193" t="s">
        <v>208</v>
      </c>
      <c r="E2183" s="194" t="s">
        <v>4990</v>
      </c>
      <c r="F2183" s="195" t="s">
        <v>4991</v>
      </c>
      <c r="G2183" s="196" t="s">
        <v>325</v>
      </c>
      <c r="H2183" s="197">
        <v>325.72000000000003</v>
      </c>
      <c r="I2183" s="198"/>
      <c r="J2183" s="199">
        <f>ROUND(I2183*H2183,2)</f>
        <v>0</v>
      </c>
      <c r="K2183" s="195" t="s">
        <v>277</v>
      </c>
      <c r="L2183" s="40"/>
      <c r="M2183" s="200" t="s">
        <v>19</v>
      </c>
      <c r="N2183" s="201" t="s">
        <v>43</v>
      </c>
      <c r="O2183" s="65"/>
      <c r="P2183" s="202">
        <f>O2183*H2183</f>
        <v>0</v>
      </c>
      <c r="Q2183" s="202">
        <v>8.9300000000000004E-3</v>
      </c>
      <c r="R2183" s="202">
        <f>Q2183*H2183</f>
        <v>2.9086796000000006</v>
      </c>
      <c r="S2183" s="202">
        <v>0</v>
      </c>
      <c r="T2183" s="203">
        <f>S2183*H2183</f>
        <v>0</v>
      </c>
      <c r="U2183" s="35"/>
      <c r="V2183" s="35"/>
      <c r="W2183" s="35"/>
      <c r="X2183" s="35"/>
      <c r="Y2183" s="35"/>
      <c r="Z2183" s="35"/>
      <c r="AA2183" s="35"/>
      <c r="AB2183" s="35"/>
      <c r="AC2183" s="35"/>
      <c r="AD2183" s="35"/>
      <c r="AE2183" s="35"/>
      <c r="AR2183" s="204" t="s">
        <v>343</v>
      </c>
      <c r="AT2183" s="204" t="s">
        <v>208</v>
      </c>
      <c r="AU2183" s="204" t="s">
        <v>82</v>
      </c>
      <c r="AY2183" s="18" t="s">
        <v>206</v>
      </c>
      <c r="BE2183" s="205">
        <f>IF(N2183="základní",J2183,0)</f>
        <v>0</v>
      </c>
      <c r="BF2183" s="205">
        <f>IF(N2183="snížená",J2183,0)</f>
        <v>0</v>
      </c>
      <c r="BG2183" s="205">
        <f>IF(N2183="zákl. přenesená",J2183,0)</f>
        <v>0</v>
      </c>
      <c r="BH2183" s="205">
        <f>IF(N2183="sníž. přenesená",J2183,0)</f>
        <v>0</v>
      </c>
      <c r="BI2183" s="205">
        <f>IF(N2183="nulová",J2183,0)</f>
        <v>0</v>
      </c>
      <c r="BJ2183" s="18" t="s">
        <v>80</v>
      </c>
      <c r="BK2183" s="205">
        <f>ROUND(I2183*H2183,2)</f>
        <v>0</v>
      </c>
      <c r="BL2183" s="18" t="s">
        <v>343</v>
      </c>
      <c r="BM2183" s="204" t="s">
        <v>4992</v>
      </c>
    </row>
    <row r="2184" spans="1:65" s="2" customFormat="1" ht="39">
      <c r="A2184" s="35"/>
      <c r="B2184" s="36"/>
      <c r="C2184" s="37"/>
      <c r="D2184" s="208" t="s">
        <v>279</v>
      </c>
      <c r="E2184" s="37"/>
      <c r="F2184" s="221" t="s">
        <v>4993</v>
      </c>
      <c r="G2184" s="37"/>
      <c r="H2184" s="37"/>
      <c r="I2184" s="116"/>
      <c r="J2184" s="37"/>
      <c r="K2184" s="37"/>
      <c r="L2184" s="40"/>
      <c r="M2184" s="222"/>
      <c r="N2184" s="223"/>
      <c r="O2184" s="65"/>
      <c r="P2184" s="65"/>
      <c r="Q2184" s="65"/>
      <c r="R2184" s="65"/>
      <c r="S2184" s="65"/>
      <c r="T2184" s="66"/>
      <c r="U2184" s="35"/>
      <c r="V2184" s="35"/>
      <c r="W2184" s="35"/>
      <c r="X2184" s="35"/>
      <c r="Y2184" s="35"/>
      <c r="Z2184" s="35"/>
      <c r="AA2184" s="35"/>
      <c r="AB2184" s="35"/>
      <c r="AC2184" s="35"/>
      <c r="AD2184" s="35"/>
      <c r="AE2184" s="35"/>
      <c r="AT2184" s="18" t="s">
        <v>279</v>
      </c>
      <c r="AU2184" s="18" t="s">
        <v>82</v>
      </c>
    </row>
    <row r="2185" spans="1:65" s="13" customFormat="1" ht="11.25">
      <c r="B2185" s="206"/>
      <c r="C2185" s="207"/>
      <c r="D2185" s="208" t="s">
        <v>246</v>
      </c>
      <c r="E2185" s="209" t="s">
        <v>19</v>
      </c>
      <c r="F2185" s="210" t="s">
        <v>2289</v>
      </c>
      <c r="G2185" s="207"/>
      <c r="H2185" s="211">
        <v>325.72000000000003</v>
      </c>
      <c r="I2185" s="212"/>
      <c r="J2185" s="207"/>
      <c r="K2185" s="207"/>
      <c r="L2185" s="213"/>
      <c r="M2185" s="214"/>
      <c r="N2185" s="215"/>
      <c r="O2185" s="215"/>
      <c r="P2185" s="215"/>
      <c r="Q2185" s="215"/>
      <c r="R2185" s="215"/>
      <c r="S2185" s="215"/>
      <c r="T2185" s="216"/>
      <c r="AT2185" s="217" t="s">
        <v>246</v>
      </c>
      <c r="AU2185" s="217" t="s">
        <v>82</v>
      </c>
      <c r="AV2185" s="13" t="s">
        <v>82</v>
      </c>
      <c r="AW2185" s="13" t="s">
        <v>33</v>
      </c>
      <c r="AX2185" s="13" t="s">
        <v>80</v>
      </c>
      <c r="AY2185" s="217" t="s">
        <v>206</v>
      </c>
    </row>
    <row r="2186" spans="1:65" s="12" customFormat="1" ht="22.9" customHeight="1">
      <c r="B2186" s="177"/>
      <c r="C2186" s="178"/>
      <c r="D2186" s="179" t="s">
        <v>71</v>
      </c>
      <c r="E2186" s="191" t="s">
        <v>4994</v>
      </c>
      <c r="F2186" s="191" t="s">
        <v>4995</v>
      </c>
      <c r="G2186" s="178"/>
      <c r="H2186" s="178"/>
      <c r="I2186" s="181"/>
      <c r="J2186" s="192">
        <f>BK2186</f>
        <v>0</v>
      </c>
      <c r="K2186" s="178"/>
      <c r="L2186" s="183"/>
      <c r="M2186" s="184"/>
      <c r="N2186" s="185"/>
      <c r="O2186" s="185"/>
      <c r="P2186" s="186">
        <f>SUM(P2187:P2195)</f>
        <v>0</v>
      </c>
      <c r="Q2186" s="185"/>
      <c r="R2186" s="186">
        <f>SUM(R2187:R2195)</f>
        <v>1.7944329000000001</v>
      </c>
      <c r="S2186" s="185"/>
      <c r="T2186" s="187">
        <f>SUM(T2187:T2195)</f>
        <v>0</v>
      </c>
      <c r="AR2186" s="188" t="s">
        <v>82</v>
      </c>
      <c r="AT2186" s="189" t="s">
        <v>71</v>
      </c>
      <c r="AU2186" s="189" t="s">
        <v>80</v>
      </c>
      <c r="AY2186" s="188" t="s">
        <v>206</v>
      </c>
      <c r="BK2186" s="190">
        <f>SUM(BK2187:BK2195)</f>
        <v>0</v>
      </c>
    </row>
    <row r="2187" spans="1:65" s="2" customFormat="1" ht="16.5" customHeight="1">
      <c r="A2187" s="35"/>
      <c r="B2187" s="36"/>
      <c r="C2187" s="193" t="s">
        <v>4996</v>
      </c>
      <c r="D2187" s="193" t="s">
        <v>208</v>
      </c>
      <c r="E2187" s="194" t="s">
        <v>4997</v>
      </c>
      <c r="F2187" s="195" t="s">
        <v>4998</v>
      </c>
      <c r="G2187" s="196" t="s">
        <v>325</v>
      </c>
      <c r="H2187" s="197">
        <v>1380.3330000000001</v>
      </c>
      <c r="I2187" s="198"/>
      <c r="J2187" s="199">
        <f>ROUND(I2187*H2187,2)</f>
        <v>0</v>
      </c>
      <c r="K2187" s="195" t="s">
        <v>277</v>
      </c>
      <c r="L2187" s="40"/>
      <c r="M2187" s="200" t="s">
        <v>19</v>
      </c>
      <c r="N2187" s="201" t="s">
        <v>43</v>
      </c>
      <c r="O2187" s="65"/>
      <c r="P2187" s="202">
        <f>O2187*H2187</f>
        <v>0</v>
      </c>
      <c r="Q2187" s="202">
        <v>0</v>
      </c>
      <c r="R2187" s="202">
        <f>Q2187*H2187</f>
        <v>0</v>
      </c>
      <c r="S2187" s="202">
        <v>0</v>
      </c>
      <c r="T2187" s="203">
        <f>S2187*H2187</f>
        <v>0</v>
      </c>
      <c r="U2187" s="35"/>
      <c r="V2187" s="35"/>
      <c r="W2187" s="35"/>
      <c r="X2187" s="35"/>
      <c r="Y2187" s="35"/>
      <c r="Z2187" s="35"/>
      <c r="AA2187" s="35"/>
      <c r="AB2187" s="35"/>
      <c r="AC2187" s="35"/>
      <c r="AD2187" s="35"/>
      <c r="AE2187" s="35"/>
      <c r="AR2187" s="204" t="s">
        <v>343</v>
      </c>
      <c r="AT2187" s="204" t="s">
        <v>208</v>
      </c>
      <c r="AU2187" s="204" t="s">
        <v>82</v>
      </c>
      <c r="AY2187" s="18" t="s">
        <v>206</v>
      </c>
      <c r="BE2187" s="205">
        <f>IF(N2187="základní",J2187,0)</f>
        <v>0</v>
      </c>
      <c r="BF2187" s="205">
        <f>IF(N2187="snížená",J2187,0)</f>
        <v>0</v>
      </c>
      <c r="BG2187" s="205">
        <f>IF(N2187="zákl. přenesená",J2187,0)</f>
        <v>0</v>
      </c>
      <c r="BH2187" s="205">
        <f>IF(N2187="sníž. přenesená",J2187,0)</f>
        <v>0</v>
      </c>
      <c r="BI2187" s="205">
        <f>IF(N2187="nulová",J2187,0)</f>
        <v>0</v>
      </c>
      <c r="BJ2187" s="18" t="s">
        <v>80</v>
      </c>
      <c r="BK2187" s="205">
        <f>ROUND(I2187*H2187,2)</f>
        <v>0</v>
      </c>
      <c r="BL2187" s="18" t="s">
        <v>343</v>
      </c>
      <c r="BM2187" s="204" t="s">
        <v>4999</v>
      </c>
    </row>
    <row r="2188" spans="1:65" s="2" customFormat="1" ht="29.25">
      <c r="A2188" s="35"/>
      <c r="B2188" s="36"/>
      <c r="C2188" s="37"/>
      <c r="D2188" s="208" t="s">
        <v>279</v>
      </c>
      <c r="E2188" s="37"/>
      <c r="F2188" s="221" t="s">
        <v>5000</v>
      </c>
      <c r="G2188" s="37"/>
      <c r="H2188" s="37"/>
      <c r="I2188" s="116"/>
      <c r="J2188" s="37"/>
      <c r="K2188" s="37"/>
      <c r="L2188" s="40"/>
      <c r="M2188" s="222"/>
      <c r="N2188" s="223"/>
      <c r="O2188" s="65"/>
      <c r="P2188" s="65"/>
      <c r="Q2188" s="65"/>
      <c r="R2188" s="65"/>
      <c r="S2188" s="65"/>
      <c r="T2188" s="66"/>
      <c r="U2188" s="35"/>
      <c r="V2188" s="35"/>
      <c r="W2188" s="35"/>
      <c r="X2188" s="35"/>
      <c r="Y2188" s="35"/>
      <c r="Z2188" s="35"/>
      <c r="AA2188" s="35"/>
      <c r="AB2188" s="35"/>
      <c r="AC2188" s="35"/>
      <c r="AD2188" s="35"/>
      <c r="AE2188" s="35"/>
      <c r="AT2188" s="18" t="s">
        <v>279</v>
      </c>
      <c r="AU2188" s="18" t="s">
        <v>82</v>
      </c>
    </row>
    <row r="2189" spans="1:65" s="13" customFormat="1" ht="22.5">
      <c r="B2189" s="206"/>
      <c r="C2189" s="207"/>
      <c r="D2189" s="208" t="s">
        <v>246</v>
      </c>
      <c r="E2189" s="209" t="s">
        <v>19</v>
      </c>
      <c r="F2189" s="210" t="s">
        <v>5001</v>
      </c>
      <c r="G2189" s="207"/>
      <c r="H2189" s="211">
        <v>929.24300000000005</v>
      </c>
      <c r="I2189" s="212"/>
      <c r="J2189" s="207"/>
      <c r="K2189" s="207"/>
      <c r="L2189" s="213"/>
      <c r="M2189" s="214"/>
      <c r="N2189" s="215"/>
      <c r="O2189" s="215"/>
      <c r="P2189" s="215"/>
      <c r="Q2189" s="215"/>
      <c r="R2189" s="215"/>
      <c r="S2189" s="215"/>
      <c r="T2189" s="216"/>
      <c r="AT2189" s="217" t="s">
        <v>246</v>
      </c>
      <c r="AU2189" s="217" t="s">
        <v>82</v>
      </c>
      <c r="AV2189" s="13" t="s">
        <v>82</v>
      </c>
      <c r="AW2189" s="13" t="s">
        <v>33</v>
      </c>
      <c r="AX2189" s="13" t="s">
        <v>72</v>
      </c>
      <c r="AY2189" s="217" t="s">
        <v>206</v>
      </c>
    </row>
    <row r="2190" spans="1:65" s="13" customFormat="1" ht="11.25">
      <c r="B2190" s="206"/>
      <c r="C2190" s="207"/>
      <c r="D2190" s="208" t="s">
        <v>246</v>
      </c>
      <c r="E2190" s="209" t="s">
        <v>19</v>
      </c>
      <c r="F2190" s="210" t="s">
        <v>5002</v>
      </c>
      <c r="G2190" s="207"/>
      <c r="H2190" s="211">
        <v>451.09</v>
      </c>
      <c r="I2190" s="212"/>
      <c r="J2190" s="207"/>
      <c r="K2190" s="207"/>
      <c r="L2190" s="213"/>
      <c r="M2190" s="214"/>
      <c r="N2190" s="215"/>
      <c r="O2190" s="215"/>
      <c r="P2190" s="215"/>
      <c r="Q2190" s="215"/>
      <c r="R2190" s="215"/>
      <c r="S2190" s="215"/>
      <c r="T2190" s="216"/>
      <c r="AT2190" s="217" t="s">
        <v>246</v>
      </c>
      <c r="AU2190" s="217" t="s">
        <v>82</v>
      </c>
      <c r="AV2190" s="13" t="s">
        <v>82</v>
      </c>
      <c r="AW2190" s="13" t="s">
        <v>33</v>
      </c>
      <c r="AX2190" s="13" t="s">
        <v>72</v>
      </c>
      <c r="AY2190" s="217" t="s">
        <v>206</v>
      </c>
    </row>
    <row r="2191" spans="1:65" s="14" customFormat="1" ht="11.25">
      <c r="B2191" s="234"/>
      <c r="C2191" s="235"/>
      <c r="D2191" s="208" t="s">
        <v>246</v>
      </c>
      <c r="E2191" s="236" t="s">
        <v>19</v>
      </c>
      <c r="F2191" s="237" t="s">
        <v>406</v>
      </c>
      <c r="G2191" s="235"/>
      <c r="H2191" s="238">
        <v>1380.3330000000001</v>
      </c>
      <c r="I2191" s="239"/>
      <c r="J2191" s="235"/>
      <c r="K2191" s="235"/>
      <c r="L2191" s="240"/>
      <c r="M2191" s="241"/>
      <c r="N2191" s="242"/>
      <c r="O2191" s="242"/>
      <c r="P2191" s="242"/>
      <c r="Q2191" s="242"/>
      <c r="R2191" s="242"/>
      <c r="S2191" s="242"/>
      <c r="T2191" s="243"/>
      <c r="AT2191" s="244" t="s">
        <v>246</v>
      </c>
      <c r="AU2191" s="244" t="s">
        <v>82</v>
      </c>
      <c r="AV2191" s="14" t="s">
        <v>212</v>
      </c>
      <c r="AW2191" s="14" t="s">
        <v>33</v>
      </c>
      <c r="AX2191" s="14" t="s">
        <v>80</v>
      </c>
      <c r="AY2191" s="244" t="s">
        <v>206</v>
      </c>
    </row>
    <row r="2192" spans="1:65" s="2" customFormat="1" ht="16.5" customHeight="1">
      <c r="A2192" s="35"/>
      <c r="B2192" s="36"/>
      <c r="C2192" s="224" t="s">
        <v>5003</v>
      </c>
      <c r="D2192" s="224" t="s">
        <v>286</v>
      </c>
      <c r="E2192" s="225" t="s">
        <v>5004</v>
      </c>
      <c r="F2192" s="226" t="s">
        <v>5005</v>
      </c>
      <c r="G2192" s="227" t="s">
        <v>325</v>
      </c>
      <c r="H2192" s="228">
        <v>1380.3330000000001</v>
      </c>
      <c r="I2192" s="229"/>
      <c r="J2192" s="230">
        <f>ROUND(I2192*H2192,2)</f>
        <v>0</v>
      </c>
      <c r="K2192" s="226" t="s">
        <v>19</v>
      </c>
      <c r="L2192" s="231"/>
      <c r="M2192" s="232" t="s">
        <v>19</v>
      </c>
      <c r="N2192" s="233" t="s">
        <v>43</v>
      </c>
      <c r="O2192" s="65"/>
      <c r="P2192" s="202">
        <f>O2192*H2192</f>
        <v>0</v>
      </c>
      <c r="Q2192" s="202">
        <v>1.2999999999999999E-3</v>
      </c>
      <c r="R2192" s="202">
        <f>Q2192*H2192</f>
        <v>1.7944329000000001</v>
      </c>
      <c r="S2192" s="202">
        <v>0</v>
      </c>
      <c r="T2192" s="203">
        <f>S2192*H2192</f>
        <v>0</v>
      </c>
      <c r="U2192" s="35"/>
      <c r="V2192" s="35"/>
      <c r="W2192" s="35"/>
      <c r="X2192" s="35"/>
      <c r="Y2192" s="35"/>
      <c r="Z2192" s="35"/>
      <c r="AA2192" s="35"/>
      <c r="AB2192" s="35"/>
      <c r="AC2192" s="35"/>
      <c r="AD2192" s="35"/>
      <c r="AE2192" s="35"/>
      <c r="AR2192" s="204" t="s">
        <v>422</v>
      </c>
      <c r="AT2192" s="204" t="s">
        <v>286</v>
      </c>
      <c r="AU2192" s="204" t="s">
        <v>82</v>
      </c>
      <c r="AY2192" s="18" t="s">
        <v>206</v>
      </c>
      <c r="BE2192" s="205">
        <f>IF(N2192="základní",J2192,0)</f>
        <v>0</v>
      </c>
      <c r="BF2192" s="205">
        <f>IF(N2192="snížená",J2192,0)</f>
        <v>0</v>
      </c>
      <c r="BG2192" s="205">
        <f>IF(N2192="zákl. přenesená",J2192,0)</f>
        <v>0</v>
      </c>
      <c r="BH2192" s="205">
        <f>IF(N2192="sníž. přenesená",J2192,0)</f>
        <v>0</v>
      </c>
      <c r="BI2192" s="205">
        <f>IF(N2192="nulová",J2192,0)</f>
        <v>0</v>
      </c>
      <c r="BJ2192" s="18" t="s">
        <v>80</v>
      </c>
      <c r="BK2192" s="205">
        <f>ROUND(I2192*H2192,2)</f>
        <v>0</v>
      </c>
      <c r="BL2192" s="18" t="s">
        <v>343</v>
      </c>
      <c r="BM2192" s="204" t="s">
        <v>5006</v>
      </c>
    </row>
    <row r="2193" spans="1:51" s="13" customFormat="1" ht="22.5">
      <c r="B2193" s="206"/>
      <c r="C2193" s="207"/>
      <c r="D2193" s="208" t="s">
        <v>246</v>
      </c>
      <c r="E2193" s="209" t="s">
        <v>19</v>
      </c>
      <c r="F2193" s="210" t="s">
        <v>5001</v>
      </c>
      <c r="G2193" s="207"/>
      <c r="H2193" s="211">
        <v>929.24300000000005</v>
      </c>
      <c r="I2193" s="212"/>
      <c r="J2193" s="207"/>
      <c r="K2193" s="207"/>
      <c r="L2193" s="213"/>
      <c r="M2193" s="214"/>
      <c r="N2193" s="215"/>
      <c r="O2193" s="215"/>
      <c r="P2193" s="215"/>
      <c r="Q2193" s="215"/>
      <c r="R2193" s="215"/>
      <c r="S2193" s="215"/>
      <c r="T2193" s="216"/>
      <c r="AT2193" s="217" t="s">
        <v>246</v>
      </c>
      <c r="AU2193" s="217" t="s">
        <v>82</v>
      </c>
      <c r="AV2193" s="13" t="s">
        <v>82</v>
      </c>
      <c r="AW2193" s="13" t="s">
        <v>33</v>
      </c>
      <c r="AX2193" s="13" t="s">
        <v>72</v>
      </c>
      <c r="AY2193" s="217" t="s">
        <v>206</v>
      </c>
    </row>
    <row r="2194" spans="1:51" s="13" customFormat="1" ht="11.25">
      <c r="B2194" s="206"/>
      <c r="C2194" s="207"/>
      <c r="D2194" s="208" t="s">
        <v>246</v>
      </c>
      <c r="E2194" s="209" t="s">
        <v>19</v>
      </c>
      <c r="F2194" s="210" t="s">
        <v>5002</v>
      </c>
      <c r="G2194" s="207"/>
      <c r="H2194" s="211">
        <v>451.09</v>
      </c>
      <c r="I2194" s="212"/>
      <c r="J2194" s="207"/>
      <c r="K2194" s="207"/>
      <c r="L2194" s="213"/>
      <c r="M2194" s="214"/>
      <c r="N2194" s="215"/>
      <c r="O2194" s="215"/>
      <c r="P2194" s="215"/>
      <c r="Q2194" s="215"/>
      <c r="R2194" s="215"/>
      <c r="S2194" s="215"/>
      <c r="T2194" s="216"/>
      <c r="AT2194" s="217" t="s">
        <v>246</v>
      </c>
      <c r="AU2194" s="217" t="s">
        <v>82</v>
      </c>
      <c r="AV2194" s="13" t="s">
        <v>82</v>
      </c>
      <c r="AW2194" s="13" t="s">
        <v>33</v>
      </c>
      <c r="AX2194" s="13" t="s">
        <v>72</v>
      </c>
      <c r="AY2194" s="217" t="s">
        <v>206</v>
      </c>
    </row>
    <row r="2195" spans="1:51" s="14" customFormat="1" ht="11.25">
      <c r="B2195" s="234"/>
      <c r="C2195" s="235"/>
      <c r="D2195" s="208" t="s">
        <v>246</v>
      </c>
      <c r="E2195" s="236" t="s">
        <v>19</v>
      </c>
      <c r="F2195" s="237" t="s">
        <v>406</v>
      </c>
      <c r="G2195" s="235"/>
      <c r="H2195" s="238">
        <v>1380.3330000000001</v>
      </c>
      <c r="I2195" s="239"/>
      <c r="J2195" s="235"/>
      <c r="K2195" s="235"/>
      <c r="L2195" s="240"/>
      <c r="M2195" s="264"/>
      <c r="N2195" s="265"/>
      <c r="O2195" s="265"/>
      <c r="P2195" s="265"/>
      <c r="Q2195" s="265"/>
      <c r="R2195" s="265"/>
      <c r="S2195" s="265"/>
      <c r="T2195" s="266"/>
      <c r="AT2195" s="244" t="s">
        <v>246</v>
      </c>
      <c r="AU2195" s="244" t="s">
        <v>82</v>
      </c>
      <c r="AV2195" s="14" t="s">
        <v>212</v>
      </c>
      <c r="AW2195" s="14" t="s">
        <v>33</v>
      </c>
      <c r="AX2195" s="14" t="s">
        <v>80</v>
      </c>
      <c r="AY2195" s="244" t="s">
        <v>206</v>
      </c>
    </row>
    <row r="2196" spans="1:51" s="2" customFormat="1" ht="6.95" customHeight="1">
      <c r="A2196" s="35"/>
      <c r="B2196" s="48"/>
      <c r="C2196" s="49"/>
      <c r="D2196" s="49"/>
      <c r="E2196" s="49"/>
      <c r="F2196" s="49"/>
      <c r="G2196" s="49"/>
      <c r="H2196" s="49"/>
      <c r="I2196" s="143"/>
      <c r="J2196" s="49"/>
      <c r="K2196" s="49"/>
      <c r="L2196" s="40"/>
      <c r="M2196" s="35"/>
      <c r="O2196" s="35"/>
      <c r="P2196" s="35"/>
      <c r="Q2196" s="35"/>
      <c r="R2196" s="35"/>
      <c r="S2196" s="35"/>
      <c r="T2196" s="35"/>
      <c r="U2196" s="35"/>
      <c r="V2196" s="35"/>
      <c r="W2196" s="35"/>
      <c r="X2196" s="35"/>
      <c r="Y2196" s="35"/>
      <c r="Z2196" s="35"/>
      <c r="AA2196" s="35"/>
      <c r="AB2196" s="35"/>
      <c r="AC2196" s="35"/>
      <c r="AD2196" s="35"/>
      <c r="AE2196" s="35"/>
    </row>
  </sheetData>
  <sheetProtection algorithmName="SHA-512" hashValue="QL2ABPAK3Y4/iULXfTqxcE0asDX1DTTDxLcEFPCo7RdRuE+OTmG7wUZ8ybrm2VNyVz+X899bR5RRv0D9l4z1cg==" saltValue="P9GPCetZ5mXwKpby0NbQEbraAt3TDEAnAZHBL6ZqWIw3r3mt/K/aGKHd/2vp8FzhQGdoPtC/Loi8cTyoucI16A==" spinCount="100000" sheet="1" objects="1" scenarios="1" formatColumns="0" formatRows="0" autoFilter="0"/>
  <autoFilter ref="C110:K2195"/>
  <mergeCells count="9">
    <mergeCell ref="E50:H50"/>
    <mergeCell ref="E101:H101"/>
    <mergeCell ref="E103:H103"/>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33"/>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135</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5007</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ROUND(J90,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ROUND((SUM(BE90:BE232)),  2)</f>
        <v>0</v>
      </c>
      <c r="G33" s="35"/>
      <c r="H33" s="35"/>
      <c r="I33" s="132">
        <v>0.21</v>
      </c>
      <c r="J33" s="131">
        <f>ROUND(((SUM(BE90:BE232))*I33),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ROUND((SUM(BF90:BF232)),  2)</f>
        <v>0</v>
      </c>
      <c r="G34" s="35"/>
      <c r="H34" s="35"/>
      <c r="I34" s="132">
        <v>0.15</v>
      </c>
      <c r="J34" s="131">
        <f>ROUND(((SUM(BF90:BF232))*I34),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ROUND((SUM(BG90:BG232)),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ROUND((SUM(BH90:BH232)),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ROUND((SUM(BI90:BI232)),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700_D.1.4.A - Vytápění</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J90</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5008</v>
      </c>
      <c r="E60" s="155"/>
      <c r="F60" s="155"/>
      <c r="G60" s="155"/>
      <c r="H60" s="155"/>
      <c r="I60" s="156"/>
      <c r="J60" s="157">
        <f>J91</f>
        <v>0</v>
      </c>
      <c r="K60" s="153"/>
      <c r="L60" s="158"/>
    </row>
    <row r="61" spans="1:47" s="9" customFormat="1" ht="24.95" customHeight="1">
      <c r="B61" s="152"/>
      <c r="C61" s="153"/>
      <c r="D61" s="154" t="s">
        <v>5009</v>
      </c>
      <c r="E61" s="155"/>
      <c r="F61" s="155"/>
      <c r="G61" s="155"/>
      <c r="H61" s="155"/>
      <c r="I61" s="156"/>
      <c r="J61" s="157">
        <f>J134</f>
        <v>0</v>
      </c>
      <c r="K61" s="153"/>
      <c r="L61" s="158"/>
    </row>
    <row r="62" spans="1:47" s="10" customFormat="1" ht="19.899999999999999" customHeight="1">
      <c r="B62" s="159"/>
      <c r="C62" s="98"/>
      <c r="D62" s="160" t="s">
        <v>5010</v>
      </c>
      <c r="E62" s="161"/>
      <c r="F62" s="161"/>
      <c r="G62" s="161"/>
      <c r="H62" s="161"/>
      <c r="I62" s="162"/>
      <c r="J62" s="163">
        <f>J135</f>
        <v>0</v>
      </c>
      <c r="K62" s="98"/>
      <c r="L62" s="164"/>
    </row>
    <row r="63" spans="1:47" s="10" customFormat="1" ht="19.899999999999999" customHeight="1">
      <c r="B63" s="159"/>
      <c r="C63" s="98"/>
      <c r="D63" s="160" t="s">
        <v>5011</v>
      </c>
      <c r="E63" s="161"/>
      <c r="F63" s="161"/>
      <c r="G63" s="161"/>
      <c r="H63" s="161"/>
      <c r="I63" s="162"/>
      <c r="J63" s="163">
        <f>J143</f>
        <v>0</v>
      </c>
      <c r="K63" s="98"/>
      <c r="L63" s="164"/>
    </row>
    <row r="64" spans="1:47" s="9" customFormat="1" ht="24.95" customHeight="1">
      <c r="B64" s="152"/>
      <c r="C64" s="153"/>
      <c r="D64" s="154" t="s">
        <v>5009</v>
      </c>
      <c r="E64" s="155"/>
      <c r="F64" s="155"/>
      <c r="G64" s="155"/>
      <c r="H64" s="155"/>
      <c r="I64" s="156"/>
      <c r="J64" s="157">
        <f>J152</f>
        <v>0</v>
      </c>
      <c r="K64" s="153"/>
      <c r="L64" s="158"/>
    </row>
    <row r="65" spans="1:31" s="9" customFormat="1" ht="24.95" customHeight="1">
      <c r="B65" s="152"/>
      <c r="C65" s="153"/>
      <c r="D65" s="154" t="s">
        <v>5009</v>
      </c>
      <c r="E65" s="155"/>
      <c r="F65" s="155"/>
      <c r="G65" s="155"/>
      <c r="H65" s="155"/>
      <c r="I65" s="156"/>
      <c r="J65" s="157">
        <f>J159</f>
        <v>0</v>
      </c>
      <c r="K65" s="153"/>
      <c r="L65" s="158"/>
    </row>
    <row r="66" spans="1:31" s="9" customFormat="1" ht="24.95" customHeight="1">
      <c r="B66" s="152"/>
      <c r="C66" s="153"/>
      <c r="D66" s="154" t="s">
        <v>5009</v>
      </c>
      <c r="E66" s="155"/>
      <c r="F66" s="155"/>
      <c r="G66" s="155"/>
      <c r="H66" s="155"/>
      <c r="I66" s="156"/>
      <c r="J66" s="157">
        <f>J186</f>
        <v>0</v>
      </c>
      <c r="K66" s="153"/>
      <c r="L66" s="158"/>
    </row>
    <row r="67" spans="1:31" s="9" customFormat="1" ht="24.95" customHeight="1">
      <c r="B67" s="152"/>
      <c r="C67" s="153"/>
      <c r="D67" s="154" t="s">
        <v>5009</v>
      </c>
      <c r="E67" s="155"/>
      <c r="F67" s="155"/>
      <c r="G67" s="155"/>
      <c r="H67" s="155"/>
      <c r="I67" s="156"/>
      <c r="J67" s="157">
        <f>J200</f>
        <v>0</v>
      </c>
      <c r="K67" s="153"/>
      <c r="L67" s="158"/>
    </row>
    <row r="68" spans="1:31" s="9" customFormat="1" ht="24.95" customHeight="1">
      <c r="B68" s="152"/>
      <c r="C68" s="153"/>
      <c r="D68" s="154" t="s">
        <v>5009</v>
      </c>
      <c r="E68" s="155"/>
      <c r="F68" s="155"/>
      <c r="G68" s="155"/>
      <c r="H68" s="155"/>
      <c r="I68" s="156"/>
      <c r="J68" s="157">
        <f>J209</f>
        <v>0</v>
      </c>
      <c r="K68" s="153"/>
      <c r="L68" s="158"/>
    </row>
    <row r="69" spans="1:31" s="10" customFormat="1" ht="19.899999999999999" customHeight="1">
      <c r="B69" s="159"/>
      <c r="C69" s="98"/>
      <c r="D69" s="160" t="s">
        <v>5012</v>
      </c>
      <c r="E69" s="161"/>
      <c r="F69" s="161"/>
      <c r="G69" s="161"/>
      <c r="H69" s="161"/>
      <c r="I69" s="162"/>
      <c r="J69" s="163">
        <f>J210</f>
        <v>0</v>
      </c>
      <c r="K69" s="98"/>
      <c r="L69" s="164"/>
    </row>
    <row r="70" spans="1:31" s="9" customFormat="1" ht="24.95" customHeight="1">
      <c r="B70" s="152"/>
      <c r="C70" s="153"/>
      <c r="D70" s="154" t="s">
        <v>5009</v>
      </c>
      <c r="E70" s="155"/>
      <c r="F70" s="155"/>
      <c r="G70" s="155"/>
      <c r="H70" s="155"/>
      <c r="I70" s="156"/>
      <c r="J70" s="157">
        <f>J218</f>
        <v>0</v>
      </c>
      <c r="K70" s="153"/>
      <c r="L70" s="158"/>
    </row>
    <row r="71" spans="1:31" s="2" customFormat="1" ht="21.75" customHeight="1">
      <c r="A71" s="35"/>
      <c r="B71" s="36"/>
      <c r="C71" s="37"/>
      <c r="D71" s="37"/>
      <c r="E71" s="37"/>
      <c r="F71" s="37"/>
      <c r="G71" s="37"/>
      <c r="H71" s="37"/>
      <c r="I71" s="116"/>
      <c r="J71" s="37"/>
      <c r="K71" s="37"/>
      <c r="L71" s="117"/>
      <c r="S71" s="35"/>
      <c r="T71" s="35"/>
      <c r="U71" s="35"/>
      <c r="V71" s="35"/>
      <c r="W71" s="35"/>
      <c r="X71" s="35"/>
      <c r="Y71" s="35"/>
      <c r="Z71" s="35"/>
      <c r="AA71" s="35"/>
      <c r="AB71" s="35"/>
      <c r="AC71" s="35"/>
      <c r="AD71" s="35"/>
      <c r="AE71" s="35"/>
    </row>
    <row r="72" spans="1:31" s="2" customFormat="1" ht="6.95" customHeight="1">
      <c r="A72" s="35"/>
      <c r="B72" s="48"/>
      <c r="C72" s="49"/>
      <c r="D72" s="49"/>
      <c r="E72" s="49"/>
      <c r="F72" s="49"/>
      <c r="G72" s="49"/>
      <c r="H72" s="49"/>
      <c r="I72" s="143"/>
      <c r="J72" s="49"/>
      <c r="K72" s="49"/>
      <c r="L72" s="117"/>
      <c r="S72" s="35"/>
      <c r="T72" s="35"/>
      <c r="U72" s="35"/>
      <c r="V72" s="35"/>
      <c r="W72" s="35"/>
      <c r="X72" s="35"/>
      <c r="Y72" s="35"/>
      <c r="Z72" s="35"/>
      <c r="AA72" s="35"/>
      <c r="AB72" s="35"/>
      <c r="AC72" s="35"/>
      <c r="AD72" s="35"/>
      <c r="AE72" s="35"/>
    </row>
    <row r="76" spans="1:31" s="2" customFormat="1" ht="6.95" customHeight="1">
      <c r="A76" s="35"/>
      <c r="B76" s="50"/>
      <c r="C76" s="51"/>
      <c r="D76" s="51"/>
      <c r="E76" s="51"/>
      <c r="F76" s="51"/>
      <c r="G76" s="51"/>
      <c r="H76" s="51"/>
      <c r="I76" s="146"/>
      <c r="J76" s="51"/>
      <c r="K76" s="51"/>
      <c r="L76" s="117"/>
      <c r="S76" s="35"/>
      <c r="T76" s="35"/>
      <c r="U76" s="35"/>
      <c r="V76" s="35"/>
      <c r="W76" s="35"/>
      <c r="X76" s="35"/>
      <c r="Y76" s="35"/>
      <c r="Z76" s="35"/>
      <c r="AA76" s="35"/>
      <c r="AB76" s="35"/>
      <c r="AC76" s="35"/>
      <c r="AD76" s="35"/>
      <c r="AE76" s="35"/>
    </row>
    <row r="77" spans="1:31" s="2" customFormat="1" ht="24.95" customHeight="1">
      <c r="A77" s="35"/>
      <c r="B77" s="36"/>
      <c r="C77" s="24" t="s">
        <v>191</v>
      </c>
      <c r="D77" s="37"/>
      <c r="E77" s="37"/>
      <c r="F77" s="37"/>
      <c r="G77" s="37"/>
      <c r="H77" s="37"/>
      <c r="I77" s="116"/>
      <c r="J77" s="37"/>
      <c r="K77" s="37"/>
      <c r="L77" s="117"/>
      <c r="S77" s="35"/>
      <c r="T77" s="35"/>
      <c r="U77" s="35"/>
      <c r="V77" s="35"/>
      <c r="W77" s="35"/>
      <c r="X77" s="35"/>
      <c r="Y77" s="35"/>
      <c r="Z77" s="35"/>
      <c r="AA77" s="35"/>
      <c r="AB77" s="35"/>
      <c r="AC77" s="35"/>
      <c r="AD77" s="35"/>
      <c r="AE77" s="35"/>
    </row>
    <row r="78" spans="1:31" s="2" customFormat="1" ht="6.95" customHeight="1">
      <c r="A78" s="35"/>
      <c r="B78" s="36"/>
      <c r="C78" s="37"/>
      <c r="D78" s="37"/>
      <c r="E78" s="37"/>
      <c r="F78" s="37"/>
      <c r="G78" s="37"/>
      <c r="H78" s="37"/>
      <c r="I78" s="116"/>
      <c r="J78" s="37"/>
      <c r="K78" s="37"/>
      <c r="L78" s="117"/>
      <c r="S78" s="35"/>
      <c r="T78" s="35"/>
      <c r="U78" s="35"/>
      <c r="V78" s="35"/>
      <c r="W78" s="35"/>
      <c r="X78" s="35"/>
      <c r="Y78" s="35"/>
      <c r="Z78" s="35"/>
      <c r="AA78" s="35"/>
      <c r="AB78" s="35"/>
      <c r="AC78" s="35"/>
      <c r="AD78" s="35"/>
      <c r="AE78" s="35"/>
    </row>
    <row r="79" spans="1:31" s="2" customFormat="1" ht="12" customHeight="1">
      <c r="A79" s="35"/>
      <c r="B79" s="36"/>
      <c r="C79" s="30" t="s">
        <v>16</v>
      </c>
      <c r="D79" s="37"/>
      <c r="E79" s="37"/>
      <c r="F79" s="37"/>
      <c r="G79" s="37"/>
      <c r="H79" s="37"/>
      <c r="I79" s="116"/>
      <c r="J79" s="37"/>
      <c r="K79" s="37"/>
      <c r="L79" s="117"/>
      <c r="S79" s="35"/>
      <c r="T79" s="35"/>
      <c r="U79" s="35"/>
      <c r="V79" s="35"/>
      <c r="W79" s="35"/>
      <c r="X79" s="35"/>
      <c r="Y79" s="35"/>
      <c r="Z79" s="35"/>
      <c r="AA79" s="35"/>
      <c r="AB79" s="35"/>
      <c r="AC79" s="35"/>
      <c r="AD79" s="35"/>
      <c r="AE79" s="35"/>
    </row>
    <row r="80" spans="1:31" s="2" customFormat="1" ht="16.5" customHeight="1">
      <c r="A80" s="35"/>
      <c r="B80" s="36"/>
      <c r="C80" s="37"/>
      <c r="D80" s="37"/>
      <c r="E80" s="396" t="str">
        <f>E7</f>
        <v>Základní škola U Elektry</v>
      </c>
      <c r="F80" s="397"/>
      <c r="G80" s="397"/>
      <c r="H80" s="397"/>
      <c r="I80" s="116"/>
      <c r="J80" s="37"/>
      <c r="K80" s="37"/>
      <c r="L80" s="117"/>
      <c r="S80" s="35"/>
      <c r="T80" s="35"/>
      <c r="U80" s="35"/>
      <c r="V80" s="35"/>
      <c r="W80" s="35"/>
      <c r="X80" s="35"/>
      <c r="Y80" s="35"/>
      <c r="Z80" s="35"/>
      <c r="AA80" s="35"/>
      <c r="AB80" s="35"/>
      <c r="AC80" s="35"/>
      <c r="AD80" s="35"/>
      <c r="AE80" s="35"/>
    </row>
    <row r="81" spans="1:65" s="2" customFormat="1" ht="12" customHeight="1">
      <c r="A81" s="35"/>
      <c r="B81" s="36"/>
      <c r="C81" s="30" t="s">
        <v>182</v>
      </c>
      <c r="D81" s="37"/>
      <c r="E81" s="37"/>
      <c r="F81" s="37"/>
      <c r="G81" s="37"/>
      <c r="H81" s="37"/>
      <c r="I81" s="116"/>
      <c r="J81" s="37"/>
      <c r="K81" s="37"/>
      <c r="L81" s="117"/>
      <c r="S81" s="35"/>
      <c r="T81" s="35"/>
      <c r="U81" s="35"/>
      <c r="V81" s="35"/>
      <c r="W81" s="35"/>
      <c r="X81" s="35"/>
      <c r="Y81" s="35"/>
      <c r="Z81" s="35"/>
      <c r="AA81" s="35"/>
      <c r="AB81" s="35"/>
      <c r="AC81" s="35"/>
      <c r="AD81" s="35"/>
      <c r="AE81" s="35"/>
    </row>
    <row r="82" spans="1:65" s="2" customFormat="1" ht="16.5" customHeight="1">
      <c r="A82" s="35"/>
      <c r="B82" s="36"/>
      <c r="C82" s="37"/>
      <c r="D82" s="37"/>
      <c r="E82" s="369" t="str">
        <f>E9</f>
        <v>SO 700_D.1.4.A - Vytápění</v>
      </c>
      <c r="F82" s="398"/>
      <c r="G82" s="398"/>
      <c r="H82" s="398"/>
      <c r="I82" s="116"/>
      <c r="J82" s="37"/>
      <c r="K82" s="37"/>
      <c r="L82" s="117"/>
      <c r="S82" s="35"/>
      <c r="T82" s="35"/>
      <c r="U82" s="35"/>
      <c r="V82" s="35"/>
      <c r="W82" s="35"/>
      <c r="X82" s="35"/>
      <c r="Y82" s="35"/>
      <c r="Z82" s="35"/>
      <c r="AA82" s="35"/>
      <c r="AB82" s="35"/>
      <c r="AC82" s="35"/>
      <c r="AD82" s="35"/>
      <c r="AE82" s="35"/>
    </row>
    <row r="83" spans="1:65" s="2" customFormat="1" ht="6.95" customHeight="1">
      <c r="A83" s="35"/>
      <c r="B83" s="36"/>
      <c r="C83" s="37"/>
      <c r="D83" s="37"/>
      <c r="E83" s="37"/>
      <c r="F83" s="37"/>
      <c r="G83" s="37"/>
      <c r="H83" s="37"/>
      <c r="I83" s="116"/>
      <c r="J83" s="37"/>
      <c r="K83" s="37"/>
      <c r="L83" s="117"/>
      <c r="S83" s="35"/>
      <c r="T83" s="35"/>
      <c r="U83" s="35"/>
      <c r="V83" s="35"/>
      <c r="W83" s="35"/>
      <c r="X83" s="35"/>
      <c r="Y83" s="35"/>
      <c r="Z83" s="35"/>
      <c r="AA83" s="35"/>
      <c r="AB83" s="35"/>
      <c r="AC83" s="35"/>
      <c r="AD83" s="35"/>
      <c r="AE83" s="35"/>
    </row>
    <row r="84" spans="1:65" s="2" customFormat="1" ht="12" customHeight="1">
      <c r="A84" s="35"/>
      <c r="B84" s="36"/>
      <c r="C84" s="30" t="s">
        <v>21</v>
      </c>
      <c r="D84" s="37"/>
      <c r="E84" s="37"/>
      <c r="F84" s="28" t="str">
        <f>F12</f>
        <v>Praha 9, k.ú. Vysočany</v>
      </c>
      <c r="G84" s="37"/>
      <c r="H84" s="37"/>
      <c r="I84" s="118" t="s">
        <v>23</v>
      </c>
      <c r="J84" s="60" t="str">
        <f>IF(J12="","",J12)</f>
        <v>10. 2. 2020</v>
      </c>
      <c r="K84" s="37"/>
      <c r="L84" s="117"/>
      <c r="S84" s="35"/>
      <c r="T84" s="35"/>
      <c r="U84" s="35"/>
      <c r="V84" s="35"/>
      <c r="W84" s="35"/>
      <c r="X84" s="35"/>
      <c r="Y84" s="35"/>
      <c r="Z84" s="35"/>
      <c r="AA84" s="35"/>
      <c r="AB84" s="35"/>
      <c r="AC84" s="35"/>
      <c r="AD84" s="35"/>
      <c r="AE84" s="35"/>
    </row>
    <row r="85" spans="1:65" s="2" customFormat="1" ht="6.95" customHeight="1">
      <c r="A85" s="35"/>
      <c r="B85" s="36"/>
      <c r="C85" s="37"/>
      <c r="D85" s="37"/>
      <c r="E85" s="37"/>
      <c r="F85" s="37"/>
      <c r="G85" s="37"/>
      <c r="H85" s="37"/>
      <c r="I85" s="116"/>
      <c r="J85" s="37"/>
      <c r="K85" s="37"/>
      <c r="L85" s="117"/>
      <c r="S85" s="35"/>
      <c r="T85" s="35"/>
      <c r="U85" s="35"/>
      <c r="V85" s="35"/>
      <c r="W85" s="35"/>
      <c r="X85" s="35"/>
      <c r="Y85" s="35"/>
      <c r="Z85" s="35"/>
      <c r="AA85" s="35"/>
      <c r="AB85" s="35"/>
      <c r="AC85" s="35"/>
      <c r="AD85" s="35"/>
      <c r="AE85" s="35"/>
    </row>
    <row r="86" spans="1:65" s="2" customFormat="1" ht="25.7" customHeight="1">
      <c r="A86" s="35"/>
      <c r="B86" s="36"/>
      <c r="C86" s="30" t="s">
        <v>25</v>
      </c>
      <c r="D86" s="37"/>
      <c r="E86" s="37"/>
      <c r="F86" s="28" t="str">
        <f>E15</f>
        <v>Městská část Praha 9</v>
      </c>
      <c r="G86" s="37"/>
      <c r="H86" s="37"/>
      <c r="I86" s="118" t="s">
        <v>31</v>
      </c>
      <c r="J86" s="33" t="str">
        <f>E21</f>
        <v>BOMART spol. s r.o.</v>
      </c>
      <c r="K86" s="37"/>
      <c r="L86" s="117"/>
      <c r="S86" s="35"/>
      <c r="T86" s="35"/>
      <c r="U86" s="35"/>
      <c r="V86" s="35"/>
      <c r="W86" s="35"/>
      <c r="X86" s="35"/>
      <c r="Y86" s="35"/>
      <c r="Z86" s="35"/>
      <c r="AA86" s="35"/>
      <c r="AB86" s="35"/>
      <c r="AC86" s="35"/>
      <c r="AD86" s="35"/>
      <c r="AE86" s="35"/>
    </row>
    <row r="87" spans="1:65" s="2" customFormat="1" ht="15.2" customHeight="1">
      <c r="A87" s="35"/>
      <c r="B87" s="36"/>
      <c r="C87" s="30" t="s">
        <v>29</v>
      </c>
      <c r="D87" s="37"/>
      <c r="E87" s="37"/>
      <c r="F87" s="28" t="str">
        <f>IF(E18="","",E18)</f>
        <v>Vyplň údaj</v>
      </c>
      <c r="G87" s="37"/>
      <c r="H87" s="37"/>
      <c r="I87" s="118" t="s">
        <v>34</v>
      </c>
      <c r="J87" s="33" t="str">
        <f>E24</f>
        <v xml:space="preserve"> </v>
      </c>
      <c r="K87" s="37"/>
      <c r="L87" s="117"/>
      <c r="S87" s="35"/>
      <c r="T87" s="35"/>
      <c r="U87" s="35"/>
      <c r="V87" s="35"/>
      <c r="W87" s="35"/>
      <c r="X87" s="35"/>
      <c r="Y87" s="35"/>
      <c r="Z87" s="35"/>
      <c r="AA87" s="35"/>
      <c r="AB87" s="35"/>
      <c r="AC87" s="35"/>
      <c r="AD87" s="35"/>
      <c r="AE87" s="35"/>
    </row>
    <row r="88" spans="1:65" s="2" customFormat="1" ht="10.35" customHeight="1">
      <c r="A88" s="35"/>
      <c r="B88" s="36"/>
      <c r="C88" s="37"/>
      <c r="D88" s="37"/>
      <c r="E88" s="37"/>
      <c r="F88" s="37"/>
      <c r="G88" s="37"/>
      <c r="H88" s="37"/>
      <c r="I88" s="116"/>
      <c r="J88" s="37"/>
      <c r="K88" s="37"/>
      <c r="L88" s="117"/>
      <c r="S88" s="35"/>
      <c r="T88" s="35"/>
      <c r="U88" s="35"/>
      <c r="V88" s="35"/>
      <c r="W88" s="35"/>
      <c r="X88" s="35"/>
      <c r="Y88" s="35"/>
      <c r="Z88" s="35"/>
      <c r="AA88" s="35"/>
      <c r="AB88" s="35"/>
      <c r="AC88" s="35"/>
      <c r="AD88" s="35"/>
      <c r="AE88" s="35"/>
    </row>
    <row r="89" spans="1:65" s="11" customFormat="1" ht="29.25" customHeight="1">
      <c r="A89" s="165"/>
      <c r="B89" s="166"/>
      <c r="C89" s="167" t="s">
        <v>192</v>
      </c>
      <c r="D89" s="168" t="s">
        <v>57</v>
      </c>
      <c r="E89" s="168" t="s">
        <v>53</v>
      </c>
      <c r="F89" s="168" t="s">
        <v>54</v>
      </c>
      <c r="G89" s="168" t="s">
        <v>193</v>
      </c>
      <c r="H89" s="168" t="s">
        <v>194</v>
      </c>
      <c r="I89" s="169" t="s">
        <v>195</v>
      </c>
      <c r="J89" s="168" t="s">
        <v>186</v>
      </c>
      <c r="K89" s="170" t="s">
        <v>196</v>
      </c>
      <c r="L89" s="171"/>
      <c r="M89" s="69" t="s">
        <v>19</v>
      </c>
      <c r="N89" s="70" t="s">
        <v>42</v>
      </c>
      <c r="O89" s="70" t="s">
        <v>197</v>
      </c>
      <c r="P89" s="70" t="s">
        <v>198</v>
      </c>
      <c r="Q89" s="70" t="s">
        <v>199</v>
      </c>
      <c r="R89" s="70" t="s">
        <v>200</v>
      </c>
      <c r="S89" s="70" t="s">
        <v>201</v>
      </c>
      <c r="T89" s="71" t="s">
        <v>202</v>
      </c>
      <c r="U89" s="165"/>
      <c r="V89" s="165"/>
      <c r="W89" s="165"/>
      <c r="X89" s="165"/>
      <c r="Y89" s="165"/>
      <c r="Z89" s="165"/>
      <c r="AA89" s="165"/>
      <c r="AB89" s="165"/>
      <c r="AC89" s="165"/>
      <c r="AD89" s="165"/>
      <c r="AE89" s="165"/>
    </row>
    <row r="90" spans="1:65" s="2" customFormat="1" ht="22.9" customHeight="1">
      <c r="A90" s="35"/>
      <c r="B90" s="36"/>
      <c r="C90" s="76" t="s">
        <v>203</v>
      </c>
      <c r="D90" s="37"/>
      <c r="E90" s="37"/>
      <c r="F90" s="37"/>
      <c r="G90" s="37"/>
      <c r="H90" s="37"/>
      <c r="I90" s="116"/>
      <c r="J90" s="172">
        <f>BK90</f>
        <v>0</v>
      </c>
      <c r="K90" s="37"/>
      <c r="L90" s="40"/>
      <c r="M90" s="72"/>
      <c r="N90" s="173"/>
      <c r="O90" s="73"/>
      <c r="P90" s="174">
        <f>P91+P134+P152+P159+P186+P200+P209+P218</f>
        <v>0</v>
      </c>
      <c r="Q90" s="73"/>
      <c r="R90" s="174">
        <f>R91+R134+R152+R159+R186+R200+R209+R218</f>
        <v>0</v>
      </c>
      <c r="S90" s="73"/>
      <c r="T90" s="175">
        <f>T91+T134+T152+T159+T186+T200+T209+T218</f>
        <v>0</v>
      </c>
      <c r="U90" s="35"/>
      <c r="V90" s="35"/>
      <c r="W90" s="35"/>
      <c r="X90" s="35"/>
      <c r="Y90" s="35"/>
      <c r="Z90" s="35"/>
      <c r="AA90" s="35"/>
      <c r="AB90" s="35"/>
      <c r="AC90" s="35"/>
      <c r="AD90" s="35"/>
      <c r="AE90" s="35"/>
      <c r="AT90" s="18" t="s">
        <v>71</v>
      </c>
      <c r="AU90" s="18" t="s">
        <v>187</v>
      </c>
      <c r="BK90" s="176">
        <f>BK91+BK134+BK152+BK159+BK186+BK200+BK209+BK218</f>
        <v>0</v>
      </c>
    </row>
    <row r="91" spans="1:65" s="12" customFormat="1" ht="25.9" customHeight="1">
      <c r="B91" s="177"/>
      <c r="C91" s="178"/>
      <c r="D91" s="179" t="s">
        <v>71</v>
      </c>
      <c r="E91" s="180" t="s">
        <v>846</v>
      </c>
      <c r="F91" s="180" t="s">
        <v>5013</v>
      </c>
      <c r="G91" s="178"/>
      <c r="H91" s="178"/>
      <c r="I91" s="181"/>
      <c r="J91" s="182">
        <f>BK91</f>
        <v>0</v>
      </c>
      <c r="K91" s="178"/>
      <c r="L91" s="183"/>
      <c r="M91" s="184"/>
      <c r="N91" s="185"/>
      <c r="O91" s="185"/>
      <c r="P91" s="186">
        <f>SUM(P92:P133)</f>
        <v>0</v>
      </c>
      <c r="Q91" s="185"/>
      <c r="R91" s="186">
        <f>SUM(R92:R133)</f>
        <v>0</v>
      </c>
      <c r="S91" s="185"/>
      <c r="T91" s="187">
        <f>SUM(T92:T133)</f>
        <v>0</v>
      </c>
      <c r="AR91" s="188" t="s">
        <v>80</v>
      </c>
      <c r="AT91" s="189" t="s">
        <v>71</v>
      </c>
      <c r="AU91" s="189" t="s">
        <v>72</v>
      </c>
      <c r="AY91" s="188" t="s">
        <v>206</v>
      </c>
      <c r="BK91" s="190">
        <f>SUM(BK92:BK133)</f>
        <v>0</v>
      </c>
    </row>
    <row r="92" spans="1:65" s="2" customFormat="1" ht="44.25" customHeight="1">
      <c r="A92" s="35"/>
      <c r="B92" s="36"/>
      <c r="C92" s="193" t="s">
        <v>72</v>
      </c>
      <c r="D92" s="193" t="s">
        <v>208</v>
      </c>
      <c r="E92" s="194" t="s">
        <v>5014</v>
      </c>
      <c r="F92" s="195" t="s">
        <v>5015</v>
      </c>
      <c r="G92" s="196" t="s">
        <v>887</v>
      </c>
      <c r="H92" s="197">
        <v>1</v>
      </c>
      <c r="I92" s="198"/>
      <c r="J92" s="199">
        <f t="shared" ref="J92:J133" si="0">ROUND(I92*H92,2)</f>
        <v>0</v>
      </c>
      <c r="K92" s="195" t="s">
        <v>19</v>
      </c>
      <c r="L92" s="40"/>
      <c r="M92" s="200" t="s">
        <v>19</v>
      </c>
      <c r="N92" s="201" t="s">
        <v>43</v>
      </c>
      <c r="O92" s="65"/>
      <c r="P92" s="202">
        <f t="shared" ref="P92:P133" si="1">O92*H92</f>
        <v>0</v>
      </c>
      <c r="Q92" s="202">
        <v>0</v>
      </c>
      <c r="R92" s="202">
        <f t="shared" ref="R92:R133" si="2">Q92*H92</f>
        <v>0</v>
      </c>
      <c r="S92" s="202">
        <v>0</v>
      </c>
      <c r="T92" s="203">
        <f t="shared" ref="T92:T133" si="3">S92*H92</f>
        <v>0</v>
      </c>
      <c r="U92" s="35"/>
      <c r="V92" s="35"/>
      <c r="W92" s="35"/>
      <c r="X92" s="35"/>
      <c r="Y92" s="35"/>
      <c r="Z92" s="35"/>
      <c r="AA92" s="35"/>
      <c r="AB92" s="35"/>
      <c r="AC92" s="35"/>
      <c r="AD92" s="35"/>
      <c r="AE92" s="35"/>
      <c r="AR92" s="204" t="s">
        <v>212</v>
      </c>
      <c r="AT92" s="204" t="s">
        <v>208</v>
      </c>
      <c r="AU92" s="204" t="s">
        <v>80</v>
      </c>
      <c r="AY92" s="18" t="s">
        <v>206</v>
      </c>
      <c r="BE92" s="205">
        <f t="shared" ref="BE92:BE133" si="4">IF(N92="základní",J92,0)</f>
        <v>0</v>
      </c>
      <c r="BF92" s="205">
        <f t="shared" ref="BF92:BF133" si="5">IF(N92="snížená",J92,0)</f>
        <v>0</v>
      </c>
      <c r="BG92" s="205">
        <f t="shared" ref="BG92:BG133" si="6">IF(N92="zákl. přenesená",J92,0)</f>
        <v>0</v>
      </c>
      <c r="BH92" s="205">
        <f t="shared" ref="BH92:BH133" si="7">IF(N92="sníž. přenesená",J92,0)</f>
        <v>0</v>
      </c>
      <c r="BI92" s="205">
        <f t="shared" ref="BI92:BI133" si="8">IF(N92="nulová",J92,0)</f>
        <v>0</v>
      </c>
      <c r="BJ92" s="18" t="s">
        <v>80</v>
      </c>
      <c r="BK92" s="205">
        <f t="shared" ref="BK92:BK133" si="9">ROUND(I92*H92,2)</f>
        <v>0</v>
      </c>
      <c r="BL92" s="18" t="s">
        <v>212</v>
      </c>
      <c r="BM92" s="204" t="s">
        <v>82</v>
      </c>
    </row>
    <row r="93" spans="1:65" s="2" customFormat="1" ht="21.75" customHeight="1">
      <c r="A93" s="35"/>
      <c r="B93" s="36"/>
      <c r="C93" s="193" t="s">
        <v>72</v>
      </c>
      <c r="D93" s="193" t="s">
        <v>208</v>
      </c>
      <c r="E93" s="194" t="s">
        <v>5016</v>
      </c>
      <c r="F93" s="195" t="s">
        <v>5017</v>
      </c>
      <c r="G93" s="196" t="s">
        <v>862</v>
      </c>
      <c r="H93" s="197">
        <v>1</v>
      </c>
      <c r="I93" s="198"/>
      <c r="J93" s="199">
        <f t="shared" si="0"/>
        <v>0</v>
      </c>
      <c r="K93" s="195" t="s">
        <v>19</v>
      </c>
      <c r="L93" s="40"/>
      <c r="M93" s="200" t="s">
        <v>19</v>
      </c>
      <c r="N93" s="201" t="s">
        <v>43</v>
      </c>
      <c r="O93" s="65"/>
      <c r="P93" s="202">
        <f t="shared" si="1"/>
        <v>0</v>
      </c>
      <c r="Q93" s="202">
        <v>0</v>
      </c>
      <c r="R93" s="202">
        <f t="shared" si="2"/>
        <v>0</v>
      </c>
      <c r="S93" s="202">
        <v>0</v>
      </c>
      <c r="T93" s="203">
        <f t="shared" si="3"/>
        <v>0</v>
      </c>
      <c r="U93" s="35"/>
      <c r="V93" s="35"/>
      <c r="W93" s="35"/>
      <c r="X93" s="35"/>
      <c r="Y93" s="35"/>
      <c r="Z93" s="35"/>
      <c r="AA93" s="35"/>
      <c r="AB93" s="35"/>
      <c r="AC93" s="35"/>
      <c r="AD93" s="35"/>
      <c r="AE93" s="35"/>
      <c r="AR93" s="204" t="s">
        <v>212</v>
      </c>
      <c r="AT93" s="204" t="s">
        <v>208</v>
      </c>
      <c r="AU93" s="204" t="s">
        <v>80</v>
      </c>
      <c r="AY93" s="18" t="s">
        <v>206</v>
      </c>
      <c r="BE93" s="205">
        <f t="shared" si="4"/>
        <v>0</v>
      </c>
      <c r="BF93" s="205">
        <f t="shared" si="5"/>
        <v>0</v>
      </c>
      <c r="BG93" s="205">
        <f t="shared" si="6"/>
        <v>0</v>
      </c>
      <c r="BH93" s="205">
        <f t="shared" si="7"/>
        <v>0</v>
      </c>
      <c r="BI93" s="205">
        <f t="shared" si="8"/>
        <v>0</v>
      </c>
      <c r="BJ93" s="18" t="s">
        <v>80</v>
      </c>
      <c r="BK93" s="205">
        <f t="shared" si="9"/>
        <v>0</v>
      </c>
      <c r="BL93" s="18" t="s">
        <v>212</v>
      </c>
      <c r="BM93" s="204" t="s">
        <v>212</v>
      </c>
    </row>
    <row r="94" spans="1:65" s="2" customFormat="1" ht="21.75" customHeight="1">
      <c r="A94" s="35"/>
      <c r="B94" s="36"/>
      <c r="C94" s="193" t="s">
        <v>72</v>
      </c>
      <c r="D94" s="193" t="s">
        <v>208</v>
      </c>
      <c r="E94" s="194" t="s">
        <v>5018</v>
      </c>
      <c r="F94" s="195" t="s">
        <v>5019</v>
      </c>
      <c r="G94" s="196" t="s">
        <v>862</v>
      </c>
      <c r="H94" s="197">
        <v>1</v>
      </c>
      <c r="I94" s="198"/>
      <c r="J94" s="199">
        <f t="shared" si="0"/>
        <v>0</v>
      </c>
      <c r="K94" s="195" t="s">
        <v>19</v>
      </c>
      <c r="L94" s="40"/>
      <c r="M94" s="200" t="s">
        <v>19</v>
      </c>
      <c r="N94" s="201" t="s">
        <v>43</v>
      </c>
      <c r="O94" s="65"/>
      <c r="P94" s="202">
        <f t="shared" si="1"/>
        <v>0</v>
      </c>
      <c r="Q94" s="202">
        <v>0</v>
      </c>
      <c r="R94" s="202">
        <f t="shared" si="2"/>
        <v>0</v>
      </c>
      <c r="S94" s="202">
        <v>0</v>
      </c>
      <c r="T94" s="203">
        <f t="shared" si="3"/>
        <v>0</v>
      </c>
      <c r="U94" s="35"/>
      <c r="V94" s="35"/>
      <c r="W94" s="35"/>
      <c r="X94" s="35"/>
      <c r="Y94" s="35"/>
      <c r="Z94" s="35"/>
      <c r="AA94" s="35"/>
      <c r="AB94" s="35"/>
      <c r="AC94" s="35"/>
      <c r="AD94" s="35"/>
      <c r="AE94" s="35"/>
      <c r="AR94" s="204" t="s">
        <v>212</v>
      </c>
      <c r="AT94" s="204" t="s">
        <v>208</v>
      </c>
      <c r="AU94" s="204" t="s">
        <v>80</v>
      </c>
      <c r="AY94" s="18" t="s">
        <v>206</v>
      </c>
      <c r="BE94" s="205">
        <f t="shared" si="4"/>
        <v>0</v>
      </c>
      <c r="BF94" s="205">
        <f t="shared" si="5"/>
        <v>0</v>
      </c>
      <c r="BG94" s="205">
        <f t="shared" si="6"/>
        <v>0</v>
      </c>
      <c r="BH94" s="205">
        <f t="shared" si="7"/>
        <v>0</v>
      </c>
      <c r="BI94" s="205">
        <f t="shared" si="8"/>
        <v>0</v>
      </c>
      <c r="BJ94" s="18" t="s">
        <v>80</v>
      </c>
      <c r="BK94" s="205">
        <f t="shared" si="9"/>
        <v>0</v>
      </c>
      <c r="BL94" s="18" t="s">
        <v>212</v>
      </c>
      <c r="BM94" s="204" t="s">
        <v>231</v>
      </c>
    </row>
    <row r="95" spans="1:65" s="2" customFormat="1" ht="16.5" customHeight="1">
      <c r="A95" s="35"/>
      <c r="B95" s="36"/>
      <c r="C95" s="193" t="s">
        <v>72</v>
      </c>
      <c r="D95" s="193" t="s">
        <v>208</v>
      </c>
      <c r="E95" s="194" t="s">
        <v>5020</v>
      </c>
      <c r="F95" s="195" t="s">
        <v>5021</v>
      </c>
      <c r="G95" s="196" t="s">
        <v>862</v>
      </c>
      <c r="H95" s="197">
        <v>1</v>
      </c>
      <c r="I95" s="198"/>
      <c r="J95" s="199">
        <f t="shared" si="0"/>
        <v>0</v>
      </c>
      <c r="K95" s="195" t="s">
        <v>19</v>
      </c>
      <c r="L95" s="40"/>
      <c r="M95" s="200" t="s">
        <v>19</v>
      </c>
      <c r="N95" s="201" t="s">
        <v>43</v>
      </c>
      <c r="O95" s="65"/>
      <c r="P95" s="202">
        <f t="shared" si="1"/>
        <v>0</v>
      </c>
      <c r="Q95" s="202">
        <v>0</v>
      </c>
      <c r="R95" s="202">
        <f t="shared" si="2"/>
        <v>0</v>
      </c>
      <c r="S95" s="202">
        <v>0</v>
      </c>
      <c r="T95" s="203">
        <f t="shared" si="3"/>
        <v>0</v>
      </c>
      <c r="U95" s="35"/>
      <c r="V95" s="35"/>
      <c r="W95" s="35"/>
      <c r="X95" s="35"/>
      <c r="Y95" s="35"/>
      <c r="Z95" s="35"/>
      <c r="AA95" s="35"/>
      <c r="AB95" s="35"/>
      <c r="AC95" s="35"/>
      <c r="AD95" s="35"/>
      <c r="AE95" s="35"/>
      <c r="AR95" s="204" t="s">
        <v>212</v>
      </c>
      <c r="AT95" s="204" t="s">
        <v>208</v>
      </c>
      <c r="AU95" s="204" t="s">
        <v>80</v>
      </c>
      <c r="AY95" s="18" t="s">
        <v>206</v>
      </c>
      <c r="BE95" s="205">
        <f t="shared" si="4"/>
        <v>0</v>
      </c>
      <c r="BF95" s="205">
        <f t="shared" si="5"/>
        <v>0</v>
      </c>
      <c r="BG95" s="205">
        <f t="shared" si="6"/>
        <v>0</v>
      </c>
      <c r="BH95" s="205">
        <f t="shared" si="7"/>
        <v>0</v>
      </c>
      <c r="BI95" s="205">
        <f t="shared" si="8"/>
        <v>0</v>
      </c>
      <c r="BJ95" s="18" t="s">
        <v>80</v>
      </c>
      <c r="BK95" s="205">
        <f t="shared" si="9"/>
        <v>0</v>
      </c>
      <c r="BL95" s="18" t="s">
        <v>212</v>
      </c>
      <c r="BM95" s="204" t="s">
        <v>239</v>
      </c>
    </row>
    <row r="96" spans="1:65" s="2" customFormat="1" ht="21.75" customHeight="1">
      <c r="A96" s="35"/>
      <c r="B96" s="36"/>
      <c r="C96" s="193" t="s">
        <v>72</v>
      </c>
      <c r="D96" s="193" t="s">
        <v>208</v>
      </c>
      <c r="E96" s="194" t="s">
        <v>5022</v>
      </c>
      <c r="F96" s="195" t="s">
        <v>5023</v>
      </c>
      <c r="G96" s="196" t="s">
        <v>862</v>
      </c>
      <c r="H96" s="197">
        <v>1</v>
      </c>
      <c r="I96" s="198"/>
      <c r="J96" s="199">
        <f t="shared" si="0"/>
        <v>0</v>
      </c>
      <c r="K96" s="195" t="s">
        <v>19</v>
      </c>
      <c r="L96" s="40"/>
      <c r="M96" s="200" t="s">
        <v>19</v>
      </c>
      <c r="N96" s="201" t="s">
        <v>43</v>
      </c>
      <c r="O96" s="65"/>
      <c r="P96" s="202">
        <f t="shared" si="1"/>
        <v>0</v>
      </c>
      <c r="Q96" s="202">
        <v>0</v>
      </c>
      <c r="R96" s="202">
        <f t="shared" si="2"/>
        <v>0</v>
      </c>
      <c r="S96" s="202">
        <v>0</v>
      </c>
      <c r="T96" s="203">
        <f t="shared" si="3"/>
        <v>0</v>
      </c>
      <c r="U96" s="35"/>
      <c r="V96" s="35"/>
      <c r="W96" s="35"/>
      <c r="X96" s="35"/>
      <c r="Y96" s="35"/>
      <c r="Z96" s="35"/>
      <c r="AA96" s="35"/>
      <c r="AB96" s="35"/>
      <c r="AC96" s="35"/>
      <c r="AD96" s="35"/>
      <c r="AE96" s="35"/>
      <c r="AR96" s="204" t="s">
        <v>212</v>
      </c>
      <c r="AT96" s="204" t="s">
        <v>208</v>
      </c>
      <c r="AU96" s="204" t="s">
        <v>80</v>
      </c>
      <c r="AY96" s="18" t="s">
        <v>206</v>
      </c>
      <c r="BE96" s="205">
        <f t="shared" si="4"/>
        <v>0</v>
      </c>
      <c r="BF96" s="205">
        <f t="shared" si="5"/>
        <v>0</v>
      </c>
      <c r="BG96" s="205">
        <f t="shared" si="6"/>
        <v>0</v>
      </c>
      <c r="BH96" s="205">
        <f t="shared" si="7"/>
        <v>0</v>
      </c>
      <c r="BI96" s="205">
        <f t="shared" si="8"/>
        <v>0</v>
      </c>
      <c r="BJ96" s="18" t="s">
        <v>80</v>
      </c>
      <c r="BK96" s="205">
        <f t="shared" si="9"/>
        <v>0</v>
      </c>
      <c r="BL96" s="18" t="s">
        <v>212</v>
      </c>
      <c r="BM96" s="204" t="s">
        <v>248</v>
      </c>
    </row>
    <row r="97" spans="1:65" s="2" customFormat="1" ht="21.75" customHeight="1">
      <c r="A97" s="35"/>
      <c r="B97" s="36"/>
      <c r="C97" s="193" t="s">
        <v>72</v>
      </c>
      <c r="D97" s="193" t="s">
        <v>208</v>
      </c>
      <c r="E97" s="194" t="s">
        <v>5024</v>
      </c>
      <c r="F97" s="195" t="s">
        <v>5025</v>
      </c>
      <c r="G97" s="196" t="s">
        <v>862</v>
      </c>
      <c r="H97" s="197">
        <v>1</v>
      </c>
      <c r="I97" s="198"/>
      <c r="J97" s="199">
        <f t="shared" si="0"/>
        <v>0</v>
      </c>
      <c r="K97" s="195" t="s">
        <v>19</v>
      </c>
      <c r="L97" s="40"/>
      <c r="M97" s="200" t="s">
        <v>19</v>
      </c>
      <c r="N97" s="201" t="s">
        <v>43</v>
      </c>
      <c r="O97" s="65"/>
      <c r="P97" s="202">
        <f t="shared" si="1"/>
        <v>0</v>
      </c>
      <c r="Q97" s="202">
        <v>0</v>
      </c>
      <c r="R97" s="202">
        <f t="shared" si="2"/>
        <v>0</v>
      </c>
      <c r="S97" s="202">
        <v>0</v>
      </c>
      <c r="T97" s="203">
        <f t="shared" si="3"/>
        <v>0</v>
      </c>
      <c r="U97" s="35"/>
      <c r="V97" s="35"/>
      <c r="W97" s="35"/>
      <c r="X97" s="35"/>
      <c r="Y97" s="35"/>
      <c r="Z97" s="35"/>
      <c r="AA97" s="35"/>
      <c r="AB97" s="35"/>
      <c r="AC97" s="35"/>
      <c r="AD97" s="35"/>
      <c r="AE97" s="35"/>
      <c r="AR97" s="204" t="s">
        <v>212</v>
      </c>
      <c r="AT97" s="204" t="s">
        <v>208</v>
      </c>
      <c r="AU97" s="204" t="s">
        <v>80</v>
      </c>
      <c r="AY97" s="18" t="s">
        <v>206</v>
      </c>
      <c r="BE97" s="205">
        <f t="shared" si="4"/>
        <v>0</v>
      </c>
      <c r="BF97" s="205">
        <f t="shared" si="5"/>
        <v>0</v>
      </c>
      <c r="BG97" s="205">
        <f t="shared" si="6"/>
        <v>0</v>
      </c>
      <c r="BH97" s="205">
        <f t="shared" si="7"/>
        <v>0</v>
      </c>
      <c r="BI97" s="205">
        <f t="shared" si="8"/>
        <v>0</v>
      </c>
      <c r="BJ97" s="18" t="s">
        <v>80</v>
      </c>
      <c r="BK97" s="205">
        <f t="shared" si="9"/>
        <v>0</v>
      </c>
      <c r="BL97" s="18" t="s">
        <v>212</v>
      </c>
      <c r="BM97" s="204" t="s">
        <v>257</v>
      </c>
    </row>
    <row r="98" spans="1:65" s="2" customFormat="1" ht="16.5" customHeight="1">
      <c r="A98" s="35"/>
      <c r="B98" s="36"/>
      <c r="C98" s="193" t="s">
        <v>72</v>
      </c>
      <c r="D98" s="193" t="s">
        <v>208</v>
      </c>
      <c r="E98" s="194" t="s">
        <v>5026</v>
      </c>
      <c r="F98" s="195" t="s">
        <v>5027</v>
      </c>
      <c r="G98" s="196" t="s">
        <v>862</v>
      </c>
      <c r="H98" s="197">
        <v>1</v>
      </c>
      <c r="I98" s="198"/>
      <c r="J98" s="199">
        <f t="shared" si="0"/>
        <v>0</v>
      </c>
      <c r="K98" s="195" t="s">
        <v>19</v>
      </c>
      <c r="L98" s="40"/>
      <c r="M98" s="200" t="s">
        <v>19</v>
      </c>
      <c r="N98" s="201" t="s">
        <v>43</v>
      </c>
      <c r="O98" s="65"/>
      <c r="P98" s="202">
        <f t="shared" si="1"/>
        <v>0</v>
      </c>
      <c r="Q98" s="202">
        <v>0</v>
      </c>
      <c r="R98" s="202">
        <f t="shared" si="2"/>
        <v>0</v>
      </c>
      <c r="S98" s="202">
        <v>0</v>
      </c>
      <c r="T98" s="203">
        <f t="shared" si="3"/>
        <v>0</v>
      </c>
      <c r="U98" s="35"/>
      <c r="V98" s="35"/>
      <c r="W98" s="35"/>
      <c r="X98" s="35"/>
      <c r="Y98" s="35"/>
      <c r="Z98" s="35"/>
      <c r="AA98" s="35"/>
      <c r="AB98" s="35"/>
      <c r="AC98" s="35"/>
      <c r="AD98" s="35"/>
      <c r="AE98" s="35"/>
      <c r="AR98" s="204" t="s">
        <v>212</v>
      </c>
      <c r="AT98" s="204" t="s">
        <v>208</v>
      </c>
      <c r="AU98" s="204" t="s">
        <v>80</v>
      </c>
      <c r="AY98" s="18" t="s">
        <v>206</v>
      </c>
      <c r="BE98" s="205">
        <f t="shared" si="4"/>
        <v>0</v>
      </c>
      <c r="BF98" s="205">
        <f t="shared" si="5"/>
        <v>0</v>
      </c>
      <c r="BG98" s="205">
        <f t="shared" si="6"/>
        <v>0</v>
      </c>
      <c r="BH98" s="205">
        <f t="shared" si="7"/>
        <v>0</v>
      </c>
      <c r="BI98" s="205">
        <f t="shared" si="8"/>
        <v>0</v>
      </c>
      <c r="BJ98" s="18" t="s">
        <v>80</v>
      </c>
      <c r="BK98" s="205">
        <f t="shared" si="9"/>
        <v>0</v>
      </c>
      <c r="BL98" s="18" t="s">
        <v>212</v>
      </c>
      <c r="BM98" s="204" t="s">
        <v>266</v>
      </c>
    </row>
    <row r="99" spans="1:65" s="2" customFormat="1" ht="21.75" customHeight="1">
      <c r="A99" s="35"/>
      <c r="B99" s="36"/>
      <c r="C99" s="193" t="s">
        <v>72</v>
      </c>
      <c r="D99" s="193" t="s">
        <v>208</v>
      </c>
      <c r="E99" s="194" t="s">
        <v>5028</v>
      </c>
      <c r="F99" s="195" t="s">
        <v>5029</v>
      </c>
      <c r="G99" s="196" t="s">
        <v>862</v>
      </c>
      <c r="H99" s="197">
        <v>1</v>
      </c>
      <c r="I99" s="198"/>
      <c r="J99" s="199">
        <f t="shared" si="0"/>
        <v>0</v>
      </c>
      <c r="K99" s="195" t="s">
        <v>19</v>
      </c>
      <c r="L99" s="40"/>
      <c r="M99" s="200" t="s">
        <v>19</v>
      </c>
      <c r="N99" s="201" t="s">
        <v>43</v>
      </c>
      <c r="O99" s="65"/>
      <c r="P99" s="202">
        <f t="shared" si="1"/>
        <v>0</v>
      </c>
      <c r="Q99" s="202">
        <v>0</v>
      </c>
      <c r="R99" s="202">
        <f t="shared" si="2"/>
        <v>0</v>
      </c>
      <c r="S99" s="202">
        <v>0</v>
      </c>
      <c r="T99" s="203">
        <f t="shared" si="3"/>
        <v>0</v>
      </c>
      <c r="U99" s="35"/>
      <c r="V99" s="35"/>
      <c r="W99" s="35"/>
      <c r="X99" s="35"/>
      <c r="Y99" s="35"/>
      <c r="Z99" s="35"/>
      <c r="AA99" s="35"/>
      <c r="AB99" s="35"/>
      <c r="AC99" s="35"/>
      <c r="AD99" s="35"/>
      <c r="AE99" s="35"/>
      <c r="AR99" s="204" t="s">
        <v>212</v>
      </c>
      <c r="AT99" s="204" t="s">
        <v>208</v>
      </c>
      <c r="AU99" s="204" t="s">
        <v>80</v>
      </c>
      <c r="AY99" s="18" t="s">
        <v>206</v>
      </c>
      <c r="BE99" s="205">
        <f t="shared" si="4"/>
        <v>0</v>
      </c>
      <c r="BF99" s="205">
        <f t="shared" si="5"/>
        <v>0</v>
      </c>
      <c r="BG99" s="205">
        <f t="shared" si="6"/>
        <v>0</v>
      </c>
      <c r="BH99" s="205">
        <f t="shared" si="7"/>
        <v>0</v>
      </c>
      <c r="BI99" s="205">
        <f t="shared" si="8"/>
        <v>0</v>
      </c>
      <c r="BJ99" s="18" t="s">
        <v>80</v>
      </c>
      <c r="BK99" s="205">
        <f t="shared" si="9"/>
        <v>0</v>
      </c>
      <c r="BL99" s="18" t="s">
        <v>212</v>
      </c>
      <c r="BM99" s="204" t="s">
        <v>343</v>
      </c>
    </row>
    <row r="100" spans="1:65" s="2" customFormat="1" ht="21.75" customHeight="1">
      <c r="A100" s="35"/>
      <c r="B100" s="36"/>
      <c r="C100" s="193" t="s">
        <v>72</v>
      </c>
      <c r="D100" s="193" t="s">
        <v>208</v>
      </c>
      <c r="E100" s="194" t="s">
        <v>5030</v>
      </c>
      <c r="F100" s="195" t="s">
        <v>5031</v>
      </c>
      <c r="G100" s="196" t="s">
        <v>862</v>
      </c>
      <c r="H100" s="197">
        <v>1</v>
      </c>
      <c r="I100" s="198"/>
      <c r="J100" s="199">
        <f t="shared" si="0"/>
        <v>0</v>
      </c>
      <c r="K100" s="195" t="s">
        <v>19</v>
      </c>
      <c r="L100" s="40"/>
      <c r="M100" s="200" t="s">
        <v>19</v>
      </c>
      <c r="N100" s="201" t="s">
        <v>43</v>
      </c>
      <c r="O100" s="65"/>
      <c r="P100" s="202">
        <f t="shared" si="1"/>
        <v>0</v>
      </c>
      <c r="Q100" s="202">
        <v>0</v>
      </c>
      <c r="R100" s="202">
        <f t="shared" si="2"/>
        <v>0</v>
      </c>
      <c r="S100" s="202">
        <v>0</v>
      </c>
      <c r="T100" s="203">
        <f t="shared" si="3"/>
        <v>0</v>
      </c>
      <c r="U100" s="35"/>
      <c r="V100" s="35"/>
      <c r="W100" s="35"/>
      <c r="X100" s="35"/>
      <c r="Y100" s="35"/>
      <c r="Z100" s="35"/>
      <c r="AA100" s="35"/>
      <c r="AB100" s="35"/>
      <c r="AC100" s="35"/>
      <c r="AD100" s="35"/>
      <c r="AE100" s="35"/>
      <c r="AR100" s="204" t="s">
        <v>212</v>
      </c>
      <c r="AT100" s="204" t="s">
        <v>208</v>
      </c>
      <c r="AU100" s="204" t="s">
        <v>80</v>
      </c>
      <c r="AY100" s="18" t="s">
        <v>206</v>
      </c>
      <c r="BE100" s="205">
        <f t="shared" si="4"/>
        <v>0</v>
      </c>
      <c r="BF100" s="205">
        <f t="shared" si="5"/>
        <v>0</v>
      </c>
      <c r="BG100" s="205">
        <f t="shared" si="6"/>
        <v>0</v>
      </c>
      <c r="BH100" s="205">
        <f t="shared" si="7"/>
        <v>0</v>
      </c>
      <c r="BI100" s="205">
        <f t="shared" si="8"/>
        <v>0</v>
      </c>
      <c r="BJ100" s="18" t="s">
        <v>80</v>
      </c>
      <c r="BK100" s="205">
        <f t="shared" si="9"/>
        <v>0</v>
      </c>
      <c r="BL100" s="18" t="s">
        <v>212</v>
      </c>
      <c r="BM100" s="204" t="s">
        <v>353</v>
      </c>
    </row>
    <row r="101" spans="1:65" s="2" customFormat="1" ht="21.75" customHeight="1">
      <c r="A101" s="35"/>
      <c r="B101" s="36"/>
      <c r="C101" s="193" t="s">
        <v>72</v>
      </c>
      <c r="D101" s="193" t="s">
        <v>208</v>
      </c>
      <c r="E101" s="194" t="s">
        <v>5032</v>
      </c>
      <c r="F101" s="195" t="s">
        <v>5033</v>
      </c>
      <c r="G101" s="196" t="s">
        <v>862</v>
      </c>
      <c r="H101" s="197">
        <v>1</v>
      </c>
      <c r="I101" s="198"/>
      <c r="J101" s="199">
        <f t="shared" si="0"/>
        <v>0</v>
      </c>
      <c r="K101" s="195" t="s">
        <v>19</v>
      </c>
      <c r="L101" s="40"/>
      <c r="M101" s="200" t="s">
        <v>19</v>
      </c>
      <c r="N101" s="201" t="s">
        <v>43</v>
      </c>
      <c r="O101" s="65"/>
      <c r="P101" s="202">
        <f t="shared" si="1"/>
        <v>0</v>
      </c>
      <c r="Q101" s="202">
        <v>0</v>
      </c>
      <c r="R101" s="202">
        <f t="shared" si="2"/>
        <v>0</v>
      </c>
      <c r="S101" s="202">
        <v>0</v>
      </c>
      <c r="T101" s="203">
        <f t="shared" si="3"/>
        <v>0</v>
      </c>
      <c r="U101" s="35"/>
      <c r="V101" s="35"/>
      <c r="W101" s="35"/>
      <c r="X101" s="35"/>
      <c r="Y101" s="35"/>
      <c r="Z101" s="35"/>
      <c r="AA101" s="35"/>
      <c r="AB101" s="35"/>
      <c r="AC101" s="35"/>
      <c r="AD101" s="35"/>
      <c r="AE101" s="35"/>
      <c r="AR101" s="204" t="s">
        <v>212</v>
      </c>
      <c r="AT101" s="204" t="s">
        <v>208</v>
      </c>
      <c r="AU101" s="204" t="s">
        <v>80</v>
      </c>
      <c r="AY101" s="18" t="s">
        <v>206</v>
      </c>
      <c r="BE101" s="205">
        <f t="shared" si="4"/>
        <v>0</v>
      </c>
      <c r="BF101" s="205">
        <f t="shared" si="5"/>
        <v>0</v>
      </c>
      <c r="BG101" s="205">
        <f t="shared" si="6"/>
        <v>0</v>
      </c>
      <c r="BH101" s="205">
        <f t="shared" si="7"/>
        <v>0</v>
      </c>
      <c r="BI101" s="205">
        <f t="shared" si="8"/>
        <v>0</v>
      </c>
      <c r="BJ101" s="18" t="s">
        <v>80</v>
      </c>
      <c r="BK101" s="205">
        <f t="shared" si="9"/>
        <v>0</v>
      </c>
      <c r="BL101" s="18" t="s">
        <v>212</v>
      </c>
      <c r="BM101" s="204" t="s">
        <v>362</v>
      </c>
    </row>
    <row r="102" spans="1:65" s="2" customFormat="1" ht="21.75" customHeight="1">
      <c r="A102" s="35"/>
      <c r="B102" s="36"/>
      <c r="C102" s="193" t="s">
        <v>72</v>
      </c>
      <c r="D102" s="193" t="s">
        <v>208</v>
      </c>
      <c r="E102" s="194" t="s">
        <v>5034</v>
      </c>
      <c r="F102" s="195" t="s">
        <v>5035</v>
      </c>
      <c r="G102" s="196" t="s">
        <v>862</v>
      </c>
      <c r="H102" s="197">
        <v>1</v>
      </c>
      <c r="I102" s="198"/>
      <c r="J102" s="199">
        <f t="shared" si="0"/>
        <v>0</v>
      </c>
      <c r="K102" s="195" t="s">
        <v>19</v>
      </c>
      <c r="L102" s="40"/>
      <c r="M102" s="200" t="s">
        <v>19</v>
      </c>
      <c r="N102" s="201" t="s">
        <v>43</v>
      </c>
      <c r="O102" s="65"/>
      <c r="P102" s="202">
        <f t="shared" si="1"/>
        <v>0</v>
      </c>
      <c r="Q102" s="202">
        <v>0</v>
      </c>
      <c r="R102" s="202">
        <f t="shared" si="2"/>
        <v>0</v>
      </c>
      <c r="S102" s="202">
        <v>0</v>
      </c>
      <c r="T102" s="203">
        <f t="shared" si="3"/>
        <v>0</v>
      </c>
      <c r="U102" s="35"/>
      <c r="V102" s="35"/>
      <c r="W102" s="35"/>
      <c r="X102" s="35"/>
      <c r="Y102" s="35"/>
      <c r="Z102" s="35"/>
      <c r="AA102" s="35"/>
      <c r="AB102" s="35"/>
      <c r="AC102" s="35"/>
      <c r="AD102" s="35"/>
      <c r="AE102" s="35"/>
      <c r="AR102" s="204" t="s">
        <v>212</v>
      </c>
      <c r="AT102" s="204" t="s">
        <v>208</v>
      </c>
      <c r="AU102" s="204" t="s">
        <v>80</v>
      </c>
      <c r="AY102" s="18" t="s">
        <v>206</v>
      </c>
      <c r="BE102" s="205">
        <f t="shared" si="4"/>
        <v>0</v>
      </c>
      <c r="BF102" s="205">
        <f t="shared" si="5"/>
        <v>0</v>
      </c>
      <c r="BG102" s="205">
        <f t="shared" si="6"/>
        <v>0</v>
      </c>
      <c r="BH102" s="205">
        <f t="shared" si="7"/>
        <v>0</v>
      </c>
      <c r="BI102" s="205">
        <f t="shared" si="8"/>
        <v>0</v>
      </c>
      <c r="BJ102" s="18" t="s">
        <v>80</v>
      </c>
      <c r="BK102" s="205">
        <f t="shared" si="9"/>
        <v>0</v>
      </c>
      <c r="BL102" s="18" t="s">
        <v>212</v>
      </c>
      <c r="BM102" s="204" t="s">
        <v>371</v>
      </c>
    </row>
    <row r="103" spans="1:65" s="2" customFormat="1" ht="21.75" customHeight="1">
      <c r="A103" s="35"/>
      <c r="B103" s="36"/>
      <c r="C103" s="193" t="s">
        <v>72</v>
      </c>
      <c r="D103" s="193" t="s">
        <v>208</v>
      </c>
      <c r="E103" s="194" t="s">
        <v>5036</v>
      </c>
      <c r="F103" s="195" t="s">
        <v>5037</v>
      </c>
      <c r="G103" s="196" t="s">
        <v>862</v>
      </c>
      <c r="H103" s="197">
        <v>1</v>
      </c>
      <c r="I103" s="198"/>
      <c r="J103" s="199">
        <f t="shared" si="0"/>
        <v>0</v>
      </c>
      <c r="K103" s="195" t="s">
        <v>19</v>
      </c>
      <c r="L103" s="40"/>
      <c r="M103" s="200" t="s">
        <v>19</v>
      </c>
      <c r="N103" s="201" t="s">
        <v>43</v>
      </c>
      <c r="O103" s="65"/>
      <c r="P103" s="202">
        <f t="shared" si="1"/>
        <v>0</v>
      </c>
      <c r="Q103" s="202">
        <v>0</v>
      </c>
      <c r="R103" s="202">
        <f t="shared" si="2"/>
        <v>0</v>
      </c>
      <c r="S103" s="202">
        <v>0</v>
      </c>
      <c r="T103" s="203">
        <f t="shared" si="3"/>
        <v>0</v>
      </c>
      <c r="U103" s="35"/>
      <c r="V103" s="35"/>
      <c r="W103" s="35"/>
      <c r="X103" s="35"/>
      <c r="Y103" s="35"/>
      <c r="Z103" s="35"/>
      <c r="AA103" s="35"/>
      <c r="AB103" s="35"/>
      <c r="AC103" s="35"/>
      <c r="AD103" s="35"/>
      <c r="AE103" s="35"/>
      <c r="AR103" s="204" t="s">
        <v>212</v>
      </c>
      <c r="AT103" s="204" t="s">
        <v>208</v>
      </c>
      <c r="AU103" s="204" t="s">
        <v>80</v>
      </c>
      <c r="AY103" s="18" t="s">
        <v>206</v>
      </c>
      <c r="BE103" s="205">
        <f t="shared" si="4"/>
        <v>0</v>
      </c>
      <c r="BF103" s="205">
        <f t="shared" si="5"/>
        <v>0</v>
      </c>
      <c r="BG103" s="205">
        <f t="shared" si="6"/>
        <v>0</v>
      </c>
      <c r="BH103" s="205">
        <f t="shared" si="7"/>
        <v>0</v>
      </c>
      <c r="BI103" s="205">
        <f t="shared" si="8"/>
        <v>0</v>
      </c>
      <c r="BJ103" s="18" t="s">
        <v>80</v>
      </c>
      <c r="BK103" s="205">
        <f t="shared" si="9"/>
        <v>0</v>
      </c>
      <c r="BL103" s="18" t="s">
        <v>212</v>
      </c>
      <c r="BM103" s="204" t="s">
        <v>380</v>
      </c>
    </row>
    <row r="104" spans="1:65" s="2" customFormat="1" ht="21.75" customHeight="1">
      <c r="A104" s="35"/>
      <c r="B104" s="36"/>
      <c r="C104" s="193" t="s">
        <v>72</v>
      </c>
      <c r="D104" s="193" t="s">
        <v>208</v>
      </c>
      <c r="E104" s="194" t="s">
        <v>5038</v>
      </c>
      <c r="F104" s="195" t="s">
        <v>5039</v>
      </c>
      <c r="G104" s="196" t="s">
        <v>862</v>
      </c>
      <c r="H104" s="197">
        <v>1</v>
      </c>
      <c r="I104" s="198"/>
      <c r="J104" s="199">
        <f t="shared" si="0"/>
        <v>0</v>
      </c>
      <c r="K104" s="195" t="s">
        <v>19</v>
      </c>
      <c r="L104" s="40"/>
      <c r="M104" s="200" t="s">
        <v>19</v>
      </c>
      <c r="N104" s="201" t="s">
        <v>43</v>
      </c>
      <c r="O104" s="65"/>
      <c r="P104" s="202">
        <f t="shared" si="1"/>
        <v>0</v>
      </c>
      <c r="Q104" s="202">
        <v>0</v>
      </c>
      <c r="R104" s="202">
        <f t="shared" si="2"/>
        <v>0</v>
      </c>
      <c r="S104" s="202">
        <v>0</v>
      </c>
      <c r="T104" s="203">
        <f t="shared" si="3"/>
        <v>0</v>
      </c>
      <c r="U104" s="35"/>
      <c r="V104" s="35"/>
      <c r="W104" s="35"/>
      <c r="X104" s="35"/>
      <c r="Y104" s="35"/>
      <c r="Z104" s="35"/>
      <c r="AA104" s="35"/>
      <c r="AB104" s="35"/>
      <c r="AC104" s="35"/>
      <c r="AD104" s="35"/>
      <c r="AE104" s="35"/>
      <c r="AR104" s="204" t="s">
        <v>212</v>
      </c>
      <c r="AT104" s="204" t="s">
        <v>208</v>
      </c>
      <c r="AU104" s="204" t="s">
        <v>80</v>
      </c>
      <c r="AY104" s="18" t="s">
        <v>206</v>
      </c>
      <c r="BE104" s="205">
        <f t="shared" si="4"/>
        <v>0</v>
      </c>
      <c r="BF104" s="205">
        <f t="shared" si="5"/>
        <v>0</v>
      </c>
      <c r="BG104" s="205">
        <f t="shared" si="6"/>
        <v>0</v>
      </c>
      <c r="BH104" s="205">
        <f t="shared" si="7"/>
        <v>0</v>
      </c>
      <c r="BI104" s="205">
        <f t="shared" si="8"/>
        <v>0</v>
      </c>
      <c r="BJ104" s="18" t="s">
        <v>80</v>
      </c>
      <c r="BK104" s="205">
        <f t="shared" si="9"/>
        <v>0</v>
      </c>
      <c r="BL104" s="18" t="s">
        <v>212</v>
      </c>
      <c r="BM104" s="204" t="s">
        <v>389</v>
      </c>
    </row>
    <row r="105" spans="1:65" s="2" customFormat="1" ht="16.5" customHeight="1">
      <c r="A105" s="35"/>
      <c r="B105" s="36"/>
      <c r="C105" s="193" t="s">
        <v>72</v>
      </c>
      <c r="D105" s="193" t="s">
        <v>208</v>
      </c>
      <c r="E105" s="194" t="s">
        <v>5040</v>
      </c>
      <c r="F105" s="195" t="s">
        <v>5041</v>
      </c>
      <c r="G105" s="196" t="s">
        <v>862</v>
      </c>
      <c r="H105" s="197">
        <v>1</v>
      </c>
      <c r="I105" s="198"/>
      <c r="J105" s="199">
        <f t="shared" si="0"/>
        <v>0</v>
      </c>
      <c r="K105" s="195" t="s">
        <v>19</v>
      </c>
      <c r="L105" s="40"/>
      <c r="M105" s="200" t="s">
        <v>19</v>
      </c>
      <c r="N105" s="201" t="s">
        <v>43</v>
      </c>
      <c r="O105" s="65"/>
      <c r="P105" s="202">
        <f t="shared" si="1"/>
        <v>0</v>
      </c>
      <c r="Q105" s="202">
        <v>0</v>
      </c>
      <c r="R105" s="202">
        <f t="shared" si="2"/>
        <v>0</v>
      </c>
      <c r="S105" s="202">
        <v>0</v>
      </c>
      <c r="T105" s="203">
        <f t="shared" si="3"/>
        <v>0</v>
      </c>
      <c r="U105" s="35"/>
      <c r="V105" s="35"/>
      <c r="W105" s="35"/>
      <c r="X105" s="35"/>
      <c r="Y105" s="35"/>
      <c r="Z105" s="35"/>
      <c r="AA105" s="35"/>
      <c r="AB105" s="35"/>
      <c r="AC105" s="35"/>
      <c r="AD105" s="35"/>
      <c r="AE105" s="35"/>
      <c r="AR105" s="204" t="s">
        <v>212</v>
      </c>
      <c r="AT105" s="204" t="s">
        <v>208</v>
      </c>
      <c r="AU105" s="204" t="s">
        <v>80</v>
      </c>
      <c r="AY105" s="18" t="s">
        <v>206</v>
      </c>
      <c r="BE105" s="205">
        <f t="shared" si="4"/>
        <v>0</v>
      </c>
      <c r="BF105" s="205">
        <f t="shared" si="5"/>
        <v>0</v>
      </c>
      <c r="BG105" s="205">
        <f t="shared" si="6"/>
        <v>0</v>
      </c>
      <c r="BH105" s="205">
        <f t="shared" si="7"/>
        <v>0</v>
      </c>
      <c r="BI105" s="205">
        <f t="shared" si="8"/>
        <v>0</v>
      </c>
      <c r="BJ105" s="18" t="s">
        <v>80</v>
      </c>
      <c r="BK105" s="205">
        <f t="shared" si="9"/>
        <v>0</v>
      </c>
      <c r="BL105" s="18" t="s">
        <v>212</v>
      </c>
      <c r="BM105" s="204" t="s">
        <v>400</v>
      </c>
    </row>
    <row r="106" spans="1:65" s="2" customFormat="1" ht="16.5" customHeight="1">
      <c r="A106" s="35"/>
      <c r="B106" s="36"/>
      <c r="C106" s="193" t="s">
        <v>72</v>
      </c>
      <c r="D106" s="193" t="s">
        <v>208</v>
      </c>
      <c r="E106" s="194" t="s">
        <v>5042</v>
      </c>
      <c r="F106" s="195" t="s">
        <v>5043</v>
      </c>
      <c r="G106" s="196" t="s">
        <v>862</v>
      </c>
      <c r="H106" s="197">
        <v>3</v>
      </c>
      <c r="I106" s="198"/>
      <c r="J106" s="199">
        <f t="shared" si="0"/>
        <v>0</v>
      </c>
      <c r="K106" s="195" t="s">
        <v>19</v>
      </c>
      <c r="L106" s="40"/>
      <c r="M106" s="200" t="s">
        <v>19</v>
      </c>
      <c r="N106" s="201" t="s">
        <v>43</v>
      </c>
      <c r="O106" s="65"/>
      <c r="P106" s="202">
        <f t="shared" si="1"/>
        <v>0</v>
      </c>
      <c r="Q106" s="202">
        <v>0</v>
      </c>
      <c r="R106" s="202">
        <f t="shared" si="2"/>
        <v>0</v>
      </c>
      <c r="S106" s="202">
        <v>0</v>
      </c>
      <c r="T106" s="203">
        <f t="shared" si="3"/>
        <v>0</v>
      </c>
      <c r="U106" s="35"/>
      <c r="V106" s="35"/>
      <c r="W106" s="35"/>
      <c r="X106" s="35"/>
      <c r="Y106" s="35"/>
      <c r="Z106" s="35"/>
      <c r="AA106" s="35"/>
      <c r="AB106" s="35"/>
      <c r="AC106" s="35"/>
      <c r="AD106" s="35"/>
      <c r="AE106" s="35"/>
      <c r="AR106" s="204" t="s">
        <v>212</v>
      </c>
      <c r="AT106" s="204" t="s">
        <v>208</v>
      </c>
      <c r="AU106" s="204" t="s">
        <v>80</v>
      </c>
      <c r="AY106" s="18" t="s">
        <v>206</v>
      </c>
      <c r="BE106" s="205">
        <f t="shared" si="4"/>
        <v>0</v>
      </c>
      <c r="BF106" s="205">
        <f t="shared" si="5"/>
        <v>0</v>
      </c>
      <c r="BG106" s="205">
        <f t="shared" si="6"/>
        <v>0</v>
      </c>
      <c r="BH106" s="205">
        <f t="shared" si="7"/>
        <v>0</v>
      </c>
      <c r="BI106" s="205">
        <f t="shared" si="8"/>
        <v>0</v>
      </c>
      <c r="BJ106" s="18" t="s">
        <v>80</v>
      </c>
      <c r="BK106" s="205">
        <f t="shared" si="9"/>
        <v>0</v>
      </c>
      <c r="BL106" s="18" t="s">
        <v>212</v>
      </c>
      <c r="BM106" s="204" t="s">
        <v>412</v>
      </c>
    </row>
    <row r="107" spans="1:65" s="2" customFormat="1" ht="16.5" customHeight="1">
      <c r="A107" s="35"/>
      <c r="B107" s="36"/>
      <c r="C107" s="193" t="s">
        <v>72</v>
      </c>
      <c r="D107" s="193" t="s">
        <v>208</v>
      </c>
      <c r="E107" s="194" t="s">
        <v>5044</v>
      </c>
      <c r="F107" s="195" t="s">
        <v>5045</v>
      </c>
      <c r="G107" s="196" t="s">
        <v>862</v>
      </c>
      <c r="H107" s="197">
        <v>1</v>
      </c>
      <c r="I107" s="198"/>
      <c r="J107" s="199">
        <f t="shared" si="0"/>
        <v>0</v>
      </c>
      <c r="K107" s="195" t="s">
        <v>19</v>
      </c>
      <c r="L107" s="40"/>
      <c r="M107" s="200" t="s">
        <v>19</v>
      </c>
      <c r="N107" s="201" t="s">
        <v>43</v>
      </c>
      <c r="O107" s="65"/>
      <c r="P107" s="202">
        <f t="shared" si="1"/>
        <v>0</v>
      </c>
      <c r="Q107" s="202">
        <v>0</v>
      </c>
      <c r="R107" s="202">
        <f t="shared" si="2"/>
        <v>0</v>
      </c>
      <c r="S107" s="202">
        <v>0</v>
      </c>
      <c r="T107" s="203">
        <f t="shared" si="3"/>
        <v>0</v>
      </c>
      <c r="U107" s="35"/>
      <c r="V107" s="35"/>
      <c r="W107" s="35"/>
      <c r="X107" s="35"/>
      <c r="Y107" s="35"/>
      <c r="Z107" s="35"/>
      <c r="AA107" s="35"/>
      <c r="AB107" s="35"/>
      <c r="AC107" s="35"/>
      <c r="AD107" s="35"/>
      <c r="AE107" s="35"/>
      <c r="AR107" s="204" t="s">
        <v>212</v>
      </c>
      <c r="AT107" s="204" t="s">
        <v>208</v>
      </c>
      <c r="AU107" s="204" t="s">
        <v>80</v>
      </c>
      <c r="AY107" s="18" t="s">
        <v>206</v>
      </c>
      <c r="BE107" s="205">
        <f t="shared" si="4"/>
        <v>0</v>
      </c>
      <c r="BF107" s="205">
        <f t="shared" si="5"/>
        <v>0</v>
      </c>
      <c r="BG107" s="205">
        <f t="shared" si="6"/>
        <v>0</v>
      </c>
      <c r="BH107" s="205">
        <f t="shared" si="7"/>
        <v>0</v>
      </c>
      <c r="BI107" s="205">
        <f t="shared" si="8"/>
        <v>0</v>
      </c>
      <c r="BJ107" s="18" t="s">
        <v>80</v>
      </c>
      <c r="BK107" s="205">
        <f t="shared" si="9"/>
        <v>0</v>
      </c>
      <c r="BL107" s="18" t="s">
        <v>212</v>
      </c>
      <c r="BM107" s="204" t="s">
        <v>422</v>
      </c>
    </row>
    <row r="108" spans="1:65" s="2" customFormat="1" ht="16.5" customHeight="1">
      <c r="A108" s="35"/>
      <c r="B108" s="36"/>
      <c r="C108" s="193" t="s">
        <v>72</v>
      </c>
      <c r="D108" s="193" t="s">
        <v>208</v>
      </c>
      <c r="E108" s="194" t="s">
        <v>5046</v>
      </c>
      <c r="F108" s="195" t="s">
        <v>5047</v>
      </c>
      <c r="G108" s="196" t="s">
        <v>862</v>
      </c>
      <c r="H108" s="197">
        <v>1</v>
      </c>
      <c r="I108" s="198"/>
      <c r="J108" s="199">
        <f t="shared" si="0"/>
        <v>0</v>
      </c>
      <c r="K108" s="195" t="s">
        <v>19</v>
      </c>
      <c r="L108" s="40"/>
      <c r="M108" s="200" t="s">
        <v>19</v>
      </c>
      <c r="N108" s="201" t="s">
        <v>43</v>
      </c>
      <c r="O108" s="65"/>
      <c r="P108" s="202">
        <f t="shared" si="1"/>
        <v>0</v>
      </c>
      <c r="Q108" s="202">
        <v>0</v>
      </c>
      <c r="R108" s="202">
        <f t="shared" si="2"/>
        <v>0</v>
      </c>
      <c r="S108" s="202">
        <v>0</v>
      </c>
      <c r="T108" s="203">
        <f t="shared" si="3"/>
        <v>0</v>
      </c>
      <c r="U108" s="35"/>
      <c r="V108" s="35"/>
      <c r="W108" s="35"/>
      <c r="X108" s="35"/>
      <c r="Y108" s="35"/>
      <c r="Z108" s="35"/>
      <c r="AA108" s="35"/>
      <c r="AB108" s="35"/>
      <c r="AC108" s="35"/>
      <c r="AD108" s="35"/>
      <c r="AE108" s="35"/>
      <c r="AR108" s="204" t="s">
        <v>212</v>
      </c>
      <c r="AT108" s="204" t="s">
        <v>208</v>
      </c>
      <c r="AU108" s="204" t="s">
        <v>80</v>
      </c>
      <c r="AY108" s="18" t="s">
        <v>206</v>
      </c>
      <c r="BE108" s="205">
        <f t="shared" si="4"/>
        <v>0</v>
      </c>
      <c r="BF108" s="205">
        <f t="shared" si="5"/>
        <v>0</v>
      </c>
      <c r="BG108" s="205">
        <f t="shared" si="6"/>
        <v>0</v>
      </c>
      <c r="BH108" s="205">
        <f t="shared" si="7"/>
        <v>0</v>
      </c>
      <c r="BI108" s="205">
        <f t="shared" si="8"/>
        <v>0</v>
      </c>
      <c r="BJ108" s="18" t="s">
        <v>80</v>
      </c>
      <c r="BK108" s="205">
        <f t="shared" si="9"/>
        <v>0</v>
      </c>
      <c r="BL108" s="18" t="s">
        <v>212</v>
      </c>
      <c r="BM108" s="204" t="s">
        <v>432</v>
      </c>
    </row>
    <row r="109" spans="1:65" s="2" customFormat="1" ht="16.5" customHeight="1">
      <c r="A109" s="35"/>
      <c r="B109" s="36"/>
      <c r="C109" s="193" t="s">
        <v>72</v>
      </c>
      <c r="D109" s="193" t="s">
        <v>208</v>
      </c>
      <c r="E109" s="194" t="s">
        <v>5048</v>
      </c>
      <c r="F109" s="195" t="s">
        <v>5049</v>
      </c>
      <c r="G109" s="196" t="s">
        <v>862</v>
      </c>
      <c r="H109" s="197">
        <v>1</v>
      </c>
      <c r="I109" s="198"/>
      <c r="J109" s="199">
        <f t="shared" si="0"/>
        <v>0</v>
      </c>
      <c r="K109" s="195" t="s">
        <v>19</v>
      </c>
      <c r="L109" s="40"/>
      <c r="M109" s="200" t="s">
        <v>19</v>
      </c>
      <c r="N109" s="201" t="s">
        <v>43</v>
      </c>
      <c r="O109" s="65"/>
      <c r="P109" s="202">
        <f t="shared" si="1"/>
        <v>0</v>
      </c>
      <c r="Q109" s="202">
        <v>0</v>
      </c>
      <c r="R109" s="202">
        <f t="shared" si="2"/>
        <v>0</v>
      </c>
      <c r="S109" s="202">
        <v>0</v>
      </c>
      <c r="T109" s="203">
        <f t="shared" si="3"/>
        <v>0</v>
      </c>
      <c r="U109" s="35"/>
      <c r="V109" s="35"/>
      <c r="W109" s="35"/>
      <c r="X109" s="35"/>
      <c r="Y109" s="35"/>
      <c r="Z109" s="35"/>
      <c r="AA109" s="35"/>
      <c r="AB109" s="35"/>
      <c r="AC109" s="35"/>
      <c r="AD109" s="35"/>
      <c r="AE109" s="35"/>
      <c r="AR109" s="204" t="s">
        <v>212</v>
      </c>
      <c r="AT109" s="204" t="s">
        <v>208</v>
      </c>
      <c r="AU109" s="204" t="s">
        <v>80</v>
      </c>
      <c r="AY109" s="18" t="s">
        <v>206</v>
      </c>
      <c r="BE109" s="205">
        <f t="shared" si="4"/>
        <v>0</v>
      </c>
      <c r="BF109" s="205">
        <f t="shared" si="5"/>
        <v>0</v>
      </c>
      <c r="BG109" s="205">
        <f t="shared" si="6"/>
        <v>0</v>
      </c>
      <c r="BH109" s="205">
        <f t="shared" si="7"/>
        <v>0</v>
      </c>
      <c r="BI109" s="205">
        <f t="shared" si="8"/>
        <v>0</v>
      </c>
      <c r="BJ109" s="18" t="s">
        <v>80</v>
      </c>
      <c r="BK109" s="205">
        <f t="shared" si="9"/>
        <v>0</v>
      </c>
      <c r="BL109" s="18" t="s">
        <v>212</v>
      </c>
      <c r="BM109" s="204" t="s">
        <v>444</v>
      </c>
    </row>
    <row r="110" spans="1:65" s="2" customFormat="1" ht="16.5" customHeight="1">
      <c r="A110" s="35"/>
      <c r="B110" s="36"/>
      <c r="C110" s="193" t="s">
        <v>72</v>
      </c>
      <c r="D110" s="193" t="s">
        <v>208</v>
      </c>
      <c r="E110" s="194" t="s">
        <v>5050</v>
      </c>
      <c r="F110" s="195" t="s">
        <v>5051</v>
      </c>
      <c r="G110" s="196" t="s">
        <v>862</v>
      </c>
      <c r="H110" s="197">
        <v>3</v>
      </c>
      <c r="I110" s="198"/>
      <c r="J110" s="199">
        <f t="shared" si="0"/>
        <v>0</v>
      </c>
      <c r="K110" s="195" t="s">
        <v>19</v>
      </c>
      <c r="L110" s="40"/>
      <c r="M110" s="200" t="s">
        <v>19</v>
      </c>
      <c r="N110" s="201" t="s">
        <v>43</v>
      </c>
      <c r="O110" s="65"/>
      <c r="P110" s="202">
        <f t="shared" si="1"/>
        <v>0</v>
      </c>
      <c r="Q110" s="202">
        <v>0</v>
      </c>
      <c r="R110" s="202">
        <f t="shared" si="2"/>
        <v>0</v>
      </c>
      <c r="S110" s="202">
        <v>0</v>
      </c>
      <c r="T110" s="203">
        <f t="shared" si="3"/>
        <v>0</v>
      </c>
      <c r="U110" s="35"/>
      <c r="V110" s="35"/>
      <c r="W110" s="35"/>
      <c r="X110" s="35"/>
      <c r="Y110" s="35"/>
      <c r="Z110" s="35"/>
      <c r="AA110" s="35"/>
      <c r="AB110" s="35"/>
      <c r="AC110" s="35"/>
      <c r="AD110" s="35"/>
      <c r="AE110" s="35"/>
      <c r="AR110" s="204" t="s">
        <v>212</v>
      </c>
      <c r="AT110" s="204" t="s">
        <v>208</v>
      </c>
      <c r="AU110" s="204" t="s">
        <v>80</v>
      </c>
      <c r="AY110" s="18" t="s">
        <v>206</v>
      </c>
      <c r="BE110" s="205">
        <f t="shared" si="4"/>
        <v>0</v>
      </c>
      <c r="BF110" s="205">
        <f t="shared" si="5"/>
        <v>0</v>
      </c>
      <c r="BG110" s="205">
        <f t="shared" si="6"/>
        <v>0</v>
      </c>
      <c r="BH110" s="205">
        <f t="shared" si="7"/>
        <v>0</v>
      </c>
      <c r="BI110" s="205">
        <f t="shared" si="8"/>
        <v>0</v>
      </c>
      <c r="BJ110" s="18" t="s">
        <v>80</v>
      </c>
      <c r="BK110" s="205">
        <f t="shared" si="9"/>
        <v>0</v>
      </c>
      <c r="BL110" s="18" t="s">
        <v>212</v>
      </c>
      <c r="BM110" s="204" t="s">
        <v>456</v>
      </c>
    </row>
    <row r="111" spans="1:65" s="2" customFormat="1" ht="16.5" customHeight="1">
      <c r="A111" s="35"/>
      <c r="B111" s="36"/>
      <c r="C111" s="193" t="s">
        <v>72</v>
      </c>
      <c r="D111" s="193" t="s">
        <v>208</v>
      </c>
      <c r="E111" s="194" t="s">
        <v>5052</v>
      </c>
      <c r="F111" s="195" t="s">
        <v>5053</v>
      </c>
      <c r="G111" s="196" t="s">
        <v>862</v>
      </c>
      <c r="H111" s="197">
        <v>1</v>
      </c>
      <c r="I111" s="198"/>
      <c r="J111" s="199">
        <f t="shared" si="0"/>
        <v>0</v>
      </c>
      <c r="K111" s="195" t="s">
        <v>19</v>
      </c>
      <c r="L111" s="40"/>
      <c r="M111" s="200" t="s">
        <v>19</v>
      </c>
      <c r="N111" s="201" t="s">
        <v>43</v>
      </c>
      <c r="O111" s="65"/>
      <c r="P111" s="202">
        <f t="shared" si="1"/>
        <v>0</v>
      </c>
      <c r="Q111" s="202">
        <v>0</v>
      </c>
      <c r="R111" s="202">
        <f t="shared" si="2"/>
        <v>0</v>
      </c>
      <c r="S111" s="202">
        <v>0</v>
      </c>
      <c r="T111" s="203">
        <f t="shared" si="3"/>
        <v>0</v>
      </c>
      <c r="U111" s="35"/>
      <c r="V111" s="35"/>
      <c r="W111" s="35"/>
      <c r="X111" s="35"/>
      <c r="Y111" s="35"/>
      <c r="Z111" s="35"/>
      <c r="AA111" s="35"/>
      <c r="AB111" s="35"/>
      <c r="AC111" s="35"/>
      <c r="AD111" s="35"/>
      <c r="AE111" s="35"/>
      <c r="AR111" s="204" t="s">
        <v>212</v>
      </c>
      <c r="AT111" s="204" t="s">
        <v>208</v>
      </c>
      <c r="AU111" s="204" t="s">
        <v>80</v>
      </c>
      <c r="AY111" s="18" t="s">
        <v>206</v>
      </c>
      <c r="BE111" s="205">
        <f t="shared" si="4"/>
        <v>0</v>
      </c>
      <c r="BF111" s="205">
        <f t="shared" si="5"/>
        <v>0</v>
      </c>
      <c r="BG111" s="205">
        <f t="shared" si="6"/>
        <v>0</v>
      </c>
      <c r="BH111" s="205">
        <f t="shared" si="7"/>
        <v>0</v>
      </c>
      <c r="BI111" s="205">
        <f t="shared" si="8"/>
        <v>0</v>
      </c>
      <c r="BJ111" s="18" t="s">
        <v>80</v>
      </c>
      <c r="BK111" s="205">
        <f t="shared" si="9"/>
        <v>0</v>
      </c>
      <c r="BL111" s="18" t="s">
        <v>212</v>
      </c>
      <c r="BM111" s="204" t="s">
        <v>594</v>
      </c>
    </row>
    <row r="112" spans="1:65" s="2" customFormat="1" ht="16.5" customHeight="1">
      <c r="A112" s="35"/>
      <c r="B112" s="36"/>
      <c r="C112" s="193" t="s">
        <v>72</v>
      </c>
      <c r="D112" s="193" t="s">
        <v>208</v>
      </c>
      <c r="E112" s="194" t="s">
        <v>5054</v>
      </c>
      <c r="F112" s="195" t="s">
        <v>5055</v>
      </c>
      <c r="G112" s="196" t="s">
        <v>862</v>
      </c>
      <c r="H112" s="197">
        <v>1</v>
      </c>
      <c r="I112" s="198"/>
      <c r="J112" s="199">
        <f t="shared" si="0"/>
        <v>0</v>
      </c>
      <c r="K112" s="195" t="s">
        <v>19</v>
      </c>
      <c r="L112" s="40"/>
      <c r="M112" s="200" t="s">
        <v>19</v>
      </c>
      <c r="N112" s="201" t="s">
        <v>43</v>
      </c>
      <c r="O112" s="65"/>
      <c r="P112" s="202">
        <f t="shared" si="1"/>
        <v>0</v>
      </c>
      <c r="Q112" s="202">
        <v>0</v>
      </c>
      <c r="R112" s="202">
        <f t="shared" si="2"/>
        <v>0</v>
      </c>
      <c r="S112" s="202">
        <v>0</v>
      </c>
      <c r="T112" s="203">
        <f t="shared" si="3"/>
        <v>0</v>
      </c>
      <c r="U112" s="35"/>
      <c r="V112" s="35"/>
      <c r="W112" s="35"/>
      <c r="X112" s="35"/>
      <c r="Y112" s="35"/>
      <c r="Z112" s="35"/>
      <c r="AA112" s="35"/>
      <c r="AB112" s="35"/>
      <c r="AC112" s="35"/>
      <c r="AD112" s="35"/>
      <c r="AE112" s="35"/>
      <c r="AR112" s="204" t="s">
        <v>212</v>
      </c>
      <c r="AT112" s="204" t="s">
        <v>208</v>
      </c>
      <c r="AU112" s="204" t="s">
        <v>80</v>
      </c>
      <c r="AY112" s="18" t="s">
        <v>206</v>
      </c>
      <c r="BE112" s="205">
        <f t="shared" si="4"/>
        <v>0</v>
      </c>
      <c r="BF112" s="205">
        <f t="shared" si="5"/>
        <v>0</v>
      </c>
      <c r="BG112" s="205">
        <f t="shared" si="6"/>
        <v>0</v>
      </c>
      <c r="BH112" s="205">
        <f t="shared" si="7"/>
        <v>0</v>
      </c>
      <c r="BI112" s="205">
        <f t="shared" si="8"/>
        <v>0</v>
      </c>
      <c r="BJ112" s="18" t="s">
        <v>80</v>
      </c>
      <c r="BK112" s="205">
        <f t="shared" si="9"/>
        <v>0</v>
      </c>
      <c r="BL112" s="18" t="s">
        <v>212</v>
      </c>
      <c r="BM112" s="204" t="s">
        <v>602</v>
      </c>
    </row>
    <row r="113" spans="1:65" s="2" customFormat="1" ht="16.5" customHeight="1">
      <c r="A113" s="35"/>
      <c r="B113" s="36"/>
      <c r="C113" s="193" t="s">
        <v>72</v>
      </c>
      <c r="D113" s="193" t="s">
        <v>208</v>
      </c>
      <c r="E113" s="194" t="s">
        <v>5056</v>
      </c>
      <c r="F113" s="195" t="s">
        <v>5057</v>
      </c>
      <c r="G113" s="196" t="s">
        <v>862</v>
      </c>
      <c r="H113" s="197">
        <v>4</v>
      </c>
      <c r="I113" s="198"/>
      <c r="J113" s="199">
        <f t="shared" si="0"/>
        <v>0</v>
      </c>
      <c r="K113" s="195" t="s">
        <v>19</v>
      </c>
      <c r="L113" s="40"/>
      <c r="M113" s="200" t="s">
        <v>19</v>
      </c>
      <c r="N113" s="201" t="s">
        <v>43</v>
      </c>
      <c r="O113" s="65"/>
      <c r="P113" s="202">
        <f t="shared" si="1"/>
        <v>0</v>
      </c>
      <c r="Q113" s="202">
        <v>0</v>
      </c>
      <c r="R113" s="202">
        <f t="shared" si="2"/>
        <v>0</v>
      </c>
      <c r="S113" s="202">
        <v>0</v>
      </c>
      <c r="T113" s="203">
        <f t="shared" si="3"/>
        <v>0</v>
      </c>
      <c r="U113" s="35"/>
      <c r="V113" s="35"/>
      <c r="W113" s="35"/>
      <c r="X113" s="35"/>
      <c r="Y113" s="35"/>
      <c r="Z113" s="35"/>
      <c r="AA113" s="35"/>
      <c r="AB113" s="35"/>
      <c r="AC113" s="35"/>
      <c r="AD113" s="35"/>
      <c r="AE113" s="35"/>
      <c r="AR113" s="204" t="s">
        <v>212</v>
      </c>
      <c r="AT113" s="204" t="s">
        <v>208</v>
      </c>
      <c r="AU113" s="204" t="s">
        <v>80</v>
      </c>
      <c r="AY113" s="18" t="s">
        <v>206</v>
      </c>
      <c r="BE113" s="205">
        <f t="shared" si="4"/>
        <v>0</v>
      </c>
      <c r="BF113" s="205">
        <f t="shared" si="5"/>
        <v>0</v>
      </c>
      <c r="BG113" s="205">
        <f t="shared" si="6"/>
        <v>0</v>
      </c>
      <c r="BH113" s="205">
        <f t="shared" si="7"/>
        <v>0</v>
      </c>
      <c r="BI113" s="205">
        <f t="shared" si="8"/>
        <v>0</v>
      </c>
      <c r="BJ113" s="18" t="s">
        <v>80</v>
      </c>
      <c r="BK113" s="205">
        <f t="shared" si="9"/>
        <v>0</v>
      </c>
      <c r="BL113" s="18" t="s">
        <v>212</v>
      </c>
      <c r="BM113" s="204" t="s">
        <v>734</v>
      </c>
    </row>
    <row r="114" spans="1:65" s="2" customFormat="1" ht="16.5" customHeight="1">
      <c r="A114" s="35"/>
      <c r="B114" s="36"/>
      <c r="C114" s="193" t="s">
        <v>72</v>
      </c>
      <c r="D114" s="193" t="s">
        <v>208</v>
      </c>
      <c r="E114" s="194" t="s">
        <v>5058</v>
      </c>
      <c r="F114" s="195" t="s">
        <v>5059</v>
      </c>
      <c r="G114" s="196" t="s">
        <v>862</v>
      </c>
      <c r="H114" s="197">
        <v>12</v>
      </c>
      <c r="I114" s="198"/>
      <c r="J114" s="199">
        <f t="shared" si="0"/>
        <v>0</v>
      </c>
      <c r="K114" s="195" t="s">
        <v>19</v>
      </c>
      <c r="L114" s="40"/>
      <c r="M114" s="200" t="s">
        <v>19</v>
      </c>
      <c r="N114" s="201" t="s">
        <v>43</v>
      </c>
      <c r="O114" s="65"/>
      <c r="P114" s="202">
        <f t="shared" si="1"/>
        <v>0</v>
      </c>
      <c r="Q114" s="202">
        <v>0</v>
      </c>
      <c r="R114" s="202">
        <f t="shared" si="2"/>
        <v>0</v>
      </c>
      <c r="S114" s="202">
        <v>0</v>
      </c>
      <c r="T114" s="203">
        <f t="shared" si="3"/>
        <v>0</v>
      </c>
      <c r="U114" s="35"/>
      <c r="V114" s="35"/>
      <c r="W114" s="35"/>
      <c r="X114" s="35"/>
      <c r="Y114" s="35"/>
      <c r="Z114" s="35"/>
      <c r="AA114" s="35"/>
      <c r="AB114" s="35"/>
      <c r="AC114" s="35"/>
      <c r="AD114" s="35"/>
      <c r="AE114" s="35"/>
      <c r="AR114" s="204" t="s">
        <v>212</v>
      </c>
      <c r="AT114" s="204" t="s">
        <v>208</v>
      </c>
      <c r="AU114" s="204" t="s">
        <v>80</v>
      </c>
      <c r="AY114" s="18" t="s">
        <v>206</v>
      </c>
      <c r="BE114" s="205">
        <f t="shared" si="4"/>
        <v>0</v>
      </c>
      <c r="BF114" s="205">
        <f t="shared" si="5"/>
        <v>0</v>
      </c>
      <c r="BG114" s="205">
        <f t="shared" si="6"/>
        <v>0</v>
      </c>
      <c r="BH114" s="205">
        <f t="shared" si="7"/>
        <v>0</v>
      </c>
      <c r="BI114" s="205">
        <f t="shared" si="8"/>
        <v>0</v>
      </c>
      <c r="BJ114" s="18" t="s">
        <v>80</v>
      </c>
      <c r="BK114" s="205">
        <f t="shared" si="9"/>
        <v>0</v>
      </c>
      <c r="BL114" s="18" t="s">
        <v>212</v>
      </c>
      <c r="BM114" s="204" t="s">
        <v>741</v>
      </c>
    </row>
    <row r="115" spans="1:65" s="2" customFormat="1" ht="16.5" customHeight="1">
      <c r="A115" s="35"/>
      <c r="B115" s="36"/>
      <c r="C115" s="193" t="s">
        <v>72</v>
      </c>
      <c r="D115" s="193" t="s">
        <v>208</v>
      </c>
      <c r="E115" s="194" t="s">
        <v>5060</v>
      </c>
      <c r="F115" s="195" t="s">
        <v>5061</v>
      </c>
      <c r="G115" s="196" t="s">
        <v>862</v>
      </c>
      <c r="H115" s="197">
        <v>4</v>
      </c>
      <c r="I115" s="198"/>
      <c r="J115" s="199">
        <f t="shared" si="0"/>
        <v>0</v>
      </c>
      <c r="K115" s="195" t="s">
        <v>19</v>
      </c>
      <c r="L115" s="40"/>
      <c r="M115" s="200" t="s">
        <v>19</v>
      </c>
      <c r="N115" s="201" t="s">
        <v>43</v>
      </c>
      <c r="O115" s="65"/>
      <c r="P115" s="202">
        <f t="shared" si="1"/>
        <v>0</v>
      </c>
      <c r="Q115" s="202">
        <v>0</v>
      </c>
      <c r="R115" s="202">
        <f t="shared" si="2"/>
        <v>0</v>
      </c>
      <c r="S115" s="202">
        <v>0</v>
      </c>
      <c r="T115" s="203">
        <f t="shared" si="3"/>
        <v>0</v>
      </c>
      <c r="U115" s="35"/>
      <c r="V115" s="35"/>
      <c r="W115" s="35"/>
      <c r="X115" s="35"/>
      <c r="Y115" s="35"/>
      <c r="Z115" s="35"/>
      <c r="AA115" s="35"/>
      <c r="AB115" s="35"/>
      <c r="AC115" s="35"/>
      <c r="AD115" s="35"/>
      <c r="AE115" s="35"/>
      <c r="AR115" s="204" t="s">
        <v>212</v>
      </c>
      <c r="AT115" s="204" t="s">
        <v>208</v>
      </c>
      <c r="AU115" s="204" t="s">
        <v>80</v>
      </c>
      <c r="AY115" s="18" t="s">
        <v>206</v>
      </c>
      <c r="BE115" s="205">
        <f t="shared" si="4"/>
        <v>0</v>
      </c>
      <c r="BF115" s="205">
        <f t="shared" si="5"/>
        <v>0</v>
      </c>
      <c r="BG115" s="205">
        <f t="shared" si="6"/>
        <v>0</v>
      </c>
      <c r="BH115" s="205">
        <f t="shared" si="7"/>
        <v>0</v>
      </c>
      <c r="BI115" s="205">
        <f t="shared" si="8"/>
        <v>0</v>
      </c>
      <c r="BJ115" s="18" t="s">
        <v>80</v>
      </c>
      <c r="BK115" s="205">
        <f t="shared" si="9"/>
        <v>0</v>
      </c>
      <c r="BL115" s="18" t="s">
        <v>212</v>
      </c>
      <c r="BM115" s="204" t="s">
        <v>745</v>
      </c>
    </row>
    <row r="116" spans="1:65" s="2" customFormat="1" ht="16.5" customHeight="1">
      <c r="A116" s="35"/>
      <c r="B116" s="36"/>
      <c r="C116" s="193" t="s">
        <v>72</v>
      </c>
      <c r="D116" s="193" t="s">
        <v>208</v>
      </c>
      <c r="E116" s="194" t="s">
        <v>5062</v>
      </c>
      <c r="F116" s="195" t="s">
        <v>5063</v>
      </c>
      <c r="G116" s="196" t="s">
        <v>862</v>
      </c>
      <c r="H116" s="197">
        <v>4</v>
      </c>
      <c r="I116" s="198"/>
      <c r="J116" s="199">
        <f t="shared" si="0"/>
        <v>0</v>
      </c>
      <c r="K116" s="195" t="s">
        <v>19</v>
      </c>
      <c r="L116" s="40"/>
      <c r="M116" s="200" t="s">
        <v>19</v>
      </c>
      <c r="N116" s="201" t="s">
        <v>43</v>
      </c>
      <c r="O116" s="65"/>
      <c r="P116" s="202">
        <f t="shared" si="1"/>
        <v>0</v>
      </c>
      <c r="Q116" s="202">
        <v>0</v>
      </c>
      <c r="R116" s="202">
        <f t="shared" si="2"/>
        <v>0</v>
      </c>
      <c r="S116" s="202">
        <v>0</v>
      </c>
      <c r="T116" s="203">
        <f t="shared" si="3"/>
        <v>0</v>
      </c>
      <c r="U116" s="35"/>
      <c r="V116" s="35"/>
      <c r="W116" s="35"/>
      <c r="X116" s="35"/>
      <c r="Y116" s="35"/>
      <c r="Z116" s="35"/>
      <c r="AA116" s="35"/>
      <c r="AB116" s="35"/>
      <c r="AC116" s="35"/>
      <c r="AD116" s="35"/>
      <c r="AE116" s="35"/>
      <c r="AR116" s="204" t="s">
        <v>212</v>
      </c>
      <c r="AT116" s="204" t="s">
        <v>208</v>
      </c>
      <c r="AU116" s="204" t="s">
        <v>80</v>
      </c>
      <c r="AY116" s="18" t="s">
        <v>206</v>
      </c>
      <c r="BE116" s="205">
        <f t="shared" si="4"/>
        <v>0</v>
      </c>
      <c r="BF116" s="205">
        <f t="shared" si="5"/>
        <v>0</v>
      </c>
      <c r="BG116" s="205">
        <f t="shared" si="6"/>
        <v>0</v>
      </c>
      <c r="BH116" s="205">
        <f t="shared" si="7"/>
        <v>0</v>
      </c>
      <c r="BI116" s="205">
        <f t="shared" si="8"/>
        <v>0</v>
      </c>
      <c r="BJ116" s="18" t="s">
        <v>80</v>
      </c>
      <c r="BK116" s="205">
        <f t="shared" si="9"/>
        <v>0</v>
      </c>
      <c r="BL116" s="18" t="s">
        <v>212</v>
      </c>
      <c r="BM116" s="204" t="s">
        <v>749</v>
      </c>
    </row>
    <row r="117" spans="1:65" s="2" customFormat="1" ht="16.5" customHeight="1">
      <c r="A117" s="35"/>
      <c r="B117" s="36"/>
      <c r="C117" s="193" t="s">
        <v>72</v>
      </c>
      <c r="D117" s="193" t="s">
        <v>208</v>
      </c>
      <c r="E117" s="194" t="s">
        <v>5064</v>
      </c>
      <c r="F117" s="195" t="s">
        <v>5065</v>
      </c>
      <c r="G117" s="196" t="s">
        <v>862</v>
      </c>
      <c r="H117" s="197">
        <v>1</v>
      </c>
      <c r="I117" s="198"/>
      <c r="J117" s="199">
        <f t="shared" si="0"/>
        <v>0</v>
      </c>
      <c r="K117" s="195" t="s">
        <v>19</v>
      </c>
      <c r="L117" s="40"/>
      <c r="M117" s="200" t="s">
        <v>19</v>
      </c>
      <c r="N117" s="201" t="s">
        <v>43</v>
      </c>
      <c r="O117" s="65"/>
      <c r="P117" s="202">
        <f t="shared" si="1"/>
        <v>0</v>
      </c>
      <c r="Q117" s="202">
        <v>0</v>
      </c>
      <c r="R117" s="202">
        <f t="shared" si="2"/>
        <v>0</v>
      </c>
      <c r="S117" s="202">
        <v>0</v>
      </c>
      <c r="T117" s="203">
        <f t="shared" si="3"/>
        <v>0</v>
      </c>
      <c r="U117" s="35"/>
      <c r="V117" s="35"/>
      <c r="W117" s="35"/>
      <c r="X117" s="35"/>
      <c r="Y117" s="35"/>
      <c r="Z117" s="35"/>
      <c r="AA117" s="35"/>
      <c r="AB117" s="35"/>
      <c r="AC117" s="35"/>
      <c r="AD117" s="35"/>
      <c r="AE117" s="35"/>
      <c r="AR117" s="204" t="s">
        <v>212</v>
      </c>
      <c r="AT117" s="204" t="s">
        <v>208</v>
      </c>
      <c r="AU117" s="204" t="s">
        <v>80</v>
      </c>
      <c r="AY117" s="18" t="s">
        <v>206</v>
      </c>
      <c r="BE117" s="205">
        <f t="shared" si="4"/>
        <v>0</v>
      </c>
      <c r="BF117" s="205">
        <f t="shared" si="5"/>
        <v>0</v>
      </c>
      <c r="BG117" s="205">
        <f t="shared" si="6"/>
        <v>0</v>
      </c>
      <c r="BH117" s="205">
        <f t="shared" si="7"/>
        <v>0</v>
      </c>
      <c r="BI117" s="205">
        <f t="shared" si="8"/>
        <v>0</v>
      </c>
      <c r="BJ117" s="18" t="s">
        <v>80</v>
      </c>
      <c r="BK117" s="205">
        <f t="shared" si="9"/>
        <v>0</v>
      </c>
      <c r="BL117" s="18" t="s">
        <v>212</v>
      </c>
      <c r="BM117" s="204" t="s">
        <v>753</v>
      </c>
    </row>
    <row r="118" spans="1:65" s="2" customFormat="1" ht="16.5" customHeight="1">
      <c r="A118" s="35"/>
      <c r="B118" s="36"/>
      <c r="C118" s="193" t="s">
        <v>72</v>
      </c>
      <c r="D118" s="193" t="s">
        <v>208</v>
      </c>
      <c r="E118" s="194" t="s">
        <v>5066</v>
      </c>
      <c r="F118" s="195" t="s">
        <v>5067</v>
      </c>
      <c r="G118" s="196" t="s">
        <v>862</v>
      </c>
      <c r="H118" s="197">
        <v>3</v>
      </c>
      <c r="I118" s="198"/>
      <c r="J118" s="199">
        <f t="shared" si="0"/>
        <v>0</v>
      </c>
      <c r="K118" s="195" t="s">
        <v>19</v>
      </c>
      <c r="L118" s="40"/>
      <c r="M118" s="200" t="s">
        <v>19</v>
      </c>
      <c r="N118" s="201" t="s">
        <v>43</v>
      </c>
      <c r="O118" s="65"/>
      <c r="P118" s="202">
        <f t="shared" si="1"/>
        <v>0</v>
      </c>
      <c r="Q118" s="202">
        <v>0</v>
      </c>
      <c r="R118" s="202">
        <f t="shared" si="2"/>
        <v>0</v>
      </c>
      <c r="S118" s="202">
        <v>0</v>
      </c>
      <c r="T118" s="203">
        <f t="shared" si="3"/>
        <v>0</v>
      </c>
      <c r="U118" s="35"/>
      <c r="V118" s="35"/>
      <c r="W118" s="35"/>
      <c r="X118" s="35"/>
      <c r="Y118" s="35"/>
      <c r="Z118" s="35"/>
      <c r="AA118" s="35"/>
      <c r="AB118" s="35"/>
      <c r="AC118" s="35"/>
      <c r="AD118" s="35"/>
      <c r="AE118" s="35"/>
      <c r="AR118" s="204" t="s">
        <v>212</v>
      </c>
      <c r="AT118" s="204" t="s">
        <v>208</v>
      </c>
      <c r="AU118" s="204" t="s">
        <v>80</v>
      </c>
      <c r="AY118" s="18" t="s">
        <v>206</v>
      </c>
      <c r="BE118" s="205">
        <f t="shared" si="4"/>
        <v>0</v>
      </c>
      <c r="BF118" s="205">
        <f t="shared" si="5"/>
        <v>0</v>
      </c>
      <c r="BG118" s="205">
        <f t="shared" si="6"/>
        <v>0</v>
      </c>
      <c r="BH118" s="205">
        <f t="shared" si="7"/>
        <v>0</v>
      </c>
      <c r="BI118" s="205">
        <f t="shared" si="8"/>
        <v>0</v>
      </c>
      <c r="BJ118" s="18" t="s">
        <v>80</v>
      </c>
      <c r="BK118" s="205">
        <f t="shared" si="9"/>
        <v>0</v>
      </c>
      <c r="BL118" s="18" t="s">
        <v>212</v>
      </c>
      <c r="BM118" s="204" t="s">
        <v>762</v>
      </c>
    </row>
    <row r="119" spans="1:65" s="2" customFormat="1" ht="16.5" customHeight="1">
      <c r="A119" s="35"/>
      <c r="B119" s="36"/>
      <c r="C119" s="193" t="s">
        <v>72</v>
      </c>
      <c r="D119" s="193" t="s">
        <v>208</v>
      </c>
      <c r="E119" s="194" t="s">
        <v>5068</v>
      </c>
      <c r="F119" s="195" t="s">
        <v>5069</v>
      </c>
      <c r="G119" s="196" t="s">
        <v>862</v>
      </c>
      <c r="H119" s="197">
        <v>1</v>
      </c>
      <c r="I119" s="198"/>
      <c r="J119" s="199">
        <f t="shared" si="0"/>
        <v>0</v>
      </c>
      <c r="K119" s="195" t="s">
        <v>19</v>
      </c>
      <c r="L119" s="40"/>
      <c r="M119" s="200" t="s">
        <v>19</v>
      </c>
      <c r="N119" s="201" t="s">
        <v>43</v>
      </c>
      <c r="O119" s="65"/>
      <c r="P119" s="202">
        <f t="shared" si="1"/>
        <v>0</v>
      </c>
      <c r="Q119" s="202">
        <v>0</v>
      </c>
      <c r="R119" s="202">
        <f t="shared" si="2"/>
        <v>0</v>
      </c>
      <c r="S119" s="202">
        <v>0</v>
      </c>
      <c r="T119" s="203">
        <f t="shared" si="3"/>
        <v>0</v>
      </c>
      <c r="U119" s="35"/>
      <c r="V119" s="35"/>
      <c r="W119" s="35"/>
      <c r="X119" s="35"/>
      <c r="Y119" s="35"/>
      <c r="Z119" s="35"/>
      <c r="AA119" s="35"/>
      <c r="AB119" s="35"/>
      <c r="AC119" s="35"/>
      <c r="AD119" s="35"/>
      <c r="AE119" s="35"/>
      <c r="AR119" s="204" t="s">
        <v>212</v>
      </c>
      <c r="AT119" s="204" t="s">
        <v>208</v>
      </c>
      <c r="AU119" s="204" t="s">
        <v>80</v>
      </c>
      <c r="AY119" s="18" t="s">
        <v>206</v>
      </c>
      <c r="BE119" s="205">
        <f t="shared" si="4"/>
        <v>0</v>
      </c>
      <c r="BF119" s="205">
        <f t="shared" si="5"/>
        <v>0</v>
      </c>
      <c r="BG119" s="205">
        <f t="shared" si="6"/>
        <v>0</v>
      </c>
      <c r="BH119" s="205">
        <f t="shared" si="7"/>
        <v>0</v>
      </c>
      <c r="BI119" s="205">
        <f t="shared" si="8"/>
        <v>0</v>
      </c>
      <c r="BJ119" s="18" t="s">
        <v>80</v>
      </c>
      <c r="BK119" s="205">
        <f t="shared" si="9"/>
        <v>0</v>
      </c>
      <c r="BL119" s="18" t="s">
        <v>212</v>
      </c>
      <c r="BM119" s="204" t="s">
        <v>768</v>
      </c>
    </row>
    <row r="120" spans="1:65" s="2" customFormat="1" ht="16.5" customHeight="1">
      <c r="A120" s="35"/>
      <c r="B120" s="36"/>
      <c r="C120" s="193" t="s">
        <v>72</v>
      </c>
      <c r="D120" s="193" t="s">
        <v>208</v>
      </c>
      <c r="E120" s="194" t="s">
        <v>5070</v>
      </c>
      <c r="F120" s="195" t="s">
        <v>5071</v>
      </c>
      <c r="G120" s="196" t="s">
        <v>862</v>
      </c>
      <c r="H120" s="197">
        <v>1</v>
      </c>
      <c r="I120" s="198"/>
      <c r="J120" s="199">
        <f t="shared" si="0"/>
        <v>0</v>
      </c>
      <c r="K120" s="195" t="s">
        <v>19</v>
      </c>
      <c r="L120" s="40"/>
      <c r="M120" s="200" t="s">
        <v>19</v>
      </c>
      <c r="N120" s="201" t="s">
        <v>43</v>
      </c>
      <c r="O120" s="65"/>
      <c r="P120" s="202">
        <f t="shared" si="1"/>
        <v>0</v>
      </c>
      <c r="Q120" s="202">
        <v>0</v>
      </c>
      <c r="R120" s="202">
        <f t="shared" si="2"/>
        <v>0</v>
      </c>
      <c r="S120" s="202">
        <v>0</v>
      </c>
      <c r="T120" s="203">
        <f t="shared" si="3"/>
        <v>0</v>
      </c>
      <c r="U120" s="35"/>
      <c r="V120" s="35"/>
      <c r="W120" s="35"/>
      <c r="X120" s="35"/>
      <c r="Y120" s="35"/>
      <c r="Z120" s="35"/>
      <c r="AA120" s="35"/>
      <c r="AB120" s="35"/>
      <c r="AC120" s="35"/>
      <c r="AD120" s="35"/>
      <c r="AE120" s="35"/>
      <c r="AR120" s="204" t="s">
        <v>212</v>
      </c>
      <c r="AT120" s="204" t="s">
        <v>208</v>
      </c>
      <c r="AU120" s="204" t="s">
        <v>80</v>
      </c>
      <c r="AY120" s="18" t="s">
        <v>206</v>
      </c>
      <c r="BE120" s="205">
        <f t="shared" si="4"/>
        <v>0</v>
      </c>
      <c r="BF120" s="205">
        <f t="shared" si="5"/>
        <v>0</v>
      </c>
      <c r="BG120" s="205">
        <f t="shared" si="6"/>
        <v>0</v>
      </c>
      <c r="BH120" s="205">
        <f t="shared" si="7"/>
        <v>0</v>
      </c>
      <c r="BI120" s="205">
        <f t="shared" si="8"/>
        <v>0</v>
      </c>
      <c r="BJ120" s="18" t="s">
        <v>80</v>
      </c>
      <c r="BK120" s="205">
        <f t="shared" si="9"/>
        <v>0</v>
      </c>
      <c r="BL120" s="18" t="s">
        <v>212</v>
      </c>
      <c r="BM120" s="204" t="s">
        <v>774</v>
      </c>
    </row>
    <row r="121" spans="1:65" s="2" customFormat="1" ht="16.5" customHeight="1">
      <c r="A121" s="35"/>
      <c r="B121" s="36"/>
      <c r="C121" s="193" t="s">
        <v>72</v>
      </c>
      <c r="D121" s="193" t="s">
        <v>208</v>
      </c>
      <c r="E121" s="194" t="s">
        <v>5072</v>
      </c>
      <c r="F121" s="195" t="s">
        <v>5073</v>
      </c>
      <c r="G121" s="196" t="s">
        <v>862</v>
      </c>
      <c r="H121" s="197">
        <v>1</v>
      </c>
      <c r="I121" s="198"/>
      <c r="J121" s="199">
        <f t="shared" si="0"/>
        <v>0</v>
      </c>
      <c r="K121" s="195" t="s">
        <v>19</v>
      </c>
      <c r="L121" s="40"/>
      <c r="M121" s="200" t="s">
        <v>19</v>
      </c>
      <c r="N121" s="201" t="s">
        <v>43</v>
      </c>
      <c r="O121" s="65"/>
      <c r="P121" s="202">
        <f t="shared" si="1"/>
        <v>0</v>
      </c>
      <c r="Q121" s="202">
        <v>0</v>
      </c>
      <c r="R121" s="202">
        <f t="shared" si="2"/>
        <v>0</v>
      </c>
      <c r="S121" s="202">
        <v>0</v>
      </c>
      <c r="T121" s="203">
        <f t="shared" si="3"/>
        <v>0</v>
      </c>
      <c r="U121" s="35"/>
      <c r="V121" s="35"/>
      <c r="W121" s="35"/>
      <c r="X121" s="35"/>
      <c r="Y121" s="35"/>
      <c r="Z121" s="35"/>
      <c r="AA121" s="35"/>
      <c r="AB121" s="35"/>
      <c r="AC121" s="35"/>
      <c r="AD121" s="35"/>
      <c r="AE121" s="35"/>
      <c r="AR121" s="204" t="s">
        <v>212</v>
      </c>
      <c r="AT121" s="204" t="s">
        <v>208</v>
      </c>
      <c r="AU121" s="204" t="s">
        <v>80</v>
      </c>
      <c r="AY121" s="18" t="s">
        <v>206</v>
      </c>
      <c r="BE121" s="205">
        <f t="shared" si="4"/>
        <v>0</v>
      </c>
      <c r="BF121" s="205">
        <f t="shared" si="5"/>
        <v>0</v>
      </c>
      <c r="BG121" s="205">
        <f t="shared" si="6"/>
        <v>0</v>
      </c>
      <c r="BH121" s="205">
        <f t="shared" si="7"/>
        <v>0</v>
      </c>
      <c r="BI121" s="205">
        <f t="shared" si="8"/>
        <v>0</v>
      </c>
      <c r="BJ121" s="18" t="s">
        <v>80</v>
      </c>
      <c r="BK121" s="205">
        <f t="shared" si="9"/>
        <v>0</v>
      </c>
      <c r="BL121" s="18" t="s">
        <v>212</v>
      </c>
      <c r="BM121" s="204" t="s">
        <v>782</v>
      </c>
    </row>
    <row r="122" spans="1:65" s="2" customFormat="1" ht="16.5" customHeight="1">
      <c r="A122" s="35"/>
      <c r="B122" s="36"/>
      <c r="C122" s="193" t="s">
        <v>72</v>
      </c>
      <c r="D122" s="193" t="s">
        <v>208</v>
      </c>
      <c r="E122" s="194" t="s">
        <v>5074</v>
      </c>
      <c r="F122" s="195" t="s">
        <v>5075</v>
      </c>
      <c r="G122" s="196" t="s">
        <v>862</v>
      </c>
      <c r="H122" s="197">
        <v>2</v>
      </c>
      <c r="I122" s="198"/>
      <c r="J122" s="199">
        <f t="shared" si="0"/>
        <v>0</v>
      </c>
      <c r="K122" s="195" t="s">
        <v>19</v>
      </c>
      <c r="L122" s="40"/>
      <c r="M122" s="200" t="s">
        <v>19</v>
      </c>
      <c r="N122" s="201" t="s">
        <v>43</v>
      </c>
      <c r="O122" s="65"/>
      <c r="P122" s="202">
        <f t="shared" si="1"/>
        <v>0</v>
      </c>
      <c r="Q122" s="202">
        <v>0</v>
      </c>
      <c r="R122" s="202">
        <f t="shared" si="2"/>
        <v>0</v>
      </c>
      <c r="S122" s="202">
        <v>0</v>
      </c>
      <c r="T122" s="203">
        <f t="shared" si="3"/>
        <v>0</v>
      </c>
      <c r="U122" s="35"/>
      <c r="V122" s="35"/>
      <c r="W122" s="35"/>
      <c r="X122" s="35"/>
      <c r="Y122" s="35"/>
      <c r="Z122" s="35"/>
      <c r="AA122" s="35"/>
      <c r="AB122" s="35"/>
      <c r="AC122" s="35"/>
      <c r="AD122" s="35"/>
      <c r="AE122" s="35"/>
      <c r="AR122" s="204" t="s">
        <v>212</v>
      </c>
      <c r="AT122" s="204" t="s">
        <v>208</v>
      </c>
      <c r="AU122" s="204" t="s">
        <v>80</v>
      </c>
      <c r="AY122" s="18" t="s">
        <v>206</v>
      </c>
      <c r="BE122" s="205">
        <f t="shared" si="4"/>
        <v>0</v>
      </c>
      <c r="BF122" s="205">
        <f t="shared" si="5"/>
        <v>0</v>
      </c>
      <c r="BG122" s="205">
        <f t="shared" si="6"/>
        <v>0</v>
      </c>
      <c r="BH122" s="205">
        <f t="shared" si="7"/>
        <v>0</v>
      </c>
      <c r="BI122" s="205">
        <f t="shared" si="8"/>
        <v>0</v>
      </c>
      <c r="BJ122" s="18" t="s">
        <v>80</v>
      </c>
      <c r="BK122" s="205">
        <f t="shared" si="9"/>
        <v>0</v>
      </c>
      <c r="BL122" s="18" t="s">
        <v>212</v>
      </c>
      <c r="BM122" s="204" t="s">
        <v>786</v>
      </c>
    </row>
    <row r="123" spans="1:65" s="2" customFormat="1" ht="16.5" customHeight="1">
      <c r="A123" s="35"/>
      <c r="B123" s="36"/>
      <c r="C123" s="193" t="s">
        <v>72</v>
      </c>
      <c r="D123" s="193" t="s">
        <v>208</v>
      </c>
      <c r="E123" s="194" t="s">
        <v>5076</v>
      </c>
      <c r="F123" s="195" t="s">
        <v>5077</v>
      </c>
      <c r="G123" s="196" t="s">
        <v>862</v>
      </c>
      <c r="H123" s="197">
        <v>2</v>
      </c>
      <c r="I123" s="198"/>
      <c r="J123" s="199">
        <f t="shared" si="0"/>
        <v>0</v>
      </c>
      <c r="K123" s="195" t="s">
        <v>19</v>
      </c>
      <c r="L123" s="40"/>
      <c r="M123" s="200" t="s">
        <v>19</v>
      </c>
      <c r="N123" s="201" t="s">
        <v>43</v>
      </c>
      <c r="O123" s="65"/>
      <c r="P123" s="202">
        <f t="shared" si="1"/>
        <v>0</v>
      </c>
      <c r="Q123" s="202">
        <v>0</v>
      </c>
      <c r="R123" s="202">
        <f t="shared" si="2"/>
        <v>0</v>
      </c>
      <c r="S123" s="202">
        <v>0</v>
      </c>
      <c r="T123" s="203">
        <f t="shared" si="3"/>
        <v>0</v>
      </c>
      <c r="U123" s="35"/>
      <c r="V123" s="35"/>
      <c r="W123" s="35"/>
      <c r="X123" s="35"/>
      <c r="Y123" s="35"/>
      <c r="Z123" s="35"/>
      <c r="AA123" s="35"/>
      <c r="AB123" s="35"/>
      <c r="AC123" s="35"/>
      <c r="AD123" s="35"/>
      <c r="AE123" s="35"/>
      <c r="AR123" s="204" t="s">
        <v>212</v>
      </c>
      <c r="AT123" s="204" t="s">
        <v>208</v>
      </c>
      <c r="AU123" s="204" t="s">
        <v>80</v>
      </c>
      <c r="AY123" s="18" t="s">
        <v>206</v>
      </c>
      <c r="BE123" s="205">
        <f t="shared" si="4"/>
        <v>0</v>
      </c>
      <c r="BF123" s="205">
        <f t="shared" si="5"/>
        <v>0</v>
      </c>
      <c r="BG123" s="205">
        <f t="shared" si="6"/>
        <v>0</v>
      </c>
      <c r="BH123" s="205">
        <f t="shared" si="7"/>
        <v>0</v>
      </c>
      <c r="BI123" s="205">
        <f t="shared" si="8"/>
        <v>0</v>
      </c>
      <c r="BJ123" s="18" t="s">
        <v>80</v>
      </c>
      <c r="BK123" s="205">
        <f t="shared" si="9"/>
        <v>0</v>
      </c>
      <c r="BL123" s="18" t="s">
        <v>212</v>
      </c>
      <c r="BM123" s="204" t="s">
        <v>791</v>
      </c>
    </row>
    <row r="124" spans="1:65" s="2" customFormat="1" ht="16.5" customHeight="1">
      <c r="A124" s="35"/>
      <c r="B124" s="36"/>
      <c r="C124" s="193" t="s">
        <v>72</v>
      </c>
      <c r="D124" s="193" t="s">
        <v>208</v>
      </c>
      <c r="E124" s="194" t="s">
        <v>5078</v>
      </c>
      <c r="F124" s="195" t="s">
        <v>5079</v>
      </c>
      <c r="G124" s="196" t="s">
        <v>862</v>
      </c>
      <c r="H124" s="197">
        <v>2</v>
      </c>
      <c r="I124" s="198"/>
      <c r="J124" s="199">
        <f t="shared" si="0"/>
        <v>0</v>
      </c>
      <c r="K124" s="195" t="s">
        <v>19</v>
      </c>
      <c r="L124" s="40"/>
      <c r="M124" s="200" t="s">
        <v>19</v>
      </c>
      <c r="N124" s="201" t="s">
        <v>43</v>
      </c>
      <c r="O124" s="65"/>
      <c r="P124" s="202">
        <f t="shared" si="1"/>
        <v>0</v>
      </c>
      <c r="Q124" s="202">
        <v>0</v>
      </c>
      <c r="R124" s="202">
        <f t="shared" si="2"/>
        <v>0</v>
      </c>
      <c r="S124" s="202">
        <v>0</v>
      </c>
      <c r="T124" s="203">
        <f t="shared" si="3"/>
        <v>0</v>
      </c>
      <c r="U124" s="35"/>
      <c r="V124" s="35"/>
      <c r="W124" s="35"/>
      <c r="X124" s="35"/>
      <c r="Y124" s="35"/>
      <c r="Z124" s="35"/>
      <c r="AA124" s="35"/>
      <c r="AB124" s="35"/>
      <c r="AC124" s="35"/>
      <c r="AD124" s="35"/>
      <c r="AE124" s="35"/>
      <c r="AR124" s="204" t="s">
        <v>212</v>
      </c>
      <c r="AT124" s="204" t="s">
        <v>208</v>
      </c>
      <c r="AU124" s="204" t="s">
        <v>80</v>
      </c>
      <c r="AY124" s="18" t="s">
        <v>206</v>
      </c>
      <c r="BE124" s="205">
        <f t="shared" si="4"/>
        <v>0</v>
      </c>
      <c r="BF124" s="205">
        <f t="shared" si="5"/>
        <v>0</v>
      </c>
      <c r="BG124" s="205">
        <f t="shared" si="6"/>
        <v>0</v>
      </c>
      <c r="BH124" s="205">
        <f t="shared" si="7"/>
        <v>0</v>
      </c>
      <c r="BI124" s="205">
        <f t="shared" si="8"/>
        <v>0</v>
      </c>
      <c r="BJ124" s="18" t="s">
        <v>80</v>
      </c>
      <c r="BK124" s="205">
        <f t="shared" si="9"/>
        <v>0</v>
      </c>
      <c r="BL124" s="18" t="s">
        <v>212</v>
      </c>
      <c r="BM124" s="204" t="s">
        <v>796</v>
      </c>
    </row>
    <row r="125" spans="1:65" s="2" customFormat="1" ht="16.5" customHeight="1">
      <c r="A125" s="35"/>
      <c r="B125" s="36"/>
      <c r="C125" s="193" t="s">
        <v>72</v>
      </c>
      <c r="D125" s="193" t="s">
        <v>208</v>
      </c>
      <c r="E125" s="194" t="s">
        <v>5080</v>
      </c>
      <c r="F125" s="195" t="s">
        <v>5081</v>
      </c>
      <c r="G125" s="196" t="s">
        <v>862</v>
      </c>
      <c r="H125" s="197">
        <v>2</v>
      </c>
      <c r="I125" s="198"/>
      <c r="J125" s="199">
        <f t="shared" si="0"/>
        <v>0</v>
      </c>
      <c r="K125" s="195" t="s">
        <v>19</v>
      </c>
      <c r="L125" s="40"/>
      <c r="M125" s="200" t="s">
        <v>19</v>
      </c>
      <c r="N125" s="201" t="s">
        <v>43</v>
      </c>
      <c r="O125" s="65"/>
      <c r="P125" s="202">
        <f t="shared" si="1"/>
        <v>0</v>
      </c>
      <c r="Q125" s="202">
        <v>0</v>
      </c>
      <c r="R125" s="202">
        <f t="shared" si="2"/>
        <v>0</v>
      </c>
      <c r="S125" s="202">
        <v>0</v>
      </c>
      <c r="T125" s="203">
        <f t="shared" si="3"/>
        <v>0</v>
      </c>
      <c r="U125" s="35"/>
      <c r="V125" s="35"/>
      <c r="W125" s="35"/>
      <c r="X125" s="35"/>
      <c r="Y125" s="35"/>
      <c r="Z125" s="35"/>
      <c r="AA125" s="35"/>
      <c r="AB125" s="35"/>
      <c r="AC125" s="35"/>
      <c r="AD125" s="35"/>
      <c r="AE125" s="35"/>
      <c r="AR125" s="204" t="s">
        <v>212</v>
      </c>
      <c r="AT125" s="204" t="s">
        <v>208</v>
      </c>
      <c r="AU125" s="204" t="s">
        <v>80</v>
      </c>
      <c r="AY125" s="18" t="s">
        <v>206</v>
      </c>
      <c r="BE125" s="205">
        <f t="shared" si="4"/>
        <v>0</v>
      </c>
      <c r="BF125" s="205">
        <f t="shared" si="5"/>
        <v>0</v>
      </c>
      <c r="BG125" s="205">
        <f t="shared" si="6"/>
        <v>0</v>
      </c>
      <c r="BH125" s="205">
        <f t="shared" si="7"/>
        <v>0</v>
      </c>
      <c r="BI125" s="205">
        <f t="shared" si="8"/>
        <v>0</v>
      </c>
      <c r="BJ125" s="18" t="s">
        <v>80</v>
      </c>
      <c r="BK125" s="205">
        <f t="shared" si="9"/>
        <v>0</v>
      </c>
      <c r="BL125" s="18" t="s">
        <v>212</v>
      </c>
      <c r="BM125" s="204" t="s">
        <v>803</v>
      </c>
    </row>
    <row r="126" spans="1:65" s="2" customFormat="1" ht="16.5" customHeight="1">
      <c r="A126" s="35"/>
      <c r="B126" s="36"/>
      <c r="C126" s="193" t="s">
        <v>72</v>
      </c>
      <c r="D126" s="193" t="s">
        <v>208</v>
      </c>
      <c r="E126" s="194" t="s">
        <v>5082</v>
      </c>
      <c r="F126" s="195" t="s">
        <v>5083</v>
      </c>
      <c r="G126" s="196" t="s">
        <v>862</v>
      </c>
      <c r="H126" s="197">
        <v>1</v>
      </c>
      <c r="I126" s="198"/>
      <c r="J126" s="199">
        <f t="shared" si="0"/>
        <v>0</v>
      </c>
      <c r="K126" s="195" t="s">
        <v>19</v>
      </c>
      <c r="L126" s="40"/>
      <c r="M126" s="200" t="s">
        <v>19</v>
      </c>
      <c r="N126" s="201" t="s">
        <v>43</v>
      </c>
      <c r="O126" s="65"/>
      <c r="P126" s="202">
        <f t="shared" si="1"/>
        <v>0</v>
      </c>
      <c r="Q126" s="202">
        <v>0</v>
      </c>
      <c r="R126" s="202">
        <f t="shared" si="2"/>
        <v>0</v>
      </c>
      <c r="S126" s="202">
        <v>0</v>
      </c>
      <c r="T126" s="203">
        <f t="shared" si="3"/>
        <v>0</v>
      </c>
      <c r="U126" s="35"/>
      <c r="V126" s="35"/>
      <c r="W126" s="35"/>
      <c r="X126" s="35"/>
      <c r="Y126" s="35"/>
      <c r="Z126" s="35"/>
      <c r="AA126" s="35"/>
      <c r="AB126" s="35"/>
      <c r="AC126" s="35"/>
      <c r="AD126" s="35"/>
      <c r="AE126" s="35"/>
      <c r="AR126" s="204" t="s">
        <v>212</v>
      </c>
      <c r="AT126" s="204" t="s">
        <v>208</v>
      </c>
      <c r="AU126" s="204" t="s">
        <v>80</v>
      </c>
      <c r="AY126" s="18" t="s">
        <v>206</v>
      </c>
      <c r="BE126" s="205">
        <f t="shared" si="4"/>
        <v>0</v>
      </c>
      <c r="BF126" s="205">
        <f t="shared" si="5"/>
        <v>0</v>
      </c>
      <c r="BG126" s="205">
        <f t="shared" si="6"/>
        <v>0</v>
      </c>
      <c r="BH126" s="205">
        <f t="shared" si="7"/>
        <v>0</v>
      </c>
      <c r="BI126" s="205">
        <f t="shared" si="8"/>
        <v>0</v>
      </c>
      <c r="BJ126" s="18" t="s">
        <v>80</v>
      </c>
      <c r="BK126" s="205">
        <f t="shared" si="9"/>
        <v>0</v>
      </c>
      <c r="BL126" s="18" t="s">
        <v>212</v>
      </c>
      <c r="BM126" s="204" t="s">
        <v>812</v>
      </c>
    </row>
    <row r="127" spans="1:65" s="2" customFormat="1" ht="16.5" customHeight="1">
      <c r="A127" s="35"/>
      <c r="B127" s="36"/>
      <c r="C127" s="193" t="s">
        <v>72</v>
      </c>
      <c r="D127" s="193" t="s">
        <v>208</v>
      </c>
      <c r="E127" s="194" t="s">
        <v>5084</v>
      </c>
      <c r="F127" s="195" t="s">
        <v>5085</v>
      </c>
      <c r="G127" s="196" t="s">
        <v>862</v>
      </c>
      <c r="H127" s="197">
        <v>1</v>
      </c>
      <c r="I127" s="198"/>
      <c r="J127" s="199">
        <f t="shared" si="0"/>
        <v>0</v>
      </c>
      <c r="K127" s="195" t="s">
        <v>19</v>
      </c>
      <c r="L127" s="40"/>
      <c r="M127" s="200" t="s">
        <v>19</v>
      </c>
      <c r="N127" s="201" t="s">
        <v>43</v>
      </c>
      <c r="O127" s="65"/>
      <c r="P127" s="202">
        <f t="shared" si="1"/>
        <v>0</v>
      </c>
      <c r="Q127" s="202">
        <v>0</v>
      </c>
      <c r="R127" s="202">
        <f t="shared" si="2"/>
        <v>0</v>
      </c>
      <c r="S127" s="202">
        <v>0</v>
      </c>
      <c r="T127" s="203">
        <f t="shared" si="3"/>
        <v>0</v>
      </c>
      <c r="U127" s="35"/>
      <c r="V127" s="35"/>
      <c r="W127" s="35"/>
      <c r="X127" s="35"/>
      <c r="Y127" s="35"/>
      <c r="Z127" s="35"/>
      <c r="AA127" s="35"/>
      <c r="AB127" s="35"/>
      <c r="AC127" s="35"/>
      <c r="AD127" s="35"/>
      <c r="AE127" s="35"/>
      <c r="AR127" s="204" t="s">
        <v>212</v>
      </c>
      <c r="AT127" s="204" t="s">
        <v>208</v>
      </c>
      <c r="AU127" s="204" t="s">
        <v>80</v>
      </c>
      <c r="AY127" s="18" t="s">
        <v>206</v>
      </c>
      <c r="BE127" s="205">
        <f t="shared" si="4"/>
        <v>0</v>
      </c>
      <c r="BF127" s="205">
        <f t="shared" si="5"/>
        <v>0</v>
      </c>
      <c r="BG127" s="205">
        <f t="shared" si="6"/>
        <v>0</v>
      </c>
      <c r="BH127" s="205">
        <f t="shared" si="7"/>
        <v>0</v>
      </c>
      <c r="BI127" s="205">
        <f t="shared" si="8"/>
        <v>0</v>
      </c>
      <c r="BJ127" s="18" t="s">
        <v>80</v>
      </c>
      <c r="BK127" s="205">
        <f t="shared" si="9"/>
        <v>0</v>
      </c>
      <c r="BL127" s="18" t="s">
        <v>212</v>
      </c>
      <c r="BM127" s="204" t="s">
        <v>818</v>
      </c>
    </row>
    <row r="128" spans="1:65" s="2" customFormat="1" ht="16.5" customHeight="1">
      <c r="A128" s="35"/>
      <c r="B128" s="36"/>
      <c r="C128" s="193" t="s">
        <v>72</v>
      </c>
      <c r="D128" s="193" t="s">
        <v>208</v>
      </c>
      <c r="E128" s="194" t="s">
        <v>5086</v>
      </c>
      <c r="F128" s="195" t="s">
        <v>5087</v>
      </c>
      <c r="G128" s="196" t="s">
        <v>862</v>
      </c>
      <c r="H128" s="197">
        <v>1</v>
      </c>
      <c r="I128" s="198"/>
      <c r="J128" s="199">
        <f t="shared" si="0"/>
        <v>0</v>
      </c>
      <c r="K128" s="195" t="s">
        <v>19</v>
      </c>
      <c r="L128" s="40"/>
      <c r="M128" s="200" t="s">
        <v>19</v>
      </c>
      <c r="N128" s="201" t="s">
        <v>43</v>
      </c>
      <c r="O128" s="65"/>
      <c r="P128" s="202">
        <f t="shared" si="1"/>
        <v>0</v>
      </c>
      <c r="Q128" s="202">
        <v>0</v>
      </c>
      <c r="R128" s="202">
        <f t="shared" si="2"/>
        <v>0</v>
      </c>
      <c r="S128" s="202">
        <v>0</v>
      </c>
      <c r="T128" s="203">
        <f t="shared" si="3"/>
        <v>0</v>
      </c>
      <c r="U128" s="35"/>
      <c r="V128" s="35"/>
      <c r="W128" s="35"/>
      <c r="X128" s="35"/>
      <c r="Y128" s="35"/>
      <c r="Z128" s="35"/>
      <c r="AA128" s="35"/>
      <c r="AB128" s="35"/>
      <c r="AC128" s="35"/>
      <c r="AD128" s="35"/>
      <c r="AE128" s="35"/>
      <c r="AR128" s="204" t="s">
        <v>212</v>
      </c>
      <c r="AT128" s="204" t="s">
        <v>208</v>
      </c>
      <c r="AU128" s="204" t="s">
        <v>80</v>
      </c>
      <c r="AY128" s="18" t="s">
        <v>206</v>
      </c>
      <c r="BE128" s="205">
        <f t="shared" si="4"/>
        <v>0</v>
      </c>
      <c r="BF128" s="205">
        <f t="shared" si="5"/>
        <v>0</v>
      </c>
      <c r="BG128" s="205">
        <f t="shared" si="6"/>
        <v>0</v>
      </c>
      <c r="BH128" s="205">
        <f t="shared" si="7"/>
        <v>0</v>
      </c>
      <c r="BI128" s="205">
        <f t="shared" si="8"/>
        <v>0</v>
      </c>
      <c r="BJ128" s="18" t="s">
        <v>80</v>
      </c>
      <c r="BK128" s="205">
        <f t="shared" si="9"/>
        <v>0</v>
      </c>
      <c r="BL128" s="18" t="s">
        <v>212</v>
      </c>
      <c r="BM128" s="204" t="s">
        <v>823</v>
      </c>
    </row>
    <row r="129" spans="1:65" s="2" customFormat="1" ht="16.5" customHeight="1">
      <c r="A129" s="35"/>
      <c r="B129" s="36"/>
      <c r="C129" s="193" t="s">
        <v>72</v>
      </c>
      <c r="D129" s="193" t="s">
        <v>208</v>
      </c>
      <c r="E129" s="194" t="s">
        <v>5088</v>
      </c>
      <c r="F129" s="195" t="s">
        <v>5089</v>
      </c>
      <c r="G129" s="196" t="s">
        <v>862</v>
      </c>
      <c r="H129" s="197">
        <v>1</v>
      </c>
      <c r="I129" s="198"/>
      <c r="J129" s="199">
        <f t="shared" si="0"/>
        <v>0</v>
      </c>
      <c r="K129" s="195" t="s">
        <v>19</v>
      </c>
      <c r="L129" s="40"/>
      <c r="M129" s="200" t="s">
        <v>19</v>
      </c>
      <c r="N129" s="201" t="s">
        <v>43</v>
      </c>
      <c r="O129" s="65"/>
      <c r="P129" s="202">
        <f t="shared" si="1"/>
        <v>0</v>
      </c>
      <c r="Q129" s="202">
        <v>0</v>
      </c>
      <c r="R129" s="202">
        <f t="shared" si="2"/>
        <v>0</v>
      </c>
      <c r="S129" s="202">
        <v>0</v>
      </c>
      <c r="T129" s="203">
        <f t="shared" si="3"/>
        <v>0</v>
      </c>
      <c r="U129" s="35"/>
      <c r="V129" s="35"/>
      <c r="W129" s="35"/>
      <c r="X129" s="35"/>
      <c r="Y129" s="35"/>
      <c r="Z129" s="35"/>
      <c r="AA129" s="35"/>
      <c r="AB129" s="35"/>
      <c r="AC129" s="35"/>
      <c r="AD129" s="35"/>
      <c r="AE129" s="35"/>
      <c r="AR129" s="204" t="s">
        <v>212</v>
      </c>
      <c r="AT129" s="204" t="s">
        <v>208</v>
      </c>
      <c r="AU129" s="204" t="s">
        <v>80</v>
      </c>
      <c r="AY129" s="18" t="s">
        <v>206</v>
      </c>
      <c r="BE129" s="205">
        <f t="shared" si="4"/>
        <v>0</v>
      </c>
      <c r="BF129" s="205">
        <f t="shared" si="5"/>
        <v>0</v>
      </c>
      <c r="BG129" s="205">
        <f t="shared" si="6"/>
        <v>0</v>
      </c>
      <c r="BH129" s="205">
        <f t="shared" si="7"/>
        <v>0</v>
      </c>
      <c r="BI129" s="205">
        <f t="shared" si="8"/>
        <v>0</v>
      </c>
      <c r="BJ129" s="18" t="s">
        <v>80</v>
      </c>
      <c r="BK129" s="205">
        <f t="shared" si="9"/>
        <v>0</v>
      </c>
      <c r="BL129" s="18" t="s">
        <v>212</v>
      </c>
      <c r="BM129" s="204" t="s">
        <v>831</v>
      </c>
    </row>
    <row r="130" spans="1:65" s="2" customFormat="1" ht="16.5" customHeight="1">
      <c r="A130" s="35"/>
      <c r="B130" s="36"/>
      <c r="C130" s="193" t="s">
        <v>72</v>
      </c>
      <c r="D130" s="193" t="s">
        <v>208</v>
      </c>
      <c r="E130" s="194" t="s">
        <v>5090</v>
      </c>
      <c r="F130" s="195" t="s">
        <v>5091</v>
      </c>
      <c r="G130" s="196" t="s">
        <v>862</v>
      </c>
      <c r="H130" s="197">
        <v>16</v>
      </c>
      <c r="I130" s="198"/>
      <c r="J130" s="199">
        <f t="shared" si="0"/>
        <v>0</v>
      </c>
      <c r="K130" s="195" t="s">
        <v>19</v>
      </c>
      <c r="L130" s="40"/>
      <c r="M130" s="200" t="s">
        <v>19</v>
      </c>
      <c r="N130" s="201" t="s">
        <v>43</v>
      </c>
      <c r="O130" s="65"/>
      <c r="P130" s="202">
        <f t="shared" si="1"/>
        <v>0</v>
      </c>
      <c r="Q130" s="202">
        <v>0</v>
      </c>
      <c r="R130" s="202">
        <f t="shared" si="2"/>
        <v>0</v>
      </c>
      <c r="S130" s="202">
        <v>0</v>
      </c>
      <c r="T130" s="203">
        <f t="shared" si="3"/>
        <v>0</v>
      </c>
      <c r="U130" s="35"/>
      <c r="V130" s="35"/>
      <c r="W130" s="35"/>
      <c r="X130" s="35"/>
      <c r="Y130" s="35"/>
      <c r="Z130" s="35"/>
      <c r="AA130" s="35"/>
      <c r="AB130" s="35"/>
      <c r="AC130" s="35"/>
      <c r="AD130" s="35"/>
      <c r="AE130" s="35"/>
      <c r="AR130" s="204" t="s">
        <v>212</v>
      </c>
      <c r="AT130" s="204" t="s">
        <v>208</v>
      </c>
      <c r="AU130" s="204" t="s">
        <v>80</v>
      </c>
      <c r="AY130" s="18" t="s">
        <v>206</v>
      </c>
      <c r="BE130" s="205">
        <f t="shared" si="4"/>
        <v>0</v>
      </c>
      <c r="BF130" s="205">
        <f t="shared" si="5"/>
        <v>0</v>
      </c>
      <c r="BG130" s="205">
        <f t="shared" si="6"/>
        <v>0</v>
      </c>
      <c r="BH130" s="205">
        <f t="shared" si="7"/>
        <v>0</v>
      </c>
      <c r="BI130" s="205">
        <f t="shared" si="8"/>
        <v>0</v>
      </c>
      <c r="BJ130" s="18" t="s">
        <v>80</v>
      </c>
      <c r="BK130" s="205">
        <f t="shared" si="9"/>
        <v>0</v>
      </c>
      <c r="BL130" s="18" t="s">
        <v>212</v>
      </c>
      <c r="BM130" s="204" t="s">
        <v>836</v>
      </c>
    </row>
    <row r="131" spans="1:65" s="2" customFormat="1" ht="16.5" customHeight="1">
      <c r="A131" s="35"/>
      <c r="B131" s="36"/>
      <c r="C131" s="193" t="s">
        <v>72</v>
      </c>
      <c r="D131" s="193" t="s">
        <v>208</v>
      </c>
      <c r="E131" s="194" t="s">
        <v>5092</v>
      </c>
      <c r="F131" s="195" t="s">
        <v>5093</v>
      </c>
      <c r="G131" s="196" t="s">
        <v>862</v>
      </c>
      <c r="H131" s="197">
        <v>14</v>
      </c>
      <c r="I131" s="198"/>
      <c r="J131" s="199">
        <f t="shared" si="0"/>
        <v>0</v>
      </c>
      <c r="K131" s="195" t="s">
        <v>19</v>
      </c>
      <c r="L131" s="40"/>
      <c r="M131" s="200" t="s">
        <v>19</v>
      </c>
      <c r="N131" s="201" t="s">
        <v>43</v>
      </c>
      <c r="O131" s="65"/>
      <c r="P131" s="202">
        <f t="shared" si="1"/>
        <v>0</v>
      </c>
      <c r="Q131" s="202">
        <v>0</v>
      </c>
      <c r="R131" s="202">
        <f t="shared" si="2"/>
        <v>0</v>
      </c>
      <c r="S131" s="202">
        <v>0</v>
      </c>
      <c r="T131" s="203">
        <f t="shared" si="3"/>
        <v>0</v>
      </c>
      <c r="U131" s="35"/>
      <c r="V131" s="35"/>
      <c r="W131" s="35"/>
      <c r="X131" s="35"/>
      <c r="Y131" s="35"/>
      <c r="Z131" s="35"/>
      <c r="AA131" s="35"/>
      <c r="AB131" s="35"/>
      <c r="AC131" s="35"/>
      <c r="AD131" s="35"/>
      <c r="AE131" s="35"/>
      <c r="AR131" s="204" t="s">
        <v>212</v>
      </c>
      <c r="AT131" s="204" t="s">
        <v>208</v>
      </c>
      <c r="AU131" s="204" t="s">
        <v>80</v>
      </c>
      <c r="AY131" s="18" t="s">
        <v>206</v>
      </c>
      <c r="BE131" s="205">
        <f t="shared" si="4"/>
        <v>0</v>
      </c>
      <c r="BF131" s="205">
        <f t="shared" si="5"/>
        <v>0</v>
      </c>
      <c r="BG131" s="205">
        <f t="shared" si="6"/>
        <v>0</v>
      </c>
      <c r="BH131" s="205">
        <f t="shared" si="7"/>
        <v>0</v>
      </c>
      <c r="BI131" s="205">
        <f t="shared" si="8"/>
        <v>0</v>
      </c>
      <c r="BJ131" s="18" t="s">
        <v>80</v>
      </c>
      <c r="BK131" s="205">
        <f t="shared" si="9"/>
        <v>0</v>
      </c>
      <c r="BL131" s="18" t="s">
        <v>212</v>
      </c>
      <c r="BM131" s="204" t="s">
        <v>840</v>
      </c>
    </row>
    <row r="132" spans="1:65" s="2" customFormat="1" ht="16.5" customHeight="1">
      <c r="A132" s="35"/>
      <c r="B132" s="36"/>
      <c r="C132" s="193" t="s">
        <v>72</v>
      </c>
      <c r="D132" s="193" t="s">
        <v>208</v>
      </c>
      <c r="E132" s="194" t="s">
        <v>5094</v>
      </c>
      <c r="F132" s="195" t="s">
        <v>5095</v>
      </c>
      <c r="G132" s="196" t="s">
        <v>862</v>
      </c>
      <c r="H132" s="197">
        <v>2</v>
      </c>
      <c r="I132" s="198"/>
      <c r="J132" s="199">
        <f t="shared" si="0"/>
        <v>0</v>
      </c>
      <c r="K132" s="195" t="s">
        <v>19</v>
      </c>
      <c r="L132" s="40"/>
      <c r="M132" s="200" t="s">
        <v>19</v>
      </c>
      <c r="N132" s="201" t="s">
        <v>43</v>
      </c>
      <c r="O132" s="65"/>
      <c r="P132" s="202">
        <f t="shared" si="1"/>
        <v>0</v>
      </c>
      <c r="Q132" s="202">
        <v>0</v>
      </c>
      <c r="R132" s="202">
        <f t="shared" si="2"/>
        <v>0</v>
      </c>
      <c r="S132" s="202">
        <v>0</v>
      </c>
      <c r="T132" s="203">
        <f t="shared" si="3"/>
        <v>0</v>
      </c>
      <c r="U132" s="35"/>
      <c r="V132" s="35"/>
      <c r="W132" s="35"/>
      <c r="X132" s="35"/>
      <c r="Y132" s="35"/>
      <c r="Z132" s="35"/>
      <c r="AA132" s="35"/>
      <c r="AB132" s="35"/>
      <c r="AC132" s="35"/>
      <c r="AD132" s="35"/>
      <c r="AE132" s="35"/>
      <c r="AR132" s="204" t="s">
        <v>212</v>
      </c>
      <c r="AT132" s="204" t="s">
        <v>208</v>
      </c>
      <c r="AU132" s="204" t="s">
        <v>80</v>
      </c>
      <c r="AY132" s="18" t="s">
        <v>206</v>
      </c>
      <c r="BE132" s="205">
        <f t="shared" si="4"/>
        <v>0</v>
      </c>
      <c r="BF132" s="205">
        <f t="shared" si="5"/>
        <v>0</v>
      </c>
      <c r="BG132" s="205">
        <f t="shared" si="6"/>
        <v>0</v>
      </c>
      <c r="BH132" s="205">
        <f t="shared" si="7"/>
        <v>0</v>
      </c>
      <c r="BI132" s="205">
        <f t="shared" si="8"/>
        <v>0</v>
      </c>
      <c r="BJ132" s="18" t="s">
        <v>80</v>
      </c>
      <c r="BK132" s="205">
        <f t="shared" si="9"/>
        <v>0</v>
      </c>
      <c r="BL132" s="18" t="s">
        <v>212</v>
      </c>
      <c r="BM132" s="204" t="s">
        <v>1486</v>
      </c>
    </row>
    <row r="133" spans="1:65" s="2" customFormat="1" ht="16.5" customHeight="1">
      <c r="A133" s="35"/>
      <c r="B133" s="36"/>
      <c r="C133" s="193" t="s">
        <v>72</v>
      </c>
      <c r="D133" s="193" t="s">
        <v>208</v>
      </c>
      <c r="E133" s="194" t="s">
        <v>5096</v>
      </c>
      <c r="F133" s="195" t="s">
        <v>5097</v>
      </c>
      <c r="G133" s="196" t="s">
        <v>862</v>
      </c>
      <c r="H133" s="197">
        <v>20</v>
      </c>
      <c r="I133" s="198"/>
      <c r="J133" s="199">
        <f t="shared" si="0"/>
        <v>0</v>
      </c>
      <c r="K133" s="195" t="s">
        <v>19</v>
      </c>
      <c r="L133" s="40"/>
      <c r="M133" s="200" t="s">
        <v>19</v>
      </c>
      <c r="N133" s="201" t="s">
        <v>43</v>
      </c>
      <c r="O133" s="65"/>
      <c r="P133" s="202">
        <f t="shared" si="1"/>
        <v>0</v>
      </c>
      <c r="Q133" s="202">
        <v>0</v>
      </c>
      <c r="R133" s="202">
        <f t="shared" si="2"/>
        <v>0</v>
      </c>
      <c r="S133" s="202">
        <v>0</v>
      </c>
      <c r="T133" s="203">
        <f t="shared" si="3"/>
        <v>0</v>
      </c>
      <c r="U133" s="35"/>
      <c r="V133" s="35"/>
      <c r="W133" s="35"/>
      <c r="X133" s="35"/>
      <c r="Y133" s="35"/>
      <c r="Z133" s="35"/>
      <c r="AA133" s="35"/>
      <c r="AB133" s="35"/>
      <c r="AC133" s="35"/>
      <c r="AD133" s="35"/>
      <c r="AE133" s="35"/>
      <c r="AR133" s="204" t="s">
        <v>212</v>
      </c>
      <c r="AT133" s="204" t="s">
        <v>208</v>
      </c>
      <c r="AU133" s="204" t="s">
        <v>80</v>
      </c>
      <c r="AY133" s="18" t="s">
        <v>206</v>
      </c>
      <c r="BE133" s="205">
        <f t="shared" si="4"/>
        <v>0</v>
      </c>
      <c r="BF133" s="205">
        <f t="shared" si="5"/>
        <v>0</v>
      </c>
      <c r="BG133" s="205">
        <f t="shared" si="6"/>
        <v>0</v>
      </c>
      <c r="BH133" s="205">
        <f t="shared" si="7"/>
        <v>0</v>
      </c>
      <c r="BI133" s="205">
        <f t="shared" si="8"/>
        <v>0</v>
      </c>
      <c r="BJ133" s="18" t="s">
        <v>80</v>
      </c>
      <c r="BK133" s="205">
        <f t="shared" si="9"/>
        <v>0</v>
      </c>
      <c r="BL133" s="18" t="s">
        <v>212</v>
      </c>
      <c r="BM133" s="204" t="s">
        <v>1489</v>
      </c>
    </row>
    <row r="134" spans="1:65" s="12" customFormat="1" ht="25.9" customHeight="1">
      <c r="B134" s="177"/>
      <c r="C134" s="178"/>
      <c r="D134" s="179" t="s">
        <v>71</v>
      </c>
      <c r="E134" s="180" t="s">
        <v>848</v>
      </c>
      <c r="F134" s="180" t="s">
        <v>19</v>
      </c>
      <c r="G134" s="178"/>
      <c r="H134" s="178"/>
      <c r="I134" s="181"/>
      <c r="J134" s="182">
        <f>BK134</f>
        <v>0</v>
      </c>
      <c r="K134" s="178"/>
      <c r="L134" s="183"/>
      <c r="M134" s="184"/>
      <c r="N134" s="185"/>
      <c r="O134" s="185"/>
      <c r="P134" s="186">
        <f>P135+P143</f>
        <v>0</v>
      </c>
      <c r="Q134" s="185"/>
      <c r="R134" s="186">
        <f>R135+R143</f>
        <v>0</v>
      </c>
      <c r="S134" s="185"/>
      <c r="T134" s="187">
        <f>T135+T143</f>
        <v>0</v>
      </c>
      <c r="AR134" s="188" t="s">
        <v>80</v>
      </c>
      <c r="AT134" s="189" t="s">
        <v>71</v>
      </c>
      <c r="AU134" s="189" t="s">
        <v>72</v>
      </c>
      <c r="AY134" s="188" t="s">
        <v>206</v>
      </c>
      <c r="BK134" s="190">
        <f>BK135+BK143</f>
        <v>0</v>
      </c>
    </row>
    <row r="135" spans="1:65" s="12" customFormat="1" ht="22.9" customHeight="1">
      <c r="B135" s="177"/>
      <c r="C135" s="178"/>
      <c r="D135" s="179" t="s">
        <v>71</v>
      </c>
      <c r="E135" s="191" t="s">
        <v>1430</v>
      </c>
      <c r="F135" s="191" t="s">
        <v>5098</v>
      </c>
      <c r="G135" s="178"/>
      <c r="H135" s="178"/>
      <c r="I135" s="181"/>
      <c r="J135" s="192">
        <f>BK135</f>
        <v>0</v>
      </c>
      <c r="K135" s="178"/>
      <c r="L135" s="183"/>
      <c r="M135" s="184"/>
      <c r="N135" s="185"/>
      <c r="O135" s="185"/>
      <c r="P135" s="186">
        <f>SUM(P136:P142)</f>
        <v>0</v>
      </c>
      <c r="Q135" s="185"/>
      <c r="R135" s="186">
        <f>SUM(R136:R142)</f>
        <v>0</v>
      </c>
      <c r="S135" s="185"/>
      <c r="T135" s="187">
        <f>SUM(T136:T142)</f>
        <v>0</v>
      </c>
      <c r="AR135" s="188" t="s">
        <v>80</v>
      </c>
      <c r="AT135" s="189" t="s">
        <v>71</v>
      </c>
      <c r="AU135" s="189" t="s">
        <v>80</v>
      </c>
      <c r="AY135" s="188" t="s">
        <v>206</v>
      </c>
      <c r="BK135" s="190">
        <f>SUM(BK136:BK142)</f>
        <v>0</v>
      </c>
    </row>
    <row r="136" spans="1:65" s="2" customFormat="1" ht="16.5" customHeight="1">
      <c r="A136" s="35"/>
      <c r="B136" s="36"/>
      <c r="C136" s="193" t="s">
        <v>72</v>
      </c>
      <c r="D136" s="193" t="s">
        <v>208</v>
      </c>
      <c r="E136" s="194" t="s">
        <v>5099</v>
      </c>
      <c r="F136" s="195" t="s">
        <v>5059</v>
      </c>
      <c r="G136" s="196" t="s">
        <v>862</v>
      </c>
      <c r="H136" s="197">
        <v>4</v>
      </c>
      <c r="I136" s="198"/>
      <c r="J136" s="199">
        <f t="shared" ref="J136:J142" si="10">ROUND(I136*H136,2)</f>
        <v>0</v>
      </c>
      <c r="K136" s="195" t="s">
        <v>19</v>
      </c>
      <c r="L136" s="40"/>
      <c r="M136" s="200" t="s">
        <v>19</v>
      </c>
      <c r="N136" s="201" t="s">
        <v>43</v>
      </c>
      <c r="O136" s="65"/>
      <c r="P136" s="202">
        <f t="shared" ref="P136:P142" si="11">O136*H136</f>
        <v>0</v>
      </c>
      <c r="Q136" s="202">
        <v>0</v>
      </c>
      <c r="R136" s="202">
        <f t="shared" ref="R136:R142" si="12">Q136*H136</f>
        <v>0</v>
      </c>
      <c r="S136" s="202">
        <v>0</v>
      </c>
      <c r="T136" s="203">
        <f t="shared" ref="T136:T142" si="13">S136*H136</f>
        <v>0</v>
      </c>
      <c r="U136" s="35"/>
      <c r="V136" s="35"/>
      <c r="W136" s="35"/>
      <c r="X136" s="35"/>
      <c r="Y136" s="35"/>
      <c r="Z136" s="35"/>
      <c r="AA136" s="35"/>
      <c r="AB136" s="35"/>
      <c r="AC136" s="35"/>
      <c r="AD136" s="35"/>
      <c r="AE136" s="35"/>
      <c r="AR136" s="204" t="s">
        <v>212</v>
      </c>
      <c r="AT136" s="204" t="s">
        <v>208</v>
      </c>
      <c r="AU136" s="204" t="s">
        <v>82</v>
      </c>
      <c r="AY136" s="18" t="s">
        <v>206</v>
      </c>
      <c r="BE136" s="205">
        <f t="shared" ref="BE136:BE142" si="14">IF(N136="základní",J136,0)</f>
        <v>0</v>
      </c>
      <c r="BF136" s="205">
        <f t="shared" ref="BF136:BF142" si="15">IF(N136="snížená",J136,0)</f>
        <v>0</v>
      </c>
      <c r="BG136" s="205">
        <f t="shared" ref="BG136:BG142" si="16">IF(N136="zákl. přenesená",J136,0)</f>
        <v>0</v>
      </c>
      <c r="BH136" s="205">
        <f t="shared" ref="BH136:BH142" si="17">IF(N136="sníž. přenesená",J136,0)</f>
        <v>0</v>
      </c>
      <c r="BI136" s="205">
        <f t="shared" ref="BI136:BI142" si="18">IF(N136="nulová",J136,0)</f>
        <v>0</v>
      </c>
      <c r="BJ136" s="18" t="s">
        <v>80</v>
      </c>
      <c r="BK136" s="205">
        <f t="shared" ref="BK136:BK142" si="19">ROUND(I136*H136,2)</f>
        <v>0</v>
      </c>
      <c r="BL136" s="18" t="s">
        <v>212</v>
      </c>
      <c r="BM136" s="204" t="s">
        <v>1492</v>
      </c>
    </row>
    <row r="137" spans="1:65" s="2" customFormat="1" ht="16.5" customHeight="1">
      <c r="A137" s="35"/>
      <c r="B137" s="36"/>
      <c r="C137" s="193" t="s">
        <v>72</v>
      </c>
      <c r="D137" s="193" t="s">
        <v>208</v>
      </c>
      <c r="E137" s="194" t="s">
        <v>5066</v>
      </c>
      <c r="F137" s="195" t="s">
        <v>5067</v>
      </c>
      <c r="G137" s="196" t="s">
        <v>862</v>
      </c>
      <c r="H137" s="197">
        <v>1</v>
      </c>
      <c r="I137" s="198"/>
      <c r="J137" s="199">
        <f t="shared" si="10"/>
        <v>0</v>
      </c>
      <c r="K137" s="195" t="s">
        <v>19</v>
      </c>
      <c r="L137" s="40"/>
      <c r="M137" s="200" t="s">
        <v>19</v>
      </c>
      <c r="N137" s="201" t="s">
        <v>43</v>
      </c>
      <c r="O137" s="65"/>
      <c r="P137" s="202">
        <f t="shared" si="11"/>
        <v>0</v>
      </c>
      <c r="Q137" s="202">
        <v>0</v>
      </c>
      <c r="R137" s="202">
        <f t="shared" si="12"/>
        <v>0</v>
      </c>
      <c r="S137" s="202">
        <v>0</v>
      </c>
      <c r="T137" s="203">
        <f t="shared" si="13"/>
        <v>0</v>
      </c>
      <c r="U137" s="35"/>
      <c r="V137" s="35"/>
      <c r="W137" s="35"/>
      <c r="X137" s="35"/>
      <c r="Y137" s="35"/>
      <c r="Z137" s="35"/>
      <c r="AA137" s="35"/>
      <c r="AB137" s="35"/>
      <c r="AC137" s="35"/>
      <c r="AD137" s="35"/>
      <c r="AE137" s="35"/>
      <c r="AR137" s="204" t="s">
        <v>212</v>
      </c>
      <c r="AT137" s="204" t="s">
        <v>208</v>
      </c>
      <c r="AU137" s="204" t="s">
        <v>82</v>
      </c>
      <c r="AY137" s="18" t="s">
        <v>206</v>
      </c>
      <c r="BE137" s="205">
        <f t="shared" si="14"/>
        <v>0</v>
      </c>
      <c r="BF137" s="205">
        <f t="shared" si="15"/>
        <v>0</v>
      </c>
      <c r="BG137" s="205">
        <f t="shared" si="16"/>
        <v>0</v>
      </c>
      <c r="BH137" s="205">
        <f t="shared" si="17"/>
        <v>0</v>
      </c>
      <c r="BI137" s="205">
        <f t="shared" si="18"/>
        <v>0</v>
      </c>
      <c r="BJ137" s="18" t="s">
        <v>80</v>
      </c>
      <c r="BK137" s="205">
        <f t="shared" si="19"/>
        <v>0</v>
      </c>
      <c r="BL137" s="18" t="s">
        <v>212</v>
      </c>
      <c r="BM137" s="204" t="s">
        <v>1497</v>
      </c>
    </row>
    <row r="138" spans="1:65" s="2" customFormat="1" ht="16.5" customHeight="1">
      <c r="A138" s="35"/>
      <c r="B138" s="36"/>
      <c r="C138" s="193" t="s">
        <v>72</v>
      </c>
      <c r="D138" s="193" t="s">
        <v>208</v>
      </c>
      <c r="E138" s="194" t="s">
        <v>5100</v>
      </c>
      <c r="F138" s="195" t="s">
        <v>5051</v>
      </c>
      <c r="G138" s="196" t="s">
        <v>862</v>
      </c>
      <c r="H138" s="197">
        <v>1</v>
      </c>
      <c r="I138" s="198"/>
      <c r="J138" s="199">
        <f t="shared" si="10"/>
        <v>0</v>
      </c>
      <c r="K138" s="195" t="s">
        <v>19</v>
      </c>
      <c r="L138" s="40"/>
      <c r="M138" s="200" t="s">
        <v>19</v>
      </c>
      <c r="N138" s="201" t="s">
        <v>43</v>
      </c>
      <c r="O138" s="65"/>
      <c r="P138" s="202">
        <f t="shared" si="11"/>
        <v>0</v>
      </c>
      <c r="Q138" s="202">
        <v>0</v>
      </c>
      <c r="R138" s="202">
        <f t="shared" si="12"/>
        <v>0</v>
      </c>
      <c r="S138" s="202">
        <v>0</v>
      </c>
      <c r="T138" s="203">
        <f t="shared" si="13"/>
        <v>0</v>
      </c>
      <c r="U138" s="35"/>
      <c r="V138" s="35"/>
      <c r="W138" s="35"/>
      <c r="X138" s="35"/>
      <c r="Y138" s="35"/>
      <c r="Z138" s="35"/>
      <c r="AA138" s="35"/>
      <c r="AB138" s="35"/>
      <c r="AC138" s="35"/>
      <c r="AD138" s="35"/>
      <c r="AE138" s="35"/>
      <c r="AR138" s="204" t="s">
        <v>212</v>
      </c>
      <c r="AT138" s="204" t="s">
        <v>208</v>
      </c>
      <c r="AU138" s="204" t="s">
        <v>82</v>
      </c>
      <c r="AY138" s="18" t="s">
        <v>206</v>
      </c>
      <c r="BE138" s="205">
        <f t="shared" si="14"/>
        <v>0</v>
      </c>
      <c r="BF138" s="205">
        <f t="shared" si="15"/>
        <v>0</v>
      </c>
      <c r="BG138" s="205">
        <f t="shared" si="16"/>
        <v>0</v>
      </c>
      <c r="BH138" s="205">
        <f t="shared" si="17"/>
        <v>0</v>
      </c>
      <c r="BI138" s="205">
        <f t="shared" si="18"/>
        <v>0</v>
      </c>
      <c r="BJ138" s="18" t="s">
        <v>80</v>
      </c>
      <c r="BK138" s="205">
        <f t="shared" si="19"/>
        <v>0</v>
      </c>
      <c r="BL138" s="18" t="s">
        <v>212</v>
      </c>
      <c r="BM138" s="204" t="s">
        <v>1500</v>
      </c>
    </row>
    <row r="139" spans="1:65" s="2" customFormat="1" ht="16.5" customHeight="1">
      <c r="A139" s="35"/>
      <c r="B139" s="36"/>
      <c r="C139" s="193" t="s">
        <v>72</v>
      </c>
      <c r="D139" s="193" t="s">
        <v>208</v>
      </c>
      <c r="E139" s="194" t="s">
        <v>5080</v>
      </c>
      <c r="F139" s="195" t="s">
        <v>5081</v>
      </c>
      <c r="G139" s="196" t="s">
        <v>862</v>
      </c>
      <c r="H139" s="197">
        <v>1</v>
      </c>
      <c r="I139" s="198"/>
      <c r="J139" s="199">
        <f t="shared" si="10"/>
        <v>0</v>
      </c>
      <c r="K139" s="195" t="s">
        <v>19</v>
      </c>
      <c r="L139" s="40"/>
      <c r="M139" s="200" t="s">
        <v>19</v>
      </c>
      <c r="N139" s="201" t="s">
        <v>43</v>
      </c>
      <c r="O139" s="65"/>
      <c r="P139" s="202">
        <f t="shared" si="11"/>
        <v>0</v>
      </c>
      <c r="Q139" s="202">
        <v>0</v>
      </c>
      <c r="R139" s="202">
        <f t="shared" si="12"/>
        <v>0</v>
      </c>
      <c r="S139" s="202">
        <v>0</v>
      </c>
      <c r="T139" s="203">
        <f t="shared" si="13"/>
        <v>0</v>
      </c>
      <c r="U139" s="35"/>
      <c r="V139" s="35"/>
      <c r="W139" s="35"/>
      <c r="X139" s="35"/>
      <c r="Y139" s="35"/>
      <c r="Z139" s="35"/>
      <c r="AA139" s="35"/>
      <c r="AB139" s="35"/>
      <c r="AC139" s="35"/>
      <c r="AD139" s="35"/>
      <c r="AE139" s="35"/>
      <c r="AR139" s="204" t="s">
        <v>212</v>
      </c>
      <c r="AT139" s="204" t="s">
        <v>208</v>
      </c>
      <c r="AU139" s="204" t="s">
        <v>82</v>
      </c>
      <c r="AY139" s="18" t="s">
        <v>206</v>
      </c>
      <c r="BE139" s="205">
        <f t="shared" si="14"/>
        <v>0</v>
      </c>
      <c r="BF139" s="205">
        <f t="shared" si="15"/>
        <v>0</v>
      </c>
      <c r="BG139" s="205">
        <f t="shared" si="16"/>
        <v>0</v>
      </c>
      <c r="BH139" s="205">
        <f t="shared" si="17"/>
        <v>0</v>
      </c>
      <c r="BI139" s="205">
        <f t="shared" si="18"/>
        <v>0</v>
      </c>
      <c r="BJ139" s="18" t="s">
        <v>80</v>
      </c>
      <c r="BK139" s="205">
        <f t="shared" si="19"/>
        <v>0</v>
      </c>
      <c r="BL139" s="18" t="s">
        <v>212</v>
      </c>
      <c r="BM139" s="204" t="s">
        <v>1503</v>
      </c>
    </row>
    <row r="140" spans="1:65" s="2" customFormat="1" ht="16.5" customHeight="1">
      <c r="A140" s="35"/>
      <c r="B140" s="36"/>
      <c r="C140" s="193" t="s">
        <v>72</v>
      </c>
      <c r="D140" s="193" t="s">
        <v>208</v>
      </c>
      <c r="E140" s="194" t="s">
        <v>5101</v>
      </c>
      <c r="F140" s="195" t="s">
        <v>5102</v>
      </c>
      <c r="G140" s="196" t="s">
        <v>862</v>
      </c>
      <c r="H140" s="197">
        <v>1</v>
      </c>
      <c r="I140" s="198"/>
      <c r="J140" s="199">
        <f t="shared" si="10"/>
        <v>0</v>
      </c>
      <c r="K140" s="195" t="s">
        <v>19</v>
      </c>
      <c r="L140" s="40"/>
      <c r="M140" s="200" t="s">
        <v>19</v>
      </c>
      <c r="N140" s="201" t="s">
        <v>43</v>
      </c>
      <c r="O140" s="65"/>
      <c r="P140" s="202">
        <f t="shared" si="11"/>
        <v>0</v>
      </c>
      <c r="Q140" s="202">
        <v>0</v>
      </c>
      <c r="R140" s="202">
        <f t="shared" si="12"/>
        <v>0</v>
      </c>
      <c r="S140" s="202">
        <v>0</v>
      </c>
      <c r="T140" s="203">
        <f t="shared" si="13"/>
        <v>0</v>
      </c>
      <c r="U140" s="35"/>
      <c r="V140" s="35"/>
      <c r="W140" s="35"/>
      <c r="X140" s="35"/>
      <c r="Y140" s="35"/>
      <c r="Z140" s="35"/>
      <c r="AA140" s="35"/>
      <c r="AB140" s="35"/>
      <c r="AC140" s="35"/>
      <c r="AD140" s="35"/>
      <c r="AE140" s="35"/>
      <c r="AR140" s="204" t="s">
        <v>212</v>
      </c>
      <c r="AT140" s="204" t="s">
        <v>208</v>
      </c>
      <c r="AU140" s="204" t="s">
        <v>82</v>
      </c>
      <c r="AY140" s="18" t="s">
        <v>206</v>
      </c>
      <c r="BE140" s="205">
        <f t="shared" si="14"/>
        <v>0</v>
      </c>
      <c r="BF140" s="205">
        <f t="shared" si="15"/>
        <v>0</v>
      </c>
      <c r="BG140" s="205">
        <f t="shared" si="16"/>
        <v>0</v>
      </c>
      <c r="BH140" s="205">
        <f t="shared" si="17"/>
        <v>0</v>
      </c>
      <c r="BI140" s="205">
        <f t="shared" si="18"/>
        <v>0</v>
      </c>
      <c r="BJ140" s="18" t="s">
        <v>80</v>
      </c>
      <c r="BK140" s="205">
        <f t="shared" si="19"/>
        <v>0</v>
      </c>
      <c r="BL140" s="18" t="s">
        <v>212</v>
      </c>
      <c r="BM140" s="204" t="s">
        <v>1506</v>
      </c>
    </row>
    <row r="141" spans="1:65" s="2" customFormat="1" ht="16.5" customHeight="1">
      <c r="A141" s="35"/>
      <c r="B141" s="36"/>
      <c r="C141" s="193" t="s">
        <v>72</v>
      </c>
      <c r="D141" s="193" t="s">
        <v>208</v>
      </c>
      <c r="E141" s="194" t="s">
        <v>5103</v>
      </c>
      <c r="F141" s="195" t="s">
        <v>5104</v>
      </c>
      <c r="G141" s="196" t="s">
        <v>862</v>
      </c>
      <c r="H141" s="197">
        <v>1</v>
      </c>
      <c r="I141" s="198"/>
      <c r="J141" s="199">
        <f t="shared" si="10"/>
        <v>0</v>
      </c>
      <c r="K141" s="195" t="s">
        <v>19</v>
      </c>
      <c r="L141" s="40"/>
      <c r="M141" s="200" t="s">
        <v>19</v>
      </c>
      <c r="N141" s="201" t="s">
        <v>43</v>
      </c>
      <c r="O141" s="65"/>
      <c r="P141" s="202">
        <f t="shared" si="11"/>
        <v>0</v>
      </c>
      <c r="Q141" s="202">
        <v>0</v>
      </c>
      <c r="R141" s="202">
        <f t="shared" si="12"/>
        <v>0</v>
      </c>
      <c r="S141" s="202">
        <v>0</v>
      </c>
      <c r="T141" s="203">
        <f t="shared" si="13"/>
        <v>0</v>
      </c>
      <c r="U141" s="35"/>
      <c r="V141" s="35"/>
      <c r="W141" s="35"/>
      <c r="X141" s="35"/>
      <c r="Y141" s="35"/>
      <c r="Z141" s="35"/>
      <c r="AA141" s="35"/>
      <c r="AB141" s="35"/>
      <c r="AC141" s="35"/>
      <c r="AD141" s="35"/>
      <c r="AE141" s="35"/>
      <c r="AR141" s="204" t="s">
        <v>212</v>
      </c>
      <c r="AT141" s="204" t="s">
        <v>208</v>
      </c>
      <c r="AU141" s="204" t="s">
        <v>82</v>
      </c>
      <c r="AY141" s="18" t="s">
        <v>206</v>
      </c>
      <c r="BE141" s="205">
        <f t="shared" si="14"/>
        <v>0</v>
      </c>
      <c r="BF141" s="205">
        <f t="shared" si="15"/>
        <v>0</v>
      </c>
      <c r="BG141" s="205">
        <f t="shared" si="16"/>
        <v>0</v>
      </c>
      <c r="BH141" s="205">
        <f t="shared" si="17"/>
        <v>0</v>
      </c>
      <c r="BI141" s="205">
        <f t="shared" si="18"/>
        <v>0</v>
      </c>
      <c r="BJ141" s="18" t="s">
        <v>80</v>
      </c>
      <c r="BK141" s="205">
        <f t="shared" si="19"/>
        <v>0</v>
      </c>
      <c r="BL141" s="18" t="s">
        <v>212</v>
      </c>
      <c r="BM141" s="204" t="s">
        <v>1509</v>
      </c>
    </row>
    <row r="142" spans="1:65" s="2" customFormat="1" ht="16.5" customHeight="1">
      <c r="A142" s="35"/>
      <c r="B142" s="36"/>
      <c r="C142" s="193" t="s">
        <v>72</v>
      </c>
      <c r="D142" s="193" t="s">
        <v>208</v>
      </c>
      <c r="E142" s="194" t="s">
        <v>5105</v>
      </c>
      <c r="F142" s="195" t="s">
        <v>5106</v>
      </c>
      <c r="G142" s="196" t="s">
        <v>887</v>
      </c>
      <c r="H142" s="197">
        <v>1</v>
      </c>
      <c r="I142" s="198"/>
      <c r="J142" s="199">
        <f t="shared" si="10"/>
        <v>0</v>
      </c>
      <c r="K142" s="195" t="s">
        <v>19</v>
      </c>
      <c r="L142" s="40"/>
      <c r="M142" s="200" t="s">
        <v>19</v>
      </c>
      <c r="N142" s="201" t="s">
        <v>43</v>
      </c>
      <c r="O142" s="65"/>
      <c r="P142" s="202">
        <f t="shared" si="11"/>
        <v>0</v>
      </c>
      <c r="Q142" s="202">
        <v>0</v>
      </c>
      <c r="R142" s="202">
        <f t="shared" si="12"/>
        <v>0</v>
      </c>
      <c r="S142" s="202">
        <v>0</v>
      </c>
      <c r="T142" s="203">
        <f t="shared" si="13"/>
        <v>0</v>
      </c>
      <c r="U142" s="35"/>
      <c r="V142" s="35"/>
      <c r="W142" s="35"/>
      <c r="X142" s="35"/>
      <c r="Y142" s="35"/>
      <c r="Z142" s="35"/>
      <c r="AA142" s="35"/>
      <c r="AB142" s="35"/>
      <c r="AC142" s="35"/>
      <c r="AD142" s="35"/>
      <c r="AE142" s="35"/>
      <c r="AR142" s="204" t="s">
        <v>212</v>
      </c>
      <c r="AT142" s="204" t="s">
        <v>208</v>
      </c>
      <c r="AU142" s="204" t="s">
        <v>82</v>
      </c>
      <c r="AY142" s="18" t="s">
        <v>206</v>
      </c>
      <c r="BE142" s="205">
        <f t="shared" si="14"/>
        <v>0</v>
      </c>
      <c r="BF142" s="205">
        <f t="shared" si="15"/>
        <v>0</v>
      </c>
      <c r="BG142" s="205">
        <f t="shared" si="16"/>
        <v>0</v>
      </c>
      <c r="BH142" s="205">
        <f t="shared" si="17"/>
        <v>0</v>
      </c>
      <c r="BI142" s="205">
        <f t="shared" si="18"/>
        <v>0</v>
      </c>
      <c r="BJ142" s="18" t="s">
        <v>80</v>
      </c>
      <c r="BK142" s="205">
        <f t="shared" si="19"/>
        <v>0</v>
      </c>
      <c r="BL142" s="18" t="s">
        <v>212</v>
      </c>
      <c r="BM142" s="204" t="s">
        <v>1514</v>
      </c>
    </row>
    <row r="143" spans="1:65" s="12" customFormat="1" ht="22.9" customHeight="1">
      <c r="B143" s="177"/>
      <c r="C143" s="178"/>
      <c r="D143" s="179" t="s">
        <v>71</v>
      </c>
      <c r="E143" s="191" t="s">
        <v>1450</v>
      </c>
      <c r="F143" s="191" t="s">
        <v>5107</v>
      </c>
      <c r="G143" s="178"/>
      <c r="H143" s="178"/>
      <c r="I143" s="181"/>
      <c r="J143" s="192">
        <f>BK143</f>
        <v>0</v>
      </c>
      <c r="K143" s="178"/>
      <c r="L143" s="183"/>
      <c r="M143" s="184"/>
      <c r="N143" s="185"/>
      <c r="O143" s="185"/>
      <c r="P143" s="186">
        <f>SUM(P144:P151)</f>
        <v>0</v>
      </c>
      <c r="Q143" s="185"/>
      <c r="R143" s="186">
        <f>SUM(R144:R151)</f>
        <v>0</v>
      </c>
      <c r="S143" s="185"/>
      <c r="T143" s="187">
        <f>SUM(T144:T151)</f>
        <v>0</v>
      </c>
      <c r="AR143" s="188" t="s">
        <v>80</v>
      </c>
      <c r="AT143" s="189" t="s">
        <v>71</v>
      </c>
      <c r="AU143" s="189" t="s">
        <v>80</v>
      </c>
      <c r="AY143" s="188" t="s">
        <v>206</v>
      </c>
      <c r="BK143" s="190">
        <f>SUM(BK144:BK151)</f>
        <v>0</v>
      </c>
    </row>
    <row r="144" spans="1:65" s="2" customFormat="1" ht="16.5" customHeight="1">
      <c r="A144" s="35"/>
      <c r="B144" s="36"/>
      <c r="C144" s="193" t="s">
        <v>72</v>
      </c>
      <c r="D144" s="193" t="s">
        <v>208</v>
      </c>
      <c r="E144" s="194" t="s">
        <v>5108</v>
      </c>
      <c r="F144" s="195" t="s">
        <v>5109</v>
      </c>
      <c r="G144" s="196" t="s">
        <v>862</v>
      </c>
      <c r="H144" s="197">
        <v>4</v>
      </c>
      <c r="I144" s="198"/>
      <c r="J144" s="199">
        <f t="shared" ref="J144:J151" si="20">ROUND(I144*H144,2)</f>
        <v>0</v>
      </c>
      <c r="K144" s="195" t="s">
        <v>19</v>
      </c>
      <c r="L144" s="40"/>
      <c r="M144" s="200" t="s">
        <v>19</v>
      </c>
      <c r="N144" s="201" t="s">
        <v>43</v>
      </c>
      <c r="O144" s="65"/>
      <c r="P144" s="202">
        <f t="shared" ref="P144:P151" si="21">O144*H144</f>
        <v>0</v>
      </c>
      <c r="Q144" s="202">
        <v>0</v>
      </c>
      <c r="R144" s="202">
        <f t="shared" ref="R144:R151" si="22">Q144*H144</f>
        <v>0</v>
      </c>
      <c r="S144" s="202">
        <v>0</v>
      </c>
      <c r="T144" s="203">
        <f t="shared" ref="T144:T151" si="23">S144*H144</f>
        <v>0</v>
      </c>
      <c r="U144" s="35"/>
      <c r="V144" s="35"/>
      <c r="W144" s="35"/>
      <c r="X144" s="35"/>
      <c r="Y144" s="35"/>
      <c r="Z144" s="35"/>
      <c r="AA144" s="35"/>
      <c r="AB144" s="35"/>
      <c r="AC144" s="35"/>
      <c r="AD144" s="35"/>
      <c r="AE144" s="35"/>
      <c r="AR144" s="204" t="s">
        <v>212</v>
      </c>
      <c r="AT144" s="204" t="s">
        <v>208</v>
      </c>
      <c r="AU144" s="204" t="s">
        <v>82</v>
      </c>
      <c r="AY144" s="18" t="s">
        <v>206</v>
      </c>
      <c r="BE144" s="205">
        <f t="shared" ref="BE144:BE151" si="24">IF(N144="základní",J144,0)</f>
        <v>0</v>
      </c>
      <c r="BF144" s="205">
        <f t="shared" ref="BF144:BF151" si="25">IF(N144="snížená",J144,0)</f>
        <v>0</v>
      </c>
      <c r="BG144" s="205">
        <f t="shared" ref="BG144:BG151" si="26">IF(N144="zákl. přenesená",J144,0)</f>
        <v>0</v>
      </c>
      <c r="BH144" s="205">
        <f t="shared" ref="BH144:BH151" si="27">IF(N144="sníž. přenesená",J144,0)</f>
        <v>0</v>
      </c>
      <c r="BI144" s="205">
        <f t="shared" ref="BI144:BI151" si="28">IF(N144="nulová",J144,0)</f>
        <v>0</v>
      </c>
      <c r="BJ144" s="18" t="s">
        <v>80</v>
      </c>
      <c r="BK144" s="205">
        <f t="shared" ref="BK144:BK151" si="29">ROUND(I144*H144,2)</f>
        <v>0</v>
      </c>
      <c r="BL144" s="18" t="s">
        <v>212</v>
      </c>
      <c r="BM144" s="204" t="s">
        <v>1517</v>
      </c>
    </row>
    <row r="145" spans="1:65" s="2" customFormat="1" ht="16.5" customHeight="1">
      <c r="A145" s="35"/>
      <c r="B145" s="36"/>
      <c r="C145" s="193" t="s">
        <v>72</v>
      </c>
      <c r="D145" s="193" t="s">
        <v>208</v>
      </c>
      <c r="E145" s="194" t="s">
        <v>5110</v>
      </c>
      <c r="F145" s="195" t="s">
        <v>5111</v>
      </c>
      <c r="G145" s="196" t="s">
        <v>862</v>
      </c>
      <c r="H145" s="197">
        <v>1</v>
      </c>
      <c r="I145" s="198"/>
      <c r="J145" s="199">
        <f t="shared" si="20"/>
        <v>0</v>
      </c>
      <c r="K145" s="195" t="s">
        <v>19</v>
      </c>
      <c r="L145" s="40"/>
      <c r="M145" s="200" t="s">
        <v>19</v>
      </c>
      <c r="N145" s="201" t="s">
        <v>43</v>
      </c>
      <c r="O145" s="65"/>
      <c r="P145" s="202">
        <f t="shared" si="21"/>
        <v>0</v>
      </c>
      <c r="Q145" s="202">
        <v>0</v>
      </c>
      <c r="R145" s="202">
        <f t="shared" si="22"/>
        <v>0</v>
      </c>
      <c r="S145" s="202">
        <v>0</v>
      </c>
      <c r="T145" s="203">
        <f t="shared" si="23"/>
        <v>0</v>
      </c>
      <c r="U145" s="35"/>
      <c r="V145" s="35"/>
      <c r="W145" s="35"/>
      <c r="X145" s="35"/>
      <c r="Y145" s="35"/>
      <c r="Z145" s="35"/>
      <c r="AA145" s="35"/>
      <c r="AB145" s="35"/>
      <c r="AC145" s="35"/>
      <c r="AD145" s="35"/>
      <c r="AE145" s="35"/>
      <c r="AR145" s="204" t="s">
        <v>212</v>
      </c>
      <c r="AT145" s="204" t="s">
        <v>208</v>
      </c>
      <c r="AU145" s="204" t="s">
        <v>82</v>
      </c>
      <c r="AY145" s="18" t="s">
        <v>206</v>
      </c>
      <c r="BE145" s="205">
        <f t="shared" si="24"/>
        <v>0</v>
      </c>
      <c r="BF145" s="205">
        <f t="shared" si="25"/>
        <v>0</v>
      </c>
      <c r="BG145" s="205">
        <f t="shared" si="26"/>
        <v>0</v>
      </c>
      <c r="BH145" s="205">
        <f t="shared" si="27"/>
        <v>0</v>
      </c>
      <c r="BI145" s="205">
        <f t="shared" si="28"/>
        <v>0</v>
      </c>
      <c r="BJ145" s="18" t="s">
        <v>80</v>
      </c>
      <c r="BK145" s="205">
        <f t="shared" si="29"/>
        <v>0</v>
      </c>
      <c r="BL145" s="18" t="s">
        <v>212</v>
      </c>
      <c r="BM145" s="204" t="s">
        <v>853</v>
      </c>
    </row>
    <row r="146" spans="1:65" s="2" customFormat="1" ht="16.5" customHeight="1">
      <c r="A146" s="35"/>
      <c r="B146" s="36"/>
      <c r="C146" s="193" t="s">
        <v>72</v>
      </c>
      <c r="D146" s="193" t="s">
        <v>208</v>
      </c>
      <c r="E146" s="194" t="s">
        <v>5048</v>
      </c>
      <c r="F146" s="195" t="s">
        <v>5049</v>
      </c>
      <c r="G146" s="196" t="s">
        <v>862</v>
      </c>
      <c r="H146" s="197">
        <v>1</v>
      </c>
      <c r="I146" s="198"/>
      <c r="J146" s="199">
        <f t="shared" si="20"/>
        <v>0</v>
      </c>
      <c r="K146" s="195" t="s">
        <v>19</v>
      </c>
      <c r="L146" s="40"/>
      <c r="M146" s="200" t="s">
        <v>19</v>
      </c>
      <c r="N146" s="201" t="s">
        <v>43</v>
      </c>
      <c r="O146" s="65"/>
      <c r="P146" s="202">
        <f t="shared" si="21"/>
        <v>0</v>
      </c>
      <c r="Q146" s="202">
        <v>0</v>
      </c>
      <c r="R146" s="202">
        <f t="shared" si="22"/>
        <v>0</v>
      </c>
      <c r="S146" s="202">
        <v>0</v>
      </c>
      <c r="T146" s="203">
        <f t="shared" si="23"/>
        <v>0</v>
      </c>
      <c r="U146" s="35"/>
      <c r="V146" s="35"/>
      <c r="W146" s="35"/>
      <c r="X146" s="35"/>
      <c r="Y146" s="35"/>
      <c r="Z146" s="35"/>
      <c r="AA146" s="35"/>
      <c r="AB146" s="35"/>
      <c r="AC146" s="35"/>
      <c r="AD146" s="35"/>
      <c r="AE146" s="35"/>
      <c r="AR146" s="204" t="s">
        <v>212</v>
      </c>
      <c r="AT146" s="204" t="s">
        <v>208</v>
      </c>
      <c r="AU146" s="204" t="s">
        <v>82</v>
      </c>
      <c r="AY146" s="18" t="s">
        <v>206</v>
      </c>
      <c r="BE146" s="205">
        <f t="shared" si="24"/>
        <v>0</v>
      </c>
      <c r="BF146" s="205">
        <f t="shared" si="25"/>
        <v>0</v>
      </c>
      <c r="BG146" s="205">
        <f t="shared" si="26"/>
        <v>0</v>
      </c>
      <c r="BH146" s="205">
        <f t="shared" si="27"/>
        <v>0</v>
      </c>
      <c r="BI146" s="205">
        <f t="shared" si="28"/>
        <v>0</v>
      </c>
      <c r="BJ146" s="18" t="s">
        <v>80</v>
      </c>
      <c r="BK146" s="205">
        <f t="shared" si="29"/>
        <v>0</v>
      </c>
      <c r="BL146" s="18" t="s">
        <v>212</v>
      </c>
      <c r="BM146" s="204" t="s">
        <v>859</v>
      </c>
    </row>
    <row r="147" spans="1:65" s="2" customFormat="1" ht="16.5" customHeight="1">
      <c r="A147" s="35"/>
      <c r="B147" s="36"/>
      <c r="C147" s="193" t="s">
        <v>72</v>
      </c>
      <c r="D147" s="193" t="s">
        <v>208</v>
      </c>
      <c r="E147" s="194" t="s">
        <v>5112</v>
      </c>
      <c r="F147" s="195" t="s">
        <v>5113</v>
      </c>
      <c r="G147" s="196" t="s">
        <v>862</v>
      </c>
      <c r="H147" s="197">
        <v>1</v>
      </c>
      <c r="I147" s="198"/>
      <c r="J147" s="199">
        <f t="shared" si="20"/>
        <v>0</v>
      </c>
      <c r="K147" s="195" t="s">
        <v>19</v>
      </c>
      <c r="L147" s="40"/>
      <c r="M147" s="200" t="s">
        <v>19</v>
      </c>
      <c r="N147" s="201" t="s">
        <v>43</v>
      </c>
      <c r="O147" s="65"/>
      <c r="P147" s="202">
        <f t="shared" si="21"/>
        <v>0</v>
      </c>
      <c r="Q147" s="202">
        <v>0</v>
      </c>
      <c r="R147" s="202">
        <f t="shared" si="22"/>
        <v>0</v>
      </c>
      <c r="S147" s="202">
        <v>0</v>
      </c>
      <c r="T147" s="203">
        <f t="shared" si="23"/>
        <v>0</v>
      </c>
      <c r="U147" s="35"/>
      <c r="V147" s="35"/>
      <c r="W147" s="35"/>
      <c r="X147" s="35"/>
      <c r="Y147" s="35"/>
      <c r="Z147" s="35"/>
      <c r="AA147" s="35"/>
      <c r="AB147" s="35"/>
      <c r="AC147" s="35"/>
      <c r="AD147" s="35"/>
      <c r="AE147" s="35"/>
      <c r="AR147" s="204" t="s">
        <v>212</v>
      </c>
      <c r="AT147" s="204" t="s">
        <v>208</v>
      </c>
      <c r="AU147" s="204" t="s">
        <v>82</v>
      </c>
      <c r="AY147" s="18" t="s">
        <v>206</v>
      </c>
      <c r="BE147" s="205">
        <f t="shared" si="24"/>
        <v>0</v>
      </c>
      <c r="BF147" s="205">
        <f t="shared" si="25"/>
        <v>0</v>
      </c>
      <c r="BG147" s="205">
        <f t="shared" si="26"/>
        <v>0</v>
      </c>
      <c r="BH147" s="205">
        <f t="shared" si="27"/>
        <v>0</v>
      </c>
      <c r="BI147" s="205">
        <f t="shared" si="28"/>
        <v>0</v>
      </c>
      <c r="BJ147" s="18" t="s">
        <v>80</v>
      </c>
      <c r="BK147" s="205">
        <f t="shared" si="29"/>
        <v>0</v>
      </c>
      <c r="BL147" s="18" t="s">
        <v>212</v>
      </c>
      <c r="BM147" s="204" t="s">
        <v>866</v>
      </c>
    </row>
    <row r="148" spans="1:65" s="2" customFormat="1" ht="16.5" customHeight="1">
      <c r="A148" s="35"/>
      <c r="B148" s="36"/>
      <c r="C148" s="193" t="s">
        <v>72</v>
      </c>
      <c r="D148" s="193" t="s">
        <v>208</v>
      </c>
      <c r="E148" s="194" t="s">
        <v>5078</v>
      </c>
      <c r="F148" s="195" t="s">
        <v>5079</v>
      </c>
      <c r="G148" s="196" t="s">
        <v>862</v>
      </c>
      <c r="H148" s="197">
        <v>2</v>
      </c>
      <c r="I148" s="198"/>
      <c r="J148" s="199">
        <f t="shared" si="20"/>
        <v>0</v>
      </c>
      <c r="K148" s="195" t="s">
        <v>19</v>
      </c>
      <c r="L148" s="40"/>
      <c r="M148" s="200" t="s">
        <v>19</v>
      </c>
      <c r="N148" s="201" t="s">
        <v>43</v>
      </c>
      <c r="O148" s="65"/>
      <c r="P148" s="202">
        <f t="shared" si="21"/>
        <v>0</v>
      </c>
      <c r="Q148" s="202">
        <v>0</v>
      </c>
      <c r="R148" s="202">
        <f t="shared" si="22"/>
        <v>0</v>
      </c>
      <c r="S148" s="202">
        <v>0</v>
      </c>
      <c r="T148" s="203">
        <f t="shared" si="23"/>
        <v>0</v>
      </c>
      <c r="U148" s="35"/>
      <c r="V148" s="35"/>
      <c r="W148" s="35"/>
      <c r="X148" s="35"/>
      <c r="Y148" s="35"/>
      <c r="Z148" s="35"/>
      <c r="AA148" s="35"/>
      <c r="AB148" s="35"/>
      <c r="AC148" s="35"/>
      <c r="AD148" s="35"/>
      <c r="AE148" s="35"/>
      <c r="AR148" s="204" t="s">
        <v>212</v>
      </c>
      <c r="AT148" s="204" t="s">
        <v>208</v>
      </c>
      <c r="AU148" s="204" t="s">
        <v>82</v>
      </c>
      <c r="AY148" s="18" t="s">
        <v>206</v>
      </c>
      <c r="BE148" s="205">
        <f t="shared" si="24"/>
        <v>0</v>
      </c>
      <c r="BF148" s="205">
        <f t="shared" si="25"/>
        <v>0</v>
      </c>
      <c r="BG148" s="205">
        <f t="shared" si="26"/>
        <v>0</v>
      </c>
      <c r="BH148" s="205">
        <f t="shared" si="27"/>
        <v>0</v>
      </c>
      <c r="BI148" s="205">
        <f t="shared" si="28"/>
        <v>0</v>
      </c>
      <c r="BJ148" s="18" t="s">
        <v>80</v>
      </c>
      <c r="BK148" s="205">
        <f t="shared" si="29"/>
        <v>0</v>
      </c>
      <c r="BL148" s="18" t="s">
        <v>212</v>
      </c>
      <c r="BM148" s="204" t="s">
        <v>872</v>
      </c>
    </row>
    <row r="149" spans="1:65" s="2" customFormat="1" ht="16.5" customHeight="1">
      <c r="A149" s="35"/>
      <c r="B149" s="36"/>
      <c r="C149" s="193" t="s">
        <v>72</v>
      </c>
      <c r="D149" s="193" t="s">
        <v>208</v>
      </c>
      <c r="E149" s="194" t="s">
        <v>5114</v>
      </c>
      <c r="F149" s="195" t="s">
        <v>5115</v>
      </c>
      <c r="G149" s="196" t="s">
        <v>862</v>
      </c>
      <c r="H149" s="197">
        <v>1</v>
      </c>
      <c r="I149" s="198"/>
      <c r="J149" s="199">
        <f t="shared" si="20"/>
        <v>0</v>
      </c>
      <c r="K149" s="195" t="s">
        <v>19</v>
      </c>
      <c r="L149" s="40"/>
      <c r="M149" s="200" t="s">
        <v>19</v>
      </c>
      <c r="N149" s="201" t="s">
        <v>43</v>
      </c>
      <c r="O149" s="65"/>
      <c r="P149" s="202">
        <f t="shared" si="21"/>
        <v>0</v>
      </c>
      <c r="Q149" s="202">
        <v>0</v>
      </c>
      <c r="R149" s="202">
        <f t="shared" si="22"/>
        <v>0</v>
      </c>
      <c r="S149" s="202">
        <v>0</v>
      </c>
      <c r="T149" s="203">
        <f t="shared" si="23"/>
        <v>0</v>
      </c>
      <c r="U149" s="35"/>
      <c r="V149" s="35"/>
      <c r="W149" s="35"/>
      <c r="X149" s="35"/>
      <c r="Y149" s="35"/>
      <c r="Z149" s="35"/>
      <c r="AA149" s="35"/>
      <c r="AB149" s="35"/>
      <c r="AC149" s="35"/>
      <c r="AD149" s="35"/>
      <c r="AE149" s="35"/>
      <c r="AR149" s="204" t="s">
        <v>212</v>
      </c>
      <c r="AT149" s="204" t="s">
        <v>208</v>
      </c>
      <c r="AU149" s="204" t="s">
        <v>82</v>
      </c>
      <c r="AY149" s="18" t="s">
        <v>206</v>
      </c>
      <c r="BE149" s="205">
        <f t="shared" si="24"/>
        <v>0</v>
      </c>
      <c r="BF149" s="205">
        <f t="shared" si="25"/>
        <v>0</v>
      </c>
      <c r="BG149" s="205">
        <f t="shared" si="26"/>
        <v>0</v>
      </c>
      <c r="BH149" s="205">
        <f t="shared" si="27"/>
        <v>0</v>
      </c>
      <c r="BI149" s="205">
        <f t="shared" si="28"/>
        <v>0</v>
      </c>
      <c r="BJ149" s="18" t="s">
        <v>80</v>
      </c>
      <c r="BK149" s="205">
        <f t="shared" si="29"/>
        <v>0</v>
      </c>
      <c r="BL149" s="18" t="s">
        <v>212</v>
      </c>
      <c r="BM149" s="204" t="s">
        <v>878</v>
      </c>
    </row>
    <row r="150" spans="1:65" s="2" customFormat="1" ht="16.5" customHeight="1">
      <c r="A150" s="35"/>
      <c r="B150" s="36"/>
      <c r="C150" s="193" t="s">
        <v>72</v>
      </c>
      <c r="D150" s="193" t="s">
        <v>208</v>
      </c>
      <c r="E150" s="194" t="s">
        <v>5116</v>
      </c>
      <c r="F150" s="195" t="s">
        <v>5117</v>
      </c>
      <c r="G150" s="196" t="s">
        <v>862</v>
      </c>
      <c r="H150" s="197">
        <v>1</v>
      </c>
      <c r="I150" s="198"/>
      <c r="J150" s="199">
        <f t="shared" si="20"/>
        <v>0</v>
      </c>
      <c r="K150" s="195" t="s">
        <v>19</v>
      </c>
      <c r="L150" s="40"/>
      <c r="M150" s="200" t="s">
        <v>19</v>
      </c>
      <c r="N150" s="201" t="s">
        <v>43</v>
      </c>
      <c r="O150" s="65"/>
      <c r="P150" s="202">
        <f t="shared" si="21"/>
        <v>0</v>
      </c>
      <c r="Q150" s="202">
        <v>0</v>
      </c>
      <c r="R150" s="202">
        <f t="shared" si="22"/>
        <v>0</v>
      </c>
      <c r="S150" s="202">
        <v>0</v>
      </c>
      <c r="T150" s="203">
        <f t="shared" si="23"/>
        <v>0</v>
      </c>
      <c r="U150" s="35"/>
      <c r="V150" s="35"/>
      <c r="W150" s="35"/>
      <c r="X150" s="35"/>
      <c r="Y150" s="35"/>
      <c r="Z150" s="35"/>
      <c r="AA150" s="35"/>
      <c r="AB150" s="35"/>
      <c r="AC150" s="35"/>
      <c r="AD150" s="35"/>
      <c r="AE150" s="35"/>
      <c r="AR150" s="204" t="s">
        <v>212</v>
      </c>
      <c r="AT150" s="204" t="s">
        <v>208</v>
      </c>
      <c r="AU150" s="204" t="s">
        <v>82</v>
      </c>
      <c r="AY150" s="18" t="s">
        <v>206</v>
      </c>
      <c r="BE150" s="205">
        <f t="shared" si="24"/>
        <v>0</v>
      </c>
      <c r="BF150" s="205">
        <f t="shared" si="25"/>
        <v>0</v>
      </c>
      <c r="BG150" s="205">
        <f t="shared" si="26"/>
        <v>0</v>
      </c>
      <c r="BH150" s="205">
        <f t="shared" si="27"/>
        <v>0</v>
      </c>
      <c r="BI150" s="205">
        <f t="shared" si="28"/>
        <v>0</v>
      </c>
      <c r="BJ150" s="18" t="s">
        <v>80</v>
      </c>
      <c r="BK150" s="205">
        <f t="shared" si="29"/>
        <v>0</v>
      </c>
      <c r="BL150" s="18" t="s">
        <v>212</v>
      </c>
      <c r="BM150" s="204" t="s">
        <v>884</v>
      </c>
    </row>
    <row r="151" spans="1:65" s="2" customFormat="1" ht="16.5" customHeight="1">
      <c r="A151" s="35"/>
      <c r="B151" s="36"/>
      <c r="C151" s="193" t="s">
        <v>72</v>
      </c>
      <c r="D151" s="193" t="s">
        <v>208</v>
      </c>
      <c r="E151" s="194" t="s">
        <v>5105</v>
      </c>
      <c r="F151" s="195" t="s">
        <v>5106</v>
      </c>
      <c r="G151" s="196" t="s">
        <v>887</v>
      </c>
      <c r="H151" s="197">
        <v>1</v>
      </c>
      <c r="I151" s="198"/>
      <c r="J151" s="199">
        <f t="shared" si="20"/>
        <v>0</v>
      </c>
      <c r="K151" s="195" t="s">
        <v>19</v>
      </c>
      <c r="L151" s="40"/>
      <c r="M151" s="200" t="s">
        <v>19</v>
      </c>
      <c r="N151" s="201" t="s">
        <v>43</v>
      </c>
      <c r="O151" s="65"/>
      <c r="P151" s="202">
        <f t="shared" si="21"/>
        <v>0</v>
      </c>
      <c r="Q151" s="202">
        <v>0</v>
      </c>
      <c r="R151" s="202">
        <f t="shared" si="22"/>
        <v>0</v>
      </c>
      <c r="S151" s="202">
        <v>0</v>
      </c>
      <c r="T151" s="203">
        <f t="shared" si="23"/>
        <v>0</v>
      </c>
      <c r="U151" s="35"/>
      <c r="V151" s="35"/>
      <c r="W151" s="35"/>
      <c r="X151" s="35"/>
      <c r="Y151" s="35"/>
      <c r="Z151" s="35"/>
      <c r="AA151" s="35"/>
      <c r="AB151" s="35"/>
      <c r="AC151" s="35"/>
      <c r="AD151" s="35"/>
      <c r="AE151" s="35"/>
      <c r="AR151" s="204" t="s">
        <v>212</v>
      </c>
      <c r="AT151" s="204" t="s">
        <v>208</v>
      </c>
      <c r="AU151" s="204" t="s">
        <v>82</v>
      </c>
      <c r="AY151" s="18" t="s">
        <v>206</v>
      </c>
      <c r="BE151" s="205">
        <f t="shared" si="24"/>
        <v>0</v>
      </c>
      <c r="BF151" s="205">
        <f t="shared" si="25"/>
        <v>0</v>
      </c>
      <c r="BG151" s="205">
        <f t="shared" si="26"/>
        <v>0</v>
      </c>
      <c r="BH151" s="205">
        <f t="shared" si="27"/>
        <v>0</v>
      </c>
      <c r="BI151" s="205">
        <f t="shared" si="28"/>
        <v>0</v>
      </c>
      <c r="BJ151" s="18" t="s">
        <v>80</v>
      </c>
      <c r="BK151" s="205">
        <f t="shared" si="29"/>
        <v>0</v>
      </c>
      <c r="BL151" s="18" t="s">
        <v>212</v>
      </c>
      <c r="BM151" s="204" t="s">
        <v>891</v>
      </c>
    </row>
    <row r="152" spans="1:65" s="12" customFormat="1" ht="25.9" customHeight="1">
      <c r="B152" s="177"/>
      <c r="C152" s="178"/>
      <c r="D152" s="179" t="s">
        <v>71</v>
      </c>
      <c r="E152" s="180" t="s">
        <v>848</v>
      </c>
      <c r="F152" s="180" t="s">
        <v>19</v>
      </c>
      <c r="G152" s="178"/>
      <c r="H152" s="178"/>
      <c r="I152" s="181"/>
      <c r="J152" s="182">
        <f>BK152</f>
        <v>0</v>
      </c>
      <c r="K152" s="178"/>
      <c r="L152" s="183"/>
      <c r="M152" s="184"/>
      <c r="N152" s="185"/>
      <c r="O152" s="185"/>
      <c r="P152" s="186">
        <f>SUM(P153:P158)</f>
        <v>0</v>
      </c>
      <c r="Q152" s="185"/>
      <c r="R152" s="186">
        <f>SUM(R153:R158)</f>
        <v>0</v>
      </c>
      <c r="S152" s="185"/>
      <c r="T152" s="187">
        <f>SUM(T153:T158)</f>
        <v>0</v>
      </c>
      <c r="AR152" s="188" t="s">
        <v>80</v>
      </c>
      <c r="AT152" s="189" t="s">
        <v>71</v>
      </c>
      <c r="AU152" s="189" t="s">
        <v>72</v>
      </c>
      <c r="AY152" s="188" t="s">
        <v>206</v>
      </c>
      <c r="BK152" s="190">
        <f>SUM(BK153:BK158)</f>
        <v>0</v>
      </c>
    </row>
    <row r="153" spans="1:65" s="2" customFormat="1" ht="16.5" customHeight="1">
      <c r="A153" s="35"/>
      <c r="B153" s="36"/>
      <c r="C153" s="193" t="s">
        <v>72</v>
      </c>
      <c r="D153" s="193" t="s">
        <v>208</v>
      </c>
      <c r="E153" s="194" t="s">
        <v>5118</v>
      </c>
      <c r="F153" s="195" t="s">
        <v>5119</v>
      </c>
      <c r="G153" s="196" t="s">
        <v>862</v>
      </c>
      <c r="H153" s="197">
        <v>185</v>
      </c>
      <c r="I153" s="198"/>
      <c r="J153" s="199">
        <f t="shared" ref="J153:J158" si="30">ROUND(I153*H153,2)</f>
        <v>0</v>
      </c>
      <c r="K153" s="195" t="s">
        <v>19</v>
      </c>
      <c r="L153" s="40"/>
      <c r="M153" s="200" t="s">
        <v>19</v>
      </c>
      <c r="N153" s="201" t="s">
        <v>43</v>
      </c>
      <c r="O153" s="65"/>
      <c r="P153" s="202">
        <f t="shared" ref="P153:P158" si="31">O153*H153</f>
        <v>0</v>
      </c>
      <c r="Q153" s="202">
        <v>0</v>
      </c>
      <c r="R153" s="202">
        <f t="shared" ref="R153:R158" si="32">Q153*H153</f>
        <v>0</v>
      </c>
      <c r="S153" s="202">
        <v>0</v>
      </c>
      <c r="T153" s="203">
        <f t="shared" ref="T153:T158" si="33">S153*H153</f>
        <v>0</v>
      </c>
      <c r="U153" s="35"/>
      <c r="V153" s="35"/>
      <c r="W153" s="35"/>
      <c r="X153" s="35"/>
      <c r="Y153" s="35"/>
      <c r="Z153" s="35"/>
      <c r="AA153" s="35"/>
      <c r="AB153" s="35"/>
      <c r="AC153" s="35"/>
      <c r="AD153" s="35"/>
      <c r="AE153" s="35"/>
      <c r="AR153" s="204" t="s">
        <v>212</v>
      </c>
      <c r="AT153" s="204" t="s">
        <v>208</v>
      </c>
      <c r="AU153" s="204" t="s">
        <v>80</v>
      </c>
      <c r="AY153" s="18" t="s">
        <v>206</v>
      </c>
      <c r="BE153" s="205">
        <f t="shared" ref="BE153:BE158" si="34">IF(N153="základní",J153,0)</f>
        <v>0</v>
      </c>
      <c r="BF153" s="205">
        <f t="shared" ref="BF153:BF158" si="35">IF(N153="snížená",J153,0)</f>
        <v>0</v>
      </c>
      <c r="BG153" s="205">
        <f t="shared" ref="BG153:BG158" si="36">IF(N153="zákl. přenesená",J153,0)</f>
        <v>0</v>
      </c>
      <c r="BH153" s="205">
        <f t="shared" ref="BH153:BH158" si="37">IF(N153="sníž. přenesená",J153,0)</f>
        <v>0</v>
      </c>
      <c r="BI153" s="205">
        <f t="shared" ref="BI153:BI158" si="38">IF(N153="nulová",J153,0)</f>
        <v>0</v>
      </c>
      <c r="BJ153" s="18" t="s">
        <v>80</v>
      </c>
      <c r="BK153" s="205">
        <f t="shared" ref="BK153:BK158" si="39">ROUND(I153*H153,2)</f>
        <v>0</v>
      </c>
      <c r="BL153" s="18" t="s">
        <v>212</v>
      </c>
      <c r="BM153" s="204" t="s">
        <v>899</v>
      </c>
    </row>
    <row r="154" spans="1:65" s="2" customFormat="1" ht="16.5" customHeight="1">
      <c r="A154" s="35"/>
      <c r="B154" s="36"/>
      <c r="C154" s="193" t="s">
        <v>72</v>
      </c>
      <c r="D154" s="193" t="s">
        <v>208</v>
      </c>
      <c r="E154" s="194" t="s">
        <v>5120</v>
      </c>
      <c r="F154" s="195" t="s">
        <v>5121</v>
      </c>
      <c r="G154" s="196" t="s">
        <v>862</v>
      </c>
      <c r="H154" s="197">
        <v>12</v>
      </c>
      <c r="I154" s="198"/>
      <c r="J154" s="199">
        <f t="shared" si="30"/>
        <v>0</v>
      </c>
      <c r="K154" s="195" t="s">
        <v>19</v>
      </c>
      <c r="L154" s="40"/>
      <c r="M154" s="200" t="s">
        <v>19</v>
      </c>
      <c r="N154" s="201" t="s">
        <v>43</v>
      </c>
      <c r="O154" s="65"/>
      <c r="P154" s="202">
        <f t="shared" si="31"/>
        <v>0</v>
      </c>
      <c r="Q154" s="202">
        <v>0</v>
      </c>
      <c r="R154" s="202">
        <f t="shared" si="32"/>
        <v>0</v>
      </c>
      <c r="S154" s="202">
        <v>0</v>
      </c>
      <c r="T154" s="203">
        <f t="shared" si="33"/>
        <v>0</v>
      </c>
      <c r="U154" s="35"/>
      <c r="V154" s="35"/>
      <c r="W154" s="35"/>
      <c r="X154" s="35"/>
      <c r="Y154" s="35"/>
      <c r="Z154" s="35"/>
      <c r="AA154" s="35"/>
      <c r="AB154" s="35"/>
      <c r="AC154" s="35"/>
      <c r="AD154" s="35"/>
      <c r="AE154" s="35"/>
      <c r="AR154" s="204" t="s">
        <v>212</v>
      </c>
      <c r="AT154" s="204" t="s">
        <v>208</v>
      </c>
      <c r="AU154" s="204" t="s">
        <v>80</v>
      </c>
      <c r="AY154" s="18" t="s">
        <v>206</v>
      </c>
      <c r="BE154" s="205">
        <f t="shared" si="34"/>
        <v>0</v>
      </c>
      <c r="BF154" s="205">
        <f t="shared" si="35"/>
        <v>0</v>
      </c>
      <c r="BG154" s="205">
        <f t="shared" si="36"/>
        <v>0</v>
      </c>
      <c r="BH154" s="205">
        <f t="shared" si="37"/>
        <v>0</v>
      </c>
      <c r="BI154" s="205">
        <f t="shared" si="38"/>
        <v>0</v>
      </c>
      <c r="BJ154" s="18" t="s">
        <v>80</v>
      </c>
      <c r="BK154" s="205">
        <f t="shared" si="39"/>
        <v>0</v>
      </c>
      <c r="BL154" s="18" t="s">
        <v>212</v>
      </c>
      <c r="BM154" s="204" t="s">
        <v>1243</v>
      </c>
    </row>
    <row r="155" spans="1:65" s="2" customFormat="1" ht="16.5" customHeight="1">
      <c r="A155" s="35"/>
      <c r="B155" s="36"/>
      <c r="C155" s="193" t="s">
        <v>72</v>
      </c>
      <c r="D155" s="193" t="s">
        <v>208</v>
      </c>
      <c r="E155" s="194" t="s">
        <v>5122</v>
      </c>
      <c r="F155" s="195" t="s">
        <v>5123</v>
      </c>
      <c r="G155" s="196" t="s">
        <v>862</v>
      </c>
      <c r="H155" s="197">
        <v>12</v>
      </c>
      <c r="I155" s="198"/>
      <c r="J155" s="199">
        <f t="shared" si="30"/>
        <v>0</v>
      </c>
      <c r="K155" s="195" t="s">
        <v>19</v>
      </c>
      <c r="L155" s="40"/>
      <c r="M155" s="200" t="s">
        <v>19</v>
      </c>
      <c r="N155" s="201" t="s">
        <v>43</v>
      </c>
      <c r="O155" s="65"/>
      <c r="P155" s="202">
        <f t="shared" si="31"/>
        <v>0</v>
      </c>
      <c r="Q155" s="202">
        <v>0</v>
      </c>
      <c r="R155" s="202">
        <f t="shared" si="32"/>
        <v>0</v>
      </c>
      <c r="S155" s="202">
        <v>0</v>
      </c>
      <c r="T155" s="203">
        <f t="shared" si="33"/>
        <v>0</v>
      </c>
      <c r="U155" s="35"/>
      <c r="V155" s="35"/>
      <c r="W155" s="35"/>
      <c r="X155" s="35"/>
      <c r="Y155" s="35"/>
      <c r="Z155" s="35"/>
      <c r="AA155" s="35"/>
      <c r="AB155" s="35"/>
      <c r="AC155" s="35"/>
      <c r="AD155" s="35"/>
      <c r="AE155" s="35"/>
      <c r="AR155" s="204" t="s">
        <v>212</v>
      </c>
      <c r="AT155" s="204" t="s">
        <v>208</v>
      </c>
      <c r="AU155" s="204" t="s">
        <v>80</v>
      </c>
      <c r="AY155" s="18" t="s">
        <v>206</v>
      </c>
      <c r="BE155" s="205">
        <f t="shared" si="34"/>
        <v>0</v>
      </c>
      <c r="BF155" s="205">
        <f t="shared" si="35"/>
        <v>0</v>
      </c>
      <c r="BG155" s="205">
        <f t="shared" si="36"/>
        <v>0</v>
      </c>
      <c r="BH155" s="205">
        <f t="shared" si="37"/>
        <v>0</v>
      </c>
      <c r="BI155" s="205">
        <f t="shared" si="38"/>
        <v>0</v>
      </c>
      <c r="BJ155" s="18" t="s">
        <v>80</v>
      </c>
      <c r="BK155" s="205">
        <f t="shared" si="39"/>
        <v>0</v>
      </c>
      <c r="BL155" s="18" t="s">
        <v>212</v>
      </c>
      <c r="BM155" s="204" t="s">
        <v>304</v>
      </c>
    </row>
    <row r="156" spans="1:65" s="2" customFormat="1" ht="16.5" customHeight="1">
      <c r="A156" s="35"/>
      <c r="B156" s="36"/>
      <c r="C156" s="193" t="s">
        <v>72</v>
      </c>
      <c r="D156" s="193" t="s">
        <v>208</v>
      </c>
      <c r="E156" s="194" t="s">
        <v>5124</v>
      </c>
      <c r="F156" s="195" t="s">
        <v>5125</v>
      </c>
      <c r="G156" s="196" t="s">
        <v>862</v>
      </c>
      <c r="H156" s="197">
        <v>1</v>
      </c>
      <c r="I156" s="198"/>
      <c r="J156" s="199">
        <f t="shared" si="30"/>
        <v>0</v>
      </c>
      <c r="K156" s="195" t="s">
        <v>19</v>
      </c>
      <c r="L156" s="40"/>
      <c r="M156" s="200" t="s">
        <v>19</v>
      </c>
      <c r="N156" s="201" t="s">
        <v>43</v>
      </c>
      <c r="O156" s="65"/>
      <c r="P156" s="202">
        <f t="shared" si="31"/>
        <v>0</v>
      </c>
      <c r="Q156" s="202">
        <v>0</v>
      </c>
      <c r="R156" s="202">
        <f t="shared" si="32"/>
        <v>0</v>
      </c>
      <c r="S156" s="202">
        <v>0</v>
      </c>
      <c r="T156" s="203">
        <f t="shared" si="33"/>
        <v>0</v>
      </c>
      <c r="U156" s="35"/>
      <c r="V156" s="35"/>
      <c r="W156" s="35"/>
      <c r="X156" s="35"/>
      <c r="Y156" s="35"/>
      <c r="Z156" s="35"/>
      <c r="AA156" s="35"/>
      <c r="AB156" s="35"/>
      <c r="AC156" s="35"/>
      <c r="AD156" s="35"/>
      <c r="AE156" s="35"/>
      <c r="AR156" s="204" t="s">
        <v>212</v>
      </c>
      <c r="AT156" s="204" t="s">
        <v>208</v>
      </c>
      <c r="AU156" s="204" t="s">
        <v>80</v>
      </c>
      <c r="AY156" s="18" t="s">
        <v>206</v>
      </c>
      <c r="BE156" s="205">
        <f t="shared" si="34"/>
        <v>0</v>
      </c>
      <c r="BF156" s="205">
        <f t="shared" si="35"/>
        <v>0</v>
      </c>
      <c r="BG156" s="205">
        <f t="shared" si="36"/>
        <v>0</v>
      </c>
      <c r="BH156" s="205">
        <f t="shared" si="37"/>
        <v>0</v>
      </c>
      <c r="BI156" s="205">
        <f t="shared" si="38"/>
        <v>0</v>
      </c>
      <c r="BJ156" s="18" t="s">
        <v>80</v>
      </c>
      <c r="BK156" s="205">
        <f t="shared" si="39"/>
        <v>0</v>
      </c>
      <c r="BL156" s="18" t="s">
        <v>212</v>
      </c>
      <c r="BM156" s="204" t="s">
        <v>1254</v>
      </c>
    </row>
    <row r="157" spans="1:65" s="2" customFormat="1" ht="16.5" customHeight="1">
      <c r="A157" s="35"/>
      <c r="B157" s="36"/>
      <c r="C157" s="193" t="s">
        <v>72</v>
      </c>
      <c r="D157" s="193" t="s">
        <v>208</v>
      </c>
      <c r="E157" s="194" t="s">
        <v>5126</v>
      </c>
      <c r="F157" s="195" t="s">
        <v>5127</v>
      </c>
      <c r="G157" s="196" t="s">
        <v>862</v>
      </c>
      <c r="H157" s="197">
        <v>187</v>
      </c>
      <c r="I157" s="198"/>
      <c r="J157" s="199">
        <f t="shared" si="30"/>
        <v>0</v>
      </c>
      <c r="K157" s="195" t="s">
        <v>19</v>
      </c>
      <c r="L157" s="40"/>
      <c r="M157" s="200" t="s">
        <v>19</v>
      </c>
      <c r="N157" s="201" t="s">
        <v>43</v>
      </c>
      <c r="O157" s="65"/>
      <c r="P157" s="202">
        <f t="shared" si="31"/>
        <v>0</v>
      </c>
      <c r="Q157" s="202">
        <v>0</v>
      </c>
      <c r="R157" s="202">
        <f t="shared" si="32"/>
        <v>0</v>
      </c>
      <c r="S157" s="202">
        <v>0</v>
      </c>
      <c r="T157" s="203">
        <f t="shared" si="33"/>
        <v>0</v>
      </c>
      <c r="U157" s="35"/>
      <c r="V157" s="35"/>
      <c r="W157" s="35"/>
      <c r="X157" s="35"/>
      <c r="Y157" s="35"/>
      <c r="Z157" s="35"/>
      <c r="AA157" s="35"/>
      <c r="AB157" s="35"/>
      <c r="AC157" s="35"/>
      <c r="AD157" s="35"/>
      <c r="AE157" s="35"/>
      <c r="AR157" s="204" t="s">
        <v>212</v>
      </c>
      <c r="AT157" s="204" t="s">
        <v>208</v>
      </c>
      <c r="AU157" s="204" t="s">
        <v>80</v>
      </c>
      <c r="AY157" s="18" t="s">
        <v>206</v>
      </c>
      <c r="BE157" s="205">
        <f t="shared" si="34"/>
        <v>0</v>
      </c>
      <c r="BF157" s="205">
        <f t="shared" si="35"/>
        <v>0</v>
      </c>
      <c r="BG157" s="205">
        <f t="shared" si="36"/>
        <v>0</v>
      </c>
      <c r="BH157" s="205">
        <f t="shared" si="37"/>
        <v>0</v>
      </c>
      <c r="BI157" s="205">
        <f t="shared" si="38"/>
        <v>0</v>
      </c>
      <c r="BJ157" s="18" t="s">
        <v>80</v>
      </c>
      <c r="BK157" s="205">
        <f t="shared" si="39"/>
        <v>0</v>
      </c>
      <c r="BL157" s="18" t="s">
        <v>212</v>
      </c>
      <c r="BM157" s="204" t="s">
        <v>1260</v>
      </c>
    </row>
    <row r="158" spans="1:65" s="2" customFormat="1" ht="16.5" customHeight="1">
      <c r="A158" s="35"/>
      <c r="B158" s="36"/>
      <c r="C158" s="193" t="s">
        <v>72</v>
      </c>
      <c r="D158" s="193" t="s">
        <v>208</v>
      </c>
      <c r="E158" s="194" t="s">
        <v>5128</v>
      </c>
      <c r="F158" s="195" t="s">
        <v>5129</v>
      </c>
      <c r="G158" s="196" t="s">
        <v>862</v>
      </c>
      <c r="H158" s="197">
        <v>11</v>
      </c>
      <c r="I158" s="198"/>
      <c r="J158" s="199">
        <f t="shared" si="30"/>
        <v>0</v>
      </c>
      <c r="K158" s="195" t="s">
        <v>19</v>
      </c>
      <c r="L158" s="40"/>
      <c r="M158" s="200" t="s">
        <v>19</v>
      </c>
      <c r="N158" s="201" t="s">
        <v>43</v>
      </c>
      <c r="O158" s="65"/>
      <c r="P158" s="202">
        <f t="shared" si="31"/>
        <v>0</v>
      </c>
      <c r="Q158" s="202">
        <v>0</v>
      </c>
      <c r="R158" s="202">
        <f t="shared" si="32"/>
        <v>0</v>
      </c>
      <c r="S158" s="202">
        <v>0</v>
      </c>
      <c r="T158" s="203">
        <f t="shared" si="33"/>
        <v>0</v>
      </c>
      <c r="U158" s="35"/>
      <c r="V158" s="35"/>
      <c r="W158" s="35"/>
      <c r="X158" s="35"/>
      <c r="Y158" s="35"/>
      <c r="Z158" s="35"/>
      <c r="AA158" s="35"/>
      <c r="AB158" s="35"/>
      <c r="AC158" s="35"/>
      <c r="AD158" s="35"/>
      <c r="AE158" s="35"/>
      <c r="AR158" s="204" t="s">
        <v>212</v>
      </c>
      <c r="AT158" s="204" t="s">
        <v>208</v>
      </c>
      <c r="AU158" s="204" t="s">
        <v>80</v>
      </c>
      <c r="AY158" s="18" t="s">
        <v>206</v>
      </c>
      <c r="BE158" s="205">
        <f t="shared" si="34"/>
        <v>0</v>
      </c>
      <c r="BF158" s="205">
        <f t="shared" si="35"/>
        <v>0</v>
      </c>
      <c r="BG158" s="205">
        <f t="shared" si="36"/>
        <v>0</v>
      </c>
      <c r="BH158" s="205">
        <f t="shared" si="37"/>
        <v>0</v>
      </c>
      <c r="BI158" s="205">
        <f t="shared" si="38"/>
        <v>0</v>
      </c>
      <c r="BJ158" s="18" t="s">
        <v>80</v>
      </c>
      <c r="BK158" s="205">
        <f t="shared" si="39"/>
        <v>0</v>
      </c>
      <c r="BL158" s="18" t="s">
        <v>212</v>
      </c>
      <c r="BM158" s="204" t="s">
        <v>1266</v>
      </c>
    </row>
    <row r="159" spans="1:65" s="12" customFormat="1" ht="25.9" customHeight="1">
      <c r="B159" s="177"/>
      <c r="C159" s="178"/>
      <c r="D159" s="179" t="s">
        <v>71</v>
      </c>
      <c r="E159" s="180" t="s">
        <v>848</v>
      </c>
      <c r="F159" s="180" t="s">
        <v>19</v>
      </c>
      <c r="G159" s="178"/>
      <c r="H159" s="178"/>
      <c r="I159" s="181"/>
      <c r="J159" s="182">
        <f>BK159</f>
        <v>0</v>
      </c>
      <c r="K159" s="178"/>
      <c r="L159" s="183"/>
      <c r="M159" s="184"/>
      <c r="N159" s="185"/>
      <c r="O159" s="185"/>
      <c r="P159" s="186">
        <f>SUM(P160:P185)</f>
        <v>0</v>
      </c>
      <c r="Q159" s="185"/>
      <c r="R159" s="186">
        <f>SUM(R160:R185)</f>
        <v>0</v>
      </c>
      <c r="S159" s="185"/>
      <c r="T159" s="187">
        <f>SUM(T160:T185)</f>
        <v>0</v>
      </c>
      <c r="AR159" s="188" t="s">
        <v>80</v>
      </c>
      <c r="AT159" s="189" t="s">
        <v>71</v>
      </c>
      <c r="AU159" s="189" t="s">
        <v>72</v>
      </c>
      <c r="AY159" s="188" t="s">
        <v>206</v>
      </c>
      <c r="BK159" s="190">
        <f>SUM(BK160:BK185)</f>
        <v>0</v>
      </c>
    </row>
    <row r="160" spans="1:65" s="2" customFormat="1" ht="44.25" customHeight="1">
      <c r="A160" s="35"/>
      <c r="B160" s="36"/>
      <c r="C160" s="193" t="s">
        <v>72</v>
      </c>
      <c r="D160" s="193" t="s">
        <v>208</v>
      </c>
      <c r="E160" s="194" t="s">
        <v>5130</v>
      </c>
      <c r="F160" s="195" t="s">
        <v>5131</v>
      </c>
      <c r="G160" s="196" t="s">
        <v>862</v>
      </c>
      <c r="H160" s="197">
        <v>8</v>
      </c>
      <c r="I160" s="198"/>
      <c r="J160" s="199">
        <f t="shared" ref="J160:J185" si="40">ROUND(I160*H160,2)</f>
        <v>0</v>
      </c>
      <c r="K160" s="195" t="s">
        <v>19</v>
      </c>
      <c r="L160" s="40"/>
      <c r="M160" s="200" t="s">
        <v>19</v>
      </c>
      <c r="N160" s="201" t="s">
        <v>43</v>
      </c>
      <c r="O160" s="65"/>
      <c r="P160" s="202">
        <f t="shared" ref="P160:P185" si="41">O160*H160</f>
        <v>0</v>
      </c>
      <c r="Q160" s="202">
        <v>0</v>
      </c>
      <c r="R160" s="202">
        <f t="shared" ref="R160:R185" si="42">Q160*H160</f>
        <v>0</v>
      </c>
      <c r="S160" s="202">
        <v>0</v>
      </c>
      <c r="T160" s="203">
        <f t="shared" ref="T160:T185" si="43">S160*H160</f>
        <v>0</v>
      </c>
      <c r="U160" s="35"/>
      <c r="V160" s="35"/>
      <c r="W160" s="35"/>
      <c r="X160" s="35"/>
      <c r="Y160" s="35"/>
      <c r="Z160" s="35"/>
      <c r="AA160" s="35"/>
      <c r="AB160" s="35"/>
      <c r="AC160" s="35"/>
      <c r="AD160" s="35"/>
      <c r="AE160" s="35"/>
      <c r="AR160" s="204" t="s">
        <v>212</v>
      </c>
      <c r="AT160" s="204" t="s">
        <v>208</v>
      </c>
      <c r="AU160" s="204" t="s">
        <v>80</v>
      </c>
      <c r="AY160" s="18" t="s">
        <v>206</v>
      </c>
      <c r="BE160" s="205">
        <f t="shared" ref="BE160:BE185" si="44">IF(N160="základní",J160,0)</f>
        <v>0</v>
      </c>
      <c r="BF160" s="205">
        <f t="shared" ref="BF160:BF185" si="45">IF(N160="snížená",J160,0)</f>
        <v>0</v>
      </c>
      <c r="BG160" s="205">
        <f t="shared" ref="BG160:BG185" si="46">IF(N160="zákl. přenesená",J160,0)</f>
        <v>0</v>
      </c>
      <c r="BH160" s="205">
        <f t="shared" ref="BH160:BH185" si="47">IF(N160="sníž. přenesená",J160,0)</f>
        <v>0</v>
      </c>
      <c r="BI160" s="205">
        <f t="shared" ref="BI160:BI185" si="48">IF(N160="nulová",J160,0)</f>
        <v>0</v>
      </c>
      <c r="BJ160" s="18" t="s">
        <v>80</v>
      </c>
      <c r="BK160" s="205">
        <f t="shared" ref="BK160:BK185" si="49">ROUND(I160*H160,2)</f>
        <v>0</v>
      </c>
      <c r="BL160" s="18" t="s">
        <v>212</v>
      </c>
      <c r="BM160" s="204" t="s">
        <v>1272</v>
      </c>
    </row>
    <row r="161" spans="1:65" s="2" customFormat="1" ht="44.25" customHeight="1">
      <c r="A161" s="35"/>
      <c r="B161" s="36"/>
      <c r="C161" s="193" t="s">
        <v>72</v>
      </c>
      <c r="D161" s="193" t="s">
        <v>208</v>
      </c>
      <c r="E161" s="194" t="s">
        <v>5132</v>
      </c>
      <c r="F161" s="195" t="s">
        <v>5133</v>
      </c>
      <c r="G161" s="196" t="s">
        <v>862</v>
      </c>
      <c r="H161" s="197">
        <v>4</v>
      </c>
      <c r="I161" s="198"/>
      <c r="J161" s="199">
        <f t="shared" si="40"/>
        <v>0</v>
      </c>
      <c r="K161" s="195" t="s">
        <v>19</v>
      </c>
      <c r="L161" s="40"/>
      <c r="M161" s="200" t="s">
        <v>19</v>
      </c>
      <c r="N161" s="201" t="s">
        <v>43</v>
      </c>
      <c r="O161" s="65"/>
      <c r="P161" s="202">
        <f t="shared" si="41"/>
        <v>0</v>
      </c>
      <c r="Q161" s="202">
        <v>0</v>
      </c>
      <c r="R161" s="202">
        <f t="shared" si="42"/>
        <v>0</v>
      </c>
      <c r="S161" s="202">
        <v>0</v>
      </c>
      <c r="T161" s="203">
        <f t="shared" si="43"/>
        <v>0</v>
      </c>
      <c r="U161" s="35"/>
      <c r="V161" s="35"/>
      <c r="W161" s="35"/>
      <c r="X161" s="35"/>
      <c r="Y161" s="35"/>
      <c r="Z161" s="35"/>
      <c r="AA161" s="35"/>
      <c r="AB161" s="35"/>
      <c r="AC161" s="35"/>
      <c r="AD161" s="35"/>
      <c r="AE161" s="35"/>
      <c r="AR161" s="204" t="s">
        <v>212</v>
      </c>
      <c r="AT161" s="204" t="s">
        <v>208</v>
      </c>
      <c r="AU161" s="204" t="s">
        <v>80</v>
      </c>
      <c r="AY161" s="18" t="s">
        <v>206</v>
      </c>
      <c r="BE161" s="205">
        <f t="shared" si="44"/>
        <v>0</v>
      </c>
      <c r="BF161" s="205">
        <f t="shared" si="45"/>
        <v>0</v>
      </c>
      <c r="BG161" s="205">
        <f t="shared" si="46"/>
        <v>0</v>
      </c>
      <c r="BH161" s="205">
        <f t="shared" si="47"/>
        <v>0</v>
      </c>
      <c r="BI161" s="205">
        <f t="shared" si="48"/>
        <v>0</v>
      </c>
      <c r="BJ161" s="18" t="s">
        <v>80</v>
      </c>
      <c r="BK161" s="205">
        <f t="shared" si="49"/>
        <v>0</v>
      </c>
      <c r="BL161" s="18" t="s">
        <v>212</v>
      </c>
      <c r="BM161" s="204" t="s">
        <v>1278</v>
      </c>
    </row>
    <row r="162" spans="1:65" s="2" customFormat="1" ht="44.25" customHeight="1">
      <c r="A162" s="35"/>
      <c r="B162" s="36"/>
      <c r="C162" s="193" t="s">
        <v>72</v>
      </c>
      <c r="D162" s="193" t="s">
        <v>208</v>
      </c>
      <c r="E162" s="194" t="s">
        <v>5134</v>
      </c>
      <c r="F162" s="195" t="s">
        <v>5135</v>
      </c>
      <c r="G162" s="196" t="s">
        <v>862</v>
      </c>
      <c r="H162" s="197">
        <v>10</v>
      </c>
      <c r="I162" s="198"/>
      <c r="J162" s="199">
        <f t="shared" si="40"/>
        <v>0</v>
      </c>
      <c r="K162" s="195" t="s">
        <v>19</v>
      </c>
      <c r="L162" s="40"/>
      <c r="M162" s="200" t="s">
        <v>19</v>
      </c>
      <c r="N162" s="201" t="s">
        <v>43</v>
      </c>
      <c r="O162" s="65"/>
      <c r="P162" s="202">
        <f t="shared" si="41"/>
        <v>0</v>
      </c>
      <c r="Q162" s="202">
        <v>0</v>
      </c>
      <c r="R162" s="202">
        <f t="shared" si="42"/>
        <v>0</v>
      </c>
      <c r="S162" s="202">
        <v>0</v>
      </c>
      <c r="T162" s="203">
        <f t="shared" si="43"/>
        <v>0</v>
      </c>
      <c r="U162" s="35"/>
      <c r="V162" s="35"/>
      <c r="W162" s="35"/>
      <c r="X162" s="35"/>
      <c r="Y162" s="35"/>
      <c r="Z162" s="35"/>
      <c r="AA162" s="35"/>
      <c r="AB162" s="35"/>
      <c r="AC162" s="35"/>
      <c r="AD162" s="35"/>
      <c r="AE162" s="35"/>
      <c r="AR162" s="204" t="s">
        <v>212</v>
      </c>
      <c r="AT162" s="204" t="s">
        <v>208</v>
      </c>
      <c r="AU162" s="204" t="s">
        <v>80</v>
      </c>
      <c r="AY162" s="18" t="s">
        <v>206</v>
      </c>
      <c r="BE162" s="205">
        <f t="shared" si="44"/>
        <v>0</v>
      </c>
      <c r="BF162" s="205">
        <f t="shared" si="45"/>
        <v>0</v>
      </c>
      <c r="BG162" s="205">
        <f t="shared" si="46"/>
        <v>0</v>
      </c>
      <c r="BH162" s="205">
        <f t="shared" si="47"/>
        <v>0</v>
      </c>
      <c r="BI162" s="205">
        <f t="shared" si="48"/>
        <v>0</v>
      </c>
      <c r="BJ162" s="18" t="s">
        <v>80</v>
      </c>
      <c r="BK162" s="205">
        <f t="shared" si="49"/>
        <v>0</v>
      </c>
      <c r="BL162" s="18" t="s">
        <v>212</v>
      </c>
      <c r="BM162" s="204" t="s">
        <v>1284</v>
      </c>
    </row>
    <row r="163" spans="1:65" s="2" customFormat="1" ht="44.25" customHeight="1">
      <c r="A163" s="35"/>
      <c r="B163" s="36"/>
      <c r="C163" s="193" t="s">
        <v>72</v>
      </c>
      <c r="D163" s="193" t="s">
        <v>208</v>
      </c>
      <c r="E163" s="194" t="s">
        <v>5136</v>
      </c>
      <c r="F163" s="195" t="s">
        <v>5137</v>
      </c>
      <c r="G163" s="196" t="s">
        <v>862</v>
      </c>
      <c r="H163" s="197">
        <v>14</v>
      </c>
      <c r="I163" s="198"/>
      <c r="J163" s="199">
        <f t="shared" si="40"/>
        <v>0</v>
      </c>
      <c r="K163" s="195" t="s">
        <v>19</v>
      </c>
      <c r="L163" s="40"/>
      <c r="M163" s="200" t="s">
        <v>19</v>
      </c>
      <c r="N163" s="201" t="s">
        <v>43</v>
      </c>
      <c r="O163" s="65"/>
      <c r="P163" s="202">
        <f t="shared" si="41"/>
        <v>0</v>
      </c>
      <c r="Q163" s="202">
        <v>0</v>
      </c>
      <c r="R163" s="202">
        <f t="shared" si="42"/>
        <v>0</v>
      </c>
      <c r="S163" s="202">
        <v>0</v>
      </c>
      <c r="T163" s="203">
        <f t="shared" si="43"/>
        <v>0</v>
      </c>
      <c r="U163" s="35"/>
      <c r="V163" s="35"/>
      <c r="W163" s="35"/>
      <c r="X163" s="35"/>
      <c r="Y163" s="35"/>
      <c r="Z163" s="35"/>
      <c r="AA163" s="35"/>
      <c r="AB163" s="35"/>
      <c r="AC163" s="35"/>
      <c r="AD163" s="35"/>
      <c r="AE163" s="35"/>
      <c r="AR163" s="204" t="s">
        <v>212</v>
      </c>
      <c r="AT163" s="204" t="s">
        <v>208</v>
      </c>
      <c r="AU163" s="204" t="s">
        <v>80</v>
      </c>
      <c r="AY163" s="18" t="s">
        <v>206</v>
      </c>
      <c r="BE163" s="205">
        <f t="shared" si="44"/>
        <v>0</v>
      </c>
      <c r="BF163" s="205">
        <f t="shared" si="45"/>
        <v>0</v>
      </c>
      <c r="BG163" s="205">
        <f t="shared" si="46"/>
        <v>0</v>
      </c>
      <c r="BH163" s="205">
        <f t="shared" si="47"/>
        <v>0</v>
      </c>
      <c r="BI163" s="205">
        <f t="shared" si="48"/>
        <v>0</v>
      </c>
      <c r="BJ163" s="18" t="s">
        <v>80</v>
      </c>
      <c r="BK163" s="205">
        <f t="shared" si="49"/>
        <v>0</v>
      </c>
      <c r="BL163" s="18" t="s">
        <v>212</v>
      </c>
      <c r="BM163" s="204" t="s">
        <v>2194</v>
      </c>
    </row>
    <row r="164" spans="1:65" s="2" customFormat="1" ht="44.25" customHeight="1">
      <c r="A164" s="35"/>
      <c r="B164" s="36"/>
      <c r="C164" s="193" t="s">
        <v>72</v>
      </c>
      <c r="D164" s="193" t="s">
        <v>208</v>
      </c>
      <c r="E164" s="194" t="s">
        <v>5138</v>
      </c>
      <c r="F164" s="195" t="s">
        <v>5139</v>
      </c>
      <c r="G164" s="196" t="s">
        <v>862</v>
      </c>
      <c r="H164" s="197">
        <v>3</v>
      </c>
      <c r="I164" s="198"/>
      <c r="J164" s="199">
        <f t="shared" si="40"/>
        <v>0</v>
      </c>
      <c r="K164" s="195" t="s">
        <v>19</v>
      </c>
      <c r="L164" s="40"/>
      <c r="M164" s="200" t="s">
        <v>19</v>
      </c>
      <c r="N164" s="201" t="s">
        <v>43</v>
      </c>
      <c r="O164" s="65"/>
      <c r="P164" s="202">
        <f t="shared" si="41"/>
        <v>0</v>
      </c>
      <c r="Q164" s="202">
        <v>0</v>
      </c>
      <c r="R164" s="202">
        <f t="shared" si="42"/>
        <v>0</v>
      </c>
      <c r="S164" s="202">
        <v>0</v>
      </c>
      <c r="T164" s="203">
        <f t="shared" si="43"/>
        <v>0</v>
      </c>
      <c r="U164" s="35"/>
      <c r="V164" s="35"/>
      <c r="W164" s="35"/>
      <c r="X164" s="35"/>
      <c r="Y164" s="35"/>
      <c r="Z164" s="35"/>
      <c r="AA164" s="35"/>
      <c r="AB164" s="35"/>
      <c r="AC164" s="35"/>
      <c r="AD164" s="35"/>
      <c r="AE164" s="35"/>
      <c r="AR164" s="204" t="s">
        <v>212</v>
      </c>
      <c r="AT164" s="204" t="s">
        <v>208</v>
      </c>
      <c r="AU164" s="204" t="s">
        <v>80</v>
      </c>
      <c r="AY164" s="18" t="s">
        <v>206</v>
      </c>
      <c r="BE164" s="205">
        <f t="shared" si="44"/>
        <v>0</v>
      </c>
      <c r="BF164" s="205">
        <f t="shared" si="45"/>
        <v>0</v>
      </c>
      <c r="BG164" s="205">
        <f t="shared" si="46"/>
        <v>0</v>
      </c>
      <c r="BH164" s="205">
        <f t="shared" si="47"/>
        <v>0</v>
      </c>
      <c r="BI164" s="205">
        <f t="shared" si="48"/>
        <v>0</v>
      </c>
      <c r="BJ164" s="18" t="s">
        <v>80</v>
      </c>
      <c r="BK164" s="205">
        <f t="shared" si="49"/>
        <v>0</v>
      </c>
      <c r="BL164" s="18" t="s">
        <v>212</v>
      </c>
      <c r="BM164" s="204" t="s">
        <v>2202</v>
      </c>
    </row>
    <row r="165" spans="1:65" s="2" customFormat="1" ht="44.25" customHeight="1">
      <c r="A165" s="35"/>
      <c r="B165" s="36"/>
      <c r="C165" s="193" t="s">
        <v>72</v>
      </c>
      <c r="D165" s="193" t="s">
        <v>208</v>
      </c>
      <c r="E165" s="194" t="s">
        <v>5140</v>
      </c>
      <c r="F165" s="195" t="s">
        <v>5141</v>
      </c>
      <c r="G165" s="196" t="s">
        <v>862</v>
      </c>
      <c r="H165" s="197">
        <v>40</v>
      </c>
      <c r="I165" s="198"/>
      <c r="J165" s="199">
        <f t="shared" si="40"/>
        <v>0</v>
      </c>
      <c r="K165" s="195" t="s">
        <v>19</v>
      </c>
      <c r="L165" s="40"/>
      <c r="M165" s="200" t="s">
        <v>19</v>
      </c>
      <c r="N165" s="201" t="s">
        <v>43</v>
      </c>
      <c r="O165" s="65"/>
      <c r="P165" s="202">
        <f t="shared" si="41"/>
        <v>0</v>
      </c>
      <c r="Q165" s="202">
        <v>0</v>
      </c>
      <c r="R165" s="202">
        <f t="shared" si="42"/>
        <v>0</v>
      </c>
      <c r="S165" s="202">
        <v>0</v>
      </c>
      <c r="T165" s="203">
        <f t="shared" si="43"/>
        <v>0</v>
      </c>
      <c r="U165" s="35"/>
      <c r="V165" s="35"/>
      <c r="W165" s="35"/>
      <c r="X165" s="35"/>
      <c r="Y165" s="35"/>
      <c r="Z165" s="35"/>
      <c r="AA165" s="35"/>
      <c r="AB165" s="35"/>
      <c r="AC165" s="35"/>
      <c r="AD165" s="35"/>
      <c r="AE165" s="35"/>
      <c r="AR165" s="204" t="s">
        <v>212</v>
      </c>
      <c r="AT165" s="204" t="s">
        <v>208</v>
      </c>
      <c r="AU165" s="204" t="s">
        <v>80</v>
      </c>
      <c r="AY165" s="18" t="s">
        <v>206</v>
      </c>
      <c r="BE165" s="205">
        <f t="shared" si="44"/>
        <v>0</v>
      </c>
      <c r="BF165" s="205">
        <f t="shared" si="45"/>
        <v>0</v>
      </c>
      <c r="BG165" s="205">
        <f t="shared" si="46"/>
        <v>0</v>
      </c>
      <c r="BH165" s="205">
        <f t="shared" si="47"/>
        <v>0</v>
      </c>
      <c r="BI165" s="205">
        <f t="shared" si="48"/>
        <v>0</v>
      </c>
      <c r="BJ165" s="18" t="s">
        <v>80</v>
      </c>
      <c r="BK165" s="205">
        <f t="shared" si="49"/>
        <v>0</v>
      </c>
      <c r="BL165" s="18" t="s">
        <v>212</v>
      </c>
      <c r="BM165" s="204" t="s">
        <v>2210</v>
      </c>
    </row>
    <row r="166" spans="1:65" s="2" customFormat="1" ht="44.25" customHeight="1">
      <c r="A166" s="35"/>
      <c r="B166" s="36"/>
      <c r="C166" s="193" t="s">
        <v>72</v>
      </c>
      <c r="D166" s="193" t="s">
        <v>208</v>
      </c>
      <c r="E166" s="194" t="s">
        <v>5142</v>
      </c>
      <c r="F166" s="195" t="s">
        <v>5143</v>
      </c>
      <c r="G166" s="196" t="s">
        <v>862</v>
      </c>
      <c r="H166" s="197">
        <v>12</v>
      </c>
      <c r="I166" s="198"/>
      <c r="J166" s="199">
        <f t="shared" si="40"/>
        <v>0</v>
      </c>
      <c r="K166" s="195" t="s">
        <v>19</v>
      </c>
      <c r="L166" s="40"/>
      <c r="M166" s="200" t="s">
        <v>19</v>
      </c>
      <c r="N166" s="201" t="s">
        <v>43</v>
      </c>
      <c r="O166" s="65"/>
      <c r="P166" s="202">
        <f t="shared" si="41"/>
        <v>0</v>
      </c>
      <c r="Q166" s="202">
        <v>0</v>
      </c>
      <c r="R166" s="202">
        <f t="shared" si="42"/>
        <v>0</v>
      </c>
      <c r="S166" s="202">
        <v>0</v>
      </c>
      <c r="T166" s="203">
        <f t="shared" si="43"/>
        <v>0</v>
      </c>
      <c r="U166" s="35"/>
      <c r="V166" s="35"/>
      <c r="W166" s="35"/>
      <c r="X166" s="35"/>
      <c r="Y166" s="35"/>
      <c r="Z166" s="35"/>
      <c r="AA166" s="35"/>
      <c r="AB166" s="35"/>
      <c r="AC166" s="35"/>
      <c r="AD166" s="35"/>
      <c r="AE166" s="35"/>
      <c r="AR166" s="204" t="s">
        <v>212</v>
      </c>
      <c r="AT166" s="204" t="s">
        <v>208</v>
      </c>
      <c r="AU166" s="204" t="s">
        <v>80</v>
      </c>
      <c r="AY166" s="18" t="s">
        <v>206</v>
      </c>
      <c r="BE166" s="205">
        <f t="shared" si="44"/>
        <v>0</v>
      </c>
      <c r="BF166" s="205">
        <f t="shared" si="45"/>
        <v>0</v>
      </c>
      <c r="BG166" s="205">
        <f t="shared" si="46"/>
        <v>0</v>
      </c>
      <c r="BH166" s="205">
        <f t="shared" si="47"/>
        <v>0</v>
      </c>
      <c r="BI166" s="205">
        <f t="shared" si="48"/>
        <v>0</v>
      </c>
      <c r="BJ166" s="18" t="s">
        <v>80</v>
      </c>
      <c r="BK166" s="205">
        <f t="shared" si="49"/>
        <v>0</v>
      </c>
      <c r="BL166" s="18" t="s">
        <v>212</v>
      </c>
      <c r="BM166" s="204" t="s">
        <v>2219</v>
      </c>
    </row>
    <row r="167" spans="1:65" s="2" customFormat="1" ht="44.25" customHeight="1">
      <c r="A167" s="35"/>
      <c r="B167" s="36"/>
      <c r="C167" s="193" t="s">
        <v>72</v>
      </c>
      <c r="D167" s="193" t="s">
        <v>208</v>
      </c>
      <c r="E167" s="194" t="s">
        <v>5144</v>
      </c>
      <c r="F167" s="195" t="s">
        <v>5145</v>
      </c>
      <c r="G167" s="196" t="s">
        <v>862</v>
      </c>
      <c r="H167" s="197">
        <v>41</v>
      </c>
      <c r="I167" s="198"/>
      <c r="J167" s="199">
        <f t="shared" si="40"/>
        <v>0</v>
      </c>
      <c r="K167" s="195" t="s">
        <v>19</v>
      </c>
      <c r="L167" s="40"/>
      <c r="M167" s="200" t="s">
        <v>19</v>
      </c>
      <c r="N167" s="201" t="s">
        <v>43</v>
      </c>
      <c r="O167" s="65"/>
      <c r="P167" s="202">
        <f t="shared" si="41"/>
        <v>0</v>
      </c>
      <c r="Q167" s="202">
        <v>0</v>
      </c>
      <c r="R167" s="202">
        <f t="shared" si="42"/>
        <v>0</v>
      </c>
      <c r="S167" s="202">
        <v>0</v>
      </c>
      <c r="T167" s="203">
        <f t="shared" si="43"/>
        <v>0</v>
      </c>
      <c r="U167" s="35"/>
      <c r="V167" s="35"/>
      <c r="W167" s="35"/>
      <c r="X167" s="35"/>
      <c r="Y167" s="35"/>
      <c r="Z167" s="35"/>
      <c r="AA167" s="35"/>
      <c r="AB167" s="35"/>
      <c r="AC167" s="35"/>
      <c r="AD167" s="35"/>
      <c r="AE167" s="35"/>
      <c r="AR167" s="204" t="s">
        <v>212</v>
      </c>
      <c r="AT167" s="204" t="s">
        <v>208</v>
      </c>
      <c r="AU167" s="204" t="s">
        <v>80</v>
      </c>
      <c r="AY167" s="18" t="s">
        <v>206</v>
      </c>
      <c r="BE167" s="205">
        <f t="shared" si="44"/>
        <v>0</v>
      </c>
      <c r="BF167" s="205">
        <f t="shared" si="45"/>
        <v>0</v>
      </c>
      <c r="BG167" s="205">
        <f t="shared" si="46"/>
        <v>0</v>
      </c>
      <c r="BH167" s="205">
        <f t="shared" si="47"/>
        <v>0</v>
      </c>
      <c r="BI167" s="205">
        <f t="shared" si="48"/>
        <v>0</v>
      </c>
      <c r="BJ167" s="18" t="s">
        <v>80</v>
      </c>
      <c r="BK167" s="205">
        <f t="shared" si="49"/>
        <v>0</v>
      </c>
      <c r="BL167" s="18" t="s">
        <v>212</v>
      </c>
      <c r="BM167" s="204" t="s">
        <v>2229</v>
      </c>
    </row>
    <row r="168" spans="1:65" s="2" customFormat="1" ht="44.25" customHeight="1">
      <c r="A168" s="35"/>
      <c r="B168" s="36"/>
      <c r="C168" s="193" t="s">
        <v>72</v>
      </c>
      <c r="D168" s="193" t="s">
        <v>208</v>
      </c>
      <c r="E168" s="194" t="s">
        <v>5146</v>
      </c>
      <c r="F168" s="195" t="s">
        <v>5147</v>
      </c>
      <c r="G168" s="196" t="s">
        <v>862</v>
      </c>
      <c r="H168" s="197">
        <v>23</v>
      </c>
      <c r="I168" s="198"/>
      <c r="J168" s="199">
        <f t="shared" si="40"/>
        <v>0</v>
      </c>
      <c r="K168" s="195" t="s">
        <v>19</v>
      </c>
      <c r="L168" s="40"/>
      <c r="M168" s="200" t="s">
        <v>19</v>
      </c>
      <c r="N168" s="201" t="s">
        <v>43</v>
      </c>
      <c r="O168" s="65"/>
      <c r="P168" s="202">
        <f t="shared" si="41"/>
        <v>0</v>
      </c>
      <c r="Q168" s="202">
        <v>0</v>
      </c>
      <c r="R168" s="202">
        <f t="shared" si="42"/>
        <v>0</v>
      </c>
      <c r="S168" s="202">
        <v>0</v>
      </c>
      <c r="T168" s="203">
        <f t="shared" si="43"/>
        <v>0</v>
      </c>
      <c r="U168" s="35"/>
      <c r="V168" s="35"/>
      <c r="W168" s="35"/>
      <c r="X168" s="35"/>
      <c r="Y168" s="35"/>
      <c r="Z168" s="35"/>
      <c r="AA168" s="35"/>
      <c r="AB168" s="35"/>
      <c r="AC168" s="35"/>
      <c r="AD168" s="35"/>
      <c r="AE168" s="35"/>
      <c r="AR168" s="204" t="s">
        <v>212</v>
      </c>
      <c r="AT168" s="204" t="s">
        <v>208</v>
      </c>
      <c r="AU168" s="204" t="s">
        <v>80</v>
      </c>
      <c r="AY168" s="18" t="s">
        <v>206</v>
      </c>
      <c r="BE168" s="205">
        <f t="shared" si="44"/>
        <v>0</v>
      </c>
      <c r="BF168" s="205">
        <f t="shared" si="45"/>
        <v>0</v>
      </c>
      <c r="BG168" s="205">
        <f t="shared" si="46"/>
        <v>0</v>
      </c>
      <c r="BH168" s="205">
        <f t="shared" si="47"/>
        <v>0</v>
      </c>
      <c r="BI168" s="205">
        <f t="shared" si="48"/>
        <v>0</v>
      </c>
      <c r="BJ168" s="18" t="s">
        <v>80</v>
      </c>
      <c r="BK168" s="205">
        <f t="shared" si="49"/>
        <v>0</v>
      </c>
      <c r="BL168" s="18" t="s">
        <v>212</v>
      </c>
      <c r="BM168" s="204" t="s">
        <v>2239</v>
      </c>
    </row>
    <row r="169" spans="1:65" s="2" customFormat="1" ht="44.25" customHeight="1">
      <c r="A169" s="35"/>
      <c r="B169" s="36"/>
      <c r="C169" s="193" t="s">
        <v>72</v>
      </c>
      <c r="D169" s="193" t="s">
        <v>208</v>
      </c>
      <c r="E169" s="194" t="s">
        <v>5148</v>
      </c>
      <c r="F169" s="195" t="s">
        <v>5149</v>
      </c>
      <c r="G169" s="196" t="s">
        <v>862</v>
      </c>
      <c r="H169" s="197">
        <v>1</v>
      </c>
      <c r="I169" s="198"/>
      <c r="J169" s="199">
        <f t="shared" si="40"/>
        <v>0</v>
      </c>
      <c r="K169" s="195" t="s">
        <v>19</v>
      </c>
      <c r="L169" s="40"/>
      <c r="M169" s="200" t="s">
        <v>19</v>
      </c>
      <c r="N169" s="201" t="s">
        <v>43</v>
      </c>
      <c r="O169" s="65"/>
      <c r="P169" s="202">
        <f t="shared" si="41"/>
        <v>0</v>
      </c>
      <c r="Q169" s="202">
        <v>0</v>
      </c>
      <c r="R169" s="202">
        <f t="shared" si="42"/>
        <v>0</v>
      </c>
      <c r="S169" s="202">
        <v>0</v>
      </c>
      <c r="T169" s="203">
        <f t="shared" si="43"/>
        <v>0</v>
      </c>
      <c r="U169" s="35"/>
      <c r="V169" s="35"/>
      <c r="W169" s="35"/>
      <c r="X169" s="35"/>
      <c r="Y169" s="35"/>
      <c r="Z169" s="35"/>
      <c r="AA169" s="35"/>
      <c r="AB169" s="35"/>
      <c r="AC169" s="35"/>
      <c r="AD169" s="35"/>
      <c r="AE169" s="35"/>
      <c r="AR169" s="204" t="s">
        <v>212</v>
      </c>
      <c r="AT169" s="204" t="s">
        <v>208</v>
      </c>
      <c r="AU169" s="204" t="s">
        <v>80</v>
      </c>
      <c r="AY169" s="18" t="s">
        <v>206</v>
      </c>
      <c r="BE169" s="205">
        <f t="shared" si="44"/>
        <v>0</v>
      </c>
      <c r="BF169" s="205">
        <f t="shared" si="45"/>
        <v>0</v>
      </c>
      <c r="BG169" s="205">
        <f t="shared" si="46"/>
        <v>0</v>
      </c>
      <c r="BH169" s="205">
        <f t="shared" si="47"/>
        <v>0</v>
      </c>
      <c r="BI169" s="205">
        <f t="shared" si="48"/>
        <v>0</v>
      </c>
      <c r="BJ169" s="18" t="s">
        <v>80</v>
      </c>
      <c r="BK169" s="205">
        <f t="shared" si="49"/>
        <v>0</v>
      </c>
      <c r="BL169" s="18" t="s">
        <v>212</v>
      </c>
      <c r="BM169" s="204" t="s">
        <v>2250</v>
      </c>
    </row>
    <row r="170" spans="1:65" s="2" customFormat="1" ht="44.25" customHeight="1">
      <c r="A170" s="35"/>
      <c r="B170" s="36"/>
      <c r="C170" s="193" t="s">
        <v>72</v>
      </c>
      <c r="D170" s="193" t="s">
        <v>208</v>
      </c>
      <c r="E170" s="194" t="s">
        <v>5150</v>
      </c>
      <c r="F170" s="195" t="s">
        <v>5151</v>
      </c>
      <c r="G170" s="196" t="s">
        <v>862</v>
      </c>
      <c r="H170" s="197">
        <v>1</v>
      </c>
      <c r="I170" s="198"/>
      <c r="J170" s="199">
        <f t="shared" si="40"/>
        <v>0</v>
      </c>
      <c r="K170" s="195" t="s">
        <v>19</v>
      </c>
      <c r="L170" s="40"/>
      <c r="M170" s="200" t="s">
        <v>19</v>
      </c>
      <c r="N170" s="201" t="s">
        <v>43</v>
      </c>
      <c r="O170" s="65"/>
      <c r="P170" s="202">
        <f t="shared" si="41"/>
        <v>0</v>
      </c>
      <c r="Q170" s="202">
        <v>0</v>
      </c>
      <c r="R170" s="202">
        <f t="shared" si="42"/>
        <v>0</v>
      </c>
      <c r="S170" s="202">
        <v>0</v>
      </c>
      <c r="T170" s="203">
        <f t="shared" si="43"/>
        <v>0</v>
      </c>
      <c r="U170" s="35"/>
      <c r="V170" s="35"/>
      <c r="W170" s="35"/>
      <c r="X170" s="35"/>
      <c r="Y170" s="35"/>
      <c r="Z170" s="35"/>
      <c r="AA170" s="35"/>
      <c r="AB170" s="35"/>
      <c r="AC170" s="35"/>
      <c r="AD170" s="35"/>
      <c r="AE170" s="35"/>
      <c r="AR170" s="204" t="s">
        <v>212</v>
      </c>
      <c r="AT170" s="204" t="s">
        <v>208</v>
      </c>
      <c r="AU170" s="204" t="s">
        <v>80</v>
      </c>
      <c r="AY170" s="18" t="s">
        <v>206</v>
      </c>
      <c r="BE170" s="205">
        <f t="shared" si="44"/>
        <v>0</v>
      </c>
      <c r="BF170" s="205">
        <f t="shared" si="45"/>
        <v>0</v>
      </c>
      <c r="BG170" s="205">
        <f t="shared" si="46"/>
        <v>0</v>
      </c>
      <c r="BH170" s="205">
        <f t="shared" si="47"/>
        <v>0</v>
      </c>
      <c r="BI170" s="205">
        <f t="shared" si="48"/>
        <v>0</v>
      </c>
      <c r="BJ170" s="18" t="s">
        <v>80</v>
      </c>
      <c r="BK170" s="205">
        <f t="shared" si="49"/>
        <v>0</v>
      </c>
      <c r="BL170" s="18" t="s">
        <v>212</v>
      </c>
      <c r="BM170" s="204" t="s">
        <v>2262</v>
      </c>
    </row>
    <row r="171" spans="1:65" s="2" customFormat="1" ht="44.25" customHeight="1">
      <c r="A171" s="35"/>
      <c r="B171" s="36"/>
      <c r="C171" s="193" t="s">
        <v>72</v>
      </c>
      <c r="D171" s="193" t="s">
        <v>208</v>
      </c>
      <c r="E171" s="194" t="s">
        <v>5152</v>
      </c>
      <c r="F171" s="195" t="s">
        <v>5153</v>
      </c>
      <c r="G171" s="196" t="s">
        <v>862</v>
      </c>
      <c r="H171" s="197">
        <v>3</v>
      </c>
      <c r="I171" s="198"/>
      <c r="J171" s="199">
        <f t="shared" si="40"/>
        <v>0</v>
      </c>
      <c r="K171" s="195" t="s">
        <v>19</v>
      </c>
      <c r="L171" s="40"/>
      <c r="M171" s="200" t="s">
        <v>19</v>
      </c>
      <c r="N171" s="201" t="s">
        <v>43</v>
      </c>
      <c r="O171" s="65"/>
      <c r="P171" s="202">
        <f t="shared" si="41"/>
        <v>0</v>
      </c>
      <c r="Q171" s="202">
        <v>0</v>
      </c>
      <c r="R171" s="202">
        <f t="shared" si="42"/>
        <v>0</v>
      </c>
      <c r="S171" s="202">
        <v>0</v>
      </c>
      <c r="T171" s="203">
        <f t="shared" si="43"/>
        <v>0</v>
      </c>
      <c r="U171" s="35"/>
      <c r="V171" s="35"/>
      <c r="W171" s="35"/>
      <c r="X171" s="35"/>
      <c r="Y171" s="35"/>
      <c r="Z171" s="35"/>
      <c r="AA171" s="35"/>
      <c r="AB171" s="35"/>
      <c r="AC171" s="35"/>
      <c r="AD171" s="35"/>
      <c r="AE171" s="35"/>
      <c r="AR171" s="204" t="s">
        <v>212</v>
      </c>
      <c r="AT171" s="204" t="s">
        <v>208</v>
      </c>
      <c r="AU171" s="204" t="s">
        <v>80</v>
      </c>
      <c r="AY171" s="18" t="s">
        <v>206</v>
      </c>
      <c r="BE171" s="205">
        <f t="shared" si="44"/>
        <v>0</v>
      </c>
      <c r="BF171" s="205">
        <f t="shared" si="45"/>
        <v>0</v>
      </c>
      <c r="BG171" s="205">
        <f t="shared" si="46"/>
        <v>0</v>
      </c>
      <c r="BH171" s="205">
        <f t="shared" si="47"/>
        <v>0</v>
      </c>
      <c r="BI171" s="205">
        <f t="shared" si="48"/>
        <v>0</v>
      </c>
      <c r="BJ171" s="18" t="s">
        <v>80</v>
      </c>
      <c r="BK171" s="205">
        <f t="shared" si="49"/>
        <v>0</v>
      </c>
      <c r="BL171" s="18" t="s">
        <v>212</v>
      </c>
      <c r="BM171" s="204" t="s">
        <v>2272</v>
      </c>
    </row>
    <row r="172" spans="1:65" s="2" customFormat="1" ht="44.25" customHeight="1">
      <c r="A172" s="35"/>
      <c r="B172" s="36"/>
      <c r="C172" s="193" t="s">
        <v>72</v>
      </c>
      <c r="D172" s="193" t="s">
        <v>208</v>
      </c>
      <c r="E172" s="194" t="s">
        <v>5154</v>
      </c>
      <c r="F172" s="195" t="s">
        <v>5155</v>
      </c>
      <c r="G172" s="196" t="s">
        <v>862</v>
      </c>
      <c r="H172" s="197">
        <v>2</v>
      </c>
      <c r="I172" s="198"/>
      <c r="J172" s="199">
        <f t="shared" si="40"/>
        <v>0</v>
      </c>
      <c r="K172" s="195" t="s">
        <v>19</v>
      </c>
      <c r="L172" s="40"/>
      <c r="M172" s="200" t="s">
        <v>19</v>
      </c>
      <c r="N172" s="201" t="s">
        <v>43</v>
      </c>
      <c r="O172" s="65"/>
      <c r="P172" s="202">
        <f t="shared" si="41"/>
        <v>0</v>
      </c>
      <c r="Q172" s="202">
        <v>0</v>
      </c>
      <c r="R172" s="202">
        <f t="shared" si="42"/>
        <v>0</v>
      </c>
      <c r="S172" s="202">
        <v>0</v>
      </c>
      <c r="T172" s="203">
        <f t="shared" si="43"/>
        <v>0</v>
      </c>
      <c r="U172" s="35"/>
      <c r="V172" s="35"/>
      <c r="W172" s="35"/>
      <c r="X172" s="35"/>
      <c r="Y172" s="35"/>
      <c r="Z172" s="35"/>
      <c r="AA172" s="35"/>
      <c r="AB172" s="35"/>
      <c r="AC172" s="35"/>
      <c r="AD172" s="35"/>
      <c r="AE172" s="35"/>
      <c r="AR172" s="204" t="s">
        <v>212</v>
      </c>
      <c r="AT172" s="204" t="s">
        <v>208</v>
      </c>
      <c r="AU172" s="204" t="s">
        <v>80</v>
      </c>
      <c r="AY172" s="18" t="s">
        <v>206</v>
      </c>
      <c r="BE172" s="205">
        <f t="shared" si="44"/>
        <v>0</v>
      </c>
      <c r="BF172" s="205">
        <f t="shared" si="45"/>
        <v>0</v>
      </c>
      <c r="BG172" s="205">
        <f t="shared" si="46"/>
        <v>0</v>
      </c>
      <c r="BH172" s="205">
        <f t="shared" si="47"/>
        <v>0</v>
      </c>
      <c r="BI172" s="205">
        <f t="shared" si="48"/>
        <v>0</v>
      </c>
      <c r="BJ172" s="18" t="s">
        <v>80</v>
      </c>
      <c r="BK172" s="205">
        <f t="shared" si="49"/>
        <v>0</v>
      </c>
      <c r="BL172" s="18" t="s">
        <v>212</v>
      </c>
      <c r="BM172" s="204" t="s">
        <v>2280</v>
      </c>
    </row>
    <row r="173" spans="1:65" s="2" customFormat="1" ht="44.25" customHeight="1">
      <c r="A173" s="35"/>
      <c r="B173" s="36"/>
      <c r="C173" s="193" t="s">
        <v>72</v>
      </c>
      <c r="D173" s="193" t="s">
        <v>208</v>
      </c>
      <c r="E173" s="194" t="s">
        <v>5156</v>
      </c>
      <c r="F173" s="195" t="s">
        <v>5157</v>
      </c>
      <c r="G173" s="196" t="s">
        <v>862</v>
      </c>
      <c r="H173" s="197">
        <v>4</v>
      </c>
      <c r="I173" s="198"/>
      <c r="J173" s="199">
        <f t="shared" si="40"/>
        <v>0</v>
      </c>
      <c r="K173" s="195" t="s">
        <v>19</v>
      </c>
      <c r="L173" s="40"/>
      <c r="M173" s="200" t="s">
        <v>19</v>
      </c>
      <c r="N173" s="201" t="s">
        <v>43</v>
      </c>
      <c r="O173" s="65"/>
      <c r="P173" s="202">
        <f t="shared" si="41"/>
        <v>0</v>
      </c>
      <c r="Q173" s="202">
        <v>0</v>
      </c>
      <c r="R173" s="202">
        <f t="shared" si="42"/>
        <v>0</v>
      </c>
      <c r="S173" s="202">
        <v>0</v>
      </c>
      <c r="T173" s="203">
        <f t="shared" si="43"/>
        <v>0</v>
      </c>
      <c r="U173" s="35"/>
      <c r="V173" s="35"/>
      <c r="W173" s="35"/>
      <c r="X173" s="35"/>
      <c r="Y173" s="35"/>
      <c r="Z173" s="35"/>
      <c r="AA173" s="35"/>
      <c r="AB173" s="35"/>
      <c r="AC173" s="35"/>
      <c r="AD173" s="35"/>
      <c r="AE173" s="35"/>
      <c r="AR173" s="204" t="s">
        <v>212</v>
      </c>
      <c r="AT173" s="204" t="s">
        <v>208</v>
      </c>
      <c r="AU173" s="204" t="s">
        <v>80</v>
      </c>
      <c r="AY173" s="18" t="s">
        <v>206</v>
      </c>
      <c r="BE173" s="205">
        <f t="shared" si="44"/>
        <v>0</v>
      </c>
      <c r="BF173" s="205">
        <f t="shared" si="45"/>
        <v>0</v>
      </c>
      <c r="BG173" s="205">
        <f t="shared" si="46"/>
        <v>0</v>
      </c>
      <c r="BH173" s="205">
        <f t="shared" si="47"/>
        <v>0</v>
      </c>
      <c r="BI173" s="205">
        <f t="shared" si="48"/>
        <v>0</v>
      </c>
      <c r="BJ173" s="18" t="s">
        <v>80</v>
      </c>
      <c r="BK173" s="205">
        <f t="shared" si="49"/>
        <v>0</v>
      </c>
      <c r="BL173" s="18" t="s">
        <v>212</v>
      </c>
      <c r="BM173" s="204" t="s">
        <v>2297</v>
      </c>
    </row>
    <row r="174" spans="1:65" s="2" customFormat="1" ht="44.25" customHeight="1">
      <c r="A174" s="35"/>
      <c r="B174" s="36"/>
      <c r="C174" s="193" t="s">
        <v>72</v>
      </c>
      <c r="D174" s="193" t="s">
        <v>208</v>
      </c>
      <c r="E174" s="194" t="s">
        <v>5158</v>
      </c>
      <c r="F174" s="195" t="s">
        <v>5159</v>
      </c>
      <c r="G174" s="196" t="s">
        <v>862</v>
      </c>
      <c r="H174" s="197">
        <v>5</v>
      </c>
      <c r="I174" s="198"/>
      <c r="J174" s="199">
        <f t="shared" si="40"/>
        <v>0</v>
      </c>
      <c r="K174" s="195" t="s">
        <v>19</v>
      </c>
      <c r="L174" s="40"/>
      <c r="M174" s="200" t="s">
        <v>19</v>
      </c>
      <c r="N174" s="201" t="s">
        <v>43</v>
      </c>
      <c r="O174" s="65"/>
      <c r="P174" s="202">
        <f t="shared" si="41"/>
        <v>0</v>
      </c>
      <c r="Q174" s="202">
        <v>0</v>
      </c>
      <c r="R174" s="202">
        <f t="shared" si="42"/>
        <v>0</v>
      </c>
      <c r="S174" s="202">
        <v>0</v>
      </c>
      <c r="T174" s="203">
        <f t="shared" si="43"/>
        <v>0</v>
      </c>
      <c r="U174" s="35"/>
      <c r="V174" s="35"/>
      <c r="W174" s="35"/>
      <c r="X174" s="35"/>
      <c r="Y174" s="35"/>
      <c r="Z174" s="35"/>
      <c r="AA174" s="35"/>
      <c r="AB174" s="35"/>
      <c r="AC174" s="35"/>
      <c r="AD174" s="35"/>
      <c r="AE174" s="35"/>
      <c r="AR174" s="204" t="s">
        <v>212</v>
      </c>
      <c r="AT174" s="204" t="s">
        <v>208</v>
      </c>
      <c r="AU174" s="204" t="s">
        <v>80</v>
      </c>
      <c r="AY174" s="18" t="s">
        <v>206</v>
      </c>
      <c r="BE174" s="205">
        <f t="shared" si="44"/>
        <v>0</v>
      </c>
      <c r="BF174" s="205">
        <f t="shared" si="45"/>
        <v>0</v>
      </c>
      <c r="BG174" s="205">
        <f t="shared" si="46"/>
        <v>0</v>
      </c>
      <c r="BH174" s="205">
        <f t="shared" si="47"/>
        <v>0</v>
      </c>
      <c r="BI174" s="205">
        <f t="shared" si="48"/>
        <v>0</v>
      </c>
      <c r="BJ174" s="18" t="s">
        <v>80</v>
      </c>
      <c r="BK174" s="205">
        <f t="shared" si="49"/>
        <v>0</v>
      </c>
      <c r="BL174" s="18" t="s">
        <v>212</v>
      </c>
      <c r="BM174" s="204" t="s">
        <v>2308</v>
      </c>
    </row>
    <row r="175" spans="1:65" s="2" customFormat="1" ht="44.25" customHeight="1">
      <c r="A175" s="35"/>
      <c r="B175" s="36"/>
      <c r="C175" s="193" t="s">
        <v>72</v>
      </c>
      <c r="D175" s="193" t="s">
        <v>208</v>
      </c>
      <c r="E175" s="194" t="s">
        <v>5160</v>
      </c>
      <c r="F175" s="195" t="s">
        <v>5161</v>
      </c>
      <c r="G175" s="196" t="s">
        <v>862</v>
      </c>
      <c r="H175" s="197">
        <v>6</v>
      </c>
      <c r="I175" s="198"/>
      <c r="J175" s="199">
        <f t="shared" si="40"/>
        <v>0</v>
      </c>
      <c r="K175" s="195" t="s">
        <v>19</v>
      </c>
      <c r="L175" s="40"/>
      <c r="M175" s="200" t="s">
        <v>19</v>
      </c>
      <c r="N175" s="201" t="s">
        <v>43</v>
      </c>
      <c r="O175" s="65"/>
      <c r="P175" s="202">
        <f t="shared" si="41"/>
        <v>0</v>
      </c>
      <c r="Q175" s="202">
        <v>0</v>
      </c>
      <c r="R175" s="202">
        <f t="shared" si="42"/>
        <v>0</v>
      </c>
      <c r="S175" s="202">
        <v>0</v>
      </c>
      <c r="T175" s="203">
        <f t="shared" si="43"/>
        <v>0</v>
      </c>
      <c r="U175" s="35"/>
      <c r="V175" s="35"/>
      <c r="W175" s="35"/>
      <c r="X175" s="35"/>
      <c r="Y175" s="35"/>
      <c r="Z175" s="35"/>
      <c r="AA175" s="35"/>
      <c r="AB175" s="35"/>
      <c r="AC175" s="35"/>
      <c r="AD175" s="35"/>
      <c r="AE175" s="35"/>
      <c r="AR175" s="204" t="s">
        <v>212</v>
      </c>
      <c r="AT175" s="204" t="s">
        <v>208</v>
      </c>
      <c r="AU175" s="204" t="s">
        <v>80</v>
      </c>
      <c r="AY175" s="18" t="s">
        <v>206</v>
      </c>
      <c r="BE175" s="205">
        <f t="shared" si="44"/>
        <v>0</v>
      </c>
      <c r="BF175" s="205">
        <f t="shared" si="45"/>
        <v>0</v>
      </c>
      <c r="BG175" s="205">
        <f t="shared" si="46"/>
        <v>0</v>
      </c>
      <c r="BH175" s="205">
        <f t="shared" si="47"/>
        <v>0</v>
      </c>
      <c r="BI175" s="205">
        <f t="shared" si="48"/>
        <v>0</v>
      </c>
      <c r="BJ175" s="18" t="s">
        <v>80</v>
      </c>
      <c r="BK175" s="205">
        <f t="shared" si="49"/>
        <v>0</v>
      </c>
      <c r="BL175" s="18" t="s">
        <v>212</v>
      </c>
      <c r="BM175" s="204" t="s">
        <v>2316</v>
      </c>
    </row>
    <row r="176" spans="1:65" s="2" customFormat="1" ht="44.25" customHeight="1">
      <c r="A176" s="35"/>
      <c r="B176" s="36"/>
      <c r="C176" s="193" t="s">
        <v>72</v>
      </c>
      <c r="D176" s="193" t="s">
        <v>208</v>
      </c>
      <c r="E176" s="194" t="s">
        <v>5162</v>
      </c>
      <c r="F176" s="195" t="s">
        <v>5163</v>
      </c>
      <c r="G176" s="196" t="s">
        <v>862</v>
      </c>
      <c r="H176" s="197">
        <v>2</v>
      </c>
      <c r="I176" s="198"/>
      <c r="J176" s="199">
        <f t="shared" si="40"/>
        <v>0</v>
      </c>
      <c r="K176" s="195" t="s">
        <v>19</v>
      </c>
      <c r="L176" s="40"/>
      <c r="M176" s="200" t="s">
        <v>19</v>
      </c>
      <c r="N176" s="201" t="s">
        <v>43</v>
      </c>
      <c r="O176" s="65"/>
      <c r="P176" s="202">
        <f t="shared" si="41"/>
        <v>0</v>
      </c>
      <c r="Q176" s="202">
        <v>0</v>
      </c>
      <c r="R176" s="202">
        <f t="shared" si="42"/>
        <v>0</v>
      </c>
      <c r="S176" s="202">
        <v>0</v>
      </c>
      <c r="T176" s="203">
        <f t="shared" si="43"/>
        <v>0</v>
      </c>
      <c r="U176" s="35"/>
      <c r="V176" s="35"/>
      <c r="W176" s="35"/>
      <c r="X176" s="35"/>
      <c r="Y176" s="35"/>
      <c r="Z176" s="35"/>
      <c r="AA176" s="35"/>
      <c r="AB176" s="35"/>
      <c r="AC176" s="35"/>
      <c r="AD176" s="35"/>
      <c r="AE176" s="35"/>
      <c r="AR176" s="204" t="s">
        <v>212</v>
      </c>
      <c r="AT176" s="204" t="s">
        <v>208</v>
      </c>
      <c r="AU176" s="204" t="s">
        <v>80</v>
      </c>
      <c r="AY176" s="18" t="s">
        <v>206</v>
      </c>
      <c r="BE176" s="205">
        <f t="shared" si="44"/>
        <v>0</v>
      </c>
      <c r="BF176" s="205">
        <f t="shared" si="45"/>
        <v>0</v>
      </c>
      <c r="BG176" s="205">
        <f t="shared" si="46"/>
        <v>0</v>
      </c>
      <c r="BH176" s="205">
        <f t="shared" si="47"/>
        <v>0</v>
      </c>
      <c r="BI176" s="205">
        <f t="shared" si="48"/>
        <v>0</v>
      </c>
      <c r="BJ176" s="18" t="s">
        <v>80</v>
      </c>
      <c r="BK176" s="205">
        <f t="shared" si="49"/>
        <v>0</v>
      </c>
      <c r="BL176" s="18" t="s">
        <v>212</v>
      </c>
      <c r="BM176" s="204" t="s">
        <v>2325</v>
      </c>
    </row>
    <row r="177" spans="1:65" s="2" customFormat="1" ht="44.25" customHeight="1">
      <c r="A177" s="35"/>
      <c r="B177" s="36"/>
      <c r="C177" s="193" t="s">
        <v>72</v>
      </c>
      <c r="D177" s="193" t="s">
        <v>208</v>
      </c>
      <c r="E177" s="194" t="s">
        <v>5164</v>
      </c>
      <c r="F177" s="195" t="s">
        <v>5165</v>
      </c>
      <c r="G177" s="196" t="s">
        <v>862</v>
      </c>
      <c r="H177" s="197">
        <v>4</v>
      </c>
      <c r="I177" s="198"/>
      <c r="J177" s="199">
        <f t="shared" si="40"/>
        <v>0</v>
      </c>
      <c r="K177" s="195" t="s">
        <v>19</v>
      </c>
      <c r="L177" s="40"/>
      <c r="M177" s="200" t="s">
        <v>19</v>
      </c>
      <c r="N177" s="201" t="s">
        <v>43</v>
      </c>
      <c r="O177" s="65"/>
      <c r="P177" s="202">
        <f t="shared" si="41"/>
        <v>0</v>
      </c>
      <c r="Q177" s="202">
        <v>0</v>
      </c>
      <c r="R177" s="202">
        <f t="shared" si="42"/>
        <v>0</v>
      </c>
      <c r="S177" s="202">
        <v>0</v>
      </c>
      <c r="T177" s="203">
        <f t="shared" si="43"/>
        <v>0</v>
      </c>
      <c r="U177" s="35"/>
      <c r="V177" s="35"/>
      <c r="W177" s="35"/>
      <c r="X177" s="35"/>
      <c r="Y177" s="35"/>
      <c r="Z177" s="35"/>
      <c r="AA177" s="35"/>
      <c r="AB177" s="35"/>
      <c r="AC177" s="35"/>
      <c r="AD177" s="35"/>
      <c r="AE177" s="35"/>
      <c r="AR177" s="204" t="s">
        <v>212</v>
      </c>
      <c r="AT177" s="204" t="s">
        <v>208</v>
      </c>
      <c r="AU177" s="204" t="s">
        <v>80</v>
      </c>
      <c r="AY177" s="18" t="s">
        <v>206</v>
      </c>
      <c r="BE177" s="205">
        <f t="shared" si="44"/>
        <v>0</v>
      </c>
      <c r="BF177" s="205">
        <f t="shared" si="45"/>
        <v>0</v>
      </c>
      <c r="BG177" s="205">
        <f t="shared" si="46"/>
        <v>0</v>
      </c>
      <c r="BH177" s="205">
        <f t="shared" si="47"/>
        <v>0</v>
      </c>
      <c r="BI177" s="205">
        <f t="shared" si="48"/>
        <v>0</v>
      </c>
      <c r="BJ177" s="18" t="s">
        <v>80</v>
      </c>
      <c r="BK177" s="205">
        <f t="shared" si="49"/>
        <v>0</v>
      </c>
      <c r="BL177" s="18" t="s">
        <v>212</v>
      </c>
      <c r="BM177" s="204" t="s">
        <v>2335</v>
      </c>
    </row>
    <row r="178" spans="1:65" s="2" customFormat="1" ht="44.25" customHeight="1">
      <c r="A178" s="35"/>
      <c r="B178" s="36"/>
      <c r="C178" s="193" t="s">
        <v>72</v>
      </c>
      <c r="D178" s="193" t="s">
        <v>208</v>
      </c>
      <c r="E178" s="194" t="s">
        <v>5166</v>
      </c>
      <c r="F178" s="195" t="s">
        <v>5167</v>
      </c>
      <c r="G178" s="196" t="s">
        <v>862</v>
      </c>
      <c r="H178" s="197">
        <v>1</v>
      </c>
      <c r="I178" s="198"/>
      <c r="J178" s="199">
        <f t="shared" si="40"/>
        <v>0</v>
      </c>
      <c r="K178" s="195" t="s">
        <v>19</v>
      </c>
      <c r="L178" s="40"/>
      <c r="M178" s="200" t="s">
        <v>19</v>
      </c>
      <c r="N178" s="201" t="s">
        <v>43</v>
      </c>
      <c r="O178" s="65"/>
      <c r="P178" s="202">
        <f t="shared" si="41"/>
        <v>0</v>
      </c>
      <c r="Q178" s="202">
        <v>0</v>
      </c>
      <c r="R178" s="202">
        <f t="shared" si="42"/>
        <v>0</v>
      </c>
      <c r="S178" s="202">
        <v>0</v>
      </c>
      <c r="T178" s="203">
        <f t="shared" si="43"/>
        <v>0</v>
      </c>
      <c r="U178" s="35"/>
      <c r="V178" s="35"/>
      <c r="W178" s="35"/>
      <c r="X178" s="35"/>
      <c r="Y178" s="35"/>
      <c r="Z178" s="35"/>
      <c r="AA178" s="35"/>
      <c r="AB178" s="35"/>
      <c r="AC178" s="35"/>
      <c r="AD178" s="35"/>
      <c r="AE178" s="35"/>
      <c r="AR178" s="204" t="s">
        <v>212</v>
      </c>
      <c r="AT178" s="204" t="s">
        <v>208</v>
      </c>
      <c r="AU178" s="204" t="s">
        <v>80</v>
      </c>
      <c r="AY178" s="18" t="s">
        <v>206</v>
      </c>
      <c r="BE178" s="205">
        <f t="shared" si="44"/>
        <v>0</v>
      </c>
      <c r="BF178" s="205">
        <f t="shared" si="45"/>
        <v>0</v>
      </c>
      <c r="BG178" s="205">
        <f t="shared" si="46"/>
        <v>0</v>
      </c>
      <c r="BH178" s="205">
        <f t="shared" si="47"/>
        <v>0</v>
      </c>
      <c r="BI178" s="205">
        <f t="shared" si="48"/>
        <v>0</v>
      </c>
      <c r="BJ178" s="18" t="s">
        <v>80</v>
      </c>
      <c r="BK178" s="205">
        <f t="shared" si="49"/>
        <v>0</v>
      </c>
      <c r="BL178" s="18" t="s">
        <v>212</v>
      </c>
      <c r="BM178" s="204" t="s">
        <v>2345</v>
      </c>
    </row>
    <row r="179" spans="1:65" s="2" customFormat="1" ht="44.25" customHeight="1">
      <c r="A179" s="35"/>
      <c r="B179" s="36"/>
      <c r="C179" s="193" t="s">
        <v>72</v>
      </c>
      <c r="D179" s="193" t="s">
        <v>208</v>
      </c>
      <c r="E179" s="194" t="s">
        <v>5168</v>
      </c>
      <c r="F179" s="195" t="s">
        <v>5169</v>
      </c>
      <c r="G179" s="196" t="s">
        <v>862</v>
      </c>
      <c r="H179" s="197">
        <v>1</v>
      </c>
      <c r="I179" s="198"/>
      <c r="J179" s="199">
        <f t="shared" si="40"/>
        <v>0</v>
      </c>
      <c r="K179" s="195" t="s">
        <v>19</v>
      </c>
      <c r="L179" s="40"/>
      <c r="M179" s="200" t="s">
        <v>19</v>
      </c>
      <c r="N179" s="201" t="s">
        <v>43</v>
      </c>
      <c r="O179" s="65"/>
      <c r="P179" s="202">
        <f t="shared" si="41"/>
        <v>0</v>
      </c>
      <c r="Q179" s="202">
        <v>0</v>
      </c>
      <c r="R179" s="202">
        <f t="shared" si="42"/>
        <v>0</v>
      </c>
      <c r="S179" s="202">
        <v>0</v>
      </c>
      <c r="T179" s="203">
        <f t="shared" si="43"/>
        <v>0</v>
      </c>
      <c r="U179" s="35"/>
      <c r="V179" s="35"/>
      <c r="W179" s="35"/>
      <c r="X179" s="35"/>
      <c r="Y179" s="35"/>
      <c r="Z179" s="35"/>
      <c r="AA179" s="35"/>
      <c r="AB179" s="35"/>
      <c r="AC179" s="35"/>
      <c r="AD179" s="35"/>
      <c r="AE179" s="35"/>
      <c r="AR179" s="204" t="s">
        <v>212</v>
      </c>
      <c r="AT179" s="204" t="s">
        <v>208</v>
      </c>
      <c r="AU179" s="204" t="s">
        <v>80</v>
      </c>
      <c r="AY179" s="18" t="s">
        <v>206</v>
      </c>
      <c r="BE179" s="205">
        <f t="shared" si="44"/>
        <v>0</v>
      </c>
      <c r="BF179" s="205">
        <f t="shared" si="45"/>
        <v>0</v>
      </c>
      <c r="BG179" s="205">
        <f t="shared" si="46"/>
        <v>0</v>
      </c>
      <c r="BH179" s="205">
        <f t="shared" si="47"/>
        <v>0</v>
      </c>
      <c r="BI179" s="205">
        <f t="shared" si="48"/>
        <v>0</v>
      </c>
      <c r="BJ179" s="18" t="s">
        <v>80</v>
      </c>
      <c r="BK179" s="205">
        <f t="shared" si="49"/>
        <v>0</v>
      </c>
      <c r="BL179" s="18" t="s">
        <v>212</v>
      </c>
      <c r="BM179" s="204" t="s">
        <v>2366</v>
      </c>
    </row>
    <row r="180" spans="1:65" s="2" customFormat="1" ht="21.75" customHeight="1">
      <c r="A180" s="35"/>
      <c r="B180" s="36"/>
      <c r="C180" s="193" t="s">
        <v>72</v>
      </c>
      <c r="D180" s="193" t="s">
        <v>208</v>
      </c>
      <c r="E180" s="194" t="s">
        <v>5170</v>
      </c>
      <c r="F180" s="195" t="s">
        <v>5171</v>
      </c>
      <c r="G180" s="196" t="s">
        <v>862</v>
      </c>
      <c r="H180" s="197">
        <v>1</v>
      </c>
      <c r="I180" s="198"/>
      <c r="J180" s="199">
        <f t="shared" si="40"/>
        <v>0</v>
      </c>
      <c r="K180" s="195" t="s">
        <v>19</v>
      </c>
      <c r="L180" s="40"/>
      <c r="M180" s="200" t="s">
        <v>19</v>
      </c>
      <c r="N180" s="201" t="s">
        <v>43</v>
      </c>
      <c r="O180" s="65"/>
      <c r="P180" s="202">
        <f t="shared" si="41"/>
        <v>0</v>
      </c>
      <c r="Q180" s="202">
        <v>0</v>
      </c>
      <c r="R180" s="202">
        <f t="shared" si="42"/>
        <v>0</v>
      </c>
      <c r="S180" s="202">
        <v>0</v>
      </c>
      <c r="T180" s="203">
        <f t="shared" si="43"/>
        <v>0</v>
      </c>
      <c r="U180" s="35"/>
      <c r="V180" s="35"/>
      <c r="W180" s="35"/>
      <c r="X180" s="35"/>
      <c r="Y180" s="35"/>
      <c r="Z180" s="35"/>
      <c r="AA180" s="35"/>
      <c r="AB180" s="35"/>
      <c r="AC180" s="35"/>
      <c r="AD180" s="35"/>
      <c r="AE180" s="35"/>
      <c r="AR180" s="204" t="s">
        <v>212</v>
      </c>
      <c r="AT180" s="204" t="s">
        <v>208</v>
      </c>
      <c r="AU180" s="204" t="s">
        <v>80</v>
      </c>
      <c r="AY180" s="18" t="s">
        <v>206</v>
      </c>
      <c r="BE180" s="205">
        <f t="shared" si="44"/>
        <v>0</v>
      </c>
      <c r="BF180" s="205">
        <f t="shared" si="45"/>
        <v>0</v>
      </c>
      <c r="BG180" s="205">
        <f t="shared" si="46"/>
        <v>0</v>
      </c>
      <c r="BH180" s="205">
        <f t="shared" si="47"/>
        <v>0</v>
      </c>
      <c r="BI180" s="205">
        <f t="shared" si="48"/>
        <v>0</v>
      </c>
      <c r="BJ180" s="18" t="s">
        <v>80</v>
      </c>
      <c r="BK180" s="205">
        <f t="shared" si="49"/>
        <v>0</v>
      </c>
      <c r="BL180" s="18" t="s">
        <v>212</v>
      </c>
      <c r="BM180" s="204" t="s">
        <v>2378</v>
      </c>
    </row>
    <row r="181" spans="1:65" s="2" customFormat="1" ht="21.75" customHeight="1">
      <c r="A181" s="35"/>
      <c r="B181" s="36"/>
      <c r="C181" s="193" t="s">
        <v>72</v>
      </c>
      <c r="D181" s="193" t="s">
        <v>208</v>
      </c>
      <c r="E181" s="194" t="s">
        <v>5172</v>
      </c>
      <c r="F181" s="195" t="s">
        <v>5173</v>
      </c>
      <c r="G181" s="196" t="s">
        <v>862</v>
      </c>
      <c r="H181" s="197">
        <v>3</v>
      </c>
      <c r="I181" s="198"/>
      <c r="J181" s="199">
        <f t="shared" si="40"/>
        <v>0</v>
      </c>
      <c r="K181" s="195" t="s">
        <v>19</v>
      </c>
      <c r="L181" s="40"/>
      <c r="M181" s="200" t="s">
        <v>19</v>
      </c>
      <c r="N181" s="201" t="s">
        <v>43</v>
      </c>
      <c r="O181" s="65"/>
      <c r="P181" s="202">
        <f t="shared" si="41"/>
        <v>0</v>
      </c>
      <c r="Q181" s="202">
        <v>0</v>
      </c>
      <c r="R181" s="202">
        <f t="shared" si="42"/>
        <v>0</v>
      </c>
      <c r="S181" s="202">
        <v>0</v>
      </c>
      <c r="T181" s="203">
        <f t="shared" si="43"/>
        <v>0</v>
      </c>
      <c r="U181" s="35"/>
      <c r="V181" s="35"/>
      <c r="W181" s="35"/>
      <c r="X181" s="35"/>
      <c r="Y181" s="35"/>
      <c r="Z181" s="35"/>
      <c r="AA181" s="35"/>
      <c r="AB181" s="35"/>
      <c r="AC181" s="35"/>
      <c r="AD181" s="35"/>
      <c r="AE181" s="35"/>
      <c r="AR181" s="204" t="s">
        <v>212</v>
      </c>
      <c r="AT181" s="204" t="s">
        <v>208</v>
      </c>
      <c r="AU181" s="204" t="s">
        <v>80</v>
      </c>
      <c r="AY181" s="18" t="s">
        <v>206</v>
      </c>
      <c r="BE181" s="205">
        <f t="shared" si="44"/>
        <v>0</v>
      </c>
      <c r="BF181" s="205">
        <f t="shared" si="45"/>
        <v>0</v>
      </c>
      <c r="BG181" s="205">
        <f t="shared" si="46"/>
        <v>0</v>
      </c>
      <c r="BH181" s="205">
        <f t="shared" si="47"/>
        <v>0</v>
      </c>
      <c r="BI181" s="205">
        <f t="shared" si="48"/>
        <v>0</v>
      </c>
      <c r="BJ181" s="18" t="s">
        <v>80</v>
      </c>
      <c r="BK181" s="205">
        <f t="shared" si="49"/>
        <v>0</v>
      </c>
      <c r="BL181" s="18" t="s">
        <v>212</v>
      </c>
      <c r="BM181" s="204" t="s">
        <v>2390</v>
      </c>
    </row>
    <row r="182" spans="1:65" s="2" customFormat="1" ht="21.75" customHeight="1">
      <c r="A182" s="35"/>
      <c r="B182" s="36"/>
      <c r="C182" s="193" t="s">
        <v>72</v>
      </c>
      <c r="D182" s="193" t="s">
        <v>208</v>
      </c>
      <c r="E182" s="194" t="s">
        <v>5174</v>
      </c>
      <c r="F182" s="195" t="s">
        <v>5175</v>
      </c>
      <c r="G182" s="196" t="s">
        <v>862</v>
      </c>
      <c r="H182" s="197">
        <v>4</v>
      </c>
      <c r="I182" s="198"/>
      <c r="J182" s="199">
        <f t="shared" si="40"/>
        <v>0</v>
      </c>
      <c r="K182" s="195" t="s">
        <v>19</v>
      </c>
      <c r="L182" s="40"/>
      <c r="M182" s="200" t="s">
        <v>19</v>
      </c>
      <c r="N182" s="201" t="s">
        <v>43</v>
      </c>
      <c r="O182" s="65"/>
      <c r="P182" s="202">
        <f t="shared" si="41"/>
        <v>0</v>
      </c>
      <c r="Q182" s="202">
        <v>0</v>
      </c>
      <c r="R182" s="202">
        <f t="shared" si="42"/>
        <v>0</v>
      </c>
      <c r="S182" s="202">
        <v>0</v>
      </c>
      <c r="T182" s="203">
        <f t="shared" si="43"/>
        <v>0</v>
      </c>
      <c r="U182" s="35"/>
      <c r="V182" s="35"/>
      <c r="W182" s="35"/>
      <c r="X182" s="35"/>
      <c r="Y182" s="35"/>
      <c r="Z182" s="35"/>
      <c r="AA182" s="35"/>
      <c r="AB182" s="35"/>
      <c r="AC182" s="35"/>
      <c r="AD182" s="35"/>
      <c r="AE182" s="35"/>
      <c r="AR182" s="204" t="s">
        <v>212</v>
      </c>
      <c r="AT182" s="204" t="s">
        <v>208</v>
      </c>
      <c r="AU182" s="204" t="s">
        <v>80</v>
      </c>
      <c r="AY182" s="18" t="s">
        <v>206</v>
      </c>
      <c r="BE182" s="205">
        <f t="shared" si="44"/>
        <v>0</v>
      </c>
      <c r="BF182" s="205">
        <f t="shared" si="45"/>
        <v>0</v>
      </c>
      <c r="BG182" s="205">
        <f t="shared" si="46"/>
        <v>0</v>
      </c>
      <c r="BH182" s="205">
        <f t="shared" si="47"/>
        <v>0</v>
      </c>
      <c r="BI182" s="205">
        <f t="shared" si="48"/>
        <v>0</v>
      </c>
      <c r="BJ182" s="18" t="s">
        <v>80</v>
      </c>
      <c r="BK182" s="205">
        <f t="shared" si="49"/>
        <v>0</v>
      </c>
      <c r="BL182" s="18" t="s">
        <v>212</v>
      </c>
      <c r="BM182" s="204" t="s">
        <v>2404</v>
      </c>
    </row>
    <row r="183" spans="1:65" s="2" customFormat="1" ht="21.75" customHeight="1">
      <c r="A183" s="35"/>
      <c r="B183" s="36"/>
      <c r="C183" s="193" t="s">
        <v>72</v>
      </c>
      <c r="D183" s="193" t="s">
        <v>208</v>
      </c>
      <c r="E183" s="194" t="s">
        <v>5176</v>
      </c>
      <c r="F183" s="195" t="s">
        <v>5177</v>
      </c>
      <c r="G183" s="196" t="s">
        <v>862</v>
      </c>
      <c r="H183" s="197">
        <v>1</v>
      </c>
      <c r="I183" s="198"/>
      <c r="J183" s="199">
        <f t="shared" si="40"/>
        <v>0</v>
      </c>
      <c r="K183" s="195" t="s">
        <v>19</v>
      </c>
      <c r="L183" s="40"/>
      <c r="M183" s="200" t="s">
        <v>19</v>
      </c>
      <c r="N183" s="201" t="s">
        <v>43</v>
      </c>
      <c r="O183" s="65"/>
      <c r="P183" s="202">
        <f t="shared" si="41"/>
        <v>0</v>
      </c>
      <c r="Q183" s="202">
        <v>0</v>
      </c>
      <c r="R183" s="202">
        <f t="shared" si="42"/>
        <v>0</v>
      </c>
      <c r="S183" s="202">
        <v>0</v>
      </c>
      <c r="T183" s="203">
        <f t="shared" si="43"/>
        <v>0</v>
      </c>
      <c r="U183" s="35"/>
      <c r="V183" s="35"/>
      <c r="W183" s="35"/>
      <c r="X183" s="35"/>
      <c r="Y183" s="35"/>
      <c r="Z183" s="35"/>
      <c r="AA183" s="35"/>
      <c r="AB183" s="35"/>
      <c r="AC183" s="35"/>
      <c r="AD183" s="35"/>
      <c r="AE183" s="35"/>
      <c r="AR183" s="204" t="s">
        <v>212</v>
      </c>
      <c r="AT183" s="204" t="s">
        <v>208</v>
      </c>
      <c r="AU183" s="204" t="s">
        <v>80</v>
      </c>
      <c r="AY183" s="18" t="s">
        <v>206</v>
      </c>
      <c r="BE183" s="205">
        <f t="shared" si="44"/>
        <v>0</v>
      </c>
      <c r="BF183" s="205">
        <f t="shared" si="45"/>
        <v>0</v>
      </c>
      <c r="BG183" s="205">
        <f t="shared" si="46"/>
        <v>0</v>
      </c>
      <c r="BH183" s="205">
        <f t="shared" si="47"/>
        <v>0</v>
      </c>
      <c r="BI183" s="205">
        <f t="shared" si="48"/>
        <v>0</v>
      </c>
      <c r="BJ183" s="18" t="s">
        <v>80</v>
      </c>
      <c r="BK183" s="205">
        <f t="shared" si="49"/>
        <v>0</v>
      </c>
      <c r="BL183" s="18" t="s">
        <v>212</v>
      </c>
      <c r="BM183" s="204" t="s">
        <v>2415</v>
      </c>
    </row>
    <row r="184" spans="1:65" s="2" customFormat="1" ht="21.75" customHeight="1">
      <c r="A184" s="35"/>
      <c r="B184" s="36"/>
      <c r="C184" s="193" t="s">
        <v>72</v>
      </c>
      <c r="D184" s="193" t="s">
        <v>208</v>
      </c>
      <c r="E184" s="194" t="s">
        <v>5178</v>
      </c>
      <c r="F184" s="195" t="s">
        <v>5179</v>
      </c>
      <c r="G184" s="196" t="s">
        <v>862</v>
      </c>
      <c r="H184" s="197">
        <v>3</v>
      </c>
      <c r="I184" s="198"/>
      <c r="J184" s="199">
        <f t="shared" si="40"/>
        <v>0</v>
      </c>
      <c r="K184" s="195" t="s">
        <v>19</v>
      </c>
      <c r="L184" s="40"/>
      <c r="M184" s="200" t="s">
        <v>19</v>
      </c>
      <c r="N184" s="201" t="s">
        <v>43</v>
      </c>
      <c r="O184" s="65"/>
      <c r="P184" s="202">
        <f t="shared" si="41"/>
        <v>0</v>
      </c>
      <c r="Q184" s="202">
        <v>0</v>
      </c>
      <c r="R184" s="202">
        <f t="shared" si="42"/>
        <v>0</v>
      </c>
      <c r="S184" s="202">
        <v>0</v>
      </c>
      <c r="T184" s="203">
        <f t="shared" si="43"/>
        <v>0</v>
      </c>
      <c r="U184" s="35"/>
      <c r="V184" s="35"/>
      <c r="W184" s="35"/>
      <c r="X184" s="35"/>
      <c r="Y184" s="35"/>
      <c r="Z184" s="35"/>
      <c r="AA184" s="35"/>
      <c r="AB184" s="35"/>
      <c r="AC184" s="35"/>
      <c r="AD184" s="35"/>
      <c r="AE184" s="35"/>
      <c r="AR184" s="204" t="s">
        <v>212</v>
      </c>
      <c r="AT184" s="204" t="s">
        <v>208</v>
      </c>
      <c r="AU184" s="204" t="s">
        <v>80</v>
      </c>
      <c r="AY184" s="18" t="s">
        <v>206</v>
      </c>
      <c r="BE184" s="205">
        <f t="shared" si="44"/>
        <v>0</v>
      </c>
      <c r="BF184" s="205">
        <f t="shared" si="45"/>
        <v>0</v>
      </c>
      <c r="BG184" s="205">
        <f t="shared" si="46"/>
        <v>0</v>
      </c>
      <c r="BH184" s="205">
        <f t="shared" si="47"/>
        <v>0</v>
      </c>
      <c r="BI184" s="205">
        <f t="shared" si="48"/>
        <v>0</v>
      </c>
      <c r="BJ184" s="18" t="s">
        <v>80</v>
      </c>
      <c r="BK184" s="205">
        <f t="shared" si="49"/>
        <v>0</v>
      </c>
      <c r="BL184" s="18" t="s">
        <v>212</v>
      </c>
      <c r="BM184" s="204" t="s">
        <v>2427</v>
      </c>
    </row>
    <row r="185" spans="1:65" s="2" customFormat="1" ht="33" customHeight="1">
      <c r="A185" s="35"/>
      <c r="B185" s="36"/>
      <c r="C185" s="193" t="s">
        <v>72</v>
      </c>
      <c r="D185" s="193" t="s">
        <v>208</v>
      </c>
      <c r="E185" s="194" t="s">
        <v>5180</v>
      </c>
      <c r="F185" s="195" t="s">
        <v>5181</v>
      </c>
      <c r="G185" s="196" t="s">
        <v>862</v>
      </c>
      <c r="H185" s="197">
        <v>1</v>
      </c>
      <c r="I185" s="198"/>
      <c r="J185" s="199">
        <f t="shared" si="40"/>
        <v>0</v>
      </c>
      <c r="K185" s="195" t="s">
        <v>19</v>
      </c>
      <c r="L185" s="40"/>
      <c r="M185" s="200" t="s">
        <v>19</v>
      </c>
      <c r="N185" s="201" t="s">
        <v>43</v>
      </c>
      <c r="O185" s="65"/>
      <c r="P185" s="202">
        <f t="shared" si="41"/>
        <v>0</v>
      </c>
      <c r="Q185" s="202">
        <v>0</v>
      </c>
      <c r="R185" s="202">
        <f t="shared" si="42"/>
        <v>0</v>
      </c>
      <c r="S185" s="202">
        <v>0</v>
      </c>
      <c r="T185" s="203">
        <f t="shared" si="43"/>
        <v>0</v>
      </c>
      <c r="U185" s="35"/>
      <c r="V185" s="35"/>
      <c r="W185" s="35"/>
      <c r="X185" s="35"/>
      <c r="Y185" s="35"/>
      <c r="Z185" s="35"/>
      <c r="AA185" s="35"/>
      <c r="AB185" s="35"/>
      <c r="AC185" s="35"/>
      <c r="AD185" s="35"/>
      <c r="AE185" s="35"/>
      <c r="AR185" s="204" t="s">
        <v>212</v>
      </c>
      <c r="AT185" s="204" t="s">
        <v>208</v>
      </c>
      <c r="AU185" s="204" t="s">
        <v>80</v>
      </c>
      <c r="AY185" s="18" t="s">
        <v>206</v>
      </c>
      <c r="BE185" s="205">
        <f t="shared" si="44"/>
        <v>0</v>
      </c>
      <c r="BF185" s="205">
        <f t="shared" si="45"/>
        <v>0</v>
      </c>
      <c r="BG185" s="205">
        <f t="shared" si="46"/>
        <v>0</v>
      </c>
      <c r="BH185" s="205">
        <f t="shared" si="47"/>
        <v>0</v>
      </c>
      <c r="BI185" s="205">
        <f t="shared" si="48"/>
        <v>0</v>
      </c>
      <c r="BJ185" s="18" t="s">
        <v>80</v>
      </c>
      <c r="BK185" s="205">
        <f t="shared" si="49"/>
        <v>0</v>
      </c>
      <c r="BL185" s="18" t="s">
        <v>212</v>
      </c>
      <c r="BM185" s="204" t="s">
        <v>2439</v>
      </c>
    </row>
    <row r="186" spans="1:65" s="12" customFormat="1" ht="25.9" customHeight="1">
      <c r="B186" s="177"/>
      <c r="C186" s="178"/>
      <c r="D186" s="179" t="s">
        <v>71</v>
      </c>
      <c r="E186" s="180" t="s">
        <v>848</v>
      </c>
      <c r="F186" s="180" t="s">
        <v>19</v>
      </c>
      <c r="G186" s="178"/>
      <c r="H186" s="178"/>
      <c r="I186" s="181"/>
      <c r="J186" s="182">
        <f>BK186</f>
        <v>0</v>
      </c>
      <c r="K186" s="178"/>
      <c r="L186" s="183"/>
      <c r="M186" s="184"/>
      <c r="N186" s="185"/>
      <c r="O186" s="185"/>
      <c r="P186" s="186">
        <f>SUM(P187:P199)</f>
        <v>0</v>
      </c>
      <c r="Q186" s="185"/>
      <c r="R186" s="186">
        <f>SUM(R187:R199)</f>
        <v>0</v>
      </c>
      <c r="S186" s="185"/>
      <c r="T186" s="187">
        <f>SUM(T187:T199)</f>
        <v>0</v>
      </c>
      <c r="AR186" s="188" t="s">
        <v>80</v>
      </c>
      <c r="AT186" s="189" t="s">
        <v>71</v>
      </c>
      <c r="AU186" s="189" t="s">
        <v>72</v>
      </c>
      <c r="AY186" s="188" t="s">
        <v>206</v>
      </c>
      <c r="BK186" s="190">
        <f>SUM(BK187:BK199)</f>
        <v>0</v>
      </c>
    </row>
    <row r="187" spans="1:65" s="2" customFormat="1" ht="16.5" customHeight="1">
      <c r="A187" s="35"/>
      <c r="B187" s="36"/>
      <c r="C187" s="193" t="s">
        <v>72</v>
      </c>
      <c r="D187" s="193" t="s">
        <v>208</v>
      </c>
      <c r="E187" s="194" t="s">
        <v>5182</v>
      </c>
      <c r="F187" s="195" t="s">
        <v>5183</v>
      </c>
      <c r="G187" s="196" t="s">
        <v>862</v>
      </c>
      <c r="H187" s="197">
        <v>2</v>
      </c>
      <c r="I187" s="198"/>
      <c r="J187" s="199">
        <f t="shared" ref="J187:J199" si="50">ROUND(I187*H187,2)</f>
        <v>0</v>
      </c>
      <c r="K187" s="195" t="s">
        <v>19</v>
      </c>
      <c r="L187" s="40"/>
      <c r="M187" s="200" t="s">
        <v>19</v>
      </c>
      <c r="N187" s="201" t="s">
        <v>43</v>
      </c>
      <c r="O187" s="65"/>
      <c r="P187" s="202">
        <f t="shared" ref="P187:P199" si="51">O187*H187</f>
        <v>0</v>
      </c>
      <c r="Q187" s="202">
        <v>0</v>
      </c>
      <c r="R187" s="202">
        <f t="shared" ref="R187:R199" si="52">Q187*H187</f>
        <v>0</v>
      </c>
      <c r="S187" s="202">
        <v>0</v>
      </c>
      <c r="T187" s="203">
        <f t="shared" ref="T187:T199" si="53">S187*H187</f>
        <v>0</v>
      </c>
      <c r="U187" s="35"/>
      <c r="V187" s="35"/>
      <c r="W187" s="35"/>
      <c r="X187" s="35"/>
      <c r="Y187" s="35"/>
      <c r="Z187" s="35"/>
      <c r="AA187" s="35"/>
      <c r="AB187" s="35"/>
      <c r="AC187" s="35"/>
      <c r="AD187" s="35"/>
      <c r="AE187" s="35"/>
      <c r="AR187" s="204" t="s">
        <v>212</v>
      </c>
      <c r="AT187" s="204" t="s">
        <v>208</v>
      </c>
      <c r="AU187" s="204" t="s">
        <v>80</v>
      </c>
      <c r="AY187" s="18" t="s">
        <v>206</v>
      </c>
      <c r="BE187" s="205">
        <f t="shared" ref="BE187:BE199" si="54">IF(N187="základní",J187,0)</f>
        <v>0</v>
      </c>
      <c r="BF187" s="205">
        <f t="shared" ref="BF187:BF199" si="55">IF(N187="snížená",J187,0)</f>
        <v>0</v>
      </c>
      <c r="BG187" s="205">
        <f t="shared" ref="BG187:BG199" si="56">IF(N187="zákl. přenesená",J187,0)</f>
        <v>0</v>
      </c>
      <c r="BH187" s="205">
        <f t="shared" ref="BH187:BH199" si="57">IF(N187="sníž. přenesená",J187,0)</f>
        <v>0</v>
      </c>
      <c r="BI187" s="205">
        <f t="shared" ref="BI187:BI199" si="58">IF(N187="nulová",J187,0)</f>
        <v>0</v>
      </c>
      <c r="BJ187" s="18" t="s">
        <v>80</v>
      </c>
      <c r="BK187" s="205">
        <f t="shared" ref="BK187:BK199" si="59">ROUND(I187*H187,2)</f>
        <v>0</v>
      </c>
      <c r="BL187" s="18" t="s">
        <v>212</v>
      </c>
      <c r="BM187" s="204" t="s">
        <v>2455</v>
      </c>
    </row>
    <row r="188" spans="1:65" s="2" customFormat="1" ht="16.5" customHeight="1">
      <c r="A188" s="35"/>
      <c r="B188" s="36"/>
      <c r="C188" s="193" t="s">
        <v>72</v>
      </c>
      <c r="D188" s="193" t="s">
        <v>208</v>
      </c>
      <c r="E188" s="194" t="s">
        <v>5184</v>
      </c>
      <c r="F188" s="195" t="s">
        <v>5185</v>
      </c>
      <c r="G188" s="196" t="s">
        <v>862</v>
      </c>
      <c r="H188" s="197">
        <v>2</v>
      </c>
      <c r="I188" s="198"/>
      <c r="J188" s="199">
        <f t="shared" si="50"/>
        <v>0</v>
      </c>
      <c r="K188" s="195" t="s">
        <v>19</v>
      </c>
      <c r="L188" s="40"/>
      <c r="M188" s="200" t="s">
        <v>19</v>
      </c>
      <c r="N188" s="201" t="s">
        <v>43</v>
      </c>
      <c r="O188" s="65"/>
      <c r="P188" s="202">
        <f t="shared" si="51"/>
        <v>0</v>
      </c>
      <c r="Q188" s="202">
        <v>0</v>
      </c>
      <c r="R188" s="202">
        <f t="shared" si="52"/>
        <v>0</v>
      </c>
      <c r="S188" s="202">
        <v>0</v>
      </c>
      <c r="T188" s="203">
        <f t="shared" si="53"/>
        <v>0</v>
      </c>
      <c r="U188" s="35"/>
      <c r="V188" s="35"/>
      <c r="W188" s="35"/>
      <c r="X188" s="35"/>
      <c r="Y188" s="35"/>
      <c r="Z188" s="35"/>
      <c r="AA188" s="35"/>
      <c r="AB188" s="35"/>
      <c r="AC188" s="35"/>
      <c r="AD188" s="35"/>
      <c r="AE188" s="35"/>
      <c r="AR188" s="204" t="s">
        <v>212</v>
      </c>
      <c r="AT188" s="204" t="s">
        <v>208</v>
      </c>
      <c r="AU188" s="204" t="s">
        <v>80</v>
      </c>
      <c r="AY188" s="18" t="s">
        <v>206</v>
      </c>
      <c r="BE188" s="205">
        <f t="shared" si="54"/>
        <v>0</v>
      </c>
      <c r="BF188" s="205">
        <f t="shared" si="55"/>
        <v>0</v>
      </c>
      <c r="BG188" s="205">
        <f t="shared" si="56"/>
        <v>0</v>
      </c>
      <c r="BH188" s="205">
        <f t="shared" si="57"/>
        <v>0</v>
      </c>
      <c r="BI188" s="205">
        <f t="shared" si="58"/>
        <v>0</v>
      </c>
      <c r="BJ188" s="18" t="s">
        <v>80</v>
      </c>
      <c r="BK188" s="205">
        <f t="shared" si="59"/>
        <v>0</v>
      </c>
      <c r="BL188" s="18" t="s">
        <v>212</v>
      </c>
      <c r="BM188" s="204" t="s">
        <v>2477</v>
      </c>
    </row>
    <row r="189" spans="1:65" s="2" customFormat="1" ht="16.5" customHeight="1">
      <c r="A189" s="35"/>
      <c r="B189" s="36"/>
      <c r="C189" s="193" t="s">
        <v>72</v>
      </c>
      <c r="D189" s="193" t="s">
        <v>208</v>
      </c>
      <c r="E189" s="194" t="s">
        <v>5186</v>
      </c>
      <c r="F189" s="195" t="s">
        <v>5187</v>
      </c>
      <c r="G189" s="196" t="s">
        <v>862</v>
      </c>
      <c r="H189" s="197">
        <v>6</v>
      </c>
      <c r="I189" s="198"/>
      <c r="J189" s="199">
        <f t="shared" si="50"/>
        <v>0</v>
      </c>
      <c r="K189" s="195" t="s">
        <v>19</v>
      </c>
      <c r="L189" s="40"/>
      <c r="M189" s="200" t="s">
        <v>19</v>
      </c>
      <c r="N189" s="201" t="s">
        <v>43</v>
      </c>
      <c r="O189" s="65"/>
      <c r="P189" s="202">
        <f t="shared" si="51"/>
        <v>0</v>
      </c>
      <c r="Q189" s="202">
        <v>0</v>
      </c>
      <c r="R189" s="202">
        <f t="shared" si="52"/>
        <v>0</v>
      </c>
      <c r="S189" s="202">
        <v>0</v>
      </c>
      <c r="T189" s="203">
        <f t="shared" si="53"/>
        <v>0</v>
      </c>
      <c r="U189" s="35"/>
      <c r="V189" s="35"/>
      <c r="W189" s="35"/>
      <c r="X189" s="35"/>
      <c r="Y189" s="35"/>
      <c r="Z189" s="35"/>
      <c r="AA189" s="35"/>
      <c r="AB189" s="35"/>
      <c r="AC189" s="35"/>
      <c r="AD189" s="35"/>
      <c r="AE189" s="35"/>
      <c r="AR189" s="204" t="s">
        <v>212</v>
      </c>
      <c r="AT189" s="204" t="s">
        <v>208</v>
      </c>
      <c r="AU189" s="204" t="s">
        <v>80</v>
      </c>
      <c r="AY189" s="18" t="s">
        <v>206</v>
      </c>
      <c r="BE189" s="205">
        <f t="shared" si="54"/>
        <v>0</v>
      </c>
      <c r="BF189" s="205">
        <f t="shared" si="55"/>
        <v>0</v>
      </c>
      <c r="BG189" s="205">
        <f t="shared" si="56"/>
        <v>0</v>
      </c>
      <c r="BH189" s="205">
        <f t="shared" si="57"/>
        <v>0</v>
      </c>
      <c r="BI189" s="205">
        <f t="shared" si="58"/>
        <v>0</v>
      </c>
      <c r="BJ189" s="18" t="s">
        <v>80</v>
      </c>
      <c r="BK189" s="205">
        <f t="shared" si="59"/>
        <v>0</v>
      </c>
      <c r="BL189" s="18" t="s">
        <v>212</v>
      </c>
      <c r="BM189" s="204" t="s">
        <v>2501</v>
      </c>
    </row>
    <row r="190" spans="1:65" s="2" customFormat="1" ht="16.5" customHeight="1">
      <c r="A190" s="35"/>
      <c r="B190" s="36"/>
      <c r="C190" s="193" t="s">
        <v>72</v>
      </c>
      <c r="D190" s="193" t="s">
        <v>208</v>
      </c>
      <c r="E190" s="194" t="s">
        <v>5188</v>
      </c>
      <c r="F190" s="195" t="s">
        <v>5189</v>
      </c>
      <c r="G190" s="196" t="s">
        <v>862</v>
      </c>
      <c r="H190" s="197">
        <v>3</v>
      </c>
      <c r="I190" s="198"/>
      <c r="J190" s="199">
        <f t="shared" si="50"/>
        <v>0</v>
      </c>
      <c r="K190" s="195" t="s">
        <v>19</v>
      </c>
      <c r="L190" s="40"/>
      <c r="M190" s="200" t="s">
        <v>19</v>
      </c>
      <c r="N190" s="201" t="s">
        <v>43</v>
      </c>
      <c r="O190" s="65"/>
      <c r="P190" s="202">
        <f t="shared" si="51"/>
        <v>0</v>
      </c>
      <c r="Q190" s="202">
        <v>0</v>
      </c>
      <c r="R190" s="202">
        <f t="shared" si="52"/>
        <v>0</v>
      </c>
      <c r="S190" s="202">
        <v>0</v>
      </c>
      <c r="T190" s="203">
        <f t="shared" si="53"/>
        <v>0</v>
      </c>
      <c r="U190" s="35"/>
      <c r="V190" s="35"/>
      <c r="W190" s="35"/>
      <c r="X190" s="35"/>
      <c r="Y190" s="35"/>
      <c r="Z190" s="35"/>
      <c r="AA190" s="35"/>
      <c r="AB190" s="35"/>
      <c r="AC190" s="35"/>
      <c r="AD190" s="35"/>
      <c r="AE190" s="35"/>
      <c r="AR190" s="204" t="s">
        <v>212</v>
      </c>
      <c r="AT190" s="204" t="s">
        <v>208</v>
      </c>
      <c r="AU190" s="204" t="s">
        <v>80</v>
      </c>
      <c r="AY190" s="18" t="s">
        <v>206</v>
      </c>
      <c r="BE190" s="205">
        <f t="shared" si="54"/>
        <v>0</v>
      </c>
      <c r="BF190" s="205">
        <f t="shared" si="55"/>
        <v>0</v>
      </c>
      <c r="BG190" s="205">
        <f t="shared" si="56"/>
        <v>0</v>
      </c>
      <c r="BH190" s="205">
        <f t="shared" si="57"/>
        <v>0</v>
      </c>
      <c r="BI190" s="205">
        <f t="shared" si="58"/>
        <v>0</v>
      </c>
      <c r="BJ190" s="18" t="s">
        <v>80</v>
      </c>
      <c r="BK190" s="205">
        <f t="shared" si="59"/>
        <v>0</v>
      </c>
      <c r="BL190" s="18" t="s">
        <v>212</v>
      </c>
      <c r="BM190" s="204" t="s">
        <v>2512</v>
      </c>
    </row>
    <row r="191" spans="1:65" s="2" customFormat="1" ht="16.5" customHeight="1">
      <c r="A191" s="35"/>
      <c r="B191" s="36"/>
      <c r="C191" s="193" t="s">
        <v>72</v>
      </c>
      <c r="D191" s="193" t="s">
        <v>208</v>
      </c>
      <c r="E191" s="194" t="s">
        <v>5190</v>
      </c>
      <c r="F191" s="195" t="s">
        <v>5191</v>
      </c>
      <c r="G191" s="196" t="s">
        <v>5192</v>
      </c>
      <c r="H191" s="197">
        <v>1920</v>
      </c>
      <c r="I191" s="198"/>
      <c r="J191" s="199">
        <f t="shared" si="50"/>
        <v>0</v>
      </c>
      <c r="K191" s="195" t="s">
        <v>19</v>
      </c>
      <c r="L191" s="40"/>
      <c r="M191" s="200" t="s">
        <v>19</v>
      </c>
      <c r="N191" s="201" t="s">
        <v>43</v>
      </c>
      <c r="O191" s="65"/>
      <c r="P191" s="202">
        <f t="shared" si="51"/>
        <v>0</v>
      </c>
      <c r="Q191" s="202">
        <v>0</v>
      </c>
      <c r="R191" s="202">
        <f t="shared" si="52"/>
        <v>0</v>
      </c>
      <c r="S191" s="202">
        <v>0</v>
      </c>
      <c r="T191" s="203">
        <f t="shared" si="53"/>
        <v>0</v>
      </c>
      <c r="U191" s="35"/>
      <c r="V191" s="35"/>
      <c r="W191" s="35"/>
      <c r="X191" s="35"/>
      <c r="Y191" s="35"/>
      <c r="Z191" s="35"/>
      <c r="AA191" s="35"/>
      <c r="AB191" s="35"/>
      <c r="AC191" s="35"/>
      <c r="AD191" s="35"/>
      <c r="AE191" s="35"/>
      <c r="AR191" s="204" t="s">
        <v>212</v>
      </c>
      <c r="AT191" s="204" t="s">
        <v>208</v>
      </c>
      <c r="AU191" s="204" t="s">
        <v>80</v>
      </c>
      <c r="AY191" s="18" t="s">
        <v>206</v>
      </c>
      <c r="BE191" s="205">
        <f t="shared" si="54"/>
        <v>0</v>
      </c>
      <c r="BF191" s="205">
        <f t="shared" si="55"/>
        <v>0</v>
      </c>
      <c r="BG191" s="205">
        <f t="shared" si="56"/>
        <v>0</v>
      </c>
      <c r="BH191" s="205">
        <f t="shared" si="57"/>
        <v>0</v>
      </c>
      <c r="BI191" s="205">
        <f t="shared" si="58"/>
        <v>0</v>
      </c>
      <c r="BJ191" s="18" t="s">
        <v>80</v>
      </c>
      <c r="BK191" s="205">
        <f t="shared" si="59"/>
        <v>0</v>
      </c>
      <c r="BL191" s="18" t="s">
        <v>212</v>
      </c>
      <c r="BM191" s="204" t="s">
        <v>2522</v>
      </c>
    </row>
    <row r="192" spans="1:65" s="2" customFormat="1" ht="16.5" customHeight="1">
      <c r="A192" s="35"/>
      <c r="B192" s="36"/>
      <c r="C192" s="193" t="s">
        <v>72</v>
      </c>
      <c r="D192" s="193" t="s">
        <v>208</v>
      </c>
      <c r="E192" s="194" t="s">
        <v>5193</v>
      </c>
      <c r="F192" s="195" t="s">
        <v>5194</v>
      </c>
      <c r="G192" s="196" t="s">
        <v>862</v>
      </c>
      <c r="H192" s="197">
        <v>2000</v>
      </c>
      <c r="I192" s="198"/>
      <c r="J192" s="199">
        <f t="shared" si="50"/>
        <v>0</v>
      </c>
      <c r="K192" s="195" t="s">
        <v>19</v>
      </c>
      <c r="L192" s="40"/>
      <c r="M192" s="200" t="s">
        <v>19</v>
      </c>
      <c r="N192" s="201" t="s">
        <v>43</v>
      </c>
      <c r="O192" s="65"/>
      <c r="P192" s="202">
        <f t="shared" si="51"/>
        <v>0</v>
      </c>
      <c r="Q192" s="202">
        <v>0</v>
      </c>
      <c r="R192" s="202">
        <f t="shared" si="52"/>
        <v>0</v>
      </c>
      <c r="S192" s="202">
        <v>0</v>
      </c>
      <c r="T192" s="203">
        <f t="shared" si="53"/>
        <v>0</v>
      </c>
      <c r="U192" s="35"/>
      <c r="V192" s="35"/>
      <c r="W192" s="35"/>
      <c r="X192" s="35"/>
      <c r="Y192" s="35"/>
      <c r="Z192" s="35"/>
      <c r="AA192" s="35"/>
      <c r="AB192" s="35"/>
      <c r="AC192" s="35"/>
      <c r="AD192" s="35"/>
      <c r="AE192" s="35"/>
      <c r="AR192" s="204" t="s">
        <v>212</v>
      </c>
      <c r="AT192" s="204" t="s">
        <v>208</v>
      </c>
      <c r="AU192" s="204" t="s">
        <v>80</v>
      </c>
      <c r="AY192" s="18" t="s">
        <v>206</v>
      </c>
      <c r="BE192" s="205">
        <f t="shared" si="54"/>
        <v>0</v>
      </c>
      <c r="BF192" s="205">
        <f t="shared" si="55"/>
        <v>0</v>
      </c>
      <c r="BG192" s="205">
        <f t="shared" si="56"/>
        <v>0</v>
      </c>
      <c r="BH192" s="205">
        <f t="shared" si="57"/>
        <v>0</v>
      </c>
      <c r="BI192" s="205">
        <f t="shared" si="58"/>
        <v>0</v>
      </c>
      <c r="BJ192" s="18" t="s">
        <v>80</v>
      </c>
      <c r="BK192" s="205">
        <f t="shared" si="59"/>
        <v>0</v>
      </c>
      <c r="BL192" s="18" t="s">
        <v>212</v>
      </c>
      <c r="BM192" s="204" t="s">
        <v>2532</v>
      </c>
    </row>
    <row r="193" spans="1:65" s="2" customFormat="1" ht="16.5" customHeight="1">
      <c r="A193" s="35"/>
      <c r="B193" s="36"/>
      <c r="C193" s="193" t="s">
        <v>72</v>
      </c>
      <c r="D193" s="193" t="s">
        <v>208</v>
      </c>
      <c r="E193" s="194" t="s">
        <v>5195</v>
      </c>
      <c r="F193" s="195" t="s">
        <v>5196</v>
      </c>
      <c r="G193" s="196" t="s">
        <v>5192</v>
      </c>
      <c r="H193" s="197">
        <v>100</v>
      </c>
      <c r="I193" s="198"/>
      <c r="J193" s="199">
        <f t="shared" si="50"/>
        <v>0</v>
      </c>
      <c r="K193" s="195" t="s">
        <v>19</v>
      </c>
      <c r="L193" s="40"/>
      <c r="M193" s="200" t="s">
        <v>19</v>
      </c>
      <c r="N193" s="201" t="s">
        <v>43</v>
      </c>
      <c r="O193" s="65"/>
      <c r="P193" s="202">
        <f t="shared" si="51"/>
        <v>0</v>
      </c>
      <c r="Q193" s="202">
        <v>0</v>
      </c>
      <c r="R193" s="202">
        <f t="shared" si="52"/>
        <v>0</v>
      </c>
      <c r="S193" s="202">
        <v>0</v>
      </c>
      <c r="T193" s="203">
        <f t="shared" si="53"/>
        <v>0</v>
      </c>
      <c r="U193" s="35"/>
      <c r="V193" s="35"/>
      <c r="W193" s="35"/>
      <c r="X193" s="35"/>
      <c r="Y193" s="35"/>
      <c r="Z193" s="35"/>
      <c r="AA193" s="35"/>
      <c r="AB193" s="35"/>
      <c r="AC193" s="35"/>
      <c r="AD193" s="35"/>
      <c r="AE193" s="35"/>
      <c r="AR193" s="204" t="s">
        <v>212</v>
      </c>
      <c r="AT193" s="204" t="s">
        <v>208</v>
      </c>
      <c r="AU193" s="204" t="s">
        <v>80</v>
      </c>
      <c r="AY193" s="18" t="s">
        <v>206</v>
      </c>
      <c r="BE193" s="205">
        <f t="shared" si="54"/>
        <v>0</v>
      </c>
      <c r="BF193" s="205">
        <f t="shared" si="55"/>
        <v>0</v>
      </c>
      <c r="BG193" s="205">
        <f t="shared" si="56"/>
        <v>0</v>
      </c>
      <c r="BH193" s="205">
        <f t="shared" si="57"/>
        <v>0</v>
      </c>
      <c r="BI193" s="205">
        <f t="shared" si="58"/>
        <v>0</v>
      </c>
      <c r="BJ193" s="18" t="s">
        <v>80</v>
      </c>
      <c r="BK193" s="205">
        <f t="shared" si="59"/>
        <v>0</v>
      </c>
      <c r="BL193" s="18" t="s">
        <v>212</v>
      </c>
      <c r="BM193" s="204" t="s">
        <v>2556</v>
      </c>
    </row>
    <row r="194" spans="1:65" s="2" customFormat="1" ht="16.5" customHeight="1">
      <c r="A194" s="35"/>
      <c r="B194" s="36"/>
      <c r="C194" s="193" t="s">
        <v>72</v>
      </c>
      <c r="D194" s="193" t="s">
        <v>208</v>
      </c>
      <c r="E194" s="194" t="s">
        <v>5197</v>
      </c>
      <c r="F194" s="195" t="s">
        <v>5198</v>
      </c>
      <c r="G194" s="196" t="s">
        <v>862</v>
      </c>
      <c r="H194" s="197">
        <v>38</v>
      </c>
      <c r="I194" s="198"/>
      <c r="J194" s="199">
        <f t="shared" si="50"/>
        <v>0</v>
      </c>
      <c r="K194" s="195" t="s">
        <v>19</v>
      </c>
      <c r="L194" s="40"/>
      <c r="M194" s="200" t="s">
        <v>19</v>
      </c>
      <c r="N194" s="201" t="s">
        <v>43</v>
      </c>
      <c r="O194" s="65"/>
      <c r="P194" s="202">
        <f t="shared" si="51"/>
        <v>0</v>
      </c>
      <c r="Q194" s="202">
        <v>0</v>
      </c>
      <c r="R194" s="202">
        <f t="shared" si="52"/>
        <v>0</v>
      </c>
      <c r="S194" s="202">
        <v>0</v>
      </c>
      <c r="T194" s="203">
        <f t="shared" si="53"/>
        <v>0</v>
      </c>
      <c r="U194" s="35"/>
      <c r="V194" s="35"/>
      <c r="W194" s="35"/>
      <c r="X194" s="35"/>
      <c r="Y194" s="35"/>
      <c r="Z194" s="35"/>
      <c r="AA194" s="35"/>
      <c r="AB194" s="35"/>
      <c r="AC194" s="35"/>
      <c r="AD194" s="35"/>
      <c r="AE194" s="35"/>
      <c r="AR194" s="204" t="s">
        <v>212</v>
      </c>
      <c r="AT194" s="204" t="s">
        <v>208</v>
      </c>
      <c r="AU194" s="204" t="s">
        <v>80</v>
      </c>
      <c r="AY194" s="18" t="s">
        <v>206</v>
      </c>
      <c r="BE194" s="205">
        <f t="shared" si="54"/>
        <v>0</v>
      </c>
      <c r="BF194" s="205">
        <f t="shared" si="55"/>
        <v>0</v>
      </c>
      <c r="BG194" s="205">
        <f t="shared" si="56"/>
        <v>0</v>
      </c>
      <c r="BH194" s="205">
        <f t="shared" si="57"/>
        <v>0</v>
      </c>
      <c r="BI194" s="205">
        <f t="shared" si="58"/>
        <v>0</v>
      </c>
      <c r="BJ194" s="18" t="s">
        <v>80</v>
      </c>
      <c r="BK194" s="205">
        <f t="shared" si="59"/>
        <v>0</v>
      </c>
      <c r="BL194" s="18" t="s">
        <v>212</v>
      </c>
      <c r="BM194" s="204" t="s">
        <v>2594</v>
      </c>
    </row>
    <row r="195" spans="1:65" s="2" customFormat="1" ht="16.5" customHeight="1">
      <c r="A195" s="35"/>
      <c r="B195" s="36"/>
      <c r="C195" s="193" t="s">
        <v>72</v>
      </c>
      <c r="D195" s="193" t="s">
        <v>208</v>
      </c>
      <c r="E195" s="194" t="s">
        <v>5199</v>
      </c>
      <c r="F195" s="195" t="s">
        <v>5200</v>
      </c>
      <c r="G195" s="196" t="s">
        <v>862</v>
      </c>
      <c r="H195" s="197">
        <v>38</v>
      </c>
      <c r="I195" s="198"/>
      <c r="J195" s="199">
        <f t="shared" si="50"/>
        <v>0</v>
      </c>
      <c r="K195" s="195" t="s">
        <v>19</v>
      </c>
      <c r="L195" s="40"/>
      <c r="M195" s="200" t="s">
        <v>19</v>
      </c>
      <c r="N195" s="201" t="s">
        <v>43</v>
      </c>
      <c r="O195" s="65"/>
      <c r="P195" s="202">
        <f t="shared" si="51"/>
        <v>0</v>
      </c>
      <c r="Q195" s="202">
        <v>0</v>
      </c>
      <c r="R195" s="202">
        <f t="shared" si="52"/>
        <v>0</v>
      </c>
      <c r="S195" s="202">
        <v>0</v>
      </c>
      <c r="T195" s="203">
        <f t="shared" si="53"/>
        <v>0</v>
      </c>
      <c r="U195" s="35"/>
      <c r="V195" s="35"/>
      <c r="W195" s="35"/>
      <c r="X195" s="35"/>
      <c r="Y195" s="35"/>
      <c r="Z195" s="35"/>
      <c r="AA195" s="35"/>
      <c r="AB195" s="35"/>
      <c r="AC195" s="35"/>
      <c r="AD195" s="35"/>
      <c r="AE195" s="35"/>
      <c r="AR195" s="204" t="s">
        <v>212</v>
      </c>
      <c r="AT195" s="204" t="s">
        <v>208</v>
      </c>
      <c r="AU195" s="204" t="s">
        <v>80</v>
      </c>
      <c r="AY195" s="18" t="s">
        <v>206</v>
      </c>
      <c r="BE195" s="205">
        <f t="shared" si="54"/>
        <v>0</v>
      </c>
      <c r="BF195" s="205">
        <f t="shared" si="55"/>
        <v>0</v>
      </c>
      <c r="BG195" s="205">
        <f t="shared" si="56"/>
        <v>0</v>
      </c>
      <c r="BH195" s="205">
        <f t="shared" si="57"/>
        <v>0</v>
      </c>
      <c r="BI195" s="205">
        <f t="shared" si="58"/>
        <v>0</v>
      </c>
      <c r="BJ195" s="18" t="s">
        <v>80</v>
      </c>
      <c r="BK195" s="205">
        <f t="shared" si="59"/>
        <v>0</v>
      </c>
      <c r="BL195" s="18" t="s">
        <v>212</v>
      </c>
      <c r="BM195" s="204" t="s">
        <v>2603</v>
      </c>
    </row>
    <row r="196" spans="1:65" s="2" customFormat="1" ht="16.5" customHeight="1">
      <c r="A196" s="35"/>
      <c r="B196" s="36"/>
      <c r="C196" s="193" t="s">
        <v>72</v>
      </c>
      <c r="D196" s="193" t="s">
        <v>208</v>
      </c>
      <c r="E196" s="194" t="s">
        <v>5201</v>
      </c>
      <c r="F196" s="195" t="s">
        <v>5202</v>
      </c>
      <c r="G196" s="196" t="s">
        <v>5192</v>
      </c>
      <c r="H196" s="197">
        <v>375</v>
      </c>
      <c r="I196" s="198"/>
      <c r="J196" s="199">
        <f t="shared" si="50"/>
        <v>0</v>
      </c>
      <c r="K196" s="195" t="s">
        <v>19</v>
      </c>
      <c r="L196" s="40"/>
      <c r="M196" s="200" t="s">
        <v>19</v>
      </c>
      <c r="N196" s="201" t="s">
        <v>43</v>
      </c>
      <c r="O196" s="65"/>
      <c r="P196" s="202">
        <f t="shared" si="51"/>
        <v>0</v>
      </c>
      <c r="Q196" s="202">
        <v>0</v>
      </c>
      <c r="R196" s="202">
        <f t="shared" si="52"/>
        <v>0</v>
      </c>
      <c r="S196" s="202">
        <v>0</v>
      </c>
      <c r="T196" s="203">
        <f t="shared" si="53"/>
        <v>0</v>
      </c>
      <c r="U196" s="35"/>
      <c r="V196" s="35"/>
      <c r="W196" s="35"/>
      <c r="X196" s="35"/>
      <c r="Y196" s="35"/>
      <c r="Z196" s="35"/>
      <c r="AA196" s="35"/>
      <c r="AB196" s="35"/>
      <c r="AC196" s="35"/>
      <c r="AD196" s="35"/>
      <c r="AE196" s="35"/>
      <c r="AR196" s="204" t="s">
        <v>212</v>
      </c>
      <c r="AT196" s="204" t="s">
        <v>208</v>
      </c>
      <c r="AU196" s="204" t="s">
        <v>80</v>
      </c>
      <c r="AY196" s="18" t="s">
        <v>206</v>
      </c>
      <c r="BE196" s="205">
        <f t="shared" si="54"/>
        <v>0</v>
      </c>
      <c r="BF196" s="205">
        <f t="shared" si="55"/>
        <v>0</v>
      </c>
      <c r="BG196" s="205">
        <f t="shared" si="56"/>
        <v>0</v>
      </c>
      <c r="BH196" s="205">
        <f t="shared" si="57"/>
        <v>0</v>
      </c>
      <c r="BI196" s="205">
        <f t="shared" si="58"/>
        <v>0</v>
      </c>
      <c r="BJ196" s="18" t="s">
        <v>80</v>
      </c>
      <c r="BK196" s="205">
        <f t="shared" si="59"/>
        <v>0</v>
      </c>
      <c r="BL196" s="18" t="s">
        <v>212</v>
      </c>
      <c r="BM196" s="204" t="s">
        <v>2613</v>
      </c>
    </row>
    <row r="197" spans="1:65" s="2" customFormat="1" ht="16.5" customHeight="1">
      <c r="A197" s="35"/>
      <c r="B197" s="36"/>
      <c r="C197" s="193" t="s">
        <v>72</v>
      </c>
      <c r="D197" s="193" t="s">
        <v>208</v>
      </c>
      <c r="E197" s="194" t="s">
        <v>5203</v>
      </c>
      <c r="F197" s="195" t="s">
        <v>5204</v>
      </c>
      <c r="G197" s="196" t="s">
        <v>325</v>
      </c>
      <c r="H197" s="197">
        <v>400</v>
      </c>
      <c r="I197" s="198"/>
      <c r="J197" s="199">
        <f t="shared" si="50"/>
        <v>0</v>
      </c>
      <c r="K197" s="195" t="s">
        <v>19</v>
      </c>
      <c r="L197" s="40"/>
      <c r="M197" s="200" t="s">
        <v>19</v>
      </c>
      <c r="N197" s="201" t="s">
        <v>43</v>
      </c>
      <c r="O197" s="65"/>
      <c r="P197" s="202">
        <f t="shared" si="51"/>
        <v>0</v>
      </c>
      <c r="Q197" s="202">
        <v>0</v>
      </c>
      <c r="R197" s="202">
        <f t="shared" si="52"/>
        <v>0</v>
      </c>
      <c r="S197" s="202">
        <v>0</v>
      </c>
      <c r="T197" s="203">
        <f t="shared" si="53"/>
        <v>0</v>
      </c>
      <c r="U197" s="35"/>
      <c r="V197" s="35"/>
      <c r="W197" s="35"/>
      <c r="X197" s="35"/>
      <c r="Y197" s="35"/>
      <c r="Z197" s="35"/>
      <c r="AA197" s="35"/>
      <c r="AB197" s="35"/>
      <c r="AC197" s="35"/>
      <c r="AD197" s="35"/>
      <c r="AE197" s="35"/>
      <c r="AR197" s="204" t="s">
        <v>212</v>
      </c>
      <c r="AT197" s="204" t="s">
        <v>208</v>
      </c>
      <c r="AU197" s="204" t="s">
        <v>80</v>
      </c>
      <c r="AY197" s="18" t="s">
        <v>206</v>
      </c>
      <c r="BE197" s="205">
        <f t="shared" si="54"/>
        <v>0</v>
      </c>
      <c r="BF197" s="205">
        <f t="shared" si="55"/>
        <v>0</v>
      </c>
      <c r="BG197" s="205">
        <f t="shared" si="56"/>
        <v>0</v>
      </c>
      <c r="BH197" s="205">
        <f t="shared" si="57"/>
        <v>0</v>
      </c>
      <c r="BI197" s="205">
        <f t="shared" si="58"/>
        <v>0</v>
      </c>
      <c r="BJ197" s="18" t="s">
        <v>80</v>
      </c>
      <c r="BK197" s="205">
        <f t="shared" si="59"/>
        <v>0</v>
      </c>
      <c r="BL197" s="18" t="s">
        <v>212</v>
      </c>
      <c r="BM197" s="204" t="s">
        <v>2623</v>
      </c>
    </row>
    <row r="198" spans="1:65" s="2" customFormat="1" ht="16.5" customHeight="1">
      <c r="A198" s="35"/>
      <c r="B198" s="36"/>
      <c r="C198" s="193" t="s">
        <v>72</v>
      </c>
      <c r="D198" s="193" t="s">
        <v>208</v>
      </c>
      <c r="E198" s="194" t="s">
        <v>5205</v>
      </c>
      <c r="F198" s="195" t="s">
        <v>5206</v>
      </c>
      <c r="G198" s="196" t="s">
        <v>862</v>
      </c>
      <c r="H198" s="197">
        <v>19</v>
      </c>
      <c r="I198" s="198"/>
      <c r="J198" s="199">
        <f t="shared" si="50"/>
        <v>0</v>
      </c>
      <c r="K198" s="195" t="s">
        <v>19</v>
      </c>
      <c r="L198" s="40"/>
      <c r="M198" s="200" t="s">
        <v>19</v>
      </c>
      <c r="N198" s="201" t="s">
        <v>43</v>
      </c>
      <c r="O198" s="65"/>
      <c r="P198" s="202">
        <f t="shared" si="51"/>
        <v>0</v>
      </c>
      <c r="Q198" s="202">
        <v>0</v>
      </c>
      <c r="R198" s="202">
        <f t="shared" si="52"/>
        <v>0</v>
      </c>
      <c r="S198" s="202">
        <v>0</v>
      </c>
      <c r="T198" s="203">
        <f t="shared" si="53"/>
        <v>0</v>
      </c>
      <c r="U198" s="35"/>
      <c r="V198" s="35"/>
      <c r="W198" s="35"/>
      <c r="X198" s="35"/>
      <c r="Y198" s="35"/>
      <c r="Z198" s="35"/>
      <c r="AA198" s="35"/>
      <c r="AB198" s="35"/>
      <c r="AC198" s="35"/>
      <c r="AD198" s="35"/>
      <c r="AE198" s="35"/>
      <c r="AR198" s="204" t="s">
        <v>212</v>
      </c>
      <c r="AT198" s="204" t="s">
        <v>208</v>
      </c>
      <c r="AU198" s="204" t="s">
        <v>80</v>
      </c>
      <c r="AY198" s="18" t="s">
        <v>206</v>
      </c>
      <c r="BE198" s="205">
        <f t="shared" si="54"/>
        <v>0</v>
      </c>
      <c r="BF198" s="205">
        <f t="shared" si="55"/>
        <v>0</v>
      </c>
      <c r="BG198" s="205">
        <f t="shared" si="56"/>
        <v>0</v>
      </c>
      <c r="BH198" s="205">
        <f t="shared" si="57"/>
        <v>0</v>
      </c>
      <c r="BI198" s="205">
        <f t="shared" si="58"/>
        <v>0</v>
      </c>
      <c r="BJ198" s="18" t="s">
        <v>80</v>
      </c>
      <c r="BK198" s="205">
        <f t="shared" si="59"/>
        <v>0</v>
      </c>
      <c r="BL198" s="18" t="s">
        <v>212</v>
      </c>
      <c r="BM198" s="204" t="s">
        <v>2635</v>
      </c>
    </row>
    <row r="199" spans="1:65" s="2" customFormat="1" ht="16.5" customHeight="1">
      <c r="A199" s="35"/>
      <c r="B199" s="36"/>
      <c r="C199" s="193" t="s">
        <v>72</v>
      </c>
      <c r="D199" s="193" t="s">
        <v>208</v>
      </c>
      <c r="E199" s="194" t="s">
        <v>5207</v>
      </c>
      <c r="F199" s="195" t="s">
        <v>5208</v>
      </c>
      <c r="G199" s="196" t="s">
        <v>862</v>
      </c>
      <c r="H199" s="197">
        <v>3</v>
      </c>
      <c r="I199" s="198"/>
      <c r="J199" s="199">
        <f t="shared" si="50"/>
        <v>0</v>
      </c>
      <c r="K199" s="195" t="s">
        <v>19</v>
      </c>
      <c r="L199" s="40"/>
      <c r="M199" s="200" t="s">
        <v>19</v>
      </c>
      <c r="N199" s="201" t="s">
        <v>43</v>
      </c>
      <c r="O199" s="65"/>
      <c r="P199" s="202">
        <f t="shared" si="51"/>
        <v>0</v>
      </c>
      <c r="Q199" s="202">
        <v>0</v>
      </c>
      <c r="R199" s="202">
        <f t="shared" si="52"/>
        <v>0</v>
      </c>
      <c r="S199" s="202">
        <v>0</v>
      </c>
      <c r="T199" s="203">
        <f t="shared" si="53"/>
        <v>0</v>
      </c>
      <c r="U199" s="35"/>
      <c r="V199" s="35"/>
      <c r="W199" s="35"/>
      <c r="X199" s="35"/>
      <c r="Y199" s="35"/>
      <c r="Z199" s="35"/>
      <c r="AA199" s="35"/>
      <c r="AB199" s="35"/>
      <c r="AC199" s="35"/>
      <c r="AD199" s="35"/>
      <c r="AE199" s="35"/>
      <c r="AR199" s="204" t="s">
        <v>212</v>
      </c>
      <c r="AT199" s="204" t="s">
        <v>208</v>
      </c>
      <c r="AU199" s="204" t="s">
        <v>80</v>
      </c>
      <c r="AY199" s="18" t="s">
        <v>206</v>
      </c>
      <c r="BE199" s="205">
        <f t="shared" si="54"/>
        <v>0</v>
      </c>
      <c r="BF199" s="205">
        <f t="shared" si="55"/>
        <v>0</v>
      </c>
      <c r="BG199" s="205">
        <f t="shared" si="56"/>
        <v>0</v>
      </c>
      <c r="BH199" s="205">
        <f t="shared" si="57"/>
        <v>0</v>
      </c>
      <c r="BI199" s="205">
        <f t="shared" si="58"/>
        <v>0</v>
      </c>
      <c r="BJ199" s="18" t="s">
        <v>80</v>
      </c>
      <c r="BK199" s="205">
        <f t="shared" si="59"/>
        <v>0</v>
      </c>
      <c r="BL199" s="18" t="s">
        <v>212</v>
      </c>
      <c r="BM199" s="204" t="s">
        <v>2644</v>
      </c>
    </row>
    <row r="200" spans="1:65" s="12" customFormat="1" ht="25.9" customHeight="1">
      <c r="B200" s="177"/>
      <c r="C200" s="178"/>
      <c r="D200" s="179" t="s">
        <v>71</v>
      </c>
      <c r="E200" s="180" t="s">
        <v>848</v>
      </c>
      <c r="F200" s="180" t="s">
        <v>19</v>
      </c>
      <c r="G200" s="178"/>
      <c r="H200" s="178"/>
      <c r="I200" s="181"/>
      <c r="J200" s="182">
        <f>BK200</f>
        <v>0</v>
      </c>
      <c r="K200" s="178"/>
      <c r="L200" s="183"/>
      <c r="M200" s="184"/>
      <c r="N200" s="185"/>
      <c r="O200" s="185"/>
      <c r="P200" s="186">
        <f>SUM(P201:P208)</f>
        <v>0</v>
      </c>
      <c r="Q200" s="185"/>
      <c r="R200" s="186">
        <f>SUM(R201:R208)</f>
        <v>0</v>
      </c>
      <c r="S200" s="185"/>
      <c r="T200" s="187">
        <f>SUM(T201:T208)</f>
        <v>0</v>
      </c>
      <c r="AR200" s="188" t="s">
        <v>80</v>
      </c>
      <c r="AT200" s="189" t="s">
        <v>71</v>
      </c>
      <c r="AU200" s="189" t="s">
        <v>72</v>
      </c>
      <c r="AY200" s="188" t="s">
        <v>206</v>
      </c>
      <c r="BK200" s="190">
        <f>SUM(BK201:BK208)</f>
        <v>0</v>
      </c>
    </row>
    <row r="201" spans="1:65" s="2" customFormat="1" ht="16.5" customHeight="1">
      <c r="A201" s="35"/>
      <c r="B201" s="36"/>
      <c r="C201" s="193" t="s">
        <v>72</v>
      </c>
      <c r="D201" s="193" t="s">
        <v>208</v>
      </c>
      <c r="E201" s="194" t="s">
        <v>5209</v>
      </c>
      <c r="F201" s="195" t="s">
        <v>5210</v>
      </c>
      <c r="G201" s="196" t="s">
        <v>5192</v>
      </c>
      <c r="H201" s="197">
        <v>190</v>
      </c>
      <c r="I201" s="198"/>
      <c r="J201" s="199">
        <f t="shared" ref="J201:J208" si="60">ROUND(I201*H201,2)</f>
        <v>0</v>
      </c>
      <c r="K201" s="195" t="s">
        <v>19</v>
      </c>
      <c r="L201" s="40"/>
      <c r="M201" s="200" t="s">
        <v>19</v>
      </c>
      <c r="N201" s="201" t="s">
        <v>43</v>
      </c>
      <c r="O201" s="65"/>
      <c r="P201" s="202">
        <f t="shared" ref="P201:P208" si="61">O201*H201</f>
        <v>0</v>
      </c>
      <c r="Q201" s="202">
        <v>0</v>
      </c>
      <c r="R201" s="202">
        <f t="shared" ref="R201:R208" si="62">Q201*H201</f>
        <v>0</v>
      </c>
      <c r="S201" s="202">
        <v>0</v>
      </c>
      <c r="T201" s="203">
        <f t="shared" ref="T201:T208" si="63">S201*H201</f>
        <v>0</v>
      </c>
      <c r="U201" s="35"/>
      <c r="V201" s="35"/>
      <c r="W201" s="35"/>
      <c r="X201" s="35"/>
      <c r="Y201" s="35"/>
      <c r="Z201" s="35"/>
      <c r="AA201" s="35"/>
      <c r="AB201" s="35"/>
      <c r="AC201" s="35"/>
      <c r="AD201" s="35"/>
      <c r="AE201" s="35"/>
      <c r="AR201" s="204" t="s">
        <v>212</v>
      </c>
      <c r="AT201" s="204" t="s">
        <v>208</v>
      </c>
      <c r="AU201" s="204" t="s">
        <v>80</v>
      </c>
      <c r="AY201" s="18" t="s">
        <v>206</v>
      </c>
      <c r="BE201" s="205">
        <f t="shared" ref="BE201:BE208" si="64">IF(N201="základní",J201,0)</f>
        <v>0</v>
      </c>
      <c r="BF201" s="205">
        <f t="shared" ref="BF201:BF208" si="65">IF(N201="snížená",J201,0)</f>
        <v>0</v>
      </c>
      <c r="BG201" s="205">
        <f t="shared" ref="BG201:BG208" si="66">IF(N201="zákl. přenesená",J201,0)</f>
        <v>0</v>
      </c>
      <c r="BH201" s="205">
        <f t="shared" ref="BH201:BH208" si="67">IF(N201="sníž. přenesená",J201,0)</f>
        <v>0</v>
      </c>
      <c r="BI201" s="205">
        <f t="shared" ref="BI201:BI208" si="68">IF(N201="nulová",J201,0)</f>
        <v>0</v>
      </c>
      <c r="BJ201" s="18" t="s">
        <v>80</v>
      </c>
      <c r="BK201" s="205">
        <f t="shared" ref="BK201:BK208" si="69">ROUND(I201*H201,2)</f>
        <v>0</v>
      </c>
      <c r="BL201" s="18" t="s">
        <v>212</v>
      </c>
      <c r="BM201" s="204" t="s">
        <v>2654</v>
      </c>
    </row>
    <row r="202" spans="1:65" s="2" customFormat="1" ht="16.5" customHeight="1">
      <c r="A202" s="35"/>
      <c r="B202" s="36"/>
      <c r="C202" s="193" t="s">
        <v>72</v>
      </c>
      <c r="D202" s="193" t="s">
        <v>208</v>
      </c>
      <c r="E202" s="194" t="s">
        <v>5211</v>
      </c>
      <c r="F202" s="195" t="s">
        <v>5212</v>
      </c>
      <c r="G202" s="196" t="s">
        <v>5192</v>
      </c>
      <c r="H202" s="197">
        <v>250</v>
      </c>
      <c r="I202" s="198"/>
      <c r="J202" s="199">
        <f t="shared" si="60"/>
        <v>0</v>
      </c>
      <c r="K202" s="195" t="s">
        <v>19</v>
      </c>
      <c r="L202" s="40"/>
      <c r="M202" s="200" t="s">
        <v>19</v>
      </c>
      <c r="N202" s="201" t="s">
        <v>43</v>
      </c>
      <c r="O202" s="65"/>
      <c r="P202" s="202">
        <f t="shared" si="61"/>
        <v>0</v>
      </c>
      <c r="Q202" s="202">
        <v>0</v>
      </c>
      <c r="R202" s="202">
        <f t="shared" si="62"/>
        <v>0</v>
      </c>
      <c r="S202" s="202">
        <v>0</v>
      </c>
      <c r="T202" s="203">
        <f t="shared" si="63"/>
        <v>0</v>
      </c>
      <c r="U202" s="35"/>
      <c r="V202" s="35"/>
      <c r="W202" s="35"/>
      <c r="X202" s="35"/>
      <c r="Y202" s="35"/>
      <c r="Z202" s="35"/>
      <c r="AA202" s="35"/>
      <c r="AB202" s="35"/>
      <c r="AC202" s="35"/>
      <c r="AD202" s="35"/>
      <c r="AE202" s="35"/>
      <c r="AR202" s="204" t="s">
        <v>212</v>
      </c>
      <c r="AT202" s="204" t="s">
        <v>208</v>
      </c>
      <c r="AU202" s="204" t="s">
        <v>80</v>
      </c>
      <c r="AY202" s="18" t="s">
        <v>206</v>
      </c>
      <c r="BE202" s="205">
        <f t="shared" si="64"/>
        <v>0</v>
      </c>
      <c r="BF202" s="205">
        <f t="shared" si="65"/>
        <v>0</v>
      </c>
      <c r="BG202" s="205">
        <f t="shared" si="66"/>
        <v>0</v>
      </c>
      <c r="BH202" s="205">
        <f t="shared" si="67"/>
        <v>0</v>
      </c>
      <c r="BI202" s="205">
        <f t="shared" si="68"/>
        <v>0</v>
      </c>
      <c r="BJ202" s="18" t="s">
        <v>80</v>
      </c>
      <c r="BK202" s="205">
        <f t="shared" si="69"/>
        <v>0</v>
      </c>
      <c r="BL202" s="18" t="s">
        <v>212</v>
      </c>
      <c r="BM202" s="204" t="s">
        <v>2664</v>
      </c>
    </row>
    <row r="203" spans="1:65" s="2" customFormat="1" ht="16.5" customHeight="1">
      <c r="A203" s="35"/>
      <c r="B203" s="36"/>
      <c r="C203" s="193" t="s">
        <v>72</v>
      </c>
      <c r="D203" s="193" t="s">
        <v>208</v>
      </c>
      <c r="E203" s="194" t="s">
        <v>5213</v>
      </c>
      <c r="F203" s="195" t="s">
        <v>5214</v>
      </c>
      <c r="G203" s="196" t="s">
        <v>5192</v>
      </c>
      <c r="H203" s="197">
        <v>60</v>
      </c>
      <c r="I203" s="198"/>
      <c r="J203" s="199">
        <f t="shared" si="60"/>
        <v>0</v>
      </c>
      <c r="K203" s="195" t="s">
        <v>19</v>
      </c>
      <c r="L203" s="40"/>
      <c r="M203" s="200" t="s">
        <v>19</v>
      </c>
      <c r="N203" s="201" t="s">
        <v>43</v>
      </c>
      <c r="O203" s="65"/>
      <c r="P203" s="202">
        <f t="shared" si="61"/>
        <v>0</v>
      </c>
      <c r="Q203" s="202">
        <v>0</v>
      </c>
      <c r="R203" s="202">
        <f t="shared" si="62"/>
        <v>0</v>
      </c>
      <c r="S203" s="202">
        <v>0</v>
      </c>
      <c r="T203" s="203">
        <f t="shared" si="63"/>
        <v>0</v>
      </c>
      <c r="U203" s="35"/>
      <c r="V203" s="35"/>
      <c r="W203" s="35"/>
      <c r="X203" s="35"/>
      <c r="Y203" s="35"/>
      <c r="Z203" s="35"/>
      <c r="AA203" s="35"/>
      <c r="AB203" s="35"/>
      <c r="AC203" s="35"/>
      <c r="AD203" s="35"/>
      <c r="AE203" s="35"/>
      <c r="AR203" s="204" t="s">
        <v>212</v>
      </c>
      <c r="AT203" s="204" t="s">
        <v>208</v>
      </c>
      <c r="AU203" s="204" t="s">
        <v>80</v>
      </c>
      <c r="AY203" s="18" t="s">
        <v>206</v>
      </c>
      <c r="BE203" s="205">
        <f t="shared" si="64"/>
        <v>0</v>
      </c>
      <c r="BF203" s="205">
        <f t="shared" si="65"/>
        <v>0</v>
      </c>
      <c r="BG203" s="205">
        <f t="shared" si="66"/>
        <v>0</v>
      </c>
      <c r="BH203" s="205">
        <f t="shared" si="67"/>
        <v>0</v>
      </c>
      <c r="BI203" s="205">
        <f t="shared" si="68"/>
        <v>0</v>
      </c>
      <c r="BJ203" s="18" t="s">
        <v>80</v>
      </c>
      <c r="BK203" s="205">
        <f t="shared" si="69"/>
        <v>0</v>
      </c>
      <c r="BL203" s="18" t="s">
        <v>212</v>
      </c>
      <c r="BM203" s="204" t="s">
        <v>2678</v>
      </c>
    </row>
    <row r="204" spans="1:65" s="2" customFormat="1" ht="16.5" customHeight="1">
      <c r="A204" s="35"/>
      <c r="B204" s="36"/>
      <c r="C204" s="193" t="s">
        <v>72</v>
      </c>
      <c r="D204" s="193" t="s">
        <v>208</v>
      </c>
      <c r="E204" s="194" t="s">
        <v>5215</v>
      </c>
      <c r="F204" s="195" t="s">
        <v>5216</v>
      </c>
      <c r="G204" s="196" t="s">
        <v>5192</v>
      </c>
      <c r="H204" s="197">
        <v>440</v>
      </c>
      <c r="I204" s="198"/>
      <c r="J204" s="199">
        <f t="shared" si="60"/>
        <v>0</v>
      </c>
      <c r="K204" s="195" t="s">
        <v>19</v>
      </c>
      <c r="L204" s="40"/>
      <c r="M204" s="200" t="s">
        <v>19</v>
      </c>
      <c r="N204" s="201" t="s">
        <v>43</v>
      </c>
      <c r="O204" s="65"/>
      <c r="P204" s="202">
        <f t="shared" si="61"/>
        <v>0</v>
      </c>
      <c r="Q204" s="202">
        <v>0</v>
      </c>
      <c r="R204" s="202">
        <f t="shared" si="62"/>
        <v>0</v>
      </c>
      <c r="S204" s="202">
        <v>0</v>
      </c>
      <c r="T204" s="203">
        <f t="shared" si="63"/>
        <v>0</v>
      </c>
      <c r="U204" s="35"/>
      <c r="V204" s="35"/>
      <c r="W204" s="35"/>
      <c r="X204" s="35"/>
      <c r="Y204" s="35"/>
      <c r="Z204" s="35"/>
      <c r="AA204" s="35"/>
      <c r="AB204" s="35"/>
      <c r="AC204" s="35"/>
      <c r="AD204" s="35"/>
      <c r="AE204" s="35"/>
      <c r="AR204" s="204" t="s">
        <v>212</v>
      </c>
      <c r="AT204" s="204" t="s">
        <v>208</v>
      </c>
      <c r="AU204" s="204" t="s">
        <v>80</v>
      </c>
      <c r="AY204" s="18" t="s">
        <v>206</v>
      </c>
      <c r="BE204" s="205">
        <f t="shared" si="64"/>
        <v>0</v>
      </c>
      <c r="BF204" s="205">
        <f t="shared" si="65"/>
        <v>0</v>
      </c>
      <c r="BG204" s="205">
        <f t="shared" si="66"/>
        <v>0</v>
      </c>
      <c r="BH204" s="205">
        <f t="shared" si="67"/>
        <v>0</v>
      </c>
      <c r="BI204" s="205">
        <f t="shared" si="68"/>
        <v>0</v>
      </c>
      <c r="BJ204" s="18" t="s">
        <v>80</v>
      </c>
      <c r="BK204" s="205">
        <f t="shared" si="69"/>
        <v>0</v>
      </c>
      <c r="BL204" s="18" t="s">
        <v>212</v>
      </c>
      <c r="BM204" s="204" t="s">
        <v>2686</v>
      </c>
    </row>
    <row r="205" spans="1:65" s="2" customFormat="1" ht="16.5" customHeight="1">
      <c r="A205" s="35"/>
      <c r="B205" s="36"/>
      <c r="C205" s="193" t="s">
        <v>72</v>
      </c>
      <c r="D205" s="193" t="s">
        <v>208</v>
      </c>
      <c r="E205" s="194" t="s">
        <v>5217</v>
      </c>
      <c r="F205" s="195" t="s">
        <v>5218</v>
      </c>
      <c r="G205" s="196" t="s">
        <v>5192</v>
      </c>
      <c r="H205" s="197">
        <v>450</v>
      </c>
      <c r="I205" s="198"/>
      <c r="J205" s="199">
        <f t="shared" si="60"/>
        <v>0</v>
      </c>
      <c r="K205" s="195" t="s">
        <v>19</v>
      </c>
      <c r="L205" s="40"/>
      <c r="M205" s="200" t="s">
        <v>19</v>
      </c>
      <c r="N205" s="201" t="s">
        <v>43</v>
      </c>
      <c r="O205" s="65"/>
      <c r="P205" s="202">
        <f t="shared" si="61"/>
        <v>0</v>
      </c>
      <c r="Q205" s="202">
        <v>0</v>
      </c>
      <c r="R205" s="202">
        <f t="shared" si="62"/>
        <v>0</v>
      </c>
      <c r="S205" s="202">
        <v>0</v>
      </c>
      <c r="T205" s="203">
        <f t="shared" si="63"/>
        <v>0</v>
      </c>
      <c r="U205" s="35"/>
      <c r="V205" s="35"/>
      <c r="W205" s="35"/>
      <c r="X205" s="35"/>
      <c r="Y205" s="35"/>
      <c r="Z205" s="35"/>
      <c r="AA205" s="35"/>
      <c r="AB205" s="35"/>
      <c r="AC205" s="35"/>
      <c r="AD205" s="35"/>
      <c r="AE205" s="35"/>
      <c r="AR205" s="204" t="s">
        <v>212</v>
      </c>
      <c r="AT205" s="204" t="s">
        <v>208</v>
      </c>
      <c r="AU205" s="204" t="s">
        <v>80</v>
      </c>
      <c r="AY205" s="18" t="s">
        <v>206</v>
      </c>
      <c r="BE205" s="205">
        <f t="shared" si="64"/>
        <v>0</v>
      </c>
      <c r="BF205" s="205">
        <f t="shared" si="65"/>
        <v>0</v>
      </c>
      <c r="BG205" s="205">
        <f t="shared" si="66"/>
        <v>0</v>
      </c>
      <c r="BH205" s="205">
        <f t="shared" si="67"/>
        <v>0</v>
      </c>
      <c r="BI205" s="205">
        <f t="shared" si="68"/>
        <v>0</v>
      </c>
      <c r="BJ205" s="18" t="s">
        <v>80</v>
      </c>
      <c r="BK205" s="205">
        <f t="shared" si="69"/>
        <v>0</v>
      </c>
      <c r="BL205" s="18" t="s">
        <v>212</v>
      </c>
      <c r="BM205" s="204" t="s">
        <v>2696</v>
      </c>
    </row>
    <row r="206" spans="1:65" s="2" customFormat="1" ht="16.5" customHeight="1">
      <c r="A206" s="35"/>
      <c r="B206" s="36"/>
      <c r="C206" s="193" t="s">
        <v>72</v>
      </c>
      <c r="D206" s="193" t="s">
        <v>208</v>
      </c>
      <c r="E206" s="194" t="s">
        <v>5219</v>
      </c>
      <c r="F206" s="195" t="s">
        <v>5220</v>
      </c>
      <c r="G206" s="196" t="s">
        <v>5192</v>
      </c>
      <c r="H206" s="197">
        <v>880</v>
      </c>
      <c r="I206" s="198"/>
      <c r="J206" s="199">
        <f t="shared" si="60"/>
        <v>0</v>
      </c>
      <c r="K206" s="195" t="s">
        <v>19</v>
      </c>
      <c r="L206" s="40"/>
      <c r="M206" s="200" t="s">
        <v>19</v>
      </c>
      <c r="N206" s="201" t="s">
        <v>43</v>
      </c>
      <c r="O206" s="65"/>
      <c r="P206" s="202">
        <f t="shared" si="61"/>
        <v>0</v>
      </c>
      <c r="Q206" s="202">
        <v>0</v>
      </c>
      <c r="R206" s="202">
        <f t="shared" si="62"/>
        <v>0</v>
      </c>
      <c r="S206" s="202">
        <v>0</v>
      </c>
      <c r="T206" s="203">
        <f t="shared" si="63"/>
        <v>0</v>
      </c>
      <c r="U206" s="35"/>
      <c r="V206" s="35"/>
      <c r="W206" s="35"/>
      <c r="X206" s="35"/>
      <c r="Y206" s="35"/>
      <c r="Z206" s="35"/>
      <c r="AA206" s="35"/>
      <c r="AB206" s="35"/>
      <c r="AC206" s="35"/>
      <c r="AD206" s="35"/>
      <c r="AE206" s="35"/>
      <c r="AR206" s="204" t="s">
        <v>212</v>
      </c>
      <c r="AT206" s="204" t="s">
        <v>208</v>
      </c>
      <c r="AU206" s="204" t="s">
        <v>80</v>
      </c>
      <c r="AY206" s="18" t="s">
        <v>206</v>
      </c>
      <c r="BE206" s="205">
        <f t="shared" si="64"/>
        <v>0</v>
      </c>
      <c r="BF206" s="205">
        <f t="shared" si="65"/>
        <v>0</v>
      </c>
      <c r="BG206" s="205">
        <f t="shared" si="66"/>
        <v>0</v>
      </c>
      <c r="BH206" s="205">
        <f t="shared" si="67"/>
        <v>0</v>
      </c>
      <c r="BI206" s="205">
        <f t="shared" si="68"/>
        <v>0</v>
      </c>
      <c r="BJ206" s="18" t="s">
        <v>80</v>
      </c>
      <c r="BK206" s="205">
        <f t="shared" si="69"/>
        <v>0</v>
      </c>
      <c r="BL206" s="18" t="s">
        <v>212</v>
      </c>
      <c r="BM206" s="204" t="s">
        <v>2704</v>
      </c>
    </row>
    <row r="207" spans="1:65" s="2" customFormat="1" ht="16.5" customHeight="1">
      <c r="A207" s="35"/>
      <c r="B207" s="36"/>
      <c r="C207" s="193" t="s">
        <v>72</v>
      </c>
      <c r="D207" s="193" t="s">
        <v>208</v>
      </c>
      <c r="E207" s="194" t="s">
        <v>5221</v>
      </c>
      <c r="F207" s="195" t="s">
        <v>5222</v>
      </c>
      <c r="G207" s="196" t="s">
        <v>5192</v>
      </c>
      <c r="H207" s="197">
        <v>1650</v>
      </c>
      <c r="I207" s="198"/>
      <c r="J207" s="199">
        <f t="shared" si="60"/>
        <v>0</v>
      </c>
      <c r="K207" s="195" t="s">
        <v>19</v>
      </c>
      <c r="L207" s="40"/>
      <c r="M207" s="200" t="s">
        <v>19</v>
      </c>
      <c r="N207" s="201" t="s">
        <v>43</v>
      </c>
      <c r="O207" s="65"/>
      <c r="P207" s="202">
        <f t="shared" si="61"/>
        <v>0</v>
      </c>
      <c r="Q207" s="202">
        <v>0</v>
      </c>
      <c r="R207" s="202">
        <f t="shared" si="62"/>
        <v>0</v>
      </c>
      <c r="S207" s="202">
        <v>0</v>
      </c>
      <c r="T207" s="203">
        <f t="shared" si="63"/>
        <v>0</v>
      </c>
      <c r="U207" s="35"/>
      <c r="V207" s="35"/>
      <c r="W207" s="35"/>
      <c r="X207" s="35"/>
      <c r="Y207" s="35"/>
      <c r="Z207" s="35"/>
      <c r="AA207" s="35"/>
      <c r="AB207" s="35"/>
      <c r="AC207" s="35"/>
      <c r="AD207" s="35"/>
      <c r="AE207" s="35"/>
      <c r="AR207" s="204" t="s">
        <v>212</v>
      </c>
      <c r="AT207" s="204" t="s">
        <v>208</v>
      </c>
      <c r="AU207" s="204" t="s">
        <v>80</v>
      </c>
      <c r="AY207" s="18" t="s">
        <v>206</v>
      </c>
      <c r="BE207" s="205">
        <f t="shared" si="64"/>
        <v>0</v>
      </c>
      <c r="BF207" s="205">
        <f t="shared" si="65"/>
        <v>0</v>
      </c>
      <c r="BG207" s="205">
        <f t="shared" si="66"/>
        <v>0</v>
      </c>
      <c r="BH207" s="205">
        <f t="shared" si="67"/>
        <v>0</v>
      </c>
      <c r="BI207" s="205">
        <f t="shared" si="68"/>
        <v>0</v>
      </c>
      <c r="BJ207" s="18" t="s">
        <v>80</v>
      </c>
      <c r="BK207" s="205">
        <f t="shared" si="69"/>
        <v>0</v>
      </c>
      <c r="BL207" s="18" t="s">
        <v>212</v>
      </c>
      <c r="BM207" s="204" t="s">
        <v>2712</v>
      </c>
    </row>
    <row r="208" spans="1:65" s="2" customFormat="1" ht="16.5" customHeight="1">
      <c r="A208" s="35"/>
      <c r="B208" s="36"/>
      <c r="C208" s="193" t="s">
        <v>72</v>
      </c>
      <c r="D208" s="193" t="s">
        <v>208</v>
      </c>
      <c r="E208" s="194" t="s">
        <v>5223</v>
      </c>
      <c r="F208" s="195" t="s">
        <v>5224</v>
      </c>
      <c r="G208" s="196" t="s">
        <v>887</v>
      </c>
      <c r="H208" s="197">
        <v>1</v>
      </c>
      <c r="I208" s="198"/>
      <c r="J208" s="199">
        <f t="shared" si="60"/>
        <v>0</v>
      </c>
      <c r="K208" s="195" t="s">
        <v>19</v>
      </c>
      <c r="L208" s="40"/>
      <c r="M208" s="200" t="s">
        <v>19</v>
      </c>
      <c r="N208" s="201" t="s">
        <v>43</v>
      </c>
      <c r="O208" s="65"/>
      <c r="P208" s="202">
        <f t="shared" si="61"/>
        <v>0</v>
      </c>
      <c r="Q208" s="202">
        <v>0</v>
      </c>
      <c r="R208" s="202">
        <f t="shared" si="62"/>
        <v>0</v>
      </c>
      <c r="S208" s="202">
        <v>0</v>
      </c>
      <c r="T208" s="203">
        <f t="shared" si="63"/>
        <v>0</v>
      </c>
      <c r="U208" s="35"/>
      <c r="V208" s="35"/>
      <c r="W208" s="35"/>
      <c r="X208" s="35"/>
      <c r="Y208" s="35"/>
      <c r="Z208" s="35"/>
      <c r="AA208" s="35"/>
      <c r="AB208" s="35"/>
      <c r="AC208" s="35"/>
      <c r="AD208" s="35"/>
      <c r="AE208" s="35"/>
      <c r="AR208" s="204" t="s">
        <v>212</v>
      </c>
      <c r="AT208" s="204" t="s">
        <v>208</v>
      </c>
      <c r="AU208" s="204" t="s">
        <v>80</v>
      </c>
      <c r="AY208" s="18" t="s">
        <v>206</v>
      </c>
      <c r="BE208" s="205">
        <f t="shared" si="64"/>
        <v>0</v>
      </c>
      <c r="BF208" s="205">
        <f t="shared" si="65"/>
        <v>0</v>
      </c>
      <c r="BG208" s="205">
        <f t="shared" si="66"/>
        <v>0</v>
      </c>
      <c r="BH208" s="205">
        <f t="shared" si="67"/>
        <v>0</v>
      </c>
      <c r="BI208" s="205">
        <f t="shared" si="68"/>
        <v>0</v>
      </c>
      <c r="BJ208" s="18" t="s">
        <v>80</v>
      </c>
      <c r="BK208" s="205">
        <f t="shared" si="69"/>
        <v>0</v>
      </c>
      <c r="BL208" s="18" t="s">
        <v>212</v>
      </c>
      <c r="BM208" s="204" t="s">
        <v>2722</v>
      </c>
    </row>
    <row r="209" spans="1:65" s="12" customFormat="1" ht="25.9" customHeight="1">
      <c r="B209" s="177"/>
      <c r="C209" s="178"/>
      <c r="D209" s="179" t="s">
        <v>71</v>
      </c>
      <c r="E209" s="180" t="s">
        <v>848</v>
      </c>
      <c r="F209" s="180" t="s">
        <v>19</v>
      </c>
      <c r="G209" s="178"/>
      <c r="H209" s="178"/>
      <c r="I209" s="181"/>
      <c r="J209" s="182">
        <f>BK209</f>
        <v>0</v>
      </c>
      <c r="K209" s="178"/>
      <c r="L209" s="183"/>
      <c r="M209" s="184"/>
      <c r="N209" s="185"/>
      <c r="O209" s="185"/>
      <c r="P209" s="186">
        <f>P210</f>
        <v>0</v>
      </c>
      <c r="Q209" s="185"/>
      <c r="R209" s="186">
        <f>R210</f>
        <v>0</v>
      </c>
      <c r="S209" s="185"/>
      <c r="T209" s="187">
        <f>T210</f>
        <v>0</v>
      </c>
      <c r="AR209" s="188" t="s">
        <v>80</v>
      </c>
      <c r="AT209" s="189" t="s">
        <v>71</v>
      </c>
      <c r="AU209" s="189" t="s">
        <v>72</v>
      </c>
      <c r="AY209" s="188" t="s">
        <v>206</v>
      </c>
      <c r="BK209" s="190">
        <f>BK210</f>
        <v>0</v>
      </c>
    </row>
    <row r="210" spans="1:65" s="12" customFormat="1" ht="22.9" customHeight="1">
      <c r="B210" s="177"/>
      <c r="C210" s="178"/>
      <c r="D210" s="179" t="s">
        <v>71</v>
      </c>
      <c r="E210" s="191" t="s">
        <v>1493</v>
      </c>
      <c r="F210" s="191" t="s">
        <v>5225</v>
      </c>
      <c r="G210" s="178"/>
      <c r="H210" s="178"/>
      <c r="I210" s="181"/>
      <c r="J210" s="192">
        <f>BK210</f>
        <v>0</v>
      </c>
      <c r="K210" s="178"/>
      <c r="L210" s="183"/>
      <c r="M210" s="184"/>
      <c r="N210" s="185"/>
      <c r="O210" s="185"/>
      <c r="P210" s="186">
        <f>SUM(P211:P217)</f>
        <v>0</v>
      </c>
      <c r="Q210" s="185"/>
      <c r="R210" s="186">
        <f>SUM(R211:R217)</f>
        <v>0</v>
      </c>
      <c r="S210" s="185"/>
      <c r="T210" s="187">
        <f>SUM(T211:T217)</f>
        <v>0</v>
      </c>
      <c r="AR210" s="188" t="s">
        <v>80</v>
      </c>
      <c r="AT210" s="189" t="s">
        <v>71</v>
      </c>
      <c r="AU210" s="189" t="s">
        <v>80</v>
      </c>
      <c r="AY210" s="188" t="s">
        <v>206</v>
      </c>
      <c r="BK210" s="190">
        <f>SUM(BK211:BK217)</f>
        <v>0</v>
      </c>
    </row>
    <row r="211" spans="1:65" s="2" customFormat="1" ht="16.5" customHeight="1">
      <c r="A211" s="35"/>
      <c r="B211" s="36"/>
      <c r="C211" s="193" t="s">
        <v>72</v>
      </c>
      <c r="D211" s="193" t="s">
        <v>208</v>
      </c>
      <c r="E211" s="194" t="s">
        <v>5226</v>
      </c>
      <c r="F211" s="195" t="s">
        <v>5227</v>
      </c>
      <c r="G211" s="196" t="s">
        <v>5192</v>
      </c>
      <c r="H211" s="197">
        <v>190</v>
      </c>
      <c r="I211" s="198"/>
      <c r="J211" s="199">
        <f t="shared" ref="J211:J217" si="70">ROUND(I211*H211,2)</f>
        <v>0</v>
      </c>
      <c r="K211" s="195" t="s">
        <v>19</v>
      </c>
      <c r="L211" s="40"/>
      <c r="M211" s="200" t="s">
        <v>19</v>
      </c>
      <c r="N211" s="201" t="s">
        <v>43</v>
      </c>
      <c r="O211" s="65"/>
      <c r="P211" s="202">
        <f t="shared" ref="P211:P217" si="71">O211*H211</f>
        <v>0</v>
      </c>
      <c r="Q211" s="202">
        <v>0</v>
      </c>
      <c r="R211" s="202">
        <f t="shared" ref="R211:R217" si="72">Q211*H211</f>
        <v>0</v>
      </c>
      <c r="S211" s="202">
        <v>0</v>
      </c>
      <c r="T211" s="203">
        <f t="shared" ref="T211:T217" si="73">S211*H211</f>
        <v>0</v>
      </c>
      <c r="U211" s="35"/>
      <c r="V211" s="35"/>
      <c r="W211" s="35"/>
      <c r="X211" s="35"/>
      <c r="Y211" s="35"/>
      <c r="Z211" s="35"/>
      <c r="AA211" s="35"/>
      <c r="AB211" s="35"/>
      <c r="AC211" s="35"/>
      <c r="AD211" s="35"/>
      <c r="AE211" s="35"/>
      <c r="AR211" s="204" t="s">
        <v>212</v>
      </c>
      <c r="AT211" s="204" t="s">
        <v>208</v>
      </c>
      <c r="AU211" s="204" t="s">
        <v>82</v>
      </c>
      <c r="AY211" s="18" t="s">
        <v>206</v>
      </c>
      <c r="BE211" s="205">
        <f t="shared" ref="BE211:BE217" si="74">IF(N211="základní",J211,0)</f>
        <v>0</v>
      </c>
      <c r="BF211" s="205">
        <f t="shared" ref="BF211:BF217" si="75">IF(N211="snížená",J211,0)</f>
        <v>0</v>
      </c>
      <c r="BG211" s="205">
        <f t="shared" ref="BG211:BG217" si="76">IF(N211="zákl. přenesená",J211,0)</f>
        <v>0</v>
      </c>
      <c r="BH211" s="205">
        <f t="shared" ref="BH211:BH217" si="77">IF(N211="sníž. přenesená",J211,0)</f>
        <v>0</v>
      </c>
      <c r="BI211" s="205">
        <f t="shared" ref="BI211:BI217" si="78">IF(N211="nulová",J211,0)</f>
        <v>0</v>
      </c>
      <c r="BJ211" s="18" t="s">
        <v>80</v>
      </c>
      <c r="BK211" s="205">
        <f t="shared" ref="BK211:BK217" si="79">ROUND(I211*H211,2)</f>
        <v>0</v>
      </c>
      <c r="BL211" s="18" t="s">
        <v>212</v>
      </c>
      <c r="BM211" s="204" t="s">
        <v>2732</v>
      </c>
    </row>
    <row r="212" spans="1:65" s="2" customFormat="1" ht="16.5" customHeight="1">
      <c r="A212" s="35"/>
      <c r="B212" s="36"/>
      <c r="C212" s="193" t="s">
        <v>72</v>
      </c>
      <c r="D212" s="193" t="s">
        <v>208</v>
      </c>
      <c r="E212" s="194" t="s">
        <v>5228</v>
      </c>
      <c r="F212" s="195" t="s">
        <v>5229</v>
      </c>
      <c r="G212" s="196" t="s">
        <v>5192</v>
      </c>
      <c r="H212" s="197">
        <v>250</v>
      </c>
      <c r="I212" s="198"/>
      <c r="J212" s="199">
        <f t="shared" si="70"/>
        <v>0</v>
      </c>
      <c r="K212" s="195" t="s">
        <v>19</v>
      </c>
      <c r="L212" s="40"/>
      <c r="M212" s="200" t="s">
        <v>19</v>
      </c>
      <c r="N212" s="201" t="s">
        <v>43</v>
      </c>
      <c r="O212" s="65"/>
      <c r="P212" s="202">
        <f t="shared" si="71"/>
        <v>0</v>
      </c>
      <c r="Q212" s="202">
        <v>0</v>
      </c>
      <c r="R212" s="202">
        <f t="shared" si="72"/>
        <v>0</v>
      </c>
      <c r="S212" s="202">
        <v>0</v>
      </c>
      <c r="T212" s="203">
        <f t="shared" si="73"/>
        <v>0</v>
      </c>
      <c r="U212" s="35"/>
      <c r="V212" s="35"/>
      <c r="W212" s="35"/>
      <c r="X212" s="35"/>
      <c r="Y212" s="35"/>
      <c r="Z212" s="35"/>
      <c r="AA212" s="35"/>
      <c r="AB212" s="35"/>
      <c r="AC212" s="35"/>
      <c r="AD212" s="35"/>
      <c r="AE212" s="35"/>
      <c r="AR212" s="204" t="s">
        <v>212</v>
      </c>
      <c r="AT212" s="204" t="s">
        <v>208</v>
      </c>
      <c r="AU212" s="204" t="s">
        <v>82</v>
      </c>
      <c r="AY212" s="18" t="s">
        <v>206</v>
      </c>
      <c r="BE212" s="205">
        <f t="shared" si="74"/>
        <v>0</v>
      </c>
      <c r="BF212" s="205">
        <f t="shared" si="75"/>
        <v>0</v>
      </c>
      <c r="BG212" s="205">
        <f t="shared" si="76"/>
        <v>0</v>
      </c>
      <c r="BH212" s="205">
        <f t="shared" si="77"/>
        <v>0</v>
      </c>
      <c r="BI212" s="205">
        <f t="shared" si="78"/>
        <v>0</v>
      </c>
      <c r="BJ212" s="18" t="s">
        <v>80</v>
      </c>
      <c r="BK212" s="205">
        <f t="shared" si="79"/>
        <v>0</v>
      </c>
      <c r="BL212" s="18" t="s">
        <v>212</v>
      </c>
      <c r="BM212" s="204" t="s">
        <v>2740</v>
      </c>
    </row>
    <row r="213" spans="1:65" s="2" customFormat="1" ht="16.5" customHeight="1">
      <c r="A213" s="35"/>
      <c r="B213" s="36"/>
      <c r="C213" s="193" t="s">
        <v>72</v>
      </c>
      <c r="D213" s="193" t="s">
        <v>208</v>
      </c>
      <c r="E213" s="194" t="s">
        <v>5230</v>
      </c>
      <c r="F213" s="195" t="s">
        <v>5231</v>
      </c>
      <c r="G213" s="196" t="s">
        <v>5192</v>
      </c>
      <c r="H213" s="197">
        <v>60</v>
      </c>
      <c r="I213" s="198"/>
      <c r="J213" s="199">
        <f t="shared" si="70"/>
        <v>0</v>
      </c>
      <c r="K213" s="195" t="s">
        <v>19</v>
      </c>
      <c r="L213" s="40"/>
      <c r="M213" s="200" t="s">
        <v>19</v>
      </c>
      <c r="N213" s="201" t="s">
        <v>43</v>
      </c>
      <c r="O213" s="65"/>
      <c r="P213" s="202">
        <f t="shared" si="71"/>
        <v>0</v>
      </c>
      <c r="Q213" s="202">
        <v>0</v>
      </c>
      <c r="R213" s="202">
        <f t="shared" si="72"/>
        <v>0</v>
      </c>
      <c r="S213" s="202">
        <v>0</v>
      </c>
      <c r="T213" s="203">
        <f t="shared" si="73"/>
        <v>0</v>
      </c>
      <c r="U213" s="35"/>
      <c r="V213" s="35"/>
      <c r="W213" s="35"/>
      <c r="X213" s="35"/>
      <c r="Y213" s="35"/>
      <c r="Z213" s="35"/>
      <c r="AA213" s="35"/>
      <c r="AB213" s="35"/>
      <c r="AC213" s="35"/>
      <c r="AD213" s="35"/>
      <c r="AE213" s="35"/>
      <c r="AR213" s="204" t="s">
        <v>212</v>
      </c>
      <c r="AT213" s="204" t="s">
        <v>208</v>
      </c>
      <c r="AU213" s="204" t="s">
        <v>82</v>
      </c>
      <c r="AY213" s="18" t="s">
        <v>206</v>
      </c>
      <c r="BE213" s="205">
        <f t="shared" si="74"/>
        <v>0</v>
      </c>
      <c r="BF213" s="205">
        <f t="shared" si="75"/>
        <v>0</v>
      </c>
      <c r="BG213" s="205">
        <f t="shared" si="76"/>
        <v>0</v>
      </c>
      <c r="BH213" s="205">
        <f t="shared" si="77"/>
        <v>0</v>
      </c>
      <c r="BI213" s="205">
        <f t="shared" si="78"/>
        <v>0</v>
      </c>
      <c r="BJ213" s="18" t="s">
        <v>80</v>
      </c>
      <c r="BK213" s="205">
        <f t="shared" si="79"/>
        <v>0</v>
      </c>
      <c r="BL213" s="18" t="s">
        <v>212</v>
      </c>
      <c r="BM213" s="204" t="s">
        <v>2749</v>
      </c>
    </row>
    <row r="214" spans="1:65" s="2" customFormat="1" ht="16.5" customHeight="1">
      <c r="A214" s="35"/>
      <c r="B214" s="36"/>
      <c r="C214" s="193" t="s">
        <v>72</v>
      </c>
      <c r="D214" s="193" t="s">
        <v>208</v>
      </c>
      <c r="E214" s="194" t="s">
        <v>5232</v>
      </c>
      <c r="F214" s="195" t="s">
        <v>5233</v>
      </c>
      <c r="G214" s="196" t="s">
        <v>5192</v>
      </c>
      <c r="H214" s="197">
        <v>440</v>
      </c>
      <c r="I214" s="198"/>
      <c r="J214" s="199">
        <f t="shared" si="70"/>
        <v>0</v>
      </c>
      <c r="K214" s="195" t="s">
        <v>19</v>
      </c>
      <c r="L214" s="40"/>
      <c r="M214" s="200" t="s">
        <v>19</v>
      </c>
      <c r="N214" s="201" t="s">
        <v>43</v>
      </c>
      <c r="O214" s="65"/>
      <c r="P214" s="202">
        <f t="shared" si="71"/>
        <v>0</v>
      </c>
      <c r="Q214" s="202">
        <v>0</v>
      </c>
      <c r="R214" s="202">
        <f t="shared" si="72"/>
        <v>0</v>
      </c>
      <c r="S214" s="202">
        <v>0</v>
      </c>
      <c r="T214" s="203">
        <f t="shared" si="73"/>
        <v>0</v>
      </c>
      <c r="U214" s="35"/>
      <c r="V214" s="35"/>
      <c r="W214" s="35"/>
      <c r="X214" s="35"/>
      <c r="Y214" s="35"/>
      <c r="Z214" s="35"/>
      <c r="AA214" s="35"/>
      <c r="AB214" s="35"/>
      <c r="AC214" s="35"/>
      <c r="AD214" s="35"/>
      <c r="AE214" s="35"/>
      <c r="AR214" s="204" t="s">
        <v>212</v>
      </c>
      <c r="AT214" s="204" t="s">
        <v>208</v>
      </c>
      <c r="AU214" s="204" t="s">
        <v>82</v>
      </c>
      <c r="AY214" s="18" t="s">
        <v>206</v>
      </c>
      <c r="BE214" s="205">
        <f t="shared" si="74"/>
        <v>0</v>
      </c>
      <c r="BF214" s="205">
        <f t="shared" si="75"/>
        <v>0</v>
      </c>
      <c r="BG214" s="205">
        <f t="shared" si="76"/>
        <v>0</v>
      </c>
      <c r="BH214" s="205">
        <f t="shared" si="77"/>
        <v>0</v>
      </c>
      <c r="BI214" s="205">
        <f t="shared" si="78"/>
        <v>0</v>
      </c>
      <c r="BJ214" s="18" t="s">
        <v>80</v>
      </c>
      <c r="BK214" s="205">
        <f t="shared" si="79"/>
        <v>0</v>
      </c>
      <c r="BL214" s="18" t="s">
        <v>212</v>
      </c>
      <c r="BM214" s="204" t="s">
        <v>2758</v>
      </c>
    </row>
    <row r="215" spans="1:65" s="2" customFormat="1" ht="16.5" customHeight="1">
      <c r="A215" s="35"/>
      <c r="B215" s="36"/>
      <c r="C215" s="193" t="s">
        <v>72</v>
      </c>
      <c r="D215" s="193" t="s">
        <v>208</v>
      </c>
      <c r="E215" s="194" t="s">
        <v>5234</v>
      </c>
      <c r="F215" s="195" t="s">
        <v>5235</v>
      </c>
      <c r="G215" s="196" t="s">
        <v>5192</v>
      </c>
      <c r="H215" s="197">
        <v>450</v>
      </c>
      <c r="I215" s="198"/>
      <c r="J215" s="199">
        <f t="shared" si="70"/>
        <v>0</v>
      </c>
      <c r="K215" s="195" t="s">
        <v>19</v>
      </c>
      <c r="L215" s="40"/>
      <c r="M215" s="200" t="s">
        <v>19</v>
      </c>
      <c r="N215" s="201" t="s">
        <v>43</v>
      </c>
      <c r="O215" s="65"/>
      <c r="P215" s="202">
        <f t="shared" si="71"/>
        <v>0</v>
      </c>
      <c r="Q215" s="202">
        <v>0</v>
      </c>
      <c r="R215" s="202">
        <f t="shared" si="72"/>
        <v>0</v>
      </c>
      <c r="S215" s="202">
        <v>0</v>
      </c>
      <c r="T215" s="203">
        <f t="shared" si="73"/>
        <v>0</v>
      </c>
      <c r="U215" s="35"/>
      <c r="V215" s="35"/>
      <c r="W215" s="35"/>
      <c r="X215" s="35"/>
      <c r="Y215" s="35"/>
      <c r="Z215" s="35"/>
      <c r="AA215" s="35"/>
      <c r="AB215" s="35"/>
      <c r="AC215" s="35"/>
      <c r="AD215" s="35"/>
      <c r="AE215" s="35"/>
      <c r="AR215" s="204" t="s">
        <v>212</v>
      </c>
      <c r="AT215" s="204" t="s">
        <v>208</v>
      </c>
      <c r="AU215" s="204" t="s">
        <v>82</v>
      </c>
      <c r="AY215" s="18" t="s">
        <v>206</v>
      </c>
      <c r="BE215" s="205">
        <f t="shared" si="74"/>
        <v>0</v>
      </c>
      <c r="BF215" s="205">
        <f t="shared" si="75"/>
        <v>0</v>
      </c>
      <c r="BG215" s="205">
        <f t="shared" si="76"/>
        <v>0</v>
      </c>
      <c r="BH215" s="205">
        <f t="shared" si="77"/>
        <v>0</v>
      </c>
      <c r="BI215" s="205">
        <f t="shared" si="78"/>
        <v>0</v>
      </c>
      <c r="BJ215" s="18" t="s">
        <v>80</v>
      </c>
      <c r="BK215" s="205">
        <f t="shared" si="79"/>
        <v>0</v>
      </c>
      <c r="BL215" s="18" t="s">
        <v>212</v>
      </c>
      <c r="BM215" s="204" t="s">
        <v>2766</v>
      </c>
    </row>
    <row r="216" spans="1:65" s="2" customFormat="1" ht="16.5" customHeight="1">
      <c r="A216" s="35"/>
      <c r="B216" s="36"/>
      <c r="C216" s="193" t="s">
        <v>72</v>
      </c>
      <c r="D216" s="193" t="s">
        <v>208</v>
      </c>
      <c r="E216" s="194" t="s">
        <v>5236</v>
      </c>
      <c r="F216" s="195" t="s">
        <v>5237</v>
      </c>
      <c r="G216" s="196" t="s">
        <v>5192</v>
      </c>
      <c r="H216" s="197">
        <v>880</v>
      </c>
      <c r="I216" s="198"/>
      <c r="J216" s="199">
        <f t="shared" si="70"/>
        <v>0</v>
      </c>
      <c r="K216" s="195" t="s">
        <v>19</v>
      </c>
      <c r="L216" s="40"/>
      <c r="M216" s="200" t="s">
        <v>19</v>
      </c>
      <c r="N216" s="201" t="s">
        <v>43</v>
      </c>
      <c r="O216" s="65"/>
      <c r="P216" s="202">
        <f t="shared" si="71"/>
        <v>0</v>
      </c>
      <c r="Q216" s="202">
        <v>0</v>
      </c>
      <c r="R216" s="202">
        <f t="shared" si="72"/>
        <v>0</v>
      </c>
      <c r="S216" s="202">
        <v>0</v>
      </c>
      <c r="T216" s="203">
        <f t="shared" si="73"/>
        <v>0</v>
      </c>
      <c r="U216" s="35"/>
      <c r="V216" s="35"/>
      <c r="W216" s="35"/>
      <c r="X216" s="35"/>
      <c r="Y216" s="35"/>
      <c r="Z216" s="35"/>
      <c r="AA216" s="35"/>
      <c r="AB216" s="35"/>
      <c r="AC216" s="35"/>
      <c r="AD216" s="35"/>
      <c r="AE216" s="35"/>
      <c r="AR216" s="204" t="s">
        <v>212</v>
      </c>
      <c r="AT216" s="204" t="s">
        <v>208</v>
      </c>
      <c r="AU216" s="204" t="s">
        <v>82</v>
      </c>
      <c r="AY216" s="18" t="s">
        <v>206</v>
      </c>
      <c r="BE216" s="205">
        <f t="shared" si="74"/>
        <v>0</v>
      </c>
      <c r="BF216" s="205">
        <f t="shared" si="75"/>
        <v>0</v>
      </c>
      <c r="BG216" s="205">
        <f t="shared" si="76"/>
        <v>0</v>
      </c>
      <c r="BH216" s="205">
        <f t="shared" si="77"/>
        <v>0</v>
      </c>
      <c r="BI216" s="205">
        <f t="shared" si="78"/>
        <v>0</v>
      </c>
      <c r="BJ216" s="18" t="s">
        <v>80</v>
      </c>
      <c r="BK216" s="205">
        <f t="shared" si="79"/>
        <v>0</v>
      </c>
      <c r="BL216" s="18" t="s">
        <v>212</v>
      </c>
      <c r="BM216" s="204" t="s">
        <v>2776</v>
      </c>
    </row>
    <row r="217" spans="1:65" s="2" customFormat="1" ht="16.5" customHeight="1">
      <c r="A217" s="35"/>
      <c r="B217" s="36"/>
      <c r="C217" s="193" t="s">
        <v>72</v>
      </c>
      <c r="D217" s="193" t="s">
        <v>208</v>
      </c>
      <c r="E217" s="194" t="s">
        <v>5238</v>
      </c>
      <c r="F217" s="195" t="s">
        <v>5239</v>
      </c>
      <c r="G217" s="196" t="s">
        <v>5192</v>
      </c>
      <c r="H217" s="197">
        <v>1650</v>
      </c>
      <c r="I217" s="198"/>
      <c r="J217" s="199">
        <f t="shared" si="70"/>
        <v>0</v>
      </c>
      <c r="K217" s="195" t="s">
        <v>19</v>
      </c>
      <c r="L217" s="40"/>
      <c r="M217" s="200" t="s">
        <v>19</v>
      </c>
      <c r="N217" s="201" t="s">
        <v>43</v>
      </c>
      <c r="O217" s="65"/>
      <c r="P217" s="202">
        <f t="shared" si="71"/>
        <v>0</v>
      </c>
      <c r="Q217" s="202">
        <v>0</v>
      </c>
      <c r="R217" s="202">
        <f t="shared" si="72"/>
        <v>0</v>
      </c>
      <c r="S217" s="202">
        <v>0</v>
      </c>
      <c r="T217" s="203">
        <f t="shared" si="73"/>
        <v>0</v>
      </c>
      <c r="U217" s="35"/>
      <c r="V217" s="35"/>
      <c r="W217" s="35"/>
      <c r="X217" s="35"/>
      <c r="Y217" s="35"/>
      <c r="Z217" s="35"/>
      <c r="AA217" s="35"/>
      <c r="AB217" s="35"/>
      <c r="AC217" s="35"/>
      <c r="AD217" s="35"/>
      <c r="AE217" s="35"/>
      <c r="AR217" s="204" t="s">
        <v>212</v>
      </c>
      <c r="AT217" s="204" t="s">
        <v>208</v>
      </c>
      <c r="AU217" s="204" t="s">
        <v>82</v>
      </c>
      <c r="AY217" s="18" t="s">
        <v>206</v>
      </c>
      <c r="BE217" s="205">
        <f t="shared" si="74"/>
        <v>0</v>
      </c>
      <c r="BF217" s="205">
        <f t="shared" si="75"/>
        <v>0</v>
      </c>
      <c r="BG217" s="205">
        <f t="shared" si="76"/>
        <v>0</v>
      </c>
      <c r="BH217" s="205">
        <f t="shared" si="77"/>
        <v>0</v>
      </c>
      <c r="BI217" s="205">
        <f t="shared" si="78"/>
        <v>0</v>
      </c>
      <c r="BJ217" s="18" t="s">
        <v>80</v>
      </c>
      <c r="BK217" s="205">
        <f t="shared" si="79"/>
        <v>0</v>
      </c>
      <c r="BL217" s="18" t="s">
        <v>212</v>
      </c>
      <c r="BM217" s="204" t="s">
        <v>2784</v>
      </c>
    </row>
    <row r="218" spans="1:65" s="12" customFormat="1" ht="25.9" customHeight="1">
      <c r="B218" s="177"/>
      <c r="C218" s="178"/>
      <c r="D218" s="179" t="s">
        <v>71</v>
      </c>
      <c r="E218" s="180" t="s">
        <v>848</v>
      </c>
      <c r="F218" s="180" t="s">
        <v>19</v>
      </c>
      <c r="G218" s="178"/>
      <c r="H218" s="178"/>
      <c r="I218" s="181"/>
      <c r="J218" s="182">
        <f>BK218</f>
        <v>0</v>
      </c>
      <c r="K218" s="178"/>
      <c r="L218" s="183"/>
      <c r="M218" s="184"/>
      <c r="N218" s="185"/>
      <c r="O218" s="185"/>
      <c r="P218" s="186">
        <f>SUM(P219:P232)</f>
        <v>0</v>
      </c>
      <c r="Q218" s="185"/>
      <c r="R218" s="186">
        <f>SUM(R219:R232)</f>
        <v>0</v>
      </c>
      <c r="S218" s="185"/>
      <c r="T218" s="187">
        <f>SUM(T219:T232)</f>
        <v>0</v>
      </c>
      <c r="AR218" s="188" t="s">
        <v>80</v>
      </c>
      <c r="AT218" s="189" t="s">
        <v>71</v>
      </c>
      <c r="AU218" s="189" t="s">
        <v>72</v>
      </c>
      <c r="AY218" s="188" t="s">
        <v>206</v>
      </c>
      <c r="BK218" s="190">
        <f>SUM(BK219:BK232)</f>
        <v>0</v>
      </c>
    </row>
    <row r="219" spans="1:65" s="2" customFormat="1" ht="16.5" customHeight="1">
      <c r="A219" s="35"/>
      <c r="B219" s="36"/>
      <c r="C219" s="193" t="s">
        <v>72</v>
      </c>
      <c r="D219" s="193" t="s">
        <v>208</v>
      </c>
      <c r="E219" s="194" t="s">
        <v>5240</v>
      </c>
      <c r="F219" s="195" t="s">
        <v>5241</v>
      </c>
      <c r="G219" s="196" t="s">
        <v>887</v>
      </c>
      <c r="H219" s="197">
        <v>1</v>
      </c>
      <c r="I219" s="198"/>
      <c r="J219" s="199">
        <f t="shared" ref="J219:J232" si="80">ROUND(I219*H219,2)</f>
        <v>0</v>
      </c>
      <c r="K219" s="195" t="s">
        <v>19</v>
      </c>
      <c r="L219" s="40"/>
      <c r="M219" s="200" t="s">
        <v>19</v>
      </c>
      <c r="N219" s="201" t="s">
        <v>43</v>
      </c>
      <c r="O219" s="65"/>
      <c r="P219" s="202">
        <f t="shared" ref="P219:P232" si="81">O219*H219</f>
        <v>0</v>
      </c>
      <c r="Q219" s="202">
        <v>0</v>
      </c>
      <c r="R219" s="202">
        <f t="shared" ref="R219:R232" si="82">Q219*H219</f>
        <v>0</v>
      </c>
      <c r="S219" s="202">
        <v>0</v>
      </c>
      <c r="T219" s="203">
        <f t="shared" ref="T219:T232" si="83">S219*H219</f>
        <v>0</v>
      </c>
      <c r="U219" s="35"/>
      <c r="V219" s="35"/>
      <c r="W219" s="35"/>
      <c r="X219" s="35"/>
      <c r="Y219" s="35"/>
      <c r="Z219" s="35"/>
      <c r="AA219" s="35"/>
      <c r="AB219" s="35"/>
      <c r="AC219" s="35"/>
      <c r="AD219" s="35"/>
      <c r="AE219" s="35"/>
      <c r="AR219" s="204" t="s">
        <v>212</v>
      </c>
      <c r="AT219" s="204" t="s">
        <v>208</v>
      </c>
      <c r="AU219" s="204" t="s">
        <v>80</v>
      </c>
      <c r="AY219" s="18" t="s">
        <v>206</v>
      </c>
      <c r="BE219" s="205">
        <f t="shared" ref="BE219:BE232" si="84">IF(N219="základní",J219,0)</f>
        <v>0</v>
      </c>
      <c r="BF219" s="205">
        <f t="shared" ref="BF219:BF232" si="85">IF(N219="snížená",J219,0)</f>
        <v>0</v>
      </c>
      <c r="BG219" s="205">
        <f t="shared" ref="BG219:BG232" si="86">IF(N219="zákl. přenesená",J219,0)</f>
        <v>0</v>
      </c>
      <c r="BH219" s="205">
        <f t="shared" ref="BH219:BH232" si="87">IF(N219="sníž. přenesená",J219,0)</f>
        <v>0</v>
      </c>
      <c r="BI219" s="205">
        <f t="shared" ref="BI219:BI232" si="88">IF(N219="nulová",J219,0)</f>
        <v>0</v>
      </c>
      <c r="BJ219" s="18" t="s">
        <v>80</v>
      </c>
      <c r="BK219" s="205">
        <f t="shared" ref="BK219:BK232" si="89">ROUND(I219*H219,2)</f>
        <v>0</v>
      </c>
      <c r="BL219" s="18" t="s">
        <v>212</v>
      </c>
      <c r="BM219" s="204" t="s">
        <v>2794</v>
      </c>
    </row>
    <row r="220" spans="1:65" s="2" customFormat="1" ht="16.5" customHeight="1">
      <c r="A220" s="35"/>
      <c r="B220" s="36"/>
      <c r="C220" s="193" t="s">
        <v>72</v>
      </c>
      <c r="D220" s="193" t="s">
        <v>208</v>
      </c>
      <c r="E220" s="194" t="s">
        <v>5242</v>
      </c>
      <c r="F220" s="195" t="s">
        <v>5243</v>
      </c>
      <c r="G220" s="196" t="s">
        <v>887</v>
      </c>
      <c r="H220" s="197">
        <v>1</v>
      </c>
      <c r="I220" s="198"/>
      <c r="J220" s="199">
        <f t="shared" si="80"/>
        <v>0</v>
      </c>
      <c r="K220" s="195" t="s">
        <v>19</v>
      </c>
      <c r="L220" s="40"/>
      <c r="M220" s="200" t="s">
        <v>19</v>
      </c>
      <c r="N220" s="201" t="s">
        <v>43</v>
      </c>
      <c r="O220" s="65"/>
      <c r="P220" s="202">
        <f t="shared" si="81"/>
        <v>0</v>
      </c>
      <c r="Q220" s="202">
        <v>0</v>
      </c>
      <c r="R220" s="202">
        <f t="shared" si="82"/>
        <v>0</v>
      </c>
      <c r="S220" s="202">
        <v>0</v>
      </c>
      <c r="T220" s="203">
        <f t="shared" si="83"/>
        <v>0</v>
      </c>
      <c r="U220" s="35"/>
      <c r="V220" s="35"/>
      <c r="W220" s="35"/>
      <c r="X220" s="35"/>
      <c r="Y220" s="35"/>
      <c r="Z220" s="35"/>
      <c r="AA220" s="35"/>
      <c r="AB220" s="35"/>
      <c r="AC220" s="35"/>
      <c r="AD220" s="35"/>
      <c r="AE220" s="35"/>
      <c r="AR220" s="204" t="s">
        <v>212</v>
      </c>
      <c r="AT220" s="204" t="s">
        <v>208</v>
      </c>
      <c r="AU220" s="204" t="s">
        <v>80</v>
      </c>
      <c r="AY220" s="18" t="s">
        <v>206</v>
      </c>
      <c r="BE220" s="205">
        <f t="shared" si="84"/>
        <v>0</v>
      </c>
      <c r="BF220" s="205">
        <f t="shared" si="85"/>
        <v>0</v>
      </c>
      <c r="BG220" s="205">
        <f t="shared" si="86"/>
        <v>0</v>
      </c>
      <c r="BH220" s="205">
        <f t="shared" si="87"/>
        <v>0</v>
      </c>
      <c r="BI220" s="205">
        <f t="shared" si="88"/>
        <v>0</v>
      </c>
      <c r="BJ220" s="18" t="s">
        <v>80</v>
      </c>
      <c r="BK220" s="205">
        <f t="shared" si="89"/>
        <v>0</v>
      </c>
      <c r="BL220" s="18" t="s">
        <v>212</v>
      </c>
      <c r="BM220" s="204" t="s">
        <v>2804</v>
      </c>
    </row>
    <row r="221" spans="1:65" s="2" customFormat="1" ht="16.5" customHeight="1">
      <c r="A221" s="35"/>
      <c r="B221" s="36"/>
      <c r="C221" s="193" t="s">
        <v>72</v>
      </c>
      <c r="D221" s="193" t="s">
        <v>208</v>
      </c>
      <c r="E221" s="194" t="s">
        <v>5244</v>
      </c>
      <c r="F221" s="195" t="s">
        <v>5245</v>
      </c>
      <c r="G221" s="196" t="s">
        <v>887</v>
      </c>
      <c r="H221" s="197">
        <v>1</v>
      </c>
      <c r="I221" s="198"/>
      <c r="J221" s="199">
        <f t="shared" si="80"/>
        <v>0</v>
      </c>
      <c r="K221" s="195" t="s">
        <v>19</v>
      </c>
      <c r="L221" s="40"/>
      <c r="M221" s="200" t="s">
        <v>19</v>
      </c>
      <c r="N221" s="201" t="s">
        <v>43</v>
      </c>
      <c r="O221" s="65"/>
      <c r="P221" s="202">
        <f t="shared" si="81"/>
        <v>0</v>
      </c>
      <c r="Q221" s="202">
        <v>0</v>
      </c>
      <c r="R221" s="202">
        <f t="shared" si="82"/>
        <v>0</v>
      </c>
      <c r="S221" s="202">
        <v>0</v>
      </c>
      <c r="T221" s="203">
        <f t="shared" si="83"/>
        <v>0</v>
      </c>
      <c r="U221" s="35"/>
      <c r="V221" s="35"/>
      <c r="W221" s="35"/>
      <c r="X221" s="35"/>
      <c r="Y221" s="35"/>
      <c r="Z221" s="35"/>
      <c r="AA221" s="35"/>
      <c r="AB221" s="35"/>
      <c r="AC221" s="35"/>
      <c r="AD221" s="35"/>
      <c r="AE221" s="35"/>
      <c r="AR221" s="204" t="s">
        <v>212</v>
      </c>
      <c r="AT221" s="204" t="s">
        <v>208</v>
      </c>
      <c r="AU221" s="204" t="s">
        <v>80</v>
      </c>
      <c r="AY221" s="18" t="s">
        <v>206</v>
      </c>
      <c r="BE221" s="205">
        <f t="shared" si="84"/>
        <v>0</v>
      </c>
      <c r="BF221" s="205">
        <f t="shared" si="85"/>
        <v>0</v>
      </c>
      <c r="BG221" s="205">
        <f t="shared" si="86"/>
        <v>0</v>
      </c>
      <c r="BH221" s="205">
        <f t="shared" si="87"/>
        <v>0</v>
      </c>
      <c r="BI221" s="205">
        <f t="shared" si="88"/>
        <v>0</v>
      </c>
      <c r="BJ221" s="18" t="s">
        <v>80</v>
      </c>
      <c r="BK221" s="205">
        <f t="shared" si="89"/>
        <v>0</v>
      </c>
      <c r="BL221" s="18" t="s">
        <v>212</v>
      </c>
      <c r="BM221" s="204" t="s">
        <v>2813</v>
      </c>
    </row>
    <row r="222" spans="1:65" s="2" customFormat="1" ht="16.5" customHeight="1">
      <c r="A222" s="35"/>
      <c r="B222" s="36"/>
      <c r="C222" s="193" t="s">
        <v>72</v>
      </c>
      <c r="D222" s="193" t="s">
        <v>208</v>
      </c>
      <c r="E222" s="194" t="s">
        <v>5246</v>
      </c>
      <c r="F222" s="195" t="s">
        <v>5247</v>
      </c>
      <c r="G222" s="196" t="s">
        <v>887</v>
      </c>
      <c r="H222" s="197">
        <v>1</v>
      </c>
      <c r="I222" s="198"/>
      <c r="J222" s="199">
        <f t="shared" si="80"/>
        <v>0</v>
      </c>
      <c r="K222" s="195" t="s">
        <v>19</v>
      </c>
      <c r="L222" s="40"/>
      <c r="M222" s="200" t="s">
        <v>19</v>
      </c>
      <c r="N222" s="201" t="s">
        <v>43</v>
      </c>
      <c r="O222" s="65"/>
      <c r="P222" s="202">
        <f t="shared" si="81"/>
        <v>0</v>
      </c>
      <c r="Q222" s="202">
        <v>0</v>
      </c>
      <c r="R222" s="202">
        <f t="shared" si="82"/>
        <v>0</v>
      </c>
      <c r="S222" s="202">
        <v>0</v>
      </c>
      <c r="T222" s="203">
        <f t="shared" si="83"/>
        <v>0</v>
      </c>
      <c r="U222" s="35"/>
      <c r="V222" s="35"/>
      <c r="W222" s="35"/>
      <c r="X222" s="35"/>
      <c r="Y222" s="35"/>
      <c r="Z222" s="35"/>
      <c r="AA222" s="35"/>
      <c r="AB222" s="35"/>
      <c r="AC222" s="35"/>
      <c r="AD222" s="35"/>
      <c r="AE222" s="35"/>
      <c r="AR222" s="204" t="s">
        <v>212</v>
      </c>
      <c r="AT222" s="204" t="s">
        <v>208</v>
      </c>
      <c r="AU222" s="204" t="s">
        <v>80</v>
      </c>
      <c r="AY222" s="18" t="s">
        <v>206</v>
      </c>
      <c r="BE222" s="205">
        <f t="shared" si="84"/>
        <v>0</v>
      </c>
      <c r="BF222" s="205">
        <f t="shared" si="85"/>
        <v>0</v>
      </c>
      <c r="BG222" s="205">
        <f t="shared" si="86"/>
        <v>0</v>
      </c>
      <c r="BH222" s="205">
        <f t="shared" si="87"/>
        <v>0</v>
      </c>
      <c r="BI222" s="205">
        <f t="shared" si="88"/>
        <v>0</v>
      </c>
      <c r="BJ222" s="18" t="s">
        <v>80</v>
      </c>
      <c r="BK222" s="205">
        <f t="shared" si="89"/>
        <v>0</v>
      </c>
      <c r="BL222" s="18" t="s">
        <v>212</v>
      </c>
      <c r="BM222" s="204" t="s">
        <v>2822</v>
      </c>
    </row>
    <row r="223" spans="1:65" s="2" customFormat="1" ht="16.5" customHeight="1">
      <c r="A223" s="35"/>
      <c r="B223" s="36"/>
      <c r="C223" s="193" t="s">
        <v>72</v>
      </c>
      <c r="D223" s="193" t="s">
        <v>208</v>
      </c>
      <c r="E223" s="194" t="s">
        <v>5248</v>
      </c>
      <c r="F223" s="195" t="s">
        <v>5249</v>
      </c>
      <c r="G223" s="196" t="s">
        <v>887</v>
      </c>
      <c r="H223" s="197">
        <v>1</v>
      </c>
      <c r="I223" s="198"/>
      <c r="J223" s="199">
        <f t="shared" si="80"/>
        <v>0</v>
      </c>
      <c r="K223" s="195" t="s">
        <v>19</v>
      </c>
      <c r="L223" s="40"/>
      <c r="M223" s="200" t="s">
        <v>19</v>
      </c>
      <c r="N223" s="201" t="s">
        <v>43</v>
      </c>
      <c r="O223" s="65"/>
      <c r="P223" s="202">
        <f t="shared" si="81"/>
        <v>0</v>
      </c>
      <c r="Q223" s="202">
        <v>0</v>
      </c>
      <c r="R223" s="202">
        <f t="shared" si="82"/>
        <v>0</v>
      </c>
      <c r="S223" s="202">
        <v>0</v>
      </c>
      <c r="T223" s="203">
        <f t="shared" si="83"/>
        <v>0</v>
      </c>
      <c r="U223" s="35"/>
      <c r="V223" s="35"/>
      <c r="W223" s="35"/>
      <c r="X223" s="35"/>
      <c r="Y223" s="35"/>
      <c r="Z223" s="35"/>
      <c r="AA223" s="35"/>
      <c r="AB223" s="35"/>
      <c r="AC223" s="35"/>
      <c r="AD223" s="35"/>
      <c r="AE223" s="35"/>
      <c r="AR223" s="204" t="s">
        <v>212</v>
      </c>
      <c r="AT223" s="204" t="s">
        <v>208</v>
      </c>
      <c r="AU223" s="204" t="s">
        <v>80</v>
      </c>
      <c r="AY223" s="18" t="s">
        <v>206</v>
      </c>
      <c r="BE223" s="205">
        <f t="shared" si="84"/>
        <v>0</v>
      </c>
      <c r="BF223" s="205">
        <f t="shared" si="85"/>
        <v>0</v>
      </c>
      <c r="BG223" s="205">
        <f t="shared" si="86"/>
        <v>0</v>
      </c>
      <c r="BH223" s="205">
        <f t="shared" si="87"/>
        <v>0</v>
      </c>
      <c r="BI223" s="205">
        <f t="shared" si="88"/>
        <v>0</v>
      </c>
      <c r="BJ223" s="18" t="s">
        <v>80</v>
      </c>
      <c r="BK223" s="205">
        <f t="shared" si="89"/>
        <v>0</v>
      </c>
      <c r="BL223" s="18" t="s">
        <v>212</v>
      </c>
      <c r="BM223" s="204" t="s">
        <v>2830</v>
      </c>
    </row>
    <row r="224" spans="1:65" s="2" customFormat="1" ht="16.5" customHeight="1">
      <c r="A224" s="35"/>
      <c r="B224" s="36"/>
      <c r="C224" s="193" t="s">
        <v>72</v>
      </c>
      <c r="D224" s="193" t="s">
        <v>208</v>
      </c>
      <c r="E224" s="194" t="s">
        <v>5250</v>
      </c>
      <c r="F224" s="195" t="s">
        <v>5251</v>
      </c>
      <c r="G224" s="196" t="s">
        <v>887</v>
      </c>
      <c r="H224" s="197">
        <v>1</v>
      </c>
      <c r="I224" s="198"/>
      <c r="J224" s="199">
        <f t="shared" si="80"/>
        <v>0</v>
      </c>
      <c r="K224" s="195" t="s">
        <v>19</v>
      </c>
      <c r="L224" s="40"/>
      <c r="M224" s="200" t="s">
        <v>19</v>
      </c>
      <c r="N224" s="201" t="s">
        <v>43</v>
      </c>
      <c r="O224" s="65"/>
      <c r="P224" s="202">
        <f t="shared" si="81"/>
        <v>0</v>
      </c>
      <c r="Q224" s="202">
        <v>0</v>
      </c>
      <c r="R224" s="202">
        <f t="shared" si="82"/>
        <v>0</v>
      </c>
      <c r="S224" s="202">
        <v>0</v>
      </c>
      <c r="T224" s="203">
        <f t="shared" si="83"/>
        <v>0</v>
      </c>
      <c r="U224" s="35"/>
      <c r="V224" s="35"/>
      <c r="W224" s="35"/>
      <c r="X224" s="35"/>
      <c r="Y224" s="35"/>
      <c r="Z224" s="35"/>
      <c r="AA224" s="35"/>
      <c r="AB224" s="35"/>
      <c r="AC224" s="35"/>
      <c r="AD224" s="35"/>
      <c r="AE224" s="35"/>
      <c r="AR224" s="204" t="s">
        <v>212</v>
      </c>
      <c r="AT224" s="204" t="s">
        <v>208</v>
      </c>
      <c r="AU224" s="204" t="s">
        <v>80</v>
      </c>
      <c r="AY224" s="18" t="s">
        <v>206</v>
      </c>
      <c r="BE224" s="205">
        <f t="shared" si="84"/>
        <v>0</v>
      </c>
      <c r="BF224" s="205">
        <f t="shared" si="85"/>
        <v>0</v>
      </c>
      <c r="BG224" s="205">
        <f t="shared" si="86"/>
        <v>0</v>
      </c>
      <c r="BH224" s="205">
        <f t="shared" si="87"/>
        <v>0</v>
      </c>
      <c r="BI224" s="205">
        <f t="shared" si="88"/>
        <v>0</v>
      </c>
      <c r="BJ224" s="18" t="s">
        <v>80</v>
      </c>
      <c r="BK224" s="205">
        <f t="shared" si="89"/>
        <v>0</v>
      </c>
      <c r="BL224" s="18" t="s">
        <v>212</v>
      </c>
      <c r="BM224" s="204" t="s">
        <v>2840</v>
      </c>
    </row>
    <row r="225" spans="1:65" s="2" customFormat="1" ht="16.5" customHeight="1">
      <c r="A225" s="35"/>
      <c r="B225" s="36"/>
      <c r="C225" s="193" t="s">
        <v>72</v>
      </c>
      <c r="D225" s="193" t="s">
        <v>208</v>
      </c>
      <c r="E225" s="194" t="s">
        <v>5252</v>
      </c>
      <c r="F225" s="195" t="s">
        <v>1195</v>
      </c>
      <c r="G225" s="196" t="s">
        <v>887</v>
      </c>
      <c r="H225" s="197">
        <v>1</v>
      </c>
      <c r="I225" s="198"/>
      <c r="J225" s="199">
        <f t="shared" si="80"/>
        <v>0</v>
      </c>
      <c r="K225" s="195" t="s">
        <v>19</v>
      </c>
      <c r="L225" s="40"/>
      <c r="M225" s="200" t="s">
        <v>19</v>
      </c>
      <c r="N225" s="201" t="s">
        <v>43</v>
      </c>
      <c r="O225" s="65"/>
      <c r="P225" s="202">
        <f t="shared" si="81"/>
        <v>0</v>
      </c>
      <c r="Q225" s="202">
        <v>0</v>
      </c>
      <c r="R225" s="202">
        <f t="shared" si="82"/>
        <v>0</v>
      </c>
      <c r="S225" s="202">
        <v>0</v>
      </c>
      <c r="T225" s="203">
        <f t="shared" si="83"/>
        <v>0</v>
      </c>
      <c r="U225" s="35"/>
      <c r="V225" s="35"/>
      <c r="W225" s="35"/>
      <c r="X225" s="35"/>
      <c r="Y225" s="35"/>
      <c r="Z225" s="35"/>
      <c r="AA225" s="35"/>
      <c r="AB225" s="35"/>
      <c r="AC225" s="35"/>
      <c r="AD225" s="35"/>
      <c r="AE225" s="35"/>
      <c r="AR225" s="204" t="s">
        <v>212</v>
      </c>
      <c r="AT225" s="204" t="s">
        <v>208</v>
      </c>
      <c r="AU225" s="204" t="s">
        <v>80</v>
      </c>
      <c r="AY225" s="18" t="s">
        <v>206</v>
      </c>
      <c r="BE225" s="205">
        <f t="shared" si="84"/>
        <v>0</v>
      </c>
      <c r="BF225" s="205">
        <f t="shared" si="85"/>
        <v>0</v>
      </c>
      <c r="BG225" s="205">
        <f t="shared" si="86"/>
        <v>0</v>
      </c>
      <c r="BH225" s="205">
        <f t="shared" si="87"/>
        <v>0</v>
      </c>
      <c r="BI225" s="205">
        <f t="shared" si="88"/>
        <v>0</v>
      </c>
      <c r="BJ225" s="18" t="s">
        <v>80</v>
      </c>
      <c r="BK225" s="205">
        <f t="shared" si="89"/>
        <v>0</v>
      </c>
      <c r="BL225" s="18" t="s">
        <v>212</v>
      </c>
      <c r="BM225" s="204" t="s">
        <v>2853</v>
      </c>
    </row>
    <row r="226" spans="1:65" s="2" customFormat="1" ht="16.5" customHeight="1">
      <c r="A226" s="35"/>
      <c r="B226" s="36"/>
      <c r="C226" s="193" t="s">
        <v>72</v>
      </c>
      <c r="D226" s="193" t="s">
        <v>208</v>
      </c>
      <c r="E226" s="194" t="s">
        <v>5253</v>
      </c>
      <c r="F226" s="195" t="s">
        <v>5254</v>
      </c>
      <c r="G226" s="196" t="s">
        <v>887</v>
      </c>
      <c r="H226" s="197">
        <v>1</v>
      </c>
      <c r="I226" s="198"/>
      <c r="J226" s="199">
        <f t="shared" si="80"/>
        <v>0</v>
      </c>
      <c r="K226" s="195" t="s">
        <v>19</v>
      </c>
      <c r="L226" s="40"/>
      <c r="M226" s="200" t="s">
        <v>19</v>
      </c>
      <c r="N226" s="201" t="s">
        <v>43</v>
      </c>
      <c r="O226" s="65"/>
      <c r="P226" s="202">
        <f t="shared" si="81"/>
        <v>0</v>
      </c>
      <c r="Q226" s="202">
        <v>0</v>
      </c>
      <c r="R226" s="202">
        <f t="shared" si="82"/>
        <v>0</v>
      </c>
      <c r="S226" s="202">
        <v>0</v>
      </c>
      <c r="T226" s="203">
        <f t="shared" si="83"/>
        <v>0</v>
      </c>
      <c r="U226" s="35"/>
      <c r="V226" s="35"/>
      <c r="W226" s="35"/>
      <c r="X226" s="35"/>
      <c r="Y226" s="35"/>
      <c r="Z226" s="35"/>
      <c r="AA226" s="35"/>
      <c r="AB226" s="35"/>
      <c r="AC226" s="35"/>
      <c r="AD226" s="35"/>
      <c r="AE226" s="35"/>
      <c r="AR226" s="204" t="s">
        <v>212</v>
      </c>
      <c r="AT226" s="204" t="s">
        <v>208</v>
      </c>
      <c r="AU226" s="204" t="s">
        <v>80</v>
      </c>
      <c r="AY226" s="18" t="s">
        <v>206</v>
      </c>
      <c r="BE226" s="205">
        <f t="shared" si="84"/>
        <v>0</v>
      </c>
      <c r="BF226" s="205">
        <f t="shared" si="85"/>
        <v>0</v>
      </c>
      <c r="BG226" s="205">
        <f t="shared" si="86"/>
        <v>0</v>
      </c>
      <c r="BH226" s="205">
        <f t="shared" si="87"/>
        <v>0</v>
      </c>
      <c r="BI226" s="205">
        <f t="shared" si="88"/>
        <v>0</v>
      </c>
      <c r="BJ226" s="18" t="s">
        <v>80</v>
      </c>
      <c r="BK226" s="205">
        <f t="shared" si="89"/>
        <v>0</v>
      </c>
      <c r="BL226" s="18" t="s">
        <v>212</v>
      </c>
      <c r="BM226" s="204" t="s">
        <v>2862</v>
      </c>
    </row>
    <row r="227" spans="1:65" s="2" customFormat="1" ht="16.5" customHeight="1">
      <c r="A227" s="35"/>
      <c r="B227" s="36"/>
      <c r="C227" s="193" t="s">
        <v>72</v>
      </c>
      <c r="D227" s="193" t="s">
        <v>208</v>
      </c>
      <c r="E227" s="194" t="s">
        <v>5255</v>
      </c>
      <c r="F227" s="195" t="s">
        <v>5256</v>
      </c>
      <c r="G227" s="196" t="s">
        <v>887</v>
      </c>
      <c r="H227" s="197">
        <v>1</v>
      </c>
      <c r="I227" s="198"/>
      <c r="J227" s="199">
        <f t="shared" si="80"/>
        <v>0</v>
      </c>
      <c r="K227" s="195" t="s">
        <v>19</v>
      </c>
      <c r="L227" s="40"/>
      <c r="M227" s="200" t="s">
        <v>19</v>
      </c>
      <c r="N227" s="201" t="s">
        <v>43</v>
      </c>
      <c r="O227" s="65"/>
      <c r="P227" s="202">
        <f t="shared" si="81"/>
        <v>0</v>
      </c>
      <c r="Q227" s="202">
        <v>0</v>
      </c>
      <c r="R227" s="202">
        <f t="shared" si="82"/>
        <v>0</v>
      </c>
      <c r="S227" s="202">
        <v>0</v>
      </c>
      <c r="T227" s="203">
        <f t="shared" si="83"/>
        <v>0</v>
      </c>
      <c r="U227" s="35"/>
      <c r="V227" s="35"/>
      <c r="W227" s="35"/>
      <c r="X227" s="35"/>
      <c r="Y227" s="35"/>
      <c r="Z227" s="35"/>
      <c r="AA227" s="35"/>
      <c r="AB227" s="35"/>
      <c r="AC227" s="35"/>
      <c r="AD227" s="35"/>
      <c r="AE227" s="35"/>
      <c r="AR227" s="204" t="s">
        <v>212</v>
      </c>
      <c r="AT227" s="204" t="s">
        <v>208</v>
      </c>
      <c r="AU227" s="204" t="s">
        <v>80</v>
      </c>
      <c r="AY227" s="18" t="s">
        <v>206</v>
      </c>
      <c r="BE227" s="205">
        <f t="shared" si="84"/>
        <v>0</v>
      </c>
      <c r="BF227" s="205">
        <f t="shared" si="85"/>
        <v>0</v>
      </c>
      <c r="BG227" s="205">
        <f t="shared" si="86"/>
        <v>0</v>
      </c>
      <c r="BH227" s="205">
        <f t="shared" si="87"/>
        <v>0</v>
      </c>
      <c r="BI227" s="205">
        <f t="shared" si="88"/>
        <v>0</v>
      </c>
      <c r="BJ227" s="18" t="s">
        <v>80</v>
      </c>
      <c r="BK227" s="205">
        <f t="shared" si="89"/>
        <v>0</v>
      </c>
      <c r="BL227" s="18" t="s">
        <v>212</v>
      </c>
      <c r="BM227" s="204" t="s">
        <v>2873</v>
      </c>
    </row>
    <row r="228" spans="1:65" s="2" customFormat="1" ht="16.5" customHeight="1">
      <c r="A228" s="35"/>
      <c r="B228" s="36"/>
      <c r="C228" s="193" t="s">
        <v>72</v>
      </c>
      <c r="D228" s="193" t="s">
        <v>208</v>
      </c>
      <c r="E228" s="194" t="s">
        <v>5257</v>
      </c>
      <c r="F228" s="195" t="s">
        <v>5258</v>
      </c>
      <c r="G228" s="196" t="s">
        <v>887</v>
      </c>
      <c r="H228" s="197">
        <v>1</v>
      </c>
      <c r="I228" s="198"/>
      <c r="J228" s="199">
        <f t="shared" si="80"/>
        <v>0</v>
      </c>
      <c r="K228" s="195" t="s">
        <v>19</v>
      </c>
      <c r="L228" s="40"/>
      <c r="M228" s="200" t="s">
        <v>19</v>
      </c>
      <c r="N228" s="201" t="s">
        <v>43</v>
      </c>
      <c r="O228" s="65"/>
      <c r="P228" s="202">
        <f t="shared" si="81"/>
        <v>0</v>
      </c>
      <c r="Q228" s="202">
        <v>0</v>
      </c>
      <c r="R228" s="202">
        <f t="shared" si="82"/>
        <v>0</v>
      </c>
      <c r="S228" s="202">
        <v>0</v>
      </c>
      <c r="T228" s="203">
        <f t="shared" si="83"/>
        <v>0</v>
      </c>
      <c r="U228" s="35"/>
      <c r="V228" s="35"/>
      <c r="W228" s="35"/>
      <c r="X228" s="35"/>
      <c r="Y228" s="35"/>
      <c r="Z228" s="35"/>
      <c r="AA228" s="35"/>
      <c r="AB228" s="35"/>
      <c r="AC228" s="35"/>
      <c r="AD228" s="35"/>
      <c r="AE228" s="35"/>
      <c r="AR228" s="204" t="s">
        <v>212</v>
      </c>
      <c r="AT228" s="204" t="s">
        <v>208</v>
      </c>
      <c r="AU228" s="204" t="s">
        <v>80</v>
      </c>
      <c r="AY228" s="18" t="s">
        <v>206</v>
      </c>
      <c r="BE228" s="205">
        <f t="shared" si="84"/>
        <v>0</v>
      </c>
      <c r="BF228" s="205">
        <f t="shared" si="85"/>
        <v>0</v>
      </c>
      <c r="BG228" s="205">
        <f t="shared" si="86"/>
        <v>0</v>
      </c>
      <c r="BH228" s="205">
        <f t="shared" si="87"/>
        <v>0</v>
      </c>
      <c r="BI228" s="205">
        <f t="shared" si="88"/>
        <v>0</v>
      </c>
      <c r="BJ228" s="18" t="s">
        <v>80</v>
      </c>
      <c r="BK228" s="205">
        <f t="shared" si="89"/>
        <v>0</v>
      </c>
      <c r="BL228" s="18" t="s">
        <v>212</v>
      </c>
      <c r="BM228" s="204" t="s">
        <v>2883</v>
      </c>
    </row>
    <row r="229" spans="1:65" s="2" customFormat="1" ht="16.5" customHeight="1">
      <c r="A229" s="35"/>
      <c r="B229" s="36"/>
      <c r="C229" s="193" t="s">
        <v>72</v>
      </c>
      <c r="D229" s="193" t="s">
        <v>208</v>
      </c>
      <c r="E229" s="194" t="s">
        <v>5259</v>
      </c>
      <c r="F229" s="195" t="s">
        <v>5260</v>
      </c>
      <c r="G229" s="196" t="s">
        <v>887</v>
      </c>
      <c r="H229" s="197">
        <v>1</v>
      </c>
      <c r="I229" s="198"/>
      <c r="J229" s="199">
        <f t="shared" si="80"/>
        <v>0</v>
      </c>
      <c r="K229" s="195" t="s">
        <v>19</v>
      </c>
      <c r="L229" s="40"/>
      <c r="M229" s="200" t="s">
        <v>19</v>
      </c>
      <c r="N229" s="201" t="s">
        <v>43</v>
      </c>
      <c r="O229" s="65"/>
      <c r="P229" s="202">
        <f t="shared" si="81"/>
        <v>0</v>
      </c>
      <c r="Q229" s="202">
        <v>0</v>
      </c>
      <c r="R229" s="202">
        <f t="shared" si="82"/>
        <v>0</v>
      </c>
      <c r="S229" s="202">
        <v>0</v>
      </c>
      <c r="T229" s="203">
        <f t="shared" si="83"/>
        <v>0</v>
      </c>
      <c r="U229" s="35"/>
      <c r="V229" s="35"/>
      <c r="W229" s="35"/>
      <c r="X229" s="35"/>
      <c r="Y229" s="35"/>
      <c r="Z229" s="35"/>
      <c r="AA229" s="35"/>
      <c r="AB229" s="35"/>
      <c r="AC229" s="35"/>
      <c r="AD229" s="35"/>
      <c r="AE229" s="35"/>
      <c r="AR229" s="204" t="s">
        <v>212</v>
      </c>
      <c r="AT229" s="204" t="s">
        <v>208</v>
      </c>
      <c r="AU229" s="204" t="s">
        <v>80</v>
      </c>
      <c r="AY229" s="18" t="s">
        <v>206</v>
      </c>
      <c r="BE229" s="205">
        <f t="shared" si="84"/>
        <v>0</v>
      </c>
      <c r="BF229" s="205">
        <f t="shared" si="85"/>
        <v>0</v>
      </c>
      <c r="BG229" s="205">
        <f t="shared" si="86"/>
        <v>0</v>
      </c>
      <c r="BH229" s="205">
        <f t="shared" si="87"/>
        <v>0</v>
      </c>
      <c r="BI229" s="205">
        <f t="shared" si="88"/>
        <v>0</v>
      </c>
      <c r="BJ229" s="18" t="s">
        <v>80</v>
      </c>
      <c r="BK229" s="205">
        <f t="shared" si="89"/>
        <v>0</v>
      </c>
      <c r="BL229" s="18" t="s">
        <v>212</v>
      </c>
      <c r="BM229" s="204" t="s">
        <v>2890</v>
      </c>
    </row>
    <row r="230" spans="1:65" s="2" customFormat="1" ht="16.5" customHeight="1">
      <c r="A230" s="35"/>
      <c r="B230" s="36"/>
      <c r="C230" s="193" t="s">
        <v>72</v>
      </c>
      <c r="D230" s="193" t="s">
        <v>208</v>
      </c>
      <c r="E230" s="194" t="s">
        <v>5261</v>
      </c>
      <c r="F230" s="195" t="s">
        <v>5262</v>
      </c>
      <c r="G230" s="196" t="s">
        <v>887</v>
      </c>
      <c r="H230" s="197">
        <v>1</v>
      </c>
      <c r="I230" s="198"/>
      <c r="J230" s="199">
        <f t="shared" si="80"/>
        <v>0</v>
      </c>
      <c r="K230" s="195" t="s">
        <v>19</v>
      </c>
      <c r="L230" s="40"/>
      <c r="M230" s="200" t="s">
        <v>19</v>
      </c>
      <c r="N230" s="201" t="s">
        <v>43</v>
      </c>
      <c r="O230" s="65"/>
      <c r="P230" s="202">
        <f t="shared" si="81"/>
        <v>0</v>
      </c>
      <c r="Q230" s="202">
        <v>0</v>
      </c>
      <c r="R230" s="202">
        <f t="shared" si="82"/>
        <v>0</v>
      </c>
      <c r="S230" s="202">
        <v>0</v>
      </c>
      <c r="T230" s="203">
        <f t="shared" si="83"/>
        <v>0</v>
      </c>
      <c r="U230" s="35"/>
      <c r="V230" s="35"/>
      <c r="W230" s="35"/>
      <c r="X230" s="35"/>
      <c r="Y230" s="35"/>
      <c r="Z230" s="35"/>
      <c r="AA230" s="35"/>
      <c r="AB230" s="35"/>
      <c r="AC230" s="35"/>
      <c r="AD230" s="35"/>
      <c r="AE230" s="35"/>
      <c r="AR230" s="204" t="s">
        <v>212</v>
      </c>
      <c r="AT230" s="204" t="s">
        <v>208</v>
      </c>
      <c r="AU230" s="204" t="s">
        <v>80</v>
      </c>
      <c r="AY230" s="18" t="s">
        <v>206</v>
      </c>
      <c r="BE230" s="205">
        <f t="shared" si="84"/>
        <v>0</v>
      </c>
      <c r="BF230" s="205">
        <f t="shared" si="85"/>
        <v>0</v>
      </c>
      <c r="BG230" s="205">
        <f t="shared" si="86"/>
        <v>0</v>
      </c>
      <c r="BH230" s="205">
        <f t="shared" si="87"/>
        <v>0</v>
      </c>
      <c r="BI230" s="205">
        <f t="shared" si="88"/>
        <v>0</v>
      </c>
      <c r="BJ230" s="18" t="s">
        <v>80</v>
      </c>
      <c r="BK230" s="205">
        <f t="shared" si="89"/>
        <v>0</v>
      </c>
      <c r="BL230" s="18" t="s">
        <v>212</v>
      </c>
      <c r="BM230" s="204" t="s">
        <v>2897</v>
      </c>
    </row>
    <row r="231" spans="1:65" s="2" customFormat="1" ht="16.5" customHeight="1">
      <c r="A231" s="35"/>
      <c r="B231" s="36"/>
      <c r="C231" s="193" t="s">
        <v>72</v>
      </c>
      <c r="D231" s="193" t="s">
        <v>208</v>
      </c>
      <c r="E231" s="194" t="s">
        <v>5263</v>
      </c>
      <c r="F231" s="195" t="s">
        <v>5264</v>
      </c>
      <c r="G231" s="196" t="s">
        <v>887</v>
      </c>
      <c r="H231" s="197">
        <v>1</v>
      </c>
      <c r="I231" s="198"/>
      <c r="J231" s="199">
        <f t="shared" si="80"/>
        <v>0</v>
      </c>
      <c r="K231" s="195" t="s">
        <v>19</v>
      </c>
      <c r="L231" s="40"/>
      <c r="M231" s="200" t="s">
        <v>19</v>
      </c>
      <c r="N231" s="201" t="s">
        <v>43</v>
      </c>
      <c r="O231" s="65"/>
      <c r="P231" s="202">
        <f t="shared" si="81"/>
        <v>0</v>
      </c>
      <c r="Q231" s="202">
        <v>0</v>
      </c>
      <c r="R231" s="202">
        <f t="shared" si="82"/>
        <v>0</v>
      </c>
      <c r="S231" s="202">
        <v>0</v>
      </c>
      <c r="T231" s="203">
        <f t="shared" si="83"/>
        <v>0</v>
      </c>
      <c r="U231" s="35"/>
      <c r="V231" s="35"/>
      <c r="W231" s="35"/>
      <c r="X231" s="35"/>
      <c r="Y231" s="35"/>
      <c r="Z231" s="35"/>
      <c r="AA231" s="35"/>
      <c r="AB231" s="35"/>
      <c r="AC231" s="35"/>
      <c r="AD231" s="35"/>
      <c r="AE231" s="35"/>
      <c r="AR231" s="204" t="s">
        <v>212</v>
      </c>
      <c r="AT231" s="204" t="s">
        <v>208</v>
      </c>
      <c r="AU231" s="204" t="s">
        <v>80</v>
      </c>
      <c r="AY231" s="18" t="s">
        <v>206</v>
      </c>
      <c r="BE231" s="205">
        <f t="shared" si="84"/>
        <v>0</v>
      </c>
      <c r="BF231" s="205">
        <f t="shared" si="85"/>
        <v>0</v>
      </c>
      <c r="BG231" s="205">
        <f t="shared" si="86"/>
        <v>0</v>
      </c>
      <c r="BH231" s="205">
        <f t="shared" si="87"/>
        <v>0</v>
      </c>
      <c r="BI231" s="205">
        <f t="shared" si="88"/>
        <v>0</v>
      </c>
      <c r="BJ231" s="18" t="s">
        <v>80</v>
      </c>
      <c r="BK231" s="205">
        <f t="shared" si="89"/>
        <v>0</v>
      </c>
      <c r="BL231" s="18" t="s">
        <v>212</v>
      </c>
      <c r="BM231" s="204" t="s">
        <v>2909</v>
      </c>
    </row>
    <row r="232" spans="1:65" s="2" customFormat="1" ht="16.5" customHeight="1">
      <c r="A232" s="35"/>
      <c r="B232" s="36"/>
      <c r="C232" s="193" t="s">
        <v>72</v>
      </c>
      <c r="D232" s="193" t="s">
        <v>208</v>
      </c>
      <c r="E232" s="194" t="s">
        <v>5265</v>
      </c>
      <c r="F232" s="195" t="s">
        <v>1549</v>
      </c>
      <c r="G232" s="196" t="s">
        <v>887</v>
      </c>
      <c r="H232" s="197">
        <v>1</v>
      </c>
      <c r="I232" s="198"/>
      <c r="J232" s="199">
        <f t="shared" si="80"/>
        <v>0</v>
      </c>
      <c r="K232" s="195" t="s">
        <v>19</v>
      </c>
      <c r="L232" s="40"/>
      <c r="M232" s="249" t="s">
        <v>19</v>
      </c>
      <c r="N232" s="250" t="s">
        <v>43</v>
      </c>
      <c r="O232" s="247"/>
      <c r="P232" s="251">
        <f t="shared" si="81"/>
        <v>0</v>
      </c>
      <c r="Q232" s="251">
        <v>0</v>
      </c>
      <c r="R232" s="251">
        <f t="shared" si="82"/>
        <v>0</v>
      </c>
      <c r="S232" s="251">
        <v>0</v>
      </c>
      <c r="T232" s="252">
        <f t="shared" si="83"/>
        <v>0</v>
      </c>
      <c r="U232" s="35"/>
      <c r="V232" s="35"/>
      <c r="W232" s="35"/>
      <c r="X232" s="35"/>
      <c r="Y232" s="35"/>
      <c r="Z232" s="35"/>
      <c r="AA232" s="35"/>
      <c r="AB232" s="35"/>
      <c r="AC232" s="35"/>
      <c r="AD232" s="35"/>
      <c r="AE232" s="35"/>
      <c r="AR232" s="204" t="s">
        <v>212</v>
      </c>
      <c r="AT232" s="204" t="s">
        <v>208</v>
      </c>
      <c r="AU232" s="204" t="s">
        <v>80</v>
      </c>
      <c r="AY232" s="18" t="s">
        <v>206</v>
      </c>
      <c r="BE232" s="205">
        <f t="shared" si="84"/>
        <v>0</v>
      </c>
      <c r="BF232" s="205">
        <f t="shared" si="85"/>
        <v>0</v>
      </c>
      <c r="BG232" s="205">
        <f t="shared" si="86"/>
        <v>0</v>
      </c>
      <c r="BH232" s="205">
        <f t="shared" si="87"/>
        <v>0</v>
      </c>
      <c r="BI232" s="205">
        <f t="shared" si="88"/>
        <v>0</v>
      </c>
      <c r="BJ232" s="18" t="s">
        <v>80</v>
      </c>
      <c r="BK232" s="205">
        <f t="shared" si="89"/>
        <v>0</v>
      </c>
      <c r="BL232" s="18" t="s">
        <v>212</v>
      </c>
      <c r="BM232" s="204" t="s">
        <v>2919</v>
      </c>
    </row>
    <row r="233" spans="1:65" s="2" customFormat="1" ht="6.95" customHeight="1">
      <c r="A233" s="35"/>
      <c r="B233" s="48"/>
      <c r="C233" s="49"/>
      <c r="D233" s="49"/>
      <c r="E233" s="49"/>
      <c r="F233" s="49"/>
      <c r="G233" s="49"/>
      <c r="H233" s="49"/>
      <c r="I233" s="143"/>
      <c r="J233" s="49"/>
      <c r="K233" s="49"/>
      <c r="L233" s="40"/>
      <c r="M233" s="35"/>
      <c r="O233" s="35"/>
      <c r="P233" s="35"/>
      <c r="Q233" s="35"/>
      <c r="R233" s="35"/>
      <c r="S233" s="35"/>
      <c r="T233" s="35"/>
      <c r="U233" s="35"/>
      <c r="V233" s="35"/>
      <c r="W233" s="35"/>
      <c r="X233" s="35"/>
      <c r="Y233" s="35"/>
      <c r="Z233" s="35"/>
      <c r="AA233" s="35"/>
      <c r="AB233" s="35"/>
      <c r="AC233" s="35"/>
      <c r="AD233" s="35"/>
      <c r="AE233" s="35"/>
    </row>
  </sheetData>
  <sheetProtection algorithmName="SHA-512" hashValue="DBe5sjC55csCVwuoCbVsPiJJahhtfgPpx860C0/W494Ypl3zuJ8c8l/H8gh6VtNPU4LgGg3sN5wnvZNLmDmGLA==" saltValue="c8YIXiKYGLpKyGZvFBpmJM4qsX3XTZcDuhHgqW0s+L5HfKiTXBnr9Dcg5GF8DkKKBAnbF3ChLEYtoj9EWpUmyQ==" spinCount="100000" sheet="1" objects="1" scenarios="1" formatColumns="0" formatRows="0" autoFilter="0"/>
  <autoFilter ref="C89:K232"/>
  <mergeCells count="9">
    <mergeCell ref="E50:H50"/>
    <mergeCell ref="E80:H80"/>
    <mergeCell ref="E82:H82"/>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48"/>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138</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5266</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ROUND(J85,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ROUND((SUM(BE85:BE147)),  2)</f>
        <v>0</v>
      </c>
      <c r="G33" s="35"/>
      <c r="H33" s="35"/>
      <c r="I33" s="132">
        <v>0.21</v>
      </c>
      <c r="J33" s="131">
        <f>ROUND(((SUM(BE85:BE147))*I33),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ROUND((SUM(BF85:BF147)),  2)</f>
        <v>0</v>
      </c>
      <c r="G34" s="35"/>
      <c r="H34" s="35"/>
      <c r="I34" s="132">
        <v>0.15</v>
      </c>
      <c r="J34" s="131">
        <f>ROUND(((SUM(BF85:BF147))*I34),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ROUND((SUM(BG85:BG147)),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ROUND((SUM(BH85:BH147)),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ROUND((SUM(BI85:BI147)),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700_D.1.4.B - Chlazení</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J85</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5267</v>
      </c>
      <c r="E60" s="155"/>
      <c r="F60" s="155"/>
      <c r="G60" s="155"/>
      <c r="H60" s="155"/>
      <c r="I60" s="156"/>
      <c r="J60" s="157">
        <f>J86</f>
        <v>0</v>
      </c>
      <c r="K60" s="153"/>
      <c r="L60" s="158"/>
    </row>
    <row r="61" spans="1:47" s="9" customFormat="1" ht="24.95" customHeight="1">
      <c r="B61" s="152"/>
      <c r="C61" s="153"/>
      <c r="D61" s="154" t="s">
        <v>5267</v>
      </c>
      <c r="E61" s="155"/>
      <c r="F61" s="155"/>
      <c r="G61" s="155"/>
      <c r="H61" s="155"/>
      <c r="I61" s="156"/>
      <c r="J61" s="157">
        <f>J106</f>
        <v>0</v>
      </c>
      <c r="K61" s="153"/>
      <c r="L61" s="158"/>
    </row>
    <row r="62" spans="1:47" s="9" customFormat="1" ht="24.95" customHeight="1">
      <c r="B62" s="152"/>
      <c r="C62" s="153"/>
      <c r="D62" s="154" t="s">
        <v>5267</v>
      </c>
      <c r="E62" s="155"/>
      <c r="F62" s="155"/>
      <c r="G62" s="155"/>
      <c r="H62" s="155"/>
      <c r="I62" s="156"/>
      <c r="J62" s="157">
        <f>J113</f>
        <v>0</v>
      </c>
      <c r="K62" s="153"/>
      <c r="L62" s="158"/>
    </row>
    <row r="63" spans="1:47" s="9" customFormat="1" ht="24.95" customHeight="1">
      <c r="B63" s="152"/>
      <c r="C63" s="153"/>
      <c r="D63" s="154" t="s">
        <v>5267</v>
      </c>
      <c r="E63" s="155"/>
      <c r="F63" s="155"/>
      <c r="G63" s="155"/>
      <c r="H63" s="155"/>
      <c r="I63" s="156"/>
      <c r="J63" s="157">
        <f>J120</f>
        <v>0</v>
      </c>
      <c r="K63" s="153"/>
      <c r="L63" s="158"/>
    </row>
    <row r="64" spans="1:47" s="9" customFormat="1" ht="24.95" customHeight="1">
      <c r="B64" s="152"/>
      <c r="C64" s="153"/>
      <c r="D64" s="154" t="s">
        <v>5267</v>
      </c>
      <c r="E64" s="155"/>
      <c r="F64" s="155"/>
      <c r="G64" s="155"/>
      <c r="H64" s="155"/>
      <c r="I64" s="156"/>
      <c r="J64" s="157">
        <f>J127</f>
        <v>0</v>
      </c>
      <c r="K64" s="153"/>
      <c r="L64" s="158"/>
    </row>
    <row r="65" spans="1:31" s="9" customFormat="1" ht="24.95" customHeight="1">
      <c r="B65" s="152"/>
      <c r="C65" s="153"/>
      <c r="D65" s="154" t="s">
        <v>5267</v>
      </c>
      <c r="E65" s="155"/>
      <c r="F65" s="155"/>
      <c r="G65" s="155"/>
      <c r="H65" s="155"/>
      <c r="I65" s="156"/>
      <c r="J65" s="157">
        <f>J134</f>
        <v>0</v>
      </c>
      <c r="K65" s="153"/>
      <c r="L65" s="158"/>
    </row>
    <row r="66" spans="1:31" s="2" customFormat="1" ht="21.75" customHeight="1">
      <c r="A66" s="35"/>
      <c r="B66" s="36"/>
      <c r="C66" s="37"/>
      <c r="D66" s="37"/>
      <c r="E66" s="37"/>
      <c r="F66" s="37"/>
      <c r="G66" s="37"/>
      <c r="H66" s="37"/>
      <c r="I66" s="116"/>
      <c r="J66" s="37"/>
      <c r="K66" s="37"/>
      <c r="L66" s="117"/>
      <c r="S66" s="35"/>
      <c r="T66" s="35"/>
      <c r="U66" s="35"/>
      <c r="V66" s="35"/>
      <c r="W66" s="35"/>
      <c r="X66" s="35"/>
      <c r="Y66" s="35"/>
      <c r="Z66" s="35"/>
      <c r="AA66" s="35"/>
      <c r="AB66" s="35"/>
      <c r="AC66" s="35"/>
      <c r="AD66" s="35"/>
      <c r="AE66" s="35"/>
    </row>
    <row r="67" spans="1:31" s="2" customFormat="1" ht="6.95" customHeight="1">
      <c r="A67" s="35"/>
      <c r="B67" s="48"/>
      <c r="C67" s="49"/>
      <c r="D67" s="49"/>
      <c r="E67" s="49"/>
      <c r="F67" s="49"/>
      <c r="G67" s="49"/>
      <c r="H67" s="49"/>
      <c r="I67" s="143"/>
      <c r="J67" s="49"/>
      <c r="K67" s="49"/>
      <c r="L67" s="117"/>
      <c r="S67" s="35"/>
      <c r="T67" s="35"/>
      <c r="U67" s="35"/>
      <c r="V67" s="35"/>
      <c r="W67" s="35"/>
      <c r="X67" s="35"/>
      <c r="Y67" s="35"/>
      <c r="Z67" s="35"/>
      <c r="AA67" s="35"/>
      <c r="AB67" s="35"/>
      <c r="AC67" s="35"/>
      <c r="AD67" s="35"/>
      <c r="AE67" s="35"/>
    </row>
    <row r="71" spans="1:31" s="2" customFormat="1" ht="6.95" customHeight="1">
      <c r="A71" s="35"/>
      <c r="B71" s="50"/>
      <c r="C71" s="51"/>
      <c r="D71" s="51"/>
      <c r="E71" s="51"/>
      <c r="F71" s="51"/>
      <c r="G71" s="51"/>
      <c r="H71" s="51"/>
      <c r="I71" s="146"/>
      <c r="J71" s="51"/>
      <c r="K71" s="51"/>
      <c r="L71" s="117"/>
      <c r="S71" s="35"/>
      <c r="T71" s="35"/>
      <c r="U71" s="35"/>
      <c r="V71" s="35"/>
      <c r="W71" s="35"/>
      <c r="X71" s="35"/>
      <c r="Y71" s="35"/>
      <c r="Z71" s="35"/>
      <c r="AA71" s="35"/>
      <c r="AB71" s="35"/>
      <c r="AC71" s="35"/>
      <c r="AD71" s="35"/>
      <c r="AE71" s="35"/>
    </row>
    <row r="72" spans="1:31" s="2" customFormat="1" ht="24.95" customHeight="1">
      <c r="A72" s="35"/>
      <c r="B72" s="36"/>
      <c r="C72" s="24" t="s">
        <v>191</v>
      </c>
      <c r="D72" s="37"/>
      <c r="E72" s="37"/>
      <c r="F72" s="37"/>
      <c r="G72" s="37"/>
      <c r="H72" s="37"/>
      <c r="I72" s="116"/>
      <c r="J72" s="37"/>
      <c r="K72" s="37"/>
      <c r="L72" s="117"/>
      <c r="S72" s="35"/>
      <c r="T72" s="35"/>
      <c r="U72" s="35"/>
      <c r="V72" s="35"/>
      <c r="W72" s="35"/>
      <c r="X72" s="35"/>
      <c r="Y72" s="35"/>
      <c r="Z72" s="35"/>
      <c r="AA72" s="35"/>
      <c r="AB72" s="35"/>
      <c r="AC72" s="35"/>
      <c r="AD72" s="35"/>
      <c r="AE72" s="35"/>
    </row>
    <row r="73" spans="1:31" s="2" customFormat="1" ht="6.95" customHeight="1">
      <c r="A73" s="35"/>
      <c r="B73" s="36"/>
      <c r="C73" s="37"/>
      <c r="D73" s="37"/>
      <c r="E73" s="37"/>
      <c r="F73" s="37"/>
      <c r="G73" s="37"/>
      <c r="H73" s="37"/>
      <c r="I73" s="116"/>
      <c r="J73" s="37"/>
      <c r="K73" s="37"/>
      <c r="L73" s="117"/>
      <c r="S73" s="35"/>
      <c r="T73" s="35"/>
      <c r="U73" s="35"/>
      <c r="V73" s="35"/>
      <c r="W73" s="35"/>
      <c r="X73" s="35"/>
      <c r="Y73" s="35"/>
      <c r="Z73" s="35"/>
      <c r="AA73" s="35"/>
      <c r="AB73" s="35"/>
      <c r="AC73" s="35"/>
      <c r="AD73" s="35"/>
      <c r="AE73" s="35"/>
    </row>
    <row r="74" spans="1:31" s="2" customFormat="1" ht="12" customHeight="1">
      <c r="A74" s="35"/>
      <c r="B74" s="36"/>
      <c r="C74" s="30" t="s">
        <v>16</v>
      </c>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16.5" customHeight="1">
      <c r="A75" s="35"/>
      <c r="B75" s="36"/>
      <c r="C75" s="37"/>
      <c r="D75" s="37"/>
      <c r="E75" s="396" t="str">
        <f>E7</f>
        <v>Základní škola U Elektry</v>
      </c>
      <c r="F75" s="397"/>
      <c r="G75" s="397"/>
      <c r="H75" s="397"/>
      <c r="I75" s="116"/>
      <c r="J75" s="37"/>
      <c r="K75" s="37"/>
      <c r="L75" s="117"/>
      <c r="S75" s="35"/>
      <c r="T75" s="35"/>
      <c r="U75" s="35"/>
      <c r="V75" s="35"/>
      <c r="W75" s="35"/>
      <c r="X75" s="35"/>
      <c r="Y75" s="35"/>
      <c r="Z75" s="35"/>
      <c r="AA75" s="35"/>
      <c r="AB75" s="35"/>
      <c r="AC75" s="35"/>
      <c r="AD75" s="35"/>
      <c r="AE75" s="35"/>
    </row>
    <row r="76" spans="1:31" s="2" customFormat="1" ht="12" customHeight="1">
      <c r="A76" s="35"/>
      <c r="B76" s="36"/>
      <c r="C76" s="30" t="s">
        <v>182</v>
      </c>
      <c r="D76" s="37"/>
      <c r="E76" s="37"/>
      <c r="F76" s="37"/>
      <c r="G76" s="37"/>
      <c r="H76" s="37"/>
      <c r="I76" s="116"/>
      <c r="J76" s="37"/>
      <c r="K76" s="37"/>
      <c r="L76" s="117"/>
      <c r="S76" s="35"/>
      <c r="T76" s="35"/>
      <c r="U76" s="35"/>
      <c r="V76" s="35"/>
      <c r="W76" s="35"/>
      <c r="X76" s="35"/>
      <c r="Y76" s="35"/>
      <c r="Z76" s="35"/>
      <c r="AA76" s="35"/>
      <c r="AB76" s="35"/>
      <c r="AC76" s="35"/>
      <c r="AD76" s="35"/>
      <c r="AE76" s="35"/>
    </row>
    <row r="77" spans="1:31" s="2" customFormat="1" ht="16.5" customHeight="1">
      <c r="A77" s="35"/>
      <c r="B77" s="36"/>
      <c r="C77" s="37"/>
      <c r="D77" s="37"/>
      <c r="E77" s="369" t="str">
        <f>E9</f>
        <v>SO 700_D.1.4.B - Chlazení</v>
      </c>
      <c r="F77" s="398"/>
      <c r="G77" s="398"/>
      <c r="H77" s="398"/>
      <c r="I77" s="116"/>
      <c r="J77" s="37"/>
      <c r="K77" s="37"/>
      <c r="L77" s="117"/>
      <c r="S77" s="35"/>
      <c r="T77" s="35"/>
      <c r="U77" s="35"/>
      <c r="V77" s="35"/>
      <c r="W77" s="35"/>
      <c r="X77" s="35"/>
      <c r="Y77" s="35"/>
      <c r="Z77" s="35"/>
      <c r="AA77" s="35"/>
      <c r="AB77" s="35"/>
      <c r="AC77" s="35"/>
      <c r="AD77" s="35"/>
      <c r="AE77" s="35"/>
    </row>
    <row r="78" spans="1:31" s="2" customFormat="1" ht="6.95" customHeight="1">
      <c r="A78" s="35"/>
      <c r="B78" s="36"/>
      <c r="C78" s="37"/>
      <c r="D78" s="37"/>
      <c r="E78" s="37"/>
      <c r="F78" s="37"/>
      <c r="G78" s="37"/>
      <c r="H78" s="37"/>
      <c r="I78" s="116"/>
      <c r="J78" s="37"/>
      <c r="K78" s="37"/>
      <c r="L78" s="117"/>
      <c r="S78" s="35"/>
      <c r="T78" s="35"/>
      <c r="U78" s="35"/>
      <c r="V78" s="35"/>
      <c r="W78" s="35"/>
      <c r="X78" s="35"/>
      <c r="Y78" s="35"/>
      <c r="Z78" s="35"/>
      <c r="AA78" s="35"/>
      <c r="AB78" s="35"/>
      <c r="AC78" s="35"/>
      <c r="AD78" s="35"/>
      <c r="AE78" s="35"/>
    </row>
    <row r="79" spans="1:31" s="2" customFormat="1" ht="12" customHeight="1">
      <c r="A79" s="35"/>
      <c r="B79" s="36"/>
      <c r="C79" s="30" t="s">
        <v>21</v>
      </c>
      <c r="D79" s="37"/>
      <c r="E79" s="37"/>
      <c r="F79" s="28" t="str">
        <f>F12</f>
        <v>Praha 9, k.ú. Vysočany</v>
      </c>
      <c r="G79" s="37"/>
      <c r="H79" s="37"/>
      <c r="I79" s="118" t="s">
        <v>23</v>
      </c>
      <c r="J79" s="60" t="str">
        <f>IF(J12="","",J12)</f>
        <v>10. 2. 2020</v>
      </c>
      <c r="K79" s="37"/>
      <c r="L79" s="117"/>
      <c r="S79" s="35"/>
      <c r="T79" s="35"/>
      <c r="U79" s="35"/>
      <c r="V79" s="35"/>
      <c r="W79" s="35"/>
      <c r="X79" s="35"/>
      <c r="Y79" s="35"/>
      <c r="Z79" s="35"/>
      <c r="AA79" s="35"/>
      <c r="AB79" s="35"/>
      <c r="AC79" s="35"/>
      <c r="AD79" s="35"/>
      <c r="AE79" s="35"/>
    </row>
    <row r="80" spans="1:31" s="2" customFormat="1" ht="6.95" customHeight="1">
      <c r="A80" s="35"/>
      <c r="B80" s="36"/>
      <c r="C80" s="37"/>
      <c r="D80" s="37"/>
      <c r="E80" s="37"/>
      <c r="F80" s="37"/>
      <c r="G80" s="37"/>
      <c r="H80" s="37"/>
      <c r="I80" s="116"/>
      <c r="J80" s="37"/>
      <c r="K80" s="37"/>
      <c r="L80" s="117"/>
      <c r="S80" s="35"/>
      <c r="T80" s="35"/>
      <c r="U80" s="35"/>
      <c r="V80" s="35"/>
      <c r="W80" s="35"/>
      <c r="X80" s="35"/>
      <c r="Y80" s="35"/>
      <c r="Z80" s="35"/>
      <c r="AA80" s="35"/>
      <c r="AB80" s="35"/>
      <c r="AC80" s="35"/>
      <c r="AD80" s="35"/>
      <c r="AE80" s="35"/>
    </row>
    <row r="81" spans="1:65" s="2" customFormat="1" ht="25.7" customHeight="1">
      <c r="A81" s="35"/>
      <c r="B81" s="36"/>
      <c r="C81" s="30" t="s">
        <v>25</v>
      </c>
      <c r="D81" s="37"/>
      <c r="E81" s="37"/>
      <c r="F81" s="28" t="str">
        <f>E15</f>
        <v>Městská část Praha 9</v>
      </c>
      <c r="G81" s="37"/>
      <c r="H81" s="37"/>
      <c r="I81" s="118" t="s">
        <v>31</v>
      </c>
      <c r="J81" s="33" t="str">
        <f>E21</f>
        <v>BOMART spol. s r.o.</v>
      </c>
      <c r="K81" s="37"/>
      <c r="L81" s="117"/>
      <c r="S81" s="35"/>
      <c r="T81" s="35"/>
      <c r="U81" s="35"/>
      <c r="V81" s="35"/>
      <c r="W81" s="35"/>
      <c r="X81" s="35"/>
      <c r="Y81" s="35"/>
      <c r="Z81" s="35"/>
      <c r="AA81" s="35"/>
      <c r="AB81" s="35"/>
      <c r="AC81" s="35"/>
      <c r="AD81" s="35"/>
      <c r="AE81" s="35"/>
    </row>
    <row r="82" spans="1:65" s="2" customFormat="1" ht="15.2" customHeight="1">
      <c r="A82" s="35"/>
      <c r="B82" s="36"/>
      <c r="C82" s="30" t="s">
        <v>29</v>
      </c>
      <c r="D82" s="37"/>
      <c r="E82" s="37"/>
      <c r="F82" s="28" t="str">
        <f>IF(E18="","",E18)</f>
        <v>Vyplň údaj</v>
      </c>
      <c r="G82" s="37"/>
      <c r="H82" s="37"/>
      <c r="I82" s="118" t="s">
        <v>34</v>
      </c>
      <c r="J82" s="33" t="str">
        <f>E24</f>
        <v xml:space="preserve"> </v>
      </c>
      <c r="K82" s="37"/>
      <c r="L82" s="117"/>
      <c r="S82" s="35"/>
      <c r="T82" s="35"/>
      <c r="U82" s="35"/>
      <c r="V82" s="35"/>
      <c r="W82" s="35"/>
      <c r="X82" s="35"/>
      <c r="Y82" s="35"/>
      <c r="Z82" s="35"/>
      <c r="AA82" s="35"/>
      <c r="AB82" s="35"/>
      <c r="AC82" s="35"/>
      <c r="AD82" s="35"/>
      <c r="AE82" s="35"/>
    </row>
    <row r="83" spans="1:65" s="2" customFormat="1" ht="10.35" customHeight="1">
      <c r="A83" s="35"/>
      <c r="B83" s="36"/>
      <c r="C83" s="37"/>
      <c r="D83" s="37"/>
      <c r="E83" s="37"/>
      <c r="F83" s="37"/>
      <c r="G83" s="37"/>
      <c r="H83" s="37"/>
      <c r="I83" s="116"/>
      <c r="J83" s="37"/>
      <c r="K83" s="37"/>
      <c r="L83" s="117"/>
      <c r="S83" s="35"/>
      <c r="T83" s="35"/>
      <c r="U83" s="35"/>
      <c r="V83" s="35"/>
      <c r="W83" s="35"/>
      <c r="X83" s="35"/>
      <c r="Y83" s="35"/>
      <c r="Z83" s="35"/>
      <c r="AA83" s="35"/>
      <c r="AB83" s="35"/>
      <c r="AC83" s="35"/>
      <c r="AD83" s="35"/>
      <c r="AE83" s="35"/>
    </row>
    <row r="84" spans="1:65" s="11" customFormat="1" ht="29.25" customHeight="1">
      <c r="A84" s="165"/>
      <c r="B84" s="166"/>
      <c r="C84" s="167" t="s">
        <v>192</v>
      </c>
      <c r="D84" s="168" t="s">
        <v>57</v>
      </c>
      <c r="E84" s="168" t="s">
        <v>53</v>
      </c>
      <c r="F84" s="168" t="s">
        <v>54</v>
      </c>
      <c r="G84" s="168" t="s">
        <v>193</v>
      </c>
      <c r="H84" s="168" t="s">
        <v>194</v>
      </c>
      <c r="I84" s="169" t="s">
        <v>195</v>
      </c>
      <c r="J84" s="168" t="s">
        <v>186</v>
      </c>
      <c r="K84" s="170" t="s">
        <v>196</v>
      </c>
      <c r="L84" s="171"/>
      <c r="M84" s="69" t="s">
        <v>19</v>
      </c>
      <c r="N84" s="70" t="s">
        <v>42</v>
      </c>
      <c r="O84" s="70" t="s">
        <v>197</v>
      </c>
      <c r="P84" s="70" t="s">
        <v>198</v>
      </c>
      <c r="Q84" s="70" t="s">
        <v>199</v>
      </c>
      <c r="R84" s="70" t="s">
        <v>200</v>
      </c>
      <c r="S84" s="70" t="s">
        <v>201</v>
      </c>
      <c r="T84" s="71" t="s">
        <v>202</v>
      </c>
      <c r="U84" s="165"/>
      <c r="V84" s="165"/>
      <c r="W84" s="165"/>
      <c r="X84" s="165"/>
      <c r="Y84" s="165"/>
      <c r="Z84" s="165"/>
      <c r="AA84" s="165"/>
      <c r="AB84" s="165"/>
      <c r="AC84" s="165"/>
      <c r="AD84" s="165"/>
      <c r="AE84" s="165"/>
    </row>
    <row r="85" spans="1:65" s="2" customFormat="1" ht="22.9" customHeight="1">
      <c r="A85" s="35"/>
      <c r="B85" s="36"/>
      <c r="C85" s="76" t="s">
        <v>203</v>
      </c>
      <c r="D85" s="37"/>
      <c r="E85" s="37"/>
      <c r="F85" s="37"/>
      <c r="G85" s="37"/>
      <c r="H85" s="37"/>
      <c r="I85" s="116"/>
      <c r="J85" s="172">
        <f>BK85</f>
        <v>0</v>
      </c>
      <c r="K85" s="37"/>
      <c r="L85" s="40"/>
      <c r="M85" s="72"/>
      <c r="N85" s="173"/>
      <c r="O85" s="73"/>
      <c r="P85" s="174">
        <f>P86+P106+P113+P120+P127+P134</f>
        <v>0</v>
      </c>
      <c r="Q85" s="73"/>
      <c r="R85" s="174">
        <f>R86+R106+R113+R120+R127+R134</f>
        <v>0</v>
      </c>
      <c r="S85" s="73"/>
      <c r="T85" s="175">
        <f>T86+T106+T113+T120+T127+T134</f>
        <v>0</v>
      </c>
      <c r="U85" s="35"/>
      <c r="V85" s="35"/>
      <c r="W85" s="35"/>
      <c r="X85" s="35"/>
      <c r="Y85" s="35"/>
      <c r="Z85" s="35"/>
      <c r="AA85" s="35"/>
      <c r="AB85" s="35"/>
      <c r="AC85" s="35"/>
      <c r="AD85" s="35"/>
      <c r="AE85" s="35"/>
      <c r="AT85" s="18" t="s">
        <v>71</v>
      </c>
      <c r="AU85" s="18" t="s">
        <v>187</v>
      </c>
      <c r="BK85" s="176">
        <f>BK86+BK106+BK113+BK120+BK127+BK134</f>
        <v>0</v>
      </c>
    </row>
    <row r="86" spans="1:65" s="12" customFormat="1" ht="25.9" customHeight="1">
      <c r="B86" s="177"/>
      <c r="C86" s="178"/>
      <c r="D86" s="179" t="s">
        <v>71</v>
      </c>
      <c r="E86" s="180" t="s">
        <v>846</v>
      </c>
      <c r="F86" s="180" t="s">
        <v>19</v>
      </c>
      <c r="G86" s="178"/>
      <c r="H86" s="178"/>
      <c r="I86" s="181"/>
      <c r="J86" s="182">
        <f>BK86</f>
        <v>0</v>
      </c>
      <c r="K86" s="178"/>
      <c r="L86" s="183"/>
      <c r="M86" s="184"/>
      <c r="N86" s="185"/>
      <c r="O86" s="185"/>
      <c r="P86" s="186">
        <f>SUM(P87:P105)</f>
        <v>0</v>
      </c>
      <c r="Q86" s="185"/>
      <c r="R86" s="186">
        <f>SUM(R87:R105)</f>
        <v>0</v>
      </c>
      <c r="S86" s="185"/>
      <c r="T86" s="187">
        <f>SUM(T87:T105)</f>
        <v>0</v>
      </c>
      <c r="AR86" s="188" t="s">
        <v>80</v>
      </c>
      <c r="AT86" s="189" t="s">
        <v>71</v>
      </c>
      <c r="AU86" s="189" t="s">
        <v>72</v>
      </c>
      <c r="AY86" s="188" t="s">
        <v>206</v>
      </c>
      <c r="BK86" s="190">
        <f>SUM(BK87:BK105)</f>
        <v>0</v>
      </c>
    </row>
    <row r="87" spans="1:65" s="2" customFormat="1" ht="33" customHeight="1">
      <c r="A87" s="35"/>
      <c r="B87" s="36"/>
      <c r="C87" s="193" t="s">
        <v>72</v>
      </c>
      <c r="D87" s="193" t="s">
        <v>208</v>
      </c>
      <c r="E87" s="194" t="s">
        <v>5268</v>
      </c>
      <c r="F87" s="195" t="s">
        <v>5269</v>
      </c>
      <c r="G87" s="196" t="s">
        <v>862</v>
      </c>
      <c r="H87" s="197">
        <v>1</v>
      </c>
      <c r="I87" s="198"/>
      <c r="J87" s="199">
        <f t="shared" ref="J87:J105" si="0">ROUND(I87*H87,2)</f>
        <v>0</v>
      </c>
      <c r="K87" s="195" t="s">
        <v>19</v>
      </c>
      <c r="L87" s="40"/>
      <c r="M87" s="200" t="s">
        <v>19</v>
      </c>
      <c r="N87" s="201" t="s">
        <v>43</v>
      </c>
      <c r="O87" s="65"/>
      <c r="P87" s="202">
        <f t="shared" ref="P87:P105" si="1">O87*H87</f>
        <v>0</v>
      </c>
      <c r="Q87" s="202">
        <v>0</v>
      </c>
      <c r="R87" s="202">
        <f t="shared" ref="R87:R105" si="2">Q87*H87</f>
        <v>0</v>
      </c>
      <c r="S87" s="202">
        <v>0</v>
      </c>
      <c r="T87" s="203">
        <f t="shared" ref="T87:T105" si="3">S87*H87</f>
        <v>0</v>
      </c>
      <c r="U87" s="35"/>
      <c r="V87" s="35"/>
      <c r="W87" s="35"/>
      <c r="X87" s="35"/>
      <c r="Y87" s="35"/>
      <c r="Z87" s="35"/>
      <c r="AA87" s="35"/>
      <c r="AB87" s="35"/>
      <c r="AC87" s="35"/>
      <c r="AD87" s="35"/>
      <c r="AE87" s="35"/>
      <c r="AR87" s="204" t="s">
        <v>212</v>
      </c>
      <c r="AT87" s="204" t="s">
        <v>208</v>
      </c>
      <c r="AU87" s="204" t="s">
        <v>80</v>
      </c>
      <c r="AY87" s="18" t="s">
        <v>206</v>
      </c>
      <c r="BE87" s="205">
        <f t="shared" ref="BE87:BE105" si="4">IF(N87="základní",J87,0)</f>
        <v>0</v>
      </c>
      <c r="BF87" s="205">
        <f t="shared" ref="BF87:BF105" si="5">IF(N87="snížená",J87,0)</f>
        <v>0</v>
      </c>
      <c r="BG87" s="205">
        <f t="shared" ref="BG87:BG105" si="6">IF(N87="zákl. přenesená",J87,0)</f>
        <v>0</v>
      </c>
      <c r="BH87" s="205">
        <f t="shared" ref="BH87:BH105" si="7">IF(N87="sníž. přenesená",J87,0)</f>
        <v>0</v>
      </c>
      <c r="BI87" s="205">
        <f t="shared" ref="BI87:BI105" si="8">IF(N87="nulová",J87,0)</f>
        <v>0</v>
      </c>
      <c r="BJ87" s="18" t="s">
        <v>80</v>
      </c>
      <c r="BK87" s="205">
        <f t="shared" ref="BK87:BK105" si="9">ROUND(I87*H87,2)</f>
        <v>0</v>
      </c>
      <c r="BL87" s="18" t="s">
        <v>212</v>
      </c>
      <c r="BM87" s="204" t="s">
        <v>82</v>
      </c>
    </row>
    <row r="88" spans="1:65" s="2" customFormat="1" ht="21.75" customHeight="1">
      <c r="A88" s="35"/>
      <c r="B88" s="36"/>
      <c r="C88" s="193" t="s">
        <v>72</v>
      </c>
      <c r="D88" s="193" t="s">
        <v>208</v>
      </c>
      <c r="E88" s="194" t="s">
        <v>5270</v>
      </c>
      <c r="F88" s="195" t="s">
        <v>5271</v>
      </c>
      <c r="G88" s="196" t="s">
        <v>862</v>
      </c>
      <c r="H88" s="197">
        <v>3</v>
      </c>
      <c r="I88" s="198"/>
      <c r="J88" s="199">
        <f t="shared" si="0"/>
        <v>0</v>
      </c>
      <c r="K88" s="195" t="s">
        <v>19</v>
      </c>
      <c r="L88" s="40"/>
      <c r="M88" s="200" t="s">
        <v>19</v>
      </c>
      <c r="N88" s="201" t="s">
        <v>43</v>
      </c>
      <c r="O88" s="65"/>
      <c r="P88" s="202">
        <f t="shared" si="1"/>
        <v>0</v>
      </c>
      <c r="Q88" s="202">
        <v>0</v>
      </c>
      <c r="R88" s="202">
        <f t="shared" si="2"/>
        <v>0</v>
      </c>
      <c r="S88" s="202">
        <v>0</v>
      </c>
      <c r="T88" s="203">
        <f t="shared" si="3"/>
        <v>0</v>
      </c>
      <c r="U88" s="35"/>
      <c r="V88" s="35"/>
      <c r="W88" s="35"/>
      <c r="X88" s="35"/>
      <c r="Y88" s="35"/>
      <c r="Z88" s="35"/>
      <c r="AA88" s="35"/>
      <c r="AB88" s="35"/>
      <c r="AC88" s="35"/>
      <c r="AD88" s="35"/>
      <c r="AE88" s="35"/>
      <c r="AR88" s="204" t="s">
        <v>212</v>
      </c>
      <c r="AT88" s="204" t="s">
        <v>208</v>
      </c>
      <c r="AU88" s="204" t="s">
        <v>80</v>
      </c>
      <c r="AY88" s="18" t="s">
        <v>206</v>
      </c>
      <c r="BE88" s="205">
        <f t="shared" si="4"/>
        <v>0</v>
      </c>
      <c r="BF88" s="205">
        <f t="shared" si="5"/>
        <v>0</v>
      </c>
      <c r="BG88" s="205">
        <f t="shared" si="6"/>
        <v>0</v>
      </c>
      <c r="BH88" s="205">
        <f t="shared" si="7"/>
        <v>0</v>
      </c>
      <c r="BI88" s="205">
        <f t="shared" si="8"/>
        <v>0</v>
      </c>
      <c r="BJ88" s="18" t="s">
        <v>80</v>
      </c>
      <c r="BK88" s="205">
        <f t="shared" si="9"/>
        <v>0</v>
      </c>
      <c r="BL88" s="18" t="s">
        <v>212</v>
      </c>
      <c r="BM88" s="204" t="s">
        <v>212</v>
      </c>
    </row>
    <row r="89" spans="1:65" s="2" customFormat="1" ht="21.75" customHeight="1">
      <c r="A89" s="35"/>
      <c r="B89" s="36"/>
      <c r="C89" s="193" t="s">
        <v>72</v>
      </c>
      <c r="D89" s="193" t="s">
        <v>208</v>
      </c>
      <c r="E89" s="194" t="s">
        <v>5272</v>
      </c>
      <c r="F89" s="195" t="s">
        <v>5273</v>
      </c>
      <c r="G89" s="196" t="s">
        <v>862</v>
      </c>
      <c r="H89" s="197">
        <v>1</v>
      </c>
      <c r="I89" s="198"/>
      <c r="J89" s="199">
        <f t="shared" si="0"/>
        <v>0</v>
      </c>
      <c r="K89" s="195" t="s">
        <v>19</v>
      </c>
      <c r="L89" s="40"/>
      <c r="M89" s="200" t="s">
        <v>19</v>
      </c>
      <c r="N89" s="201" t="s">
        <v>43</v>
      </c>
      <c r="O89" s="65"/>
      <c r="P89" s="202">
        <f t="shared" si="1"/>
        <v>0</v>
      </c>
      <c r="Q89" s="202">
        <v>0</v>
      </c>
      <c r="R89" s="202">
        <f t="shared" si="2"/>
        <v>0</v>
      </c>
      <c r="S89" s="202">
        <v>0</v>
      </c>
      <c r="T89" s="203">
        <f t="shared" si="3"/>
        <v>0</v>
      </c>
      <c r="U89" s="35"/>
      <c r="V89" s="35"/>
      <c r="W89" s="35"/>
      <c r="X89" s="35"/>
      <c r="Y89" s="35"/>
      <c r="Z89" s="35"/>
      <c r="AA89" s="35"/>
      <c r="AB89" s="35"/>
      <c r="AC89" s="35"/>
      <c r="AD89" s="35"/>
      <c r="AE89" s="35"/>
      <c r="AR89" s="204" t="s">
        <v>212</v>
      </c>
      <c r="AT89" s="204" t="s">
        <v>208</v>
      </c>
      <c r="AU89" s="204" t="s">
        <v>80</v>
      </c>
      <c r="AY89" s="18" t="s">
        <v>206</v>
      </c>
      <c r="BE89" s="205">
        <f t="shared" si="4"/>
        <v>0</v>
      </c>
      <c r="BF89" s="205">
        <f t="shared" si="5"/>
        <v>0</v>
      </c>
      <c r="BG89" s="205">
        <f t="shared" si="6"/>
        <v>0</v>
      </c>
      <c r="BH89" s="205">
        <f t="shared" si="7"/>
        <v>0</v>
      </c>
      <c r="BI89" s="205">
        <f t="shared" si="8"/>
        <v>0</v>
      </c>
      <c r="BJ89" s="18" t="s">
        <v>80</v>
      </c>
      <c r="BK89" s="205">
        <f t="shared" si="9"/>
        <v>0</v>
      </c>
      <c r="BL89" s="18" t="s">
        <v>212</v>
      </c>
      <c r="BM89" s="204" t="s">
        <v>231</v>
      </c>
    </row>
    <row r="90" spans="1:65" s="2" customFormat="1" ht="21.75" customHeight="1">
      <c r="A90" s="35"/>
      <c r="B90" s="36"/>
      <c r="C90" s="193" t="s">
        <v>72</v>
      </c>
      <c r="D90" s="193" t="s">
        <v>208</v>
      </c>
      <c r="E90" s="194" t="s">
        <v>5274</v>
      </c>
      <c r="F90" s="195" t="s">
        <v>5275</v>
      </c>
      <c r="G90" s="196" t="s">
        <v>862</v>
      </c>
      <c r="H90" s="197">
        <v>2</v>
      </c>
      <c r="I90" s="198"/>
      <c r="J90" s="199">
        <f t="shared" si="0"/>
        <v>0</v>
      </c>
      <c r="K90" s="195" t="s">
        <v>19</v>
      </c>
      <c r="L90" s="40"/>
      <c r="M90" s="200" t="s">
        <v>19</v>
      </c>
      <c r="N90" s="201" t="s">
        <v>43</v>
      </c>
      <c r="O90" s="65"/>
      <c r="P90" s="202">
        <f t="shared" si="1"/>
        <v>0</v>
      </c>
      <c r="Q90" s="202">
        <v>0</v>
      </c>
      <c r="R90" s="202">
        <f t="shared" si="2"/>
        <v>0</v>
      </c>
      <c r="S90" s="202">
        <v>0</v>
      </c>
      <c r="T90" s="203">
        <f t="shared" si="3"/>
        <v>0</v>
      </c>
      <c r="U90" s="35"/>
      <c r="V90" s="35"/>
      <c r="W90" s="35"/>
      <c r="X90" s="35"/>
      <c r="Y90" s="35"/>
      <c r="Z90" s="35"/>
      <c r="AA90" s="35"/>
      <c r="AB90" s="35"/>
      <c r="AC90" s="35"/>
      <c r="AD90" s="35"/>
      <c r="AE90" s="35"/>
      <c r="AR90" s="204" t="s">
        <v>212</v>
      </c>
      <c r="AT90" s="204" t="s">
        <v>208</v>
      </c>
      <c r="AU90" s="204" t="s">
        <v>80</v>
      </c>
      <c r="AY90" s="18" t="s">
        <v>206</v>
      </c>
      <c r="BE90" s="205">
        <f t="shared" si="4"/>
        <v>0</v>
      </c>
      <c r="BF90" s="205">
        <f t="shared" si="5"/>
        <v>0</v>
      </c>
      <c r="BG90" s="205">
        <f t="shared" si="6"/>
        <v>0</v>
      </c>
      <c r="BH90" s="205">
        <f t="shared" si="7"/>
        <v>0</v>
      </c>
      <c r="BI90" s="205">
        <f t="shared" si="8"/>
        <v>0</v>
      </c>
      <c r="BJ90" s="18" t="s">
        <v>80</v>
      </c>
      <c r="BK90" s="205">
        <f t="shared" si="9"/>
        <v>0</v>
      </c>
      <c r="BL90" s="18" t="s">
        <v>212</v>
      </c>
      <c r="BM90" s="204" t="s">
        <v>239</v>
      </c>
    </row>
    <row r="91" spans="1:65" s="2" customFormat="1" ht="21.75" customHeight="1">
      <c r="A91" s="35"/>
      <c r="B91" s="36"/>
      <c r="C91" s="193" t="s">
        <v>72</v>
      </c>
      <c r="D91" s="193" t="s">
        <v>208</v>
      </c>
      <c r="E91" s="194" t="s">
        <v>5276</v>
      </c>
      <c r="F91" s="195" t="s">
        <v>5277</v>
      </c>
      <c r="G91" s="196" t="s">
        <v>862</v>
      </c>
      <c r="H91" s="197">
        <v>2</v>
      </c>
      <c r="I91" s="198"/>
      <c r="J91" s="199">
        <f t="shared" si="0"/>
        <v>0</v>
      </c>
      <c r="K91" s="195" t="s">
        <v>19</v>
      </c>
      <c r="L91" s="40"/>
      <c r="M91" s="200" t="s">
        <v>19</v>
      </c>
      <c r="N91" s="201" t="s">
        <v>43</v>
      </c>
      <c r="O91" s="65"/>
      <c r="P91" s="202">
        <f t="shared" si="1"/>
        <v>0</v>
      </c>
      <c r="Q91" s="202">
        <v>0</v>
      </c>
      <c r="R91" s="202">
        <f t="shared" si="2"/>
        <v>0</v>
      </c>
      <c r="S91" s="202">
        <v>0</v>
      </c>
      <c r="T91" s="203">
        <f t="shared" si="3"/>
        <v>0</v>
      </c>
      <c r="U91" s="35"/>
      <c r="V91" s="35"/>
      <c r="W91" s="35"/>
      <c r="X91" s="35"/>
      <c r="Y91" s="35"/>
      <c r="Z91" s="35"/>
      <c r="AA91" s="35"/>
      <c r="AB91" s="35"/>
      <c r="AC91" s="35"/>
      <c r="AD91" s="35"/>
      <c r="AE91" s="35"/>
      <c r="AR91" s="204" t="s">
        <v>212</v>
      </c>
      <c r="AT91" s="204" t="s">
        <v>208</v>
      </c>
      <c r="AU91" s="204" t="s">
        <v>80</v>
      </c>
      <c r="AY91" s="18" t="s">
        <v>206</v>
      </c>
      <c r="BE91" s="205">
        <f t="shared" si="4"/>
        <v>0</v>
      </c>
      <c r="BF91" s="205">
        <f t="shared" si="5"/>
        <v>0</v>
      </c>
      <c r="BG91" s="205">
        <f t="shared" si="6"/>
        <v>0</v>
      </c>
      <c r="BH91" s="205">
        <f t="shared" si="7"/>
        <v>0</v>
      </c>
      <c r="BI91" s="205">
        <f t="shared" si="8"/>
        <v>0</v>
      </c>
      <c r="BJ91" s="18" t="s">
        <v>80</v>
      </c>
      <c r="BK91" s="205">
        <f t="shared" si="9"/>
        <v>0</v>
      </c>
      <c r="BL91" s="18" t="s">
        <v>212</v>
      </c>
      <c r="BM91" s="204" t="s">
        <v>248</v>
      </c>
    </row>
    <row r="92" spans="1:65" s="2" customFormat="1" ht="16.5" customHeight="1">
      <c r="A92" s="35"/>
      <c r="B92" s="36"/>
      <c r="C92" s="193" t="s">
        <v>72</v>
      </c>
      <c r="D92" s="193" t="s">
        <v>208</v>
      </c>
      <c r="E92" s="194" t="s">
        <v>5278</v>
      </c>
      <c r="F92" s="195" t="s">
        <v>5279</v>
      </c>
      <c r="G92" s="196" t="s">
        <v>5192</v>
      </c>
      <c r="H92" s="197">
        <v>10</v>
      </c>
      <c r="I92" s="198"/>
      <c r="J92" s="199">
        <f t="shared" si="0"/>
        <v>0</v>
      </c>
      <c r="K92" s="195" t="s">
        <v>19</v>
      </c>
      <c r="L92" s="40"/>
      <c r="M92" s="200" t="s">
        <v>19</v>
      </c>
      <c r="N92" s="201" t="s">
        <v>43</v>
      </c>
      <c r="O92" s="65"/>
      <c r="P92" s="202">
        <f t="shared" si="1"/>
        <v>0</v>
      </c>
      <c r="Q92" s="202">
        <v>0</v>
      </c>
      <c r="R92" s="202">
        <f t="shared" si="2"/>
        <v>0</v>
      </c>
      <c r="S92" s="202">
        <v>0</v>
      </c>
      <c r="T92" s="203">
        <f t="shared" si="3"/>
        <v>0</v>
      </c>
      <c r="U92" s="35"/>
      <c r="V92" s="35"/>
      <c r="W92" s="35"/>
      <c r="X92" s="35"/>
      <c r="Y92" s="35"/>
      <c r="Z92" s="35"/>
      <c r="AA92" s="35"/>
      <c r="AB92" s="35"/>
      <c r="AC92" s="35"/>
      <c r="AD92" s="35"/>
      <c r="AE92" s="35"/>
      <c r="AR92" s="204" t="s">
        <v>212</v>
      </c>
      <c r="AT92" s="204" t="s">
        <v>208</v>
      </c>
      <c r="AU92" s="204" t="s">
        <v>80</v>
      </c>
      <c r="AY92" s="18" t="s">
        <v>206</v>
      </c>
      <c r="BE92" s="205">
        <f t="shared" si="4"/>
        <v>0</v>
      </c>
      <c r="BF92" s="205">
        <f t="shared" si="5"/>
        <v>0</v>
      </c>
      <c r="BG92" s="205">
        <f t="shared" si="6"/>
        <v>0</v>
      </c>
      <c r="BH92" s="205">
        <f t="shared" si="7"/>
        <v>0</v>
      </c>
      <c r="BI92" s="205">
        <f t="shared" si="8"/>
        <v>0</v>
      </c>
      <c r="BJ92" s="18" t="s">
        <v>80</v>
      </c>
      <c r="BK92" s="205">
        <f t="shared" si="9"/>
        <v>0</v>
      </c>
      <c r="BL92" s="18" t="s">
        <v>212</v>
      </c>
      <c r="BM92" s="204" t="s">
        <v>257</v>
      </c>
    </row>
    <row r="93" spans="1:65" s="2" customFormat="1" ht="16.5" customHeight="1">
      <c r="A93" s="35"/>
      <c r="B93" s="36"/>
      <c r="C93" s="193" t="s">
        <v>72</v>
      </c>
      <c r="D93" s="193" t="s">
        <v>208</v>
      </c>
      <c r="E93" s="194" t="s">
        <v>5280</v>
      </c>
      <c r="F93" s="195" t="s">
        <v>5281</v>
      </c>
      <c r="G93" s="196" t="s">
        <v>5192</v>
      </c>
      <c r="H93" s="197">
        <v>60</v>
      </c>
      <c r="I93" s="198"/>
      <c r="J93" s="199">
        <f t="shared" si="0"/>
        <v>0</v>
      </c>
      <c r="K93" s="195" t="s">
        <v>19</v>
      </c>
      <c r="L93" s="40"/>
      <c r="M93" s="200" t="s">
        <v>19</v>
      </c>
      <c r="N93" s="201" t="s">
        <v>43</v>
      </c>
      <c r="O93" s="65"/>
      <c r="P93" s="202">
        <f t="shared" si="1"/>
        <v>0</v>
      </c>
      <c r="Q93" s="202">
        <v>0</v>
      </c>
      <c r="R93" s="202">
        <f t="shared" si="2"/>
        <v>0</v>
      </c>
      <c r="S93" s="202">
        <v>0</v>
      </c>
      <c r="T93" s="203">
        <f t="shared" si="3"/>
        <v>0</v>
      </c>
      <c r="U93" s="35"/>
      <c r="V93" s="35"/>
      <c r="W93" s="35"/>
      <c r="X93" s="35"/>
      <c r="Y93" s="35"/>
      <c r="Z93" s="35"/>
      <c r="AA93" s="35"/>
      <c r="AB93" s="35"/>
      <c r="AC93" s="35"/>
      <c r="AD93" s="35"/>
      <c r="AE93" s="35"/>
      <c r="AR93" s="204" t="s">
        <v>212</v>
      </c>
      <c r="AT93" s="204" t="s">
        <v>208</v>
      </c>
      <c r="AU93" s="204" t="s">
        <v>80</v>
      </c>
      <c r="AY93" s="18" t="s">
        <v>206</v>
      </c>
      <c r="BE93" s="205">
        <f t="shared" si="4"/>
        <v>0</v>
      </c>
      <c r="BF93" s="205">
        <f t="shared" si="5"/>
        <v>0</v>
      </c>
      <c r="BG93" s="205">
        <f t="shared" si="6"/>
        <v>0</v>
      </c>
      <c r="BH93" s="205">
        <f t="shared" si="7"/>
        <v>0</v>
      </c>
      <c r="BI93" s="205">
        <f t="shared" si="8"/>
        <v>0</v>
      </c>
      <c r="BJ93" s="18" t="s">
        <v>80</v>
      </c>
      <c r="BK93" s="205">
        <f t="shared" si="9"/>
        <v>0</v>
      </c>
      <c r="BL93" s="18" t="s">
        <v>212</v>
      </c>
      <c r="BM93" s="204" t="s">
        <v>266</v>
      </c>
    </row>
    <row r="94" spans="1:65" s="2" customFormat="1" ht="16.5" customHeight="1">
      <c r="A94" s="35"/>
      <c r="B94" s="36"/>
      <c r="C94" s="193" t="s">
        <v>72</v>
      </c>
      <c r="D94" s="193" t="s">
        <v>208</v>
      </c>
      <c r="E94" s="194" t="s">
        <v>5282</v>
      </c>
      <c r="F94" s="195" t="s">
        <v>5283</v>
      </c>
      <c r="G94" s="196" t="s">
        <v>5192</v>
      </c>
      <c r="H94" s="197">
        <v>45</v>
      </c>
      <c r="I94" s="198"/>
      <c r="J94" s="199">
        <f t="shared" si="0"/>
        <v>0</v>
      </c>
      <c r="K94" s="195" t="s">
        <v>19</v>
      </c>
      <c r="L94" s="40"/>
      <c r="M94" s="200" t="s">
        <v>19</v>
      </c>
      <c r="N94" s="201" t="s">
        <v>43</v>
      </c>
      <c r="O94" s="65"/>
      <c r="P94" s="202">
        <f t="shared" si="1"/>
        <v>0</v>
      </c>
      <c r="Q94" s="202">
        <v>0</v>
      </c>
      <c r="R94" s="202">
        <f t="shared" si="2"/>
        <v>0</v>
      </c>
      <c r="S94" s="202">
        <v>0</v>
      </c>
      <c r="T94" s="203">
        <f t="shared" si="3"/>
        <v>0</v>
      </c>
      <c r="U94" s="35"/>
      <c r="V94" s="35"/>
      <c r="W94" s="35"/>
      <c r="X94" s="35"/>
      <c r="Y94" s="35"/>
      <c r="Z94" s="35"/>
      <c r="AA94" s="35"/>
      <c r="AB94" s="35"/>
      <c r="AC94" s="35"/>
      <c r="AD94" s="35"/>
      <c r="AE94" s="35"/>
      <c r="AR94" s="204" t="s">
        <v>212</v>
      </c>
      <c r="AT94" s="204" t="s">
        <v>208</v>
      </c>
      <c r="AU94" s="204" t="s">
        <v>80</v>
      </c>
      <c r="AY94" s="18" t="s">
        <v>206</v>
      </c>
      <c r="BE94" s="205">
        <f t="shared" si="4"/>
        <v>0</v>
      </c>
      <c r="BF94" s="205">
        <f t="shared" si="5"/>
        <v>0</v>
      </c>
      <c r="BG94" s="205">
        <f t="shared" si="6"/>
        <v>0</v>
      </c>
      <c r="BH94" s="205">
        <f t="shared" si="7"/>
        <v>0</v>
      </c>
      <c r="BI94" s="205">
        <f t="shared" si="8"/>
        <v>0</v>
      </c>
      <c r="BJ94" s="18" t="s">
        <v>80</v>
      </c>
      <c r="BK94" s="205">
        <f t="shared" si="9"/>
        <v>0</v>
      </c>
      <c r="BL94" s="18" t="s">
        <v>212</v>
      </c>
      <c r="BM94" s="204" t="s">
        <v>343</v>
      </c>
    </row>
    <row r="95" spans="1:65" s="2" customFormat="1" ht="16.5" customHeight="1">
      <c r="A95" s="35"/>
      <c r="B95" s="36"/>
      <c r="C95" s="193" t="s">
        <v>72</v>
      </c>
      <c r="D95" s="193" t="s">
        <v>208</v>
      </c>
      <c r="E95" s="194" t="s">
        <v>5284</v>
      </c>
      <c r="F95" s="195" t="s">
        <v>5285</v>
      </c>
      <c r="G95" s="196" t="s">
        <v>5192</v>
      </c>
      <c r="H95" s="197">
        <v>52</v>
      </c>
      <c r="I95" s="198"/>
      <c r="J95" s="199">
        <f t="shared" si="0"/>
        <v>0</v>
      </c>
      <c r="K95" s="195" t="s">
        <v>19</v>
      </c>
      <c r="L95" s="40"/>
      <c r="M95" s="200" t="s">
        <v>19</v>
      </c>
      <c r="N95" s="201" t="s">
        <v>43</v>
      </c>
      <c r="O95" s="65"/>
      <c r="P95" s="202">
        <f t="shared" si="1"/>
        <v>0</v>
      </c>
      <c r="Q95" s="202">
        <v>0</v>
      </c>
      <c r="R95" s="202">
        <f t="shared" si="2"/>
        <v>0</v>
      </c>
      <c r="S95" s="202">
        <v>0</v>
      </c>
      <c r="T95" s="203">
        <f t="shared" si="3"/>
        <v>0</v>
      </c>
      <c r="U95" s="35"/>
      <c r="V95" s="35"/>
      <c r="W95" s="35"/>
      <c r="X95" s="35"/>
      <c r="Y95" s="35"/>
      <c r="Z95" s="35"/>
      <c r="AA95" s="35"/>
      <c r="AB95" s="35"/>
      <c r="AC95" s="35"/>
      <c r="AD95" s="35"/>
      <c r="AE95" s="35"/>
      <c r="AR95" s="204" t="s">
        <v>212</v>
      </c>
      <c r="AT95" s="204" t="s">
        <v>208</v>
      </c>
      <c r="AU95" s="204" t="s">
        <v>80</v>
      </c>
      <c r="AY95" s="18" t="s">
        <v>206</v>
      </c>
      <c r="BE95" s="205">
        <f t="shared" si="4"/>
        <v>0</v>
      </c>
      <c r="BF95" s="205">
        <f t="shared" si="5"/>
        <v>0</v>
      </c>
      <c r="BG95" s="205">
        <f t="shared" si="6"/>
        <v>0</v>
      </c>
      <c r="BH95" s="205">
        <f t="shared" si="7"/>
        <v>0</v>
      </c>
      <c r="BI95" s="205">
        <f t="shared" si="8"/>
        <v>0</v>
      </c>
      <c r="BJ95" s="18" t="s">
        <v>80</v>
      </c>
      <c r="BK95" s="205">
        <f t="shared" si="9"/>
        <v>0</v>
      </c>
      <c r="BL95" s="18" t="s">
        <v>212</v>
      </c>
      <c r="BM95" s="204" t="s">
        <v>353</v>
      </c>
    </row>
    <row r="96" spans="1:65" s="2" customFormat="1" ht="16.5" customHeight="1">
      <c r="A96" s="35"/>
      <c r="B96" s="36"/>
      <c r="C96" s="193" t="s">
        <v>72</v>
      </c>
      <c r="D96" s="193" t="s">
        <v>208</v>
      </c>
      <c r="E96" s="194" t="s">
        <v>5286</v>
      </c>
      <c r="F96" s="195" t="s">
        <v>5287</v>
      </c>
      <c r="G96" s="196" t="s">
        <v>5192</v>
      </c>
      <c r="H96" s="197">
        <v>36</v>
      </c>
      <c r="I96" s="198"/>
      <c r="J96" s="199">
        <f t="shared" si="0"/>
        <v>0</v>
      </c>
      <c r="K96" s="195" t="s">
        <v>19</v>
      </c>
      <c r="L96" s="40"/>
      <c r="M96" s="200" t="s">
        <v>19</v>
      </c>
      <c r="N96" s="201" t="s">
        <v>43</v>
      </c>
      <c r="O96" s="65"/>
      <c r="P96" s="202">
        <f t="shared" si="1"/>
        <v>0</v>
      </c>
      <c r="Q96" s="202">
        <v>0</v>
      </c>
      <c r="R96" s="202">
        <f t="shared" si="2"/>
        <v>0</v>
      </c>
      <c r="S96" s="202">
        <v>0</v>
      </c>
      <c r="T96" s="203">
        <f t="shared" si="3"/>
        <v>0</v>
      </c>
      <c r="U96" s="35"/>
      <c r="V96" s="35"/>
      <c r="W96" s="35"/>
      <c r="X96" s="35"/>
      <c r="Y96" s="35"/>
      <c r="Z96" s="35"/>
      <c r="AA96" s="35"/>
      <c r="AB96" s="35"/>
      <c r="AC96" s="35"/>
      <c r="AD96" s="35"/>
      <c r="AE96" s="35"/>
      <c r="AR96" s="204" t="s">
        <v>212</v>
      </c>
      <c r="AT96" s="204" t="s">
        <v>208</v>
      </c>
      <c r="AU96" s="204" t="s">
        <v>80</v>
      </c>
      <c r="AY96" s="18" t="s">
        <v>206</v>
      </c>
      <c r="BE96" s="205">
        <f t="shared" si="4"/>
        <v>0</v>
      </c>
      <c r="BF96" s="205">
        <f t="shared" si="5"/>
        <v>0</v>
      </c>
      <c r="BG96" s="205">
        <f t="shared" si="6"/>
        <v>0</v>
      </c>
      <c r="BH96" s="205">
        <f t="shared" si="7"/>
        <v>0</v>
      </c>
      <c r="BI96" s="205">
        <f t="shared" si="8"/>
        <v>0</v>
      </c>
      <c r="BJ96" s="18" t="s">
        <v>80</v>
      </c>
      <c r="BK96" s="205">
        <f t="shared" si="9"/>
        <v>0</v>
      </c>
      <c r="BL96" s="18" t="s">
        <v>212</v>
      </c>
      <c r="BM96" s="204" t="s">
        <v>362</v>
      </c>
    </row>
    <row r="97" spans="1:65" s="2" customFormat="1" ht="16.5" customHeight="1">
      <c r="A97" s="35"/>
      <c r="B97" s="36"/>
      <c r="C97" s="193" t="s">
        <v>72</v>
      </c>
      <c r="D97" s="193" t="s">
        <v>208</v>
      </c>
      <c r="E97" s="194" t="s">
        <v>5288</v>
      </c>
      <c r="F97" s="195" t="s">
        <v>5289</v>
      </c>
      <c r="G97" s="196" t="s">
        <v>5192</v>
      </c>
      <c r="H97" s="197">
        <v>36</v>
      </c>
      <c r="I97" s="198"/>
      <c r="J97" s="199">
        <f t="shared" si="0"/>
        <v>0</v>
      </c>
      <c r="K97" s="195" t="s">
        <v>19</v>
      </c>
      <c r="L97" s="40"/>
      <c r="M97" s="200" t="s">
        <v>19</v>
      </c>
      <c r="N97" s="201" t="s">
        <v>43</v>
      </c>
      <c r="O97" s="65"/>
      <c r="P97" s="202">
        <f t="shared" si="1"/>
        <v>0</v>
      </c>
      <c r="Q97" s="202">
        <v>0</v>
      </c>
      <c r="R97" s="202">
        <f t="shared" si="2"/>
        <v>0</v>
      </c>
      <c r="S97" s="202">
        <v>0</v>
      </c>
      <c r="T97" s="203">
        <f t="shared" si="3"/>
        <v>0</v>
      </c>
      <c r="U97" s="35"/>
      <c r="V97" s="35"/>
      <c r="W97" s="35"/>
      <c r="X97" s="35"/>
      <c r="Y97" s="35"/>
      <c r="Z97" s="35"/>
      <c r="AA97" s="35"/>
      <c r="AB97" s="35"/>
      <c r="AC97" s="35"/>
      <c r="AD97" s="35"/>
      <c r="AE97" s="35"/>
      <c r="AR97" s="204" t="s">
        <v>212</v>
      </c>
      <c r="AT97" s="204" t="s">
        <v>208</v>
      </c>
      <c r="AU97" s="204" t="s">
        <v>80</v>
      </c>
      <c r="AY97" s="18" t="s">
        <v>206</v>
      </c>
      <c r="BE97" s="205">
        <f t="shared" si="4"/>
        <v>0</v>
      </c>
      <c r="BF97" s="205">
        <f t="shared" si="5"/>
        <v>0</v>
      </c>
      <c r="BG97" s="205">
        <f t="shared" si="6"/>
        <v>0</v>
      </c>
      <c r="BH97" s="205">
        <f t="shared" si="7"/>
        <v>0</v>
      </c>
      <c r="BI97" s="205">
        <f t="shared" si="8"/>
        <v>0</v>
      </c>
      <c r="BJ97" s="18" t="s">
        <v>80</v>
      </c>
      <c r="BK97" s="205">
        <f t="shared" si="9"/>
        <v>0</v>
      </c>
      <c r="BL97" s="18" t="s">
        <v>212</v>
      </c>
      <c r="BM97" s="204" t="s">
        <v>371</v>
      </c>
    </row>
    <row r="98" spans="1:65" s="2" customFormat="1" ht="16.5" customHeight="1">
      <c r="A98" s="35"/>
      <c r="B98" s="36"/>
      <c r="C98" s="193" t="s">
        <v>72</v>
      </c>
      <c r="D98" s="193" t="s">
        <v>208</v>
      </c>
      <c r="E98" s="194" t="s">
        <v>5290</v>
      </c>
      <c r="F98" s="195" t="s">
        <v>5291</v>
      </c>
      <c r="G98" s="196" t="s">
        <v>862</v>
      </c>
      <c r="H98" s="197">
        <v>5</v>
      </c>
      <c r="I98" s="198"/>
      <c r="J98" s="199">
        <f t="shared" si="0"/>
        <v>0</v>
      </c>
      <c r="K98" s="195" t="s">
        <v>19</v>
      </c>
      <c r="L98" s="40"/>
      <c r="M98" s="200" t="s">
        <v>19</v>
      </c>
      <c r="N98" s="201" t="s">
        <v>43</v>
      </c>
      <c r="O98" s="65"/>
      <c r="P98" s="202">
        <f t="shared" si="1"/>
        <v>0</v>
      </c>
      <c r="Q98" s="202">
        <v>0</v>
      </c>
      <c r="R98" s="202">
        <f t="shared" si="2"/>
        <v>0</v>
      </c>
      <c r="S98" s="202">
        <v>0</v>
      </c>
      <c r="T98" s="203">
        <f t="shared" si="3"/>
        <v>0</v>
      </c>
      <c r="U98" s="35"/>
      <c r="V98" s="35"/>
      <c r="W98" s="35"/>
      <c r="X98" s="35"/>
      <c r="Y98" s="35"/>
      <c r="Z98" s="35"/>
      <c r="AA98" s="35"/>
      <c r="AB98" s="35"/>
      <c r="AC98" s="35"/>
      <c r="AD98" s="35"/>
      <c r="AE98" s="35"/>
      <c r="AR98" s="204" t="s">
        <v>212</v>
      </c>
      <c r="AT98" s="204" t="s">
        <v>208</v>
      </c>
      <c r="AU98" s="204" t="s">
        <v>80</v>
      </c>
      <c r="AY98" s="18" t="s">
        <v>206</v>
      </c>
      <c r="BE98" s="205">
        <f t="shared" si="4"/>
        <v>0</v>
      </c>
      <c r="BF98" s="205">
        <f t="shared" si="5"/>
        <v>0</v>
      </c>
      <c r="BG98" s="205">
        <f t="shared" si="6"/>
        <v>0</v>
      </c>
      <c r="BH98" s="205">
        <f t="shared" si="7"/>
        <v>0</v>
      </c>
      <c r="BI98" s="205">
        <f t="shared" si="8"/>
        <v>0</v>
      </c>
      <c r="BJ98" s="18" t="s">
        <v>80</v>
      </c>
      <c r="BK98" s="205">
        <f t="shared" si="9"/>
        <v>0</v>
      </c>
      <c r="BL98" s="18" t="s">
        <v>212</v>
      </c>
      <c r="BM98" s="204" t="s">
        <v>380</v>
      </c>
    </row>
    <row r="99" spans="1:65" s="2" customFormat="1" ht="16.5" customHeight="1">
      <c r="A99" s="35"/>
      <c r="B99" s="36"/>
      <c r="C99" s="193" t="s">
        <v>72</v>
      </c>
      <c r="D99" s="193" t="s">
        <v>208</v>
      </c>
      <c r="E99" s="194" t="s">
        <v>5292</v>
      </c>
      <c r="F99" s="195" t="s">
        <v>5293</v>
      </c>
      <c r="G99" s="196" t="s">
        <v>862</v>
      </c>
      <c r="H99" s="197">
        <v>2</v>
      </c>
      <c r="I99" s="198"/>
      <c r="J99" s="199">
        <f t="shared" si="0"/>
        <v>0</v>
      </c>
      <c r="K99" s="195" t="s">
        <v>19</v>
      </c>
      <c r="L99" s="40"/>
      <c r="M99" s="200" t="s">
        <v>19</v>
      </c>
      <c r="N99" s="201" t="s">
        <v>43</v>
      </c>
      <c r="O99" s="65"/>
      <c r="P99" s="202">
        <f t="shared" si="1"/>
        <v>0</v>
      </c>
      <c r="Q99" s="202">
        <v>0</v>
      </c>
      <c r="R99" s="202">
        <f t="shared" si="2"/>
        <v>0</v>
      </c>
      <c r="S99" s="202">
        <v>0</v>
      </c>
      <c r="T99" s="203">
        <f t="shared" si="3"/>
        <v>0</v>
      </c>
      <c r="U99" s="35"/>
      <c r="V99" s="35"/>
      <c r="W99" s="35"/>
      <c r="X99" s="35"/>
      <c r="Y99" s="35"/>
      <c r="Z99" s="35"/>
      <c r="AA99" s="35"/>
      <c r="AB99" s="35"/>
      <c r="AC99" s="35"/>
      <c r="AD99" s="35"/>
      <c r="AE99" s="35"/>
      <c r="AR99" s="204" t="s">
        <v>212</v>
      </c>
      <c r="AT99" s="204" t="s">
        <v>208</v>
      </c>
      <c r="AU99" s="204" t="s">
        <v>80</v>
      </c>
      <c r="AY99" s="18" t="s">
        <v>206</v>
      </c>
      <c r="BE99" s="205">
        <f t="shared" si="4"/>
        <v>0</v>
      </c>
      <c r="BF99" s="205">
        <f t="shared" si="5"/>
        <v>0</v>
      </c>
      <c r="BG99" s="205">
        <f t="shared" si="6"/>
        <v>0</v>
      </c>
      <c r="BH99" s="205">
        <f t="shared" si="7"/>
        <v>0</v>
      </c>
      <c r="BI99" s="205">
        <f t="shared" si="8"/>
        <v>0</v>
      </c>
      <c r="BJ99" s="18" t="s">
        <v>80</v>
      </c>
      <c r="BK99" s="205">
        <f t="shared" si="9"/>
        <v>0</v>
      </c>
      <c r="BL99" s="18" t="s">
        <v>212</v>
      </c>
      <c r="BM99" s="204" t="s">
        <v>389</v>
      </c>
    </row>
    <row r="100" spans="1:65" s="2" customFormat="1" ht="16.5" customHeight="1">
      <c r="A100" s="35"/>
      <c r="B100" s="36"/>
      <c r="C100" s="193" t="s">
        <v>72</v>
      </c>
      <c r="D100" s="193" t="s">
        <v>208</v>
      </c>
      <c r="E100" s="194" t="s">
        <v>5294</v>
      </c>
      <c r="F100" s="195" t="s">
        <v>5295</v>
      </c>
      <c r="G100" s="196" t="s">
        <v>862</v>
      </c>
      <c r="H100" s="197">
        <v>6</v>
      </c>
      <c r="I100" s="198"/>
      <c r="J100" s="199">
        <f t="shared" si="0"/>
        <v>0</v>
      </c>
      <c r="K100" s="195" t="s">
        <v>19</v>
      </c>
      <c r="L100" s="40"/>
      <c r="M100" s="200" t="s">
        <v>19</v>
      </c>
      <c r="N100" s="201" t="s">
        <v>43</v>
      </c>
      <c r="O100" s="65"/>
      <c r="P100" s="202">
        <f t="shared" si="1"/>
        <v>0</v>
      </c>
      <c r="Q100" s="202">
        <v>0</v>
      </c>
      <c r="R100" s="202">
        <f t="shared" si="2"/>
        <v>0</v>
      </c>
      <c r="S100" s="202">
        <v>0</v>
      </c>
      <c r="T100" s="203">
        <f t="shared" si="3"/>
        <v>0</v>
      </c>
      <c r="U100" s="35"/>
      <c r="V100" s="35"/>
      <c r="W100" s="35"/>
      <c r="X100" s="35"/>
      <c r="Y100" s="35"/>
      <c r="Z100" s="35"/>
      <c r="AA100" s="35"/>
      <c r="AB100" s="35"/>
      <c r="AC100" s="35"/>
      <c r="AD100" s="35"/>
      <c r="AE100" s="35"/>
      <c r="AR100" s="204" t="s">
        <v>212</v>
      </c>
      <c r="AT100" s="204" t="s">
        <v>208</v>
      </c>
      <c r="AU100" s="204" t="s">
        <v>80</v>
      </c>
      <c r="AY100" s="18" t="s">
        <v>206</v>
      </c>
      <c r="BE100" s="205">
        <f t="shared" si="4"/>
        <v>0</v>
      </c>
      <c r="BF100" s="205">
        <f t="shared" si="5"/>
        <v>0</v>
      </c>
      <c r="BG100" s="205">
        <f t="shared" si="6"/>
        <v>0</v>
      </c>
      <c r="BH100" s="205">
        <f t="shared" si="7"/>
        <v>0</v>
      </c>
      <c r="BI100" s="205">
        <f t="shared" si="8"/>
        <v>0</v>
      </c>
      <c r="BJ100" s="18" t="s">
        <v>80</v>
      </c>
      <c r="BK100" s="205">
        <f t="shared" si="9"/>
        <v>0</v>
      </c>
      <c r="BL100" s="18" t="s">
        <v>212</v>
      </c>
      <c r="BM100" s="204" t="s">
        <v>400</v>
      </c>
    </row>
    <row r="101" spans="1:65" s="2" customFormat="1" ht="16.5" customHeight="1">
      <c r="A101" s="35"/>
      <c r="B101" s="36"/>
      <c r="C101" s="193" t="s">
        <v>72</v>
      </c>
      <c r="D101" s="193" t="s">
        <v>208</v>
      </c>
      <c r="E101" s="194" t="s">
        <v>5296</v>
      </c>
      <c r="F101" s="195" t="s">
        <v>5297</v>
      </c>
      <c r="G101" s="196" t="s">
        <v>862</v>
      </c>
      <c r="H101" s="197">
        <v>1</v>
      </c>
      <c r="I101" s="198"/>
      <c r="J101" s="199">
        <f t="shared" si="0"/>
        <v>0</v>
      </c>
      <c r="K101" s="195" t="s">
        <v>19</v>
      </c>
      <c r="L101" s="40"/>
      <c r="M101" s="200" t="s">
        <v>19</v>
      </c>
      <c r="N101" s="201" t="s">
        <v>43</v>
      </c>
      <c r="O101" s="65"/>
      <c r="P101" s="202">
        <f t="shared" si="1"/>
        <v>0</v>
      </c>
      <c r="Q101" s="202">
        <v>0</v>
      </c>
      <c r="R101" s="202">
        <f t="shared" si="2"/>
        <v>0</v>
      </c>
      <c r="S101" s="202">
        <v>0</v>
      </c>
      <c r="T101" s="203">
        <f t="shared" si="3"/>
        <v>0</v>
      </c>
      <c r="U101" s="35"/>
      <c r="V101" s="35"/>
      <c r="W101" s="35"/>
      <c r="X101" s="35"/>
      <c r="Y101" s="35"/>
      <c r="Z101" s="35"/>
      <c r="AA101" s="35"/>
      <c r="AB101" s="35"/>
      <c r="AC101" s="35"/>
      <c r="AD101" s="35"/>
      <c r="AE101" s="35"/>
      <c r="AR101" s="204" t="s">
        <v>212</v>
      </c>
      <c r="AT101" s="204" t="s">
        <v>208</v>
      </c>
      <c r="AU101" s="204" t="s">
        <v>80</v>
      </c>
      <c r="AY101" s="18" t="s">
        <v>206</v>
      </c>
      <c r="BE101" s="205">
        <f t="shared" si="4"/>
        <v>0</v>
      </c>
      <c r="BF101" s="205">
        <f t="shared" si="5"/>
        <v>0</v>
      </c>
      <c r="BG101" s="205">
        <f t="shared" si="6"/>
        <v>0</v>
      </c>
      <c r="BH101" s="205">
        <f t="shared" si="7"/>
        <v>0</v>
      </c>
      <c r="BI101" s="205">
        <f t="shared" si="8"/>
        <v>0</v>
      </c>
      <c r="BJ101" s="18" t="s">
        <v>80</v>
      </c>
      <c r="BK101" s="205">
        <f t="shared" si="9"/>
        <v>0</v>
      </c>
      <c r="BL101" s="18" t="s">
        <v>212</v>
      </c>
      <c r="BM101" s="204" t="s">
        <v>412</v>
      </c>
    </row>
    <row r="102" spans="1:65" s="2" customFormat="1" ht="16.5" customHeight="1">
      <c r="A102" s="35"/>
      <c r="B102" s="36"/>
      <c r="C102" s="193" t="s">
        <v>72</v>
      </c>
      <c r="D102" s="193" t="s">
        <v>208</v>
      </c>
      <c r="E102" s="194" t="s">
        <v>5298</v>
      </c>
      <c r="F102" s="195" t="s">
        <v>5299</v>
      </c>
      <c r="G102" s="196" t="s">
        <v>862</v>
      </c>
      <c r="H102" s="197">
        <v>6</v>
      </c>
      <c r="I102" s="198"/>
      <c r="J102" s="199">
        <f t="shared" si="0"/>
        <v>0</v>
      </c>
      <c r="K102" s="195" t="s">
        <v>19</v>
      </c>
      <c r="L102" s="40"/>
      <c r="M102" s="200" t="s">
        <v>19</v>
      </c>
      <c r="N102" s="201" t="s">
        <v>43</v>
      </c>
      <c r="O102" s="65"/>
      <c r="P102" s="202">
        <f t="shared" si="1"/>
        <v>0</v>
      </c>
      <c r="Q102" s="202">
        <v>0</v>
      </c>
      <c r="R102" s="202">
        <f t="shared" si="2"/>
        <v>0</v>
      </c>
      <c r="S102" s="202">
        <v>0</v>
      </c>
      <c r="T102" s="203">
        <f t="shared" si="3"/>
        <v>0</v>
      </c>
      <c r="U102" s="35"/>
      <c r="V102" s="35"/>
      <c r="W102" s="35"/>
      <c r="X102" s="35"/>
      <c r="Y102" s="35"/>
      <c r="Z102" s="35"/>
      <c r="AA102" s="35"/>
      <c r="AB102" s="35"/>
      <c r="AC102" s="35"/>
      <c r="AD102" s="35"/>
      <c r="AE102" s="35"/>
      <c r="AR102" s="204" t="s">
        <v>212</v>
      </c>
      <c r="AT102" s="204" t="s">
        <v>208</v>
      </c>
      <c r="AU102" s="204" t="s">
        <v>80</v>
      </c>
      <c r="AY102" s="18" t="s">
        <v>206</v>
      </c>
      <c r="BE102" s="205">
        <f t="shared" si="4"/>
        <v>0</v>
      </c>
      <c r="BF102" s="205">
        <f t="shared" si="5"/>
        <v>0</v>
      </c>
      <c r="BG102" s="205">
        <f t="shared" si="6"/>
        <v>0</v>
      </c>
      <c r="BH102" s="205">
        <f t="shared" si="7"/>
        <v>0</v>
      </c>
      <c r="BI102" s="205">
        <f t="shared" si="8"/>
        <v>0</v>
      </c>
      <c r="BJ102" s="18" t="s">
        <v>80</v>
      </c>
      <c r="BK102" s="205">
        <f t="shared" si="9"/>
        <v>0</v>
      </c>
      <c r="BL102" s="18" t="s">
        <v>212</v>
      </c>
      <c r="BM102" s="204" t="s">
        <v>422</v>
      </c>
    </row>
    <row r="103" spans="1:65" s="2" customFormat="1" ht="16.5" customHeight="1">
      <c r="A103" s="35"/>
      <c r="B103" s="36"/>
      <c r="C103" s="193" t="s">
        <v>72</v>
      </c>
      <c r="D103" s="193" t="s">
        <v>208</v>
      </c>
      <c r="E103" s="194" t="s">
        <v>5300</v>
      </c>
      <c r="F103" s="195" t="s">
        <v>5301</v>
      </c>
      <c r="G103" s="196" t="s">
        <v>5192</v>
      </c>
      <c r="H103" s="197">
        <v>100</v>
      </c>
      <c r="I103" s="198"/>
      <c r="J103" s="199">
        <f t="shared" si="0"/>
        <v>0</v>
      </c>
      <c r="K103" s="195" t="s">
        <v>19</v>
      </c>
      <c r="L103" s="40"/>
      <c r="M103" s="200" t="s">
        <v>19</v>
      </c>
      <c r="N103" s="201" t="s">
        <v>43</v>
      </c>
      <c r="O103" s="65"/>
      <c r="P103" s="202">
        <f t="shared" si="1"/>
        <v>0</v>
      </c>
      <c r="Q103" s="202">
        <v>0</v>
      </c>
      <c r="R103" s="202">
        <f t="shared" si="2"/>
        <v>0</v>
      </c>
      <c r="S103" s="202">
        <v>0</v>
      </c>
      <c r="T103" s="203">
        <f t="shared" si="3"/>
        <v>0</v>
      </c>
      <c r="U103" s="35"/>
      <c r="V103" s="35"/>
      <c r="W103" s="35"/>
      <c r="X103" s="35"/>
      <c r="Y103" s="35"/>
      <c r="Z103" s="35"/>
      <c r="AA103" s="35"/>
      <c r="AB103" s="35"/>
      <c r="AC103" s="35"/>
      <c r="AD103" s="35"/>
      <c r="AE103" s="35"/>
      <c r="AR103" s="204" t="s">
        <v>212</v>
      </c>
      <c r="AT103" s="204" t="s">
        <v>208</v>
      </c>
      <c r="AU103" s="204" t="s">
        <v>80</v>
      </c>
      <c r="AY103" s="18" t="s">
        <v>206</v>
      </c>
      <c r="BE103" s="205">
        <f t="shared" si="4"/>
        <v>0</v>
      </c>
      <c r="BF103" s="205">
        <f t="shared" si="5"/>
        <v>0</v>
      </c>
      <c r="BG103" s="205">
        <f t="shared" si="6"/>
        <v>0</v>
      </c>
      <c r="BH103" s="205">
        <f t="shared" si="7"/>
        <v>0</v>
      </c>
      <c r="BI103" s="205">
        <f t="shared" si="8"/>
        <v>0</v>
      </c>
      <c r="BJ103" s="18" t="s">
        <v>80</v>
      </c>
      <c r="BK103" s="205">
        <f t="shared" si="9"/>
        <v>0</v>
      </c>
      <c r="BL103" s="18" t="s">
        <v>212</v>
      </c>
      <c r="BM103" s="204" t="s">
        <v>432</v>
      </c>
    </row>
    <row r="104" spans="1:65" s="2" customFormat="1" ht="16.5" customHeight="1">
      <c r="A104" s="35"/>
      <c r="B104" s="36"/>
      <c r="C104" s="193" t="s">
        <v>72</v>
      </c>
      <c r="D104" s="193" t="s">
        <v>208</v>
      </c>
      <c r="E104" s="194" t="s">
        <v>5302</v>
      </c>
      <c r="F104" s="195" t="s">
        <v>5303</v>
      </c>
      <c r="G104" s="196" t="s">
        <v>5192</v>
      </c>
      <c r="H104" s="197">
        <v>150</v>
      </c>
      <c r="I104" s="198"/>
      <c r="J104" s="199">
        <f t="shared" si="0"/>
        <v>0</v>
      </c>
      <c r="K104" s="195" t="s">
        <v>19</v>
      </c>
      <c r="L104" s="40"/>
      <c r="M104" s="200" t="s">
        <v>19</v>
      </c>
      <c r="N104" s="201" t="s">
        <v>43</v>
      </c>
      <c r="O104" s="65"/>
      <c r="P104" s="202">
        <f t="shared" si="1"/>
        <v>0</v>
      </c>
      <c r="Q104" s="202">
        <v>0</v>
      </c>
      <c r="R104" s="202">
        <f t="shared" si="2"/>
        <v>0</v>
      </c>
      <c r="S104" s="202">
        <v>0</v>
      </c>
      <c r="T104" s="203">
        <f t="shared" si="3"/>
        <v>0</v>
      </c>
      <c r="U104" s="35"/>
      <c r="V104" s="35"/>
      <c r="W104" s="35"/>
      <c r="X104" s="35"/>
      <c r="Y104" s="35"/>
      <c r="Z104" s="35"/>
      <c r="AA104" s="35"/>
      <c r="AB104" s="35"/>
      <c r="AC104" s="35"/>
      <c r="AD104" s="35"/>
      <c r="AE104" s="35"/>
      <c r="AR104" s="204" t="s">
        <v>212</v>
      </c>
      <c r="AT104" s="204" t="s">
        <v>208</v>
      </c>
      <c r="AU104" s="204" t="s">
        <v>80</v>
      </c>
      <c r="AY104" s="18" t="s">
        <v>206</v>
      </c>
      <c r="BE104" s="205">
        <f t="shared" si="4"/>
        <v>0</v>
      </c>
      <c r="BF104" s="205">
        <f t="shared" si="5"/>
        <v>0</v>
      </c>
      <c r="BG104" s="205">
        <f t="shared" si="6"/>
        <v>0</v>
      </c>
      <c r="BH104" s="205">
        <f t="shared" si="7"/>
        <v>0</v>
      </c>
      <c r="BI104" s="205">
        <f t="shared" si="8"/>
        <v>0</v>
      </c>
      <c r="BJ104" s="18" t="s">
        <v>80</v>
      </c>
      <c r="BK104" s="205">
        <f t="shared" si="9"/>
        <v>0</v>
      </c>
      <c r="BL104" s="18" t="s">
        <v>212</v>
      </c>
      <c r="BM104" s="204" t="s">
        <v>444</v>
      </c>
    </row>
    <row r="105" spans="1:65" s="2" customFormat="1" ht="16.5" customHeight="1">
      <c r="A105" s="35"/>
      <c r="B105" s="36"/>
      <c r="C105" s="193" t="s">
        <v>72</v>
      </c>
      <c r="D105" s="193" t="s">
        <v>208</v>
      </c>
      <c r="E105" s="194" t="s">
        <v>5304</v>
      </c>
      <c r="F105" s="195" t="s">
        <v>5305</v>
      </c>
      <c r="G105" s="196" t="s">
        <v>5192</v>
      </c>
      <c r="H105" s="197">
        <v>50</v>
      </c>
      <c r="I105" s="198"/>
      <c r="J105" s="199">
        <f t="shared" si="0"/>
        <v>0</v>
      </c>
      <c r="K105" s="195" t="s">
        <v>19</v>
      </c>
      <c r="L105" s="40"/>
      <c r="M105" s="200" t="s">
        <v>19</v>
      </c>
      <c r="N105" s="201" t="s">
        <v>43</v>
      </c>
      <c r="O105" s="65"/>
      <c r="P105" s="202">
        <f t="shared" si="1"/>
        <v>0</v>
      </c>
      <c r="Q105" s="202">
        <v>0</v>
      </c>
      <c r="R105" s="202">
        <f t="shared" si="2"/>
        <v>0</v>
      </c>
      <c r="S105" s="202">
        <v>0</v>
      </c>
      <c r="T105" s="203">
        <f t="shared" si="3"/>
        <v>0</v>
      </c>
      <c r="U105" s="35"/>
      <c r="V105" s="35"/>
      <c r="W105" s="35"/>
      <c r="X105" s="35"/>
      <c r="Y105" s="35"/>
      <c r="Z105" s="35"/>
      <c r="AA105" s="35"/>
      <c r="AB105" s="35"/>
      <c r="AC105" s="35"/>
      <c r="AD105" s="35"/>
      <c r="AE105" s="35"/>
      <c r="AR105" s="204" t="s">
        <v>212</v>
      </c>
      <c r="AT105" s="204" t="s">
        <v>208</v>
      </c>
      <c r="AU105" s="204" t="s">
        <v>80</v>
      </c>
      <c r="AY105" s="18" t="s">
        <v>206</v>
      </c>
      <c r="BE105" s="205">
        <f t="shared" si="4"/>
        <v>0</v>
      </c>
      <c r="BF105" s="205">
        <f t="shared" si="5"/>
        <v>0</v>
      </c>
      <c r="BG105" s="205">
        <f t="shared" si="6"/>
        <v>0</v>
      </c>
      <c r="BH105" s="205">
        <f t="shared" si="7"/>
        <v>0</v>
      </c>
      <c r="BI105" s="205">
        <f t="shared" si="8"/>
        <v>0</v>
      </c>
      <c r="BJ105" s="18" t="s">
        <v>80</v>
      </c>
      <c r="BK105" s="205">
        <f t="shared" si="9"/>
        <v>0</v>
      </c>
      <c r="BL105" s="18" t="s">
        <v>212</v>
      </c>
      <c r="BM105" s="204" t="s">
        <v>456</v>
      </c>
    </row>
    <row r="106" spans="1:65" s="12" customFormat="1" ht="25.9" customHeight="1">
      <c r="B106" s="177"/>
      <c r="C106" s="178"/>
      <c r="D106" s="179" t="s">
        <v>71</v>
      </c>
      <c r="E106" s="180" t="s">
        <v>846</v>
      </c>
      <c r="F106" s="180" t="s">
        <v>19</v>
      </c>
      <c r="G106" s="178"/>
      <c r="H106" s="178"/>
      <c r="I106" s="181"/>
      <c r="J106" s="182">
        <f>BK106</f>
        <v>0</v>
      </c>
      <c r="K106" s="178"/>
      <c r="L106" s="183"/>
      <c r="M106" s="184"/>
      <c r="N106" s="185"/>
      <c r="O106" s="185"/>
      <c r="P106" s="186">
        <f>SUM(P107:P112)</f>
        <v>0</v>
      </c>
      <c r="Q106" s="185"/>
      <c r="R106" s="186">
        <f>SUM(R107:R112)</f>
        <v>0</v>
      </c>
      <c r="S106" s="185"/>
      <c r="T106" s="187">
        <f>SUM(T107:T112)</f>
        <v>0</v>
      </c>
      <c r="AR106" s="188" t="s">
        <v>80</v>
      </c>
      <c r="AT106" s="189" t="s">
        <v>71</v>
      </c>
      <c r="AU106" s="189" t="s">
        <v>72</v>
      </c>
      <c r="AY106" s="188" t="s">
        <v>206</v>
      </c>
      <c r="BK106" s="190">
        <f>SUM(BK107:BK112)</f>
        <v>0</v>
      </c>
    </row>
    <row r="107" spans="1:65" s="2" customFormat="1" ht="21.75" customHeight="1">
      <c r="A107" s="35"/>
      <c r="B107" s="36"/>
      <c r="C107" s="193" t="s">
        <v>72</v>
      </c>
      <c r="D107" s="193" t="s">
        <v>208</v>
      </c>
      <c r="E107" s="194" t="s">
        <v>5306</v>
      </c>
      <c r="F107" s="195" t="s">
        <v>5307</v>
      </c>
      <c r="G107" s="196" t="s">
        <v>862</v>
      </c>
      <c r="H107" s="197">
        <v>2</v>
      </c>
      <c r="I107" s="198"/>
      <c r="J107" s="199">
        <f t="shared" ref="J107:J112" si="10">ROUND(I107*H107,2)</f>
        <v>0</v>
      </c>
      <c r="K107" s="195" t="s">
        <v>19</v>
      </c>
      <c r="L107" s="40"/>
      <c r="M107" s="200" t="s">
        <v>19</v>
      </c>
      <c r="N107" s="201" t="s">
        <v>43</v>
      </c>
      <c r="O107" s="65"/>
      <c r="P107" s="202">
        <f t="shared" ref="P107:P112" si="11">O107*H107</f>
        <v>0</v>
      </c>
      <c r="Q107" s="202">
        <v>0</v>
      </c>
      <c r="R107" s="202">
        <f t="shared" ref="R107:R112" si="12">Q107*H107</f>
        <v>0</v>
      </c>
      <c r="S107" s="202">
        <v>0</v>
      </c>
      <c r="T107" s="203">
        <f t="shared" ref="T107:T112" si="13">S107*H107</f>
        <v>0</v>
      </c>
      <c r="U107" s="35"/>
      <c r="V107" s="35"/>
      <c r="W107" s="35"/>
      <c r="X107" s="35"/>
      <c r="Y107" s="35"/>
      <c r="Z107" s="35"/>
      <c r="AA107" s="35"/>
      <c r="AB107" s="35"/>
      <c r="AC107" s="35"/>
      <c r="AD107" s="35"/>
      <c r="AE107" s="35"/>
      <c r="AR107" s="204" t="s">
        <v>212</v>
      </c>
      <c r="AT107" s="204" t="s">
        <v>208</v>
      </c>
      <c r="AU107" s="204" t="s">
        <v>80</v>
      </c>
      <c r="AY107" s="18" t="s">
        <v>206</v>
      </c>
      <c r="BE107" s="205">
        <f t="shared" ref="BE107:BE112" si="14">IF(N107="základní",J107,0)</f>
        <v>0</v>
      </c>
      <c r="BF107" s="205">
        <f t="shared" ref="BF107:BF112" si="15">IF(N107="snížená",J107,0)</f>
        <v>0</v>
      </c>
      <c r="BG107" s="205">
        <f t="shared" ref="BG107:BG112" si="16">IF(N107="zákl. přenesená",J107,0)</f>
        <v>0</v>
      </c>
      <c r="BH107" s="205">
        <f t="shared" ref="BH107:BH112" si="17">IF(N107="sníž. přenesená",J107,0)</f>
        <v>0</v>
      </c>
      <c r="BI107" s="205">
        <f t="shared" ref="BI107:BI112" si="18">IF(N107="nulová",J107,0)</f>
        <v>0</v>
      </c>
      <c r="BJ107" s="18" t="s">
        <v>80</v>
      </c>
      <c r="BK107" s="205">
        <f t="shared" ref="BK107:BK112" si="19">ROUND(I107*H107,2)</f>
        <v>0</v>
      </c>
      <c r="BL107" s="18" t="s">
        <v>212</v>
      </c>
      <c r="BM107" s="204" t="s">
        <v>594</v>
      </c>
    </row>
    <row r="108" spans="1:65" s="2" customFormat="1" ht="21.75" customHeight="1">
      <c r="A108" s="35"/>
      <c r="B108" s="36"/>
      <c r="C108" s="193" t="s">
        <v>72</v>
      </c>
      <c r="D108" s="193" t="s">
        <v>208</v>
      </c>
      <c r="E108" s="194" t="s">
        <v>5308</v>
      </c>
      <c r="F108" s="195" t="s">
        <v>5309</v>
      </c>
      <c r="G108" s="196" t="s">
        <v>862</v>
      </c>
      <c r="H108" s="197">
        <v>2</v>
      </c>
      <c r="I108" s="198"/>
      <c r="J108" s="199">
        <f t="shared" si="10"/>
        <v>0</v>
      </c>
      <c r="K108" s="195" t="s">
        <v>19</v>
      </c>
      <c r="L108" s="40"/>
      <c r="M108" s="200" t="s">
        <v>19</v>
      </c>
      <c r="N108" s="201" t="s">
        <v>43</v>
      </c>
      <c r="O108" s="65"/>
      <c r="P108" s="202">
        <f t="shared" si="11"/>
        <v>0</v>
      </c>
      <c r="Q108" s="202">
        <v>0</v>
      </c>
      <c r="R108" s="202">
        <f t="shared" si="12"/>
        <v>0</v>
      </c>
      <c r="S108" s="202">
        <v>0</v>
      </c>
      <c r="T108" s="203">
        <f t="shared" si="13"/>
        <v>0</v>
      </c>
      <c r="U108" s="35"/>
      <c r="V108" s="35"/>
      <c r="W108" s="35"/>
      <c r="X108" s="35"/>
      <c r="Y108" s="35"/>
      <c r="Z108" s="35"/>
      <c r="AA108" s="35"/>
      <c r="AB108" s="35"/>
      <c r="AC108" s="35"/>
      <c r="AD108" s="35"/>
      <c r="AE108" s="35"/>
      <c r="AR108" s="204" t="s">
        <v>212</v>
      </c>
      <c r="AT108" s="204" t="s">
        <v>208</v>
      </c>
      <c r="AU108" s="204" t="s">
        <v>80</v>
      </c>
      <c r="AY108" s="18" t="s">
        <v>206</v>
      </c>
      <c r="BE108" s="205">
        <f t="shared" si="14"/>
        <v>0</v>
      </c>
      <c r="BF108" s="205">
        <f t="shared" si="15"/>
        <v>0</v>
      </c>
      <c r="BG108" s="205">
        <f t="shared" si="16"/>
        <v>0</v>
      </c>
      <c r="BH108" s="205">
        <f t="shared" si="17"/>
        <v>0</v>
      </c>
      <c r="BI108" s="205">
        <f t="shared" si="18"/>
        <v>0</v>
      </c>
      <c r="BJ108" s="18" t="s">
        <v>80</v>
      </c>
      <c r="BK108" s="205">
        <f t="shared" si="19"/>
        <v>0</v>
      </c>
      <c r="BL108" s="18" t="s">
        <v>212</v>
      </c>
      <c r="BM108" s="204" t="s">
        <v>602</v>
      </c>
    </row>
    <row r="109" spans="1:65" s="2" customFormat="1" ht="16.5" customHeight="1">
      <c r="A109" s="35"/>
      <c r="B109" s="36"/>
      <c r="C109" s="193" t="s">
        <v>72</v>
      </c>
      <c r="D109" s="193" t="s">
        <v>208</v>
      </c>
      <c r="E109" s="194" t="s">
        <v>5278</v>
      </c>
      <c r="F109" s="195" t="s">
        <v>5279</v>
      </c>
      <c r="G109" s="196" t="s">
        <v>5192</v>
      </c>
      <c r="H109" s="197">
        <v>70</v>
      </c>
      <c r="I109" s="198"/>
      <c r="J109" s="199">
        <f t="shared" si="10"/>
        <v>0</v>
      </c>
      <c r="K109" s="195" t="s">
        <v>19</v>
      </c>
      <c r="L109" s="40"/>
      <c r="M109" s="200" t="s">
        <v>19</v>
      </c>
      <c r="N109" s="201" t="s">
        <v>43</v>
      </c>
      <c r="O109" s="65"/>
      <c r="P109" s="202">
        <f t="shared" si="11"/>
        <v>0</v>
      </c>
      <c r="Q109" s="202">
        <v>0</v>
      </c>
      <c r="R109" s="202">
        <f t="shared" si="12"/>
        <v>0</v>
      </c>
      <c r="S109" s="202">
        <v>0</v>
      </c>
      <c r="T109" s="203">
        <f t="shared" si="13"/>
        <v>0</v>
      </c>
      <c r="U109" s="35"/>
      <c r="V109" s="35"/>
      <c r="W109" s="35"/>
      <c r="X109" s="35"/>
      <c r="Y109" s="35"/>
      <c r="Z109" s="35"/>
      <c r="AA109" s="35"/>
      <c r="AB109" s="35"/>
      <c r="AC109" s="35"/>
      <c r="AD109" s="35"/>
      <c r="AE109" s="35"/>
      <c r="AR109" s="204" t="s">
        <v>212</v>
      </c>
      <c r="AT109" s="204" t="s">
        <v>208</v>
      </c>
      <c r="AU109" s="204" t="s">
        <v>80</v>
      </c>
      <c r="AY109" s="18" t="s">
        <v>206</v>
      </c>
      <c r="BE109" s="205">
        <f t="shared" si="14"/>
        <v>0</v>
      </c>
      <c r="BF109" s="205">
        <f t="shared" si="15"/>
        <v>0</v>
      </c>
      <c r="BG109" s="205">
        <f t="shared" si="16"/>
        <v>0</v>
      </c>
      <c r="BH109" s="205">
        <f t="shared" si="17"/>
        <v>0</v>
      </c>
      <c r="BI109" s="205">
        <f t="shared" si="18"/>
        <v>0</v>
      </c>
      <c r="BJ109" s="18" t="s">
        <v>80</v>
      </c>
      <c r="BK109" s="205">
        <f t="shared" si="19"/>
        <v>0</v>
      </c>
      <c r="BL109" s="18" t="s">
        <v>212</v>
      </c>
      <c r="BM109" s="204" t="s">
        <v>734</v>
      </c>
    </row>
    <row r="110" spans="1:65" s="2" customFormat="1" ht="16.5" customHeight="1">
      <c r="A110" s="35"/>
      <c r="B110" s="36"/>
      <c r="C110" s="193" t="s">
        <v>72</v>
      </c>
      <c r="D110" s="193" t="s">
        <v>208</v>
      </c>
      <c r="E110" s="194" t="s">
        <v>5282</v>
      </c>
      <c r="F110" s="195" t="s">
        <v>5283</v>
      </c>
      <c r="G110" s="196" t="s">
        <v>5192</v>
      </c>
      <c r="H110" s="197">
        <v>70</v>
      </c>
      <c r="I110" s="198"/>
      <c r="J110" s="199">
        <f t="shared" si="10"/>
        <v>0</v>
      </c>
      <c r="K110" s="195" t="s">
        <v>19</v>
      </c>
      <c r="L110" s="40"/>
      <c r="M110" s="200" t="s">
        <v>19</v>
      </c>
      <c r="N110" s="201" t="s">
        <v>43</v>
      </c>
      <c r="O110" s="65"/>
      <c r="P110" s="202">
        <f t="shared" si="11"/>
        <v>0</v>
      </c>
      <c r="Q110" s="202">
        <v>0</v>
      </c>
      <c r="R110" s="202">
        <f t="shared" si="12"/>
        <v>0</v>
      </c>
      <c r="S110" s="202">
        <v>0</v>
      </c>
      <c r="T110" s="203">
        <f t="shared" si="13"/>
        <v>0</v>
      </c>
      <c r="U110" s="35"/>
      <c r="V110" s="35"/>
      <c r="W110" s="35"/>
      <c r="X110" s="35"/>
      <c r="Y110" s="35"/>
      <c r="Z110" s="35"/>
      <c r="AA110" s="35"/>
      <c r="AB110" s="35"/>
      <c r="AC110" s="35"/>
      <c r="AD110" s="35"/>
      <c r="AE110" s="35"/>
      <c r="AR110" s="204" t="s">
        <v>212</v>
      </c>
      <c r="AT110" s="204" t="s">
        <v>208</v>
      </c>
      <c r="AU110" s="204" t="s">
        <v>80</v>
      </c>
      <c r="AY110" s="18" t="s">
        <v>206</v>
      </c>
      <c r="BE110" s="205">
        <f t="shared" si="14"/>
        <v>0</v>
      </c>
      <c r="BF110" s="205">
        <f t="shared" si="15"/>
        <v>0</v>
      </c>
      <c r="BG110" s="205">
        <f t="shared" si="16"/>
        <v>0</v>
      </c>
      <c r="BH110" s="205">
        <f t="shared" si="17"/>
        <v>0</v>
      </c>
      <c r="BI110" s="205">
        <f t="shared" si="18"/>
        <v>0</v>
      </c>
      <c r="BJ110" s="18" t="s">
        <v>80</v>
      </c>
      <c r="BK110" s="205">
        <f t="shared" si="19"/>
        <v>0</v>
      </c>
      <c r="BL110" s="18" t="s">
        <v>212</v>
      </c>
      <c r="BM110" s="204" t="s">
        <v>741</v>
      </c>
    </row>
    <row r="111" spans="1:65" s="2" customFormat="1" ht="16.5" customHeight="1">
      <c r="A111" s="35"/>
      <c r="B111" s="36"/>
      <c r="C111" s="193" t="s">
        <v>72</v>
      </c>
      <c r="D111" s="193" t="s">
        <v>208</v>
      </c>
      <c r="E111" s="194" t="s">
        <v>5302</v>
      </c>
      <c r="F111" s="195" t="s">
        <v>5303</v>
      </c>
      <c r="G111" s="196" t="s">
        <v>5192</v>
      </c>
      <c r="H111" s="197">
        <v>72</v>
      </c>
      <c r="I111" s="198"/>
      <c r="J111" s="199">
        <f t="shared" si="10"/>
        <v>0</v>
      </c>
      <c r="K111" s="195" t="s">
        <v>19</v>
      </c>
      <c r="L111" s="40"/>
      <c r="M111" s="200" t="s">
        <v>19</v>
      </c>
      <c r="N111" s="201" t="s">
        <v>43</v>
      </c>
      <c r="O111" s="65"/>
      <c r="P111" s="202">
        <f t="shared" si="11"/>
        <v>0</v>
      </c>
      <c r="Q111" s="202">
        <v>0</v>
      </c>
      <c r="R111" s="202">
        <f t="shared" si="12"/>
        <v>0</v>
      </c>
      <c r="S111" s="202">
        <v>0</v>
      </c>
      <c r="T111" s="203">
        <f t="shared" si="13"/>
        <v>0</v>
      </c>
      <c r="U111" s="35"/>
      <c r="V111" s="35"/>
      <c r="W111" s="35"/>
      <c r="X111" s="35"/>
      <c r="Y111" s="35"/>
      <c r="Z111" s="35"/>
      <c r="AA111" s="35"/>
      <c r="AB111" s="35"/>
      <c r="AC111" s="35"/>
      <c r="AD111" s="35"/>
      <c r="AE111" s="35"/>
      <c r="AR111" s="204" t="s">
        <v>212</v>
      </c>
      <c r="AT111" s="204" t="s">
        <v>208</v>
      </c>
      <c r="AU111" s="204" t="s">
        <v>80</v>
      </c>
      <c r="AY111" s="18" t="s">
        <v>206</v>
      </c>
      <c r="BE111" s="205">
        <f t="shared" si="14"/>
        <v>0</v>
      </c>
      <c r="BF111" s="205">
        <f t="shared" si="15"/>
        <v>0</v>
      </c>
      <c r="BG111" s="205">
        <f t="shared" si="16"/>
        <v>0</v>
      </c>
      <c r="BH111" s="205">
        <f t="shared" si="17"/>
        <v>0</v>
      </c>
      <c r="BI111" s="205">
        <f t="shared" si="18"/>
        <v>0</v>
      </c>
      <c r="BJ111" s="18" t="s">
        <v>80</v>
      </c>
      <c r="BK111" s="205">
        <f t="shared" si="19"/>
        <v>0</v>
      </c>
      <c r="BL111" s="18" t="s">
        <v>212</v>
      </c>
      <c r="BM111" s="204" t="s">
        <v>745</v>
      </c>
    </row>
    <row r="112" spans="1:65" s="2" customFormat="1" ht="16.5" customHeight="1">
      <c r="A112" s="35"/>
      <c r="B112" s="36"/>
      <c r="C112" s="193" t="s">
        <v>72</v>
      </c>
      <c r="D112" s="193" t="s">
        <v>208</v>
      </c>
      <c r="E112" s="194" t="s">
        <v>5310</v>
      </c>
      <c r="F112" s="195" t="s">
        <v>5311</v>
      </c>
      <c r="G112" s="196" t="s">
        <v>862</v>
      </c>
      <c r="H112" s="197">
        <v>2</v>
      </c>
      <c r="I112" s="198"/>
      <c r="J112" s="199">
        <f t="shared" si="10"/>
        <v>0</v>
      </c>
      <c r="K112" s="195" t="s">
        <v>19</v>
      </c>
      <c r="L112" s="40"/>
      <c r="M112" s="200" t="s">
        <v>19</v>
      </c>
      <c r="N112" s="201" t="s">
        <v>43</v>
      </c>
      <c r="O112" s="65"/>
      <c r="P112" s="202">
        <f t="shared" si="11"/>
        <v>0</v>
      </c>
      <c r="Q112" s="202">
        <v>0</v>
      </c>
      <c r="R112" s="202">
        <f t="shared" si="12"/>
        <v>0</v>
      </c>
      <c r="S112" s="202">
        <v>0</v>
      </c>
      <c r="T112" s="203">
        <f t="shared" si="13"/>
        <v>0</v>
      </c>
      <c r="U112" s="35"/>
      <c r="V112" s="35"/>
      <c r="W112" s="35"/>
      <c r="X112" s="35"/>
      <c r="Y112" s="35"/>
      <c r="Z112" s="35"/>
      <c r="AA112" s="35"/>
      <c r="AB112" s="35"/>
      <c r="AC112" s="35"/>
      <c r="AD112" s="35"/>
      <c r="AE112" s="35"/>
      <c r="AR112" s="204" t="s">
        <v>212</v>
      </c>
      <c r="AT112" s="204" t="s">
        <v>208</v>
      </c>
      <c r="AU112" s="204" t="s">
        <v>80</v>
      </c>
      <c r="AY112" s="18" t="s">
        <v>206</v>
      </c>
      <c r="BE112" s="205">
        <f t="shared" si="14"/>
        <v>0</v>
      </c>
      <c r="BF112" s="205">
        <f t="shared" si="15"/>
        <v>0</v>
      </c>
      <c r="BG112" s="205">
        <f t="shared" si="16"/>
        <v>0</v>
      </c>
      <c r="BH112" s="205">
        <f t="shared" si="17"/>
        <v>0</v>
      </c>
      <c r="BI112" s="205">
        <f t="shared" si="18"/>
        <v>0</v>
      </c>
      <c r="BJ112" s="18" t="s">
        <v>80</v>
      </c>
      <c r="BK112" s="205">
        <f t="shared" si="19"/>
        <v>0</v>
      </c>
      <c r="BL112" s="18" t="s">
        <v>212</v>
      </c>
      <c r="BM112" s="204" t="s">
        <v>749</v>
      </c>
    </row>
    <row r="113" spans="1:65" s="12" customFormat="1" ht="25.9" customHeight="1">
      <c r="B113" s="177"/>
      <c r="C113" s="178"/>
      <c r="D113" s="179" t="s">
        <v>71</v>
      </c>
      <c r="E113" s="180" t="s">
        <v>846</v>
      </c>
      <c r="F113" s="180" t="s">
        <v>19</v>
      </c>
      <c r="G113" s="178"/>
      <c r="H113" s="178"/>
      <c r="I113" s="181"/>
      <c r="J113" s="182">
        <f>BK113</f>
        <v>0</v>
      </c>
      <c r="K113" s="178"/>
      <c r="L113" s="183"/>
      <c r="M113" s="184"/>
      <c r="N113" s="185"/>
      <c r="O113" s="185"/>
      <c r="P113" s="186">
        <f>SUM(P114:P119)</f>
        <v>0</v>
      </c>
      <c r="Q113" s="185"/>
      <c r="R113" s="186">
        <f>SUM(R114:R119)</f>
        <v>0</v>
      </c>
      <c r="S113" s="185"/>
      <c r="T113" s="187">
        <f>SUM(T114:T119)</f>
        <v>0</v>
      </c>
      <c r="AR113" s="188" t="s">
        <v>80</v>
      </c>
      <c r="AT113" s="189" t="s">
        <v>71</v>
      </c>
      <c r="AU113" s="189" t="s">
        <v>72</v>
      </c>
      <c r="AY113" s="188" t="s">
        <v>206</v>
      </c>
      <c r="BK113" s="190">
        <f>SUM(BK114:BK119)</f>
        <v>0</v>
      </c>
    </row>
    <row r="114" spans="1:65" s="2" customFormat="1" ht="21.75" customHeight="1">
      <c r="A114" s="35"/>
      <c r="B114" s="36"/>
      <c r="C114" s="193" t="s">
        <v>72</v>
      </c>
      <c r="D114" s="193" t="s">
        <v>208</v>
      </c>
      <c r="E114" s="194" t="s">
        <v>5312</v>
      </c>
      <c r="F114" s="195" t="s">
        <v>5313</v>
      </c>
      <c r="G114" s="196" t="s">
        <v>862</v>
      </c>
      <c r="H114" s="197">
        <v>1</v>
      </c>
      <c r="I114" s="198"/>
      <c r="J114" s="199">
        <f t="shared" ref="J114:J119" si="20">ROUND(I114*H114,2)</f>
        <v>0</v>
      </c>
      <c r="K114" s="195" t="s">
        <v>19</v>
      </c>
      <c r="L114" s="40"/>
      <c r="M114" s="200" t="s">
        <v>19</v>
      </c>
      <c r="N114" s="201" t="s">
        <v>43</v>
      </c>
      <c r="O114" s="65"/>
      <c r="P114" s="202">
        <f t="shared" ref="P114:P119" si="21">O114*H114</f>
        <v>0</v>
      </c>
      <c r="Q114" s="202">
        <v>0</v>
      </c>
      <c r="R114" s="202">
        <f t="shared" ref="R114:R119" si="22">Q114*H114</f>
        <v>0</v>
      </c>
      <c r="S114" s="202">
        <v>0</v>
      </c>
      <c r="T114" s="203">
        <f t="shared" ref="T114:T119" si="23">S114*H114</f>
        <v>0</v>
      </c>
      <c r="U114" s="35"/>
      <c r="V114" s="35"/>
      <c r="W114" s="35"/>
      <c r="X114" s="35"/>
      <c r="Y114" s="35"/>
      <c r="Z114" s="35"/>
      <c r="AA114" s="35"/>
      <c r="AB114" s="35"/>
      <c r="AC114" s="35"/>
      <c r="AD114" s="35"/>
      <c r="AE114" s="35"/>
      <c r="AR114" s="204" t="s">
        <v>212</v>
      </c>
      <c r="AT114" s="204" t="s">
        <v>208</v>
      </c>
      <c r="AU114" s="204" t="s">
        <v>80</v>
      </c>
      <c r="AY114" s="18" t="s">
        <v>206</v>
      </c>
      <c r="BE114" s="205">
        <f t="shared" ref="BE114:BE119" si="24">IF(N114="základní",J114,0)</f>
        <v>0</v>
      </c>
      <c r="BF114" s="205">
        <f t="shared" ref="BF114:BF119" si="25">IF(N114="snížená",J114,0)</f>
        <v>0</v>
      </c>
      <c r="BG114" s="205">
        <f t="shared" ref="BG114:BG119" si="26">IF(N114="zákl. přenesená",J114,0)</f>
        <v>0</v>
      </c>
      <c r="BH114" s="205">
        <f t="shared" ref="BH114:BH119" si="27">IF(N114="sníž. přenesená",J114,0)</f>
        <v>0</v>
      </c>
      <c r="BI114" s="205">
        <f t="shared" ref="BI114:BI119" si="28">IF(N114="nulová",J114,0)</f>
        <v>0</v>
      </c>
      <c r="BJ114" s="18" t="s">
        <v>80</v>
      </c>
      <c r="BK114" s="205">
        <f t="shared" ref="BK114:BK119" si="29">ROUND(I114*H114,2)</f>
        <v>0</v>
      </c>
      <c r="BL114" s="18" t="s">
        <v>212</v>
      </c>
      <c r="BM114" s="204" t="s">
        <v>753</v>
      </c>
    </row>
    <row r="115" spans="1:65" s="2" customFormat="1" ht="21.75" customHeight="1">
      <c r="A115" s="35"/>
      <c r="B115" s="36"/>
      <c r="C115" s="193" t="s">
        <v>72</v>
      </c>
      <c r="D115" s="193" t="s">
        <v>208</v>
      </c>
      <c r="E115" s="194" t="s">
        <v>5314</v>
      </c>
      <c r="F115" s="195" t="s">
        <v>5315</v>
      </c>
      <c r="G115" s="196" t="s">
        <v>862</v>
      </c>
      <c r="H115" s="197">
        <v>4</v>
      </c>
      <c r="I115" s="198"/>
      <c r="J115" s="199">
        <f t="shared" si="20"/>
        <v>0</v>
      </c>
      <c r="K115" s="195" t="s">
        <v>19</v>
      </c>
      <c r="L115" s="40"/>
      <c r="M115" s="200" t="s">
        <v>19</v>
      </c>
      <c r="N115" s="201" t="s">
        <v>43</v>
      </c>
      <c r="O115" s="65"/>
      <c r="P115" s="202">
        <f t="shared" si="21"/>
        <v>0</v>
      </c>
      <c r="Q115" s="202">
        <v>0</v>
      </c>
      <c r="R115" s="202">
        <f t="shared" si="22"/>
        <v>0</v>
      </c>
      <c r="S115" s="202">
        <v>0</v>
      </c>
      <c r="T115" s="203">
        <f t="shared" si="23"/>
        <v>0</v>
      </c>
      <c r="U115" s="35"/>
      <c r="V115" s="35"/>
      <c r="W115" s="35"/>
      <c r="X115" s="35"/>
      <c r="Y115" s="35"/>
      <c r="Z115" s="35"/>
      <c r="AA115" s="35"/>
      <c r="AB115" s="35"/>
      <c r="AC115" s="35"/>
      <c r="AD115" s="35"/>
      <c r="AE115" s="35"/>
      <c r="AR115" s="204" t="s">
        <v>212</v>
      </c>
      <c r="AT115" s="204" t="s">
        <v>208</v>
      </c>
      <c r="AU115" s="204" t="s">
        <v>80</v>
      </c>
      <c r="AY115" s="18" t="s">
        <v>206</v>
      </c>
      <c r="BE115" s="205">
        <f t="shared" si="24"/>
        <v>0</v>
      </c>
      <c r="BF115" s="205">
        <f t="shared" si="25"/>
        <v>0</v>
      </c>
      <c r="BG115" s="205">
        <f t="shared" si="26"/>
        <v>0</v>
      </c>
      <c r="BH115" s="205">
        <f t="shared" si="27"/>
        <v>0</v>
      </c>
      <c r="BI115" s="205">
        <f t="shared" si="28"/>
        <v>0</v>
      </c>
      <c r="BJ115" s="18" t="s">
        <v>80</v>
      </c>
      <c r="BK115" s="205">
        <f t="shared" si="29"/>
        <v>0</v>
      </c>
      <c r="BL115" s="18" t="s">
        <v>212</v>
      </c>
      <c r="BM115" s="204" t="s">
        <v>762</v>
      </c>
    </row>
    <row r="116" spans="1:65" s="2" customFormat="1" ht="16.5" customHeight="1">
      <c r="A116" s="35"/>
      <c r="B116" s="36"/>
      <c r="C116" s="193" t="s">
        <v>72</v>
      </c>
      <c r="D116" s="193" t="s">
        <v>208</v>
      </c>
      <c r="E116" s="194" t="s">
        <v>5278</v>
      </c>
      <c r="F116" s="195" t="s">
        <v>5279</v>
      </c>
      <c r="G116" s="196" t="s">
        <v>5192</v>
      </c>
      <c r="H116" s="197">
        <v>35</v>
      </c>
      <c r="I116" s="198"/>
      <c r="J116" s="199">
        <f t="shared" si="20"/>
        <v>0</v>
      </c>
      <c r="K116" s="195" t="s">
        <v>19</v>
      </c>
      <c r="L116" s="40"/>
      <c r="M116" s="200" t="s">
        <v>19</v>
      </c>
      <c r="N116" s="201" t="s">
        <v>43</v>
      </c>
      <c r="O116" s="65"/>
      <c r="P116" s="202">
        <f t="shared" si="21"/>
        <v>0</v>
      </c>
      <c r="Q116" s="202">
        <v>0</v>
      </c>
      <c r="R116" s="202">
        <f t="shared" si="22"/>
        <v>0</v>
      </c>
      <c r="S116" s="202">
        <v>0</v>
      </c>
      <c r="T116" s="203">
        <f t="shared" si="23"/>
        <v>0</v>
      </c>
      <c r="U116" s="35"/>
      <c r="V116" s="35"/>
      <c r="W116" s="35"/>
      <c r="X116" s="35"/>
      <c r="Y116" s="35"/>
      <c r="Z116" s="35"/>
      <c r="AA116" s="35"/>
      <c r="AB116" s="35"/>
      <c r="AC116" s="35"/>
      <c r="AD116" s="35"/>
      <c r="AE116" s="35"/>
      <c r="AR116" s="204" t="s">
        <v>212</v>
      </c>
      <c r="AT116" s="204" t="s">
        <v>208</v>
      </c>
      <c r="AU116" s="204" t="s">
        <v>80</v>
      </c>
      <c r="AY116" s="18" t="s">
        <v>206</v>
      </c>
      <c r="BE116" s="205">
        <f t="shared" si="24"/>
        <v>0</v>
      </c>
      <c r="BF116" s="205">
        <f t="shared" si="25"/>
        <v>0</v>
      </c>
      <c r="BG116" s="205">
        <f t="shared" si="26"/>
        <v>0</v>
      </c>
      <c r="BH116" s="205">
        <f t="shared" si="27"/>
        <v>0</v>
      </c>
      <c r="BI116" s="205">
        <f t="shared" si="28"/>
        <v>0</v>
      </c>
      <c r="BJ116" s="18" t="s">
        <v>80</v>
      </c>
      <c r="BK116" s="205">
        <f t="shared" si="29"/>
        <v>0</v>
      </c>
      <c r="BL116" s="18" t="s">
        <v>212</v>
      </c>
      <c r="BM116" s="204" t="s">
        <v>768</v>
      </c>
    </row>
    <row r="117" spans="1:65" s="2" customFormat="1" ht="16.5" customHeight="1">
      <c r="A117" s="35"/>
      <c r="B117" s="36"/>
      <c r="C117" s="193" t="s">
        <v>72</v>
      </c>
      <c r="D117" s="193" t="s">
        <v>208</v>
      </c>
      <c r="E117" s="194" t="s">
        <v>5280</v>
      </c>
      <c r="F117" s="195" t="s">
        <v>5281</v>
      </c>
      <c r="G117" s="196" t="s">
        <v>5192</v>
      </c>
      <c r="H117" s="197">
        <v>35</v>
      </c>
      <c r="I117" s="198"/>
      <c r="J117" s="199">
        <f t="shared" si="20"/>
        <v>0</v>
      </c>
      <c r="K117" s="195" t="s">
        <v>19</v>
      </c>
      <c r="L117" s="40"/>
      <c r="M117" s="200" t="s">
        <v>19</v>
      </c>
      <c r="N117" s="201" t="s">
        <v>43</v>
      </c>
      <c r="O117" s="65"/>
      <c r="P117" s="202">
        <f t="shared" si="21"/>
        <v>0</v>
      </c>
      <c r="Q117" s="202">
        <v>0</v>
      </c>
      <c r="R117" s="202">
        <f t="shared" si="22"/>
        <v>0</v>
      </c>
      <c r="S117" s="202">
        <v>0</v>
      </c>
      <c r="T117" s="203">
        <f t="shared" si="23"/>
        <v>0</v>
      </c>
      <c r="U117" s="35"/>
      <c r="V117" s="35"/>
      <c r="W117" s="35"/>
      <c r="X117" s="35"/>
      <c r="Y117" s="35"/>
      <c r="Z117" s="35"/>
      <c r="AA117" s="35"/>
      <c r="AB117" s="35"/>
      <c r="AC117" s="35"/>
      <c r="AD117" s="35"/>
      <c r="AE117" s="35"/>
      <c r="AR117" s="204" t="s">
        <v>212</v>
      </c>
      <c r="AT117" s="204" t="s">
        <v>208</v>
      </c>
      <c r="AU117" s="204" t="s">
        <v>80</v>
      </c>
      <c r="AY117" s="18" t="s">
        <v>206</v>
      </c>
      <c r="BE117" s="205">
        <f t="shared" si="24"/>
        <v>0</v>
      </c>
      <c r="BF117" s="205">
        <f t="shared" si="25"/>
        <v>0</v>
      </c>
      <c r="BG117" s="205">
        <f t="shared" si="26"/>
        <v>0</v>
      </c>
      <c r="BH117" s="205">
        <f t="shared" si="27"/>
        <v>0</v>
      </c>
      <c r="BI117" s="205">
        <f t="shared" si="28"/>
        <v>0</v>
      </c>
      <c r="BJ117" s="18" t="s">
        <v>80</v>
      </c>
      <c r="BK117" s="205">
        <f t="shared" si="29"/>
        <v>0</v>
      </c>
      <c r="BL117" s="18" t="s">
        <v>212</v>
      </c>
      <c r="BM117" s="204" t="s">
        <v>774</v>
      </c>
    </row>
    <row r="118" spans="1:65" s="2" customFormat="1" ht="16.5" customHeight="1">
      <c r="A118" s="35"/>
      <c r="B118" s="36"/>
      <c r="C118" s="193" t="s">
        <v>72</v>
      </c>
      <c r="D118" s="193" t="s">
        <v>208</v>
      </c>
      <c r="E118" s="194" t="s">
        <v>5302</v>
      </c>
      <c r="F118" s="195" t="s">
        <v>5303</v>
      </c>
      <c r="G118" s="196" t="s">
        <v>5192</v>
      </c>
      <c r="H118" s="197">
        <v>36</v>
      </c>
      <c r="I118" s="198"/>
      <c r="J118" s="199">
        <f t="shared" si="20"/>
        <v>0</v>
      </c>
      <c r="K118" s="195" t="s">
        <v>19</v>
      </c>
      <c r="L118" s="40"/>
      <c r="M118" s="200" t="s">
        <v>19</v>
      </c>
      <c r="N118" s="201" t="s">
        <v>43</v>
      </c>
      <c r="O118" s="65"/>
      <c r="P118" s="202">
        <f t="shared" si="21"/>
        <v>0</v>
      </c>
      <c r="Q118" s="202">
        <v>0</v>
      </c>
      <c r="R118" s="202">
        <f t="shared" si="22"/>
        <v>0</v>
      </c>
      <c r="S118" s="202">
        <v>0</v>
      </c>
      <c r="T118" s="203">
        <f t="shared" si="23"/>
        <v>0</v>
      </c>
      <c r="U118" s="35"/>
      <c r="V118" s="35"/>
      <c r="W118" s="35"/>
      <c r="X118" s="35"/>
      <c r="Y118" s="35"/>
      <c r="Z118" s="35"/>
      <c r="AA118" s="35"/>
      <c r="AB118" s="35"/>
      <c r="AC118" s="35"/>
      <c r="AD118" s="35"/>
      <c r="AE118" s="35"/>
      <c r="AR118" s="204" t="s">
        <v>212</v>
      </c>
      <c r="AT118" s="204" t="s">
        <v>208</v>
      </c>
      <c r="AU118" s="204" t="s">
        <v>80</v>
      </c>
      <c r="AY118" s="18" t="s">
        <v>206</v>
      </c>
      <c r="BE118" s="205">
        <f t="shared" si="24"/>
        <v>0</v>
      </c>
      <c r="BF118" s="205">
        <f t="shared" si="25"/>
        <v>0</v>
      </c>
      <c r="BG118" s="205">
        <f t="shared" si="26"/>
        <v>0</v>
      </c>
      <c r="BH118" s="205">
        <f t="shared" si="27"/>
        <v>0</v>
      </c>
      <c r="BI118" s="205">
        <f t="shared" si="28"/>
        <v>0</v>
      </c>
      <c r="BJ118" s="18" t="s">
        <v>80</v>
      </c>
      <c r="BK118" s="205">
        <f t="shared" si="29"/>
        <v>0</v>
      </c>
      <c r="BL118" s="18" t="s">
        <v>212</v>
      </c>
      <c r="BM118" s="204" t="s">
        <v>782</v>
      </c>
    </row>
    <row r="119" spans="1:65" s="2" customFormat="1" ht="16.5" customHeight="1">
      <c r="A119" s="35"/>
      <c r="B119" s="36"/>
      <c r="C119" s="193" t="s">
        <v>72</v>
      </c>
      <c r="D119" s="193" t="s">
        <v>208</v>
      </c>
      <c r="E119" s="194" t="s">
        <v>5310</v>
      </c>
      <c r="F119" s="195" t="s">
        <v>5311</v>
      </c>
      <c r="G119" s="196" t="s">
        <v>862</v>
      </c>
      <c r="H119" s="197">
        <v>1</v>
      </c>
      <c r="I119" s="198"/>
      <c r="J119" s="199">
        <f t="shared" si="20"/>
        <v>0</v>
      </c>
      <c r="K119" s="195" t="s">
        <v>19</v>
      </c>
      <c r="L119" s="40"/>
      <c r="M119" s="200" t="s">
        <v>19</v>
      </c>
      <c r="N119" s="201" t="s">
        <v>43</v>
      </c>
      <c r="O119" s="65"/>
      <c r="P119" s="202">
        <f t="shared" si="21"/>
        <v>0</v>
      </c>
      <c r="Q119" s="202">
        <v>0</v>
      </c>
      <c r="R119" s="202">
        <f t="shared" si="22"/>
        <v>0</v>
      </c>
      <c r="S119" s="202">
        <v>0</v>
      </c>
      <c r="T119" s="203">
        <f t="shared" si="23"/>
        <v>0</v>
      </c>
      <c r="U119" s="35"/>
      <c r="V119" s="35"/>
      <c r="W119" s="35"/>
      <c r="X119" s="35"/>
      <c r="Y119" s="35"/>
      <c r="Z119" s="35"/>
      <c r="AA119" s="35"/>
      <c r="AB119" s="35"/>
      <c r="AC119" s="35"/>
      <c r="AD119" s="35"/>
      <c r="AE119" s="35"/>
      <c r="AR119" s="204" t="s">
        <v>212</v>
      </c>
      <c r="AT119" s="204" t="s">
        <v>208</v>
      </c>
      <c r="AU119" s="204" t="s">
        <v>80</v>
      </c>
      <c r="AY119" s="18" t="s">
        <v>206</v>
      </c>
      <c r="BE119" s="205">
        <f t="shared" si="24"/>
        <v>0</v>
      </c>
      <c r="BF119" s="205">
        <f t="shared" si="25"/>
        <v>0</v>
      </c>
      <c r="BG119" s="205">
        <f t="shared" si="26"/>
        <v>0</v>
      </c>
      <c r="BH119" s="205">
        <f t="shared" si="27"/>
        <v>0</v>
      </c>
      <c r="BI119" s="205">
        <f t="shared" si="28"/>
        <v>0</v>
      </c>
      <c r="BJ119" s="18" t="s">
        <v>80</v>
      </c>
      <c r="BK119" s="205">
        <f t="shared" si="29"/>
        <v>0</v>
      </c>
      <c r="BL119" s="18" t="s">
        <v>212</v>
      </c>
      <c r="BM119" s="204" t="s">
        <v>786</v>
      </c>
    </row>
    <row r="120" spans="1:65" s="12" customFormat="1" ht="25.9" customHeight="1">
      <c r="B120" s="177"/>
      <c r="C120" s="178"/>
      <c r="D120" s="179" t="s">
        <v>71</v>
      </c>
      <c r="E120" s="180" t="s">
        <v>846</v>
      </c>
      <c r="F120" s="180" t="s">
        <v>19</v>
      </c>
      <c r="G120" s="178"/>
      <c r="H120" s="178"/>
      <c r="I120" s="181"/>
      <c r="J120" s="182">
        <f>BK120</f>
        <v>0</v>
      </c>
      <c r="K120" s="178"/>
      <c r="L120" s="183"/>
      <c r="M120" s="184"/>
      <c r="N120" s="185"/>
      <c r="O120" s="185"/>
      <c r="P120" s="186">
        <f>SUM(P121:P126)</f>
        <v>0</v>
      </c>
      <c r="Q120" s="185"/>
      <c r="R120" s="186">
        <f>SUM(R121:R126)</f>
        <v>0</v>
      </c>
      <c r="S120" s="185"/>
      <c r="T120" s="187">
        <f>SUM(T121:T126)</f>
        <v>0</v>
      </c>
      <c r="AR120" s="188" t="s">
        <v>80</v>
      </c>
      <c r="AT120" s="189" t="s">
        <v>71</v>
      </c>
      <c r="AU120" s="189" t="s">
        <v>72</v>
      </c>
      <c r="AY120" s="188" t="s">
        <v>206</v>
      </c>
      <c r="BK120" s="190">
        <f>SUM(BK121:BK126)</f>
        <v>0</v>
      </c>
    </row>
    <row r="121" spans="1:65" s="2" customFormat="1" ht="21.75" customHeight="1">
      <c r="A121" s="35"/>
      <c r="B121" s="36"/>
      <c r="C121" s="193" t="s">
        <v>72</v>
      </c>
      <c r="D121" s="193" t="s">
        <v>208</v>
      </c>
      <c r="E121" s="194" t="s">
        <v>5306</v>
      </c>
      <c r="F121" s="195" t="s">
        <v>5307</v>
      </c>
      <c r="G121" s="196" t="s">
        <v>862</v>
      </c>
      <c r="H121" s="197">
        <v>1</v>
      </c>
      <c r="I121" s="198"/>
      <c r="J121" s="199">
        <f t="shared" ref="J121:J126" si="30">ROUND(I121*H121,2)</f>
        <v>0</v>
      </c>
      <c r="K121" s="195" t="s">
        <v>19</v>
      </c>
      <c r="L121" s="40"/>
      <c r="M121" s="200" t="s">
        <v>19</v>
      </c>
      <c r="N121" s="201" t="s">
        <v>43</v>
      </c>
      <c r="O121" s="65"/>
      <c r="P121" s="202">
        <f t="shared" ref="P121:P126" si="31">O121*H121</f>
        <v>0</v>
      </c>
      <c r="Q121" s="202">
        <v>0</v>
      </c>
      <c r="R121" s="202">
        <f t="shared" ref="R121:R126" si="32">Q121*H121</f>
        <v>0</v>
      </c>
      <c r="S121" s="202">
        <v>0</v>
      </c>
      <c r="T121" s="203">
        <f t="shared" ref="T121:T126" si="33">S121*H121</f>
        <v>0</v>
      </c>
      <c r="U121" s="35"/>
      <c r="V121" s="35"/>
      <c r="W121" s="35"/>
      <c r="X121" s="35"/>
      <c r="Y121" s="35"/>
      <c r="Z121" s="35"/>
      <c r="AA121" s="35"/>
      <c r="AB121" s="35"/>
      <c r="AC121" s="35"/>
      <c r="AD121" s="35"/>
      <c r="AE121" s="35"/>
      <c r="AR121" s="204" t="s">
        <v>212</v>
      </c>
      <c r="AT121" s="204" t="s">
        <v>208</v>
      </c>
      <c r="AU121" s="204" t="s">
        <v>80</v>
      </c>
      <c r="AY121" s="18" t="s">
        <v>206</v>
      </c>
      <c r="BE121" s="205">
        <f t="shared" ref="BE121:BE126" si="34">IF(N121="základní",J121,0)</f>
        <v>0</v>
      </c>
      <c r="BF121" s="205">
        <f t="shared" ref="BF121:BF126" si="35">IF(N121="snížená",J121,0)</f>
        <v>0</v>
      </c>
      <c r="BG121" s="205">
        <f t="shared" ref="BG121:BG126" si="36">IF(N121="zákl. přenesená",J121,0)</f>
        <v>0</v>
      </c>
      <c r="BH121" s="205">
        <f t="shared" ref="BH121:BH126" si="37">IF(N121="sníž. přenesená",J121,0)</f>
        <v>0</v>
      </c>
      <c r="BI121" s="205">
        <f t="shared" ref="BI121:BI126" si="38">IF(N121="nulová",J121,0)</f>
        <v>0</v>
      </c>
      <c r="BJ121" s="18" t="s">
        <v>80</v>
      </c>
      <c r="BK121" s="205">
        <f t="shared" ref="BK121:BK126" si="39">ROUND(I121*H121,2)</f>
        <v>0</v>
      </c>
      <c r="BL121" s="18" t="s">
        <v>212</v>
      </c>
      <c r="BM121" s="204" t="s">
        <v>791</v>
      </c>
    </row>
    <row r="122" spans="1:65" s="2" customFormat="1" ht="21.75" customHeight="1">
      <c r="A122" s="35"/>
      <c r="B122" s="36"/>
      <c r="C122" s="193" t="s">
        <v>72</v>
      </c>
      <c r="D122" s="193" t="s">
        <v>208</v>
      </c>
      <c r="E122" s="194" t="s">
        <v>5308</v>
      </c>
      <c r="F122" s="195" t="s">
        <v>5309</v>
      </c>
      <c r="G122" s="196" t="s">
        <v>862</v>
      </c>
      <c r="H122" s="197">
        <v>1</v>
      </c>
      <c r="I122" s="198"/>
      <c r="J122" s="199">
        <f t="shared" si="30"/>
        <v>0</v>
      </c>
      <c r="K122" s="195" t="s">
        <v>19</v>
      </c>
      <c r="L122" s="40"/>
      <c r="M122" s="200" t="s">
        <v>19</v>
      </c>
      <c r="N122" s="201" t="s">
        <v>43</v>
      </c>
      <c r="O122" s="65"/>
      <c r="P122" s="202">
        <f t="shared" si="31"/>
        <v>0</v>
      </c>
      <c r="Q122" s="202">
        <v>0</v>
      </c>
      <c r="R122" s="202">
        <f t="shared" si="32"/>
        <v>0</v>
      </c>
      <c r="S122" s="202">
        <v>0</v>
      </c>
      <c r="T122" s="203">
        <f t="shared" si="33"/>
        <v>0</v>
      </c>
      <c r="U122" s="35"/>
      <c r="V122" s="35"/>
      <c r="W122" s="35"/>
      <c r="X122" s="35"/>
      <c r="Y122" s="35"/>
      <c r="Z122" s="35"/>
      <c r="AA122" s="35"/>
      <c r="AB122" s="35"/>
      <c r="AC122" s="35"/>
      <c r="AD122" s="35"/>
      <c r="AE122" s="35"/>
      <c r="AR122" s="204" t="s">
        <v>212</v>
      </c>
      <c r="AT122" s="204" t="s">
        <v>208</v>
      </c>
      <c r="AU122" s="204" t="s">
        <v>80</v>
      </c>
      <c r="AY122" s="18" t="s">
        <v>206</v>
      </c>
      <c r="BE122" s="205">
        <f t="shared" si="34"/>
        <v>0</v>
      </c>
      <c r="BF122" s="205">
        <f t="shared" si="35"/>
        <v>0</v>
      </c>
      <c r="BG122" s="205">
        <f t="shared" si="36"/>
        <v>0</v>
      </c>
      <c r="BH122" s="205">
        <f t="shared" si="37"/>
        <v>0</v>
      </c>
      <c r="BI122" s="205">
        <f t="shared" si="38"/>
        <v>0</v>
      </c>
      <c r="BJ122" s="18" t="s">
        <v>80</v>
      </c>
      <c r="BK122" s="205">
        <f t="shared" si="39"/>
        <v>0</v>
      </c>
      <c r="BL122" s="18" t="s">
        <v>212</v>
      </c>
      <c r="BM122" s="204" t="s">
        <v>796</v>
      </c>
    </row>
    <row r="123" spans="1:65" s="2" customFormat="1" ht="16.5" customHeight="1">
      <c r="A123" s="35"/>
      <c r="B123" s="36"/>
      <c r="C123" s="193" t="s">
        <v>72</v>
      </c>
      <c r="D123" s="193" t="s">
        <v>208</v>
      </c>
      <c r="E123" s="194" t="s">
        <v>5278</v>
      </c>
      <c r="F123" s="195" t="s">
        <v>5279</v>
      </c>
      <c r="G123" s="196" t="s">
        <v>5192</v>
      </c>
      <c r="H123" s="197">
        <v>35</v>
      </c>
      <c r="I123" s="198"/>
      <c r="J123" s="199">
        <f t="shared" si="30"/>
        <v>0</v>
      </c>
      <c r="K123" s="195" t="s">
        <v>19</v>
      </c>
      <c r="L123" s="40"/>
      <c r="M123" s="200" t="s">
        <v>19</v>
      </c>
      <c r="N123" s="201" t="s">
        <v>43</v>
      </c>
      <c r="O123" s="65"/>
      <c r="P123" s="202">
        <f t="shared" si="31"/>
        <v>0</v>
      </c>
      <c r="Q123" s="202">
        <v>0</v>
      </c>
      <c r="R123" s="202">
        <f t="shared" si="32"/>
        <v>0</v>
      </c>
      <c r="S123" s="202">
        <v>0</v>
      </c>
      <c r="T123" s="203">
        <f t="shared" si="33"/>
        <v>0</v>
      </c>
      <c r="U123" s="35"/>
      <c r="V123" s="35"/>
      <c r="W123" s="35"/>
      <c r="X123" s="35"/>
      <c r="Y123" s="35"/>
      <c r="Z123" s="35"/>
      <c r="AA123" s="35"/>
      <c r="AB123" s="35"/>
      <c r="AC123" s="35"/>
      <c r="AD123" s="35"/>
      <c r="AE123" s="35"/>
      <c r="AR123" s="204" t="s">
        <v>212</v>
      </c>
      <c r="AT123" s="204" t="s">
        <v>208</v>
      </c>
      <c r="AU123" s="204" t="s">
        <v>80</v>
      </c>
      <c r="AY123" s="18" t="s">
        <v>206</v>
      </c>
      <c r="BE123" s="205">
        <f t="shared" si="34"/>
        <v>0</v>
      </c>
      <c r="BF123" s="205">
        <f t="shared" si="35"/>
        <v>0</v>
      </c>
      <c r="BG123" s="205">
        <f t="shared" si="36"/>
        <v>0</v>
      </c>
      <c r="BH123" s="205">
        <f t="shared" si="37"/>
        <v>0</v>
      </c>
      <c r="BI123" s="205">
        <f t="shared" si="38"/>
        <v>0</v>
      </c>
      <c r="BJ123" s="18" t="s">
        <v>80</v>
      </c>
      <c r="BK123" s="205">
        <f t="shared" si="39"/>
        <v>0</v>
      </c>
      <c r="BL123" s="18" t="s">
        <v>212</v>
      </c>
      <c r="BM123" s="204" t="s">
        <v>803</v>
      </c>
    </row>
    <row r="124" spans="1:65" s="2" customFormat="1" ht="16.5" customHeight="1">
      <c r="A124" s="35"/>
      <c r="B124" s="36"/>
      <c r="C124" s="193" t="s">
        <v>72</v>
      </c>
      <c r="D124" s="193" t="s">
        <v>208</v>
      </c>
      <c r="E124" s="194" t="s">
        <v>5282</v>
      </c>
      <c r="F124" s="195" t="s">
        <v>5283</v>
      </c>
      <c r="G124" s="196" t="s">
        <v>5192</v>
      </c>
      <c r="H124" s="197">
        <v>35</v>
      </c>
      <c r="I124" s="198"/>
      <c r="J124" s="199">
        <f t="shared" si="30"/>
        <v>0</v>
      </c>
      <c r="K124" s="195" t="s">
        <v>19</v>
      </c>
      <c r="L124" s="40"/>
      <c r="M124" s="200" t="s">
        <v>19</v>
      </c>
      <c r="N124" s="201" t="s">
        <v>43</v>
      </c>
      <c r="O124" s="65"/>
      <c r="P124" s="202">
        <f t="shared" si="31"/>
        <v>0</v>
      </c>
      <c r="Q124" s="202">
        <v>0</v>
      </c>
      <c r="R124" s="202">
        <f t="shared" si="32"/>
        <v>0</v>
      </c>
      <c r="S124" s="202">
        <v>0</v>
      </c>
      <c r="T124" s="203">
        <f t="shared" si="33"/>
        <v>0</v>
      </c>
      <c r="U124" s="35"/>
      <c r="V124" s="35"/>
      <c r="W124" s="35"/>
      <c r="X124" s="35"/>
      <c r="Y124" s="35"/>
      <c r="Z124" s="35"/>
      <c r="AA124" s="35"/>
      <c r="AB124" s="35"/>
      <c r="AC124" s="35"/>
      <c r="AD124" s="35"/>
      <c r="AE124" s="35"/>
      <c r="AR124" s="204" t="s">
        <v>212</v>
      </c>
      <c r="AT124" s="204" t="s">
        <v>208</v>
      </c>
      <c r="AU124" s="204" t="s">
        <v>80</v>
      </c>
      <c r="AY124" s="18" t="s">
        <v>206</v>
      </c>
      <c r="BE124" s="205">
        <f t="shared" si="34"/>
        <v>0</v>
      </c>
      <c r="BF124" s="205">
        <f t="shared" si="35"/>
        <v>0</v>
      </c>
      <c r="BG124" s="205">
        <f t="shared" si="36"/>
        <v>0</v>
      </c>
      <c r="BH124" s="205">
        <f t="shared" si="37"/>
        <v>0</v>
      </c>
      <c r="BI124" s="205">
        <f t="shared" si="38"/>
        <v>0</v>
      </c>
      <c r="BJ124" s="18" t="s">
        <v>80</v>
      </c>
      <c r="BK124" s="205">
        <f t="shared" si="39"/>
        <v>0</v>
      </c>
      <c r="BL124" s="18" t="s">
        <v>212</v>
      </c>
      <c r="BM124" s="204" t="s">
        <v>812</v>
      </c>
    </row>
    <row r="125" spans="1:65" s="2" customFormat="1" ht="16.5" customHeight="1">
      <c r="A125" s="35"/>
      <c r="B125" s="36"/>
      <c r="C125" s="193" t="s">
        <v>72</v>
      </c>
      <c r="D125" s="193" t="s">
        <v>208</v>
      </c>
      <c r="E125" s="194" t="s">
        <v>5302</v>
      </c>
      <c r="F125" s="195" t="s">
        <v>5303</v>
      </c>
      <c r="G125" s="196" t="s">
        <v>5192</v>
      </c>
      <c r="H125" s="197">
        <v>36</v>
      </c>
      <c r="I125" s="198"/>
      <c r="J125" s="199">
        <f t="shared" si="30"/>
        <v>0</v>
      </c>
      <c r="K125" s="195" t="s">
        <v>19</v>
      </c>
      <c r="L125" s="40"/>
      <c r="M125" s="200" t="s">
        <v>19</v>
      </c>
      <c r="N125" s="201" t="s">
        <v>43</v>
      </c>
      <c r="O125" s="65"/>
      <c r="P125" s="202">
        <f t="shared" si="31"/>
        <v>0</v>
      </c>
      <c r="Q125" s="202">
        <v>0</v>
      </c>
      <c r="R125" s="202">
        <f t="shared" si="32"/>
        <v>0</v>
      </c>
      <c r="S125" s="202">
        <v>0</v>
      </c>
      <c r="T125" s="203">
        <f t="shared" si="33"/>
        <v>0</v>
      </c>
      <c r="U125" s="35"/>
      <c r="V125" s="35"/>
      <c r="W125" s="35"/>
      <c r="X125" s="35"/>
      <c r="Y125" s="35"/>
      <c r="Z125" s="35"/>
      <c r="AA125" s="35"/>
      <c r="AB125" s="35"/>
      <c r="AC125" s="35"/>
      <c r="AD125" s="35"/>
      <c r="AE125" s="35"/>
      <c r="AR125" s="204" t="s">
        <v>212</v>
      </c>
      <c r="AT125" s="204" t="s">
        <v>208</v>
      </c>
      <c r="AU125" s="204" t="s">
        <v>80</v>
      </c>
      <c r="AY125" s="18" t="s">
        <v>206</v>
      </c>
      <c r="BE125" s="205">
        <f t="shared" si="34"/>
        <v>0</v>
      </c>
      <c r="BF125" s="205">
        <f t="shared" si="35"/>
        <v>0</v>
      </c>
      <c r="BG125" s="205">
        <f t="shared" si="36"/>
        <v>0</v>
      </c>
      <c r="BH125" s="205">
        <f t="shared" si="37"/>
        <v>0</v>
      </c>
      <c r="BI125" s="205">
        <f t="shared" si="38"/>
        <v>0</v>
      </c>
      <c r="BJ125" s="18" t="s">
        <v>80</v>
      </c>
      <c r="BK125" s="205">
        <f t="shared" si="39"/>
        <v>0</v>
      </c>
      <c r="BL125" s="18" t="s">
        <v>212</v>
      </c>
      <c r="BM125" s="204" t="s">
        <v>818</v>
      </c>
    </row>
    <row r="126" spans="1:65" s="2" customFormat="1" ht="16.5" customHeight="1">
      <c r="A126" s="35"/>
      <c r="B126" s="36"/>
      <c r="C126" s="193" t="s">
        <v>72</v>
      </c>
      <c r="D126" s="193" t="s">
        <v>208</v>
      </c>
      <c r="E126" s="194" t="s">
        <v>5310</v>
      </c>
      <c r="F126" s="195" t="s">
        <v>5311</v>
      </c>
      <c r="G126" s="196" t="s">
        <v>862</v>
      </c>
      <c r="H126" s="197">
        <v>1</v>
      </c>
      <c r="I126" s="198"/>
      <c r="J126" s="199">
        <f t="shared" si="30"/>
        <v>0</v>
      </c>
      <c r="K126" s="195" t="s">
        <v>19</v>
      </c>
      <c r="L126" s="40"/>
      <c r="M126" s="200" t="s">
        <v>19</v>
      </c>
      <c r="N126" s="201" t="s">
        <v>43</v>
      </c>
      <c r="O126" s="65"/>
      <c r="P126" s="202">
        <f t="shared" si="31"/>
        <v>0</v>
      </c>
      <c r="Q126" s="202">
        <v>0</v>
      </c>
      <c r="R126" s="202">
        <f t="shared" si="32"/>
        <v>0</v>
      </c>
      <c r="S126" s="202">
        <v>0</v>
      </c>
      <c r="T126" s="203">
        <f t="shared" si="33"/>
        <v>0</v>
      </c>
      <c r="U126" s="35"/>
      <c r="V126" s="35"/>
      <c r="W126" s="35"/>
      <c r="X126" s="35"/>
      <c r="Y126" s="35"/>
      <c r="Z126" s="35"/>
      <c r="AA126" s="35"/>
      <c r="AB126" s="35"/>
      <c r="AC126" s="35"/>
      <c r="AD126" s="35"/>
      <c r="AE126" s="35"/>
      <c r="AR126" s="204" t="s">
        <v>212</v>
      </c>
      <c r="AT126" s="204" t="s">
        <v>208</v>
      </c>
      <c r="AU126" s="204" t="s">
        <v>80</v>
      </c>
      <c r="AY126" s="18" t="s">
        <v>206</v>
      </c>
      <c r="BE126" s="205">
        <f t="shared" si="34"/>
        <v>0</v>
      </c>
      <c r="BF126" s="205">
        <f t="shared" si="35"/>
        <v>0</v>
      </c>
      <c r="BG126" s="205">
        <f t="shared" si="36"/>
        <v>0</v>
      </c>
      <c r="BH126" s="205">
        <f t="shared" si="37"/>
        <v>0</v>
      </c>
      <c r="BI126" s="205">
        <f t="shared" si="38"/>
        <v>0</v>
      </c>
      <c r="BJ126" s="18" t="s">
        <v>80</v>
      </c>
      <c r="BK126" s="205">
        <f t="shared" si="39"/>
        <v>0</v>
      </c>
      <c r="BL126" s="18" t="s">
        <v>212</v>
      </c>
      <c r="BM126" s="204" t="s">
        <v>823</v>
      </c>
    </row>
    <row r="127" spans="1:65" s="12" customFormat="1" ht="25.9" customHeight="1">
      <c r="B127" s="177"/>
      <c r="C127" s="178"/>
      <c r="D127" s="179" t="s">
        <v>71</v>
      </c>
      <c r="E127" s="180" t="s">
        <v>846</v>
      </c>
      <c r="F127" s="180" t="s">
        <v>19</v>
      </c>
      <c r="G127" s="178"/>
      <c r="H127" s="178"/>
      <c r="I127" s="181"/>
      <c r="J127" s="182">
        <f>BK127</f>
        <v>0</v>
      </c>
      <c r="K127" s="178"/>
      <c r="L127" s="183"/>
      <c r="M127" s="184"/>
      <c r="N127" s="185"/>
      <c r="O127" s="185"/>
      <c r="P127" s="186">
        <f>SUM(P128:P133)</f>
        <v>0</v>
      </c>
      <c r="Q127" s="185"/>
      <c r="R127" s="186">
        <f>SUM(R128:R133)</f>
        <v>0</v>
      </c>
      <c r="S127" s="185"/>
      <c r="T127" s="187">
        <f>SUM(T128:T133)</f>
        <v>0</v>
      </c>
      <c r="AR127" s="188" t="s">
        <v>80</v>
      </c>
      <c r="AT127" s="189" t="s">
        <v>71</v>
      </c>
      <c r="AU127" s="189" t="s">
        <v>72</v>
      </c>
      <c r="AY127" s="188" t="s">
        <v>206</v>
      </c>
      <c r="BK127" s="190">
        <f>SUM(BK128:BK133)</f>
        <v>0</v>
      </c>
    </row>
    <row r="128" spans="1:65" s="2" customFormat="1" ht="21.75" customHeight="1">
      <c r="A128" s="35"/>
      <c r="B128" s="36"/>
      <c r="C128" s="193" t="s">
        <v>72</v>
      </c>
      <c r="D128" s="193" t="s">
        <v>208</v>
      </c>
      <c r="E128" s="194" t="s">
        <v>5306</v>
      </c>
      <c r="F128" s="195" t="s">
        <v>5307</v>
      </c>
      <c r="G128" s="196" t="s">
        <v>862</v>
      </c>
      <c r="H128" s="197">
        <v>1</v>
      </c>
      <c r="I128" s="198"/>
      <c r="J128" s="199">
        <f t="shared" ref="J128:J133" si="40">ROUND(I128*H128,2)</f>
        <v>0</v>
      </c>
      <c r="K128" s="195" t="s">
        <v>19</v>
      </c>
      <c r="L128" s="40"/>
      <c r="M128" s="200" t="s">
        <v>19</v>
      </c>
      <c r="N128" s="201" t="s">
        <v>43</v>
      </c>
      <c r="O128" s="65"/>
      <c r="P128" s="202">
        <f t="shared" ref="P128:P133" si="41">O128*H128</f>
        <v>0</v>
      </c>
      <c r="Q128" s="202">
        <v>0</v>
      </c>
      <c r="R128" s="202">
        <f t="shared" ref="R128:R133" si="42">Q128*H128</f>
        <v>0</v>
      </c>
      <c r="S128" s="202">
        <v>0</v>
      </c>
      <c r="T128" s="203">
        <f t="shared" ref="T128:T133" si="43">S128*H128</f>
        <v>0</v>
      </c>
      <c r="U128" s="35"/>
      <c r="V128" s="35"/>
      <c r="W128" s="35"/>
      <c r="X128" s="35"/>
      <c r="Y128" s="35"/>
      <c r="Z128" s="35"/>
      <c r="AA128" s="35"/>
      <c r="AB128" s="35"/>
      <c r="AC128" s="35"/>
      <c r="AD128" s="35"/>
      <c r="AE128" s="35"/>
      <c r="AR128" s="204" t="s">
        <v>212</v>
      </c>
      <c r="AT128" s="204" t="s">
        <v>208</v>
      </c>
      <c r="AU128" s="204" t="s">
        <v>80</v>
      </c>
      <c r="AY128" s="18" t="s">
        <v>206</v>
      </c>
      <c r="BE128" s="205">
        <f t="shared" ref="BE128:BE133" si="44">IF(N128="základní",J128,0)</f>
        <v>0</v>
      </c>
      <c r="BF128" s="205">
        <f t="shared" ref="BF128:BF133" si="45">IF(N128="snížená",J128,0)</f>
        <v>0</v>
      </c>
      <c r="BG128" s="205">
        <f t="shared" ref="BG128:BG133" si="46">IF(N128="zákl. přenesená",J128,0)</f>
        <v>0</v>
      </c>
      <c r="BH128" s="205">
        <f t="shared" ref="BH128:BH133" si="47">IF(N128="sníž. přenesená",J128,0)</f>
        <v>0</v>
      </c>
      <c r="BI128" s="205">
        <f t="shared" ref="BI128:BI133" si="48">IF(N128="nulová",J128,0)</f>
        <v>0</v>
      </c>
      <c r="BJ128" s="18" t="s">
        <v>80</v>
      </c>
      <c r="BK128" s="205">
        <f t="shared" ref="BK128:BK133" si="49">ROUND(I128*H128,2)</f>
        <v>0</v>
      </c>
      <c r="BL128" s="18" t="s">
        <v>212</v>
      </c>
      <c r="BM128" s="204" t="s">
        <v>831</v>
      </c>
    </row>
    <row r="129" spans="1:65" s="2" customFormat="1" ht="21.75" customHeight="1">
      <c r="A129" s="35"/>
      <c r="B129" s="36"/>
      <c r="C129" s="193" t="s">
        <v>72</v>
      </c>
      <c r="D129" s="193" t="s">
        <v>208</v>
      </c>
      <c r="E129" s="194" t="s">
        <v>5308</v>
      </c>
      <c r="F129" s="195" t="s">
        <v>5309</v>
      </c>
      <c r="G129" s="196" t="s">
        <v>862</v>
      </c>
      <c r="H129" s="197">
        <v>1</v>
      </c>
      <c r="I129" s="198"/>
      <c r="J129" s="199">
        <f t="shared" si="40"/>
        <v>0</v>
      </c>
      <c r="K129" s="195" t="s">
        <v>19</v>
      </c>
      <c r="L129" s="40"/>
      <c r="M129" s="200" t="s">
        <v>19</v>
      </c>
      <c r="N129" s="201" t="s">
        <v>43</v>
      </c>
      <c r="O129" s="65"/>
      <c r="P129" s="202">
        <f t="shared" si="41"/>
        <v>0</v>
      </c>
      <c r="Q129" s="202">
        <v>0</v>
      </c>
      <c r="R129" s="202">
        <f t="shared" si="42"/>
        <v>0</v>
      </c>
      <c r="S129" s="202">
        <v>0</v>
      </c>
      <c r="T129" s="203">
        <f t="shared" si="43"/>
        <v>0</v>
      </c>
      <c r="U129" s="35"/>
      <c r="V129" s="35"/>
      <c r="W129" s="35"/>
      <c r="X129" s="35"/>
      <c r="Y129" s="35"/>
      <c r="Z129" s="35"/>
      <c r="AA129" s="35"/>
      <c r="AB129" s="35"/>
      <c r="AC129" s="35"/>
      <c r="AD129" s="35"/>
      <c r="AE129" s="35"/>
      <c r="AR129" s="204" t="s">
        <v>212</v>
      </c>
      <c r="AT129" s="204" t="s">
        <v>208</v>
      </c>
      <c r="AU129" s="204" t="s">
        <v>80</v>
      </c>
      <c r="AY129" s="18" t="s">
        <v>206</v>
      </c>
      <c r="BE129" s="205">
        <f t="shared" si="44"/>
        <v>0</v>
      </c>
      <c r="BF129" s="205">
        <f t="shared" si="45"/>
        <v>0</v>
      </c>
      <c r="BG129" s="205">
        <f t="shared" si="46"/>
        <v>0</v>
      </c>
      <c r="BH129" s="205">
        <f t="shared" si="47"/>
        <v>0</v>
      </c>
      <c r="BI129" s="205">
        <f t="shared" si="48"/>
        <v>0</v>
      </c>
      <c r="BJ129" s="18" t="s">
        <v>80</v>
      </c>
      <c r="BK129" s="205">
        <f t="shared" si="49"/>
        <v>0</v>
      </c>
      <c r="BL129" s="18" t="s">
        <v>212</v>
      </c>
      <c r="BM129" s="204" t="s">
        <v>836</v>
      </c>
    </row>
    <row r="130" spans="1:65" s="2" customFormat="1" ht="16.5" customHeight="1">
      <c r="A130" s="35"/>
      <c r="B130" s="36"/>
      <c r="C130" s="193" t="s">
        <v>72</v>
      </c>
      <c r="D130" s="193" t="s">
        <v>208</v>
      </c>
      <c r="E130" s="194" t="s">
        <v>5278</v>
      </c>
      <c r="F130" s="195" t="s">
        <v>5279</v>
      </c>
      <c r="G130" s="196" t="s">
        <v>5192</v>
      </c>
      <c r="H130" s="197">
        <v>40</v>
      </c>
      <c r="I130" s="198"/>
      <c r="J130" s="199">
        <f t="shared" si="40"/>
        <v>0</v>
      </c>
      <c r="K130" s="195" t="s">
        <v>19</v>
      </c>
      <c r="L130" s="40"/>
      <c r="M130" s="200" t="s">
        <v>19</v>
      </c>
      <c r="N130" s="201" t="s">
        <v>43</v>
      </c>
      <c r="O130" s="65"/>
      <c r="P130" s="202">
        <f t="shared" si="41"/>
        <v>0</v>
      </c>
      <c r="Q130" s="202">
        <v>0</v>
      </c>
      <c r="R130" s="202">
        <f t="shared" si="42"/>
        <v>0</v>
      </c>
      <c r="S130" s="202">
        <v>0</v>
      </c>
      <c r="T130" s="203">
        <f t="shared" si="43"/>
        <v>0</v>
      </c>
      <c r="U130" s="35"/>
      <c r="V130" s="35"/>
      <c r="W130" s="35"/>
      <c r="X130" s="35"/>
      <c r="Y130" s="35"/>
      <c r="Z130" s="35"/>
      <c r="AA130" s="35"/>
      <c r="AB130" s="35"/>
      <c r="AC130" s="35"/>
      <c r="AD130" s="35"/>
      <c r="AE130" s="35"/>
      <c r="AR130" s="204" t="s">
        <v>212</v>
      </c>
      <c r="AT130" s="204" t="s">
        <v>208</v>
      </c>
      <c r="AU130" s="204" t="s">
        <v>80</v>
      </c>
      <c r="AY130" s="18" t="s">
        <v>206</v>
      </c>
      <c r="BE130" s="205">
        <f t="shared" si="44"/>
        <v>0</v>
      </c>
      <c r="BF130" s="205">
        <f t="shared" si="45"/>
        <v>0</v>
      </c>
      <c r="BG130" s="205">
        <f t="shared" si="46"/>
        <v>0</v>
      </c>
      <c r="BH130" s="205">
        <f t="shared" si="47"/>
        <v>0</v>
      </c>
      <c r="BI130" s="205">
        <f t="shared" si="48"/>
        <v>0</v>
      </c>
      <c r="BJ130" s="18" t="s">
        <v>80</v>
      </c>
      <c r="BK130" s="205">
        <f t="shared" si="49"/>
        <v>0</v>
      </c>
      <c r="BL130" s="18" t="s">
        <v>212</v>
      </c>
      <c r="BM130" s="204" t="s">
        <v>840</v>
      </c>
    </row>
    <row r="131" spans="1:65" s="2" customFormat="1" ht="16.5" customHeight="1">
      <c r="A131" s="35"/>
      <c r="B131" s="36"/>
      <c r="C131" s="193" t="s">
        <v>72</v>
      </c>
      <c r="D131" s="193" t="s">
        <v>208</v>
      </c>
      <c r="E131" s="194" t="s">
        <v>5282</v>
      </c>
      <c r="F131" s="195" t="s">
        <v>5283</v>
      </c>
      <c r="G131" s="196" t="s">
        <v>5192</v>
      </c>
      <c r="H131" s="197">
        <v>40</v>
      </c>
      <c r="I131" s="198"/>
      <c r="J131" s="199">
        <f t="shared" si="40"/>
        <v>0</v>
      </c>
      <c r="K131" s="195" t="s">
        <v>19</v>
      </c>
      <c r="L131" s="40"/>
      <c r="M131" s="200" t="s">
        <v>19</v>
      </c>
      <c r="N131" s="201" t="s">
        <v>43</v>
      </c>
      <c r="O131" s="65"/>
      <c r="P131" s="202">
        <f t="shared" si="41"/>
        <v>0</v>
      </c>
      <c r="Q131" s="202">
        <v>0</v>
      </c>
      <c r="R131" s="202">
        <f t="shared" si="42"/>
        <v>0</v>
      </c>
      <c r="S131" s="202">
        <v>0</v>
      </c>
      <c r="T131" s="203">
        <f t="shared" si="43"/>
        <v>0</v>
      </c>
      <c r="U131" s="35"/>
      <c r="V131" s="35"/>
      <c r="W131" s="35"/>
      <c r="X131" s="35"/>
      <c r="Y131" s="35"/>
      <c r="Z131" s="35"/>
      <c r="AA131" s="35"/>
      <c r="AB131" s="35"/>
      <c r="AC131" s="35"/>
      <c r="AD131" s="35"/>
      <c r="AE131" s="35"/>
      <c r="AR131" s="204" t="s">
        <v>212</v>
      </c>
      <c r="AT131" s="204" t="s">
        <v>208</v>
      </c>
      <c r="AU131" s="204" t="s">
        <v>80</v>
      </c>
      <c r="AY131" s="18" t="s">
        <v>206</v>
      </c>
      <c r="BE131" s="205">
        <f t="shared" si="44"/>
        <v>0</v>
      </c>
      <c r="BF131" s="205">
        <f t="shared" si="45"/>
        <v>0</v>
      </c>
      <c r="BG131" s="205">
        <f t="shared" si="46"/>
        <v>0</v>
      </c>
      <c r="BH131" s="205">
        <f t="shared" si="47"/>
        <v>0</v>
      </c>
      <c r="BI131" s="205">
        <f t="shared" si="48"/>
        <v>0</v>
      </c>
      <c r="BJ131" s="18" t="s">
        <v>80</v>
      </c>
      <c r="BK131" s="205">
        <f t="shared" si="49"/>
        <v>0</v>
      </c>
      <c r="BL131" s="18" t="s">
        <v>212</v>
      </c>
      <c r="BM131" s="204" t="s">
        <v>1486</v>
      </c>
    </row>
    <row r="132" spans="1:65" s="2" customFormat="1" ht="16.5" customHeight="1">
      <c r="A132" s="35"/>
      <c r="B132" s="36"/>
      <c r="C132" s="193" t="s">
        <v>72</v>
      </c>
      <c r="D132" s="193" t="s">
        <v>208</v>
      </c>
      <c r="E132" s="194" t="s">
        <v>5302</v>
      </c>
      <c r="F132" s="195" t="s">
        <v>5303</v>
      </c>
      <c r="G132" s="196" t="s">
        <v>5192</v>
      </c>
      <c r="H132" s="197">
        <v>41</v>
      </c>
      <c r="I132" s="198"/>
      <c r="J132" s="199">
        <f t="shared" si="40"/>
        <v>0</v>
      </c>
      <c r="K132" s="195" t="s">
        <v>19</v>
      </c>
      <c r="L132" s="40"/>
      <c r="M132" s="200" t="s">
        <v>19</v>
      </c>
      <c r="N132" s="201" t="s">
        <v>43</v>
      </c>
      <c r="O132" s="65"/>
      <c r="P132" s="202">
        <f t="shared" si="41"/>
        <v>0</v>
      </c>
      <c r="Q132" s="202">
        <v>0</v>
      </c>
      <c r="R132" s="202">
        <f t="shared" si="42"/>
        <v>0</v>
      </c>
      <c r="S132" s="202">
        <v>0</v>
      </c>
      <c r="T132" s="203">
        <f t="shared" si="43"/>
        <v>0</v>
      </c>
      <c r="U132" s="35"/>
      <c r="V132" s="35"/>
      <c r="W132" s="35"/>
      <c r="X132" s="35"/>
      <c r="Y132" s="35"/>
      <c r="Z132" s="35"/>
      <c r="AA132" s="35"/>
      <c r="AB132" s="35"/>
      <c r="AC132" s="35"/>
      <c r="AD132" s="35"/>
      <c r="AE132" s="35"/>
      <c r="AR132" s="204" t="s">
        <v>212</v>
      </c>
      <c r="AT132" s="204" t="s">
        <v>208</v>
      </c>
      <c r="AU132" s="204" t="s">
        <v>80</v>
      </c>
      <c r="AY132" s="18" t="s">
        <v>206</v>
      </c>
      <c r="BE132" s="205">
        <f t="shared" si="44"/>
        <v>0</v>
      </c>
      <c r="BF132" s="205">
        <f t="shared" si="45"/>
        <v>0</v>
      </c>
      <c r="BG132" s="205">
        <f t="shared" si="46"/>
        <v>0</v>
      </c>
      <c r="BH132" s="205">
        <f t="shared" si="47"/>
        <v>0</v>
      </c>
      <c r="BI132" s="205">
        <f t="shared" si="48"/>
        <v>0</v>
      </c>
      <c r="BJ132" s="18" t="s">
        <v>80</v>
      </c>
      <c r="BK132" s="205">
        <f t="shared" si="49"/>
        <v>0</v>
      </c>
      <c r="BL132" s="18" t="s">
        <v>212</v>
      </c>
      <c r="BM132" s="204" t="s">
        <v>1489</v>
      </c>
    </row>
    <row r="133" spans="1:65" s="2" customFormat="1" ht="16.5" customHeight="1">
      <c r="A133" s="35"/>
      <c r="B133" s="36"/>
      <c r="C133" s="193" t="s">
        <v>72</v>
      </c>
      <c r="D133" s="193" t="s">
        <v>208</v>
      </c>
      <c r="E133" s="194" t="s">
        <v>5310</v>
      </c>
      <c r="F133" s="195" t="s">
        <v>5311</v>
      </c>
      <c r="G133" s="196" t="s">
        <v>862</v>
      </c>
      <c r="H133" s="197">
        <v>1</v>
      </c>
      <c r="I133" s="198"/>
      <c r="J133" s="199">
        <f t="shared" si="40"/>
        <v>0</v>
      </c>
      <c r="K133" s="195" t="s">
        <v>19</v>
      </c>
      <c r="L133" s="40"/>
      <c r="M133" s="200" t="s">
        <v>19</v>
      </c>
      <c r="N133" s="201" t="s">
        <v>43</v>
      </c>
      <c r="O133" s="65"/>
      <c r="P133" s="202">
        <f t="shared" si="41"/>
        <v>0</v>
      </c>
      <c r="Q133" s="202">
        <v>0</v>
      </c>
      <c r="R133" s="202">
        <f t="shared" si="42"/>
        <v>0</v>
      </c>
      <c r="S133" s="202">
        <v>0</v>
      </c>
      <c r="T133" s="203">
        <f t="shared" si="43"/>
        <v>0</v>
      </c>
      <c r="U133" s="35"/>
      <c r="V133" s="35"/>
      <c r="W133" s="35"/>
      <c r="X133" s="35"/>
      <c r="Y133" s="35"/>
      <c r="Z133" s="35"/>
      <c r="AA133" s="35"/>
      <c r="AB133" s="35"/>
      <c r="AC133" s="35"/>
      <c r="AD133" s="35"/>
      <c r="AE133" s="35"/>
      <c r="AR133" s="204" t="s">
        <v>212</v>
      </c>
      <c r="AT133" s="204" t="s">
        <v>208</v>
      </c>
      <c r="AU133" s="204" t="s">
        <v>80</v>
      </c>
      <c r="AY133" s="18" t="s">
        <v>206</v>
      </c>
      <c r="BE133" s="205">
        <f t="shared" si="44"/>
        <v>0</v>
      </c>
      <c r="BF133" s="205">
        <f t="shared" si="45"/>
        <v>0</v>
      </c>
      <c r="BG133" s="205">
        <f t="shared" si="46"/>
        <v>0</v>
      </c>
      <c r="BH133" s="205">
        <f t="shared" si="47"/>
        <v>0</v>
      </c>
      <c r="BI133" s="205">
        <f t="shared" si="48"/>
        <v>0</v>
      </c>
      <c r="BJ133" s="18" t="s">
        <v>80</v>
      </c>
      <c r="BK133" s="205">
        <f t="shared" si="49"/>
        <v>0</v>
      </c>
      <c r="BL133" s="18" t="s">
        <v>212</v>
      </c>
      <c r="BM133" s="204" t="s">
        <v>1492</v>
      </c>
    </row>
    <row r="134" spans="1:65" s="12" customFormat="1" ht="25.9" customHeight="1">
      <c r="B134" s="177"/>
      <c r="C134" s="178"/>
      <c r="D134" s="179" t="s">
        <v>71</v>
      </c>
      <c r="E134" s="180" t="s">
        <v>846</v>
      </c>
      <c r="F134" s="180" t="s">
        <v>19</v>
      </c>
      <c r="G134" s="178"/>
      <c r="H134" s="178"/>
      <c r="I134" s="181"/>
      <c r="J134" s="182">
        <f>BK134</f>
        <v>0</v>
      </c>
      <c r="K134" s="178"/>
      <c r="L134" s="183"/>
      <c r="M134" s="184"/>
      <c r="N134" s="185"/>
      <c r="O134" s="185"/>
      <c r="P134" s="186">
        <f>SUM(P135:P147)</f>
        <v>0</v>
      </c>
      <c r="Q134" s="185"/>
      <c r="R134" s="186">
        <f>SUM(R135:R147)</f>
        <v>0</v>
      </c>
      <c r="S134" s="185"/>
      <c r="T134" s="187">
        <f>SUM(T135:T147)</f>
        <v>0</v>
      </c>
      <c r="AR134" s="188" t="s">
        <v>80</v>
      </c>
      <c r="AT134" s="189" t="s">
        <v>71</v>
      </c>
      <c r="AU134" s="189" t="s">
        <v>72</v>
      </c>
      <c r="AY134" s="188" t="s">
        <v>206</v>
      </c>
      <c r="BK134" s="190">
        <f>SUM(BK135:BK147)</f>
        <v>0</v>
      </c>
    </row>
    <row r="135" spans="1:65" s="2" customFormat="1" ht="16.5" customHeight="1">
      <c r="A135" s="35"/>
      <c r="B135" s="36"/>
      <c r="C135" s="193" t="s">
        <v>72</v>
      </c>
      <c r="D135" s="193" t="s">
        <v>208</v>
      </c>
      <c r="E135" s="194" t="s">
        <v>5316</v>
      </c>
      <c r="F135" s="195" t="s">
        <v>5317</v>
      </c>
      <c r="G135" s="196" t="s">
        <v>887</v>
      </c>
      <c r="H135" s="197">
        <v>1</v>
      </c>
      <c r="I135" s="198"/>
      <c r="J135" s="199">
        <f t="shared" ref="J135:J147" si="50">ROUND(I135*H135,2)</f>
        <v>0</v>
      </c>
      <c r="K135" s="195" t="s">
        <v>19</v>
      </c>
      <c r="L135" s="40"/>
      <c r="M135" s="200" t="s">
        <v>19</v>
      </c>
      <c r="N135" s="201" t="s">
        <v>43</v>
      </c>
      <c r="O135" s="65"/>
      <c r="P135" s="202">
        <f t="shared" ref="P135:P147" si="51">O135*H135</f>
        <v>0</v>
      </c>
      <c r="Q135" s="202">
        <v>0</v>
      </c>
      <c r="R135" s="202">
        <f t="shared" ref="R135:R147" si="52">Q135*H135</f>
        <v>0</v>
      </c>
      <c r="S135" s="202">
        <v>0</v>
      </c>
      <c r="T135" s="203">
        <f t="shared" ref="T135:T147" si="53">S135*H135</f>
        <v>0</v>
      </c>
      <c r="U135" s="35"/>
      <c r="V135" s="35"/>
      <c r="W135" s="35"/>
      <c r="X135" s="35"/>
      <c r="Y135" s="35"/>
      <c r="Z135" s="35"/>
      <c r="AA135" s="35"/>
      <c r="AB135" s="35"/>
      <c r="AC135" s="35"/>
      <c r="AD135" s="35"/>
      <c r="AE135" s="35"/>
      <c r="AR135" s="204" t="s">
        <v>212</v>
      </c>
      <c r="AT135" s="204" t="s">
        <v>208</v>
      </c>
      <c r="AU135" s="204" t="s">
        <v>80</v>
      </c>
      <c r="AY135" s="18" t="s">
        <v>206</v>
      </c>
      <c r="BE135" s="205">
        <f t="shared" ref="BE135:BE147" si="54">IF(N135="základní",J135,0)</f>
        <v>0</v>
      </c>
      <c r="BF135" s="205">
        <f t="shared" ref="BF135:BF147" si="55">IF(N135="snížená",J135,0)</f>
        <v>0</v>
      </c>
      <c r="BG135" s="205">
        <f t="shared" ref="BG135:BG147" si="56">IF(N135="zákl. přenesená",J135,0)</f>
        <v>0</v>
      </c>
      <c r="BH135" s="205">
        <f t="shared" ref="BH135:BH147" si="57">IF(N135="sníž. přenesená",J135,0)</f>
        <v>0</v>
      </c>
      <c r="BI135" s="205">
        <f t="shared" ref="BI135:BI147" si="58">IF(N135="nulová",J135,0)</f>
        <v>0</v>
      </c>
      <c r="BJ135" s="18" t="s">
        <v>80</v>
      </c>
      <c r="BK135" s="205">
        <f t="shared" ref="BK135:BK147" si="59">ROUND(I135*H135,2)</f>
        <v>0</v>
      </c>
      <c r="BL135" s="18" t="s">
        <v>212</v>
      </c>
      <c r="BM135" s="204" t="s">
        <v>1497</v>
      </c>
    </row>
    <row r="136" spans="1:65" s="2" customFormat="1" ht="16.5" customHeight="1">
      <c r="A136" s="35"/>
      <c r="B136" s="36"/>
      <c r="C136" s="193" t="s">
        <v>72</v>
      </c>
      <c r="D136" s="193" t="s">
        <v>208</v>
      </c>
      <c r="E136" s="194" t="s">
        <v>5242</v>
      </c>
      <c r="F136" s="195" t="s">
        <v>5243</v>
      </c>
      <c r="G136" s="196" t="s">
        <v>887</v>
      </c>
      <c r="H136" s="197">
        <v>1</v>
      </c>
      <c r="I136" s="198"/>
      <c r="J136" s="199">
        <f t="shared" si="50"/>
        <v>0</v>
      </c>
      <c r="K136" s="195" t="s">
        <v>19</v>
      </c>
      <c r="L136" s="40"/>
      <c r="M136" s="200" t="s">
        <v>19</v>
      </c>
      <c r="N136" s="201" t="s">
        <v>43</v>
      </c>
      <c r="O136" s="65"/>
      <c r="P136" s="202">
        <f t="shared" si="51"/>
        <v>0</v>
      </c>
      <c r="Q136" s="202">
        <v>0</v>
      </c>
      <c r="R136" s="202">
        <f t="shared" si="52"/>
        <v>0</v>
      </c>
      <c r="S136" s="202">
        <v>0</v>
      </c>
      <c r="T136" s="203">
        <f t="shared" si="53"/>
        <v>0</v>
      </c>
      <c r="U136" s="35"/>
      <c r="V136" s="35"/>
      <c r="W136" s="35"/>
      <c r="X136" s="35"/>
      <c r="Y136" s="35"/>
      <c r="Z136" s="35"/>
      <c r="AA136" s="35"/>
      <c r="AB136" s="35"/>
      <c r="AC136" s="35"/>
      <c r="AD136" s="35"/>
      <c r="AE136" s="35"/>
      <c r="AR136" s="204" t="s">
        <v>212</v>
      </c>
      <c r="AT136" s="204" t="s">
        <v>208</v>
      </c>
      <c r="AU136" s="204" t="s">
        <v>80</v>
      </c>
      <c r="AY136" s="18" t="s">
        <v>206</v>
      </c>
      <c r="BE136" s="205">
        <f t="shared" si="54"/>
        <v>0</v>
      </c>
      <c r="BF136" s="205">
        <f t="shared" si="55"/>
        <v>0</v>
      </c>
      <c r="BG136" s="205">
        <f t="shared" si="56"/>
        <v>0</v>
      </c>
      <c r="BH136" s="205">
        <f t="shared" si="57"/>
        <v>0</v>
      </c>
      <c r="BI136" s="205">
        <f t="shared" si="58"/>
        <v>0</v>
      </c>
      <c r="BJ136" s="18" t="s">
        <v>80</v>
      </c>
      <c r="BK136" s="205">
        <f t="shared" si="59"/>
        <v>0</v>
      </c>
      <c r="BL136" s="18" t="s">
        <v>212</v>
      </c>
      <c r="BM136" s="204" t="s">
        <v>1500</v>
      </c>
    </row>
    <row r="137" spans="1:65" s="2" customFormat="1" ht="16.5" customHeight="1">
      <c r="A137" s="35"/>
      <c r="B137" s="36"/>
      <c r="C137" s="193" t="s">
        <v>72</v>
      </c>
      <c r="D137" s="193" t="s">
        <v>208</v>
      </c>
      <c r="E137" s="194" t="s">
        <v>5318</v>
      </c>
      <c r="F137" s="195" t="s">
        <v>5245</v>
      </c>
      <c r="G137" s="196" t="s">
        <v>887</v>
      </c>
      <c r="H137" s="197">
        <v>1</v>
      </c>
      <c r="I137" s="198"/>
      <c r="J137" s="199">
        <f t="shared" si="50"/>
        <v>0</v>
      </c>
      <c r="K137" s="195" t="s">
        <v>19</v>
      </c>
      <c r="L137" s="40"/>
      <c r="M137" s="200" t="s">
        <v>19</v>
      </c>
      <c r="N137" s="201" t="s">
        <v>43</v>
      </c>
      <c r="O137" s="65"/>
      <c r="P137" s="202">
        <f t="shared" si="51"/>
        <v>0</v>
      </c>
      <c r="Q137" s="202">
        <v>0</v>
      </c>
      <c r="R137" s="202">
        <f t="shared" si="52"/>
        <v>0</v>
      </c>
      <c r="S137" s="202">
        <v>0</v>
      </c>
      <c r="T137" s="203">
        <f t="shared" si="53"/>
        <v>0</v>
      </c>
      <c r="U137" s="35"/>
      <c r="V137" s="35"/>
      <c r="W137" s="35"/>
      <c r="X137" s="35"/>
      <c r="Y137" s="35"/>
      <c r="Z137" s="35"/>
      <c r="AA137" s="35"/>
      <c r="AB137" s="35"/>
      <c r="AC137" s="35"/>
      <c r="AD137" s="35"/>
      <c r="AE137" s="35"/>
      <c r="AR137" s="204" t="s">
        <v>212</v>
      </c>
      <c r="AT137" s="204" t="s">
        <v>208</v>
      </c>
      <c r="AU137" s="204" t="s">
        <v>80</v>
      </c>
      <c r="AY137" s="18" t="s">
        <v>206</v>
      </c>
      <c r="BE137" s="205">
        <f t="shared" si="54"/>
        <v>0</v>
      </c>
      <c r="BF137" s="205">
        <f t="shared" si="55"/>
        <v>0</v>
      </c>
      <c r="BG137" s="205">
        <f t="shared" si="56"/>
        <v>0</v>
      </c>
      <c r="BH137" s="205">
        <f t="shared" si="57"/>
        <v>0</v>
      </c>
      <c r="BI137" s="205">
        <f t="shared" si="58"/>
        <v>0</v>
      </c>
      <c r="BJ137" s="18" t="s">
        <v>80</v>
      </c>
      <c r="BK137" s="205">
        <f t="shared" si="59"/>
        <v>0</v>
      </c>
      <c r="BL137" s="18" t="s">
        <v>212</v>
      </c>
      <c r="BM137" s="204" t="s">
        <v>1503</v>
      </c>
    </row>
    <row r="138" spans="1:65" s="2" customFormat="1" ht="16.5" customHeight="1">
      <c r="A138" s="35"/>
      <c r="B138" s="36"/>
      <c r="C138" s="193" t="s">
        <v>72</v>
      </c>
      <c r="D138" s="193" t="s">
        <v>208</v>
      </c>
      <c r="E138" s="194" t="s">
        <v>5319</v>
      </c>
      <c r="F138" s="195" t="s">
        <v>5320</v>
      </c>
      <c r="G138" s="196" t="s">
        <v>887</v>
      </c>
      <c r="H138" s="197">
        <v>1</v>
      </c>
      <c r="I138" s="198"/>
      <c r="J138" s="199">
        <f t="shared" si="50"/>
        <v>0</v>
      </c>
      <c r="K138" s="195" t="s">
        <v>19</v>
      </c>
      <c r="L138" s="40"/>
      <c r="M138" s="200" t="s">
        <v>19</v>
      </c>
      <c r="N138" s="201" t="s">
        <v>43</v>
      </c>
      <c r="O138" s="65"/>
      <c r="P138" s="202">
        <f t="shared" si="51"/>
        <v>0</v>
      </c>
      <c r="Q138" s="202">
        <v>0</v>
      </c>
      <c r="R138" s="202">
        <f t="shared" si="52"/>
        <v>0</v>
      </c>
      <c r="S138" s="202">
        <v>0</v>
      </c>
      <c r="T138" s="203">
        <f t="shared" si="53"/>
        <v>0</v>
      </c>
      <c r="U138" s="35"/>
      <c r="V138" s="35"/>
      <c r="W138" s="35"/>
      <c r="X138" s="35"/>
      <c r="Y138" s="35"/>
      <c r="Z138" s="35"/>
      <c r="AA138" s="35"/>
      <c r="AB138" s="35"/>
      <c r="AC138" s="35"/>
      <c r="AD138" s="35"/>
      <c r="AE138" s="35"/>
      <c r="AR138" s="204" t="s">
        <v>212</v>
      </c>
      <c r="AT138" s="204" t="s">
        <v>208</v>
      </c>
      <c r="AU138" s="204" t="s">
        <v>80</v>
      </c>
      <c r="AY138" s="18" t="s">
        <v>206</v>
      </c>
      <c r="BE138" s="205">
        <f t="shared" si="54"/>
        <v>0</v>
      </c>
      <c r="BF138" s="205">
        <f t="shared" si="55"/>
        <v>0</v>
      </c>
      <c r="BG138" s="205">
        <f t="shared" si="56"/>
        <v>0</v>
      </c>
      <c r="BH138" s="205">
        <f t="shared" si="57"/>
        <v>0</v>
      </c>
      <c r="BI138" s="205">
        <f t="shared" si="58"/>
        <v>0</v>
      </c>
      <c r="BJ138" s="18" t="s">
        <v>80</v>
      </c>
      <c r="BK138" s="205">
        <f t="shared" si="59"/>
        <v>0</v>
      </c>
      <c r="BL138" s="18" t="s">
        <v>212</v>
      </c>
      <c r="BM138" s="204" t="s">
        <v>1506</v>
      </c>
    </row>
    <row r="139" spans="1:65" s="2" customFormat="1" ht="16.5" customHeight="1">
      <c r="A139" s="35"/>
      <c r="B139" s="36"/>
      <c r="C139" s="193" t="s">
        <v>72</v>
      </c>
      <c r="D139" s="193" t="s">
        <v>208</v>
      </c>
      <c r="E139" s="194" t="s">
        <v>5246</v>
      </c>
      <c r="F139" s="195" t="s">
        <v>5247</v>
      </c>
      <c r="G139" s="196" t="s">
        <v>887</v>
      </c>
      <c r="H139" s="197">
        <v>1</v>
      </c>
      <c r="I139" s="198"/>
      <c r="J139" s="199">
        <f t="shared" si="50"/>
        <v>0</v>
      </c>
      <c r="K139" s="195" t="s">
        <v>19</v>
      </c>
      <c r="L139" s="40"/>
      <c r="M139" s="200" t="s">
        <v>19</v>
      </c>
      <c r="N139" s="201" t="s">
        <v>43</v>
      </c>
      <c r="O139" s="65"/>
      <c r="P139" s="202">
        <f t="shared" si="51"/>
        <v>0</v>
      </c>
      <c r="Q139" s="202">
        <v>0</v>
      </c>
      <c r="R139" s="202">
        <f t="shared" si="52"/>
        <v>0</v>
      </c>
      <c r="S139" s="202">
        <v>0</v>
      </c>
      <c r="T139" s="203">
        <f t="shared" si="53"/>
        <v>0</v>
      </c>
      <c r="U139" s="35"/>
      <c r="V139" s="35"/>
      <c r="W139" s="35"/>
      <c r="X139" s="35"/>
      <c r="Y139" s="35"/>
      <c r="Z139" s="35"/>
      <c r="AA139" s="35"/>
      <c r="AB139" s="35"/>
      <c r="AC139" s="35"/>
      <c r="AD139" s="35"/>
      <c r="AE139" s="35"/>
      <c r="AR139" s="204" t="s">
        <v>212</v>
      </c>
      <c r="AT139" s="204" t="s">
        <v>208</v>
      </c>
      <c r="AU139" s="204" t="s">
        <v>80</v>
      </c>
      <c r="AY139" s="18" t="s">
        <v>206</v>
      </c>
      <c r="BE139" s="205">
        <f t="shared" si="54"/>
        <v>0</v>
      </c>
      <c r="BF139" s="205">
        <f t="shared" si="55"/>
        <v>0</v>
      </c>
      <c r="BG139" s="205">
        <f t="shared" si="56"/>
        <v>0</v>
      </c>
      <c r="BH139" s="205">
        <f t="shared" si="57"/>
        <v>0</v>
      </c>
      <c r="BI139" s="205">
        <f t="shared" si="58"/>
        <v>0</v>
      </c>
      <c r="BJ139" s="18" t="s">
        <v>80</v>
      </c>
      <c r="BK139" s="205">
        <f t="shared" si="59"/>
        <v>0</v>
      </c>
      <c r="BL139" s="18" t="s">
        <v>212</v>
      </c>
      <c r="BM139" s="204" t="s">
        <v>1509</v>
      </c>
    </row>
    <row r="140" spans="1:65" s="2" customFormat="1" ht="16.5" customHeight="1">
      <c r="A140" s="35"/>
      <c r="B140" s="36"/>
      <c r="C140" s="193" t="s">
        <v>72</v>
      </c>
      <c r="D140" s="193" t="s">
        <v>208</v>
      </c>
      <c r="E140" s="194" t="s">
        <v>5321</v>
      </c>
      <c r="F140" s="195" t="s">
        <v>5322</v>
      </c>
      <c r="G140" s="196" t="s">
        <v>887</v>
      </c>
      <c r="H140" s="197">
        <v>1</v>
      </c>
      <c r="I140" s="198"/>
      <c r="J140" s="199">
        <f t="shared" si="50"/>
        <v>0</v>
      </c>
      <c r="K140" s="195" t="s">
        <v>19</v>
      </c>
      <c r="L140" s="40"/>
      <c r="M140" s="200" t="s">
        <v>19</v>
      </c>
      <c r="N140" s="201" t="s">
        <v>43</v>
      </c>
      <c r="O140" s="65"/>
      <c r="P140" s="202">
        <f t="shared" si="51"/>
        <v>0</v>
      </c>
      <c r="Q140" s="202">
        <v>0</v>
      </c>
      <c r="R140" s="202">
        <f t="shared" si="52"/>
        <v>0</v>
      </c>
      <c r="S140" s="202">
        <v>0</v>
      </c>
      <c r="T140" s="203">
        <f t="shared" si="53"/>
        <v>0</v>
      </c>
      <c r="U140" s="35"/>
      <c r="V140" s="35"/>
      <c r="W140" s="35"/>
      <c r="X140" s="35"/>
      <c r="Y140" s="35"/>
      <c r="Z140" s="35"/>
      <c r="AA140" s="35"/>
      <c r="AB140" s="35"/>
      <c r="AC140" s="35"/>
      <c r="AD140" s="35"/>
      <c r="AE140" s="35"/>
      <c r="AR140" s="204" t="s">
        <v>212</v>
      </c>
      <c r="AT140" s="204" t="s">
        <v>208</v>
      </c>
      <c r="AU140" s="204" t="s">
        <v>80</v>
      </c>
      <c r="AY140" s="18" t="s">
        <v>206</v>
      </c>
      <c r="BE140" s="205">
        <f t="shared" si="54"/>
        <v>0</v>
      </c>
      <c r="BF140" s="205">
        <f t="shared" si="55"/>
        <v>0</v>
      </c>
      <c r="BG140" s="205">
        <f t="shared" si="56"/>
        <v>0</v>
      </c>
      <c r="BH140" s="205">
        <f t="shared" si="57"/>
        <v>0</v>
      </c>
      <c r="BI140" s="205">
        <f t="shared" si="58"/>
        <v>0</v>
      </c>
      <c r="BJ140" s="18" t="s">
        <v>80</v>
      </c>
      <c r="BK140" s="205">
        <f t="shared" si="59"/>
        <v>0</v>
      </c>
      <c r="BL140" s="18" t="s">
        <v>212</v>
      </c>
      <c r="BM140" s="204" t="s">
        <v>1514</v>
      </c>
    </row>
    <row r="141" spans="1:65" s="2" customFormat="1" ht="16.5" customHeight="1">
      <c r="A141" s="35"/>
      <c r="B141" s="36"/>
      <c r="C141" s="193" t="s">
        <v>72</v>
      </c>
      <c r="D141" s="193" t="s">
        <v>208</v>
      </c>
      <c r="E141" s="194" t="s">
        <v>5250</v>
      </c>
      <c r="F141" s="195" t="s">
        <v>5251</v>
      </c>
      <c r="G141" s="196" t="s">
        <v>887</v>
      </c>
      <c r="H141" s="197">
        <v>1</v>
      </c>
      <c r="I141" s="198"/>
      <c r="J141" s="199">
        <f t="shared" si="50"/>
        <v>0</v>
      </c>
      <c r="K141" s="195" t="s">
        <v>19</v>
      </c>
      <c r="L141" s="40"/>
      <c r="M141" s="200" t="s">
        <v>19</v>
      </c>
      <c r="N141" s="201" t="s">
        <v>43</v>
      </c>
      <c r="O141" s="65"/>
      <c r="P141" s="202">
        <f t="shared" si="51"/>
        <v>0</v>
      </c>
      <c r="Q141" s="202">
        <v>0</v>
      </c>
      <c r="R141" s="202">
        <f t="shared" si="52"/>
        <v>0</v>
      </c>
      <c r="S141" s="202">
        <v>0</v>
      </c>
      <c r="T141" s="203">
        <f t="shared" si="53"/>
        <v>0</v>
      </c>
      <c r="U141" s="35"/>
      <c r="V141" s="35"/>
      <c r="W141" s="35"/>
      <c r="X141" s="35"/>
      <c r="Y141" s="35"/>
      <c r="Z141" s="35"/>
      <c r="AA141" s="35"/>
      <c r="AB141" s="35"/>
      <c r="AC141" s="35"/>
      <c r="AD141" s="35"/>
      <c r="AE141" s="35"/>
      <c r="AR141" s="204" t="s">
        <v>212</v>
      </c>
      <c r="AT141" s="204" t="s">
        <v>208</v>
      </c>
      <c r="AU141" s="204" t="s">
        <v>80</v>
      </c>
      <c r="AY141" s="18" t="s">
        <v>206</v>
      </c>
      <c r="BE141" s="205">
        <f t="shared" si="54"/>
        <v>0</v>
      </c>
      <c r="BF141" s="205">
        <f t="shared" si="55"/>
        <v>0</v>
      </c>
      <c r="BG141" s="205">
        <f t="shared" si="56"/>
        <v>0</v>
      </c>
      <c r="BH141" s="205">
        <f t="shared" si="57"/>
        <v>0</v>
      </c>
      <c r="BI141" s="205">
        <f t="shared" si="58"/>
        <v>0</v>
      </c>
      <c r="BJ141" s="18" t="s">
        <v>80</v>
      </c>
      <c r="BK141" s="205">
        <f t="shared" si="59"/>
        <v>0</v>
      </c>
      <c r="BL141" s="18" t="s">
        <v>212</v>
      </c>
      <c r="BM141" s="204" t="s">
        <v>1517</v>
      </c>
    </row>
    <row r="142" spans="1:65" s="2" customFormat="1" ht="16.5" customHeight="1">
      <c r="A142" s="35"/>
      <c r="B142" s="36"/>
      <c r="C142" s="193" t="s">
        <v>72</v>
      </c>
      <c r="D142" s="193" t="s">
        <v>208</v>
      </c>
      <c r="E142" s="194" t="s">
        <v>5252</v>
      </c>
      <c r="F142" s="195" t="s">
        <v>1195</v>
      </c>
      <c r="G142" s="196" t="s">
        <v>887</v>
      </c>
      <c r="H142" s="197">
        <v>1</v>
      </c>
      <c r="I142" s="198"/>
      <c r="J142" s="199">
        <f t="shared" si="50"/>
        <v>0</v>
      </c>
      <c r="K142" s="195" t="s">
        <v>19</v>
      </c>
      <c r="L142" s="40"/>
      <c r="M142" s="200" t="s">
        <v>19</v>
      </c>
      <c r="N142" s="201" t="s">
        <v>43</v>
      </c>
      <c r="O142" s="65"/>
      <c r="P142" s="202">
        <f t="shared" si="51"/>
        <v>0</v>
      </c>
      <c r="Q142" s="202">
        <v>0</v>
      </c>
      <c r="R142" s="202">
        <f t="shared" si="52"/>
        <v>0</v>
      </c>
      <c r="S142" s="202">
        <v>0</v>
      </c>
      <c r="T142" s="203">
        <f t="shared" si="53"/>
        <v>0</v>
      </c>
      <c r="U142" s="35"/>
      <c r="V142" s="35"/>
      <c r="W142" s="35"/>
      <c r="X142" s="35"/>
      <c r="Y142" s="35"/>
      <c r="Z142" s="35"/>
      <c r="AA142" s="35"/>
      <c r="AB142" s="35"/>
      <c r="AC142" s="35"/>
      <c r="AD142" s="35"/>
      <c r="AE142" s="35"/>
      <c r="AR142" s="204" t="s">
        <v>212</v>
      </c>
      <c r="AT142" s="204" t="s">
        <v>208</v>
      </c>
      <c r="AU142" s="204" t="s">
        <v>80</v>
      </c>
      <c r="AY142" s="18" t="s">
        <v>206</v>
      </c>
      <c r="BE142" s="205">
        <f t="shared" si="54"/>
        <v>0</v>
      </c>
      <c r="BF142" s="205">
        <f t="shared" si="55"/>
        <v>0</v>
      </c>
      <c r="BG142" s="205">
        <f t="shared" si="56"/>
        <v>0</v>
      </c>
      <c r="BH142" s="205">
        <f t="shared" si="57"/>
        <v>0</v>
      </c>
      <c r="BI142" s="205">
        <f t="shared" si="58"/>
        <v>0</v>
      </c>
      <c r="BJ142" s="18" t="s">
        <v>80</v>
      </c>
      <c r="BK142" s="205">
        <f t="shared" si="59"/>
        <v>0</v>
      </c>
      <c r="BL142" s="18" t="s">
        <v>212</v>
      </c>
      <c r="BM142" s="204" t="s">
        <v>853</v>
      </c>
    </row>
    <row r="143" spans="1:65" s="2" customFormat="1" ht="16.5" customHeight="1">
      <c r="A143" s="35"/>
      <c r="B143" s="36"/>
      <c r="C143" s="193" t="s">
        <v>72</v>
      </c>
      <c r="D143" s="193" t="s">
        <v>208</v>
      </c>
      <c r="E143" s="194" t="s">
        <v>5253</v>
      </c>
      <c r="F143" s="195" t="s">
        <v>5254</v>
      </c>
      <c r="G143" s="196" t="s">
        <v>887</v>
      </c>
      <c r="H143" s="197">
        <v>1</v>
      </c>
      <c r="I143" s="198"/>
      <c r="J143" s="199">
        <f t="shared" si="50"/>
        <v>0</v>
      </c>
      <c r="K143" s="195" t="s">
        <v>19</v>
      </c>
      <c r="L143" s="40"/>
      <c r="M143" s="200" t="s">
        <v>19</v>
      </c>
      <c r="N143" s="201" t="s">
        <v>43</v>
      </c>
      <c r="O143" s="65"/>
      <c r="P143" s="202">
        <f t="shared" si="51"/>
        <v>0</v>
      </c>
      <c r="Q143" s="202">
        <v>0</v>
      </c>
      <c r="R143" s="202">
        <f t="shared" si="52"/>
        <v>0</v>
      </c>
      <c r="S143" s="202">
        <v>0</v>
      </c>
      <c r="T143" s="203">
        <f t="shared" si="53"/>
        <v>0</v>
      </c>
      <c r="U143" s="35"/>
      <c r="V143" s="35"/>
      <c r="W143" s="35"/>
      <c r="X143" s="35"/>
      <c r="Y143" s="35"/>
      <c r="Z143" s="35"/>
      <c r="AA143" s="35"/>
      <c r="AB143" s="35"/>
      <c r="AC143" s="35"/>
      <c r="AD143" s="35"/>
      <c r="AE143" s="35"/>
      <c r="AR143" s="204" t="s">
        <v>212</v>
      </c>
      <c r="AT143" s="204" t="s">
        <v>208</v>
      </c>
      <c r="AU143" s="204" t="s">
        <v>80</v>
      </c>
      <c r="AY143" s="18" t="s">
        <v>206</v>
      </c>
      <c r="BE143" s="205">
        <f t="shared" si="54"/>
        <v>0</v>
      </c>
      <c r="BF143" s="205">
        <f t="shared" si="55"/>
        <v>0</v>
      </c>
      <c r="BG143" s="205">
        <f t="shared" si="56"/>
        <v>0</v>
      </c>
      <c r="BH143" s="205">
        <f t="shared" si="57"/>
        <v>0</v>
      </c>
      <c r="BI143" s="205">
        <f t="shared" si="58"/>
        <v>0</v>
      </c>
      <c r="BJ143" s="18" t="s">
        <v>80</v>
      </c>
      <c r="BK143" s="205">
        <f t="shared" si="59"/>
        <v>0</v>
      </c>
      <c r="BL143" s="18" t="s">
        <v>212</v>
      </c>
      <c r="BM143" s="204" t="s">
        <v>859</v>
      </c>
    </row>
    <row r="144" spans="1:65" s="2" customFormat="1" ht="16.5" customHeight="1">
      <c r="A144" s="35"/>
      <c r="B144" s="36"/>
      <c r="C144" s="193" t="s">
        <v>72</v>
      </c>
      <c r="D144" s="193" t="s">
        <v>208</v>
      </c>
      <c r="E144" s="194" t="s">
        <v>5261</v>
      </c>
      <c r="F144" s="195" t="s">
        <v>5262</v>
      </c>
      <c r="G144" s="196" t="s">
        <v>887</v>
      </c>
      <c r="H144" s="197">
        <v>1</v>
      </c>
      <c r="I144" s="198"/>
      <c r="J144" s="199">
        <f t="shared" si="50"/>
        <v>0</v>
      </c>
      <c r="K144" s="195" t="s">
        <v>19</v>
      </c>
      <c r="L144" s="40"/>
      <c r="M144" s="200" t="s">
        <v>19</v>
      </c>
      <c r="N144" s="201" t="s">
        <v>43</v>
      </c>
      <c r="O144" s="65"/>
      <c r="P144" s="202">
        <f t="shared" si="51"/>
        <v>0</v>
      </c>
      <c r="Q144" s="202">
        <v>0</v>
      </c>
      <c r="R144" s="202">
        <f t="shared" si="52"/>
        <v>0</v>
      </c>
      <c r="S144" s="202">
        <v>0</v>
      </c>
      <c r="T144" s="203">
        <f t="shared" si="53"/>
        <v>0</v>
      </c>
      <c r="U144" s="35"/>
      <c r="V144" s="35"/>
      <c r="W144" s="35"/>
      <c r="X144" s="35"/>
      <c r="Y144" s="35"/>
      <c r="Z144" s="35"/>
      <c r="AA144" s="35"/>
      <c r="AB144" s="35"/>
      <c r="AC144" s="35"/>
      <c r="AD144" s="35"/>
      <c r="AE144" s="35"/>
      <c r="AR144" s="204" t="s">
        <v>212</v>
      </c>
      <c r="AT144" s="204" t="s">
        <v>208</v>
      </c>
      <c r="AU144" s="204" t="s">
        <v>80</v>
      </c>
      <c r="AY144" s="18" t="s">
        <v>206</v>
      </c>
      <c r="BE144" s="205">
        <f t="shared" si="54"/>
        <v>0</v>
      </c>
      <c r="BF144" s="205">
        <f t="shared" si="55"/>
        <v>0</v>
      </c>
      <c r="BG144" s="205">
        <f t="shared" si="56"/>
        <v>0</v>
      </c>
      <c r="BH144" s="205">
        <f t="shared" si="57"/>
        <v>0</v>
      </c>
      <c r="BI144" s="205">
        <f t="shared" si="58"/>
        <v>0</v>
      </c>
      <c r="BJ144" s="18" t="s">
        <v>80</v>
      </c>
      <c r="BK144" s="205">
        <f t="shared" si="59"/>
        <v>0</v>
      </c>
      <c r="BL144" s="18" t="s">
        <v>212</v>
      </c>
      <c r="BM144" s="204" t="s">
        <v>866</v>
      </c>
    </row>
    <row r="145" spans="1:65" s="2" customFormat="1" ht="16.5" customHeight="1">
      <c r="A145" s="35"/>
      <c r="B145" s="36"/>
      <c r="C145" s="193" t="s">
        <v>72</v>
      </c>
      <c r="D145" s="193" t="s">
        <v>208</v>
      </c>
      <c r="E145" s="194" t="s">
        <v>5323</v>
      </c>
      <c r="F145" s="195" t="s">
        <v>5324</v>
      </c>
      <c r="G145" s="196" t="s">
        <v>887</v>
      </c>
      <c r="H145" s="197">
        <v>1</v>
      </c>
      <c r="I145" s="198"/>
      <c r="J145" s="199">
        <f t="shared" si="50"/>
        <v>0</v>
      </c>
      <c r="K145" s="195" t="s">
        <v>19</v>
      </c>
      <c r="L145" s="40"/>
      <c r="M145" s="200" t="s">
        <v>19</v>
      </c>
      <c r="N145" s="201" t="s">
        <v>43</v>
      </c>
      <c r="O145" s="65"/>
      <c r="P145" s="202">
        <f t="shared" si="51"/>
        <v>0</v>
      </c>
      <c r="Q145" s="202">
        <v>0</v>
      </c>
      <c r="R145" s="202">
        <f t="shared" si="52"/>
        <v>0</v>
      </c>
      <c r="S145" s="202">
        <v>0</v>
      </c>
      <c r="T145" s="203">
        <f t="shared" si="53"/>
        <v>0</v>
      </c>
      <c r="U145" s="35"/>
      <c r="V145" s="35"/>
      <c r="W145" s="35"/>
      <c r="X145" s="35"/>
      <c r="Y145" s="35"/>
      <c r="Z145" s="35"/>
      <c r="AA145" s="35"/>
      <c r="AB145" s="35"/>
      <c r="AC145" s="35"/>
      <c r="AD145" s="35"/>
      <c r="AE145" s="35"/>
      <c r="AR145" s="204" t="s">
        <v>212</v>
      </c>
      <c r="AT145" s="204" t="s">
        <v>208</v>
      </c>
      <c r="AU145" s="204" t="s">
        <v>80</v>
      </c>
      <c r="AY145" s="18" t="s">
        <v>206</v>
      </c>
      <c r="BE145" s="205">
        <f t="shared" si="54"/>
        <v>0</v>
      </c>
      <c r="BF145" s="205">
        <f t="shared" si="55"/>
        <v>0</v>
      </c>
      <c r="BG145" s="205">
        <f t="shared" si="56"/>
        <v>0</v>
      </c>
      <c r="BH145" s="205">
        <f t="shared" si="57"/>
        <v>0</v>
      </c>
      <c r="BI145" s="205">
        <f t="shared" si="58"/>
        <v>0</v>
      </c>
      <c r="BJ145" s="18" t="s">
        <v>80</v>
      </c>
      <c r="BK145" s="205">
        <f t="shared" si="59"/>
        <v>0</v>
      </c>
      <c r="BL145" s="18" t="s">
        <v>212</v>
      </c>
      <c r="BM145" s="204" t="s">
        <v>872</v>
      </c>
    </row>
    <row r="146" spans="1:65" s="2" customFormat="1" ht="16.5" customHeight="1">
      <c r="A146" s="35"/>
      <c r="B146" s="36"/>
      <c r="C146" s="193" t="s">
        <v>72</v>
      </c>
      <c r="D146" s="193" t="s">
        <v>208</v>
      </c>
      <c r="E146" s="194" t="s">
        <v>5263</v>
      </c>
      <c r="F146" s="195" t="s">
        <v>5264</v>
      </c>
      <c r="G146" s="196" t="s">
        <v>887</v>
      </c>
      <c r="H146" s="197">
        <v>1</v>
      </c>
      <c r="I146" s="198"/>
      <c r="J146" s="199">
        <f t="shared" si="50"/>
        <v>0</v>
      </c>
      <c r="K146" s="195" t="s">
        <v>19</v>
      </c>
      <c r="L146" s="40"/>
      <c r="M146" s="200" t="s">
        <v>19</v>
      </c>
      <c r="N146" s="201" t="s">
        <v>43</v>
      </c>
      <c r="O146" s="65"/>
      <c r="P146" s="202">
        <f t="shared" si="51"/>
        <v>0</v>
      </c>
      <c r="Q146" s="202">
        <v>0</v>
      </c>
      <c r="R146" s="202">
        <f t="shared" si="52"/>
        <v>0</v>
      </c>
      <c r="S146" s="202">
        <v>0</v>
      </c>
      <c r="T146" s="203">
        <f t="shared" si="53"/>
        <v>0</v>
      </c>
      <c r="U146" s="35"/>
      <c r="V146" s="35"/>
      <c r="W146" s="35"/>
      <c r="X146" s="35"/>
      <c r="Y146" s="35"/>
      <c r="Z146" s="35"/>
      <c r="AA146" s="35"/>
      <c r="AB146" s="35"/>
      <c r="AC146" s="35"/>
      <c r="AD146" s="35"/>
      <c r="AE146" s="35"/>
      <c r="AR146" s="204" t="s">
        <v>212</v>
      </c>
      <c r="AT146" s="204" t="s">
        <v>208</v>
      </c>
      <c r="AU146" s="204" t="s">
        <v>80</v>
      </c>
      <c r="AY146" s="18" t="s">
        <v>206</v>
      </c>
      <c r="BE146" s="205">
        <f t="shared" si="54"/>
        <v>0</v>
      </c>
      <c r="BF146" s="205">
        <f t="shared" si="55"/>
        <v>0</v>
      </c>
      <c r="BG146" s="205">
        <f t="shared" si="56"/>
        <v>0</v>
      </c>
      <c r="BH146" s="205">
        <f t="shared" si="57"/>
        <v>0</v>
      </c>
      <c r="BI146" s="205">
        <f t="shared" si="58"/>
        <v>0</v>
      </c>
      <c r="BJ146" s="18" t="s">
        <v>80</v>
      </c>
      <c r="BK146" s="205">
        <f t="shared" si="59"/>
        <v>0</v>
      </c>
      <c r="BL146" s="18" t="s">
        <v>212</v>
      </c>
      <c r="BM146" s="204" t="s">
        <v>878</v>
      </c>
    </row>
    <row r="147" spans="1:65" s="2" customFormat="1" ht="16.5" customHeight="1">
      <c r="A147" s="35"/>
      <c r="B147" s="36"/>
      <c r="C147" s="193" t="s">
        <v>72</v>
      </c>
      <c r="D147" s="193" t="s">
        <v>208</v>
      </c>
      <c r="E147" s="194" t="s">
        <v>5265</v>
      </c>
      <c r="F147" s="195" t="s">
        <v>1549</v>
      </c>
      <c r="G147" s="196" t="s">
        <v>887</v>
      </c>
      <c r="H147" s="197">
        <v>1</v>
      </c>
      <c r="I147" s="198"/>
      <c r="J147" s="199">
        <f t="shared" si="50"/>
        <v>0</v>
      </c>
      <c r="K147" s="195" t="s">
        <v>19</v>
      </c>
      <c r="L147" s="40"/>
      <c r="M147" s="249" t="s">
        <v>19</v>
      </c>
      <c r="N147" s="250" t="s">
        <v>43</v>
      </c>
      <c r="O147" s="247"/>
      <c r="P147" s="251">
        <f t="shared" si="51"/>
        <v>0</v>
      </c>
      <c r="Q147" s="251">
        <v>0</v>
      </c>
      <c r="R147" s="251">
        <f t="shared" si="52"/>
        <v>0</v>
      </c>
      <c r="S147" s="251">
        <v>0</v>
      </c>
      <c r="T147" s="252">
        <f t="shared" si="53"/>
        <v>0</v>
      </c>
      <c r="U147" s="35"/>
      <c r="V147" s="35"/>
      <c r="W147" s="35"/>
      <c r="X147" s="35"/>
      <c r="Y147" s="35"/>
      <c r="Z147" s="35"/>
      <c r="AA147" s="35"/>
      <c r="AB147" s="35"/>
      <c r="AC147" s="35"/>
      <c r="AD147" s="35"/>
      <c r="AE147" s="35"/>
      <c r="AR147" s="204" t="s">
        <v>212</v>
      </c>
      <c r="AT147" s="204" t="s">
        <v>208</v>
      </c>
      <c r="AU147" s="204" t="s">
        <v>80</v>
      </c>
      <c r="AY147" s="18" t="s">
        <v>206</v>
      </c>
      <c r="BE147" s="205">
        <f t="shared" si="54"/>
        <v>0</v>
      </c>
      <c r="BF147" s="205">
        <f t="shared" si="55"/>
        <v>0</v>
      </c>
      <c r="BG147" s="205">
        <f t="shared" si="56"/>
        <v>0</v>
      </c>
      <c r="BH147" s="205">
        <f t="shared" si="57"/>
        <v>0</v>
      </c>
      <c r="BI147" s="205">
        <f t="shared" si="58"/>
        <v>0</v>
      </c>
      <c r="BJ147" s="18" t="s">
        <v>80</v>
      </c>
      <c r="BK147" s="205">
        <f t="shared" si="59"/>
        <v>0</v>
      </c>
      <c r="BL147" s="18" t="s">
        <v>212</v>
      </c>
      <c r="BM147" s="204" t="s">
        <v>884</v>
      </c>
    </row>
    <row r="148" spans="1:65" s="2" customFormat="1" ht="6.95" customHeight="1">
      <c r="A148" s="35"/>
      <c r="B148" s="48"/>
      <c r="C148" s="49"/>
      <c r="D148" s="49"/>
      <c r="E148" s="49"/>
      <c r="F148" s="49"/>
      <c r="G148" s="49"/>
      <c r="H148" s="49"/>
      <c r="I148" s="143"/>
      <c r="J148" s="49"/>
      <c r="K148" s="49"/>
      <c r="L148" s="40"/>
      <c r="M148" s="35"/>
      <c r="O148" s="35"/>
      <c r="P148" s="35"/>
      <c r="Q148" s="35"/>
      <c r="R148" s="35"/>
      <c r="S148" s="35"/>
      <c r="T148" s="35"/>
      <c r="U148" s="35"/>
      <c r="V148" s="35"/>
      <c r="W148" s="35"/>
      <c r="X148" s="35"/>
      <c r="Y148" s="35"/>
      <c r="Z148" s="35"/>
      <c r="AA148" s="35"/>
      <c r="AB148" s="35"/>
      <c r="AC148" s="35"/>
      <c r="AD148" s="35"/>
      <c r="AE148" s="35"/>
    </row>
  </sheetData>
  <sheetProtection algorithmName="SHA-512" hashValue="5EOisfglQMf0tYe+SH4qydowvcQkBRlFZsPQxh0Q6vK/ExOLUXnnUaN/eAxPkmdvAIv7+J73xme6NLGX5KcvCg==" saltValue="dDISYyaef8lazS+42PnCa4TS4tlQmUryUfCTCE0EGsQG6kVDwglTYJ346I10x79D9CmRYWZSbdzBwnUoOj4LmQ==" spinCount="100000" sheet="1" objects="1" scenarios="1" formatColumns="0" formatRows="0" autoFilter="0"/>
  <autoFilter ref="C84:K147"/>
  <mergeCells count="9">
    <mergeCell ref="E50:H50"/>
    <mergeCell ref="E75:H75"/>
    <mergeCell ref="E77:H77"/>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04"/>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81</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183</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ROUND(J82,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ROUND((SUM(BE82:BE103)),  2)</f>
        <v>0</v>
      </c>
      <c r="G33" s="35"/>
      <c r="H33" s="35"/>
      <c r="I33" s="132">
        <v>0.21</v>
      </c>
      <c r="J33" s="131">
        <f>ROUND(((SUM(BE82:BE103))*I33),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ROUND((SUM(BF82:BF103)),  2)</f>
        <v>0</v>
      </c>
      <c r="G34" s="35"/>
      <c r="H34" s="35"/>
      <c r="I34" s="132">
        <v>0.15</v>
      </c>
      <c r="J34" s="131">
        <f>ROUND(((SUM(BF82:BF103))*I34),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ROUND((SUM(BG82:BG103)),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ROUND((SUM(BH82:BH103)),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ROUND((SUM(BI82:BI103)),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002 - Dopravně inženýrská opatření (DIO)</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J82</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188</v>
      </c>
      <c r="E60" s="155"/>
      <c r="F60" s="155"/>
      <c r="G60" s="155"/>
      <c r="H60" s="155"/>
      <c r="I60" s="156"/>
      <c r="J60" s="157">
        <f>J83</f>
        <v>0</v>
      </c>
      <c r="K60" s="153"/>
      <c r="L60" s="158"/>
    </row>
    <row r="61" spans="1:47" s="10" customFormat="1" ht="19.899999999999999" customHeight="1">
      <c r="B61" s="159"/>
      <c r="C61" s="98"/>
      <c r="D61" s="160" t="s">
        <v>189</v>
      </c>
      <c r="E61" s="161"/>
      <c r="F61" s="161"/>
      <c r="G61" s="161"/>
      <c r="H61" s="161"/>
      <c r="I61" s="162"/>
      <c r="J61" s="163">
        <f>J84</f>
        <v>0</v>
      </c>
      <c r="K61" s="98"/>
      <c r="L61" s="164"/>
    </row>
    <row r="62" spans="1:47" s="10" customFormat="1" ht="19.899999999999999" customHeight="1">
      <c r="B62" s="159"/>
      <c r="C62" s="98"/>
      <c r="D62" s="160" t="s">
        <v>190</v>
      </c>
      <c r="E62" s="161"/>
      <c r="F62" s="161"/>
      <c r="G62" s="161"/>
      <c r="H62" s="161"/>
      <c r="I62" s="162"/>
      <c r="J62" s="163">
        <f>J89</f>
        <v>0</v>
      </c>
      <c r="K62" s="98"/>
      <c r="L62" s="164"/>
    </row>
    <row r="63" spans="1:47" s="2" customFormat="1" ht="21.75" customHeight="1">
      <c r="A63" s="35"/>
      <c r="B63" s="36"/>
      <c r="C63" s="37"/>
      <c r="D63" s="37"/>
      <c r="E63" s="37"/>
      <c r="F63" s="37"/>
      <c r="G63" s="37"/>
      <c r="H63" s="37"/>
      <c r="I63" s="116"/>
      <c r="J63" s="37"/>
      <c r="K63" s="37"/>
      <c r="L63" s="117"/>
      <c r="S63" s="35"/>
      <c r="T63" s="35"/>
      <c r="U63" s="35"/>
      <c r="V63" s="35"/>
      <c r="W63" s="35"/>
      <c r="X63" s="35"/>
      <c r="Y63" s="35"/>
      <c r="Z63" s="35"/>
      <c r="AA63" s="35"/>
      <c r="AB63" s="35"/>
      <c r="AC63" s="35"/>
      <c r="AD63" s="35"/>
      <c r="AE63" s="35"/>
    </row>
    <row r="64" spans="1:47" s="2" customFormat="1" ht="6.95" customHeight="1">
      <c r="A64" s="35"/>
      <c r="B64" s="48"/>
      <c r="C64" s="49"/>
      <c r="D64" s="49"/>
      <c r="E64" s="49"/>
      <c r="F64" s="49"/>
      <c r="G64" s="49"/>
      <c r="H64" s="49"/>
      <c r="I64" s="143"/>
      <c r="J64" s="49"/>
      <c r="K64" s="49"/>
      <c r="L64" s="117"/>
      <c r="S64" s="35"/>
      <c r="T64" s="35"/>
      <c r="U64" s="35"/>
      <c r="V64" s="35"/>
      <c r="W64" s="35"/>
      <c r="X64" s="35"/>
      <c r="Y64" s="35"/>
      <c r="Z64" s="35"/>
      <c r="AA64" s="35"/>
      <c r="AB64" s="35"/>
      <c r="AC64" s="35"/>
      <c r="AD64" s="35"/>
      <c r="AE64" s="35"/>
    </row>
    <row r="68" spans="1:31" s="2" customFormat="1" ht="6.95" customHeight="1">
      <c r="A68" s="35"/>
      <c r="B68" s="50"/>
      <c r="C68" s="51"/>
      <c r="D68" s="51"/>
      <c r="E68" s="51"/>
      <c r="F68" s="51"/>
      <c r="G68" s="51"/>
      <c r="H68" s="51"/>
      <c r="I68" s="146"/>
      <c r="J68" s="51"/>
      <c r="K68" s="51"/>
      <c r="L68" s="117"/>
      <c r="S68" s="35"/>
      <c r="T68" s="35"/>
      <c r="U68" s="35"/>
      <c r="V68" s="35"/>
      <c r="W68" s="35"/>
      <c r="X68" s="35"/>
      <c r="Y68" s="35"/>
      <c r="Z68" s="35"/>
      <c r="AA68" s="35"/>
      <c r="AB68" s="35"/>
      <c r="AC68" s="35"/>
      <c r="AD68" s="35"/>
      <c r="AE68" s="35"/>
    </row>
    <row r="69" spans="1:31" s="2" customFormat="1" ht="24.95" customHeight="1">
      <c r="A69" s="35"/>
      <c r="B69" s="36"/>
      <c r="C69" s="24" t="s">
        <v>191</v>
      </c>
      <c r="D69" s="37"/>
      <c r="E69" s="37"/>
      <c r="F69" s="37"/>
      <c r="G69" s="37"/>
      <c r="H69" s="37"/>
      <c r="I69" s="116"/>
      <c r="J69" s="37"/>
      <c r="K69" s="37"/>
      <c r="L69" s="117"/>
      <c r="S69" s="35"/>
      <c r="T69" s="35"/>
      <c r="U69" s="35"/>
      <c r="V69" s="35"/>
      <c r="W69" s="35"/>
      <c r="X69" s="35"/>
      <c r="Y69" s="35"/>
      <c r="Z69" s="35"/>
      <c r="AA69" s="35"/>
      <c r="AB69" s="35"/>
      <c r="AC69" s="35"/>
      <c r="AD69" s="35"/>
      <c r="AE69" s="35"/>
    </row>
    <row r="70" spans="1:31" s="2" customFormat="1" ht="6.95" customHeight="1">
      <c r="A70" s="35"/>
      <c r="B70" s="36"/>
      <c r="C70" s="37"/>
      <c r="D70" s="37"/>
      <c r="E70" s="37"/>
      <c r="F70" s="37"/>
      <c r="G70" s="37"/>
      <c r="H70" s="37"/>
      <c r="I70" s="116"/>
      <c r="J70" s="37"/>
      <c r="K70" s="37"/>
      <c r="L70" s="117"/>
      <c r="S70" s="35"/>
      <c r="T70" s="35"/>
      <c r="U70" s="35"/>
      <c r="V70" s="35"/>
      <c r="W70" s="35"/>
      <c r="X70" s="35"/>
      <c r="Y70" s="35"/>
      <c r="Z70" s="35"/>
      <c r="AA70" s="35"/>
      <c r="AB70" s="35"/>
      <c r="AC70" s="35"/>
      <c r="AD70" s="35"/>
      <c r="AE70" s="35"/>
    </row>
    <row r="71" spans="1:31" s="2" customFormat="1" ht="12" customHeight="1">
      <c r="A71" s="35"/>
      <c r="B71" s="36"/>
      <c r="C71" s="30" t="s">
        <v>16</v>
      </c>
      <c r="D71" s="37"/>
      <c r="E71" s="37"/>
      <c r="F71" s="37"/>
      <c r="G71" s="37"/>
      <c r="H71" s="37"/>
      <c r="I71" s="116"/>
      <c r="J71" s="37"/>
      <c r="K71" s="37"/>
      <c r="L71" s="117"/>
      <c r="S71" s="35"/>
      <c r="T71" s="35"/>
      <c r="U71" s="35"/>
      <c r="V71" s="35"/>
      <c r="W71" s="35"/>
      <c r="X71" s="35"/>
      <c r="Y71" s="35"/>
      <c r="Z71" s="35"/>
      <c r="AA71" s="35"/>
      <c r="AB71" s="35"/>
      <c r="AC71" s="35"/>
      <c r="AD71" s="35"/>
      <c r="AE71" s="35"/>
    </row>
    <row r="72" spans="1:31" s="2" customFormat="1" ht="16.5" customHeight="1">
      <c r="A72" s="35"/>
      <c r="B72" s="36"/>
      <c r="C72" s="37"/>
      <c r="D72" s="37"/>
      <c r="E72" s="396" t="str">
        <f>E7</f>
        <v>Základní škola U Elektry</v>
      </c>
      <c r="F72" s="397"/>
      <c r="G72" s="397"/>
      <c r="H72" s="397"/>
      <c r="I72" s="116"/>
      <c r="J72" s="37"/>
      <c r="K72" s="37"/>
      <c r="L72" s="117"/>
      <c r="S72" s="35"/>
      <c r="T72" s="35"/>
      <c r="U72" s="35"/>
      <c r="V72" s="35"/>
      <c r="W72" s="35"/>
      <c r="X72" s="35"/>
      <c r="Y72" s="35"/>
      <c r="Z72" s="35"/>
      <c r="AA72" s="35"/>
      <c r="AB72" s="35"/>
      <c r="AC72" s="35"/>
      <c r="AD72" s="35"/>
      <c r="AE72" s="35"/>
    </row>
    <row r="73" spans="1:31" s="2" customFormat="1" ht="12" customHeight="1">
      <c r="A73" s="35"/>
      <c r="B73" s="36"/>
      <c r="C73" s="30" t="s">
        <v>182</v>
      </c>
      <c r="D73" s="37"/>
      <c r="E73" s="37"/>
      <c r="F73" s="37"/>
      <c r="G73" s="37"/>
      <c r="H73" s="37"/>
      <c r="I73" s="116"/>
      <c r="J73" s="37"/>
      <c r="K73" s="37"/>
      <c r="L73" s="117"/>
      <c r="S73" s="35"/>
      <c r="T73" s="35"/>
      <c r="U73" s="35"/>
      <c r="V73" s="35"/>
      <c r="W73" s="35"/>
      <c r="X73" s="35"/>
      <c r="Y73" s="35"/>
      <c r="Z73" s="35"/>
      <c r="AA73" s="35"/>
      <c r="AB73" s="35"/>
      <c r="AC73" s="35"/>
      <c r="AD73" s="35"/>
      <c r="AE73" s="35"/>
    </row>
    <row r="74" spans="1:31" s="2" customFormat="1" ht="16.5" customHeight="1">
      <c r="A74" s="35"/>
      <c r="B74" s="36"/>
      <c r="C74" s="37"/>
      <c r="D74" s="37"/>
      <c r="E74" s="369" t="str">
        <f>E9</f>
        <v>SO 002 - Dopravně inženýrská opatření (DIO)</v>
      </c>
      <c r="F74" s="398"/>
      <c r="G74" s="398"/>
      <c r="H74" s="398"/>
      <c r="I74" s="116"/>
      <c r="J74" s="37"/>
      <c r="K74" s="37"/>
      <c r="L74" s="117"/>
      <c r="S74" s="35"/>
      <c r="T74" s="35"/>
      <c r="U74" s="35"/>
      <c r="V74" s="35"/>
      <c r="W74" s="35"/>
      <c r="X74" s="35"/>
      <c r="Y74" s="35"/>
      <c r="Z74" s="35"/>
      <c r="AA74" s="35"/>
      <c r="AB74" s="35"/>
      <c r="AC74" s="35"/>
      <c r="AD74" s="35"/>
      <c r="AE74" s="35"/>
    </row>
    <row r="75" spans="1:31" s="2" customFormat="1" ht="6.95" customHeight="1">
      <c r="A75" s="35"/>
      <c r="B75" s="36"/>
      <c r="C75" s="37"/>
      <c r="D75" s="37"/>
      <c r="E75" s="37"/>
      <c r="F75" s="37"/>
      <c r="G75" s="37"/>
      <c r="H75" s="37"/>
      <c r="I75" s="116"/>
      <c r="J75" s="37"/>
      <c r="K75" s="37"/>
      <c r="L75" s="117"/>
      <c r="S75" s="35"/>
      <c r="T75" s="35"/>
      <c r="U75" s="35"/>
      <c r="V75" s="35"/>
      <c r="W75" s="35"/>
      <c r="X75" s="35"/>
      <c r="Y75" s="35"/>
      <c r="Z75" s="35"/>
      <c r="AA75" s="35"/>
      <c r="AB75" s="35"/>
      <c r="AC75" s="35"/>
      <c r="AD75" s="35"/>
      <c r="AE75" s="35"/>
    </row>
    <row r="76" spans="1:31" s="2" customFormat="1" ht="12" customHeight="1">
      <c r="A76" s="35"/>
      <c r="B76" s="36"/>
      <c r="C76" s="30" t="s">
        <v>21</v>
      </c>
      <c r="D76" s="37"/>
      <c r="E76" s="37"/>
      <c r="F76" s="28" t="str">
        <f>F12</f>
        <v>Praha 9, k.ú. Vysočany</v>
      </c>
      <c r="G76" s="37"/>
      <c r="H76" s="37"/>
      <c r="I76" s="118" t="s">
        <v>23</v>
      </c>
      <c r="J76" s="60" t="str">
        <f>IF(J12="","",J12)</f>
        <v>10. 2. 2020</v>
      </c>
      <c r="K76" s="37"/>
      <c r="L76" s="117"/>
      <c r="S76" s="35"/>
      <c r="T76" s="35"/>
      <c r="U76" s="35"/>
      <c r="V76" s="35"/>
      <c r="W76" s="35"/>
      <c r="X76" s="35"/>
      <c r="Y76" s="35"/>
      <c r="Z76" s="35"/>
      <c r="AA76" s="35"/>
      <c r="AB76" s="35"/>
      <c r="AC76" s="35"/>
      <c r="AD76" s="35"/>
      <c r="AE76" s="35"/>
    </row>
    <row r="77" spans="1:31" s="2" customFormat="1" ht="6.95" customHeight="1">
      <c r="A77" s="35"/>
      <c r="B77" s="36"/>
      <c r="C77" s="37"/>
      <c r="D77" s="37"/>
      <c r="E77" s="37"/>
      <c r="F77" s="37"/>
      <c r="G77" s="37"/>
      <c r="H77" s="37"/>
      <c r="I77" s="116"/>
      <c r="J77" s="37"/>
      <c r="K77" s="37"/>
      <c r="L77" s="117"/>
      <c r="S77" s="35"/>
      <c r="T77" s="35"/>
      <c r="U77" s="35"/>
      <c r="V77" s="35"/>
      <c r="W77" s="35"/>
      <c r="X77" s="35"/>
      <c r="Y77" s="35"/>
      <c r="Z77" s="35"/>
      <c r="AA77" s="35"/>
      <c r="AB77" s="35"/>
      <c r="AC77" s="35"/>
      <c r="AD77" s="35"/>
      <c r="AE77" s="35"/>
    </row>
    <row r="78" spans="1:31" s="2" customFormat="1" ht="25.7" customHeight="1">
      <c r="A78" s="35"/>
      <c r="B78" s="36"/>
      <c r="C78" s="30" t="s">
        <v>25</v>
      </c>
      <c r="D78" s="37"/>
      <c r="E78" s="37"/>
      <c r="F78" s="28" t="str">
        <f>E15</f>
        <v>Městská část Praha 9</v>
      </c>
      <c r="G78" s="37"/>
      <c r="H78" s="37"/>
      <c r="I78" s="118" t="s">
        <v>31</v>
      </c>
      <c r="J78" s="33" t="str">
        <f>E21</f>
        <v>BOMART spol. s r.o.</v>
      </c>
      <c r="K78" s="37"/>
      <c r="L78" s="117"/>
      <c r="S78" s="35"/>
      <c r="T78" s="35"/>
      <c r="U78" s="35"/>
      <c r="V78" s="35"/>
      <c r="W78" s="35"/>
      <c r="X78" s="35"/>
      <c r="Y78" s="35"/>
      <c r="Z78" s="35"/>
      <c r="AA78" s="35"/>
      <c r="AB78" s="35"/>
      <c r="AC78" s="35"/>
      <c r="AD78" s="35"/>
      <c r="AE78" s="35"/>
    </row>
    <row r="79" spans="1:31" s="2" customFormat="1" ht="15.2" customHeight="1">
      <c r="A79" s="35"/>
      <c r="B79" s="36"/>
      <c r="C79" s="30" t="s">
        <v>29</v>
      </c>
      <c r="D79" s="37"/>
      <c r="E79" s="37"/>
      <c r="F79" s="28" t="str">
        <f>IF(E18="","",E18)</f>
        <v>Vyplň údaj</v>
      </c>
      <c r="G79" s="37"/>
      <c r="H79" s="37"/>
      <c r="I79" s="118" t="s">
        <v>34</v>
      </c>
      <c r="J79" s="33" t="str">
        <f>E24</f>
        <v xml:space="preserve"> </v>
      </c>
      <c r="K79" s="37"/>
      <c r="L79" s="117"/>
      <c r="S79" s="35"/>
      <c r="T79" s="35"/>
      <c r="U79" s="35"/>
      <c r="V79" s="35"/>
      <c r="W79" s="35"/>
      <c r="X79" s="35"/>
      <c r="Y79" s="35"/>
      <c r="Z79" s="35"/>
      <c r="AA79" s="35"/>
      <c r="AB79" s="35"/>
      <c r="AC79" s="35"/>
      <c r="AD79" s="35"/>
      <c r="AE79" s="35"/>
    </row>
    <row r="80" spans="1:31" s="2" customFormat="1" ht="10.35" customHeight="1">
      <c r="A80" s="35"/>
      <c r="B80" s="36"/>
      <c r="C80" s="37"/>
      <c r="D80" s="37"/>
      <c r="E80" s="37"/>
      <c r="F80" s="37"/>
      <c r="G80" s="37"/>
      <c r="H80" s="37"/>
      <c r="I80" s="116"/>
      <c r="J80" s="37"/>
      <c r="K80" s="37"/>
      <c r="L80" s="117"/>
      <c r="S80" s="35"/>
      <c r="T80" s="35"/>
      <c r="U80" s="35"/>
      <c r="V80" s="35"/>
      <c r="W80" s="35"/>
      <c r="X80" s="35"/>
      <c r="Y80" s="35"/>
      <c r="Z80" s="35"/>
      <c r="AA80" s="35"/>
      <c r="AB80" s="35"/>
      <c r="AC80" s="35"/>
      <c r="AD80" s="35"/>
      <c r="AE80" s="35"/>
    </row>
    <row r="81" spans="1:65" s="11" customFormat="1" ht="29.25" customHeight="1">
      <c r="A81" s="165"/>
      <c r="B81" s="166"/>
      <c r="C81" s="167" t="s">
        <v>192</v>
      </c>
      <c r="D81" s="168" t="s">
        <v>57</v>
      </c>
      <c r="E81" s="168" t="s">
        <v>53</v>
      </c>
      <c r="F81" s="168" t="s">
        <v>54</v>
      </c>
      <c r="G81" s="168" t="s">
        <v>193</v>
      </c>
      <c r="H81" s="168" t="s">
        <v>194</v>
      </c>
      <c r="I81" s="169" t="s">
        <v>195</v>
      </c>
      <c r="J81" s="168" t="s">
        <v>186</v>
      </c>
      <c r="K81" s="170" t="s">
        <v>196</v>
      </c>
      <c r="L81" s="171"/>
      <c r="M81" s="69" t="s">
        <v>19</v>
      </c>
      <c r="N81" s="70" t="s">
        <v>42</v>
      </c>
      <c r="O81" s="70" t="s">
        <v>197</v>
      </c>
      <c r="P81" s="70" t="s">
        <v>198</v>
      </c>
      <c r="Q81" s="70" t="s">
        <v>199</v>
      </c>
      <c r="R81" s="70" t="s">
        <v>200</v>
      </c>
      <c r="S81" s="70" t="s">
        <v>201</v>
      </c>
      <c r="T81" s="71" t="s">
        <v>202</v>
      </c>
      <c r="U81" s="165"/>
      <c r="V81" s="165"/>
      <c r="W81" s="165"/>
      <c r="X81" s="165"/>
      <c r="Y81" s="165"/>
      <c r="Z81" s="165"/>
      <c r="AA81" s="165"/>
      <c r="AB81" s="165"/>
      <c r="AC81" s="165"/>
      <c r="AD81" s="165"/>
      <c r="AE81" s="165"/>
    </row>
    <row r="82" spans="1:65" s="2" customFormat="1" ht="22.9" customHeight="1">
      <c r="A82" s="35"/>
      <c r="B82" s="36"/>
      <c r="C82" s="76" t="s">
        <v>203</v>
      </c>
      <c r="D82" s="37"/>
      <c r="E82" s="37"/>
      <c r="F82" s="37"/>
      <c r="G82" s="37"/>
      <c r="H82" s="37"/>
      <c r="I82" s="116"/>
      <c r="J82" s="172">
        <f>BK82</f>
        <v>0</v>
      </c>
      <c r="K82" s="37"/>
      <c r="L82" s="40"/>
      <c r="M82" s="72"/>
      <c r="N82" s="173"/>
      <c r="O82" s="73"/>
      <c r="P82" s="174">
        <f>P83</f>
        <v>0</v>
      </c>
      <c r="Q82" s="73"/>
      <c r="R82" s="174">
        <f>R83</f>
        <v>8.2999999999999984E-3</v>
      </c>
      <c r="S82" s="73"/>
      <c r="T82" s="175">
        <f>T83</f>
        <v>0</v>
      </c>
      <c r="U82" s="35"/>
      <c r="V82" s="35"/>
      <c r="W82" s="35"/>
      <c r="X82" s="35"/>
      <c r="Y82" s="35"/>
      <c r="Z82" s="35"/>
      <c r="AA82" s="35"/>
      <c r="AB82" s="35"/>
      <c r="AC82" s="35"/>
      <c r="AD82" s="35"/>
      <c r="AE82" s="35"/>
      <c r="AT82" s="18" t="s">
        <v>71</v>
      </c>
      <c r="AU82" s="18" t="s">
        <v>187</v>
      </c>
      <c r="BK82" s="176">
        <f>BK83</f>
        <v>0</v>
      </c>
    </row>
    <row r="83" spans="1:65" s="12" customFormat="1" ht="25.9" customHeight="1">
      <c r="B83" s="177"/>
      <c r="C83" s="178"/>
      <c r="D83" s="179" t="s">
        <v>71</v>
      </c>
      <c r="E83" s="180" t="s">
        <v>204</v>
      </c>
      <c r="F83" s="180" t="s">
        <v>205</v>
      </c>
      <c r="G83" s="178"/>
      <c r="H83" s="178"/>
      <c r="I83" s="181"/>
      <c r="J83" s="182">
        <f>BK83</f>
        <v>0</v>
      </c>
      <c r="K83" s="178"/>
      <c r="L83" s="183"/>
      <c r="M83" s="184"/>
      <c r="N83" s="185"/>
      <c r="O83" s="185"/>
      <c r="P83" s="186">
        <f>P84+P89</f>
        <v>0</v>
      </c>
      <c r="Q83" s="185"/>
      <c r="R83" s="186">
        <f>R84+R89</f>
        <v>8.2999999999999984E-3</v>
      </c>
      <c r="S83" s="185"/>
      <c r="T83" s="187">
        <f>T84+T89</f>
        <v>0</v>
      </c>
      <c r="AR83" s="188" t="s">
        <v>80</v>
      </c>
      <c r="AT83" s="189" t="s">
        <v>71</v>
      </c>
      <c r="AU83" s="189" t="s">
        <v>72</v>
      </c>
      <c r="AY83" s="188" t="s">
        <v>206</v>
      </c>
      <c r="BK83" s="190">
        <f>BK84+BK89</f>
        <v>0</v>
      </c>
    </row>
    <row r="84" spans="1:65" s="12" customFormat="1" ht="22.9" customHeight="1">
      <c r="B84" s="177"/>
      <c r="C84" s="178"/>
      <c r="D84" s="179" t="s">
        <v>71</v>
      </c>
      <c r="E84" s="191" t="s">
        <v>80</v>
      </c>
      <c r="F84" s="191" t="s">
        <v>207</v>
      </c>
      <c r="G84" s="178"/>
      <c r="H84" s="178"/>
      <c r="I84" s="181"/>
      <c r="J84" s="192">
        <f>BK84</f>
        <v>0</v>
      </c>
      <c r="K84" s="178"/>
      <c r="L84" s="183"/>
      <c r="M84" s="184"/>
      <c r="N84" s="185"/>
      <c r="O84" s="185"/>
      <c r="P84" s="186">
        <f>SUM(P85:P88)</f>
        <v>0</v>
      </c>
      <c r="Q84" s="185"/>
      <c r="R84" s="186">
        <f>SUM(R85:R88)</f>
        <v>8.2999999999999984E-3</v>
      </c>
      <c r="S84" s="185"/>
      <c r="T84" s="187">
        <f>SUM(T85:T88)</f>
        <v>0</v>
      </c>
      <c r="AR84" s="188" t="s">
        <v>80</v>
      </c>
      <c r="AT84" s="189" t="s">
        <v>71</v>
      </c>
      <c r="AU84" s="189" t="s">
        <v>80</v>
      </c>
      <c r="AY84" s="188" t="s">
        <v>206</v>
      </c>
      <c r="BK84" s="190">
        <f>SUM(BK85:BK88)</f>
        <v>0</v>
      </c>
    </row>
    <row r="85" spans="1:65" s="2" customFormat="1" ht="21.75" customHeight="1">
      <c r="A85" s="35"/>
      <c r="B85" s="36"/>
      <c r="C85" s="193" t="s">
        <v>80</v>
      </c>
      <c r="D85" s="193" t="s">
        <v>208</v>
      </c>
      <c r="E85" s="194" t="s">
        <v>209</v>
      </c>
      <c r="F85" s="195" t="s">
        <v>210</v>
      </c>
      <c r="G85" s="196" t="s">
        <v>211</v>
      </c>
      <c r="H85" s="197">
        <v>2</v>
      </c>
      <c r="I85" s="198"/>
      <c r="J85" s="199">
        <f>ROUND(I85*H85,2)</f>
        <v>0</v>
      </c>
      <c r="K85" s="195" t="s">
        <v>19</v>
      </c>
      <c r="L85" s="40"/>
      <c r="M85" s="200" t="s">
        <v>19</v>
      </c>
      <c r="N85" s="201" t="s">
        <v>43</v>
      </c>
      <c r="O85" s="65"/>
      <c r="P85" s="202">
        <f>O85*H85</f>
        <v>0</v>
      </c>
      <c r="Q85" s="202">
        <v>6.4999999999999997E-4</v>
      </c>
      <c r="R85" s="202">
        <f>Q85*H85</f>
        <v>1.2999999999999999E-3</v>
      </c>
      <c r="S85" s="202">
        <v>0</v>
      </c>
      <c r="T85" s="203">
        <f>S85*H85</f>
        <v>0</v>
      </c>
      <c r="U85" s="35"/>
      <c r="V85" s="35"/>
      <c r="W85" s="35"/>
      <c r="X85" s="35"/>
      <c r="Y85" s="35"/>
      <c r="Z85" s="35"/>
      <c r="AA85" s="35"/>
      <c r="AB85" s="35"/>
      <c r="AC85" s="35"/>
      <c r="AD85" s="35"/>
      <c r="AE85" s="35"/>
      <c r="AR85" s="204" t="s">
        <v>212</v>
      </c>
      <c r="AT85" s="204" t="s">
        <v>208</v>
      </c>
      <c r="AU85" s="204" t="s">
        <v>82</v>
      </c>
      <c r="AY85" s="18" t="s">
        <v>206</v>
      </c>
      <c r="BE85" s="205">
        <f>IF(N85="základní",J85,0)</f>
        <v>0</v>
      </c>
      <c r="BF85" s="205">
        <f>IF(N85="snížená",J85,0)</f>
        <v>0</v>
      </c>
      <c r="BG85" s="205">
        <f>IF(N85="zákl. přenesená",J85,0)</f>
        <v>0</v>
      </c>
      <c r="BH85" s="205">
        <f>IF(N85="sníž. přenesená",J85,0)</f>
        <v>0</v>
      </c>
      <c r="BI85" s="205">
        <f>IF(N85="nulová",J85,0)</f>
        <v>0</v>
      </c>
      <c r="BJ85" s="18" t="s">
        <v>80</v>
      </c>
      <c r="BK85" s="205">
        <f>ROUND(I85*H85,2)</f>
        <v>0</v>
      </c>
      <c r="BL85" s="18" t="s">
        <v>212</v>
      </c>
      <c r="BM85" s="204" t="s">
        <v>213</v>
      </c>
    </row>
    <row r="86" spans="1:65" s="2" customFormat="1" ht="21.75" customHeight="1">
      <c r="A86" s="35"/>
      <c r="B86" s="36"/>
      <c r="C86" s="193" t="s">
        <v>82</v>
      </c>
      <c r="D86" s="193" t="s">
        <v>208</v>
      </c>
      <c r="E86" s="194" t="s">
        <v>214</v>
      </c>
      <c r="F86" s="195" t="s">
        <v>215</v>
      </c>
      <c r="G86" s="196" t="s">
        <v>211</v>
      </c>
      <c r="H86" s="197">
        <v>2</v>
      </c>
      <c r="I86" s="198"/>
      <c r="J86" s="199">
        <f>ROUND(I86*H86,2)</f>
        <v>0</v>
      </c>
      <c r="K86" s="195" t="s">
        <v>19</v>
      </c>
      <c r="L86" s="40"/>
      <c r="M86" s="200" t="s">
        <v>19</v>
      </c>
      <c r="N86" s="201" t="s">
        <v>43</v>
      </c>
      <c r="O86" s="65"/>
      <c r="P86" s="202">
        <f>O86*H86</f>
        <v>0</v>
      </c>
      <c r="Q86" s="202">
        <v>0</v>
      </c>
      <c r="R86" s="202">
        <f>Q86*H86</f>
        <v>0</v>
      </c>
      <c r="S86" s="202">
        <v>0</v>
      </c>
      <c r="T86" s="203">
        <f>S86*H86</f>
        <v>0</v>
      </c>
      <c r="U86" s="35"/>
      <c r="V86" s="35"/>
      <c r="W86" s="35"/>
      <c r="X86" s="35"/>
      <c r="Y86" s="35"/>
      <c r="Z86" s="35"/>
      <c r="AA86" s="35"/>
      <c r="AB86" s="35"/>
      <c r="AC86" s="35"/>
      <c r="AD86" s="35"/>
      <c r="AE86" s="35"/>
      <c r="AR86" s="204" t="s">
        <v>212</v>
      </c>
      <c r="AT86" s="204" t="s">
        <v>208</v>
      </c>
      <c r="AU86" s="204" t="s">
        <v>82</v>
      </c>
      <c r="AY86" s="18" t="s">
        <v>206</v>
      </c>
      <c r="BE86" s="205">
        <f>IF(N86="základní",J86,0)</f>
        <v>0</v>
      </c>
      <c r="BF86" s="205">
        <f>IF(N86="snížená",J86,0)</f>
        <v>0</v>
      </c>
      <c r="BG86" s="205">
        <f>IF(N86="zákl. přenesená",J86,0)</f>
        <v>0</v>
      </c>
      <c r="BH86" s="205">
        <f>IF(N86="sníž. přenesená",J86,0)</f>
        <v>0</v>
      </c>
      <c r="BI86" s="205">
        <f>IF(N86="nulová",J86,0)</f>
        <v>0</v>
      </c>
      <c r="BJ86" s="18" t="s">
        <v>80</v>
      </c>
      <c r="BK86" s="205">
        <f>ROUND(I86*H86,2)</f>
        <v>0</v>
      </c>
      <c r="BL86" s="18" t="s">
        <v>212</v>
      </c>
      <c r="BM86" s="204" t="s">
        <v>216</v>
      </c>
    </row>
    <row r="87" spans="1:65" s="2" customFormat="1" ht="21.75" customHeight="1">
      <c r="A87" s="35"/>
      <c r="B87" s="36"/>
      <c r="C87" s="193" t="s">
        <v>217</v>
      </c>
      <c r="D87" s="193" t="s">
        <v>208</v>
      </c>
      <c r="E87" s="194" t="s">
        <v>218</v>
      </c>
      <c r="F87" s="195" t="s">
        <v>219</v>
      </c>
      <c r="G87" s="196" t="s">
        <v>220</v>
      </c>
      <c r="H87" s="197">
        <v>50</v>
      </c>
      <c r="I87" s="198"/>
      <c r="J87" s="199">
        <f>ROUND(I87*H87,2)</f>
        <v>0</v>
      </c>
      <c r="K87" s="195" t="s">
        <v>19</v>
      </c>
      <c r="L87" s="40"/>
      <c r="M87" s="200" t="s">
        <v>19</v>
      </c>
      <c r="N87" s="201" t="s">
        <v>43</v>
      </c>
      <c r="O87" s="65"/>
      <c r="P87" s="202">
        <f>O87*H87</f>
        <v>0</v>
      </c>
      <c r="Q87" s="202">
        <v>1.3999999999999999E-4</v>
      </c>
      <c r="R87" s="202">
        <f>Q87*H87</f>
        <v>6.9999999999999993E-3</v>
      </c>
      <c r="S87" s="202">
        <v>0</v>
      </c>
      <c r="T87" s="203">
        <f>S87*H87</f>
        <v>0</v>
      </c>
      <c r="U87" s="35"/>
      <c r="V87" s="35"/>
      <c r="W87" s="35"/>
      <c r="X87" s="35"/>
      <c r="Y87" s="35"/>
      <c r="Z87" s="35"/>
      <c r="AA87" s="35"/>
      <c r="AB87" s="35"/>
      <c r="AC87" s="35"/>
      <c r="AD87" s="35"/>
      <c r="AE87" s="35"/>
      <c r="AR87" s="204" t="s">
        <v>212</v>
      </c>
      <c r="AT87" s="204" t="s">
        <v>208</v>
      </c>
      <c r="AU87" s="204" t="s">
        <v>82</v>
      </c>
      <c r="AY87" s="18" t="s">
        <v>206</v>
      </c>
      <c r="BE87" s="205">
        <f>IF(N87="základní",J87,0)</f>
        <v>0</v>
      </c>
      <c r="BF87" s="205">
        <f>IF(N87="snížená",J87,0)</f>
        <v>0</v>
      </c>
      <c r="BG87" s="205">
        <f>IF(N87="zákl. přenesená",J87,0)</f>
        <v>0</v>
      </c>
      <c r="BH87" s="205">
        <f>IF(N87="sníž. přenesená",J87,0)</f>
        <v>0</v>
      </c>
      <c r="BI87" s="205">
        <f>IF(N87="nulová",J87,0)</f>
        <v>0</v>
      </c>
      <c r="BJ87" s="18" t="s">
        <v>80</v>
      </c>
      <c r="BK87" s="205">
        <f>ROUND(I87*H87,2)</f>
        <v>0</v>
      </c>
      <c r="BL87" s="18" t="s">
        <v>212</v>
      </c>
      <c r="BM87" s="204" t="s">
        <v>221</v>
      </c>
    </row>
    <row r="88" spans="1:65" s="2" customFormat="1" ht="21.75" customHeight="1">
      <c r="A88" s="35"/>
      <c r="B88" s="36"/>
      <c r="C88" s="193" t="s">
        <v>212</v>
      </c>
      <c r="D88" s="193" t="s">
        <v>208</v>
      </c>
      <c r="E88" s="194" t="s">
        <v>222</v>
      </c>
      <c r="F88" s="195" t="s">
        <v>223</v>
      </c>
      <c r="G88" s="196" t="s">
        <v>220</v>
      </c>
      <c r="H88" s="197">
        <v>50</v>
      </c>
      <c r="I88" s="198"/>
      <c r="J88" s="199">
        <f>ROUND(I88*H88,2)</f>
        <v>0</v>
      </c>
      <c r="K88" s="195" t="s">
        <v>19</v>
      </c>
      <c r="L88" s="40"/>
      <c r="M88" s="200" t="s">
        <v>19</v>
      </c>
      <c r="N88" s="201" t="s">
        <v>43</v>
      </c>
      <c r="O88" s="65"/>
      <c r="P88" s="202">
        <f>O88*H88</f>
        <v>0</v>
      </c>
      <c r="Q88" s="202">
        <v>0</v>
      </c>
      <c r="R88" s="202">
        <f>Q88*H88</f>
        <v>0</v>
      </c>
      <c r="S88" s="202">
        <v>0</v>
      </c>
      <c r="T88" s="203">
        <f>S88*H88</f>
        <v>0</v>
      </c>
      <c r="U88" s="35"/>
      <c r="V88" s="35"/>
      <c r="W88" s="35"/>
      <c r="X88" s="35"/>
      <c r="Y88" s="35"/>
      <c r="Z88" s="35"/>
      <c r="AA88" s="35"/>
      <c r="AB88" s="35"/>
      <c r="AC88" s="35"/>
      <c r="AD88" s="35"/>
      <c r="AE88" s="35"/>
      <c r="AR88" s="204" t="s">
        <v>212</v>
      </c>
      <c r="AT88" s="204" t="s">
        <v>208</v>
      </c>
      <c r="AU88" s="204" t="s">
        <v>82</v>
      </c>
      <c r="AY88" s="18" t="s">
        <v>206</v>
      </c>
      <c r="BE88" s="205">
        <f>IF(N88="základní",J88,0)</f>
        <v>0</v>
      </c>
      <c r="BF88" s="205">
        <f>IF(N88="snížená",J88,0)</f>
        <v>0</v>
      </c>
      <c r="BG88" s="205">
        <f>IF(N88="zákl. přenesená",J88,0)</f>
        <v>0</v>
      </c>
      <c r="BH88" s="205">
        <f>IF(N88="sníž. přenesená",J88,0)</f>
        <v>0</v>
      </c>
      <c r="BI88" s="205">
        <f>IF(N88="nulová",J88,0)</f>
        <v>0</v>
      </c>
      <c r="BJ88" s="18" t="s">
        <v>80</v>
      </c>
      <c r="BK88" s="205">
        <f>ROUND(I88*H88,2)</f>
        <v>0</v>
      </c>
      <c r="BL88" s="18" t="s">
        <v>212</v>
      </c>
      <c r="BM88" s="204" t="s">
        <v>224</v>
      </c>
    </row>
    <row r="89" spans="1:65" s="12" customFormat="1" ht="22.9" customHeight="1">
      <c r="B89" s="177"/>
      <c r="C89" s="178"/>
      <c r="D89" s="179" t="s">
        <v>71</v>
      </c>
      <c r="E89" s="191" t="s">
        <v>225</v>
      </c>
      <c r="F89" s="191" t="s">
        <v>226</v>
      </c>
      <c r="G89" s="178"/>
      <c r="H89" s="178"/>
      <c r="I89" s="181"/>
      <c r="J89" s="192">
        <f>BK89</f>
        <v>0</v>
      </c>
      <c r="K89" s="178"/>
      <c r="L89" s="183"/>
      <c r="M89" s="184"/>
      <c r="N89" s="185"/>
      <c r="O89" s="185"/>
      <c r="P89" s="186">
        <f>SUM(P90:P103)</f>
        <v>0</v>
      </c>
      <c r="Q89" s="185"/>
      <c r="R89" s="186">
        <f>SUM(R90:R103)</f>
        <v>0</v>
      </c>
      <c r="S89" s="185"/>
      <c r="T89" s="187">
        <f>SUM(T90:T103)</f>
        <v>0</v>
      </c>
      <c r="AR89" s="188" t="s">
        <v>80</v>
      </c>
      <c r="AT89" s="189" t="s">
        <v>71</v>
      </c>
      <c r="AU89" s="189" t="s">
        <v>80</v>
      </c>
      <c r="AY89" s="188" t="s">
        <v>206</v>
      </c>
      <c r="BK89" s="190">
        <f>SUM(BK90:BK103)</f>
        <v>0</v>
      </c>
    </row>
    <row r="90" spans="1:65" s="2" customFormat="1" ht="21.75" customHeight="1">
      <c r="A90" s="35"/>
      <c r="B90" s="36"/>
      <c r="C90" s="193" t="s">
        <v>227</v>
      </c>
      <c r="D90" s="193" t="s">
        <v>208</v>
      </c>
      <c r="E90" s="194" t="s">
        <v>228</v>
      </c>
      <c r="F90" s="195" t="s">
        <v>229</v>
      </c>
      <c r="G90" s="196" t="s">
        <v>211</v>
      </c>
      <c r="H90" s="197">
        <v>15</v>
      </c>
      <c r="I90" s="198"/>
      <c r="J90" s="199">
        <f>ROUND(I90*H90,2)</f>
        <v>0</v>
      </c>
      <c r="K90" s="195" t="s">
        <v>19</v>
      </c>
      <c r="L90" s="40"/>
      <c r="M90" s="200" t="s">
        <v>19</v>
      </c>
      <c r="N90" s="201" t="s">
        <v>43</v>
      </c>
      <c r="O90" s="65"/>
      <c r="P90" s="202">
        <f>O90*H90</f>
        <v>0</v>
      </c>
      <c r="Q90" s="202">
        <v>0</v>
      </c>
      <c r="R90" s="202">
        <f>Q90*H90</f>
        <v>0</v>
      </c>
      <c r="S90" s="202">
        <v>0</v>
      </c>
      <c r="T90" s="203">
        <f>S90*H90</f>
        <v>0</v>
      </c>
      <c r="U90" s="35"/>
      <c r="V90" s="35"/>
      <c r="W90" s="35"/>
      <c r="X90" s="35"/>
      <c r="Y90" s="35"/>
      <c r="Z90" s="35"/>
      <c r="AA90" s="35"/>
      <c r="AB90" s="35"/>
      <c r="AC90" s="35"/>
      <c r="AD90" s="35"/>
      <c r="AE90" s="35"/>
      <c r="AR90" s="204" t="s">
        <v>212</v>
      </c>
      <c r="AT90" s="204" t="s">
        <v>208</v>
      </c>
      <c r="AU90" s="204" t="s">
        <v>82</v>
      </c>
      <c r="AY90" s="18" t="s">
        <v>206</v>
      </c>
      <c r="BE90" s="205">
        <f>IF(N90="základní",J90,0)</f>
        <v>0</v>
      </c>
      <c r="BF90" s="205">
        <f>IF(N90="snížená",J90,0)</f>
        <v>0</v>
      </c>
      <c r="BG90" s="205">
        <f>IF(N90="zákl. přenesená",J90,0)</f>
        <v>0</v>
      </c>
      <c r="BH90" s="205">
        <f>IF(N90="sníž. přenesená",J90,0)</f>
        <v>0</v>
      </c>
      <c r="BI90" s="205">
        <f>IF(N90="nulová",J90,0)</f>
        <v>0</v>
      </c>
      <c r="BJ90" s="18" t="s">
        <v>80</v>
      </c>
      <c r="BK90" s="205">
        <f>ROUND(I90*H90,2)</f>
        <v>0</v>
      </c>
      <c r="BL90" s="18" t="s">
        <v>212</v>
      </c>
      <c r="BM90" s="204" t="s">
        <v>230</v>
      </c>
    </row>
    <row r="91" spans="1:65" s="2" customFormat="1" ht="21.75" customHeight="1">
      <c r="A91" s="35"/>
      <c r="B91" s="36"/>
      <c r="C91" s="193" t="s">
        <v>231</v>
      </c>
      <c r="D91" s="193" t="s">
        <v>208</v>
      </c>
      <c r="E91" s="194" t="s">
        <v>232</v>
      </c>
      <c r="F91" s="195" t="s">
        <v>233</v>
      </c>
      <c r="G91" s="196" t="s">
        <v>211</v>
      </c>
      <c r="H91" s="197">
        <v>15</v>
      </c>
      <c r="I91" s="198"/>
      <c r="J91" s="199">
        <f>ROUND(I91*H91,2)</f>
        <v>0</v>
      </c>
      <c r="K91" s="195" t="s">
        <v>19</v>
      </c>
      <c r="L91" s="40"/>
      <c r="M91" s="200" t="s">
        <v>19</v>
      </c>
      <c r="N91" s="201" t="s">
        <v>43</v>
      </c>
      <c r="O91" s="65"/>
      <c r="P91" s="202">
        <f>O91*H91</f>
        <v>0</v>
      </c>
      <c r="Q91" s="202">
        <v>0</v>
      </c>
      <c r="R91" s="202">
        <f>Q91*H91</f>
        <v>0</v>
      </c>
      <c r="S91" s="202">
        <v>0</v>
      </c>
      <c r="T91" s="203">
        <f>S91*H91</f>
        <v>0</v>
      </c>
      <c r="U91" s="35"/>
      <c r="V91" s="35"/>
      <c r="W91" s="35"/>
      <c r="X91" s="35"/>
      <c r="Y91" s="35"/>
      <c r="Z91" s="35"/>
      <c r="AA91" s="35"/>
      <c r="AB91" s="35"/>
      <c r="AC91" s="35"/>
      <c r="AD91" s="35"/>
      <c r="AE91" s="35"/>
      <c r="AR91" s="204" t="s">
        <v>212</v>
      </c>
      <c r="AT91" s="204" t="s">
        <v>208</v>
      </c>
      <c r="AU91" s="204" t="s">
        <v>82</v>
      </c>
      <c r="AY91" s="18" t="s">
        <v>206</v>
      </c>
      <c r="BE91" s="205">
        <f>IF(N91="základní",J91,0)</f>
        <v>0</v>
      </c>
      <c r="BF91" s="205">
        <f>IF(N91="snížená",J91,0)</f>
        <v>0</v>
      </c>
      <c r="BG91" s="205">
        <f>IF(N91="zákl. přenesená",J91,0)</f>
        <v>0</v>
      </c>
      <c r="BH91" s="205">
        <f>IF(N91="sníž. přenesená",J91,0)</f>
        <v>0</v>
      </c>
      <c r="BI91" s="205">
        <f>IF(N91="nulová",J91,0)</f>
        <v>0</v>
      </c>
      <c r="BJ91" s="18" t="s">
        <v>80</v>
      </c>
      <c r="BK91" s="205">
        <f>ROUND(I91*H91,2)</f>
        <v>0</v>
      </c>
      <c r="BL91" s="18" t="s">
        <v>212</v>
      </c>
      <c r="BM91" s="204" t="s">
        <v>234</v>
      </c>
    </row>
    <row r="92" spans="1:65" s="2" customFormat="1" ht="16.5" customHeight="1">
      <c r="A92" s="35"/>
      <c r="B92" s="36"/>
      <c r="C92" s="193" t="s">
        <v>235</v>
      </c>
      <c r="D92" s="193" t="s">
        <v>208</v>
      </c>
      <c r="E92" s="194" t="s">
        <v>236</v>
      </c>
      <c r="F92" s="195" t="s">
        <v>237</v>
      </c>
      <c r="G92" s="196" t="s">
        <v>211</v>
      </c>
      <c r="H92" s="197">
        <v>10</v>
      </c>
      <c r="I92" s="198"/>
      <c r="J92" s="199">
        <f>ROUND(I92*H92,2)</f>
        <v>0</v>
      </c>
      <c r="K92" s="195" t="s">
        <v>19</v>
      </c>
      <c r="L92" s="40"/>
      <c r="M92" s="200" t="s">
        <v>19</v>
      </c>
      <c r="N92" s="201" t="s">
        <v>43</v>
      </c>
      <c r="O92" s="65"/>
      <c r="P92" s="202">
        <f>O92*H92</f>
        <v>0</v>
      </c>
      <c r="Q92" s="202">
        <v>0</v>
      </c>
      <c r="R92" s="202">
        <f>Q92*H92</f>
        <v>0</v>
      </c>
      <c r="S92" s="202">
        <v>0</v>
      </c>
      <c r="T92" s="203">
        <f>S92*H92</f>
        <v>0</v>
      </c>
      <c r="U92" s="35"/>
      <c r="V92" s="35"/>
      <c r="W92" s="35"/>
      <c r="X92" s="35"/>
      <c r="Y92" s="35"/>
      <c r="Z92" s="35"/>
      <c r="AA92" s="35"/>
      <c r="AB92" s="35"/>
      <c r="AC92" s="35"/>
      <c r="AD92" s="35"/>
      <c r="AE92" s="35"/>
      <c r="AR92" s="204" t="s">
        <v>212</v>
      </c>
      <c r="AT92" s="204" t="s">
        <v>208</v>
      </c>
      <c r="AU92" s="204" t="s">
        <v>82</v>
      </c>
      <c r="AY92" s="18" t="s">
        <v>206</v>
      </c>
      <c r="BE92" s="205">
        <f>IF(N92="základní",J92,0)</f>
        <v>0</v>
      </c>
      <c r="BF92" s="205">
        <f>IF(N92="snížená",J92,0)</f>
        <v>0</v>
      </c>
      <c r="BG92" s="205">
        <f>IF(N92="zákl. přenesená",J92,0)</f>
        <v>0</v>
      </c>
      <c r="BH92" s="205">
        <f>IF(N92="sníž. přenesená",J92,0)</f>
        <v>0</v>
      </c>
      <c r="BI92" s="205">
        <f>IF(N92="nulová",J92,0)</f>
        <v>0</v>
      </c>
      <c r="BJ92" s="18" t="s">
        <v>80</v>
      </c>
      <c r="BK92" s="205">
        <f>ROUND(I92*H92,2)</f>
        <v>0</v>
      </c>
      <c r="BL92" s="18" t="s">
        <v>212</v>
      </c>
      <c r="BM92" s="204" t="s">
        <v>238</v>
      </c>
    </row>
    <row r="93" spans="1:65" s="2" customFormat="1" ht="16.5" customHeight="1">
      <c r="A93" s="35"/>
      <c r="B93" s="36"/>
      <c r="C93" s="193" t="s">
        <v>239</v>
      </c>
      <c r="D93" s="193" t="s">
        <v>208</v>
      </c>
      <c r="E93" s="194" t="s">
        <v>240</v>
      </c>
      <c r="F93" s="195" t="s">
        <v>241</v>
      </c>
      <c r="G93" s="196" t="s">
        <v>211</v>
      </c>
      <c r="H93" s="197">
        <v>3</v>
      </c>
      <c r="I93" s="198"/>
      <c r="J93" s="199">
        <f>ROUND(I93*H93,2)</f>
        <v>0</v>
      </c>
      <c r="K93" s="195" t="s">
        <v>19</v>
      </c>
      <c r="L93" s="40"/>
      <c r="M93" s="200" t="s">
        <v>19</v>
      </c>
      <c r="N93" s="201" t="s">
        <v>43</v>
      </c>
      <c r="O93" s="65"/>
      <c r="P93" s="202">
        <f>O93*H93</f>
        <v>0</v>
      </c>
      <c r="Q93" s="202">
        <v>0</v>
      </c>
      <c r="R93" s="202">
        <f>Q93*H93</f>
        <v>0</v>
      </c>
      <c r="S93" s="202">
        <v>0</v>
      </c>
      <c r="T93" s="203">
        <f>S93*H93</f>
        <v>0</v>
      </c>
      <c r="U93" s="35"/>
      <c r="V93" s="35"/>
      <c r="W93" s="35"/>
      <c r="X93" s="35"/>
      <c r="Y93" s="35"/>
      <c r="Z93" s="35"/>
      <c r="AA93" s="35"/>
      <c r="AB93" s="35"/>
      <c r="AC93" s="35"/>
      <c r="AD93" s="35"/>
      <c r="AE93" s="35"/>
      <c r="AR93" s="204" t="s">
        <v>212</v>
      </c>
      <c r="AT93" s="204" t="s">
        <v>208</v>
      </c>
      <c r="AU93" s="204" t="s">
        <v>82</v>
      </c>
      <c r="AY93" s="18" t="s">
        <v>206</v>
      </c>
      <c r="BE93" s="205">
        <f>IF(N93="základní",J93,0)</f>
        <v>0</v>
      </c>
      <c r="BF93" s="205">
        <f>IF(N93="snížená",J93,0)</f>
        <v>0</v>
      </c>
      <c r="BG93" s="205">
        <f>IF(N93="zákl. přenesená",J93,0)</f>
        <v>0</v>
      </c>
      <c r="BH93" s="205">
        <f>IF(N93="sníž. přenesená",J93,0)</f>
        <v>0</v>
      </c>
      <c r="BI93" s="205">
        <f>IF(N93="nulová",J93,0)</f>
        <v>0</v>
      </c>
      <c r="BJ93" s="18" t="s">
        <v>80</v>
      </c>
      <c r="BK93" s="205">
        <f>ROUND(I93*H93,2)</f>
        <v>0</v>
      </c>
      <c r="BL93" s="18" t="s">
        <v>212</v>
      </c>
      <c r="BM93" s="204" t="s">
        <v>242</v>
      </c>
    </row>
    <row r="94" spans="1:65" s="2" customFormat="1" ht="21.75" customHeight="1">
      <c r="A94" s="35"/>
      <c r="B94" s="36"/>
      <c r="C94" s="193" t="s">
        <v>225</v>
      </c>
      <c r="D94" s="193" t="s">
        <v>208</v>
      </c>
      <c r="E94" s="194" t="s">
        <v>243</v>
      </c>
      <c r="F94" s="195" t="s">
        <v>244</v>
      </c>
      <c r="G94" s="196" t="s">
        <v>211</v>
      </c>
      <c r="H94" s="197">
        <v>3650</v>
      </c>
      <c r="I94" s="198"/>
      <c r="J94" s="199">
        <f>ROUND(I94*H94,2)</f>
        <v>0</v>
      </c>
      <c r="K94" s="195" t="s">
        <v>19</v>
      </c>
      <c r="L94" s="40"/>
      <c r="M94" s="200" t="s">
        <v>19</v>
      </c>
      <c r="N94" s="201" t="s">
        <v>43</v>
      </c>
      <c r="O94" s="65"/>
      <c r="P94" s="202">
        <f>O94*H94</f>
        <v>0</v>
      </c>
      <c r="Q94" s="202">
        <v>0</v>
      </c>
      <c r="R94" s="202">
        <f>Q94*H94</f>
        <v>0</v>
      </c>
      <c r="S94" s="202">
        <v>0</v>
      </c>
      <c r="T94" s="203">
        <f>S94*H94</f>
        <v>0</v>
      </c>
      <c r="U94" s="35"/>
      <c r="V94" s="35"/>
      <c r="W94" s="35"/>
      <c r="X94" s="35"/>
      <c r="Y94" s="35"/>
      <c r="Z94" s="35"/>
      <c r="AA94" s="35"/>
      <c r="AB94" s="35"/>
      <c r="AC94" s="35"/>
      <c r="AD94" s="35"/>
      <c r="AE94" s="35"/>
      <c r="AR94" s="204" t="s">
        <v>212</v>
      </c>
      <c r="AT94" s="204" t="s">
        <v>208</v>
      </c>
      <c r="AU94" s="204" t="s">
        <v>82</v>
      </c>
      <c r="AY94" s="18" t="s">
        <v>206</v>
      </c>
      <c r="BE94" s="205">
        <f>IF(N94="základní",J94,0)</f>
        <v>0</v>
      </c>
      <c r="BF94" s="205">
        <f>IF(N94="snížená",J94,0)</f>
        <v>0</v>
      </c>
      <c r="BG94" s="205">
        <f>IF(N94="zákl. přenesená",J94,0)</f>
        <v>0</v>
      </c>
      <c r="BH94" s="205">
        <f>IF(N94="sníž. přenesená",J94,0)</f>
        <v>0</v>
      </c>
      <c r="BI94" s="205">
        <f>IF(N94="nulová",J94,0)</f>
        <v>0</v>
      </c>
      <c r="BJ94" s="18" t="s">
        <v>80</v>
      </c>
      <c r="BK94" s="205">
        <f>ROUND(I94*H94,2)</f>
        <v>0</v>
      </c>
      <c r="BL94" s="18" t="s">
        <v>212</v>
      </c>
      <c r="BM94" s="204" t="s">
        <v>245</v>
      </c>
    </row>
    <row r="95" spans="1:65" s="13" customFormat="1" ht="11.25">
      <c r="B95" s="206"/>
      <c r="C95" s="207"/>
      <c r="D95" s="208" t="s">
        <v>246</v>
      </c>
      <c r="E95" s="209" t="s">
        <v>19</v>
      </c>
      <c r="F95" s="210" t="s">
        <v>247</v>
      </c>
      <c r="G95" s="207"/>
      <c r="H95" s="211">
        <v>3650</v>
      </c>
      <c r="I95" s="212"/>
      <c r="J95" s="207"/>
      <c r="K95" s="207"/>
      <c r="L95" s="213"/>
      <c r="M95" s="214"/>
      <c r="N95" s="215"/>
      <c r="O95" s="215"/>
      <c r="P95" s="215"/>
      <c r="Q95" s="215"/>
      <c r="R95" s="215"/>
      <c r="S95" s="215"/>
      <c r="T95" s="216"/>
      <c r="AT95" s="217" t="s">
        <v>246</v>
      </c>
      <c r="AU95" s="217" t="s">
        <v>82</v>
      </c>
      <c r="AV95" s="13" t="s">
        <v>82</v>
      </c>
      <c r="AW95" s="13" t="s">
        <v>33</v>
      </c>
      <c r="AX95" s="13" t="s">
        <v>80</v>
      </c>
      <c r="AY95" s="217" t="s">
        <v>206</v>
      </c>
    </row>
    <row r="96" spans="1:65" s="2" customFormat="1" ht="21.75" customHeight="1">
      <c r="A96" s="35"/>
      <c r="B96" s="36"/>
      <c r="C96" s="193" t="s">
        <v>248</v>
      </c>
      <c r="D96" s="193" t="s">
        <v>208</v>
      </c>
      <c r="E96" s="194" t="s">
        <v>249</v>
      </c>
      <c r="F96" s="195" t="s">
        <v>250</v>
      </c>
      <c r="G96" s="196" t="s">
        <v>211</v>
      </c>
      <c r="H96" s="197">
        <v>1095</v>
      </c>
      <c r="I96" s="198"/>
      <c r="J96" s="199">
        <f>ROUND(I96*H96,2)</f>
        <v>0</v>
      </c>
      <c r="K96" s="195" t="s">
        <v>19</v>
      </c>
      <c r="L96" s="40"/>
      <c r="M96" s="200" t="s">
        <v>19</v>
      </c>
      <c r="N96" s="201" t="s">
        <v>43</v>
      </c>
      <c r="O96" s="65"/>
      <c r="P96" s="202">
        <f>O96*H96</f>
        <v>0</v>
      </c>
      <c r="Q96" s="202">
        <v>0</v>
      </c>
      <c r="R96" s="202">
        <f>Q96*H96</f>
        <v>0</v>
      </c>
      <c r="S96" s="202">
        <v>0</v>
      </c>
      <c r="T96" s="203">
        <f>S96*H96</f>
        <v>0</v>
      </c>
      <c r="U96" s="35"/>
      <c r="V96" s="35"/>
      <c r="W96" s="35"/>
      <c r="X96" s="35"/>
      <c r="Y96" s="35"/>
      <c r="Z96" s="35"/>
      <c r="AA96" s="35"/>
      <c r="AB96" s="35"/>
      <c r="AC96" s="35"/>
      <c r="AD96" s="35"/>
      <c r="AE96" s="35"/>
      <c r="AR96" s="204" t="s">
        <v>212</v>
      </c>
      <c r="AT96" s="204" t="s">
        <v>208</v>
      </c>
      <c r="AU96" s="204" t="s">
        <v>82</v>
      </c>
      <c r="AY96" s="18" t="s">
        <v>206</v>
      </c>
      <c r="BE96" s="205">
        <f>IF(N96="základní",J96,0)</f>
        <v>0</v>
      </c>
      <c r="BF96" s="205">
        <f>IF(N96="snížená",J96,0)</f>
        <v>0</v>
      </c>
      <c r="BG96" s="205">
        <f>IF(N96="zákl. přenesená",J96,0)</f>
        <v>0</v>
      </c>
      <c r="BH96" s="205">
        <f>IF(N96="sníž. přenesená",J96,0)</f>
        <v>0</v>
      </c>
      <c r="BI96" s="205">
        <f>IF(N96="nulová",J96,0)</f>
        <v>0</v>
      </c>
      <c r="BJ96" s="18" t="s">
        <v>80</v>
      </c>
      <c r="BK96" s="205">
        <f>ROUND(I96*H96,2)</f>
        <v>0</v>
      </c>
      <c r="BL96" s="18" t="s">
        <v>212</v>
      </c>
      <c r="BM96" s="204" t="s">
        <v>251</v>
      </c>
    </row>
    <row r="97" spans="1:65" s="13" customFormat="1" ht="11.25">
      <c r="B97" s="206"/>
      <c r="C97" s="207"/>
      <c r="D97" s="208" t="s">
        <v>246</v>
      </c>
      <c r="E97" s="209" t="s">
        <v>19</v>
      </c>
      <c r="F97" s="210" t="s">
        <v>252</v>
      </c>
      <c r="G97" s="207"/>
      <c r="H97" s="211">
        <v>1095</v>
      </c>
      <c r="I97" s="212"/>
      <c r="J97" s="207"/>
      <c r="K97" s="207"/>
      <c r="L97" s="213"/>
      <c r="M97" s="214"/>
      <c r="N97" s="215"/>
      <c r="O97" s="215"/>
      <c r="P97" s="215"/>
      <c r="Q97" s="215"/>
      <c r="R97" s="215"/>
      <c r="S97" s="215"/>
      <c r="T97" s="216"/>
      <c r="AT97" s="217" t="s">
        <v>246</v>
      </c>
      <c r="AU97" s="217" t="s">
        <v>82</v>
      </c>
      <c r="AV97" s="13" t="s">
        <v>82</v>
      </c>
      <c r="AW97" s="13" t="s">
        <v>33</v>
      </c>
      <c r="AX97" s="13" t="s">
        <v>80</v>
      </c>
      <c r="AY97" s="217" t="s">
        <v>206</v>
      </c>
    </row>
    <row r="98" spans="1:65" s="2" customFormat="1" ht="16.5" customHeight="1">
      <c r="A98" s="35"/>
      <c r="B98" s="36"/>
      <c r="C98" s="193" t="s">
        <v>253</v>
      </c>
      <c r="D98" s="193" t="s">
        <v>208</v>
      </c>
      <c r="E98" s="194" t="s">
        <v>254</v>
      </c>
      <c r="F98" s="195" t="s">
        <v>255</v>
      </c>
      <c r="G98" s="196" t="s">
        <v>211</v>
      </c>
      <c r="H98" s="197">
        <v>2</v>
      </c>
      <c r="I98" s="198"/>
      <c r="J98" s="199">
        <f>ROUND(I98*H98,2)</f>
        <v>0</v>
      </c>
      <c r="K98" s="195" t="s">
        <v>19</v>
      </c>
      <c r="L98" s="40"/>
      <c r="M98" s="200" t="s">
        <v>19</v>
      </c>
      <c r="N98" s="201" t="s">
        <v>43</v>
      </c>
      <c r="O98" s="65"/>
      <c r="P98" s="202">
        <f>O98*H98</f>
        <v>0</v>
      </c>
      <c r="Q98" s="202">
        <v>0</v>
      </c>
      <c r="R98" s="202">
        <f>Q98*H98</f>
        <v>0</v>
      </c>
      <c r="S98" s="202">
        <v>0</v>
      </c>
      <c r="T98" s="203">
        <f>S98*H98</f>
        <v>0</v>
      </c>
      <c r="U98" s="35"/>
      <c r="V98" s="35"/>
      <c r="W98" s="35"/>
      <c r="X98" s="35"/>
      <c r="Y98" s="35"/>
      <c r="Z98" s="35"/>
      <c r="AA98" s="35"/>
      <c r="AB98" s="35"/>
      <c r="AC98" s="35"/>
      <c r="AD98" s="35"/>
      <c r="AE98" s="35"/>
      <c r="AR98" s="204" t="s">
        <v>212</v>
      </c>
      <c r="AT98" s="204" t="s">
        <v>208</v>
      </c>
      <c r="AU98" s="204" t="s">
        <v>82</v>
      </c>
      <c r="AY98" s="18" t="s">
        <v>206</v>
      </c>
      <c r="BE98" s="205">
        <f>IF(N98="základní",J98,0)</f>
        <v>0</v>
      </c>
      <c r="BF98" s="205">
        <f>IF(N98="snížená",J98,0)</f>
        <v>0</v>
      </c>
      <c r="BG98" s="205">
        <f>IF(N98="zákl. přenesená",J98,0)</f>
        <v>0</v>
      </c>
      <c r="BH98" s="205">
        <f>IF(N98="sníž. přenesená",J98,0)</f>
        <v>0</v>
      </c>
      <c r="BI98" s="205">
        <f>IF(N98="nulová",J98,0)</f>
        <v>0</v>
      </c>
      <c r="BJ98" s="18" t="s">
        <v>80</v>
      </c>
      <c r="BK98" s="205">
        <f>ROUND(I98*H98,2)</f>
        <v>0</v>
      </c>
      <c r="BL98" s="18" t="s">
        <v>212</v>
      </c>
      <c r="BM98" s="204" t="s">
        <v>256</v>
      </c>
    </row>
    <row r="99" spans="1:65" s="2" customFormat="1" ht="21.75" customHeight="1">
      <c r="A99" s="35"/>
      <c r="B99" s="36"/>
      <c r="C99" s="193" t="s">
        <v>257</v>
      </c>
      <c r="D99" s="193" t="s">
        <v>208</v>
      </c>
      <c r="E99" s="194" t="s">
        <v>258</v>
      </c>
      <c r="F99" s="195" t="s">
        <v>259</v>
      </c>
      <c r="G99" s="196" t="s">
        <v>211</v>
      </c>
      <c r="H99" s="197">
        <v>60</v>
      </c>
      <c r="I99" s="198"/>
      <c r="J99" s="199">
        <f>ROUND(I99*H99,2)</f>
        <v>0</v>
      </c>
      <c r="K99" s="195" t="s">
        <v>19</v>
      </c>
      <c r="L99" s="40"/>
      <c r="M99" s="200" t="s">
        <v>19</v>
      </c>
      <c r="N99" s="201" t="s">
        <v>43</v>
      </c>
      <c r="O99" s="65"/>
      <c r="P99" s="202">
        <f>O99*H99</f>
        <v>0</v>
      </c>
      <c r="Q99" s="202">
        <v>0</v>
      </c>
      <c r="R99" s="202">
        <f>Q99*H99</f>
        <v>0</v>
      </c>
      <c r="S99" s="202">
        <v>0</v>
      </c>
      <c r="T99" s="203">
        <f>S99*H99</f>
        <v>0</v>
      </c>
      <c r="U99" s="35"/>
      <c r="V99" s="35"/>
      <c r="W99" s="35"/>
      <c r="X99" s="35"/>
      <c r="Y99" s="35"/>
      <c r="Z99" s="35"/>
      <c r="AA99" s="35"/>
      <c r="AB99" s="35"/>
      <c r="AC99" s="35"/>
      <c r="AD99" s="35"/>
      <c r="AE99" s="35"/>
      <c r="AR99" s="204" t="s">
        <v>212</v>
      </c>
      <c r="AT99" s="204" t="s">
        <v>208</v>
      </c>
      <c r="AU99" s="204" t="s">
        <v>82</v>
      </c>
      <c r="AY99" s="18" t="s">
        <v>206</v>
      </c>
      <c r="BE99" s="205">
        <f>IF(N99="základní",J99,0)</f>
        <v>0</v>
      </c>
      <c r="BF99" s="205">
        <f>IF(N99="snížená",J99,0)</f>
        <v>0</v>
      </c>
      <c r="BG99" s="205">
        <f>IF(N99="zákl. přenesená",J99,0)</f>
        <v>0</v>
      </c>
      <c r="BH99" s="205">
        <f>IF(N99="sníž. přenesená",J99,0)</f>
        <v>0</v>
      </c>
      <c r="BI99" s="205">
        <f>IF(N99="nulová",J99,0)</f>
        <v>0</v>
      </c>
      <c r="BJ99" s="18" t="s">
        <v>80</v>
      </c>
      <c r="BK99" s="205">
        <f>ROUND(I99*H99,2)</f>
        <v>0</v>
      </c>
      <c r="BL99" s="18" t="s">
        <v>212</v>
      </c>
      <c r="BM99" s="204" t="s">
        <v>260</v>
      </c>
    </row>
    <row r="100" spans="1:65" s="13" customFormat="1" ht="11.25">
      <c r="B100" s="206"/>
      <c r="C100" s="207"/>
      <c r="D100" s="208" t="s">
        <v>246</v>
      </c>
      <c r="E100" s="209" t="s">
        <v>19</v>
      </c>
      <c r="F100" s="210" t="s">
        <v>261</v>
      </c>
      <c r="G100" s="207"/>
      <c r="H100" s="211">
        <v>60</v>
      </c>
      <c r="I100" s="212"/>
      <c r="J100" s="207"/>
      <c r="K100" s="207"/>
      <c r="L100" s="213"/>
      <c r="M100" s="214"/>
      <c r="N100" s="215"/>
      <c r="O100" s="215"/>
      <c r="P100" s="215"/>
      <c r="Q100" s="215"/>
      <c r="R100" s="215"/>
      <c r="S100" s="215"/>
      <c r="T100" s="216"/>
      <c r="AT100" s="217" t="s">
        <v>246</v>
      </c>
      <c r="AU100" s="217" t="s">
        <v>82</v>
      </c>
      <c r="AV100" s="13" t="s">
        <v>82</v>
      </c>
      <c r="AW100" s="13" t="s">
        <v>33</v>
      </c>
      <c r="AX100" s="13" t="s">
        <v>80</v>
      </c>
      <c r="AY100" s="217" t="s">
        <v>206</v>
      </c>
    </row>
    <row r="101" spans="1:65" s="2" customFormat="1" ht="16.5" customHeight="1">
      <c r="A101" s="35"/>
      <c r="B101" s="36"/>
      <c r="C101" s="193" t="s">
        <v>262</v>
      </c>
      <c r="D101" s="193" t="s">
        <v>208</v>
      </c>
      <c r="E101" s="194" t="s">
        <v>263</v>
      </c>
      <c r="F101" s="195" t="s">
        <v>264</v>
      </c>
      <c r="G101" s="196" t="s">
        <v>211</v>
      </c>
      <c r="H101" s="197">
        <v>10</v>
      </c>
      <c r="I101" s="198"/>
      <c r="J101" s="199">
        <f>ROUND(I101*H101,2)</f>
        <v>0</v>
      </c>
      <c r="K101" s="195" t="s">
        <v>19</v>
      </c>
      <c r="L101" s="40"/>
      <c r="M101" s="200" t="s">
        <v>19</v>
      </c>
      <c r="N101" s="201" t="s">
        <v>43</v>
      </c>
      <c r="O101" s="65"/>
      <c r="P101" s="202">
        <f>O101*H101</f>
        <v>0</v>
      </c>
      <c r="Q101" s="202">
        <v>0</v>
      </c>
      <c r="R101" s="202">
        <f>Q101*H101</f>
        <v>0</v>
      </c>
      <c r="S101" s="202">
        <v>0</v>
      </c>
      <c r="T101" s="203">
        <f>S101*H101</f>
        <v>0</v>
      </c>
      <c r="U101" s="35"/>
      <c r="V101" s="35"/>
      <c r="W101" s="35"/>
      <c r="X101" s="35"/>
      <c r="Y101" s="35"/>
      <c r="Z101" s="35"/>
      <c r="AA101" s="35"/>
      <c r="AB101" s="35"/>
      <c r="AC101" s="35"/>
      <c r="AD101" s="35"/>
      <c r="AE101" s="35"/>
      <c r="AR101" s="204" t="s">
        <v>212</v>
      </c>
      <c r="AT101" s="204" t="s">
        <v>208</v>
      </c>
      <c r="AU101" s="204" t="s">
        <v>82</v>
      </c>
      <c r="AY101" s="18" t="s">
        <v>206</v>
      </c>
      <c r="BE101" s="205">
        <f>IF(N101="základní",J101,0)</f>
        <v>0</v>
      </c>
      <c r="BF101" s="205">
        <f>IF(N101="snížená",J101,0)</f>
        <v>0</v>
      </c>
      <c r="BG101" s="205">
        <f>IF(N101="zákl. přenesená",J101,0)</f>
        <v>0</v>
      </c>
      <c r="BH101" s="205">
        <f>IF(N101="sníž. přenesená",J101,0)</f>
        <v>0</v>
      </c>
      <c r="BI101" s="205">
        <f>IF(N101="nulová",J101,0)</f>
        <v>0</v>
      </c>
      <c r="BJ101" s="18" t="s">
        <v>80</v>
      </c>
      <c r="BK101" s="205">
        <f>ROUND(I101*H101,2)</f>
        <v>0</v>
      </c>
      <c r="BL101" s="18" t="s">
        <v>212</v>
      </c>
      <c r="BM101" s="204" t="s">
        <v>265</v>
      </c>
    </row>
    <row r="102" spans="1:65" s="2" customFormat="1" ht="21.75" customHeight="1">
      <c r="A102" s="35"/>
      <c r="B102" s="36"/>
      <c r="C102" s="193" t="s">
        <v>266</v>
      </c>
      <c r="D102" s="193" t="s">
        <v>208</v>
      </c>
      <c r="E102" s="194" t="s">
        <v>267</v>
      </c>
      <c r="F102" s="195" t="s">
        <v>268</v>
      </c>
      <c r="G102" s="196" t="s">
        <v>211</v>
      </c>
      <c r="H102" s="197">
        <v>300</v>
      </c>
      <c r="I102" s="198"/>
      <c r="J102" s="199">
        <f>ROUND(I102*H102,2)</f>
        <v>0</v>
      </c>
      <c r="K102" s="195" t="s">
        <v>19</v>
      </c>
      <c r="L102" s="40"/>
      <c r="M102" s="200" t="s">
        <v>19</v>
      </c>
      <c r="N102" s="201" t="s">
        <v>43</v>
      </c>
      <c r="O102" s="65"/>
      <c r="P102" s="202">
        <f>O102*H102</f>
        <v>0</v>
      </c>
      <c r="Q102" s="202">
        <v>0</v>
      </c>
      <c r="R102" s="202">
        <f>Q102*H102</f>
        <v>0</v>
      </c>
      <c r="S102" s="202">
        <v>0</v>
      </c>
      <c r="T102" s="203">
        <f>S102*H102</f>
        <v>0</v>
      </c>
      <c r="U102" s="35"/>
      <c r="V102" s="35"/>
      <c r="W102" s="35"/>
      <c r="X102" s="35"/>
      <c r="Y102" s="35"/>
      <c r="Z102" s="35"/>
      <c r="AA102" s="35"/>
      <c r="AB102" s="35"/>
      <c r="AC102" s="35"/>
      <c r="AD102" s="35"/>
      <c r="AE102" s="35"/>
      <c r="AR102" s="204" t="s">
        <v>212</v>
      </c>
      <c r="AT102" s="204" t="s">
        <v>208</v>
      </c>
      <c r="AU102" s="204" t="s">
        <v>82</v>
      </c>
      <c r="AY102" s="18" t="s">
        <v>206</v>
      </c>
      <c r="BE102" s="205">
        <f>IF(N102="základní",J102,0)</f>
        <v>0</v>
      </c>
      <c r="BF102" s="205">
        <f>IF(N102="snížená",J102,0)</f>
        <v>0</v>
      </c>
      <c r="BG102" s="205">
        <f>IF(N102="zákl. přenesená",J102,0)</f>
        <v>0</v>
      </c>
      <c r="BH102" s="205">
        <f>IF(N102="sníž. přenesená",J102,0)</f>
        <v>0</v>
      </c>
      <c r="BI102" s="205">
        <f>IF(N102="nulová",J102,0)</f>
        <v>0</v>
      </c>
      <c r="BJ102" s="18" t="s">
        <v>80</v>
      </c>
      <c r="BK102" s="205">
        <f>ROUND(I102*H102,2)</f>
        <v>0</v>
      </c>
      <c r="BL102" s="18" t="s">
        <v>212</v>
      </c>
      <c r="BM102" s="204" t="s">
        <v>269</v>
      </c>
    </row>
    <row r="103" spans="1:65" s="13" customFormat="1" ht="11.25">
      <c r="B103" s="206"/>
      <c r="C103" s="207"/>
      <c r="D103" s="208" t="s">
        <v>246</v>
      </c>
      <c r="E103" s="209" t="s">
        <v>19</v>
      </c>
      <c r="F103" s="210" t="s">
        <v>270</v>
      </c>
      <c r="G103" s="207"/>
      <c r="H103" s="211">
        <v>300</v>
      </c>
      <c r="I103" s="212"/>
      <c r="J103" s="207"/>
      <c r="K103" s="207"/>
      <c r="L103" s="213"/>
      <c r="M103" s="218"/>
      <c r="N103" s="219"/>
      <c r="O103" s="219"/>
      <c r="P103" s="219"/>
      <c r="Q103" s="219"/>
      <c r="R103" s="219"/>
      <c r="S103" s="219"/>
      <c r="T103" s="220"/>
      <c r="AT103" s="217" t="s">
        <v>246</v>
      </c>
      <c r="AU103" s="217" t="s">
        <v>82</v>
      </c>
      <c r="AV103" s="13" t="s">
        <v>82</v>
      </c>
      <c r="AW103" s="13" t="s">
        <v>33</v>
      </c>
      <c r="AX103" s="13" t="s">
        <v>80</v>
      </c>
      <c r="AY103" s="217" t="s">
        <v>206</v>
      </c>
    </row>
    <row r="104" spans="1:65" s="2" customFormat="1" ht="6.95" customHeight="1">
      <c r="A104" s="35"/>
      <c r="B104" s="48"/>
      <c r="C104" s="49"/>
      <c r="D104" s="49"/>
      <c r="E104" s="49"/>
      <c r="F104" s="49"/>
      <c r="G104" s="49"/>
      <c r="H104" s="49"/>
      <c r="I104" s="143"/>
      <c r="J104" s="49"/>
      <c r="K104" s="49"/>
      <c r="L104" s="40"/>
      <c r="M104" s="35"/>
      <c r="O104" s="35"/>
      <c r="P104" s="35"/>
      <c r="Q104" s="35"/>
      <c r="R104" s="35"/>
      <c r="S104" s="35"/>
      <c r="T104" s="35"/>
      <c r="U104" s="35"/>
      <c r="V104" s="35"/>
      <c r="W104" s="35"/>
      <c r="X104" s="35"/>
      <c r="Y104" s="35"/>
      <c r="Z104" s="35"/>
      <c r="AA104" s="35"/>
      <c r="AB104" s="35"/>
      <c r="AC104" s="35"/>
      <c r="AD104" s="35"/>
      <c r="AE104" s="35"/>
    </row>
  </sheetData>
  <sheetProtection algorithmName="SHA-512" hashValue="184Mx4maajxjFrcPP6RfYGUZCMsapKRyVGvddsh7QGyQuH82g/tVrpAY1vnGOWIBc4PLg3w2ChBaBm/Hd4wq8g==" saltValue="JB9U0reUu19gHs8DY8iJcZnN50k7+wJmWz/32Hj+O4F80MNLISmvSS/KJZMqSemV9U98Ef+xNn2icni8W6cMgA==" spinCount="100000" sheet="1" objects="1" scenarios="1" formatColumns="0" formatRows="0" autoFilter="0"/>
  <autoFilter ref="C81:K103"/>
  <mergeCells count="9">
    <mergeCell ref="E50:H50"/>
    <mergeCell ref="E72:H72"/>
    <mergeCell ref="E74:H74"/>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691"/>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141</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5325</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ROUND(J103,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ROUND((SUM(BE103:BE690)),  2)</f>
        <v>0</v>
      </c>
      <c r="G33" s="35"/>
      <c r="H33" s="35"/>
      <c r="I33" s="132">
        <v>0.21</v>
      </c>
      <c r="J33" s="131">
        <f>ROUND(((SUM(BE103:BE690))*I33),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ROUND((SUM(BF103:BF690)),  2)</f>
        <v>0</v>
      </c>
      <c r="G34" s="35"/>
      <c r="H34" s="35"/>
      <c r="I34" s="132">
        <v>0.15</v>
      </c>
      <c r="J34" s="131">
        <f>ROUND(((SUM(BF103:BF690))*I34),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ROUND((SUM(BG103:BG690)),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ROUND((SUM(BH103:BH690)),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ROUND((SUM(BI103:BI690)),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700_D.1.4.C - VZT</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J103</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5326</v>
      </c>
      <c r="E60" s="155"/>
      <c r="F60" s="155"/>
      <c r="G60" s="155"/>
      <c r="H60" s="155"/>
      <c r="I60" s="156"/>
      <c r="J60" s="157">
        <f>J104</f>
        <v>0</v>
      </c>
      <c r="K60" s="153"/>
      <c r="L60" s="158"/>
    </row>
    <row r="61" spans="1:47" s="9" customFormat="1" ht="24.95" customHeight="1">
      <c r="B61" s="152"/>
      <c r="C61" s="153"/>
      <c r="D61" s="154" t="s">
        <v>5326</v>
      </c>
      <c r="E61" s="155"/>
      <c r="F61" s="155"/>
      <c r="G61" s="155"/>
      <c r="H61" s="155"/>
      <c r="I61" s="156"/>
      <c r="J61" s="157">
        <f>J157</f>
        <v>0</v>
      </c>
      <c r="K61" s="153"/>
      <c r="L61" s="158"/>
    </row>
    <row r="62" spans="1:47" s="9" customFormat="1" ht="24.95" customHeight="1">
      <c r="B62" s="152"/>
      <c r="C62" s="153"/>
      <c r="D62" s="154" t="s">
        <v>5326</v>
      </c>
      <c r="E62" s="155"/>
      <c r="F62" s="155"/>
      <c r="G62" s="155"/>
      <c r="H62" s="155"/>
      <c r="I62" s="156"/>
      <c r="J62" s="157">
        <f>J182</f>
        <v>0</v>
      </c>
      <c r="K62" s="153"/>
      <c r="L62" s="158"/>
    </row>
    <row r="63" spans="1:47" s="9" customFormat="1" ht="24.95" customHeight="1">
      <c r="B63" s="152"/>
      <c r="C63" s="153"/>
      <c r="D63" s="154" t="s">
        <v>5326</v>
      </c>
      <c r="E63" s="155"/>
      <c r="F63" s="155"/>
      <c r="G63" s="155"/>
      <c r="H63" s="155"/>
      <c r="I63" s="156"/>
      <c r="J63" s="157">
        <f>J214</f>
        <v>0</v>
      </c>
      <c r="K63" s="153"/>
      <c r="L63" s="158"/>
    </row>
    <row r="64" spans="1:47" s="9" customFormat="1" ht="24.95" customHeight="1">
      <c r="B64" s="152"/>
      <c r="C64" s="153"/>
      <c r="D64" s="154" t="s">
        <v>5326</v>
      </c>
      <c r="E64" s="155"/>
      <c r="F64" s="155"/>
      <c r="G64" s="155"/>
      <c r="H64" s="155"/>
      <c r="I64" s="156"/>
      <c r="J64" s="157">
        <f>J244</f>
        <v>0</v>
      </c>
      <c r="K64" s="153"/>
      <c r="L64" s="158"/>
    </row>
    <row r="65" spans="2:12" s="9" customFormat="1" ht="24.95" customHeight="1">
      <c r="B65" s="152"/>
      <c r="C65" s="153"/>
      <c r="D65" s="154" t="s">
        <v>5326</v>
      </c>
      <c r="E65" s="155"/>
      <c r="F65" s="155"/>
      <c r="G65" s="155"/>
      <c r="H65" s="155"/>
      <c r="I65" s="156"/>
      <c r="J65" s="157">
        <f>J266</f>
        <v>0</v>
      </c>
      <c r="K65" s="153"/>
      <c r="L65" s="158"/>
    </row>
    <row r="66" spans="2:12" s="9" customFormat="1" ht="24.95" customHeight="1">
      <c r="B66" s="152"/>
      <c r="C66" s="153"/>
      <c r="D66" s="154" t="s">
        <v>5326</v>
      </c>
      <c r="E66" s="155"/>
      <c r="F66" s="155"/>
      <c r="G66" s="155"/>
      <c r="H66" s="155"/>
      <c r="I66" s="156"/>
      <c r="J66" s="157">
        <f>J285</f>
        <v>0</v>
      </c>
      <c r="K66" s="153"/>
      <c r="L66" s="158"/>
    </row>
    <row r="67" spans="2:12" s="9" customFormat="1" ht="24.95" customHeight="1">
      <c r="B67" s="152"/>
      <c r="C67" s="153"/>
      <c r="D67" s="154" t="s">
        <v>5326</v>
      </c>
      <c r="E67" s="155"/>
      <c r="F67" s="155"/>
      <c r="G67" s="155"/>
      <c r="H67" s="155"/>
      <c r="I67" s="156"/>
      <c r="J67" s="157">
        <f>J307</f>
        <v>0</v>
      </c>
      <c r="K67" s="153"/>
      <c r="L67" s="158"/>
    </row>
    <row r="68" spans="2:12" s="9" customFormat="1" ht="24.95" customHeight="1">
      <c r="B68" s="152"/>
      <c r="C68" s="153"/>
      <c r="D68" s="154" t="s">
        <v>5326</v>
      </c>
      <c r="E68" s="155"/>
      <c r="F68" s="155"/>
      <c r="G68" s="155"/>
      <c r="H68" s="155"/>
      <c r="I68" s="156"/>
      <c r="J68" s="157">
        <f>J349</f>
        <v>0</v>
      </c>
      <c r="K68" s="153"/>
      <c r="L68" s="158"/>
    </row>
    <row r="69" spans="2:12" s="9" customFormat="1" ht="24.95" customHeight="1">
      <c r="B69" s="152"/>
      <c r="C69" s="153"/>
      <c r="D69" s="154" t="s">
        <v>5326</v>
      </c>
      <c r="E69" s="155"/>
      <c r="F69" s="155"/>
      <c r="G69" s="155"/>
      <c r="H69" s="155"/>
      <c r="I69" s="156"/>
      <c r="J69" s="157">
        <f>J377</f>
        <v>0</v>
      </c>
      <c r="K69" s="153"/>
      <c r="L69" s="158"/>
    </row>
    <row r="70" spans="2:12" s="9" customFormat="1" ht="24.95" customHeight="1">
      <c r="B70" s="152"/>
      <c r="C70" s="153"/>
      <c r="D70" s="154" t="s">
        <v>5326</v>
      </c>
      <c r="E70" s="155"/>
      <c r="F70" s="155"/>
      <c r="G70" s="155"/>
      <c r="H70" s="155"/>
      <c r="I70" s="156"/>
      <c r="J70" s="157">
        <f>J401</f>
        <v>0</v>
      </c>
      <c r="K70" s="153"/>
      <c r="L70" s="158"/>
    </row>
    <row r="71" spans="2:12" s="9" customFormat="1" ht="24.95" customHeight="1">
      <c r="B71" s="152"/>
      <c r="C71" s="153"/>
      <c r="D71" s="154" t="s">
        <v>5326</v>
      </c>
      <c r="E71" s="155"/>
      <c r="F71" s="155"/>
      <c r="G71" s="155"/>
      <c r="H71" s="155"/>
      <c r="I71" s="156"/>
      <c r="J71" s="157">
        <f>J436</f>
        <v>0</v>
      </c>
      <c r="K71" s="153"/>
      <c r="L71" s="158"/>
    </row>
    <row r="72" spans="2:12" s="9" customFormat="1" ht="24.95" customHeight="1">
      <c r="B72" s="152"/>
      <c r="C72" s="153"/>
      <c r="D72" s="154" t="s">
        <v>5326</v>
      </c>
      <c r="E72" s="155"/>
      <c r="F72" s="155"/>
      <c r="G72" s="155"/>
      <c r="H72" s="155"/>
      <c r="I72" s="156"/>
      <c r="J72" s="157">
        <f>J447</f>
        <v>0</v>
      </c>
      <c r="K72" s="153"/>
      <c r="L72" s="158"/>
    </row>
    <row r="73" spans="2:12" s="9" customFormat="1" ht="24.95" customHeight="1">
      <c r="B73" s="152"/>
      <c r="C73" s="153"/>
      <c r="D73" s="154" t="s">
        <v>5326</v>
      </c>
      <c r="E73" s="155"/>
      <c r="F73" s="155"/>
      <c r="G73" s="155"/>
      <c r="H73" s="155"/>
      <c r="I73" s="156"/>
      <c r="J73" s="157">
        <f>J457</f>
        <v>0</v>
      </c>
      <c r="K73" s="153"/>
      <c r="L73" s="158"/>
    </row>
    <row r="74" spans="2:12" s="9" customFormat="1" ht="24.95" customHeight="1">
      <c r="B74" s="152"/>
      <c r="C74" s="153"/>
      <c r="D74" s="154" t="s">
        <v>5326</v>
      </c>
      <c r="E74" s="155"/>
      <c r="F74" s="155"/>
      <c r="G74" s="155"/>
      <c r="H74" s="155"/>
      <c r="I74" s="156"/>
      <c r="J74" s="157">
        <f>J466</f>
        <v>0</v>
      </c>
      <c r="K74" s="153"/>
      <c r="L74" s="158"/>
    </row>
    <row r="75" spans="2:12" s="9" customFormat="1" ht="24.95" customHeight="1">
      <c r="B75" s="152"/>
      <c r="C75" s="153"/>
      <c r="D75" s="154" t="s">
        <v>5326</v>
      </c>
      <c r="E75" s="155"/>
      <c r="F75" s="155"/>
      <c r="G75" s="155"/>
      <c r="H75" s="155"/>
      <c r="I75" s="156"/>
      <c r="J75" s="157">
        <f>J479</f>
        <v>0</v>
      </c>
      <c r="K75" s="153"/>
      <c r="L75" s="158"/>
    </row>
    <row r="76" spans="2:12" s="9" customFormat="1" ht="24.95" customHeight="1">
      <c r="B76" s="152"/>
      <c r="C76" s="153"/>
      <c r="D76" s="154" t="s">
        <v>5326</v>
      </c>
      <c r="E76" s="155"/>
      <c r="F76" s="155"/>
      <c r="G76" s="155"/>
      <c r="H76" s="155"/>
      <c r="I76" s="156"/>
      <c r="J76" s="157">
        <f>J487</f>
        <v>0</v>
      </c>
      <c r="K76" s="153"/>
      <c r="L76" s="158"/>
    </row>
    <row r="77" spans="2:12" s="9" customFormat="1" ht="24.95" customHeight="1">
      <c r="B77" s="152"/>
      <c r="C77" s="153"/>
      <c r="D77" s="154" t="s">
        <v>5326</v>
      </c>
      <c r="E77" s="155"/>
      <c r="F77" s="155"/>
      <c r="G77" s="155"/>
      <c r="H77" s="155"/>
      <c r="I77" s="156"/>
      <c r="J77" s="157">
        <f>J496</f>
        <v>0</v>
      </c>
      <c r="K77" s="153"/>
      <c r="L77" s="158"/>
    </row>
    <row r="78" spans="2:12" s="9" customFormat="1" ht="24.95" customHeight="1">
      <c r="B78" s="152"/>
      <c r="C78" s="153"/>
      <c r="D78" s="154" t="s">
        <v>5326</v>
      </c>
      <c r="E78" s="155"/>
      <c r="F78" s="155"/>
      <c r="G78" s="155"/>
      <c r="H78" s="155"/>
      <c r="I78" s="156"/>
      <c r="J78" s="157">
        <f>J503</f>
        <v>0</v>
      </c>
      <c r="K78" s="153"/>
      <c r="L78" s="158"/>
    </row>
    <row r="79" spans="2:12" s="9" customFormat="1" ht="24.95" customHeight="1">
      <c r="B79" s="152"/>
      <c r="C79" s="153"/>
      <c r="D79" s="154" t="s">
        <v>5326</v>
      </c>
      <c r="E79" s="155"/>
      <c r="F79" s="155"/>
      <c r="G79" s="155"/>
      <c r="H79" s="155"/>
      <c r="I79" s="156"/>
      <c r="J79" s="157">
        <f>J513</f>
        <v>0</v>
      </c>
      <c r="K79" s="153"/>
      <c r="L79" s="158"/>
    </row>
    <row r="80" spans="2:12" s="9" customFormat="1" ht="24.95" customHeight="1">
      <c r="B80" s="152"/>
      <c r="C80" s="153"/>
      <c r="D80" s="154" t="s">
        <v>5326</v>
      </c>
      <c r="E80" s="155"/>
      <c r="F80" s="155"/>
      <c r="G80" s="155"/>
      <c r="H80" s="155"/>
      <c r="I80" s="156"/>
      <c r="J80" s="157">
        <f>J520</f>
        <v>0</v>
      </c>
      <c r="K80" s="153"/>
      <c r="L80" s="158"/>
    </row>
    <row r="81" spans="1:31" s="9" customFormat="1" ht="24.95" customHeight="1">
      <c r="B81" s="152"/>
      <c r="C81" s="153"/>
      <c r="D81" s="154" t="s">
        <v>5326</v>
      </c>
      <c r="E81" s="155"/>
      <c r="F81" s="155"/>
      <c r="G81" s="155"/>
      <c r="H81" s="155"/>
      <c r="I81" s="156"/>
      <c r="J81" s="157">
        <f>J528</f>
        <v>0</v>
      </c>
      <c r="K81" s="153"/>
      <c r="L81" s="158"/>
    </row>
    <row r="82" spans="1:31" s="9" customFormat="1" ht="24.95" customHeight="1">
      <c r="B82" s="152"/>
      <c r="C82" s="153"/>
      <c r="D82" s="154" t="s">
        <v>5327</v>
      </c>
      <c r="E82" s="155"/>
      <c r="F82" s="155"/>
      <c r="G82" s="155"/>
      <c r="H82" s="155"/>
      <c r="I82" s="156"/>
      <c r="J82" s="157">
        <f>J537</f>
        <v>0</v>
      </c>
      <c r="K82" s="153"/>
      <c r="L82" s="158"/>
    </row>
    <row r="83" spans="1:31" s="10" customFormat="1" ht="19.899999999999999" customHeight="1">
      <c r="B83" s="159"/>
      <c r="C83" s="98"/>
      <c r="D83" s="160" t="s">
        <v>5328</v>
      </c>
      <c r="E83" s="161"/>
      <c r="F83" s="161"/>
      <c r="G83" s="161"/>
      <c r="H83" s="161"/>
      <c r="I83" s="162"/>
      <c r="J83" s="163">
        <f>J538</f>
        <v>0</v>
      </c>
      <c r="K83" s="98"/>
      <c r="L83" s="164"/>
    </row>
    <row r="84" spans="1:31" s="2" customFormat="1" ht="21.75" customHeight="1">
      <c r="A84" s="35"/>
      <c r="B84" s="36"/>
      <c r="C84" s="37"/>
      <c r="D84" s="37"/>
      <c r="E84" s="37"/>
      <c r="F84" s="37"/>
      <c r="G84" s="37"/>
      <c r="H84" s="37"/>
      <c r="I84" s="116"/>
      <c r="J84" s="37"/>
      <c r="K84" s="37"/>
      <c r="L84" s="117"/>
      <c r="S84" s="35"/>
      <c r="T84" s="35"/>
      <c r="U84" s="35"/>
      <c r="V84" s="35"/>
      <c r="W84" s="35"/>
      <c r="X84" s="35"/>
      <c r="Y84" s="35"/>
      <c r="Z84" s="35"/>
      <c r="AA84" s="35"/>
      <c r="AB84" s="35"/>
      <c r="AC84" s="35"/>
      <c r="AD84" s="35"/>
      <c r="AE84" s="35"/>
    </row>
    <row r="85" spans="1:31" s="2" customFormat="1" ht="6.95" customHeight="1">
      <c r="A85" s="35"/>
      <c r="B85" s="48"/>
      <c r="C85" s="49"/>
      <c r="D85" s="49"/>
      <c r="E85" s="49"/>
      <c r="F85" s="49"/>
      <c r="G85" s="49"/>
      <c r="H85" s="49"/>
      <c r="I85" s="143"/>
      <c r="J85" s="49"/>
      <c r="K85" s="49"/>
      <c r="L85" s="117"/>
      <c r="S85" s="35"/>
      <c r="T85" s="35"/>
      <c r="U85" s="35"/>
      <c r="V85" s="35"/>
      <c r="W85" s="35"/>
      <c r="X85" s="35"/>
      <c r="Y85" s="35"/>
      <c r="Z85" s="35"/>
      <c r="AA85" s="35"/>
      <c r="AB85" s="35"/>
      <c r="AC85" s="35"/>
      <c r="AD85" s="35"/>
      <c r="AE85" s="35"/>
    </row>
    <row r="89" spans="1:31" s="2" customFormat="1" ht="6.95" customHeight="1">
      <c r="A89" s="35"/>
      <c r="B89" s="50"/>
      <c r="C89" s="51"/>
      <c r="D89" s="51"/>
      <c r="E89" s="51"/>
      <c r="F89" s="51"/>
      <c r="G89" s="51"/>
      <c r="H89" s="51"/>
      <c r="I89" s="146"/>
      <c r="J89" s="51"/>
      <c r="K89" s="51"/>
      <c r="L89" s="117"/>
      <c r="S89" s="35"/>
      <c r="T89" s="35"/>
      <c r="U89" s="35"/>
      <c r="V89" s="35"/>
      <c r="W89" s="35"/>
      <c r="X89" s="35"/>
      <c r="Y89" s="35"/>
      <c r="Z89" s="35"/>
      <c r="AA89" s="35"/>
      <c r="AB89" s="35"/>
      <c r="AC89" s="35"/>
      <c r="AD89" s="35"/>
      <c r="AE89" s="35"/>
    </row>
    <row r="90" spans="1:31" s="2" customFormat="1" ht="24.95" customHeight="1">
      <c r="A90" s="35"/>
      <c r="B90" s="36"/>
      <c r="C90" s="24" t="s">
        <v>191</v>
      </c>
      <c r="D90" s="37"/>
      <c r="E90" s="37"/>
      <c r="F90" s="37"/>
      <c r="G90" s="37"/>
      <c r="H90" s="37"/>
      <c r="I90" s="116"/>
      <c r="J90" s="37"/>
      <c r="K90" s="37"/>
      <c r="L90" s="117"/>
      <c r="S90" s="35"/>
      <c r="T90" s="35"/>
      <c r="U90" s="35"/>
      <c r="V90" s="35"/>
      <c r="W90" s="35"/>
      <c r="X90" s="35"/>
      <c r="Y90" s="35"/>
      <c r="Z90" s="35"/>
      <c r="AA90" s="35"/>
      <c r="AB90" s="35"/>
      <c r="AC90" s="35"/>
      <c r="AD90" s="35"/>
      <c r="AE90" s="35"/>
    </row>
    <row r="91" spans="1:31" s="2" customFormat="1" ht="6.95" customHeight="1">
      <c r="A91" s="35"/>
      <c r="B91" s="36"/>
      <c r="C91" s="37"/>
      <c r="D91" s="37"/>
      <c r="E91" s="37"/>
      <c r="F91" s="37"/>
      <c r="G91" s="37"/>
      <c r="H91" s="37"/>
      <c r="I91" s="116"/>
      <c r="J91" s="37"/>
      <c r="K91" s="37"/>
      <c r="L91" s="117"/>
      <c r="S91" s="35"/>
      <c r="T91" s="35"/>
      <c r="U91" s="35"/>
      <c r="V91" s="35"/>
      <c r="W91" s="35"/>
      <c r="X91" s="35"/>
      <c r="Y91" s="35"/>
      <c r="Z91" s="35"/>
      <c r="AA91" s="35"/>
      <c r="AB91" s="35"/>
      <c r="AC91" s="35"/>
      <c r="AD91" s="35"/>
      <c r="AE91" s="35"/>
    </row>
    <row r="92" spans="1:31" s="2" customFormat="1" ht="12" customHeight="1">
      <c r="A92" s="35"/>
      <c r="B92" s="36"/>
      <c r="C92" s="30" t="s">
        <v>16</v>
      </c>
      <c r="D92" s="37"/>
      <c r="E92" s="37"/>
      <c r="F92" s="37"/>
      <c r="G92" s="37"/>
      <c r="H92" s="37"/>
      <c r="I92" s="116"/>
      <c r="J92" s="37"/>
      <c r="K92" s="37"/>
      <c r="L92" s="117"/>
      <c r="S92" s="35"/>
      <c r="T92" s="35"/>
      <c r="U92" s="35"/>
      <c r="V92" s="35"/>
      <c r="W92" s="35"/>
      <c r="X92" s="35"/>
      <c r="Y92" s="35"/>
      <c r="Z92" s="35"/>
      <c r="AA92" s="35"/>
      <c r="AB92" s="35"/>
      <c r="AC92" s="35"/>
      <c r="AD92" s="35"/>
      <c r="AE92" s="35"/>
    </row>
    <row r="93" spans="1:31" s="2" customFormat="1" ht="16.5" customHeight="1">
      <c r="A93" s="35"/>
      <c r="B93" s="36"/>
      <c r="C93" s="37"/>
      <c r="D93" s="37"/>
      <c r="E93" s="396" t="str">
        <f>E7</f>
        <v>Základní škola U Elektry</v>
      </c>
      <c r="F93" s="397"/>
      <c r="G93" s="397"/>
      <c r="H93" s="397"/>
      <c r="I93" s="116"/>
      <c r="J93" s="37"/>
      <c r="K93" s="37"/>
      <c r="L93" s="117"/>
      <c r="S93" s="35"/>
      <c r="T93" s="35"/>
      <c r="U93" s="35"/>
      <c r="V93" s="35"/>
      <c r="W93" s="35"/>
      <c r="X93" s="35"/>
      <c r="Y93" s="35"/>
      <c r="Z93" s="35"/>
      <c r="AA93" s="35"/>
      <c r="AB93" s="35"/>
      <c r="AC93" s="35"/>
      <c r="AD93" s="35"/>
      <c r="AE93" s="35"/>
    </row>
    <row r="94" spans="1:31" s="2" customFormat="1" ht="12" customHeight="1">
      <c r="A94" s="35"/>
      <c r="B94" s="36"/>
      <c r="C94" s="30" t="s">
        <v>182</v>
      </c>
      <c r="D94" s="37"/>
      <c r="E94" s="37"/>
      <c r="F94" s="37"/>
      <c r="G94" s="37"/>
      <c r="H94" s="37"/>
      <c r="I94" s="116"/>
      <c r="J94" s="37"/>
      <c r="K94" s="37"/>
      <c r="L94" s="117"/>
      <c r="S94" s="35"/>
      <c r="T94" s="35"/>
      <c r="U94" s="35"/>
      <c r="V94" s="35"/>
      <c r="W94" s="35"/>
      <c r="X94" s="35"/>
      <c r="Y94" s="35"/>
      <c r="Z94" s="35"/>
      <c r="AA94" s="35"/>
      <c r="AB94" s="35"/>
      <c r="AC94" s="35"/>
      <c r="AD94" s="35"/>
      <c r="AE94" s="35"/>
    </row>
    <row r="95" spans="1:31" s="2" customFormat="1" ht="16.5" customHeight="1">
      <c r="A95" s="35"/>
      <c r="B95" s="36"/>
      <c r="C95" s="37"/>
      <c r="D95" s="37"/>
      <c r="E95" s="369" t="str">
        <f>E9</f>
        <v>SO 700_D.1.4.C - VZT</v>
      </c>
      <c r="F95" s="398"/>
      <c r="G95" s="398"/>
      <c r="H95" s="398"/>
      <c r="I95" s="116"/>
      <c r="J95" s="37"/>
      <c r="K95" s="37"/>
      <c r="L95" s="117"/>
      <c r="S95" s="35"/>
      <c r="T95" s="35"/>
      <c r="U95" s="35"/>
      <c r="V95" s="35"/>
      <c r="W95" s="35"/>
      <c r="X95" s="35"/>
      <c r="Y95" s="35"/>
      <c r="Z95" s="35"/>
      <c r="AA95" s="35"/>
      <c r="AB95" s="35"/>
      <c r="AC95" s="35"/>
      <c r="AD95" s="35"/>
      <c r="AE95" s="35"/>
    </row>
    <row r="96" spans="1:31" s="2" customFormat="1" ht="6.95" customHeight="1">
      <c r="A96" s="35"/>
      <c r="B96" s="36"/>
      <c r="C96" s="37"/>
      <c r="D96" s="37"/>
      <c r="E96" s="37"/>
      <c r="F96" s="37"/>
      <c r="G96" s="37"/>
      <c r="H96" s="37"/>
      <c r="I96" s="116"/>
      <c r="J96" s="37"/>
      <c r="K96" s="37"/>
      <c r="L96" s="117"/>
      <c r="S96" s="35"/>
      <c r="T96" s="35"/>
      <c r="U96" s="35"/>
      <c r="V96" s="35"/>
      <c r="W96" s="35"/>
      <c r="X96" s="35"/>
      <c r="Y96" s="35"/>
      <c r="Z96" s="35"/>
      <c r="AA96" s="35"/>
      <c r="AB96" s="35"/>
      <c r="AC96" s="35"/>
      <c r="AD96" s="35"/>
      <c r="AE96" s="35"/>
    </row>
    <row r="97" spans="1:65" s="2" customFormat="1" ht="12" customHeight="1">
      <c r="A97" s="35"/>
      <c r="B97" s="36"/>
      <c r="C97" s="30" t="s">
        <v>21</v>
      </c>
      <c r="D97" s="37"/>
      <c r="E97" s="37"/>
      <c r="F97" s="28" t="str">
        <f>F12</f>
        <v>Praha 9, k.ú. Vysočany</v>
      </c>
      <c r="G97" s="37"/>
      <c r="H97" s="37"/>
      <c r="I97" s="118" t="s">
        <v>23</v>
      </c>
      <c r="J97" s="60" t="str">
        <f>IF(J12="","",J12)</f>
        <v>10. 2. 2020</v>
      </c>
      <c r="K97" s="37"/>
      <c r="L97" s="117"/>
      <c r="S97" s="35"/>
      <c r="T97" s="35"/>
      <c r="U97" s="35"/>
      <c r="V97" s="35"/>
      <c r="W97" s="35"/>
      <c r="X97" s="35"/>
      <c r="Y97" s="35"/>
      <c r="Z97" s="35"/>
      <c r="AA97" s="35"/>
      <c r="AB97" s="35"/>
      <c r="AC97" s="35"/>
      <c r="AD97" s="35"/>
      <c r="AE97" s="35"/>
    </row>
    <row r="98" spans="1:65" s="2" customFormat="1" ht="6.95" customHeight="1">
      <c r="A98" s="35"/>
      <c r="B98" s="36"/>
      <c r="C98" s="37"/>
      <c r="D98" s="37"/>
      <c r="E98" s="37"/>
      <c r="F98" s="37"/>
      <c r="G98" s="37"/>
      <c r="H98" s="37"/>
      <c r="I98" s="116"/>
      <c r="J98" s="37"/>
      <c r="K98" s="37"/>
      <c r="L98" s="117"/>
      <c r="S98" s="35"/>
      <c r="T98" s="35"/>
      <c r="U98" s="35"/>
      <c r="V98" s="35"/>
      <c r="W98" s="35"/>
      <c r="X98" s="35"/>
      <c r="Y98" s="35"/>
      <c r="Z98" s="35"/>
      <c r="AA98" s="35"/>
      <c r="AB98" s="35"/>
      <c r="AC98" s="35"/>
      <c r="AD98" s="35"/>
      <c r="AE98" s="35"/>
    </row>
    <row r="99" spans="1:65" s="2" customFormat="1" ht="25.7" customHeight="1">
      <c r="A99" s="35"/>
      <c r="B99" s="36"/>
      <c r="C99" s="30" t="s">
        <v>25</v>
      </c>
      <c r="D99" s="37"/>
      <c r="E99" s="37"/>
      <c r="F99" s="28" t="str">
        <f>E15</f>
        <v>Městská část Praha 9</v>
      </c>
      <c r="G99" s="37"/>
      <c r="H99" s="37"/>
      <c r="I99" s="118" t="s">
        <v>31</v>
      </c>
      <c r="J99" s="33" t="str">
        <f>E21</f>
        <v>BOMART spol. s r.o.</v>
      </c>
      <c r="K99" s="37"/>
      <c r="L99" s="117"/>
      <c r="S99" s="35"/>
      <c r="T99" s="35"/>
      <c r="U99" s="35"/>
      <c r="V99" s="35"/>
      <c r="W99" s="35"/>
      <c r="X99" s="35"/>
      <c r="Y99" s="35"/>
      <c r="Z99" s="35"/>
      <c r="AA99" s="35"/>
      <c r="AB99" s="35"/>
      <c r="AC99" s="35"/>
      <c r="AD99" s="35"/>
      <c r="AE99" s="35"/>
    </row>
    <row r="100" spans="1:65" s="2" customFormat="1" ht="15.2" customHeight="1">
      <c r="A100" s="35"/>
      <c r="B100" s="36"/>
      <c r="C100" s="30" t="s">
        <v>29</v>
      </c>
      <c r="D100" s="37"/>
      <c r="E100" s="37"/>
      <c r="F100" s="28" t="str">
        <f>IF(E18="","",E18)</f>
        <v>Vyplň údaj</v>
      </c>
      <c r="G100" s="37"/>
      <c r="H100" s="37"/>
      <c r="I100" s="118" t="s">
        <v>34</v>
      </c>
      <c r="J100" s="33" t="str">
        <f>E24</f>
        <v xml:space="preserve"> </v>
      </c>
      <c r="K100" s="37"/>
      <c r="L100" s="117"/>
      <c r="S100" s="35"/>
      <c r="T100" s="35"/>
      <c r="U100" s="35"/>
      <c r="V100" s="35"/>
      <c r="W100" s="35"/>
      <c r="X100" s="35"/>
      <c r="Y100" s="35"/>
      <c r="Z100" s="35"/>
      <c r="AA100" s="35"/>
      <c r="AB100" s="35"/>
      <c r="AC100" s="35"/>
      <c r="AD100" s="35"/>
      <c r="AE100" s="35"/>
    </row>
    <row r="101" spans="1:65" s="2" customFormat="1" ht="10.35" customHeight="1">
      <c r="A101" s="35"/>
      <c r="B101" s="36"/>
      <c r="C101" s="37"/>
      <c r="D101" s="37"/>
      <c r="E101" s="37"/>
      <c r="F101" s="37"/>
      <c r="G101" s="37"/>
      <c r="H101" s="37"/>
      <c r="I101" s="116"/>
      <c r="J101" s="37"/>
      <c r="K101" s="37"/>
      <c r="L101" s="117"/>
      <c r="S101" s="35"/>
      <c r="T101" s="35"/>
      <c r="U101" s="35"/>
      <c r="V101" s="35"/>
      <c r="W101" s="35"/>
      <c r="X101" s="35"/>
      <c r="Y101" s="35"/>
      <c r="Z101" s="35"/>
      <c r="AA101" s="35"/>
      <c r="AB101" s="35"/>
      <c r="AC101" s="35"/>
      <c r="AD101" s="35"/>
      <c r="AE101" s="35"/>
    </row>
    <row r="102" spans="1:65" s="11" customFormat="1" ht="29.25" customHeight="1">
      <c r="A102" s="165"/>
      <c r="B102" s="166"/>
      <c r="C102" s="167" t="s">
        <v>192</v>
      </c>
      <c r="D102" s="168" t="s">
        <v>57</v>
      </c>
      <c r="E102" s="168" t="s">
        <v>53</v>
      </c>
      <c r="F102" s="168" t="s">
        <v>54</v>
      </c>
      <c r="G102" s="168" t="s">
        <v>193</v>
      </c>
      <c r="H102" s="168" t="s">
        <v>194</v>
      </c>
      <c r="I102" s="169" t="s">
        <v>195</v>
      </c>
      <c r="J102" s="168" t="s">
        <v>186</v>
      </c>
      <c r="K102" s="170" t="s">
        <v>196</v>
      </c>
      <c r="L102" s="171"/>
      <c r="M102" s="69" t="s">
        <v>19</v>
      </c>
      <c r="N102" s="70" t="s">
        <v>42</v>
      </c>
      <c r="O102" s="70" t="s">
        <v>197</v>
      </c>
      <c r="P102" s="70" t="s">
        <v>198</v>
      </c>
      <c r="Q102" s="70" t="s">
        <v>199</v>
      </c>
      <c r="R102" s="70" t="s">
        <v>200</v>
      </c>
      <c r="S102" s="70" t="s">
        <v>201</v>
      </c>
      <c r="T102" s="71" t="s">
        <v>202</v>
      </c>
      <c r="U102" s="165"/>
      <c r="V102" s="165"/>
      <c r="W102" s="165"/>
      <c r="X102" s="165"/>
      <c r="Y102" s="165"/>
      <c r="Z102" s="165"/>
      <c r="AA102" s="165"/>
      <c r="AB102" s="165"/>
      <c r="AC102" s="165"/>
      <c r="AD102" s="165"/>
      <c r="AE102" s="165"/>
    </row>
    <row r="103" spans="1:65" s="2" customFormat="1" ht="22.9" customHeight="1">
      <c r="A103" s="35"/>
      <c r="B103" s="36"/>
      <c r="C103" s="76" t="s">
        <v>203</v>
      </c>
      <c r="D103" s="37"/>
      <c r="E103" s="37"/>
      <c r="F103" s="37"/>
      <c r="G103" s="37"/>
      <c r="H103" s="37"/>
      <c r="I103" s="116"/>
      <c r="J103" s="172">
        <f>BK103</f>
        <v>0</v>
      </c>
      <c r="K103" s="37"/>
      <c r="L103" s="40"/>
      <c r="M103" s="72"/>
      <c r="N103" s="173"/>
      <c r="O103" s="73"/>
      <c r="P103" s="174">
        <f>P104+P157+P182+P214+P244+P266+P285+P307+P349+P377+P401+P436+P447+P457+P466+P479+P487+P496+P503+P513+P520+P528+P537</f>
        <v>0</v>
      </c>
      <c r="Q103" s="73"/>
      <c r="R103" s="174">
        <f>R104+R157+R182+R214+R244+R266+R285+R307+R349+R377+R401+R436+R447+R457+R466+R479+R487+R496+R503+R513+R520+R528+R537</f>
        <v>0</v>
      </c>
      <c r="S103" s="73"/>
      <c r="T103" s="175">
        <f>T104+T157+T182+T214+T244+T266+T285+T307+T349+T377+T401+T436+T447+T457+T466+T479+T487+T496+T503+T513+T520+T528+T537</f>
        <v>0</v>
      </c>
      <c r="U103" s="35"/>
      <c r="V103" s="35"/>
      <c r="W103" s="35"/>
      <c r="X103" s="35"/>
      <c r="Y103" s="35"/>
      <c r="Z103" s="35"/>
      <c r="AA103" s="35"/>
      <c r="AB103" s="35"/>
      <c r="AC103" s="35"/>
      <c r="AD103" s="35"/>
      <c r="AE103" s="35"/>
      <c r="AT103" s="18" t="s">
        <v>71</v>
      </c>
      <c r="AU103" s="18" t="s">
        <v>187</v>
      </c>
      <c r="BK103" s="176">
        <f>BK104+BK157+BK182+BK214+BK244+BK266+BK285+BK307+BK349+BK377+BK401+BK436+BK447+BK457+BK466+BK479+BK487+BK496+BK503+BK513+BK520+BK528+BK537</f>
        <v>0</v>
      </c>
    </row>
    <row r="104" spans="1:65" s="12" customFormat="1" ht="25.9" customHeight="1">
      <c r="B104" s="177"/>
      <c r="C104" s="178"/>
      <c r="D104" s="179" t="s">
        <v>71</v>
      </c>
      <c r="E104" s="180" t="s">
        <v>846</v>
      </c>
      <c r="F104" s="180" t="s">
        <v>5329</v>
      </c>
      <c r="G104" s="178"/>
      <c r="H104" s="178"/>
      <c r="I104" s="181"/>
      <c r="J104" s="182">
        <f>BK104</f>
        <v>0</v>
      </c>
      <c r="K104" s="178"/>
      <c r="L104" s="183"/>
      <c r="M104" s="184"/>
      <c r="N104" s="185"/>
      <c r="O104" s="185"/>
      <c r="P104" s="186">
        <f>SUM(P105:P156)</f>
        <v>0</v>
      </c>
      <c r="Q104" s="185"/>
      <c r="R104" s="186">
        <f>SUM(R105:R156)</f>
        <v>0</v>
      </c>
      <c r="S104" s="185"/>
      <c r="T104" s="187">
        <f>SUM(T105:T156)</f>
        <v>0</v>
      </c>
      <c r="AR104" s="188" t="s">
        <v>80</v>
      </c>
      <c r="AT104" s="189" t="s">
        <v>71</v>
      </c>
      <c r="AU104" s="189" t="s">
        <v>72</v>
      </c>
      <c r="AY104" s="188" t="s">
        <v>206</v>
      </c>
      <c r="BK104" s="190">
        <f>SUM(BK105:BK156)</f>
        <v>0</v>
      </c>
    </row>
    <row r="105" spans="1:65" s="2" customFormat="1" ht="33" customHeight="1">
      <c r="A105" s="35"/>
      <c r="B105" s="36"/>
      <c r="C105" s="193" t="s">
        <v>72</v>
      </c>
      <c r="D105" s="193" t="s">
        <v>208</v>
      </c>
      <c r="E105" s="194" t="s">
        <v>5330</v>
      </c>
      <c r="F105" s="195" t="s">
        <v>5331</v>
      </c>
      <c r="G105" s="196" t="s">
        <v>862</v>
      </c>
      <c r="H105" s="197">
        <v>1</v>
      </c>
      <c r="I105" s="198"/>
      <c r="J105" s="199">
        <f>ROUND(I105*H105,2)</f>
        <v>0</v>
      </c>
      <c r="K105" s="195" t="s">
        <v>19</v>
      </c>
      <c r="L105" s="40"/>
      <c r="M105" s="200" t="s">
        <v>19</v>
      </c>
      <c r="N105" s="201" t="s">
        <v>43</v>
      </c>
      <c r="O105" s="65"/>
      <c r="P105" s="202">
        <f>O105*H105</f>
        <v>0</v>
      </c>
      <c r="Q105" s="202">
        <v>0</v>
      </c>
      <c r="R105" s="202">
        <f>Q105*H105</f>
        <v>0</v>
      </c>
      <c r="S105" s="202">
        <v>0</v>
      </c>
      <c r="T105" s="203">
        <f>S105*H105</f>
        <v>0</v>
      </c>
      <c r="U105" s="35"/>
      <c r="V105" s="35"/>
      <c r="W105" s="35"/>
      <c r="X105" s="35"/>
      <c r="Y105" s="35"/>
      <c r="Z105" s="35"/>
      <c r="AA105" s="35"/>
      <c r="AB105" s="35"/>
      <c r="AC105" s="35"/>
      <c r="AD105" s="35"/>
      <c r="AE105" s="35"/>
      <c r="AR105" s="204" t="s">
        <v>212</v>
      </c>
      <c r="AT105" s="204" t="s">
        <v>208</v>
      </c>
      <c r="AU105" s="204" t="s">
        <v>80</v>
      </c>
      <c r="AY105" s="18" t="s">
        <v>206</v>
      </c>
      <c r="BE105" s="205">
        <f>IF(N105="základní",J105,0)</f>
        <v>0</v>
      </c>
      <c r="BF105" s="205">
        <f>IF(N105="snížená",J105,0)</f>
        <v>0</v>
      </c>
      <c r="BG105" s="205">
        <f>IF(N105="zákl. přenesená",J105,0)</f>
        <v>0</v>
      </c>
      <c r="BH105" s="205">
        <f>IF(N105="sníž. přenesená",J105,0)</f>
        <v>0</v>
      </c>
      <c r="BI105" s="205">
        <f>IF(N105="nulová",J105,0)</f>
        <v>0</v>
      </c>
      <c r="BJ105" s="18" t="s">
        <v>80</v>
      </c>
      <c r="BK105" s="205">
        <f>ROUND(I105*H105,2)</f>
        <v>0</v>
      </c>
      <c r="BL105" s="18" t="s">
        <v>212</v>
      </c>
      <c r="BM105" s="204" t="s">
        <v>82</v>
      </c>
    </row>
    <row r="106" spans="1:65" s="2" customFormat="1" ht="48.75">
      <c r="A106" s="35"/>
      <c r="B106" s="36"/>
      <c r="C106" s="37"/>
      <c r="D106" s="208" t="s">
        <v>1104</v>
      </c>
      <c r="E106" s="37"/>
      <c r="F106" s="221" t="s">
        <v>5332</v>
      </c>
      <c r="G106" s="37"/>
      <c r="H106" s="37"/>
      <c r="I106" s="116"/>
      <c r="J106" s="37"/>
      <c r="K106" s="37"/>
      <c r="L106" s="40"/>
      <c r="M106" s="222"/>
      <c r="N106" s="223"/>
      <c r="O106" s="65"/>
      <c r="P106" s="65"/>
      <c r="Q106" s="65"/>
      <c r="R106" s="65"/>
      <c r="S106" s="65"/>
      <c r="T106" s="66"/>
      <c r="U106" s="35"/>
      <c r="V106" s="35"/>
      <c r="W106" s="35"/>
      <c r="X106" s="35"/>
      <c r="Y106" s="35"/>
      <c r="Z106" s="35"/>
      <c r="AA106" s="35"/>
      <c r="AB106" s="35"/>
      <c r="AC106" s="35"/>
      <c r="AD106" s="35"/>
      <c r="AE106" s="35"/>
      <c r="AT106" s="18" t="s">
        <v>1104</v>
      </c>
      <c r="AU106" s="18" t="s">
        <v>80</v>
      </c>
    </row>
    <row r="107" spans="1:65" s="2" customFormat="1" ht="33" customHeight="1">
      <c r="A107" s="35"/>
      <c r="B107" s="36"/>
      <c r="C107" s="193" t="s">
        <v>72</v>
      </c>
      <c r="D107" s="193" t="s">
        <v>208</v>
      </c>
      <c r="E107" s="194" t="s">
        <v>5333</v>
      </c>
      <c r="F107" s="195" t="s">
        <v>5334</v>
      </c>
      <c r="G107" s="196" t="s">
        <v>862</v>
      </c>
      <c r="H107" s="197">
        <v>1</v>
      </c>
      <c r="I107" s="198"/>
      <c r="J107" s="199">
        <f>ROUND(I107*H107,2)</f>
        <v>0</v>
      </c>
      <c r="K107" s="195" t="s">
        <v>19</v>
      </c>
      <c r="L107" s="40"/>
      <c r="M107" s="200" t="s">
        <v>19</v>
      </c>
      <c r="N107" s="201" t="s">
        <v>43</v>
      </c>
      <c r="O107" s="65"/>
      <c r="P107" s="202">
        <f>O107*H107</f>
        <v>0</v>
      </c>
      <c r="Q107" s="202">
        <v>0</v>
      </c>
      <c r="R107" s="202">
        <f>Q107*H107</f>
        <v>0</v>
      </c>
      <c r="S107" s="202">
        <v>0</v>
      </c>
      <c r="T107" s="203">
        <f>S107*H107</f>
        <v>0</v>
      </c>
      <c r="U107" s="35"/>
      <c r="V107" s="35"/>
      <c r="W107" s="35"/>
      <c r="X107" s="35"/>
      <c r="Y107" s="35"/>
      <c r="Z107" s="35"/>
      <c r="AA107" s="35"/>
      <c r="AB107" s="35"/>
      <c r="AC107" s="35"/>
      <c r="AD107" s="35"/>
      <c r="AE107" s="35"/>
      <c r="AR107" s="204" t="s">
        <v>212</v>
      </c>
      <c r="AT107" s="204" t="s">
        <v>208</v>
      </c>
      <c r="AU107" s="204" t="s">
        <v>80</v>
      </c>
      <c r="AY107" s="18" t="s">
        <v>206</v>
      </c>
      <c r="BE107" s="205">
        <f>IF(N107="základní",J107,0)</f>
        <v>0</v>
      </c>
      <c r="BF107" s="205">
        <f>IF(N107="snížená",J107,0)</f>
        <v>0</v>
      </c>
      <c r="BG107" s="205">
        <f>IF(N107="zákl. přenesená",J107,0)</f>
        <v>0</v>
      </c>
      <c r="BH107" s="205">
        <f>IF(N107="sníž. přenesená",J107,0)</f>
        <v>0</v>
      </c>
      <c r="BI107" s="205">
        <f>IF(N107="nulová",J107,0)</f>
        <v>0</v>
      </c>
      <c r="BJ107" s="18" t="s">
        <v>80</v>
      </c>
      <c r="BK107" s="205">
        <f>ROUND(I107*H107,2)</f>
        <v>0</v>
      </c>
      <c r="BL107" s="18" t="s">
        <v>212</v>
      </c>
      <c r="BM107" s="204" t="s">
        <v>212</v>
      </c>
    </row>
    <row r="108" spans="1:65" s="2" customFormat="1" ht="48.75">
      <c r="A108" s="35"/>
      <c r="B108" s="36"/>
      <c r="C108" s="37"/>
      <c r="D108" s="208" t="s">
        <v>1104</v>
      </c>
      <c r="E108" s="37"/>
      <c r="F108" s="221" t="s">
        <v>5335</v>
      </c>
      <c r="G108" s="37"/>
      <c r="H108" s="37"/>
      <c r="I108" s="116"/>
      <c r="J108" s="37"/>
      <c r="K108" s="37"/>
      <c r="L108" s="40"/>
      <c r="M108" s="222"/>
      <c r="N108" s="223"/>
      <c r="O108" s="65"/>
      <c r="P108" s="65"/>
      <c r="Q108" s="65"/>
      <c r="R108" s="65"/>
      <c r="S108" s="65"/>
      <c r="T108" s="66"/>
      <c r="U108" s="35"/>
      <c r="V108" s="35"/>
      <c r="W108" s="35"/>
      <c r="X108" s="35"/>
      <c r="Y108" s="35"/>
      <c r="Z108" s="35"/>
      <c r="AA108" s="35"/>
      <c r="AB108" s="35"/>
      <c r="AC108" s="35"/>
      <c r="AD108" s="35"/>
      <c r="AE108" s="35"/>
      <c r="AT108" s="18" t="s">
        <v>1104</v>
      </c>
      <c r="AU108" s="18" t="s">
        <v>80</v>
      </c>
    </row>
    <row r="109" spans="1:65" s="2" customFormat="1" ht="33" customHeight="1">
      <c r="A109" s="35"/>
      <c r="B109" s="36"/>
      <c r="C109" s="193" t="s">
        <v>72</v>
      </c>
      <c r="D109" s="193" t="s">
        <v>208</v>
      </c>
      <c r="E109" s="194" t="s">
        <v>5336</v>
      </c>
      <c r="F109" s="195" t="s">
        <v>5337</v>
      </c>
      <c r="G109" s="196" t="s">
        <v>862</v>
      </c>
      <c r="H109" s="197">
        <v>1</v>
      </c>
      <c r="I109" s="198"/>
      <c r="J109" s="199">
        <f>ROUND(I109*H109,2)</f>
        <v>0</v>
      </c>
      <c r="K109" s="195" t="s">
        <v>19</v>
      </c>
      <c r="L109" s="40"/>
      <c r="M109" s="200" t="s">
        <v>19</v>
      </c>
      <c r="N109" s="201" t="s">
        <v>43</v>
      </c>
      <c r="O109" s="65"/>
      <c r="P109" s="202">
        <f>O109*H109</f>
        <v>0</v>
      </c>
      <c r="Q109" s="202">
        <v>0</v>
      </c>
      <c r="R109" s="202">
        <f>Q109*H109</f>
        <v>0</v>
      </c>
      <c r="S109" s="202">
        <v>0</v>
      </c>
      <c r="T109" s="203">
        <f>S109*H109</f>
        <v>0</v>
      </c>
      <c r="U109" s="35"/>
      <c r="V109" s="35"/>
      <c r="W109" s="35"/>
      <c r="X109" s="35"/>
      <c r="Y109" s="35"/>
      <c r="Z109" s="35"/>
      <c r="AA109" s="35"/>
      <c r="AB109" s="35"/>
      <c r="AC109" s="35"/>
      <c r="AD109" s="35"/>
      <c r="AE109" s="35"/>
      <c r="AR109" s="204" t="s">
        <v>212</v>
      </c>
      <c r="AT109" s="204" t="s">
        <v>208</v>
      </c>
      <c r="AU109" s="204" t="s">
        <v>80</v>
      </c>
      <c r="AY109" s="18" t="s">
        <v>206</v>
      </c>
      <c r="BE109" s="205">
        <f>IF(N109="základní",J109,0)</f>
        <v>0</v>
      </c>
      <c r="BF109" s="205">
        <f>IF(N109="snížená",J109,0)</f>
        <v>0</v>
      </c>
      <c r="BG109" s="205">
        <f>IF(N109="zákl. přenesená",J109,0)</f>
        <v>0</v>
      </c>
      <c r="BH109" s="205">
        <f>IF(N109="sníž. přenesená",J109,0)</f>
        <v>0</v>
      </c>
      <c r="BI109" s="205">
        <f>IF(N109="nulová",J109,0)</f>
        <v>0</v>
      </c>
      <c r="BJ109" s="18" t="s">
        <v>80</v>
      </c>
      <c r="BK109" s="205">
        <f>ROUND(I109*H109,2)</f>
        <v>0</v>
      </c>
      <c r="BL109" s="18" t="s">
        <v>212</v>
      </c>
      <c r="BM109" s="204" t="s">
        <v>231</v>
      </c>
    </row>
    <row r="110" spans="1:65" s="2" customFormat="1" ht="48.75">
      <c r="A110" s="35"/>
      <c r="B110" s="36"/>
      <c r="C110" s="37"/>
      <c r="D110" s="208" t="s">
        <v>1104</v>
      </c>
      <c r="E110" s="37"/>
      <c r="F110" s="221" t="s">
        <v>5338</v>
      </c>
      <c r="G110" s="37"/>
      <c r="H110" s="37"/>
      <c r="I110" s="116"/>
      <c r="J110" s="37"/>
      <c r="K110" s="37"/>
      <c r="L110" s="40"/>
      <c r="M110" s="222"/>
      <c r="N110" s="223"/>
      <c r="O110" s="65"/>
      <c r="P110" s="65"/>
      <c r="Q110" s="65"/>
      <c r="R110" s="65"/>
      <c r="S110" s="65"/>
      <c r="T110" s="66"/>
      <c r="U110" s="35"/>
      <c r="V110" s="35"/>
      <c r="W110" s="35"/>
      <c r="X110" s="35"/>
      <c r="Y110" s="35"/>
      <c r="Z110" s="35"/>
      <c r="AA110" s="35"/>
      <c r="AB110" s="35"/>
      <c r="AC110" s="35"/>
      <c r="AD110" s="35"/>
      <c r="AE110" s="35"/>
      <c r="AT110" s="18" t="s">
        <v>1104</v>
      </c>
      <c r="AU110" s="18" t="s">
        <v>80</v>
      </c>
    </row>
    <row r="111" spans="1:65" s="2" customFormat="1" ht="16.5" customHeight="1">
      <c r="A111" s="35"/>
      <c r="B111" s="36"/>
      <c r="C111" s="193" t="s">
        <v>72</v>
      </c>
      <c r="D111" s="193" t="s">
        <v>208</v>
      </c>
      <c r="E111" s="194" t="s">
        <v>5339</v>
      </c>
      <c r="F111" s="195" t="s">
        <v>5340</v>
      </c>
      <c r="G111" s="196" t="s">
        <v>862</v>
      </c>
      <c r="H111" s="197">
        <v>2</v>
      </c>
      <c r="I111" s="198"/>
      <c r="J111" s="199">
        <f>ROUND(I111*H111,2)</f>
        <v>0</v>
      </c>
      <c r="K111" s="195" t="s">
        <v>19</v>
      </c>
      <c r="L111" s="40"/>
      <c r="M111" s="200" t="s">
        <v>19</v>
      </c>
      <c r="N111" s="201" t="s">
        <v>43</v>
      </c>
      <c r="O111" s="65"/>
      <c r="P111" s="202">
        <f>O111*H111</f>
        <v>0</v>
      </c>
      <c r="Q111" s="202">
        <v>0</v>
      </c>
      <c r="R111" s="202">
        <f>Q111*H111</f>
        <v>0</v>
      </c>
      <c r="S111" s="202">
        <v>0</v>
      </c>
      <c r="T111" s="203">
        <f>S111*H111</f>
        <v>0</v>
      </c>
      <c r="U111" s="35"/>
      <c r="V111" s="35"/>
      <c r="W111" s="35"/>
      <c r="X111" s="35"/>
      <c r="Y111" s="35"/>
      <c r="Z111" s="35"/>
      <c r="AA111" s="35"/>
      <c r="AB111" s="35"/>
      <c r="AC111" s="35"/>
      <c r="AD111" s="35"/>
      <c r="AE111" s="35"/>
      <c r="AR111" s="204" t="s">
        <v>212</v>
      </c>
      <c r="AT111" s="204" t="s">
        <v>208</v>
      </c>
      <c r="AU111" s="204" t="s">
        <v>80</v>
      </c>
      <c r="AY111" s="18" t="s">
        <v>206</v>
      </c>
      <c r="BE111" s="205">
        <f>IF(N111="základní",J111,0)</f>
        <v>0</v>
      </c>
      <c r="BF111" s="205">
        <f>IF(N111="snížená",J111,0)</f>
        <v>0</v>
      </c>
      <c r="BG111" s="205">
        <f>IF(N111="zákl. přenesená",J111,0)</f>
        <v>0</v>
      </c>
      <c r="BH111" s="205">
        <f>IF(N111="sníž. přenesená",J111,0)</f>
        <v>0</v>
      </c>
      <c r="BI111" s="205">
        <f>IF(N111="nulová",J111,0)</f>
        <v>0</v>
      </c>
      <c r="BJ111" s="18" t="s">
        <v>80</v>
      </c>
      <c r="BK111" s="205">
        <f>ROUND(I111*H111,2)</f>
        <v>0</v>
      </c>
      <c r="BL111" s="18" t="s">
        <v>212</v>
      </c>
      <c r="BM111" s="204" t="s">
        <v>239</v>
      </c>
    </row>
    <row r="112" spans="1:65" s="2" customFormat="1" ht="39">
      <c r="A112" s="35"/>
      <c r="B112" s="36"/>
      <c r="C112" s="37"/>
      <c r="D112" s="208" t="s">
        <v>1104</v>
      </c>
      <c r="E112" s="37"/>
      <c r="F112" s="221" t="s">
        <v>5341</v>
      </c>
      <c r="G112" s="37"/>
      <c r="H112" s="37"/>
      <c r="I112" s="116"/>
      <c r="J112" s="37"/>
      <c r="K112" s="37"/>
      <c r="L112" s="40"/>
      <c r="M112" s="222"/>
      <c r="N112" s="223"/>
      <c r="O112" s="65"/>
      <c r="P112" s="65"/>
      <c r="Q112" s="65"/>
      <c r="R112" s="65"/>
      <c r="S112" s="65"/>
      <c r="T112" s="66"/>
      <c r="U112" s="35"/>
      <c r="V112" s="35"/>
      <c r="W112" s="35"/>
      <c r="X112" s="35"/>
      <c r="Y112" s="35"/>
      <c r="Z112" s="35"/>
      <c r="AA112" s="35"/>
      <c r="AB112" s="35"/>
      <c r="AC112" s="35"/>
      <c r="AD112" s="35"/>
      <c r="AE112" s="35"/>
      <c r="AT112" s="18" t="s">
        <v>1104</v>
      </c>
      <c r="AU112" s="18" t="s">
        <v>80</v>
      </c>
    </row>
    <row r="113" spans="1:65" s="2" customFormat="1" ht="16.5" customHeight="1">
      <c r="A113" s="35"/>
      <c r="B113" s="36"/>
      <c r="C113" s="193" t="s">
        <v>72</v>
      </c>
      <c r="D113" s="193" t="s">
        <v>208</v>
      </c>
      <c r="E113" s="194" t="s">
        <v>5342</v>
      </c>
      <c r="F113" s="195" t="s">
        <v>5343</v>
      </c>
      <c r="G113" s="196" t="s">
        <v>862</v>
      </c>
      <c r="H113" s="197">
        <v>2</v>
      </c>
      <c r="I113" s="198"/>
      <c r="J113" s="199">
        <f>ROUND(I113*H113,2)</f>
        <v>0</v>
      </c>
      <c r="K113" s="195" t="s">
        <v>19</v>
      </c>
      <c r="L113" s="40"/>
      <c r="M113" s="200" t="s">
        <v>19</v>
      </c>
      <c r="N113" s="201" t="s">
        <v>43</v>
      </c>
      <c r="O113" s="65"/>
      <c r="P113" s="202">
        <f>O113*H113</f>
        <v>0</v>
      </c>
      <c r="Q113" s="202">
        <v>0</v>
      </c>
      <c r="R113" s="202">
        <f>Q113*H113</f>
        <v>0</v>
      </c>
      <c r="S113" s="202">
        <v>0</v>
      </c>
      <c r="T113" s="203">
        <f>S113*H113</f>
        <v>0</v>
      </c>
      <c r="U113" s="35"/>
      <c r="V113" s="35"/>
      <c r="W113" s="35"/>
      <c r="X113" s="35"/>
      <c r="Y113" s="35"/>
      <c r="Z113" s="35"/>
      <c r="AA113" s="35"/>
      <c r="AB113" s="35"/>
      <c r="AC113" s="35"/>
      <c r="AD113" s="35"/>
      <c r="AE113" s="35"/>
      <c r="AR113" s="204" t="s">
        <v>212</v>
      </c>
      <c r="AT113" s="204" t="s">
        <v>208</v>
      </c>
      <c r="AU113" s="204" t="s">
        <v>80</v>
      </c>
      <c r="AY113" s="18" t="s">
        <v>206</v>
      </c>
      <c r="BE113" s="205">
        <f>IF(N113="základní",J113,0)</f>
        <v>0</v>
      </c>
      <c r="BF113" s="205">
        <f>IF(N113="snížená",J113,0)</f>
        <v>0</v>
      </c>
      <c r="BG113" s="205">
        <f>IF(N113="zákl. přenesená",J113,0)</f>
        <v>0</v>
      </c>
      <c r="BH113" s="205">
        <f>IF(N113="sníž. přenesená",J113,0)</f>
        <v>0</v>
      </c>
      <c r="BI113" s="205">
        <f>IF(N113="nulová",J113,0)</f>
        <v>0</v>
      </c>
      <c r="BJ113" s="18" t="s">
        <v>80</v>
      </c>
      <c r="BK113" s="205">
        <f>ROUND(I113*H113,2)</f>
        <v>0</v>
      </c>
      <c r="BL113" s="18" t="s">
        <v>212</v>
      </c>
      <c r="BM113" s="204" t="s">
        <v>248</v>
      </c>
    </row>
    <row r="114" spans="1:65" s="2" customFormat="1" ht="39">
      <c r="A114" s="35"/>
      <c r="B114" s="36"/>
      <c r="C114" s="37"/>
      <c r="D114" s="208" t="s">
        <v>1104</v>
      </c>
      <c r="E114" s="37"/>
      <c r="F114" s="221" t="s">
        <v>5341</v>
      </c>
      <c r="G114" s="37"/>
      <c r="H114" s="37"/>
      <c r="I114" s="116"/>
      <c r="J114" s="37"/>
      <c r="K114" s="37"/>
      <c r="L114" s="40"/>
      <c r="M114" s="222"/>
      <c r="N114" s="223"/>
      <c r="O114" s="65"/>
      <c r="P114" s="65"/>
      <c r="Q114" s="65"/>
      <c r="R114" s="65"/>
      <c r="S114" s="65"/>
      <c r="T114" s="66"/>
      <c r="U114" s="35"/>
      <c r="V114" s="35"/>
      <c r="W114" s="35"/>
      <c r="X114" s="35"/>
      <c r="Y114" s="35"/>
      <c r="Z114" s="35"/>
      <c r="AA114" s="35"/>
      <c r="AB114" s="35"/>
      <c r="AC114" s="35"/>
      <c r="AD114" s="35"/>
      <c r="AE114" s="35"/>
      <c r="AT114" s="18" t="s">
        <v>1104</v>
      </c>
      <c r="AU114" s="18" t="s">
        <v>80</v>
      </c>
    </row>
    <row r="115" spans="1:65" s="2" customFormat="1" ht="16.5" customHeight="1">
      <c r="A115" s="35"/>
      <c r="B115" s="36"/>
      <c r="C115" s="193" t="s">
        <v>72</v>
      </c>
      <c r="D115" s="193" t="s">
        <v>208</v>
      </c>
      <c r="E115" s="194" t="s">
        <v>5342</v>
      </c>
      <c r="F115" s="195" t="s">
        <v>5343</v>
      </c>
      <c r="G115" s="196" t="s">
        <v>862</v>
      </c>
      <c r="H115" s="197">
        <v>2</v>
      </c>
      <c r="I115" s="198"/>
      <c r="J115" s="199">
        <f>ROUND(I115*H115,2)</f>
        <v>0</v>
      </c>
      <c r="K115" s="195" t="s">
        <v>19</v>
      </c>
      <c r="L115" s="40"/>
      <c r="M115" s="200" t="s">
        <v>19</v>
      </c>
      <c r="N115" s="201" t="s">
        <v>43</v>
      </c>
      <c r="O115" s="65"/>
      <c r="P115" s="202">
        <f>O115*H115</f>
        <v>0</v>
      </c>
      <c r="Q115" s="202">
        <v>0</v>
      </c>
      <c r="R115" s="202">
        <f>Q115*H115</f>
        <v>0</v>
      </c>
      <c r="S115" s="202">
        <v>0</v>
      </c>
      <c r="T115" s="203">
        <f>S115*H115</f>
        <v>0</v>
      </c>
      <c r="U115" s="35"/>
      <c r="V115" s="35"/>
      <c r="W115" s="35"/>
      <c r="X115" s="35"/>
      <c r="Y115" s="35"/>
      <c r="Z115" s="35"/>
      <c r="AA115" s="35"/>
      <c r="AB115" s="35"/>
      <c r="AC115" s="35"/>
      <c r="AD115" s="35"/>
      <c r="AE115" s="35"/>
      <c r="AR115" s="204" t="s">
        <v>212</v>
      </c>
      <c r="AT115" s="204" t="s">
        <v>208</v>
      </c>
      <c r="AU115" s="204" t="s">
        <v>80</v>
      </c>
      <c r="AY115" s="18" t="s">
        <v>206</v>
      </c>
      <c r="BE115" s="205">
        <f>IF(N115="základní",J115,0)</f>
        <v>0</v>
      </c>
      <c r="BF115" s="205">
        <f>IF(N115="snížená",J115,0)</f>
        <v>0</v>
      </c>
      <c r="BG115" s="205">
        <f>IF(N115="zákl. přenesená",J115,0)</f>
        <v>0</v>
      </c>
      <c r="BH115" s="205">
        <f>IF(N115="sníž. přenesená",J115,0)</f>
        <v>0</v>
      </c>
      <c r="BI115" s="205">
        <f>IF(N115="nulová",J115,0)</f>
        <v>0</v>
      </c>
      <c r="BJ115" s="18" t="s">
        <v>80</v>
      </c>
      <c r="BK115" s="205">
        <f>ROUND(I115*H115,2)</f>
        <v>0</v>
      </c>
      <c r="BL115" s="18" t="s">
        <v>212</v>
      </c>
      <c r="BM115" s="204" t="s">
        <v>257</v>
      </c>
    </row>
    <row r="116" spans="1:65" s="2" customFormat="1" ht="39">
      <c r="A116" s="35"/>
      <c r="B116" s="36"/>
      <c r="C116" s="37"/>
      <c r="D116" s="208" t="s">
        <v>1104</v>
      </c>
      <c r="E116" s="37"/>
      <c r="F116" s="221" t="s">
        <v>5341</v>
      </c>
      <c r="G116" s="37"/>
      <c r="H116" s="37"/>
      <c r="I116" s="116"/>
      <c r="J116" s="37"/>
      <c r="K116" s="37"/>
      <c r="L116" s="40"/>
      <c r="M116" s="222"/>
      <c r="N116" s="223"/>
      <c r="O116" s="65"/>
      <c r="P116" s="65"/>
      <c r="Q116" s="65"/>
      <c r="R116" s="65"/>
      <c r="S116" s="65"/>
      <c r="T116" s="66"/>
      <c r="U116" s="35"/>
      <c r="V116" s="35"/>
      <c r="W116" s="35"/>
      <c r="X116" s="35"/>
      <c r="Y116" s="35"/>
      <c r="Z116" s="35"/>
      <c r="AA116" s="35"/>
      <c r="AB116" s="35"/>
      <c r="AC116" s="35"/>
      <c r="AD116" s="35"/>
      <c r="AE116" s="35"/>
      <c r="AT116" s="18" t="s">
        <v>1104</v>
      </c>
      <c r="AU116" s="18" t="s">
        <v>80</v>
      </c>
    </row>
    <row r="117" spans="1:65" s="2" customFormat="1" ht="16.5" customHeight="1">
      <c r="A117" s="35"/>
      <c r="B117" s="36"/>
      <c r="C117" s="193" t="s">
        <v>72</v>
      </c>
      <c r="D117" s="193" t="s">
        <v>208</v>
      </c>
      <c r="E117" s="194" t="s">
        <v>5344</v>
      </c>
      <c r="F117" s="195" t="s">
        <v>5345</v>
      </c>
      <c r="G117" s="196" t="s">
        <v>887</v>
      </c>
      <c r="H117" s="197">
        <v>1</v>
      </c>
      <c r="I117" s="198"/>
      <c r="J117" s="199">
        <f t="shared" ref="J117:J122" si="0">ROUND(I117*H117,2)</f>
        <v>0</v>
      </c>
      <c r="K117" s="195" t="s">
        <v>19</v>
      </c>
      <c r="L117" s="40"/>
      <c r="M117" s="200" t="s">
        <v>19</v>
      </c>
      <c r="N117" s="201" t="s">
        <v>43</v>
      </c>
      <c r="O117" s="65"/>
      <c r="P117" s="202">
        <f t="shared" ref="P117:P122" si="1">O117*H117</f>
        <v>0</v>
      </c>
      <c r="Q117" s="202">
        <v>0</v>
      </c>
      <c r="R117" s="202">
        <f t="shared" ref="R117:R122" si="2">Q117*H117</f>
        <v>0</v>
      </c>
      <c r="S117" s="202">
        <v>0</v>
      </c>
      <c r="T117" s="203">
        <f t="shared" ref="T117:T122" si="3">S117*H117</f>
        <v>0</v>
      </c>
      <c r="U117" s="35"/>
      <c r="V117" s="35"/>
      <c r="W117" s="35"/>
      <c r="X117" s="35"/>
      <c r="Y117" s="35"/>
      <c r="Z117" s="35"/>
      <c r="AA117" s="35"/>
      <c r="AB117" s="35"/>
      <c r="AC117" s="35"/>
      <c r="AD117" s="35"/>
      <c r="AE117" s="35"/>
      <c r="AR117" s="204" t="s">
        <v>212</v>
      </c>
      <c r="AT117" s="204" t="s">
        <v>208</v>
      </c>
      <c r="AU117" s="204" t="s">
        <v>80</v>
      </c>
      <c r="AY117" s="18" t="s">
        <v>206</v>
      </c>
      <c r="BE117" s="205">
        <f t="shared" ref="BE117:BE122" si="4">IF(N117="základní",J117,0)</f>
        <v>0</v>
      </c>
      <c r="BF117" s="205">
        <f t="shared" ref="BF117:BF122" si="5">IF(N117="snížená",J117,0)</f>
        <v>0</v>
      </c>
      <c r="BG117" s="205">
        <f t="shared" ref="BG117:BG122" si="6">IF(N117="zákl. přenesená",J117,0)</f>
        <v>0</v>
      </c>
      <c r="BH117" s="205">
        <f t="shared" ref="BH117:BH122" si="7">IF(N117="sníž. přenesená",J117,0)</f>
        <v>0</v>
      </c>
      <c r="BI117" s="205">
        <f t="shared" ref="BI117:BI122" si="8">IF(N117="nulová",J117,0)</f>
        <v>0</v>
      </c>
      <c r="BJ117" s="18" t="s">
        <v>80</v>
      </c>
      <c r="BK117" s="205">
        <f t="shared" ref="BK117:BK122" si="9">ROUND(I117*H117,2)</f>
        <v>0</v>
      </c>
      <c r="BL117" s="18" t="s">
        <v>212</v>
      </c>
      <c r="BM117" s="204" t="s">
        <v>266</v>
      </c>
    </row>
    <row r="118" spans="1:65" s="2" customFormat="1" ht="16.5" customHeight="1">
      <c r="A118" s="35"/>
      <c r="B118" s="36"/>
      <c r="C118" s="193" t="s">
        <v>72</v>
      </c>
      <c r="D118" s="193" t="s">
        <v>208</v>
      </c>
      <c r="E118" s="194" t="s">
        <v>5346</v>
      </c>
      <c r="F118" s="195" t="s">
        <v>5347</v>
      </c>
      <c r="G118" s="196" t="s">
        <v>862</v>
      </c>
      <c r="H118" s="197">
        <v>42</v>
      </c>
      <c r="I118" s="198"/>
      <c r="J118" s="199">
        <f t="shared" si="0"/>
        <v>0</v>
      </c>
      <c r="K118" s="195" t="s">
        <v>19</v>
      </c>
      <c r="L118" s="40"/>
      <c r="M118" s="200" t="s">
        <v>19</v>
      </c>
      <c r="N118" s="201" t="s">
        <v>43</v>
      </c>
      <c r="O118" s="65"/>
      <c r="P118" s="202">
        <f t="shared" si="1"/>
        <v>0</v>
      </c>
      <c r="Q118" s="202">
        <v>0</v>
      </c>
      <c r="R118" s="202">
        <f t="shared" si="2"/>
        <v>0</v>
      </c>
      <c r="S118" s="202">
        <v>0</v>
      </c>
      <c r="T118" s="203">
        <f t="shared" si="3"/>
        <v>0</v>
      </c>
      <c r="U118" s="35"/>
      <c r="V118" s="35"/>
      <c r="W118" s="35"/>
      <c r="X118" s="35"/>
      <c r="Y118" s="35"/>
      <c r="Z118" s="35"/>
      <c r="AA118" s="35"/>
      <c r="AB118" s="35"/>
      <c r="AC118" s="35"/>
      <c r="AD118" s="35"/>
      <c r="AE118" s="35"/>
      <c r="AR118" s="204" t="s">
        <v>212</v>
      </c>
      <c r="AT118" s="204" t="s">
        <v>208</v>
      </c>
      <c r="AU118" s="204" t="s">
        <v>80</v>
      </c>
      <c r="AY118" s="18" t="s">
        <v>206</v>
      </c>
      <c r="BE118" s="205">
        <f t="shared" si="4"/>
        <v>0</v>
      </c>
      <c r="BF118" s="205">
        <f t="shared" si="5"/>
        <v>0</v>
      </c>
      <c r="BG118" s="205">
        <f t="shared" si="6"/>
        <v>0</v>
      </c>
      <c r="BH118" s="205">
        <f t="shared" si="7"/>
        <v>0</v>
      </c>
      <c r="BI118" s="205">
        <f t="shared" si="8"/>
        <v>0</v>
      </c>
      <c r="BJ118" s="18" t="s">
        <v>80</v>
      </c>
      <c r="BK118" s="205">
        <f t="shared" si="9"/>
        <v>0</v>
      </c>
      <c r="BL118" s="18" t="s">
        <v>212</v>
      </c>
      <c r="BM118" s="204" t="s">
        <v>343</v>
      </c>
    </row>
    <row r="119" spans="1:65" s="2" customFormat="1" ht="16.5" customHeight="1">
      <c r="A119" s="35"/>
      <c r="B119" s="36"/>
      <c r="C119" s="193" t="s">
        <v>72</v>
      </c>
      <c r="D119" s="193" t="s">
        <v>208</v>
      </c>
      <c r="E119" s="194" t="s">
        <v>5348</v>
      </c>
      <c r="F119" s="195" t="s">
        <v>5349</v>
      </c>
      <c r="G119" s="196" t="s">
        <v>862</v>
      </c>
      <c r="H119" s="197">
        <v>1</v>
      </c>
      <c r="I119" s="198"/>
      <c r="J119" s="199">
        <f t="shared" si="0"/>
        <v>0</v>
      </c>
      <c r="K119" s="195" t="s">
        <v>19</v>
      </c>
      <c r="L119" s="40"/>
      <c r="M119" s="200" t="s">
        <v>19</v>
      </c>
      <c r="N119" s="201" t="s">
        <v>43</v>
      </c>
      <c r="O119" s="65"/>
      <c r="P119" s="202">
        <f t="shared" si="1"/>
        <v>0</v>
      </c>
      <c r="Q119" s="202">
        <v>0</v>
      </c>
      <c r="R119" s="202">
        <f t="shared" si="2"/>
        <v>0</v>
      </c>
      <c r="S119" s="202">
        <v>0</v>
      </c>
      <c r="T119" s="203">
        <f t="shared" si="3"/>
        <v>0</v>
      </c>
      <c r="U119" s="35"/>
      <c r="V119" s="35"/>
      <c r="W119" s="35"/>
      <c r="X119" s="35"/>
      <c r="Y119" s="35"/>
      <c r="Z119" s="35"/>
      <c r="AA119" s="35"/>
      <c r="AB119" s="35"/>
      <c r="AC119" s="35"/>
      <c r="AD119" s="35"/>
      <c r="AE119" s="35"/>
      <c r="AR119" s="204" t="s">
        <v>212</v>
      </c>
      <c r="AT119" s="204" t="s">
        <v>208</v>
      </c>
      <c r="AU119" s="204" t="s">
        <v>80</v>
      </c>
      <c r="AY119" s="18" t="s">
        <v>206</v>
      </c>
      <c r="BE119" s="205">
        <f t="shared" si="4"/>
        <v>0</v>
      </c>
      <c r="BF119" s="205">
        <f t="shared" si="5"/>
        <v>0</v>
      </c>
      <c r="BG119" s="205">
        <f t="shared" si="6"/>
        <v>0</v>
      </c>
      <c r="BH119" s="205">
        <f t="shared" si="7"/>
        <v>0</v>
      </c>
      <c r="BI119" s="205">
        <f t="shared" si="8"/>
        <v>0</v>
      </c>
      <c r="BJ119" s="18" t="s">
        <v>80</v>
      </c>
      <c r="BK119" s="205">
        <f t="shared" si="9"/>
        <v>0</v>
      </c>
      <c r="BL119" s="18" t="s">
        <v>212</v>
      </c>
      <c r="BM119" s="204" t="s">
        <v>353</v>
      </c>
    </row>
    <row r="120" spans="1:65" s="2" customFormat="1" ht="16.5" customHeight="1">
      <c r="A120" s="35"/>
      <c r="B120" s="36"/>
      <c r="C120" s="193" t="s">
        <v>72</v>
      </c>
      <c r="D120" s="193" t="s">
        <v>208</v>
      </c>
      <c r="E120" s="194" t="s">
        <v>5350</v>
      </c>
      <c r="F120" s="195" t="s">
        <v>5351</v>
      </c>
      <c r="G120" s="196" t="s">
        <v>862</v>
      </c>
      <c r="H120" s="197">
        <v>1</v>
      </c>
      <c r="I120" s="198"/>
      <c r="J120" s="199">
        <f t="shared" si="0"/>
        <v>0</v>
      </c>
      <c r="K120" s="195" t="s">
        <v>19</v>
      </c>
      <c r="L120" s="40"/>
      <c r="M120" s="200" t="s">
        <v>19</v>
      </c>
      <c r="N120" s="201" t="s">
        <v>43</v>
      </c>
      <c r="O120" s="65"/>
      <c r="P120" s="202">
        <f t="shared" si="1"/>
        <v>0</v>
      </c>
      <c r="Q120" s="202">
        <v>0</v>
      </c>
      <c r="R120" s="202">
        <f t="shared" si="2"/>
        <v>0</v>
      </c>
      <c r="S120" s="202">
        <v>0</v>
      </c>
      <c r="T120" s="203">
        <f t="shared" si="3"/>
        <v>0</v>
      </c>
      <c r="U120" s="35"/>
      <c r="V120" s="35"/>
      <c r="W120" s="35"/>
      <c r="X120" s="35"/>
      <c r="Y120" s="35"/>
      <c r="Z120" s="35"/>
      <c r="AA120" s="35"/>
      <c r="AB120" s="35"/>
      <c r="AC120" s="35"/>
      <c r="AD120" s="35"/>
      <c r="AE120" s="35"/>
      <c r="AR120" s="204" t="s">
        <v>212</v>
      </c>
      <c r="AT120" s="204" t="s">
        <v>208</v>
      </c>
      <c r="AU120" s="204" t="s">
        <v>80</v>
      </c>
      <c r="AY120" s="18" t="s">
        <v>206</v>
      </c>
      <c r="BE120" s="205">
        <f t="shared" si="4"/>
        <v>0</v>
      </c>
      <c r="BF120" s="205">
        <f t="shared" si="5"/>
        <v>0</v>
      </c>
      <c r="BG120" s="205">
        <f t="shared" si="6"/>
        <v>0</v>
      </c>
      <c r="BH120" s="205">
        <f t="shared" si="7"/>
        <v>0</v>
      </c>
      <c r="BI120" s="205">
        <f t="shared" si="8"/>
        <v>0</v>
      </c>
      <c r="BJ120" s="18" t="s">
        <v>80</v>
      </c>
      <c r="BK120" s="205">
        <f t="shared" si="9"/>
        <v>0</v>
      </c>
      <c r="BL120" s="18" t="s">
        <v>212</v>
      </c>
      <c r="BM120" s="204" t="s">
        <v>362</v>
      </c>
    </row>
    <row r="121" spans="1:65" s="2" customFormat="1" ht="16.5" customHeight="1">
      <c r="A121" s="35"/>
      <c r="B121" s="36"/>
      <c r="C121" s="193" t="s">
        <v>72</v>
      </c>
      <c r="D121" s="193" t="s">
        <v>208</v>
      </c>
      <c r="E121" s="194" t="s">
        <v>5352</v>
      </c>
      <c r="F121" s="195" t="s">
        <v>5353</v>
      </c>
      <c r="G121" s="196" t="s">
        <v>862</v>
      </c>
      <c r="H121" s="197">
        <v>13</v>
      </c>
      <c r="I121" s="198"/>
      <c r="J121" s="199">
        <f t="shared" si="0"/>
        <v>0</v>
      </c>
      <c r="K121" s="195" t="s">
        <v>19</v>
      </c>
      <c r="L121" s="40"/>
      <c r="M121" s="200" t="s">
        <v>19</v>
      </c>
      <c r="N121" s="201" t="s">
        <v>43</v>
      </c>
      <c r="O121" s="65"/>
      <c r="P121" s="202">
        <f t="shared" si="1"/>
        <v>0</v>
      </c>
      <c r="Q121" s="202">
        <v>0</v>
      </c>
      <c r="R121" s="202">
        <f t="shared" si="2"/>
        <v>0</v>
      </c>
      <c r="S121" s="202">
        <v>0</v>
      </c>
      <c r="T121" s="203">
        <f t="shared" si="3"/>
        <v>0</v>
      </c>
      <c r="U121" s="35"/>
      <c r="V121" s="35"/>
      <c r="W121" s="35"/>
      <c r="X121" s="35"/>
      <c r="Y121" s="35"/>
      <c r="Z121" s="35"/>
      <c r="AA121" s="35"/>
      <c r="AB121" s="35"/>
      <c r="AC121" s="35"/>
      <c r="AD121" s="35"/>
      <c r="AE121" s="35"/>
      <c r="AR121" s="204" t="s">
        <v>212</v>
      </c>
      <c r="AT121" s="204" t="s">
        <v>208</v>
      </c>
      <c r="AU121" s="204" t="s">
        <v>80</v>
      </c>
      <c r="AY121" s="18" t="s">
        <v>206</v>
      </c>
      <c r="BE121" s="205">
        <f t="shared" si="4"/>
        <v>0</v>
      </c>
      <c r="BF121" s="205">
        <f t="shared" si="5"/>
        <v>0</v>
      </c>
      <c r="BG121" s="205">
        <f t="shared" si="6"/>
        <v>0</v>
      </c>
      <c r="BH121" s="205">
        <f t="shared" si="7"/>
        <v>0</v>
      </c>
      <c r="BI121" s="205">
        <f t="shared" si="8"/>
        <v>0</v>
      </c>
      <c r="BJ121" s="18" t="s">
        <v>80</v>
      </c>
      <c r="BK121" s="205">
        <f t="shared" si="9"/>
        <v>0</v>
      </c>
      <c r="BL121" s="18" t="s">
        <v>212</v>
      </c>
      <c r="BM121" s="204" t="s">
        <v>371</v>
      </c>
    </row>
    <row r="122" spans="1:65" s="2" customFormat="1" ht="16.5" customHeight="1">
      <c r="A122" s="35"/>
      <c r="B122" s="36"/>
      <c r="C122" s="193" t="s">
        <v>72</v>
      </c>
      <c r="D122" s="193" t="s">
        <v>208</v>
      </c>
      <c r="E122" s="194" t="s">
        <v>5354</v>
      </c>
      <c r="F122" s="195" t="s">
        <v>5355</v>
      </c>
      <c r="G122" s="196" t="s">
        <v>862</v>
      </c>
      <c r="H122" s="197">
        <v>8</v>
      </c>
      <c r="I122" s="198"/>
      <c r="J122" s="199">
        <f t="shared" si="0"/>
        <v>0</v>
      </c>
      <c r="K122" s="195" t="s">
        <v>19</v>
      </c>
      <c r="L122" s="40"/>
      <c r="M122" s="200" t="s">
        <v>19</v>
      </c>
      <c r="N122" s="201" t="s">
        <v>43</v>
      </c>
      <c r="O122" s="65"/>
      <c r="P122" s="202">
        <f t="shared" si="1"/>
        <v>0</v>
      </c>
      <c r="Q122" s="202">
        <v>0</v>
      </c>
      <c r="R122" s="202">
        <f t="shared" si="2"/>
        <v>0</v>
      </c>
      <c r="S122" s="202">
        <v>0</v>
      </c>
      <c r="T122" s="203">
        <f t="shared" si="3"/>
        <v>0</v>
      </c>
      <c r="U122" s="35"/>
      <c r="V122" s="35"/>
      <c r="W122" s="35"/>
      <c r="X122" s="35"/>
      <c r="Y122" s="35"/>
      <c r="Z122" s="35"/>
      <c r="AA122" s="35"/>
      <c r="AB122" s="35"/>
      <c r="AC122" s="35"/>
      <c r="AD122" s="35"/>
      <c r="AE122" s="35"/>
      <c r="AR122" s="204" t="s">
        <v>212</v>
      </c>
      <c r="AT122" s="204" t="s">
        <v>208</v>
      </c>
      <c r="AU122" s="204" t="s">
        <v>80</v>
      </c>
      <c r="AY122" s="18" t="s">
        <v>206</v>
      </c>
      <c r="BE122" s="205">
        <f t="shared" si="4"/>
        <v>0</v>
      </c>
      <c r="BF122" s="205">
        <f t="shared" si="5"/>
        <v>0</v>
      </c>
      <c r="BG122" s="205">
        <f t="shared" si="6"/>
        <v>0</v>
      </c>
      <c r="BH122" s="205">
        <f t="shared" si="7"/>
        <v>0</v>
      </c>
      <c r="BI122" s="205">
        <f t="shared" si="8"/>
        <v>0</v>
      </c>
      <c r="BJ122" s="18" t="s">
        <v>80</v>
      </c>
      <c r="BK122" s="205">
        <f t="shared" si="9"/>
        <v>0</v>
      </c>
      <c r="BL122" s="18" t="s">
        <v>212</v>
      </c>
      <c r="BM122" s="204" t="s">
        <v>380</v>
      </c>
    </row>
    <row r="123" spans="1:65" s="2" customFormat="1" ht="19.5">
      <c r="A123" s="35"/>
      <c r="B123" s="36"/>
      <c r="C123" s="37"/>
      <c r="D123" s="208" t="s">
        <v>1104</v>
      </c>
      <c r="E123" s="37"/>
      <c r="F123" s="221" t="s">
        <v>5356</v>
      </c>
      <c r="G123" s="37"/>
      <c r="H123" s="37"/>
      <c r="I123" s="116"/>
      <c r="J123" s="37"/>
      <c r="K123" s="37"/>
      <c r="L123" s="40"/>
      <c r="M123" s="222"/>
      <c r="N123" s="223"/>
      <c r="O123" s="65"/>
      <c r="P123" s="65"/>
      <c r="Q123" s="65"/>
      <c r="R123" s="65"/>
      <c r="S123" s="65"/>
      <c r="T123" s="66"/>
      <c r="U123" s="35"/>
      <c r="V123" s="35"/>
      <c r="W123" s="35"/>
      <c r="X123" s="35"/>
      <c r="Y123" s="35"/>
      <c r="Z123" s="35"/>
      <c r="AA123" s="35"/>
      <c r="AB123" s="35"/>
      <c r="AC123" s="35"/>
      <c r="AD123" s="35"/>
      <c r="AE123" s="35"/>
      <c r="AT123" s="18" t="s">
        <v>1104</v>
      </c>
      <c r="AU123" s="18" t="s">
        <v>80</v>
      </c>
    </row>
    <row r="124" spans="1:65" s="2" customFormat="1" ht="16.5" customHeight="1">
      <c r="A124" s="35"/>
      <c r="B124" s="36"/>
      <c r="C124" s="193" t="s">
        <v>72</v>
      </c>
      <c r="D124" s="193" t="s">
        <v>208</v>
      </c>
      <c r="E124" s="194" t="s">
        <v>5357</v>
      </c>
      <c r="F124" s="195" t="s">
        <v>5358</v>
      </c>
      <c r="G124" s="196" t="s">
        <v>862</v>
      </c>
      <c r="H124" s="197">
        <v>35</v>
      </c>
      <c r="I124" s="198"/>
      <c r="J124" s="199">
        <f t="shared" ref="J124:J132" si="10">ROUND(I124*H124,2)</f>
        <v>0</v>
      </c>
      <c r="K124" s="195" t="s">
        <v>19</v>
      </c>
      <c r="L124" s="40"/>
      <c r="M124" s="200" t="s">
        <v>19</v>
      </c>
      <c r="N124" s="201" t="s">
        <v>43</v>
      </c>
      <c r="O124" s="65"/>
      <c r="P124" s="202">
        <f t="shared" ref="P124:P132" si="11">O124*H124</f>
        <v>0</v>
      </c>
      <c r="Q124" s="202">
        <v>0</v>
      </c>
      <c r="R124" s="202">
        <f t="shared" ref="R124:R132" si="12">Q124*H124</f>
        <v>0</v>
      </c>
      <c r="S124" s="202">
        <v>0</v>
      </c>
      <c r="T124" s="203">
        <f t="shared" ref="T124:T132" si="13">S124*H124</f>
        <v>0</v>
      </c>
      <c r="U124" s="35"/>
      <c r="V124" s="35"/>
      <c r="W124" s="35"/>
      <c r="X124" s="35"/>
      <c r="Y124" s="35"/>
      <c r="Z124" s="35"/>
      <c r="AA124" s="35"/>
      <c r="AB124" s="35"/>
      <c r="AC124" s="35"/>
      <c r="AD124" s="35"/>
      <c r="AE124" s="35"/>
      <c r="AR124" s="204" t="s">
        <v>212</v>
      </c>
      <c r="AT124" s="204" t="s">
        <v>208</v>
      </c>
      <c r="AU124" s="204" t="s">
        <v>80</v>
      </c>
      <c r="AY124" s="18" t="s">
        <v>206</v>
      </c>
      <c r="BE124" s="205">
        <f t="shared" ref="BE124:BE132" si="14">IF(N124="základní",J124,0)</f>
        <v>0</v>
      </c>
      <c r="BF124" s="205">
        <f t="shared" ref="BF124:BF132" si="15">IF(N124="snížená",J124,0)</f>
        <v>0</v>
      </c>
      <c r="BG124" s="205">
        <f t="shared" ref="BG124:BG132" si="16">IF(N124="zákl. přenesená",J124,0)</f>
        <v>0</v>
      </c>
      <c r="BH124" s="205">
        <f t="shared" ref="BH124:BH132" si="17">IF(N124="sníž. přenesená",J124,0)</f>
        <v>0</v>
      </c>
      <c r="BI124" s="205">
        <f t="shared" ref="BI124:BI132" si="18">IF(N124="nulová",J124,0)</f>
        <v>0</v>
      </c>
      <c r="BJ124" s="18" t="s">
        <v>80</v>
      </c>
      <c r="BK124" s="205">
        <f t="shared" ref="BK124:BK132" si="19">ROUND(I124*H124,2)</f>
        <v>0</v>
      </c>
      <c r="BL124" s="18" t="s">
        <v>212</v>
      </c>
      <c r="BM124" s="204" t="s">
        <v>389</v>
      </c>
    </row>
    <row r="125" spans="1:65" s="2" customFormat="1" ht="16.5" customHeight="1">
      <c r="A125" s="35"/>
      <c r="B125" s="36"/>
      <c r="C125" s="193" t="s">
        <v>72</v>
      </c>
      <c r="D125" s="193" t="s">
        <v>208</v>
      </c>
      <c r="E125" s="194" t="s">
        <v>5359</v>
      </c>
      <c r="F125" s="195" t="s">
        <v>5360</v>
      </c>
      <c r="G125" s="196" t="s">
        <v>862</v>
      </c>
      <c r="H125" s="197">
        <v>14</v>
      </c>
      <c r="I125" s="198"/>
      <c r="J125" s="199">
        <f t="shared" si="10"/>
        <v>0</v>
      </c>
      <c r="K125" s="195" t="s">
        <v>19</v>
      </c>
      <c r="L125" s="40"/>
      <c r="M125" s="200" t="s">
        <v>19</v>
      </c>
      <c r="N125" s="201" t="s">
        <v>43</v>
      </c>
      <c r="O125" s="65"/>
      <c r="P125" s="202">
        <f t="shared" si="11"/>
        <v>0</v>
      </c>
      <c r="Q125" s="202">
        <v>0</v>
      </c>
      <c r="R125" s="202">
        <f t="shared" si="12"/>
        <v>0</v>
      </c>
      <c r="S125" s="202">
        <v>0</v>
      </c>
      <c r="T125" s="203">
        <f t="shared" si="13"/>
        <v>0</v>
      </c>
      <c r="U125" s="35"/>
      <c r="V125" s="35"/>
      <c r="W125" s="35"/>
      <c r="X125" s="35"/>
      <c r="Y125" s="35"/>
      <c r="Z125" s="35"/>
      <c r="AA125" s="35"/>
      <c r="AB125" s="35"/>
      <c r="AC125" s="35"/>
      <c r="AD125" s="35"/>
      <c r="AE125" s="35"/>
      <c r="AR125" s="204" t="s">
        <v>212</v>
      </c>
      <c r="AT125" s="204" t="s">
        <v>208</v>
      </c>
      <c r="AU125" s="204" t="s">
        <v>80</v>
      </c>
      <c r="AY125" s="18" t="s">
        <v>206</v>
      </c>
      <c r="BE125" s="205">
        <f t="shared" si="14"/>
        <v>0</v>
      </c>
      <c r="BF125" s="205">
        <f t="shared" si="15"/>
        <v>0</v>
      </c>
      <c r="BG125" s="205">
        <f t="shared" si="16"/>
        <v>0</v>
      </c>
      <c r="BH125" s="205">
        <f t="shared" si="17"/>
        <v>0</v>
      </c>
      <c r="BI125" s="205">
        <f t="shared" si="18"/>
        <v>0</v>
      </c>
      <c r="BJ125" s="18" t="s">
        <v>80</v>
      </c>
      <c r="BK125" s="205">
        <f t="shared" si="19"/>
        <v>0</v>
      </c>
      <c r="BL125" s="18" t="s">
        <v>212</v>
      </c>
      <c r="BM125" s="204" t="s">
        <v>400</v>
      </c>
    </row>
    <row r="126" spans="1:65" s="2" customFormat="1" ht="16.5" customHeight="1">
      <c r="A126" s="35"/>
      <c r="B126" s="36"/>
      <c r="C126" s="193" t="s">
        <v>72</v>
      </c>
      <c r="D126" s="193" t="s">
        <v>208</v>
      </c>
      <c r="E126" s="194" t="s">
        <v>5361</v>
      </c>
      <c r="F126" s="195" t="s">
        <v>5362</v>
      </c>
      <c r="G126" s="196" t="s">
        <v>862</v>
      </c>
      <c r="H126" s="197">
        <v>77</v>
      </c>
      <c r="I126" s="198"/>
      <c r="J126" s="199">
        <f t="shared" si="10"/>
        <v>0</v>
      </c>
      <c r="K126" s="195" t="s">
        <v>19</v>
      </c>
      <c r="L126" s="40"/>
      <c r="M126" s="200" t="s">
        <v>19</v>
      </c>
      <c r="N126" s="201" t="s">
        <v>43</v>
      </c>
      <c r="O126" s="65"/>
      <c r="P126" s="202">
        <f t="shared" si="11"/>
        <v>0</v>
      </c>
      <c r="Q126" s="202">
        <v>0</v>
      </c>
      <c r="R126" s="202">
        <f t="shared" si="12"/>
        <v>0</v>
      </c>
      <c r="S126" s="202">
        <v>0</v>
      </c>
      <c r="T126" s="203">
        <f t="shared" si="13"/>
        <v>0</v>
      </c>
      <c r="U126" s="35"/>
      <c r="V126" s="35"/>
      <c r="W126" s="35"/>
      <c r="X126" s="35"/>
      <c r="Y126" s="35"/>
      <c r="Z126" s="35"/>
      <c r="AA126" s="35"/>
      <c r="AB126" s="35"/>
      <c r="AC126" s="35"/>
      <c r="AD126" s="35"/>
      <c r="AE126" s="35"/>
      <c r="AR126" s="204" t="s">
        <v>212</v>
      </c>
      <c r="AT126" s="204" t="s">
        <v>208</v>
      </c>
      <c r="AU126" s="204" t="s">
        <v>80</v>
      </c>
      <c r="AY126" s="18" t="s">
        <v>206</v>
      </c>
      <c r="BE126" s="205">
        <f t="shared" si="14"/>
        <v>0</v>
      </c>
      <c r="BF126" s="205">
        <f t="shared" si="15"/>
        <v>0</v>
      </c>
      <c r="BG126" s="205">
        <f t="shared" si="16"/>
        <v>0</v>
      </c>
      <c r="BH126" s="205">
        <f t="shared" si="17"/>
        <v>0</v>
      </c>
      <c r="BI126" s="205">
        <f t="shared" si="18"/>
        <v>0</v>
      </c>
      <c r="BJ126" s="18" t="s">
        <v>80</v>
      </c>
      <c r="BK126" s="205">
        <f t="shared" si="19"/>
        <v>0</v>
      </c>
      <c r="BL126" s="18" t="s">
        <v>212</v>
      </c>
      <c r="BM126" s="204" t="s">
        <v>412</v>
      </c>
    </row>
    <row r="127" spans="1:65" s="2" customFormat="1" ht="16.5" customHeight="1">
      <c r="A127" s="35"/>
      <c r="B127" s="36"/>
      <c r="C127" s="193" t="s">
        <v>72</v>
      </c>
      <c r="D127" s="193" t="s">
        <v>208</v>
      </c>
      <c r="E127" s="194" t="s">
        <v>5363</v>
      </c>
      <c r="F127" s="195" t="s">
        <v>5364</v>
      </c>
      <c r="G127" s="196" t="s">
        <v>862</v>
      </c>
      <c r="H127" s="197">
        <v>2</v>
      </c>
      <c r="I127" s="198"/>
      <c r="J127" s="199">
        <f t="shared" si="10"/>
        <v>0</v>
      </c>
      <c r="K127" s="195" t="s">
        <v>19</v>
      </c>
      <c r="L127" s="40"/>
      <c r="M127" s="200" t="s">
        <v>19</v>
      </c>
      <c r="N127" s="201" t="s">
        <v>43</v>
      </c>
      <c r="O127" s="65"/>
      <c r="P127" s="202">
        <f t="shared" si="11"/>
        <v>0</v>
      </c>
      <c r="Q127" s="202">
        <v>0</v>
      </c>
      <c r="R127" s="202">
        <f t="shared" si="12"/>
        <v>0</v>
      </c>
      <c r="S127" s="202">
        <v>0</v>
      </c>
      <c r="T127" s="203">
        <f t="shared" si="13"/>
        <v>0</v>
      </c>
      <c r="U127" s="35"/>
      <c r="V127" s="35"/>
      <c r="W127" s="35"/>
      <c r="X127" s="35"/>
      <c r="Y127" s="35"/>
      <c r="Z127" s="35"/>
      <c r="AA127" s="35"/>
      <c r="AB127" s="35"/>
      <c r="AC127" s="35"/>
      <c r="AD127" s="35"/>
      <c r="AE127" s="35"/>
      <c r="AR127" s="204" t="s">
        <v>212</v>
      </c>
      <c r="AT127" s="204" t="s">
        <v>208</v>
      </c>
      <c r="AU127" s="204" t="s">
        <v>80</v>
      </c>
      <c r="AY127" s="18" t="s">
        <v>206</v>
      </c>
      <c r="BE127" s="205">
        <f t="shared" si="14"/>
        <v>0</v>
      </c>
      <c r="BF127" s="205">
        <f t="shared" si="15"/>
        <v>0</v>
      </c>
      <c r="BG127" s="205">
        <f t="shared" si="16"/>
        <v>0</v>
      </c>
      <c r="BH127" s="205">
        <f t="shared" si="17"/>
        <v>0</v>
      </c>
      <c r="BI127" s="205">
        <f t="shared" si="18"/>
        <v>0</v>
      </c>
      <c r="BJ127" s="18" t="s">
        <v>80</v>
      </c>
      <c r="BK127" s="205">
        <f t="shared" si="19"/>
        <v>0</v>
      </c>
      <c r="BL127" s="18" t="s">
        <v>212</v>
      </c>
      <c r="BM127" s="204" t="s">
        <v>422</v>
      </c>
    </row>
    <row r="128" spans="1:65" s="2" customFormat="1" ht="16.5" customHeight="1">
      <c r="A128" s="35"/>
      <c r="B128" s="36"/>
      <c r="C128" s="193" t="s">
        <v>72</v>
      </c>
      <c r="D128" s="193" t="s">
        <v>208</v>
      </c>
      <c r="E128" s="194" t="s">
        <v>5365</v>
      </c>
      <c r="F128" s="195" t="s">
        <v>5366</v>
      </c>
      <c r="G128" s="196" t="s">
        <v>862</v>
      </c>
      <c r="H128" s="197">
        <v>12</v>
      </c>
      <c r="I128" s="198"/>
      <c r="J128" s="199">
        <f t="shared" si="10"/>
        <v>0</v>
      </c>
      <c r="K128" s="195" t="s">
        <v>19</v>
      </c>
      <c r="L128" s="40"/>
      <c r="M128" s="200" t="s">
        <v>19</v>
      </c>
      <c r="N128" s="201" t="s">
        <v>43</v>
      </c>
      <c r="O128" s="65"/>
      <c r="P128" s="202">
        <f t="shared" si="11"/>
        <v>0</v>
      </c>
      <c r="Q128" s="202">
        <v>0</v>
      </c>
      <c r="R128" s="202">
        <f t="shared" si="12"/>
        <v>0</v>
      </c>
      <c r="S128" s="202">
        <v>0</v>
      </c>
      <c r="T128" s="203">
        <f t="shared" si="13"/>
        <v>0</v>
      </c>
      <c r="U128" s="35"/>
      <c r="V128" s="35"/>
      <c r="W128" s="35"/>
      <c r="X128" s="35"/>
      <c r="Y128" s="35"/>
      <c r="Z128" s="35"/>
      <c r="AA128" s="35"/>
      <c r="AB128" s="35"/>
      <c r="AC128" s="35"/>
      <c r="AD128" s="35"/>
      <c r="AE128" s="35"/>
      <c r="AR128" s="204" t="s">
        <v>212</v>
      </c>
      <c r="AT128" s="204" t="s">
        <v>208</v>
      </c>
      <c r="AU128" s="204" t="s">
        <v>80</v>
      </c>
      <c r="AY128" s="18" t="s">
        <v>206</v>
      </c>
      <c r="BE128" s="205">
        <f t="shared" si="14"/>
        <v>0</v>
      </c>
      <c r="BF128" s="205">
        <f t="shared" si="15"/>
        <v>0</v>
      </c>
      <c r="BG128" s="205">
        <f t="shared" si="16"/>
        <v>0</v>
      </c>
      <c r="BH128" s="205">
        <f t="shared" si="17"/>
        <v>0</v>
      </c>
      <c r="BI128" s="205">
        <f t="shared" si="18"/>
        <v>0</v>
      </c>
      <c r="BJ128" s="18" t="s">
        <v>80</v>
      </c>
      <c r="BK128" s="205">
        <f t="shared" si="19"/>
        <v>0</v>
      </c>
      <c r="BL128" s="18" t="s">
        <v>212</v>
      </c>
      <c r="BM128" s="204" t="s">
        <v>432</v>
      </c>
    </row>
    <row r="129" spans="1:65" s="2" customFormat="1" ht="16.5" customHeight="1">
      <c r="A129" s="35"/>
      <c r="B129" s="36"/>
      <c r="C129" s="193" t="s">
        <v>72</v>
      </c>
      <c r="D129" s="193" t="s">
        <v>208</v>
      </c>
      <c r="E129" s="194" t="s">
        <v>5367</v>
      </c>
      <c r="F129" s="195" t="s">
        <v>5368</v>
      </c>
      <c r="G129" s="196" t="s">
        <v>862</v>
      </c>
      <c r="H129" s="197">
        <v>1</v>
      </c>
      <c r="I129" s="198"/>
      <c r="J129" s="199">
        <f t="shared" si="10"/>
        <v>0</v>
      </c>
      <c r="K129" s="195" t="s">
        <v>19</v>
      </c>
      <c r="L129" s="40"/>
      <c r="M129" s="200" t="s">
        <v>19</v>
      </c>
      <c r="N129" s="201" t="s">
        <v>43</v>
      </c>
      <c r="O129" s="65"/>
      <c r="P129" s="202">
        <f t="shared" si="11"/>
        <v>0</v>
      </c>
      <c r="Q129" s="202">
        <v>0</v>
      </c>
      <c r="R129" s="202">
        <f t="shared" si="12"/>
        <v>0</v>
      </c>
      <c r="S129" s="202">
        <v>0</v>
      </c>
      <c r="T129" s="203">
        <f t="shared" si="13"/>
        <v>0</v>
      </c>
      <c r="U129" s="35"/>
      <c r="V129" s="35"/>
      <c r="W129" s="35"/>
      <c r="X129" s="35"/>
      <c r="Y129" s="35"/>
      <c r="Z129" s="35"/>
      <c r="AA129" s="35"/>
      <c r="AB129" s="35"/>
      <c r="AC129" s="35"/>
      <c r="AD129" s="35"/>
      <c r="AE129" s="35"/>
      <c r="AR129" s="204" t="s">
        <v>212</v>
      </c>
      <c r="AT129" s="204" t="s">
        <v>208</v>
      </c>
      <c r="AU129" s="204" t="s">
        <v>80</v>
      </c>
      <c r="AY129" s="18" t="s">
        <v>206</v>
      </c>
      <c r="BE129" s="205">
        <f t="shared" si="14"/>
        <v>0</v>
      </c>
      <c r="BF129" s="205">
        <f t="shared" si="15"/>
        <v>0</v>
      </c>
      <c r="BG129" s="205">
        <f t="shared" si="16"/>
        <v>0</v>
      </c>
      <c r="BH129" s="205">
        <f t="shared" si="17"/>
        <v>0</v>
      </c>
      <c r="BI129" s="205">
        <f t="shared" si="18"/>
        <v>0</v>
      </c>
      <c r="BJ129" s="18" t="s">
        <v>80</v>
      </c>
      <c r="BK129" s="205">
        <f t="shared" si="19"/>
        <v>0</v>
      </c>
      <c r="BL129" s="18" t="s">
        <v>212</v>
      </c>
      <c r="BM129" s="204" t="s">
        <v>444</v>
      </c>
    </row>
    <row r="130" spans="1:65" s="2" customFormat="1" ht="16.5" customHeight="1">
      <c r="A130" s="35"/>
      <c r="B130" s="36"/>
      <c r="C130" s="193" t="s">
        <v>72</v>
      </c>
      <c r="D130" s="193" t="s">
        <v>208</v>
      </c>
      <c r="E130" s="194" t="s">
        <v>5369</v>
      </c>
      <c r="F130" s="195" t="s">
        <v>5370</v>
      </c>
      <c r="G130" s="196" t="s">
        <v>862</v>
      </c>
      <c r="H130" s="197">
        <v>1</v>
      </c>
      <c r="I130" s="198"/>
      <c r="J130" s="199">
        <f t="shared" si="10"/>
        <v>0</v>
      </c>
      <c r="K130" s="195" t="s">
        <v>19</v>
      </c>
      <c r="L130" s="40"/>
      <c r="M130" s="200" t="s">
        <v>19</v>
      </c>
      <c r="N130" s="201" t="s">
        <v>43</v>
      </c>
      <c r="O130" s="65"/>
      <c r="P130" s="202">
        <f t="shared" si="11"/>
        <v>0</v>
      </c>
      <c r="Q130" s="202">
        <v>0</v>
      </c>
      <c r="R130" s="202">
        <f t="shared" si="12"/>
        <v>0</v>
      </c>
      <c r="S130" s="202">
        <v>0</v>
      </c>
      <c r="T130" s="203">
        <f t="shared" si="13"/>
        <v>0</v>
      </c>
      <c r="U130" s="35"/>
      <c r="V130" s="35"/>
      <c r="W130" s="35"/>
      <c r="X130" s="35"/>
      <c r="Y130" s="35"/>
      <c r="Z130" s="35"/>
      <c r="AA130" s="35"/>
      <c r="AB130" s="35"/>
      <c r="AC130" s="35"/>
      <c r="AD130" s="35"/>
      <c r="AE130" s="35"/>
      <c r="AR130" s="204" t="s">
        <v>212</v>
      </c>
      <c r="AT130" s="204" t="s">
        <v>208</v>
      </c>
      <c r="AU130" s="204" t="s">
        <v>80</v>
      </c>
      <c r="AY130" s="18" t="s">
        <v>206</v>
      </c>
      <c r="BE130" s="205">
        <f t="shared" si="14"/>
        <v>0</v>
      </c>
      <c r="BF130" s="205">
        <f t="shared" si="15"/>
        <v>0</v>
      </c>
      <c r="BG130" s="205">
        <f t="shared" si="16"/>
        <v>0</v>
      </c>
      <c r="BH130" s="205">
        <f t="shared" si="17"/>
        <v>0</v>
      </c>
      <c r="BI130" s="205">
        <f t="shared" si="18"/>
        <v>0</v>
      </c>
      <c r="BJ130" s="18" t="s">
        <v>80</v>
      </c>
      <c r="BK130" s="205">
        <f t="shared" si="19"/>
        <v>0</v>
      </c>
      <c r="BL130" s="18" t="s">
        <v>212</v>
      </c>
      <c r="BM130" s="204" t="s">
        <v>456</v>
      </c>
    </row>
    <row r="131" spans="1:65" s="2" customFormat="1" ht="16.5" customHeight="1">
      <c r="A131" s="35"/>
      <c r="B131" s="36"/>
      <c r="C131" s="193" t="s">
        <v>72</v>
      </c>
      <c r="D131" s="193" t="s">
        <v>208</v>
      </c>
      <c r="E131" s="194" t="s">
        <v>5371</v>
      </c>
      <c r="F131" s="195" t="s">
        <v>5372</v>
      </c>
      <c r="G131" s="196" t="s">
        <v>862</v>
      </c>
      <c r="H131" s="197">
        <v>2</v>
      </c>
      <c r="I131" s="198"/>
      <c r="J131" s="199">
        <f t="shared" si="10"/>
        <v>0</v>
      </c>
      <c r="K131" s="195" t="s">
        <v>19</v>
      </c>
      <c r="L131" s="40"/>
      <c r="M131" s="200" t="s">
        <v>19</v>
      </c>
      <c r="N131" s="201" t="s">
        <v>43</v>
      </c>
      <c r="O131" s="65"/>
      <c r="P131" s="202">
        <f t="shared" si="11"/>
        <v>0</v>
      </c>
      <c r="Q131" s="202">
        <v>0</v>
      </c>
      <c r="R131" s="202">
        <f t="shared" si="12"/>
        <v>0</v>
      </c>
      <c r="S131" s="202">
        <v>0</v>
      </c>
      <c r="T131" s="203">
        <f t="shared" si="13"/>
        <v>0</v>
      </c>
      <c r="U131" s="35"/>
      <c r="V131" s="35"/>
      <c r="W131" s="35"/>
      <c r="X131" s="35"/>
      <c r="Y131" s="35"/>
      <c r="Z131" s="35"/>
      <c r="AA131" s="35"/>
      <c r="AB131" s="35"/>
      <c r="AC131" s="35"/>
      <c r="AD131" s="35"/>
      <c r="AE131" s="35"/>
      <c r="AR131" s="204" t="s">
        <v>212</v>
      </c>
      <c r="AT131" s="204" t="s">
        <v>208</v>
      </c>
      <c r="AU131" s="204" t="s">
        <v>80</v>
      </c>
      <c r="AY131" s="18" t="s">
        <v>206</v>
      </c>
      <c r="BE131" s="205">
        <f t="shared" si="14"/>
        <v>0</v>
      </c>
      <c r="BF131" s="205">
        <f t="shared" si="15"/>
        <v>0</v>
      </c>
      <c r="BG131" s="205">
        <f t="shared" si="16"/>
        <v>0</v>
      </c>
      <c r="BH131" s="205">
        <f t="shared" si="17"/>
        <v>0</v>
      </c>
      <c r="BI131" s="205">
        <f t="shared" si="18"/>
        <v>0</v>
      </c>
      <c r="BJ131" s="18" t="s">
        <v>80</v>
      </c>
      <c r="BK131" s="205">
        <f t="shared" si="19"/>
        <v>0</v>
      </c>
      <c r="BL131" s="18" t="s">
        <v>212</v>
      </c>
      <c r="BM131" s="204" t="s">
        <v>594</v>
      </c>
    </row>
    <row r="132" spans="1:65" s="2" customFormat="1" ht="16.5" customHeight="1">
      <c r="A132" s="35"/>
      <c r="B132" s="36"/>
      <c r="C132" s="193" t="s">
        <v>72</v>
      </c>
      <c r="D132" s="193" t="s">
        <v>208</v>
      </c>
      <c r="E132" s="194" t="s">
        <v>5373</v>
      </c>
      <c r="F132" s="195" t="s">
        <v>5374</v>
      </c>
      <c r="G132" s="196" t="s">
        <v>862</v>
      </c>
      <c r="H132" s="197">
        <v>1</v>
      </c>
      <c r="I132" s="198"/>
      <c r="J132" s="199">
        <f t="shared" si="10"/>
        <v>0</v>
      </c>
      <c r="K132" s="195" t="s">
        <v>19</v>
      </c>
      <c r="L132" s="40"/>
      <c r="M132" s="200" t="s">
        <v>19</v>
      </c>
      <c r="N132" s="201" t="s">
        <v>43</v>
      </c>
      <c r="O132" s="65"/>
      <c r="P132" s="202">
        <f t="shared" si="11"/>
        <v>0</v>
      </c>
      <c r="Q132" s="202">
        <v>0</v>
      </c>
      <c r="R132" s="202">
        <f t="shared" si="12"/>
        <v>0</v>
      </c>
      <c r="S132" s="202">
        <v>0</v>
      </c>
      <c r="T132" s="203">
        <f t="shared" si="13"/>
        <v>0</v>
      </c>
      <c r="U132" s="35"/>
      <c r="V132" s="35"/>
      <c r="W132" s="35"/>
      <c r="X132" s="35"/>
      <c r="Y132" s="35"/>
      <c r="Z132" s="35"/>
      <c r="AA132" s="35"/>
      <c r="AB132" s="35"/>
      <c r="AC132" s="35"/>
      <c r="AD132" s="35"/>
      <c r="AE132" s="35"/>
      <c r="AR132" s="204" t="s">
        <v>212</v>
      </c>
      <c r="AT132" s="204" t="s">
        <v>208</v>
      </c>
      <c r="AU132" s="204" t="s">
        <v>80</v>
      </c>
      <c r="AY132" s="18" t="s">
        <v>206</v>
      </c>
      <c r="BE132" s="205">
        <f t="shared" si="14"/>
        <v>0</v>
      </c>
      <c r="BF132" s="205">
        <f t="shared" si="15"/>
        <v>0</v>
      </c>
      <c r="BG132" s="205">
        <f t="shared" si="16"/>
        <v>0</v>
      </c>
      <c r="BH132" s="205">
        <f t="shared" si="17"/>
        <v>0</v>
      </c>
      <c r="BI132" s="205">
        <f t="shared" si="18"/>
        <v>0</v>
      </c>
      <c r="BJ132" s="18" t="s">
        <v>80</v>
      </c>
      <c r="BK132" s="205">
        <f t="shared" si="19"/>
        <v>0</v>
      </c>
      <c r="BL132" s="18" t="s">
        <v>212</v>
      </c>
      <c r="BM132" s="204" t="s">
        <v>602</v>
      </c>
    </row>
    <row r="133" spans="1:65" s="2" customFormat="1" ht="19.5">
      <c r="A133" s="35"/>
      <c r="B133" s="36"/>
      <c r="C133" s="37"/>
      <c r="D133" s="208" t="s">
        <v>1104</v>
      </c>
      <c r="E133" s="37"/>
      <c r="F133" s="221" t="s">
        <v>5375</v>
      </c>
      <c r="G133" s="37"/>
      <c r="H133" s="37"/>
      <c r="I133" s="116"/>
      <c r="J133" s="37"/>
      <c r="K133" s="37"/>
      <c r="L133" s="40"/>
      <c r="M133" s="222"/>
      <c r="N133" s="223"/>
      <c r="O133" s="65"/>
      <c r="P133" s="65"/>
      <c r="Q133" s="65"/>
      <c r="R133" s="65"/>
      <c r="S133" s="65"/>
      <c r="T133" s="66"/>
      <c r="U133" s="35"/>
      <c r="V133" s="35"/>
      <c r="W133" s="35"/>
      <c r="X133" s="35"/>
      <c r="Y133" s="35"/>
      <c r="Z133" s="35"/>
      <c r="AA133" s="35"/>
      <c r="AB133" s="35"/>
      <c r="AC133" s="35"/>
      <c r="AD133" s="35"/>
      <c r="AE133" s="35"/>
      <c r="AT133" s="18" t="s">
        <v>1104</v>
      </c>
      <c r="AU133" s="18" t="s">
        <v>80</v>
      </c>
    </row>
    <row r="134" spans="1:65" s="2" customFormat="1" ht="16.5" customHeight="1">
      <c r="A134" s="35"/>
      <c r="B134" s="36"/>
      <c r="C134" s="193" t="s">
        <v>72</v>
      </c>
      <c r="D134" s="193" t="s">
        <v>208</v>
      </c>
      <c r="E134" s="194" t="s">
        <v>5376</v>
      </c>
      <c r="F134" s="195" t="s">
        <v>5377</v>
      </c>
      <c r="G134" s="196" t="s">
        <v>862</v>
      </c>
      <c r="H134" s="197">
        <v>1</v>
      </c>
      <c r="I134" s="198"/>
      <c r="J134" s="199">
        <f>ROUND(I134*H134,2)</f>
        <v>0</v>
      </c>
      <c r="K134" s="195" t="s">
        <v>19</v>
      </c>
      <c r="L134" s="40"/>
      <c r="M134" s="200" t="s">
        <v>19</v>
      </c>
      <c r="N134" s="201" t="s">
        <v>43</v>
      </c>
      <c r="O134" s="65"/>
      <c r="P134" s="202">
        <f>O134*H134</f>
        <v>0</v>
      </c>
      <c r="Q134" s="202">
        <v>0</v>
      </c>
      <c r="R134" s="202">
        <f>Q134*H134</f>
        <v>0</v>
      </c>
      <c r="S134" s="202">
        <v>0</v>
      </c>
      <c r="T134" s="203">
        <f>S134*H134</f>
        <v>0</v>
      </c>
      <c r="U134" s="35"/>
      <c r="V134" s="35"/>
      <c r="W134" s="35"/>
      <c r="X134" s="35"/>
      <c r="Y134" s="35"/>
      <c r="Z134" s="35"/>
      <c r="AA134" s="35"/>
      <c r="AB134" s="35"/>
      <c r="AC134" s="35"/>
      <c r="AD134" s="35"/>
      <c r="AE134" s="35"/>
      <c r="AR134" s="204" t="s">
        <v>212</v>
      </c>
      <c r="AT134" s="204" t="s">
        <v>208</v>
      </c>
      <c r="AU134" s="204" t="s">
        <v>80</v>
      </c>
      <c r="AY134" s="18" t="s">
        <v>206</v>
      </c>
      <c r="BE134" s="205">
        <f>IF(N134="základní",J134,0)</f>
        <v>0</v>
      </c>
      <c r="BF134" s="205">
        <f>IF(N134="snížená",J134,0)</f>
        <v>0</v>
      </c>
      <c r="BG134" s="205">
        <f>IF(N134="zákl. přenesená",J134,0)</f>
        <v>0</v>
      </c>
      <c r="BH134" s="205">
        <f>IF(N134="sníž. přenesená",J134,0)</f>
        <v>0</v>
      </c>
      <c r="BI134" s="205">
        <f>IF(N134="nulová",J134,0)</f>
        <v>0</v>
      </c>
      <c r="BJ134" s="18" t="s">
        <v>80</v>
      </c>
      <c r="BK134" s="205">
        <f>ROUND(I134*H134,2)</f>
        <v>0</v>
      </c>
      <c r="BL134" s="18" t="s">
        <v>212</v>
      </c>
      <c r="BM134" s="204" t="s">
        <v>734</v>
      </c>
    </row>
    <row r="135" spans="1:65" s="2" customFormat="1" ht="19.5">
      <c r="A135" s="35"/>
      <c r="B135" s="36"/>
      <c r="C135" s="37"/>
      <c r="D135" s="208" t="s">
        <v>1104</v>
      </c>
      <c r="E135" s="37"/>
      <c r="F135" s="221" t="s">
        <v>5378</v>
      </c>
      <c r="G135" s="37"/>
      <c r="H135" s="37"/>
      <c r="I135" s="116"/>
      <c r="J135" s="37"/>
      <c r="K135" s="37"/>
      <c r="L135" s="40"/>
      <c r="M135" s="222"/>
      <c r="N135" s="223"/>
      <c r="O135" s="65"/>
      <c r="P135" s="65"/>
      <c r="Q135" s="65"/>
      <c r="R135" s="65"/>
      <c r="S135" s="65"/>
      <c r="T135" s="66"/>
      <c r="U135" s="35"/>
      <c r="V135" s="35"/>
      <c r="W135" s="35"/>
      <c r="X135" s="35"/>
      <c r="Y135" s="35"/>
      <c r="Z135" s="35"/>
      <c r="AA135" s="35"/>
      <c r="AB135" s="35"/>
      <c r="AC135" s="35"/>
      <c r="AD135" s="35"/>
      <c r="AE135" s="35"/>
      <c r="AT135" s="18" t="s">
        <v>1104</v>
      </c>
      <c r="AU135" s="18" t="s">
        <v>80</v>
      </c>
    </row>
    <row r="136" spans="1:65" s="2" customFormat="1" ht="16.5" customHeight="1">
      <c r="A136" s="35"/>
      <c r="B136" s="36"/>
      <c r="C136" s="193" t="s">
        <v>72</v>
      </c>
      <c r="D136" s="193" t="s">
        <v>208</v>
      </c>
      <c r="E136" s="194" t="s">
        <v>5379</v>
      </c>
      <c r="F136" s="195" t="s">
        <v>5380</v>
      </c>
      <c r="G136" s="196" t="s">
        <v>862</v>
      </c>
      <c r="H136" s="197">
        <v>2</v>
      </c>
      <c r="I136" s="198"/>
      <c r="J136" s="199">
        <f>ROUND(I136*H136,2)</f>
        <v>0</v>
      </c>
      <c r="K136" s="195" t="s">
        <v>19</v>
      </c>
      <c r="L136" s="40"/>
      <c r="M136" s="200" t="s">
        <v>19</v>
      </c>
      <c r="N136" s="201" t="s">
        <v>43</v>
      </c>
      <c r="O136" s="65"/>
      <c r="P136" s="202">
        <f>O136*H136</f>
        <v>0</v>
      </c>
      <c r="Q136" s="202">
        <v>0</v>
      </c>
      <c r="R136" s="202">
        <f>Q136*H136</f>
        <v>0</v>
      </c>
      <c r="S136" s="202">
        <v>0</v>
      </c>
      <c r="T136" s="203">
        <f>S136*H136</f>
        <v>0</v>
      </c>
      <c r="U136" s="35"/>
      <c r="V136" s="35"/>
      <c r="W136" s="35"/>
      <c r="X136" s="35"/>
      <c r="Y136" s="35"/>
      <c r="Z136" s="35"/>
      <c r="AA136" s="35"/>
      <c r="AB136" s="35"/>
      <c r="AC136" s="35"/>
      <c r="AD136" s="35"/>
      <c r="AE136" s="35"/>
      <c r="AR136" s="204" t="s">
        <v>212</v>
      </c>
      <c r="AT136" s="204" t="s">
        <v>208</v>
      </c>
      <c r="AU136" s="204" t="s">
        <v>80</v>
      </c>
      <c r="AY136" s="18" t="s">
        <v>206</v>
      </c>
      <c r="BE136" s="205">
        <f>IF(N136="základní",J136,0)</f>
        <v>0</v>
      </c>
      <c r="BF136" s="205">
        <f>IF(N136="snížená",J136,0)</f>
        <v>0</v>
      </c>
      <c r="BG136" s="205">
        <f>IF(N136="zákl. přenesená",J136,0)</f>
        <v>0</v>
      </c>
      <c r="BH136" s="205">
        <f>IF(N136="sníž. přenesená",J136,0)</f>
        <v>0</v>
      </c>
      <c r="BI136" s="205">
        <f>IF(N136="nulová",J136,0)</f>
        <v>0</v>
      </c>
      <c r="BJ136" s="18" t="s">
        <v>80</v>
      </c>
      <c r="BK136" s="205">
        <f>ROUND(I136*H136,2)</f>
        <v>0</v>
      </c>
      <c r="BL136" s="18" t="s">
        <v>212</v>
      </c>
      <c r="BM136" s="204" t="s">
        <v>741</v>
      </c>
    </row>
    <row r="137" spans="1:65" s="2" customFormat="1" ht="19.5">
      <c r="A137" s="35"/>
      <c r="B137" s="36"/>
      <c r="C137" s="37"/>
      <c r="D137" s="208" t="s">
        <v>1104</v>
      </c>
      <c r="E137" s="37"/>
      <c r="F137" s="221" t="s">
        <v>5381</v>
      </c>
      <c r="G137" s="37"/>
      <c r="H137" s="37"/>
      <c r="I137" s="116"/>
      <c r="J137" s="37"/>
      <c r="K137" s="37"/>
      <c r="L137" s="40"/>
      <c r="M137" s="222"/>
      <c r="N137" s="223"/>
      <c r="O137" s="65"/>
      <c r="P137" s="65"/>
      <c r="Q137" s="65"/>
      <c r="R137" s="65"/>
      <c r="S137" s="65"/>
      <c r="T137" s="66"/>
      <c r="U137" s="35"/>
      <c r="V137" s="35"/>
      <c r="W137" s="35"/>
      <c r="X137" s="35"/>
      <c r="Y137" s="35"/>
      <c r="Z137" s="35"/>
      <c r="AA137" s="35"/>
      <c r="AB137" s="35"/>
      <c r="AC137" s="35"/>
      <c r="AD137" s="35"/>
      <c r="AE137" s="35"/>
      <c r="AT137" s="18" t="s">
        <v>1104</v>
      </c>
      <c r="AU137" s="18" t="s">
        <v>80</v>
      </c>
    </row>
    <row r="138" spans="1:65" s="2" customFormat="1" ht="16.5" customHeight="1">
      <c r="A138" s="35"/>
      <c r="B138" s="36"/>
      <c r="C138" s="193" t="s">
        <v>72</v>
      </c>
      <c r="D138" s="193" t="s">
        <v>208</v>
      </c>
      <c r="E138" s="194" t="s">
        <v>5382</v>
      </c>
      <c r="F138" s="195" t="s">
        <v>5383</v>
      </c>
      <c r="G138" s="196" t="s">
        <v>862</v>
      </c>
      <c r="H138" s="197">
        <v>1</v>
      </c>
      <c r="I138" s="198"/>
      <c r="J138" s="199">
        <f>ROUND(I138*H138,2)</f>
        <v>0</v>
      </c>
      <c r="K138" s="195" t="s">
        <v>19</v>
      </c>
      <c r="L138" s="40"/>
      <c r="M138" s="200" t="s">
        <v>19</v>
      </c>
      <c r="N138" s="201" t="s">
        <v>43</v>
      </c>
      <c r="O138" s="65"/>
      <c r="P138" s="202">
        <f>O138*H138</f>
        <v>0</v>
      </c>
      <c r="Q138" s="202">
        <v>0</v>
      </c>
      <c r="R138" s="202">
        <f>Q138*H138</f>
        <v>0</v>
      </c>
      <c r="S138" s="202">
        <v>0</v>
      </c>
      <c r="T138" s="203">
        <f>S138*H138</f>
        <v>0</v>
      </c>
      <c r="U138" s="35"/>
      <c r="V138" s="35"/>
      <c r="W138" s="35"/>
      <c r="X138" s="35"/>
      <c r="Y138" s="35"/>
      <c r="Z138" s="35"/>
      <c r="AA138" s="35"/>
      <c r="AB138" s="35"/>
      <c r="AC138" s="35"/>
      <c r="AD138" s="35"/>
      <c r="AE138" s="35"/>
      <c r="AR138" s="204" t="s">
        <v>212</v>
      </c>
      <c r="AT138" s="204" t="s">
        <v>208</v>
      </c>
      <c r="AU138" s="204" t="s">
        <v>80</v>
      </c>
      <c r="AY138" s="18" t="s">
        <v>206</v>
      </c>
      <c r="BE138" s="205">
        <f>IF(N138="základní",J138,0)</f>
        <v>0</v>
      </c>
      <c r="BF138" s="205">
        <f>IF(N138="snížená",J138,0)</f>
        <v>0</v>
      </c>
      <c r="BG138" s="205">
        <f>IF(N138="zákl. přenesená",J138,0)</f>
        <v>0</v>
      </c>
      <c r="BH138" s="205">
        <f>IF(N138="sníž. přenesená",J138,0)</f>
        <v>0</v>
      </c>
      <c r="BI138" s="205">
        <f>IF(N138="nulová",J138,0)</f>
        <v>0</v>
      </c>
      <c r="BJ138" s="18" t="s">
        <v>80</v>
      </c>
      <c r="BK138" s="205">
        <f>ROUND(I138*H138,2)</f>
        <v>0</v>
      </c>
      <c r="BL138" s="18" t="s">
        <v>212</v>
      </c>
      <c r="BM138" s="204" t="s">
        <v>745</v>
      </c>
    </row>
    <row r="139" spans="1:65" s="2" customFormat="1" ht="19.5">
      <c r="A139" s="35"/>
      <c r="B139" s="36"/>
      <c r="C139" s="37"/>
      <c r="D139" s="208" t="s">
        <v>1104</v>
      </c>
      <c r="E139" s="37"/>
      <c r="F139" s="221" t="s">
        <v>5384</v>
      </c>
      <c r="G139" s="37"/>
      <c r="H139" s="37"/>
      <c r="I139" s="116"/>
      <c r="J139" s="37"/>
      <c r="K139" s="37"/>
      <c r="L139" s="40"/>
      <c r="M139" s="222"/>
      <c r="N139" s="223"/>
      <c r="O139" s="65"/>
      <c r="P139" s="65"/>
      <c r="Q139" s="65"/>
      <c r="R139" s="65"/>
      <c r="S139" s="65"/>
      <c r="T139" s="66"/>
      <c r="U139" s="35"/>
      <c r="V139" s="35"/>
      <c r="W139" s="35"/>
      <c r="X139" s="35"/>
      <c r="Y139" s="35"/>
      <c r="Z139" s="35"/>
      <c r="AA139" s="35"/>
      <c r="AB139" s="35"/>
      <c r="AC139" s="35"/>
      <c r="AD139" s="35"/>
      <c r="AE139" s="35"/>
      <c r="AT139" s="18" t="s">
        <v>1104</v>
      </c>
      <c r="AU139" s="18" t="s">
        <v>80</v>
      </c>
    </row>
    <row r="140" spans="1:65" s="2" customFormat="1" ht="16.5" customHeight="1">
      <c r="A140" s="35"/>
      <c r="B140" s="36"/>
      <c r="C140" s="193" t="s">
        <v>72</v>
      </c>
      <c r="D140" s="193" t="s">
        <v>208</v>
      </c>
      <c r="E140" s="194" t="s">
        <v>5385</v>
      </c>
      <c r="F140" s="195" t="s">
        <v>5386</v>
      </c>
      <c r="G140" s="196" t="s">
        <v>862</v>
      </c>
      <c r="H140" s="197">
        <v>8</v>
      </c>
      <c r="I140" s="198"/>
      <c r="J140" s="199">
        <f>ROUND(I140*H140,2)</f>
        <v>0</v>
      </c>
      <c r="K140" s="195" t="s">
        <v>19</v>
      </c>
      <c r="L140" s="40"/>
      <c r="M140" s="200" t="s">
        <v>19</v>
      </c>
      <c r="N140" s="201" t="s">
        <v>43</v>
      </c>
      <c r="O140" s="65"/>
      <c r="P140" s="202">
        <f>O140*H140</f>
        <v>0</v>
      </c>
      <c r="Q140" s="202">
        <v>0</v>
      </c>
      <c r="R140" s="202">
        <f>Q140*H140</f>
        <v>0</v>
      </c>
      <c r="S140" s="202">
        <v>0</v>
      </c>
      <c r="T140" s="203">
        <f>S140*H140</f>
        <v>0</v>
      </c>
      <c r="U140" s="35"/>
      <c r="V140" s="35"/>
      <c r="W140" s="35"/>
      <c r="X140" s="35"/>
      <c r="Y140" s="35"/>
      <c r="Z140" s="35"/>
      <c r="AA140" s="35"/>
      <c r="AB140" s="35"/>
      <c r="AC140" s="35"/>
      <c r="AD140" s="35"/>
      <c r="AE140" s="35"/>
      <c r="AR140" s="204" t="s">
        <v>212</v>
      </c>
      <c r="AT140" s="204" t="s">
        <v>208</v>
      </c>
      <c r="AU140" s="204" t="s">
        <v>80</v>
      </c>
      <c r="AY140" s="18" t="s">
        <v>206</v>
      </c>
      <c r="BE140" s="205">
        <f>IF(N140="základní",J140,0)</f>
        <v>0</v>
      </c>
      <c r="BF140" s="205">
        <f>IF(N140="snížená",J140,0)</f>
        <v>0</v>
      </c>
      <c r="BG140" s="205">
        <f>IF(N140="zákl. přenesená",J140,0)</f>
        <v>0</v>
      </c>
      <c r="BH140" s="205">
        <f>IF(N140="sníž. přenesená",J140,0)</f>
        <v>0</v>
      </c>
      <c r="BI140" s="205">
        <f>IF(N140="nulová",J140,0)</f>
        <v>0</v>
      </c>
      <c r="BJ140" s="18" t="s">
        <v>80</v>
      </c>
      <c r="BK140" s="205">
        <f>ROUND(I140*H140,2)</f>
        <v>0</v>
      </c>
      <c r="BL140" s="18" t="s">
        <v>212</v>
      </c>
      <c r="BM140" s="204" t="s">
        <v>749</v>
      </c>
    </row>
    <row r="141" spans="1:65" s="2" customFormat="1" ht="19.5">
      <c r="A141" s="35"/>
      <c r="B141" s="36"/>
      <c r="C141" s="37"/>
      <c r="D141" s="208" t="s">
        <v>1104</v>
      </c>
      <c r="E141" s="37"/>
      <c r="F141" s="221" t="s">
        <v>5387</v>
      </c>
      <c r="G141" s="37"/>
      <c r="H141" s="37"/>
      <c r="I141" s="116"/>
      <c r="J141" s="37"/>
      <c r="K141" s="37"/>
      <c r="L141" s="40"/>
      <c r="M141" s="222"/>
      <c r="N141" s="223"/>
      <c r="O141" s="65"/>
      <c r="P141" s="65"/>
      <c r="Q141" s="65"/>
      <c r="R141" s="65"/>
      <c r="S141" s="65"/>
      <c r="T141" s="66"/>
      <c r="U141" s="35"/>
      <c r="V141" s="35"/>
      <c r="W141" s="35"/>
      <c r="X141" s="35"/>
      <c r="Y141" s="35"/>
      <c r="Z141" s="35"/>
      <c r="AA141" s="35"/>
      <c r="AB141" s="35"/>
      <c r="AC141" s="35"/>
      <c r="AD141" s="35"/>
      <c r="AE141" s="35"/>
      <c r="AT141" s="18" t="s">
        <v>1104</v>
      </c>
      <c r="AU141" s="18" t="s">
        <v>80</v>
      </c>
    </row>
    <row r="142" spans="1:65" s="2" customFormat="1" ht="16.5" customHeight="1">
      <c r="A142" s="35"/>
      <c r="B142" s="36"/>
      <c r="C142" s="193" t="s">
        <v>72</v>
      </c>
      <c r="D142" s="193" t="s">
        <v>208</v>
      </c>
      <c r="E142" s="194" t="s">
        <v>5388</v>
      </c>
      <c r="F142" s="195" t="s">
        <v>5389</v>
      </c>
      <c r="G142" s="196" t="s">
        <v>862</v>
      </c>
      <c r="H142" s="197">
        <v>2</v>
      </c>
      <c r="I142" s="198"/>
      <c r="J142" s="199">
        <f>ROUND(I142*H142,2)</f>
        <v>0</v>
      </c>
      <c r="K142" s="195" t="s">
        <v>19</v>
      </c>
      <c r="L142" s="40"/>
      <c r="M142" s="200" t="s">
        <v>19</v>
      </c>
      <c r="N142" s="201" t="s">
        <v>43</v>
      </c>
      <c r="O142" s="65"/>
      <c r="P142" s="202">
        <f>O142*H142</f>
        <v>0</v>
      </c>
      <c r="Q142" s="202">
        <v>0</v>
      </c>
      <c r="R142" s="202">
        <f>Q142*H142</f>
        <v>0</v>
      </c>
      <c r="S142" s="202">
        <v>0</v>
      </c>
      <c r="T142" s="203">
        <f>S142*H142</f>
        <v>0</v>
      </c>
      <c r="U142" s="35"/>
      <c r="V142" s="35"/>
      <c r="W142" s="35"/>
      <c r="X142" s="35"/>
      <c r="Y142" s="35"/>
      <c r="Z142" s="35"/>
      <c r="AA142" s="35"/>
      <c r="AB142" s="35"/>
      <c r="AC142" s="35"/>
      <c r="AD142" s="35"/>
      <c r="AE142" s="35"/>
      <c r="AR142" s="204" t="s">
        <v>212</v>
      </c>
      <c r="AT142" s="204" t="s">
        <v>208</v>
      </c>
      <c r="AU142" s="204" t="s">
        <v>80</v>
      </c>
      <c r="AY142" s="18" t="s">
        <v>206</v>
      </c>
      <c r="BE142" s="205">
        <f>IF(N142="základní",J142,0)</f>
        <v>0</v>
      </c>
      <c r="BF142" s="205">
        <f>IF(N142="snížená",J142,0)</f>
        <v>0</v>
      </c>
      <c r="BG142" s="205">
        <f>IF(N142="zákl. přenesená",J142,0)</f>
        <v>0</v>
      </c>
      <c r="BH142" s="205">
        <f>IF(N142="sníž. přenesená",J142,0)</f>
        <v>0</v>
      </c>
      <c r="BI142" s="205">
        <f>IF(N142="nulová",J142,0)</f>
        <v>0</v>
      </c>
      <c r="BJ142" s="18" t="s">
        <v>80</v>
      </c>
      <c r="BK142" s="205">
        <f>ROUND(I142*H142,2)</f>
        <v>0</v>
      </c>
      <c r="BL142" s="18" t="s">
        <v>212</v>
      </c>
      <c r="BM142" s="204" t="s">
        <v>753</v>
      </c>
    </row>
    <row r="143" spans="1:65" s="2" customFormat="1" ht="19.5">
      <c r="A143" s="35"/>
      <c r="B143" s="36"/>
      <c r="C143" s="37"/>
      <c r="D143" s="208" t="s">
        <v>1104</v>
      </c>
      <c r="E143" s="37"/>
      <c r="F143" s="221" t="s">
        <v>5390</v>
      </c>
      <c r="G143" s="37"/>
      <c r="H143" s="37"/>
      <c r="I143" s="116"/>
      <c r="J143" s="37"/>
      <c r="K143" s="37"/>
      <c r="L143" s="40"/>
      <c r="M143" s="222"/>
      <c r="N143" s="223"/>
      <c r="O143" s="65"/>
      <c r="P143" s="65"/>
      <c r="Q143" s="65"/>
      <c r="R143" s="65"/>
      <c r="S143" s="65"/>
      <c r="T143" s="66"/>
      <c r="U143" s="35"/>
      <c r="V143" s="35"/>
      <c r="W143" s="35"/>
      <c r="X143" s="35"/>
      <c r="Y143" s="35"/>
      <c r="Z143" s="35"/>
      <c r="AA143" s="35"/>
      <c r="AB143" s="35"/>
      <c r="AC143" s="35"/>
      <c r="AD143" s="35"/>
      <c r="AE143" s="35"/>
      <c r="AT143" s="18" t="s">
        <v>1104</v>
      </c>
      <c r="AU143" s="18" t="s">
        <v>80</v>
      </c>
    </row>
    <row r="144" spans="1:65" s="2" customFormat="1" ht="16.5" customHeight="1">
      <c r="A144" s="35"/>
      <c r="B144" s="36"/>
      <c r="C144" s="193" t="s">
        <v>72</v>
      </c>
      <c r="D144" s="193" t="s">
        <v>208</v>
      </c>
      <c r="E144" s="194" t="s">
        <v>5391</v>
      </c>
      <c r="F144" s="195" t="s">
        <v>5392</v>
      </c>
      <c r="G144" s="196" t="s">
        <v>5192</v>
      </c>
      <c r="H144" s="197">
        <v>50</v>
      </c>
      <c r="I144" s="198"/>
      <c r="J144" s="199">
        <f t="shared" ref="J144:J156" si="20">ROUND(I144*H144,2)</f>
        <v>0</v>
      </c>
      <c r="K144" s="195" t="s">
        <v>19</v>
      </c>
      <c r="L144" s="40"/>
      <c r="M144" s="200" t="s">
        <v>19</v>
      </c>
      <c r="N144" s="201" t="s">
        <v>43</v>
      </c>
      <c r="O144" s="65"/>
      <c r="P144" s="202">
        <f t="shared" ref="P144:P156" si="21">O144*H144</f>
        <v>0</v>
      </c>
      <c r="Q144" s="202">
        <v>0</v>
      </c>
      <c r="R144" s="202">
        <f t="shared" ref="R144:R156" si="22">Q144*H144</f>
        <v>0</v>
      </c>
      <c r="S144" s="202">
        <v>0</v>
      </c>
      <c r="T144" s="203">
        <f t="shared" ref="T144:T156" si="23">S144*H144</f>
        <v>0</v>
      </c>
      <c r="U144" s="35"/>
      <c r="V144" s="35"/>
      <c r="W144" s="35"/>
      <c r="X144" s="35"/>
      <c r="Y144" s="35"/>
      <c r="Z144" s="35"/>
      <c r="AA144" s="35"/>
      <c r="AB144" s="35"/>
      <c r="AC144" s="35"/>
      <c r="AD144" s="35"/>
      <c r="AE144" s="35"/>
      <c r="AR144" s="204" t="s">
        <v>212</v>
      </c>
      <c r="AT144" s="204" t="s">
        <v>208</v>
      </c>
      <c r="AU144" s="204" t="s">
        <v>80</v>
      </c>
      <c r="AY144" s="18" t="s">
        <v>206</v>
      </c>
      <c r="BE144" s="205">
        <f t="shared" ref="BE144:BE156" si="24">IF(N144="základní",J144,0)</f>
        <v>0</v>
      </c>
      <c r="BF144" s="205">
        <f t="shared" ref="BF144:BF156" si="25">IF(N144="snížená",J144,0)</f>
        <v>0</v>
      </c>
      <c r="BG144" s="205">
        <f t="shared" ref="BG144:BG156" si="26">IF(N144="zákl. přenesená",J144,0)</f>
        <v>0</v>
      </c>
      <c r="BH144" s="205">
        <f t="shared" ref="BH144:BH156" si="27">IF(N144="sníž. přenesená",J144,0)</f>
        <v>0</v>
      </c>
      <c r="BI144" s="205">
        <f t="shared" ref="BI144:BI156" si="28">IF(N144="nulová",J144,0)</f>
        <v>0</v>
      </c>
      <c r="BJ144" s="18" t="s">
        <v>80</v>
      </c>
      <c r="BK144" s="205">
        <f t="shared" ref="BK144:BK156" si="29">ROUND(I144*H144,2)</f>
        <v>0</v>
      </c>
      <c r="BL144" s="18" t="s">
        <v>212</v>
      </c>
      <c r="BM144" s="204" t="s">
        <v>762</v>
      </c>
    </row>
    <row r="145" spans="1:65" s="2" customFormat="1" ht="16.5" customHeight="1">
      <c r="A145" s="35"/>
      <c r="B145" s="36"/>
      <c r="C145" s="193" t="s">
        <v>72</v>
      </c>
      <c r="D145" s="193" t="s">
        <v>208</v>
      </c>
      <c r="E145" s="194" t="s">
        <v>5393</v>
      </c>
      <c r="F145" s="195" t="s">
        <v>5394</v>
      </c>
      <c r="G145" s="196" t="s">
        <v>5192</v>
      </c>
      <c r="H145" s="197">
        <v>5</v>
      </c>
      <c r="I145" s="198"/>
      <c r="J145" s="199">
        <f t="shared" si="20"/>
        <v>0</v>
      </c>
      <c r="K145" s="195" t="s">
        <v>19</v>
      </c>
      <c r="L145" s="40"/>
      <c r="M145" s="200" t="s">
        <v>19</v>
      </c>
      <c r="N145" s="201" t="s">
        <v>43</v>
      </c>
      <c r="O145" s="65"/>
      <c r="P145" s="202">
        <f t="shared" si="21"/>
        <v>0</v>
      </c>
      <c r="Q145" s="202">
        <v>0</v>
      </c>
      <c r="R145" s="202">
        <f t="shared" si="22"/>
        <v>0</v>
      </c>
      <c r="S145" s="202">
        <v>0</v>
      </c>
      <c r="T145" s="203">
        <f t="shared" si="23"/>
        <v>0</v>
      </c>
      <c r="U145" s="35"/>
      <c r="V145" s="35"/>
      <c r="W145" s="35"/>
      <c r="X145" s="35"/>
      <c r="Y145" s="35"/>
      <c r="Z145" s="35"/>
      <c r="AA145" s="35"/>
      <c r="AB145" s="35"/>
      <c r="AC145" s="35"/>
      <c r="AD145" s="35"/>
      <c r="AE145" s="35"/>
      <c r="AR145" s="204" t="s">
        <v>212</v>
      </c>
      <c r="AT145" s="204" t="s">
        <v>208</v>
      </c>
      <c r="AU145" s="204" t="s">
        <v>80</v>
      </c>
      <c r="AY145" s="18" t="s">
        <v>206</v>
      </c>
      <c r="BE145" s="205">
        <f t="shared" si="24"/>
        <v>0</v>
      </c>
      <c r="BF145" s="205">
        <f t="shared" si="25"/>
        <v>0</v>
      </c>
      <c r="BG145" s="205">
        <f t="shared" si="26"/>
        <v>0</v>
      </c>
      <c r="BH145" s="205">
        <f t="shared" si="27"/>
        <v>0</v>
      </c>
      <c r="BI145" s="205">
        <f t="shared" si="28"/>
        <v>0</v>
      </c>
      <c r="BJ145" s="18" t="s">
        <v>80</v>
      </c>
      <c r="BK145" s="205">
        <f t="shared" si="29"/>
        <v>0</v>
      </c>
      <c r="BL145" s="18" t="s">
        <v>212</v>
      </c>
      <c r="BM145" s="204" t="s">
        <v>768</v>
      </c>
    </row>
    <row r="146" spans="1:65" s="2" customFormat="1" ht="16.5" customHeight="1">
      <c r="A146" s="35"/>
      <c r="B146" s="36"/>
      <c r="C146" s="193" t="s">
        <v>72</v>
      </c>
      <c r="D146" s="193" t="s">
        <v>208</v>
      </c>
      <c r="E146" s="194" t="s">
        <v>5395</v>
      </c>
      <c r="F146" s="195" t="s">
        <v>5396</v>
      </c>
      <c r="G146" s="196" t="s">
        <v>5192</v>
      </c>
      <c r="H146" s="197">
        <v>20</v>
      </c>
      <c r="I146" s="198"/>
      <c r="J146" s="199">
        <f t="shared" si="20"/>
        <v>0</v>
      </c>
      <c r="K146" s="195" t="s">
        <v>19</v>
      </c>
      <c r="L146" s="40"/>
      <c r="M146" s="200" t="s">
        <v>19</v>
      </c>
      <c r="N146" s="201" t="s">
        <v>43</v>
      </c>
      <c r="O146" s="65"/>
      <c r="P146" s="202">
        <f t="shared" si="21"/>
        <v>0</v>
      </c>
      <c r="Q146" s="202">
        <v>0</v>
      </c>
      <c r="R146" s="202">
        <f t="shared" si="22"/>
        <v>0</v>
      </c>
      <c r="S146" s="202">
        <v>0</v>
      </c>
      <c r="T146" s="203">
        <f t="shared" si="23"/>
        <v>0</v>
      </c>
      <c r="U146" s="35"/>
      <c r="V146" s="35"/>
      <c r="W146" s="35"/>
      <c r="X146" s="35"/>
      <c r="Y146" s="35"/>
      <c r="Z146" s="35"/>
      <c r="AA146" s="35"/>
      <c r="AB146" s="35"/>
      <c r="AC146" s="35"/>
      <c r="AD146" s="35"/>
      <c r="AE146" s="35"/>
      <c r="AR146" s="204" t="s">
        <v>212</v>
      </c>
      <c r="AT146" s="204" t="s">
        <v>208</v>
      </c>
      <c r="AU146" s="204" t="s">
        <v>80</v>
      </c>
      <c r="AY146" s="18" t="s">
        <v>206</v>
      </c>
      <c r="BE146" s="205">
        <f t="shared" si="24"/>
        <v>0</v>
      </c>
      <c r="BF146" s="205">
        <f t="shared" si="25"/>
        <v>0</v>
      </c>
      <c r="BG146" s="205">
        <f t="shared" si="26"/>
        <v>0</v>
      </c>
      <c r="BH146" s="205">
        <f t="shared" si="27"/>
        <v>0</v>
      </c>
      <c r="BI146" s="205">
        <f t="shared" si="28"/>
        <v>0</v>
      </c>
      <c r="BJ146" s="18" t="s">
        <v>80</v>
      </c>
      <c r="BK146" s="205">
        <f t="shared" si="29"/>
        <v>0</v>
      </c>
      <c r="BL146" s="18" t="s">
        <v>212</v>
      </c>
      <c r="BM146" s="204" t="s">
        <v>774</v>
      </c>
    </row>
    <row r="147" spans="1:65" s="2" customFormat="1" ht="21.75" customHeight="1">
      <c r="A147" s="35"/>
      <c r="B147" s="36"/>
      <c r="C147" s="193" t="s">
        <v>72</v>
      </c>
      <c r="D147" s="193" t="s">
        <v>208</v>
      </c>
      <c r="E147" s="194" t="s">
        <v>5397</v>
      </c>
      <c r="F147" s="195" t="s">
        <v>5398</v>
      </c>
      <c r="G147" s="196" t="s">
        <v>5192</v>
      </c>
      <c r="H147" s="197">
        <v>55</v>
      </c>
      <c r="I147" s="198"/>
      <c r="J147" s="199">
        <f t="shared" si="20"/>
        <v>0</v>
      </c>
      <c r="K147" s="195" t="s">
        <v>19</v>
      </c>
      <c r="L147" s="40"/>
      <c r="M147" s="200" t="s">
        <v>19</v>
      </c>
      <c r="N147" s="201" t="s">
        <v>43</v>
      </c>
      <c r="O147" s="65"/>
      <c r="P147" s="202">
        <f t="shared" si="21"/>
        <v>0</v>
      </c>
      <c r="Q147" s="202">
        <v>0</v>
      </c>
      <c r="R147" s="202">
        <f t="shared" si="22"/>
        <v>0</v>
      </c>
      <c r="S147" s="202">
        <v>0</v>
      </c>
      <c r="T147" s="203">
        <f t="shared" si="23"/>
        <v>0</v>
      </c>
      <c r="U147" s="35"/>
      <c r="V147" s="35"/>
      <c r="W147" s="35"/>
      <c r="X147" s="35"/>
      <c r="Y147" s="35"/>
      <c r="Z147" s="35"/>
      <c r="AA147" s="35"/>
      <c r="AB147" s="35"/>
      <c r="AC147" s="35"/>
      <c r="AD147" s="35"/>
      <c r="AE147" s="35"/>
      <c r="AR147" s="204" t="s">
        <v>212</v>
      </c>
      <c r="AT147" s="204" t="s">
        <v>208</v>
      </c>
      <c r="AU147" s="204" t="s">
        <v>80</v>
      </c>
      <c r="AY147" s="18" t="s">
        <v>206</v>
      </c>
      <c r="BE147" s="205">
        <f t="shared" si="24"/>
        <v>0</v>
      </c>
      <c r="BF147" s="205">
        <f t="shared" si="25"/>
        <v>0</v>
      </c>
      <c r="BG147" s="205">
        <f t="shared" si="26"/>
        <v>0</v>
      </c>
      <c r="BH147" s="205">
        <f t="shared" si="27"/>
        <v>0</v>
      </c>
      <c r="BI147" s="205">
        <f t="shared" si="28"/>
        <v>0</v>
      </c>
      <c r="BJ147" s="18" t="s">
        <v>80</v>
      </c>
      <c r="BK147" s="205">
        <f t="shared" si="29"/>
        <v>0</v>
      </c>
      <c r="BL147" s="18" t="s">
        <v>212</v>
      </c>
      <c r="BM147" s="204" t="s">
        <v>782</v>
      </c>
    </row>
    <row r="148" spans="1:65" s="2" customFormat="1" ht="21.75" customHeight="1">
      <c r="A148" s="35"/>
      <c r="B148" s="36"/>
      <c r="C148" s="193" t="s">
        <v>72</v>
      </c>
      <c r="D148" s="193" t="s">
        <v>208</v>
      </c>
      <c r="E148" s="194" t="s">
        <v>5399</v>
      </c>
      <c r="F148" s="195" t="s">
        <v>5400</v>
      </c>
      <c r="G148" s="196" t="s">
        <v>5192</v>
      </c>
      <c r="H148" s="197">
        <v>10</v>
      </c>
      <c r="I148" s="198"/>
      <c r="J148" s="199">
        <f t="shared" si="20"/>
        <v>0</v>
      </c>
      <c r="K148" s="195" t="s">
        <v>19</v>
      </c>
      <c r="L148" s="40"/>
      <c r="M148" s="200" t="s">
        <v>19</v>
      </c>
      <c r="N148" s="201" t="s">
        <v>43</v>
      </c>
      <c r="O148" s="65"/>
      <c r="P148" s="202">
        <f t="shared" si="21"/>
        <v>0</v>
      </c>
      <c r="Q148" s="202">
        <v>0</v>
      </c>
      <c r="R148" s="202">
        <f t="shared" si="22"/>
        <v>0</v>
      </c>
      <c r="S148" s="202">
        <v>0</v>
      </c>
      <c r="T148" s="203">
        <f t="shared" si="23"/>
        <v>0</v>
      </c>
      <c r="U148" s="35"/>
      <c r="V148" s="35"/>
      <c r="W148" s="35"/>
      <c r="X148" s="35"/>
      <c r="Y148" s="35"/>
      <c r="Z148" s="35"/>
      <c r="AA148" s="35"/>
      <c r="AB148" s="35"/>
      <c r="AC148" s="35"/>
      <c r="AD148" s="35"/>
      <c r="AE148" s="35"/>
      <c r="AR148" s="204" t="s">
        <v>212</v>
      </c>
      <c r="AT148" s="204" t="s">
        <v>208</v>
      </c>
      <c r="AU148" s="204" t="s">
        <v>80</v>
      </c>
      <c r="AY148" s="18" t="s">
        <v>206</v>
      </c>
      <c r="BE148" s="205">
        <f t="shared" si="24"/>
        <v>0</v>
      </c>
      <c r="BF148" s="205">
        <f t="shared" si="25"/>
        <v>0</v>
      </c>
      <c r="BG148" s="205">
        <f t="shared" si="26"/>
        <v>0</v>
      </c>
      <c r="BH148" s="205">
        <f t="shared" si="27"/>
        <v>0</v>
      </c>
      <c r="BI148" s="205">
        <f t="shared" si="28"/>
        <v>0</v>
      </c>
      <c r="BJ148" s="18" t="s">
        <v>80</v>
      </c>
      <c r="BK148" s="205">
        <f t="shared" si="29"/>
        <v>0</v>
      </c>
      <c r="BL148" s="18" t="s">
        <v>212</v>
      </c>
      <c r="BM148" s="204" t="s">
        <v>786</v>
      </c>
    </row>
    <row r="149" spans="1:65" s="2" customFormat="1" ht="21.75" customHeight="1">
      <c r="A149" s="35"/>
      <c r="B149" s="36"/>
      <c r="C149" s="193" t="s">
        <v>72</v>
      </c>
      <c r="D149" s="193" t="s">
        <v>208</v>
      </c>
      <c r="E149" s="194" t="s">
        <v>5401</v>
      </c>
      <c r="F149" s="195" t="s">
        <v>5402</v>
      </c>
      <c r="G149" s="196" t="s">
        <v>5192</v>
      </c>
      <c r="H149" s="197">
        <v>95</v>
      </c>
      <c r="I149" s="198"/>
      <c r="J149" s="199">
        <f t="shared" si="20"/>
        <v>0</v>
      </c>
      <c r="K149" s="195" t="s">
        <v>19</v>
      </c>
      <c r="L149" s="40"/>
      <c r="M149" s="200" t="s">
        <v>19</v>
      </c>
      <c r="N149" s="201" t="s">
        <v>43</v>
      </c>
      <c r="O149" s="65"/>
      <c r="P149" s="202">
        <f t="shared" si="21"/>
        <v>0</v>
      </c>
      <c r="Q149" s="202">
        <v>0</v>
      </c>
      <c r="R149" s="202">
        <f t="shared" si="22"/>
        <v>0</v>
      </c>
      <c r="S149" s="202">
        <v>0</v>
      </c>
      <c r="T149" s="203">
        <f t="shared" si="23"/>
        <v>0</v>
      </c>
      <c r="U149" s="35"/>
      <c r="V149" s="35"/>
      <c r="W149" s="35"/>
      <c r="X149" s="35"/>
      <c r="Y149" s="35"/>
      <c r="Z149" s="35"/>
      <c r="AA149" s="35"/>
      <c r="AB149" s="35"/>
      <c r="AC149" s="35"/>
      <c r="AD149" s="35"/>
      <c r="AE149" s="35"/>
      <c r="AR149" s="204" t="s">
        <v>212</v>
      </c>
      <c r="AT149" s="204" t="s">
        <v>208</v>
      </c>
      <c r="AU149" s="204" t="s">
        <v>80</v>
      </c>
      <c r="AY149" s="18" t="s">
        <v>206</v>
      </c>
      <c r="BE149" s="205">
        <f t="shared" si="24"/>
        <v>0</v>
      </c>
      <c r="BF149" s="205">
        <f t="shared" si="25"/>
        <v>0</v>
      </c>
      <c r="BG149" s="205">
        <f t="shared" si="26"/>
        <v>0</v>
      </c>
      <c r="BH149" s="205">
        <f t="shared" si="27"/>
        <v>0</v>
      </c>
      <c r="BI149" s="205">
        <f t="shared" si="28"/>
        <v>0</v>
      </c>
      <c r="BJ149" s="18" t="s">
        <v>80</v>
      </c>
      <c r="BK149" s="205">
        <f t="shared" si="29"/>
        <v>0</v>
      </c>
      <c r="BL149" s="18" t="s">
        <v>212</v>
      </c>
      <c r="BM149" s="204" t="s">
        <v>791</v>
      </c>
    </row>
    <row r="150" spans="1:65" s="2" customFormat="1" ht="21.75" customHeight="1">
      <c r="A150" s="35"/>
      <c r="B150" s="36"/>
      <c r="C150" s="193" t="s">
        <v>72</v>
      </c>
      <c r="D150" s="193" t="s">
        <v>208</v>
      </c>
      <c r="E150" s="194" t="s">
        <v>5403</v>
      </c>
      <c r="F150" s="195" t="s">
        <v>5404</v>
      </c>
      <c r="G150" s="196" t="s">
        <v>5192</v>
      </c>
      <c r="H150" s="197">
        <v>75</v>
      </c>
      <c r="I150" s="198"/>
      <c r="J150" s="199">
        <f t="shared" si="20"/>
        <v>0</v>
      </c>
      <c r="K150" s="195" t="s">
        <v>19</v>
      </c>
      <c r="L150" s="40"/>
      <c r="M150" s="200" t="s">
        <v>19</v>
      </c>
      <c r="N150" s="201" t="s">
        <v>43</v>
      </c>
      <c r="O150" s="65"/>
      <c r="P150" s="202">
        <f t="shared" si="21"/>
        <v>0</v>
      </c>
      <c r="Q150" s="202">
        <v>0</v>
      </c>
      <c r="R150" s="202">
        <f t="shared" si="22"/>
        <v>0</v>
      </c>
      <c r="S150" s="202">
        <v>0</v>
      </c>
      <c r="T150" s="203">
        <f t="shared" si="23"/>
        <v>0</v>
      </c>
      <c r="U150" s="35"/>
      <c r="V150" s="35"/>
      <c r="W150" s="35"/>
      <c r="X150" s="35"/>
      <c r="Y150" s="35"/>
      <c r="Z150" s="35"/>
      <c r="AA150" s="35"/>
      <c r="AB150" s="35"/>
      <c r="AC150" s="35"/>
      <c r="AD150" s="35"/>
      <c r="AE150" s="35"/>
      <c r="AR150" s="204" t="s">
        <v>212</v>
      </c>
      <c r="AT150" s="204" t="s">
        <v>208</v>
      </c>
      <c r="AU150" s="204" t="s">
        <v>80</v>
      </c>
      <c r="AY150" s="18" t="s">
        <v>206</v>
      </c>
      <c r="BE150" s="205">
        <f t="shared" si="24"/>
        <v>0</v>
      </c>
      <c r="BF150" s="205">
        <f t="shared" si="25"/>
        <v>0</v>
      </c>
      <c r="BG150" s="205">
        <f t="shared" si="26"/>
        <v>0</v>
      </c>
      <c r="BH150" s="205">
        <f t="shared" si="27"/>
        <v>0</v>
      </c>
      <c r="BI150" s="205">
        <f t="shared" si="28"/>
        <v>0</v>
      </c>
      <c r="BJ150" s="18" t="s">
        <v>80</v>
      </c>
      <c r="BK150" s="205">
        <f t="shared" si="29"/>
        <v>0</v>
      </c>
      <c r="BL150" s="18" t="s">
        <v>212</v>
      </c>
      <c r="BM150" s="204" t="s">
        <v>796</v>
      </c>
    </row>
    <row r="151" spans="1:65" s="2" customFormat="1" ht="21.75" customHeight="1">
      <c r="A151" s="35"/>
      <c r="B151" s="36"/>
      <c r="C151" s="193" t="s">
        <v>72</v>
      </c>
      <c r="D151" s="193" t="s">
        <v>208</v>
      </c>
      <c r="E151" s="194" t="s">
        <v>5405</v>
      </c>
      <c r="F151" s="195" t="s">
        <v>5406</v>
      </c>
      <c r="G151" s="196" t="s">
        <v>5192</v>
      </c>
      <c r="H151" s="197">
        <v>20</v>
      </c>
      <c r="I151" s="198"/>
      <c r="J151" s="199">
        <f t="shared" si="20"/>
        <v>0</v>
      </c>
      <c r="K151" s="195" t="s">
        <v>19</v>
      </c>
      <c r="L151" s="40"/>
      <c r="M151" s="200" t="s">
        <v>19</v>
      </c>
      <c r="N151" s="201" t="s">
        <v>43</v>
      </c>
      <c r="O151" s="65"/>
      <c r="P151" s="202">
        <f t="shared" si="21"/>
        <v>0</v>
      </c>
      <c r="Q151" s="202">
        <v>0</v>
      </c>
      <c r="R151" s="202">
        <f t="shared" si="22"/>
        <v>0</v>
      </c>
      <c r="S151" s="202">
        <v>0</v>
      </c>
      <c r="T151" s="203">
        <f t="shared" si="23"/>
        <v>0</v>
      </c>
      <c r="U151" s="35"/>
      <c r="V151" s="35"/>
      <c r="W151" s="35"/>
      <c r="X151" s="35"/>
      <c r="Y151" s="35"/>
      <c r="Z151" s="35"/>
      <c r="AA151" s="35"/>
      <c r="AB151" s="35"/>
      <c r="AC151" s="35"/>
      <c r="AD151" s="35"/>
      <c r="AE151" s="35"/>
      <c r="AR151" s="204" t="s">
        <v>212</v>
      </c>
      <c r="AT151" s="204" t="s">
        <v>208</v>
      </c>
      <c r="AU151" s="204" t="s">
        <v>80</v>
      </c>
      <c r="AY151" s="18" t="s">
        <v>206</v>
      </c>
      <c r="BE151" s="205">
        <f t="shared" si="24"/>
        <v>0</v>
      </c>
      <c r="BF151" s="205">
        <f t="shared" si="25"/>
        <v>0</v>
      </c>
      <c r="BG151" s="205">
        <f t="shared" si="26"/>
        <v>0</v>
      </c>
      <c r="BH151" s="205">
        <f t="shared" si="27"/>
        <v>0</v>
      </c>
      <c r="BI151" s="205">
        <f t="shared" si="28"/>
        <v>0</v>
      </c>
      <c r="BJ151" s="18" t="s">
        <v>80</v>
      </c>
      <c r="BK151" s="205">
        <f t="shared" si="29"/>
        <v>0</v>
      </c>
      <c r="BL151" s="18" t="s">
        <v>212</v>
      </c>
      <c r="BM151" s="204" t="s">
        <v>803</v>
      </c>
    </row>
    <row r="152" spans="1:65" s="2" customFormat="1" ht="21.75" customHeight="1">
      <c r="A152" s="35"/>
      <c r="B152" s="36"/>
      <c r="C152" s="193" t="s">
        <v>72</v>
      </c>
      <c r="D152" s="193" t="s">
        <v>208</v>
      </c>
      <c r="E152" s="194" t="s">
        <v>5407</v>
      </c>
      <c r="F152" s="195" t="s">
        <v>5408</v>
      </c>
      <c r="G152" s="196" t="s">
        <v>5192</v>
      </c>
      <c r="H152" s="197">
        <v>30</v>
      </c>
      <c r="I152" s="198"/>
      <c r="J152" s="199">
        <f t="shared" si="20"/>
        <v>0</v>
      </c>
      <c r="K152" s="195" t="s">
        <v>19</v>
      </c>
      <c r="L152" s="40"/>
      <c r="M152" s="200" t="s">
        <v>19</v>
      </c>
      <c r="N152" s="201" t="s">
        <v>43</v>
      </c>
      <c r="O152" s="65"/>
      <c r="P152" s="202">
        <f t="shared" si="21"/>
        <v>0</v>
      </c>
      <c r="Q152" s="202">
        <v>0</v>
      </c>
      <c r="R152" s="202">
        <f t="shared" si="22"/>
        <v>0</v>
      </c>
      <c r="S152" s="202">
        <v>0</v>
      </c>
      <c r="T152" s="203">
        <f t="shared" si="23"/>
        <v>0</v>
      </c>
      <c r="U152" s="35"/>
      <c r="V152" s="35"/>
      <c r="W152" s="35"/>
      <c r="X152" s="35"/>
      <c r="Y152" s="35"/>
      <c r="Z152" s="35"/>
      <c r="AA152" s="35"/>
      <c r="AB152" s="35"/>
      <c r="AC152" s="35"/>
      <c r="AD152" s="35"/>
      <c r="AE152" s="35"/>
      <c r="AR152" s="204" t="s">
        <v>212</v>
      </c>
      <c r="AT152" s="204" t="s">
        <v>208</v>
      </c>
      <c r="AU152" s="204" t="s">
        <v>80</v>
      </c>
      <c r="AY152" s="18" t="s">
        <v>206</v>
      </c>
      <c r="BE152" s="205">
        <f t="shared" si="24"/>
        <v>0</v>
      </c>
      <c r="BF152" s="205">
        <f t="shared" si="25"/>
        <v>0</v>
      </c>
      <c r="BG152" s="205">
        <f t="shared" si="26"/>
        <v>0</v>
      </c>
      <c r="BH152" s="205">
        <f t="shared" si="27"/>
        <v>0</v>
      </c>
      <c r="BI152" s="205">
        <f t="shared" si="28"/>
        <v>0</v>
      </c>
      <c r="BJ152" s="18" t="s">
        <v>80</v>
      </c>
      <c r="BK152" s="205">
        <f t="shared" si="29"/>
        <v>0</v>
      </c>
      <c r="BL152" s="18" t="s">
        <v>212</v>
      </c>
      <c r="BM152" s="204" t="s">
        <v>812</v>
      </c>
    </row>
    <row r="153" spans="1:65" s="2" customFormat="1" ht="21.75" customHeight="1">
      <c r="A153" s="35"/>
      <c r="B153" s="36"/>
      <c r="C153" s="193" t="s">
        <v>72</v>
      </c>
      <c r="D153" s="193" t="s">
        <v>208</v>
      </c>
      <c r="E153" s="194" t="s">
        <v>5409</v>
      </c>
      <c r="F153" s="195" t="s">
        <v>5410</v>
      </c>
      <c r="G153" s="196" t="s">
        <v>325</v>
      </c>
      <c r="H153" s="197">
        <v>480</v>
      </c>
      <c r="I153" s="198"/>
      <c r="J153" s="199">
        <f t="shared" si="20"/>
        <v>0</v>
      </c>
      <c r="K153" s="195" t="s">
        <v>19</v>
      </c>
      <c r="L153" s="40"/>
      <c r="M153" s="200" t="s">
        <v>19</v>
      </c>
      <c r="N153" s="201" t="s">
        <v>43</v>
      </c>
      <c r="O153" s="65"/>
      <c r="P153" s="202">
        <f t="shared" si="21"/>
        <v>0</v>
      </c>
      <c r="Q153" s="202">
        <v>0</v>
      </c>
      <c r="R153" s="202">
        <f t="shared" si="22"/>
        <v>0</v>
      </c>
      <c r="S153" s="202">
        <v>0</v>
      </c>
      <c r="T153" s="203">
        <f t="shared" si="23"/>
        <v>0</v>
      </c>
      <c r="U153" s="35"/>
      <c r="V153" s="35"/>
      <c r="W153" s="35"/>
      <c r="X153" s="35"/>
      <c r="Y153" s="35"/>
      <c r="Z153" s="35"/>
      <c r="AA153" s="35"/>
      <c r="AB153" s="35"/>
      <c r="AC153" s="35"/>
      <c r="AD153" s="35"/>
      <c r="AE153" s="35"/>
      <c r="AR153" s="204" t="s">
        <v>212</v>
      </c>
      <c r="AT153" s="204" t="s">
        <v>208</v>
      </c>
      <c r="AU153" s="204" t="s">
        <v>80</v>
      </c>
      <c r="AY153" s="18" t="s">
        <v>206</v>
      </c>
      <c r="BE153" s="205">
        <f t="shared" si="24"/>
        <v>0</v>
      </c>
      <c r="BF153" s="205">
        <f t="shared" si="25"/>
        <v>0</v>
      </c>
      <c r="BG153" s="205">
        <f t="shared" si="26"/>
        <v>0</v>
      </c>
      <c r="BH153" s="205">
        <f t="shared" si="27"/>
        <v>0</v>
      </c>
      <c r="BI153" s="205">
        <f t="shared" si="28"/>
        <v>0</v>
      </c>
      <c r="BJ153" s="18" t="s">
        <v>80</v>
      </c>
      <c r="BK153" s="205">
        <f t="shared" si="29"/>
        <v>0</v>
      </c>
      <c r="BL153" s="18" t="s">
        <v>212</v>
      </c>
      <c r="BM153" s="204" t="s">
        <v>818</v>
      </c>
    </row>
    <row r="154" spans="1:65" s="2" customFormat="1" ht="16.5" customHeight="1">
      <c r="A154" s="35"/>
      <c r="B154" s="36"/>
      <c r="C154" s="193" t="s">
        <v>72</v>
      </c>
      <c r="D154" s="193" t="s">
        <v>208</v>
      </c>
      <c r="E154" s="194" t="s">
        <v>5411</v>
      </c>
      <c r="F154" s="195" t="s">
        <v>5412</v>
      </c>
      <c r="G154" s="196" t="s">
        <v>325</v>
      </c>
      <c r="H154" s="197">
        <v>100</v>
      </c>
      <c r="I154" s="198"/>
      <c r="J154" s="199">
        <f t="shared" si="20"/>
        <v>0</v>
      </c>
      <c r="K154" s="195" t="s">
        <v>19</v>
      </c>
      <c r="L154" s="40"/>
      <c r="M154" s="200" t="s">
        <v>19</v>
      </c>
      <c r="N154" s="201" t="s">
        <v>43</v>
      </c>
      <c r="O154" s="65"/>
      <c r="P154" s="202">
        <f t="shared" si="21"/>
        <v>0</v>
      </c>
      <c r="Q154" s="202">
        <v>0</v>
      </c>
      <c r="R154" s="202">
        <f t="shared" si="22"/>
        <v>0</v>
      </c>
      <c r="S154" s="202">
        <v>0</v>
      </c>
      <c r="T154" s="203">
        <f t="shared" si="23"/>
        <v>0</v>
      </c>
      <c r="U154" s="35"/>
      <c r="V154" s="35"/>
      <c r="W154" s="35"/>
      <c r="X154" s="35"/>
      <c r="Y154" s="35"/>
      <c r="Z154" s="35"/>
      <c r="AA154" s="35"/>
      <c r="AB154" s="35"/>
      <c r="AC154" s="35"/>
      <c r="AD154" s="35"/>
      <c r="AE154" s="35"/>
      <c r="AR154" s="204" t="s">
        <v>212</v>
      </c>
      <c r="AT154" s="204" t="s">
        <v>208</v>
      </c>
      <c r="AU154" s="204" t="s">
        <v>80</v>
      </c>
      <c r="AY154" s="18" t="s">
        <v>206</v>
      </c>
      <c r="BE154" s="205">
        <f t="shared" si="24"/>
        <v>0</v>
      </c>
      <c r="BF154" s="205">
        <f t="shared" si="25"/>
        <v>0</v>
      </c>
      <c r="BG154" s="205">
        <f t="shared" si="26"/>
        <v>0</v>
      </c>
      <c r="BH154" s="205">
        <f t="shared" si="27"/>
        <v>0</v>
      </c>
      <c r="BI154" s="205">
        <f t="shared" si="28"/>
        <v>0</v>
      </c>
      <c r="BJ154" s="18" t="s">
        <v>80</v>
      </c>
      <c r="BK154" s="205">
        <f t="shared" si="29"/>
        <v>0</v>
      </c>
      <c r="BL154" s="18" t="s">
        <v>212</v>
      </c>
      <c r="BM154" s="204" t="s">
        <v>823</v>
      </c>
    </row>
    <row r="155" spans="1:65" s="2" customFormat="1" ht="16.5" customHeight="1">
      <c r="A155" s="35"/>
      <c r="B155" s="36"/>
      <c r="C155" s="193" t="s">
        <v>72</v>
      </c>
      <c r="D155" s="193" t="s">
        <v>208</v>
      </c>
      <c r="E155" s="194" t="s">
        <v>5413</v>
      </c>
      <c r="F155" s="195" t="s">
        <v>5414</v>
      </c>
      <c r="G155" s="196" t="s">
        <v>325</v>
      </c>
      <c r="H155" s="197">
        <v>180</v>
      </c>
      <c r="I155" s="198"/>
      <c r="J155" s="199">
        <f t="shared" si="20"/>
        <v>0</v>
      </c>
      <c r="K155" s="195" t="s">
        <v>19</v>
      </c>
      <c r="L155" s="40"/>
      <c r="M155" s="200" t="s">
        <v>19</v>
      </c>
      <c r="N155" s="201" t="s">
        <v>43</v>
      </c>
      <c r="O155" s="65"/>
      <c r="P155" s="202">
        <f t="shared" si="21"/>
        <v>0</v>
      </c>
      <c r="Q155" s="202">
        <v>0</v>
      </c>
      <c r="R155" s="202">
        <f t="shared" si="22"/>
        <v>0</v>
      </c>
      <c r="S155" s="202">
        <v>0</v>
      </c>
      <c r="T155" s="203">
        <f t="shared" si="23"/>
        <v>0</v>
      </c>
      <c r="U155" s="35"/>
      <c r="V155" s="35"/>
      <c r="W155" s="35"/>
      <c r="X155" s="35"/>
      <c r="Y155" s="35"/>
      <c r="Z155" s="35"/>
      <c r="AA155" s="35"/>
      <c r="AB155" s="35"/>
      <c r="AC155" s="35"/>
      <c r="AD155" s="35"/>
      <c r="AE155" s="35"/>
      <c r="AR155" s="204" t="s">
        <v>212</v>
      </c>
      <c r="AT155" s="204" t="s">
        <v>208</v>
      </c>
      <c r="AU155" s="204" t="s">
        <v>80</v>
      </c>
      <c r="AY155" s="18" t="s">
        <v>206</v>
      </c>
      <c r="BE155" s="205">
        <f t="shared" si="24"/>
        <v>0</v>
      </c>
      <c r="BF155" s="205">
        <f t="shared" si="25"/>
        <v>0</v>
      </c>
      <c r="BG155" s="205">
        <f t="shared" si="26"/>
        <v>0</v>
      </c>
      <c r="BH155" s="205">
        <f t="shared" si="27"/>
        <v>0</v>
      </c>
      <c r="BI155" s="205">
        <f t="shared" si="28"/>
        <v>0</v>
      </c>
      <c r="BJ155" s="18" t="s">
        <v>80</v>
      </c>
      <c r="BK155" s="205">
        <f t="shared" si="29"/>
        <v>0</v>
      </c>
      <c r="BL155" s="18" t="s">
        <v>212</v>
      </c>
      <c r="BM155" s="204" t="s">
        <v>831</v>
      </c>
    </row>
    <row r="156" spans="1:65" s="2" customFormat="1" ht="16.5" customHeight="1">
      <c r="A156" s="35"/>
      <c r="B156" s="36"/>
      <c r="C156" s="193" t="s">
        <v>72</v>
      </c>
      <c r="D156" s="193" t="s">
        <v>208</v>
      </c>
      <c r="E156" s="194" t="s">
        <v>5415</v>
      </c>
      <c r="F156" s="195" t="s">
        <v>5416</v>
      </c>
      <c r="G156" s="196" t="s">
        <v>325</v>
      </c>
      <c r="H156" s="197">
        <v>300</v>
      </c>
      <c r="I156" s="198"/>
      <c r="J156" s="199">
        <f t="shared" si="20"/>
        <v>0</v>
      </c>
      <c r="K156" s="195" t="s">
        <v>19</v>
      </c>
      <c r="L156" s="40"/>
      <c r="M156" s="200" t="s">
        <v>19</v>
      </c>
      <c r="N156" s="201" t="s">
        <v>43</v>
      </c>
      <c r="O156" s="65"/>
      <c r="P156" s="202">
        <f t="shared" si="21"/>
        <v>0</v>
      </c>
      <c r="Q156" s="202">
        <v>0</v>
      </c>
      <c r="R156" s="202">
        <f t="shared" si="22"/>
        <v>0</v>
      </c>
      <c r="S156" s="202">
        <v>0</v>
      </c>
      <c r="T156" s="203">
        <f t="shared" si="23"/>
        <v>0</v>
      </c>
      <c r="U156" s="35"/>
      <c r="V156" s="35"/>
      <c r="W156" s="35"/>
      <c r="X156" s="35"/>
      <c r="Y156" s="35"/>
      <c r="Z156" s="35"/>
      <c r="AA156" s="35"/>
      <c r="AB156" s="35"/>
      <c r="AC156" s="35"/>
      <c r="AD156" s="35"/>
      <c r="AE156" s="35"/>
      <c r="AR156" s="204" t="s">
        <v>212</v>
      </c>
      <c r="AT156" s="204" t="s">
        <v>208</v>
      </c>
      <c r="AU156" s="204" t="s">
        <v>80</v>
      </c>
      <c r="AY156" s="18" t="s">
        <v>206</v>
      </c>
      <c r="BE156" s="205">
        <f t="shared" si="24"/>
        <v>0</v>
      </c>
      <c r="BF156" s="205">
        <f t="shared" si="25"/>
        <v>0</v>
      </c>
      <c r="BG156" s="205">
        <f t="shared" si="26"/>
        <v>0</v>
      </c>
      <c r="BH156" s="205">
        <f t="shared" si="27"/>
        <v>0</v>
      </c>
      <c r="BI156" s="205">
        <f t="shared" si="28"/>
        <v>0</v>
      </c>
      <c r="BJ156" s="18" t="s">
        <v>80</v>
      </c>
      <c r="BK156" s="205">
        <f t="shared" si="29"/>
        <v>0</v>
      </c>
      <c r="BL156" s="18" t="s">
        <v>212</v>
      </c>
      <c r="BM156" s="204" t="s">
        <v>836</v>
      </c>
    </row>
    <row r="157" spans="1:65" s="12" customFormat="1" ht="25.9" customHeight="1">
      <c r="B157" s="177"/>
      <c r="C157" s="178"/>
      <c r="D157" s="179" t="s">
        <v>71</v>
      </c>
      <c r="E157" s="180" t="s">
        <v>846</v>
      </c>
      <c r="F157" s="180" t="s">
        <v>5329</v>
      </c>
      <c r="G157" s="178"/>
      <c r="H157" s="178"/>
      <c r="I157" s="181"/>
      <c r="J157" s="182">
        <f>BK157</f>
        <v>0</v>
      </c>
      <c r="K157" s="178"/>
      <c r="L157" s="183"/>
      <c r="M157" s="184"/>
      <c r="N157" s="185"/>
      <c r="O157" s="185"/>
      <c r="P157" s="186">
        <f>SUM(P158:P181)</f>
        <v>0</v>
      </c>
      <c r="Q157" s="185"/>
      <c r="R157" s="186">
        <f>SUM(R158:R181)</f>
        <v>0</v>
      </c>
      <c r="S157" s="185"/>
      <c r="T157" s="187">
        <f>SUM(T158:T181)</f>
        <v>0</v>
      </c>
      <c r="AR157" s="188" t="s">
        <v>80</v>
      </c>
      <c r="AT157" s="189" t="s">
        <v>71</v>
      </c>
      <c r="AU157" s="189" t="s">
        <v>72</v>
      </c>
      <c r="AY157" s="188" t="s">
        <v>206</v>
      </c>
      <c r="BK157" s="190">
        <f>SUM(BK158:BK181)</f>
        <v>0</v>
      </c>
    </row>
    <row r="158" spans="1:65" s="2" customFormat="1" ht="21.75" customHeight="1">
      <c r="A158" s="35"/>
      <c r="B158" s="36"/>
      <c r="C158" s="193" t="s">
        <v>72</v>
      </c>
      <c r="D158" s="193" t="s">
        <v>208</v>
      </c>
      <c r="E158" s="194" t="s">
        <v>5417</v>
      </c>
      <c r="F158" s="195" t="s">
        <v>5418</v>
      </c>
      <c r="G158" s="196" t="s">
        <v>862</v>
      </c>
      <c r="H158" s="197">
        <v>1</v>
      </c>
      <c r="I158" s="198"/>
      <c r="J158" s="199">
        <f>ROUND(I158*H158,2)</f>
        <v>0</v>
      </c>
      <c r="K158" s="195" t="s">
        <v>19</v>
      </c>
      <c r="L158" s="40"/>
      <c r="M158" s="200" t="s">
        <v>19</v>
      </c>
      <c r="N158" s="201" t="s">
        <v>43</v>
      </c>
      <c r="O158" s="65"/>
      <c r="P158" s="202">
        <f>O158*H158</f>
        <v>0</v>
      </c>
      <c r="Q158" s="202">
        <v>0</v>
      </c>
      <c r="R158" s="202">
        <f>Q158*H158</f>
        <v>0</v>
      </c>
      <c r="S158" s="202">
        <v>0</v>
      </c>
      <c r="T158" s="203">
        <f>S158*H158</f>
        <v>0</v>
      </c>
      <c r="U158" s="35"/>
      <c r="V158" s="35"/>
      <c r="W158" s="35"/>
      <c r="X158" s="35"/>
      <c r="Y158" s="35"/>
      <c r="Z158" s="35"/>
      <c r="AA158" s="35"/>
      <c r="AB158" s="35"/>
      <c r="AC158" s="35"/>
      <c r="AD158" s="35"/>
      <c r="AE158" s="35"/>
      <c r="AR158" s="204" t="s">
        <v>212</v>
      </c>
      <c r="AT158" s="204" t="s">
        <v>208</v>
      </c>
      <c r="AU158" s="204" t="s">
        <v>80</v>
      </c>
      <c r="AY158" s="18" t="s">
        <v>206</v>
      </c>
      <c r="BE158" s="205">
        <f>IF(N158="základní",J158,0)</f>
        <v>0</v>
      </c>
      <c r="BF158" s="205">
        <f>IF(N158="snížená",J158,0)</f>
        <v>0</v>
      </c>
      <c r="BG158" s="205">
        <f>IF(N158="zákl. přenesená",J158,0)</f>
        <v>0</v>
      </c>
      <c r="BH158" s="205">
        <f>IF(N158="sníž. přenesená",J158,0)</f>
        <v>0</v>
      </c>
      <c r="BI158" s="205">
        <f>IF(N158="nulová",J158,0)</f>
        <v>0</v>
      </c>
      <c r="BJ158" s="18" t="s">
        <v>80</v>
      </c>
      <c r="BK158" s="205">
        <f>ROUND(I158*H158,2)</f>
        <v>0</v>
      </c>
      <c r="BL158" s="18" t="s">
        <v>212</v>
      </c>
      <c r="BM158" s="204" t="s">
        <v>840</v>
      </c>
    </row>
    <row r="159" spans="1:65" s="2" customFormat="1" ht="48.75">
      <c r="A159" s="35"/>
      <c r="B159" s="36"/>
      <c r="C159" s="37"/>
      <c r="D159" s="208" t="s">
        <v>1104</v>
      </c>
      <c r="E159" s="37"/>
      <c r="F159" s="221" t="s">
        <v>5419</v>
      </c>
      <c r="G159" s="37"/>
      <c r="H159" s="37"/>
      <c r="I159" s="116"/>
      <c r="J159" s="37"/>
      <c r="K159" s="37"/>
      <c r="L159" s="40"/>
      <c r="M159" s="222"/>
      <c r="N159" s="223"/>
      <c r="O159" s="65"/>
      <c r="P159" s="65"/>
      <c r="Q159" s="65"/>
      <c r="R159" s="65"/>
      <c r="S159" s="65"/>
      <c r="T159" s="66"/>
      <c r="U159" s="35"/>
      <c r="V159" s="35"/>
      <c r="W159" s="35"/>
      <c r="X159" s="35"/>
      <c r="Y159" s="35"/>
      <c r="Z159" s="35"/>
      <c r="AA159" s="35"/>
      <c r="AB159" s="35"/>
      <c r="AC159" s="35"/>
      <c r="AD159" s="35"/>
      <c r="AE159" s="35"/>
      <c r="AT159" s="18" t="s">
        <v>1104</v>
      </c>
      <c r="AU159" s="18" t="s">
        <v>80</v>
      </c>
    </row>
    <row r="160" spans="1:65" s="2" customFormat="1" ht="16.5" customHeight="1">
      <c r="A160" s="35"/>
      <c r="B160" s="36"/>
      <c r="C160" s="193" t="s">
        <v>72</v>
      </c>
      <c r="D160" s="193" t="s">
        <v>208</v>
      </c>
      <c r="E160" s="194" t="s">
        <v>5344</v>
      </c>
      <c r="F160" s="195" t="s">
        <v>5345</v>
      </c>
      <c r="G160" s="196" t="s">
        <v>887</v>
      </c>
      <c r="H160" s="197">
        <v>1</v>
      </c>
      <c r="I160" s="198"/>
      <c r="J160" s="199">
        <f>ROUND(I160*H160,2)</f>
        <v>0</v>
      </c>
      <c r="K160" s="195" t="s">
        <v>19</v>
      </c>
      <c r="L160" s="40"/>
      <c r="M160" s="200" t="s">
        <v>19</v>
      </c>
      <c r="N160" s="201" t="s">
        <v>43</v>
      </c>
      <c r="O160" s="65"/>
      <c r="P160" s="202">
        <f>O160*H160</f>
        <v>0</v>
      </c>
      <c r="Q160" s="202">
        <v>0</v>
      </c>
      <c r="R160" s="202">
        <f>Q160*H160</f>
        <v>0</v>
      </c>
      <c r="S160" s="202">
        <v>0</v>
      </c>
      <c r="T160" s="203">
        <f>S160*H160</f>
        <v>0</v>
      </c>
      <c r="U160" s="35"/>
      <c r="V160" s="35"/>
      <c r="W160" s="35"/>
      <c r="X160" s="35"/>
      <c r="Y160" s="35"/>
      <c r="Z160" s="35"/>
      <c r="AA160" s="35"/>
      <c r="AB160" s="35"/>
      <c r="AC160" s="35"/>
      <c r="AD160" s="35"/>
      <c r="AE160" s="35"/>
      <c r="AR160" s="204" t="s">
        <v>212</v>
      </c>
      <c r="AT160" s="204" t="s">
        <v>208</v>
      </c>
      <c r="AU160" s="204" t="s">
        <v>80</v>
      </c>
      <c r="AY160" s="18" t="s">
        <v>206</v>
      </c>
      <c r="BE160" s="205">
        <f>IF(N160="základní",J160,0)</f>
        <v>0</v>
      </c>
      <c r="BF160" s="205">
        <f>IF(N160="snížená",J160,0)</f>
        <v>0</v>
      </c>
      <c r="BG160" s="205">
        <f>IF(N160="zákl. přenesená",J160,0)</f>
        <v>0</v>
      </c>
      <c r="BH160" s="205">
        <f>IF(N160="sníž. přenesená",J160,0)</f>
        <v>0</v>
      </c>
      <c r="BI160" s="205">
        <f>IF(N160="nulová",J160,0)</f>
        <v>0</v>
      </c>
      <c r="BJ160" s="18" t="s">
        <v>80</v>
      </c>
      <c r="BK160" s="205">
        <f>ROUND(I160*H160,2)</f>
        <v>0</v>
      </c>
      <c r="BL160" s="18" t="s">
        <v>212</v>
      </c>
      <c r="BM160" s="204" t="s">
        <v>1486</v>
      </c>
    </row>
    <row r="161" spans="1:65" s="2" customFormat="1" ht="16.5" customHeight="1">
      <c r="A161" s="35"/>
      <c r="B161" s="36"/>
      <c r="C161" s="193" t="s">
        <v>72</v>
      </c>
      <c r="D161" s="193" t="s">
        <v>208</v>
      </c>
      <c r="E161" s="194" t="s">
        <v>5420</v>
      </c>
      <c r="F161" s="195" t="s">
        <v>5421</v>
      </c>
      <c r="G161" s="196" t="s">
        <v>862</v>
      </c>
      <c r="H161" s="197">
        <v>7</v>
      </c>
      <c r="I161" s="198"/>
      <c r="J161" s="199">
        <f>ROUND(I161*H161,2)</f>
        <v>0</v>
      </c>
      <c r="K161" s="195" t="s">
        <v>19</v>
      </c>
      <c r="L161" s="40"/>
      <c r="M161" s="200" t="s">
        <v>19</v>
      </c>
      <c r="N161" s="201" t="s">
        <v>43</v>
      </c>
      <c r="O161" s="65"/>
      <c r="P161" s="202">
        <f>O161*H161</f>
        <v>0</v>
      </c>
      <c r="Q161" s="202">
        <v>0</v>
      </c>
      <c r="R161" s="202">
        <f>Q161*H161</f>
        <v>0</v>
      </c>
      <c r="S161" s="202">
        <v>0</v>
      </c>
      <c r="T161" s="203">
        <f>S161*H161</f>
        <v>0</v>
      </c>
      <c r="U161" s="35"/>
      <c r="V161" s="35"/>
      <c r="W161" s="35"/>
      <c r="X161" s="35"/>
      <c r="Y161" s="35"/>
      <c r="Z161" s="35"/>
      <c r="AA161" s="35"/>
      <c r="AB161" s="35"/>
      <c r="AC161" s="35"/>
      <c r="AD161" s="35"/>
      <c r="AE161" s="35"/>
      <c r="AR161" s="204" t="s">
        <v>212</v>
      </c>
      <c r="AT161" s="204" t="s">
        <v>208</v>
      </c>
      <c r="AU161" s="204" t="s">
        <v>80</v>
      </c>
      <c r="AY161" s="18" t="s">
        <v>206</v>
      </c>
      <c r="BE161" s="205">
        <f>IF(N161="základní",J161,0)</f>
        <v>0</v>
      </c>
      <c r="BF161" s="205">
        <f>IF(N161="snížená",J161,0)</f>
        <v>0</v>
      </c>
      <c r="BG161" s="205">
        <f>IF(N161="zákl. přenesená",J161,0)</f>
        <v>0</v>
      </c>
      <c r="BH161" s="205">
        <f>IF(N161="sníž. přenesená",J161,0)</f>
        <v>0</v>
      </c>
      <c r="BI161" s="205">
        <f>IF(N161="nulová",J161,0)</f>
        <v>0</v>
      </c>
      <c r="BJ161" s="18" t="s">
        <v>80</v>
      </c>
      <c r="BK161" s="205">
        <f>ROUND(I161*H161,2)</f>
        <v>0</v>
      </c>
      <c r="BL161" s="18" t="s">
        <v>212</v>
      </c>
      <c r="BM161" s="204" t="s">
        <v>1489</v>
      </c>
    </row>
    <row r="162" spans="1:65" s="2" customFormat="1" ht="19.5">
      <c r="A162" s="35"/>
      <c r="B162" s="36"/>
      <c r="C162" s="37"/>
      <c r="D162" s="208" t="s">
        <v>1104</v>
      </c>
      <c r="E162" s="37"/>
      <c r="F162" s="221" t="s">
        <v>5422</v>
      </c>
      <c r="G162" s="37"/>
      <c r="H162" s="37"/>
      <c r="I162" s="116"/>
      <c r="J162" s="37"/>
      <c r="K162" s="37"/>
      <c r="L162" s="40"/>
      <c r="M162" s="222"/>
      <c r="N162" s="223"/>
      <c r="O162" s="65"/>
      <c r="P162" s="65"/>
      <c r="Q162" s="65"/>
      <c r="R162" s="65"/>
      <c r="S162" s="65"/>
      <c r="T162" s="66"/>
      <c r="U162" s="35"/>
      <c r="V162" s="35"/>
      <c r="W162" s="35"/>
      <c r="X162" s="35"/>
      <c r="Y162" s="35"/>
      <c r="Z162" s="35"/>
      <c r="AA162" s="35"/>
      <c r="AB162" s="35"/>
      <c r="AC162" s="35"/>
      <c r="AD162" s="35"/>
      <c r="AE162" s="35"/>
      <c r="AT162" s="18" t="s">
        <v>1104</v>
      </c>
      <c r="AU162" s="18" t="s">
        <v>80</v>
      </c>
    </row>
    <row r="163" spans="1:65" s="2" customFormat="1" ht="16.5" customHeight="1">
      <c r="A163" s="35"/>
      <c r="B163" s="36"/>
      <c r="C163" s="193" t="s">
        <v>72</v>
      </c>
      <c r="D163" s="193" t="s">
        <v>208</v>
      </c>
      <c r="E163" s="194" t="s">
        <v>5423</v>
      </c>
      <c r="F163" s="195" t="s">
        <v>5424</v>
      </c>
      <c r="G163" s="196" t="s">
        <v>862</v>
      </c>
      <c r="H163" s="197">
        <v>7</v>
      </c>
      <c r="I163" s="198"/>
      <c r="J163" s="199">
        <f>ROUND(I163*H163,2)</f>
        <v>0</v>
      </c>
      <c r="K163" s="195" t="s">
        <v>19</v>
      </c>
      <c r="L163" s="40"/>
      <c r="M163" s="200" t="s">
        <v>19</v>
      </c>
      <c r="N163" s="201" t="s">
        <v>43</v>
      </c>
      <c r="O163" s="65"/>
      <c r="P163" s="202">
        <f>O163*H163</f>
        <v>0</v>
      </c>
      <c r="Q163" s="202">
        <v>0</v>
      </c>
      <c r="R163" s="202">
        <f>Q163*H163</f>
        <v>0</v>
      </c>
      <c r="S163" s="202">
        <v>0</v>
      </c>
      <c r="T163" s="203">
        <f>S163*H163</f>
        <v>0</v>
      </c>
      <c r="U163" s="35"/>
      <c r="V163" s="35"/>
      <c r="W163" s="35"/>
      <c r="X163" s="35"/>
      <c r="Y163" s="35"/>
      <c r="Z163" s="35"/>
      <c r="AA163" s="35"/>
      <c r="AB163" s="35"/>
      <c r="AC163" s="35"/>
      <c r="AD163" s="35"/>
      <c r="AE163" s="35"/>
      <c r="AR163" s="204" t="s">
        <v>212</v>
      </c>
      <c r="AT163" s="204" t="s">
        <v>208</v>
      </c>
      <c r="AU163" s="204" t="s">
        <v>80</v>
      </c>
      <c r="AY163" s="18" t="s">
        <v>206</v>
      </c>
      <c r="BE163" s="205">
        <f>IF(N163="základní",J163,0)</f>
        <v>0</v>
      </c>
      <c r="BF163" s="205">
        <f>IF(N163="snížená",J163,0)</f>
        <v>0</v>
      </c>
      <c r="BG163" s="205">
        <f>IF(N163="zákl. přenesená",J163,0)</f>
        <v>0</v>
      </c>
      <c r="BH163" s="205">
        <f>IF(N163="sníž. přenesená",J163,0)</f>
        <v>0</v>
      </c>
      <c r="BI163" s="205">
        <f>IF(N163="nulová",J163,0)</f>
        <v>0</v>
      </c>
      <c r="BJ163" s="18" t="s">
        <v>80</v>
      </c>
      <c r="BK163" s="205">
        <f>ROUND(I163*H163,2)</f>
        <v>0</v>
      </c>
      <c r="BL163" s="18" t="s">
        <v>212</v>
      </c>
      <c r="BM163" s="204" t="s">
        <v>1492</v>
      </c>
    </row>
    <row r="164" spans="1:65" s="2" customFormat="1" ht="16.5" customHeight="1">
      <c r="A164" s="35"/>
      <c r="B164" s="36"/>
      <c r="C164" s="193" t="s">
        <v>72</v>
      </c>
      <c r="D164" s="193" t="s">
        <v>208</v>
      </c>
      <c r="E164" s="194" t="s">
        <v>5425</v>
      </c>
      <c r="F164" s="195" t="s">
        <v>5426</v>
      </c>
      <c r="G164" s="196" t="s">
        <v>862</v>
      </c>
      <c r="H164" s="197">
        <v>6</v>
      </c>
      <c r="I164" s="198"/>
      <c r="J164" s="199">
        <f>ROUND(I164*H164,2)</f>
        <v>0</v>
      </c>
      <c r="K164" s="195" t="s">
        <v>19</v>
      </c>
      <c r="L164" s="40"/>
      <c r="M164" s="200" t="s">
        <v>19</v>
      </c>
      <c r="N164" s="201" t="s">
        <v>43</v>
      </c>
      <c r="O164" s="65"/>
      <c r="P164" s="202">
        <f>O164*H164</f>
        <v>0</v>
      </c>
      <c r="Q164" s="202">
        <v>0</v>
      </c>
      <c r="R164" s="202">
        <f>Q164*H164</f>
        <v>0</v>
      </c>
      <c r="S164" s="202">
        <v>0</v>
      </c>
      <c r="T164" s="203">
        <f>S164*H164</f>
        <v>0</v>
      </c>
      <c r="U164" s="35"/>
      <c r="V164" s="35"/>
      <c r="W164" s="35"/>
      <c r="X164" s="35"/>
      <c r="Y164" s="35"/>
      <c r="Z164" s="35"/>
      <c r="AA164" s="35"/>
      <c r="AB164" s="35"/>
      <c r="AC164" s="35"/>
      <c r="AD164" s="35"/>
      <c r="AE164" s="35"/>
      <c r="AR164" s="204" t="s">
        <v>212</v>
      </c>
      <c r="AT164" s="204" t="s">
        <v>208</v>
      </c>
      <c r="AU164" s="204" t="s">
        <v>80</v>
      </c>
      <c r="AY164" s="18" t="s">
        <v>206</v>
      </c>
      <c r="BE164" s="205">
        <f>IF(N164="základní",J164,0)</f>
        <v>0</v>
      </c>
      <c r="BF164" s="205">
        <f>IF(N164="snížená",J164,0)</f>
        <v>0</v>
      </c>
      <c r="BG164" s="205">
        <f>IF(N164="zákl. přenesená",J164,0)</f>
        <v>0</v>
      </c>
      <c r="BH164" s="205">
        <f>IF(N164="sníž. přenesená",J164,0)</f>
        <v>0</v>
      </c>
      <c r="BI164" s="205">
        <f>IF(N164="nulová",J164,0)</f>
        <v>0</v>
      </c>
      <c r="BJ164" s="18" t="s">
        <v>80</v>
      </c>
      <c r="BK164" s="205">
        <f>ROUND(I164*H164,2)</f>
        <v>0</v>
      </c>
      <c r="BL164" s="18" t="s">
        <v>212</v>
      </c>
      <c r="BM164" s="204" t="s">
        <v>1497</v>
      </c>
    </row>
    <row r="165" spans="1:65" s="2" customFormat="1" ht="16.5" customHeight="1">
      <c r="A165" s="35"/>
      <c r="B165" s="36"/>
      <c r="C165" s="193" t="s">
        <v>72</v>
      </c>
      <c r="D165" s="193" t="s">
        <v>208</v>
      </c>
      <c r="E165" s="194" t="s">
        <v>5365</v>
      </c>
      <c r="F165" s="195" t="s">
        <v>5366</v>
      </c>
      <c r="G165" s="196" t="s">
        <v>862</v>
      </c>
      <c r="H165" s="197">
        <v>54</v>
      </c>
      <c r="I165" s="198"/>
      <c r="J165" s="199">
        <f>ROUND(I165*H165,2)</f>
        <v>0</v>
      </c>
      <c r="K165" s="195" t="s">
        <v>19</v>
      </c>
      <c r="L165" s="40"/>
      <c r="M165" s="200" t="s">
        <v>19</v>
      </c>
      <c r="N165" s="201" t="s">
        <v>43</v>
      </c>
      <c r="O165" s="65"/>
      <c r="P165" s="202">
        <f>O165*H165</f>
        <v>0</v>
      </c>
      <c r="Q165" s="202">
        <v>0</v>
      </c>
      <c r="R165" s="202">
        <f>Q165*H165</f>
        <v>0</v>
      </c>
      <c r="S165" s="202">
        <v>0</v>
      </c>
      <c r="T165" s="203">
        <f>S165*H165</f>
        <v>0</v>
      </c>
      <c r="U165" s="35"/>
      <c r="V165" s="35"/>
      <c r="W165" s="35"/>
      <c r="X165" s="35"/>
      <c r="Y165" s="35"/>
      <c r="Z165" s="35"/>
      <c r="AA165" s="35"/>
      <c r="AB165" s="35"/>
      <c r="AC165" s="35"/>
      <c r="AD165" s="35"/>
      <c r="AE165" s="35"/>
      <c r="AR165" s="204" t="s">
        <v>212</v>
      </c>
      <c r="AT165" s="204" t="s">
        <v>208</v>
      </c>
      <c r="AU165" s="204" t="s">
        <v>80</v>
      </c>
      <c r="AY165" s="18" t="s">
        <v>206</v>
      </c>
      <c r="BE165" s="205">
        <f>IF(N165="základní",J165,0)</f>
        <v>0</v>
      </c>
      <c r="BF165" s="205">
        <f>IF(N165="snížená",J165,0)</f>
        <v>0</v>
      </c>
      <c r="BG165" s="205">
        <f>IF(N165="zákl. přenesená",J165,0)</f>
        <v>0</v>
      </c>
      <c r="BH165" s="205">
        <f>IF(N165="sníž. přenesená",J165,0)</f>
        <v>0</v>
      </c>
      <c r="BI165" s="205">
        <f>IF(N165="nulová",J165,0)</f>
        <v>0</v>
      </c>
      <c r="BJ165" s="18" t="s">
        <v>80</v>
      </c>
      <c r="BK165" s="205">
        <f>ROUND(I165*H165,2)</f>
        <v>0</v>
      </c>
      <c r="BL165" s="18" t="s">
        <v>212</v>
      </c>
      <c r="BM165" s="204" t="s">
        <v>1500</v>
      </c>
    </row>
    <row r="166" spans="1:65" s="2" customFormat="1" ht="16.5" customHeight="1">
      <c r="A166" s="35"/>
      <c r="B166" s="36"/>
      <c r="C166" s="193" t="s">
        <v>72</v>
      </c>
      <c r="D166" s="193" t="s">
        <v>208</v>
      </c>
      <c r="E166" s="194" t="s">
        <v>5427</v>
      </c>
      <c r="F166" s="195" t="s">
        <v>5428</v>
      </c>
      <c r="G166" s="196" t="s">
        <v>862</v>
      </c>
      <c r="H166" s="197">
        <v>1</v>
      </c>
      <c r="I166" s="198"/>
      <c r="J166" s="199">
        <f>ROUND(I166*H166,2)</f>
        <v>0</v>
      </c>
      <c r="K166" s="195" t="s">
        <v>19</v>
      </c>
      <c r="L166" s="40"/>
      <c r="M166" s="200" t="s">
        <v>19</v>
      </c>
      <c r="N166" s="201" t="s">
        <v>43</v>
      </c>
      <c r="O166" s="65"/>
      <c r="P166" s="202">
        <f>O166*H166</f>
        <v>0</v>
      </c>
      <c r="Q166" s="202">
        <v>0</v>
      </c>
      <c r="R166" s="202">
        <f>Q166*H166</f>
        <v>0</v>
      </c>
      <c r="S166" s="202">
        <v>0</v>
      </c>
      <c r="T166" s="203">
        <f>S166*H166</f>
        <v>0</v>
      </c>
      <c r="U166" s="35"/>
      <c r="V166" s="35"/>
      <c r="W166" s="35"/>
      <c r="X166" s="35"/>
      <c r="Y166" s="35"/>
      <c r="Z166" s="35"/>
      <c r="AA166" s="35"/>
      <c r="AB166" s="35"/>
      <c r="AC166" s="35"/>
      <c r="AD166" s="35"/>
      <c r="AE166" s="35"/>
      <c r="AR166" s="204" t="s">
        <v>212</v>
      </c>
      <c r="AT166" s="204" t="s">
        <v>208</v>
      </c>
      <c r="AU166" s="204" t="s">
        <v>80</v>
      </c>
      <c r="AY166" s="18" t="s">
        <v>206</v>
      </c>
      <c r="BE166" s="205">
        <f>IF(N166="základní",J166,0)</f>
        <v>0</v>
      </c>
      <c r="BF166" s="205">
        <f>IF(N166="snížená",J166,0)</f>
        <v>0</v>
      </c>
      <c r="BG166" s="205">
        <f>IF(N166="zákl. přenesená",J166,0)</f>
        <v>0</v>
      </c>
      <c r="BH166" s="205">
        <f>IF(N166="sníž. přenesená",J166,0)</f>
        <v>0</v>
      </c>
      <c r="BI166" s="205">
        <f>IF(N166="nulová",J166,0)</f>
        <v>0</v>
      </c>
      <c r="BJ166" s="18" t="s">
        <v>80</v>
      </c>
      <c r="BK166" s="205">
        <f>ROUND(I166*H166,2)</f>
        <v>0</v>
      </c>
      <c r="BL166" s="18" t="s">
        <v>212</v>
      </c>
      <c r="BM166" s="204" t="s">
        <v>1503</v>
      </c>
    </row>
    <row r="167" spans="1:65" s="2" customFormat="1" ht="16.5" customHeight="1">
      <c r="A167" s="35"/>
      <c r="B167" s="36"/>
      <c r="C167" s="193" t="s">
        <v>72</v>
      </c>
      <c r="D167" s="193" t="s">
        <v>208</v>
      </c>
      <c r="E167" s="194" t="s">
        <v>5429</v>
      </c>
      <c r="F167" s="195" t="s">
        <v>5430</v>
      </c>
      <c r="G167" s="196" t="s">
        <v>862</v>
      </c>
      <c r="H167" s="197">
        <v>1</v>
      </c>
      <c r="I167" s="198"/>
      <c r="J167" s="199">
        <f>ROUND(I167*H167,2)</f>
        <v>0</v>
      </c>
      <c r="K167" s="195" t="s">
        <v>19</v>
      </c>
      <c r="L167" s="40"/>
      <c r="M167" s="200" t="s">
        <v>19</v>
      </c>
      <c r="N167" s="201" t="s">
        <v>43</v>
      </c>
      <c r="O167" s="65"/>
      <c r="P167" s="202">
        <f>O167*H167</f>
        <v>0</v>
      </c>
      <c r="Q167" s="202">
        <v>0</v>
      </c>
      <c r="R167" s="202">
        <f>Q167*H167</f>
        <v>0</v>
      </c>
      <c r="S167" s="202">
        <v>0</v>
      </c>
      <c r="T167" s="203">
        <f>S167*H167</f>
        <v>0</v>
      </c>
      <c r="U167" s="35"/>
      <c r="V167" s="35"/>
      <c r="W167" s="35"/>
      <c r="X167" s="35"/>
      <c r="Y167" s="35"/>
      <c r="Z167" s="35"/>
      <c r="AA167" s="35"/>
      <c r="AB167" s="35"/>
      <c r="AC167" s="35"/>
      <c r="AD167" s="35"/>
      <c r="AE167" s="35"/>
      <c r="AR167" s="204" t="s">
        <v>212</v>
      </c>
      <c r="AT167" s="204" t="s">
        <v>208</v>
      </c>
      <c r="AU167" s="204" t="s">
        <v>80</v>
      </c>
      <c r="AY167" s="18" t="s">
        <v>206</v>
      </c>
      <c r="BE167" s="205">
        <f>IF(N167="základní",J167,0)</f>
        <v>0</v>
      </c>
      <c r="BF167" s="205">
        <f>IF(N167="snížená",J167,0)</f>
        <v>0</v>
      </c>
      <c r="BG167" s="205">
        <f>IF(N167="zákl. přenesená",J167,0)</f>
        <v>0</v>
      </c>
      <c r="BH167" s="205">
        <f>IF(N167="sníž. přenesená",J167,0)</f>
        <v>0</v>
      </c>
      <c r="BI167" s="205">
        <f>IF(N167="nulová",J167,0)</f>
        <v>0</v>
      </c>
      <c r="BJ167" s="18" t="s">
        <v>80</v>
      </c>
      <c r="BK167" s="205">
        <f>ROUND(I167*H167,2)</f>
        <v>0</v>
      </c>
      <c r="BL167" s="18" t="s">
        <v>212</v>
      </c>
      <c r="BM167" s="204" t="s">
        <v>1506</v>
      </c>
    </row>
    <row r="168" spans="1:65" s="2" customFormat="1" ht="19.5">
      <c r="A168" s="35"/>
      <c r="B168" s="36"/>
      <c r="C168" s="37"/>
      <c r="D168" s="208" t="s">
        <v>1104</v>
      </c>
      <c r="E168" s="37"/>
      <c r="F168" s="221" t="s">
        <v>5431</v>
      </c>
      <c r="G168" s="37"/>
      <c r="H168" s="37"/>
      <c r="I168" s="116"/>
      <c r="J168" s="37"/>
      <c r="K168" s="37"/>
      <c r="L168" s="40"/>
      <c r="M168" s="222"/>
      <c r="N168" s="223"/>
      <c r="O168" s="65"/>
      <c r="P168" s="65"/>
      <c r="Q168" s="65"/>
      <c r="R168" s="65"/>
      <c r="S168" s="65"/>
      <c r="T168" s="66"/>
      <c r="U168" s="35"/>
      <c r="V168" s="35"/>
      <c r="W168" s="35"/>
      <c r="X168" s="35"/>
      <c r="Y168" s="35"/>
      <c r="Z168" s="35"/>
      <c r="AA168" s="35"/>
      <c r="AB168" s="35"/>
      <c r="AC168" s="35"/>
      <c r="AD168" s="35"/>
      <c r="AE168" s="35"/>
      <c r="AT168" s="18" t="s">
        <v>1104</v>
      </c>
      <c r="AU168" s="18" t="s">
        <v>80</v>
      </c>
    </row>
    <row r="169" spans="1:65" s="2" customFormat="1" ht="16.5" customHeight="1">
      <c r="A169" s="35"/>
      <c r="B169" s="36"/>
      <c r="C169" s="193" t="s">
        <v>72</v>
      </c>
      <c r="D169" s="193" t="s">
        <v>208</v>
      </c>
      <c r="E169" s="194" t="s">
        <v>5432</v>
      </c>
      <c r="F169" s="195" t="s">
        <v>5433</v>
      </c>
      <c r="G169" s="196" t="s">
        <v>5192</v>
      </c>
      <c r="H169" s="197">
        <v>5</v>
      </c>
      <c r="I169" s="198"/>
      <c r="J169" s="199">
        <f t="shared" ref="J169:J181" si="30">ROUND(I169*H169,2)</f>
        <v>0</v>
      </c>
      <c r="K169" s="195" t="s">
        <v>19</v>
      </c>
      <c r="L169" s="40"/>
      <c r="M169" s="200" t="s">
        <v>19</v>
      </c>
      <c r="N169" s="201" t="s">
        <v>43</v>
      </c>
      <c r="O169" s="65"/>
      <c r="P169" s="202">
        <f t="shared" ref="P169:P181" si="31">O169*H169</f>
        <v>0</v>
      </c>
      <c r="Q169" s="202">
        <v>0</v>
      </c>
      <c r="R169" s="202">
        <f t="shared" ref="R169:R181" si="32">Q169*H169</f>
        <v>0</v>
      </c>
      <c r="S169" s="202">
        <v>0</v>
      </c>
      <c r="T169" s="203">
        <f t="shared" ref="T169:T181" si="33">S169*H169</f>
        <v>0</v>
      </c>
      <c r="U169" s="35"/>
      <c r="V169" s="35"/>
      <c r="W169" s="35"/>
      <c r="X169" s="35"/>
      <c r="Y169" s="35"/>
      <c r="Z169" s="35"/>
      <c r="AA169" s="35"/>
      <c r="AB169" s="35"/>
      <c r="AC169" s="35"/>
      <c r="AD169" s="35"/>
      <c r="AE169" s="35"/>
      <c r="AR169" s="204" t="s">
        <v>212</v>
      </c>
      <c r="AT169" s="204" t="s">
        <v>208</v>
      </c>
      <c r="AU169" s="204" t="s">
        <v>80</v>
      </c>
      <c r="AY169" s="18" t="s">
        <v>206</v>
      </c>
      <c r="BE169" s="205">
        <f t="shared" ref="BE169:BE181" si="34">IF(N169="základní",J169,0)</f>
        <v>0</v>
      </c>
      <c r="BF169" s="205">
        <f t="shared" ref="BF169:BF181" si="35">IF(N169="snížená",J169,0)</f>
        <v>0</v>
      </c>
      <c r="BG169" s="205">
        <f t="shared" ref="BG169:BG181" si="36">IF(N169="zákl. přenesená",J169,0)</f>
        <v>0</v>
      </c>
      <c r="BH169" s="205">
        <f t="shared" ref="BH169:BH181" si="37">IF(N169="sníž. přenesená",J169,0)</f>
        <v>0</v>
      </c>
      <c r="BI169" s="205">
        <f t="shared" ref="BI169:BI181" si="38">IF(N169="nulová",J169,0)</f>
        <v>0</v>
      </c>
      <c r="BJ169" s="18" t="s">
        <v>80</v>
      </c>
      <c r="BK169" s="205">
        <f t="shared" ref="BK169:BK181" si="39">ROUND(I169*H169,2)</f>
        <v>0</v>
      </c>
      <c r="BL169" s="18" t="s">
        <v>212</v>
      </c>
      <c r="BM169" s="204" t="s">
        <v>1509</v>
      </c>
    </row>
    <row r="170" spans="1:65" s="2" customFormat="1" ht="16.5" customHeight="1">
      <c r="A170" s="35"/>
      <c r="B170" s="36"/>
      <c r="C170" s="193" t="s">
        <v>72</v>
      </c>
      <c r="D170" s="193" t="s">
        <v>208</v>
      </c>
      <c r="E170" s="194" t="s">
        <v>5391</v>
      </c>
      <c r="F170" s="195" t="s">
        <v>5392</v>
      </c>
      <c r="G170" s="196" t="s">
        <v>5192</v>
      </c>
      <c r="H170" s="197">
        <v>10</v>
      </c>
      <c r="I170" s="198"/>
      <c r="J170" s="199">
        <f t="shared" si="30"/>
        <v>0</v>
      </c>
      <c r="K170" s="195" t="s">
        <v>19</v>
      </c>
      <c r="L170" s="40"/>
      <c r="M170" s="200" t="s">
        <v>19</v>
      </c>
      <c r="N170" s="201" t="s">
        <v>43</v>
      </c>
      <c r="O170" s="65"/>
      <c r="P170" s="202">
        <f t="shared" si="31"/>
        <v>0</v>
      </c>
      <c r="Q170" s="202">
        <v>0</v>
      </c>
      <c r="R170" s="202">
        <f t="shared" si="32"/>
        <v>0</v>
      </c>
      <c r="S170" s="202">
        <v>0</v>
      </c>
      <c r="T170" s="203">
        <f t="shared" si="33"/>
        <v>0</v>
      </c>
      <c r="U170" s="35"/>
      <c r="V170" s="35"/>
      <c r="W170" s="35"/>
      <c r="X170" s="35"/>
      <c r="Y170" s="35"/>
      <c r="Z170" s="35"/>
      <c r="AA170" s="35"/>
      <c r="AB170" s="35"/>
      <c r="AC170" s="35"/>
      <c r="AD170" s="35"/>
      <c r="AE170" s="35"/>
      <c r="AR170" s="204" t="s">
        <v>212</v>
      </c>
      <c r="AT170" s="204" t="s">
        <v>208</v>
      </c>
      <c r="AU170" s="204" t="s">
        <v>80</v>
      </c>
      <c r="AY170" s="18" t="s">
        <v>206</v>
      </c>
      <c r="BE170" s="205">
        <f t="shared" si="34"/>
        <v>0</v>
      </c>
      <c r="BF170" s="205">
        <f t="shared" si="35"/>
        <v>0</v>
      </c>
      <c r="BG170" s="205">
        <f t="shared" si="36"/>
        <v>0</v>
      </c>
      <c r="BH170" s="205">
        <f t="shared" si="37"/>
        <v>0</v>
      </c>
      <c r="BI170" s="205">
        <f t="shared" si="38"/>
        <v>0</v>
      </c>
      <c r="BJ170" s="18" t="s">
        <v>80</v>
      </c>
      <c r="BK170" s="205">
        <f t="shared" si="39"/>
        <v>0</v>
      </c>
      <c r="BL170" s="18" t="s">
        <v>212</v>
      </c>
      <c r="BM170" s="204" t="s">
        <v>1514</v>
      </c>
    </row>
    <row r="171" spans="1:65" s="2" customFormat="1" ht="16.5" customHeight="1">
      <c r="A171" s="35"/>
      <c r="B171" s="36"/>
      <c r="C171" s="193" t="s">
        <v>72</v>
      </c>
      <c r="D171" s="193" t="s">
        <v>208</v>
      </c>
      <c r="E171" s="194" t="s">
        <v>5393</v>
      </c>
      <c r="F171" s="195" t="s">
        <v>5394</v>
      </c>
      <c r="G171" s="196" t="s">
        <v>5192</v>
      </c>
      <c r="H171" s="197">
        <v>20</v>
      </c>
      <c r="I171" s="198"/>
      <c r="J171" s="199">
        <f t="shared" si="30"/>
        <v>0</v>
      </c>
      <c r="K171" s="195" t="s">
        <v>19</v>
      </c>
      <c r="L171" s="40"/>
      <c r="M171" s="200" t="s">
        <v>19</v>
      </c>
      <c r="N171" s="201" t="s">
        <v>43</v>
      </c>
      <c r="O171" s="65"/>
      <c r="P171" s="202">
        <f t="shared" si="31"/>
        <v>0</v>
      </c>
      <c r="Q171" s="202">
        <v>0</v>
      </c>
      <c r="R171" s="202">
        <f t="shared" si="32"/>
        <v>0</v>
      </c>
      <c r="S171" s="202">
        <v>0</v>
      </c>
      <c r="T171" s="203">
        <f t="shared" si="33"/>
        <v>0</v>
      </c>
      <c r="U171" s="35"/>
      <c r="V171" s="35"/>
      <c r="W171" s="35"/>
      <c r="X171" s="35"/>
      <c r="Y171" s="35"/>
      <c r="Z171" s="35"/>
      <c r="AA171" s="35"/>
      <c r="AB171" s="35"/>
      <c r="AC171" s="35"/>
      <c r="AD171" s="35"/>
      <c r="AE171" s="35"/>
      <c r="AR171" s="204" t="s">
        <v>212</v>
      </c>
      <c r="AT171" s="204" t="s">
        <v>208</v>
      </c>
      <c r="AU171" s="204" t="s">
        <v>80</v>
      </c>
      <c r="AY171" s="18" t="s">
        <v>206</v>
      </c>
      <c r="BE171" s="205">
        <f t="shared" si="34"/>
        <v>0</v>
      </c>
      <c r="BF171" s="205">
        <f t="shared" si="35"/>
        <v>0</v>
      </c>
      <c r="BG171" s="205">
        <f t="shared" si="36"/>
        <v>0</v>
      </c>
      <c r="BH171" s="205">
        <f t="shared" si="37"/>
        <v>0</v>
      </c>
      <c r="BI171" s="205">
        <f t="shared" si="38"/>
        <v>0</v>
      </c>
      <c r="BJ171" s="18" t="s">
        <v>80</v>
      </c>
      <c r="BK171" s="205">
        <f t="shared" si="39"/>
        <v>0</v>
      </c>
      <c r="BL171" s="18" t="s">
        <v>212</v>
      </c>
      <c r="BM171" s="204" t="s">
        <v>1517</v>
      </c>
    </row>
    <row r="172" spans="1:65" s="2" customFormat="1" ht="16.5" customHeight="1">
      <c r="A172" s="35"/>
      <c r="B172" s="36"/>
      <c r="C172" s="193" t="s">
        <v>72</v>
      </c>
      <c r="D172" s="193" t="s">
        <v>208</v>
      </c>
      <c r="E172" s="194" t="s">
        <v>5395</v>
      </c>
      <c r="F172" s="195" t="s">
        <v>5396</v>
      </c>
      <c r="G172" s="196" t="s">
        <v>5192</v>
      </c>
      <c r="H172" s="197">
        <v>60</v>
      </c>
      <c r="I172" s="198"/>
      <c r="J172" s="199">
        <f t="shared" si="30"/>
        <v>0</v>
      </c>
      <c r="K172" s="195" t="s">
        <v>19</v>
      </c>
      <c r="L172" s="40"/>
      <c r="M172" s="200" t="s">
        <v>19</v>
      </c>
      <c r="N172" s="201" t="s">
        <v>43</v>
      </c>
      <c r="O172" s="65"/>
      <c r="P172" s="202">
        <f t="shared" si="31"/>
        <v>0</v>
      </c>
      <c r="Q172" s="202">
        <v>0</v>
      </c>
      <c r="R172" s="202">
        <f t="shared" si="32"/>
        <v>0</v>
      </c>
      <c r="S172" s="202">
        <v>0</v>
      </c>
      <c r="T172" s="203">
        <f t="shared" si="33"/>
        <v>0</v>
      </c>
      <c r="U172" s="35"/>
      <c r="V172" s="35"/>
      <c r="W172" s="35"/>
      <c r="X172" s="35"/>
      <c r="Y172" s="35"/>
      <c r="Z172" s="35"/>
      <c r="AA172" s="35"/>
      <c r="AB172" s="35"/>
      <c r="AC172" s="35"/>
      <c r="AD172" s="35"/>
      <c r="AE172" s="35"/>
      <c r="AR172" s="204" t="s">
        <v>212</v>
      </c>
      <c r="AT172" s="204" t="s">
        <v>208</v>
      </c>
      <c r="AU172" s="204" t="s">
        <v>80</v>
      </c>
      <c r="AY172" s="18" t="s">
        <v>206</v>
      </c>
      <c r="BE172" s="205">
        <f t="shared" si="34"/>
        <v>0</v>
      </c>
      <c r="BF172" s="205">
        <f t="shared" si="35"/>
        <v>0</v>
      </c>
      <c r="BG172" s="205">
        <f t="shared" si="36"/>
        <v>0</v>
      </c>
      <c r="BH172" s="205">
        <f t="shared" si="37"/>
        <v>0</v>
      </c>
      <c r="BI172" s="205">
        <f t="shared" si="38"/>
        <v>0</v>
      </c>
      <c r="BJ172" s="18" t="s">
        <v>80</v>
      </c>
      <c r="BK172" s="205">
        <f t="shared" si="39"/>
        <v>0</v>
      </c>
      <c r="BL172" s="18" t="s">
        <v>212</v>
      </c>
      <c r="BM172" s="204" t="s">
        <v>853</v>
      </c>
    </row>
    <row r="173" spans="1:65" s="2" customFormat="1" ht="21.75" customHeight="1">
      <c r="A173" s="35"/>
      <c r="B173" s="36"/>
      <c r="C173" s="193" t="s">
        <v>72</v>
      </c>
      <c r="D173" s="193" t="s">
        <v>208</v>
      </c>
      <c r="E173" s="194" t="s">
        <v>5397</v>
      </c>
      <c r="F173" s="195" t="s">
        <v>5398</v>
      </c>
      <c r="G173" s="196" t="s">
        <v>5192</v>
      </c>
      <c r="H173" s="197">
        <v>15</v>
      </c>
      <c r="I173" s="198"/>
      <c r="J173" s="199">
        <f t="shared" si="30"/>
        <v>0</v>
      </c>
      <c r="K173" s="195" t="s">
        <v>19</v>
      </c>
      <c r="L173" s="40"/>
      <c r="M173" s="200" t="s">
        <v>19</v>
      </c>
      <c r="N173" s="201" t="s">
        <v>43</v>
      </c>
      <c r="O173" s="65"/>
      <c r="P173" s="202">
        <f t="shared" si="31"/>
        <v>0</v>
      </c>
      <c r="Q173" s="202">
        <v>0</v>
      </c>
      <c r="R173" s="202">
        <f t="shared" si="32"/>
        <v>0</v>
      </c>
      <c r="S173" s="202">
        <v>0</v>
      </c>
      <c r="T173" s="203">
        <f t="shared" si="33"/>
        <v>0</v>
      </c>
      <c r="U173" s="35"/>
      <c r="V173" s="35"/>
      <c r="W173" s="35"/>
      <c r="X173" s="35"/>
      <c r="Y173" s="35"/>
      <c r="Z173" s="35"/>
      <c r="AA173" s="35"/>
      <c r="AB173" s="35"/>
      <c r="AC173" s="35"/>
      <c r="AD173" s="35"/>
      <c r="AE173" s="35"/>
      <c r="AR173" s="204" t="s">
        <v>212</v>
      </c>
      <c r="AT173" s="204" t="s">
        <v>208</v>
      </c>
      <c r="AU173" s="204" t="s">
        <v>80</v>
      </c>
      <c r="AY173" s="18" t="s">
        <v>206</v>
      </c>
      <c r="BE173" s="205">
        <f t="shared" si="34"/>
        <v>0</v>
      </c>
      <c r="BF173" s="205">
        <f t="shared" si="35"/>
        <v>0</v>
      </c>
      <c r="BG173" s="205">
        <f t="shared" si="36"/>
        <v>0</v>
      </c>
      <c r="BH173" s="205">
        <f t="shared" si="37"/>
        <v>0</v>
      </c>
      <c r="BI173" s="205">
        <f t="shared" si="38"/>
        <v>0</v>
      </c>
      <c r="BJ173" s="18" t="s">
        <v>80</v>
      </c>
      <c r="BK173" s="205">
        <f t="shared" si="39"/>
        <v>0</v>
      </c>
      <c r="BL173" s="18" t="s">
        <v>212</v>
      </c>
      <c r="BM173" s="204" t="s">
        <v>859</v>
      </c>
    </row>
    <row r="174" spans="1:65" s="2" customFormat="1" ht="21.75" customHeight="1">
      <c r="A174" s="35"/>
      <c r="B174" s="36"/>
      <c r="C174" s="193" t="s">
        <v>72</v>
      </c>
      <c r="D174" s="193" t="s">
        <v>208</v>
      </c>
      <c r="E174" s="194" t="s">
        <v>5399</v>
      </c>
      <c r="F174" s="195" t="s">
        <v>5400</v>
      </c>
      <c r="G174" s="196" t="s">
        <v>5192</v>
      </c>
      <c r="H174" s="197">
        <v>60</v>
      </c>
      <c r="I174" s="198"/>
      <c r="J174" s="199">
        <f t="shared" si="30"/>
        <v>0</v>
      </c>
      <c r="K174" s="195" t="s">
        <v>19</v>
      </c>
      <c r="L174" s="40"/>
      <c r="M174" s="200" t="s">
        <v>19</v>
      </c>
      <c r="N174" s="201" t="s">
        <v>43</v>
      </c>
      <c r="O174" s="65"/>
      <c r="P174" s="202">
        <f t="shared" si="31"/>
        <v>0</v>
      </c>
      <c r="Q174" s="202">
        <v>0</v>
      </c>
      <c r="R174" s="202">
        <f t="shared" si="32"/>
        <v>0</v>
      </c>
      <c r="S174" s="202">
        <v>0</v>
      </c>
      <c r="T174" s="203">
        <f t="shared" si="33"/>
        <v>0</v>
      </c>
      <c r="U174" s="35"/>
      <c r="V174" s="35"/>
      <c r="W174" s="35"/>
      <c r="X174" s="35"/>
      <c r="Y174" s="35"/>
      <c r="Z174" s="35"/>
      <c r="AA174" s="35"/>
      <c r="AB174" s="35"/>
      <c r="AC174" s="35"/>
      <c r="AD174" s="35"/>
      <c r="AE174" s="35"/>
      <c r="AR174" s="204" t="s">
        <v>212</v>
      </c>
      <c r="AT174" s="204" t="s">
        <v>208</v>
      </c>
      <c r="AU174" s="204" t="s">
        <v>80</v>
      </c>
      <c r="AY174" s="18" t="s">
        <v>206</v>
      </c>
      <c r="BE174" s="205">
        <f t="shared" si="34"/>
        <v>0</v>
      </c>
      <c r="BF174" s="205">
        <f t="shared" si="35"/>
        <v>0</v>
      </c>
      <c r="BG174" s="205">
        <f t="shared" si="36"/>
        <v>0</v>
      </c>
      <c r="BH174" s="205">
        <f t="shared" si="37"/>
        <v>0</v>
      </c>
      <c r="BI174" s="205">
        <f t="shared" si="38"/>
        <v>0</v>
      </c>
      <c r="BJ174" s="18" t="s">
        <v>80</v>
      </c>
      <c r="BK174" s="205">
        <f t="shared" si="39"/>
        <v>0</v>
      </c>
      <c r="BL174" s="18" t="s">
        <v>212</v>
      </c>
      <c r="BM174" s="204" t="s">
        <v>866</v>
      </c>
    </row>
    <row r="175" spans="1:65" s="2" customFormat="1" ht="21.75" customHeight="1">
      <c r="A175" s="35"/>
      <c r="B175" s="36"/>
      <c r="C175" s="193" t="s">
        <v>72</v>
      </c>
      <c r="D175" s="193" t="s">
        <v>208</v>
      </c>
      <c r="E175" s="194" t="s">
        <v>5403</v>
      </c>
      <c r="F175" s="195" t="s">
        <v>5404</v>
      </c>
      <c r="G175" s="196" t="s">
        <v>5192</v>
      </c>
      <c r="H175" s="197">
        <v>30</v>
      </c>
      <c r="I175" s="198"/>
      <c r="J175" s="199">
        <f t="shared" si="30"/>
        <v>0</v>
      </c>
      <c r="K175" s="195" t="s">
        <v>19</v>
      </c>
      <c r="L175" s="40"/>
      <c r="M175" s="200" t="s">
        <v>19</v>
      </c>
      <c r="N175" s="201" t="s">
        <v>43</v>
      </c>
      <c r="O175" s="65"/>
      <c r="P175" s="202">
        <f t="shared" si="31"/>
        <v>0</v>
      </c>
      <c r="Q175" s="202">
        <v>0</v>
      </c>
      <c r="R175" s="202">
        <f t="shared" si="32"/>
        <v>0</v>
      </c>
      <c r="S175" s="202">
        <v>0</v>
      </c>
      <c r="T175" s="203">
        <f t="shared" si="33"/>
        <v>0</v>
      </c>
      <c r="U175" s="35"/>
      <c r="V175" s="35"/>
      <c r="W175" s="35"/>
      <c r="X175" s="35"/>
      <c r="Y175" s="35"/>
      <c r="Z175" s="35"/>
      <c r="AA175" s="35"/>
      <c r="AB175" s="35"/>
      <c r="AC175" s="35"/>
      <c r="AD175" s="35"/>
      <c r="AE175" s="35"/>
      <c r="AR175" s="204" t="s">
        <v>212</v>
      </c>
      <c r="AT175" s="204" t="s">
        <v>208</v>
      </c>
      <c r="AU175" s="204" t="s">
        <v>80</v>
      </c>
      <c r="AY175" s="18" t="s">
        <v>206</v>
      </c>
      <c r="BE175" s="205">
        <f t="shared" si="34"/>
        <v>0</v>
      </c>
      <c r="BF175" s="205">
        <f t="shared" si="35"/>
        <v>0</v>
      </c>
      <c r="BG175" s="205">
        <f t="shared" si="36"/>
        <v>0</v>
      </c>
      <c r="BH175" s="205">
        <f t="shared" si="37"/>
        <v>0</v>
      </c>
      <c r="BI175" s="205">
        <f t="shared" si="38"/>
        <v>0</v>
      </c>
      <c r="BJ175" s="18" t="s">
        <v>80</v>
      </c>
      <c r="BK175" s="205">
        <f t="shared" si="39"/>
        <v>0</v>
      </c>
      <c r="BL175" s="18" t="s">
        <v>212</v>
      </c>
      <c r="BM175" s="204" t="s">
        <v>872</v>
      </c>
    </row>
    <row r="176" spans="1:65" s="2" customFormat="1" ht="21.75" customHeight="1">
      <c r="A176" s="35"/>
      <c r="B176" s="36"/>
      <c r="C176" s="193" t="s">
        <v>72</v>
      </c>
      <c r="D176" s="193" t="s">
        <v>208</v>
      </c>
      <c r="E176" s="194" t="s">
        <v>5434</v>
      </c>
      <c r="F176" s="195" t="s">
        <v>5435</v>
      </c>
      <c r="G176" s="196" t="s">
        <v>5192</v>
      </c>
      <c r="H176" s="197">
        <v>30</v>
      </c>
      <c r="I176" s="198"/>
      <c r="J176" s="199">
        <f t="shared" si="30"/>
        <v>0</v>
      </c>
      <c r="K176" s="195" t="s">
        <v>19</v>
      </c>
      <c r="L176" s="40"/>
      <c r="M176" s="200" t="s">
        <v>19</v>
      </c>
      <c r="N176" s="201" t="s">
        <v>43</v>
      </c>
      <c r="O176" s="65"/>
      <c r="P176" s="202">
        <f t="shared" si="31"/>
        <v>0</v>
      </c>
      <c r="Q176" s="202">
        <v>0</v>
      </c>
      <c r="R176" s="202">
        <f t="shared" si="32"/>
        <v>0</v>
      </c>
      <c r="S176" s="202">
        <v>0</v>
      </c>
      <c r="T176" s="203">
        <f t="shared" si="33"/>
        <v>0</v>
      </c>
      <c r="U176" s="35"/>
      <c r="V176" s="35"/>
      <c r="W176" s="35"/>
      <c r="X176" s="35"/>
      <c r="Y176" s="35"/>
      <c r="Z176" s="35"/>
      <c r="AA176" s="35"/>
      <c r="AB176" s="35"/>
      <c r="AC176" s="35"/>
      <c r="AD176" s="35"/>
      <c r="AE176" s="35"/>
      <c r="AR176" s="204" t="s">
        <v>212</v>
      </c>
      <c r="AT176" s="204" t="s">
        <v>208</v>
      </c>
      <c r="AU176" s="204" t="s">
        <v>80</v>
      </c>
      <c r="AY176" s="18" t="s">
        <v>206</v>
      </c>
      <c r="BE176" s="205">
        <f t="shared" si="34"/>
        <v>0</v>
      </c>
      <c r="BF176" s="205">
        <f t="shared" si="35"/>
        <v>0</v>
      </c>
      <c r="BG176" s="205">
        <f t="shared" si="36"/>
        <v>0</v>
      </c>
      <c r="BH176" s="205">
        <f t="shared" si="37"/>
        <v>0</v>
      </c>
      <c r="BI176" s="205">
        <f t="shared" si="38"/>
        <v>0</v>
      </c>
      <c r="BJ176" s="18" t="s">
        <v>80</v>
      </c>
      <c r="BK176" s="205">
        <f t="shared" si="39"/>
        <v>0</v>
      </c>
      <c r="BL176" s="18" t="s">
        <v>212</v>
      </c>
      <c r="BM176" s="204" t="s">
        <v>878</v>
      </c>
    </row>
    <row r="177" spans="1:65" s="2" customFormat="1" ht="21.75" customHeight="1">
      <c r="A177" s="35"/>
      <c r="B177" s="36"/>
      <c r="C177" s="193" t="s">
        <v>72</v>
      </c>
      <c r="D177" s="193" t="s">
        <v>208</v>
      </c>
      <c r="E177" s="194" t="s">
        <v>5407</v>
      </c>
      <c r="F177" s="195" t="s">
        <v>5408</v>
      </c>
      <c r="G177" s="196" t="s">
        <v>5192</v>
      </c>
      <c r="H177" s="197">
        <v>65</v>
      </c>
      <c r="I177" s="198"/>
      <c r="J177" s="199">
        <f t="shared" si="30"/>
        <v>0</v>
      </c>
      <c r="K177" s="195" t="s">
        <v>19</v>
      </c>
      <c r="L177" s="40"/>
      <c r="M177" s="200" t="s">
        <v>19</v>
      </c>
      <c r="N177" s="201" t="s">
        <v>43</v>
      </c>
      <c r="O177" s="65"/>
      <c r="P177" s="202">
        <f t="shared" si="31"/>
        <v>0</v>
      </c>
      <c r="Q177" s="202">
        <v>0</v>
      </c>
      <c r="R177" s="202">
        <f t="shared" si="32"/>
        <v>0</v>
      </c>
      <c r="S177" s="202">
        <v>0</v>
      </c>
      <c r="T177" s="203">
        <f t="shared" si="33"/>
        <v>0</v>
      </c>
      <c r="U177" s="35"/>
      <c r="V177" s="35"/>
      <c r="W177" s="35"/>
      <c r="X177" s="35"/>
      <c r="Y177" s="35"/>
      <c r="Z177" s="35"/>
      <c r="AA177" s="35"/>
      <c r="AB177" s="35"/>
      <c r="AC177" s="35"/>
      <c r="AD177" s="35"/>
      <c r="AE177" s="35"/>
      <c r="AR177" s="204" t="s">
        <v>212</v>
      </c>
      <c r="AT177" s="204" t="s">
        <v>208</v>
      </c>
      <c r="AU177" s="204" t="s">
        <v>80</v>
      </c>
      <c r="AY177" s="18" t="s">
        <v>206</v>
      </c>
      <c r="BE177" s="205">
        <f t="shared" si="34"/>
        <v>0</v>
      </c>
      <c r="BF177" s="205">
        <f t="shared" si="35"/>
        <v>0</v>
      </c>
      <c r="BG177" s="205">
        <f t="shared" si="36"/>
        <v>0</v>
      </c>
      <c r="BH177" s="205">
        <f t="shared" si="37"/>
        <v>0</v>
      </c>
      <c r="BI177" s="205">
        <f t="shared" si="38"/>
        <v>0</v>
      </c>
      <c r="BJ177" s="18" t="s">
        <v>80</v>
      </c>
      <c r="BK177" s="205">
        <f t="shared" si="39"/>
        <v>0</v>
      </c>
      <c r="BL177" s="18" t="s">
        <v>212</v>
      </c>
      <c r="BM177" s="204" t="s">
        <v>884</v>
      </c>
    </row>
    <row r="178" spans="1:65" s="2" customFormat="1" ht="21.75" customHeight="1">
      <c r="A178" s="35"/>
      <c r="B178" s="36"/>
      <c r="C178" s="193" t="s">
        <v>72</v>
      </c>
      <c r="D178" s="193" t="s">
        <v>208</v>
      </c>
      <c r="E178" s="194" t="s">
        <v>5436</v>
      </c>
      <c r="F178" s="195" t="s">
        <v>5410</v>
      </c>
      <c r="G178" s="196" t="s">
        <v>887</v>
      </c>
      <c r="H178" s="197">
        <v>110</v>
      </c>
      <c r="I178" s="198"/>
      <c r="J178" s="199">
        <f t="shared" si="30"/>
        <v>0</v>
      </c>
      <c r="K178" s="195" t="s">
        <v>19</v>
      </c>
      <c r="L178" s="40"/>
      <c r="M178" s="200" t="s">
        <v>19</v>
      </c>
      <c r="N178" s="201" t="s">
        <v>43</v>
      </c>
      <c r="O178" s="65"/>
      <c r="P178" s="202">
        <f t="shared" si="31"/>
        <v>0</v>
      </c>
      <c r="Q178" s="202">
        <v>0</v>
      </c>
      <c r="R178" s="202">
        <f t="shared" si="32"/>
        <v>0</v>
      </c>
      <c r="S178" s="202">
        <v>0</v>
      </c>
      <c r="T178" s="203">
        <f t="shared" si="33"/>
        <v>0</v>
      </c>
      <c r="U178" s="35"/>
      <c r="V178" s="35"/>
      <c r="W178" s="35"/>
      <c r="X178" s="35"/>
      <c r="Y178" s="35"/>
      <c r="Z178" s="35"/>
      <c r="AA178" s="35"/>
      <c r="AB178" s="35"/>
      <c r="AC178" s="35"/>
      <c r="AD178" s="35"/>
      <c r="AE178" s="35"/>
      <c r="AR178" s="204" t="s">
        <v>212</v>
      </c>
      <c r="AT178" s="204" t="s">
        <v>208</v>
      </c>
      <c r="AU178" s="204" t="s">
        <v>80</v>
      </c>
      <c r="AY178" s="18" t="s">
        <v>206</v>
      </c>
      <c r="BE178" s="205">
        <f t="shared" si="34"/>
        <v>0</v>
      </c>
      <c r="BF178" s="205">
        <f t="shared" si="35"/>
        <v>0</v>
      </c>
      <c r="BG178" s="205">
        <f t="shared" si="36"/>
        <v>0</v>
      </c>
      <c r="BH178" s="205">
        <f t="shared" si="37"/>
        <v>0</v>
      </c>
      <c r="BI178" s="205">
        <f t="shared" si="38"/>
        <v>0</v>
      </c>
      <c r="BJ178" s="18" t="s">
        <v>80</v>
      </c>
      <c r="BK178" s="205">
        <f t="shared" si="39"/>
        <v>0</v>
      </c>
      <c r="BL178" s="18" t="s">
        <v>212</v>
      </c>
      <c r="BM178" s="204" t="s">
        <v>891</v>
      </c>
    </row>
    <row r="179" spans="1:65" s="2" customFormat="1" ht="16.5" customHeight="1">
      <c r="A179" s="35"/>
      <c r="B179" s="36"/>
      <c r="C179" s="193" t="s">
        <v>72</v>
      </c>
      <c r="D179" s="193" t="s">
        <v>208</v>
      </c>
      <c r="E179" s="194" t="s">
        <v>5437</v>
      </c>
      <c r="F179" s="195" t="s">
        <v>5412</v>
      </c>
      <c r="G179" s="196" t="s">
        <v>887</v>
      </c>
      <c r="H179" s="197">
        <v>20</v>
      </c>
      <c r="I179" s="198"/>
      <c r="J179" s="199">
        <f t="shared" si="30"/>
        <v>0</v>
      </c>
      <c r="K179" s="195" t="s">
        <v>19</v>
      </c>
      <c r="L179" s="40"/>
      <c r="M179" s="200" t="s">
        <v>19</v>
      </c>
      <c r="N179" s="201" t="s">
        <v>43</v>
      </c>
      <c r="O179" s="65"/>
      <c r="P179" s="202">
        <f t="shared" si="31"/>
        <v>0</v>
      </c>
      <c r="Q179" s="202">
        <v>0</v>
      </c>
      <c r="R179" s="202">
        <f t="shared" si="32"/>
        <v>0</v>
      </c>
      <c r="S179" s="202">
        <v>0</v>
      </c>
      <c r="T179" s="203">
        <f t="shared" si="33"/>
        <v>0</v>
      </c>
      <c r="U179" s="35"/>
      <c r="V179" s="35"/>
      <c r="W179" s="35"/>
      <c r="X179" s="35"/>
      <c r="Y179" s="35"/>
      <c r="Z179" s="35"/>
      <c r="AA179" s="35"/>
      <c r="AB179" s="35"/>
      <c r="AC179" s="35"/>
      <c r="AD179" s="35"/>
      <c r="AE179" s="35"/>
      <c r="AR179" s="204" t="s">
        <v>212</v>
      </c>
      <c r="AT179" s="204" t="s">
        <v>208</v>
      </c>
      <c r="AU179" s="204" t="s">
        <v>80</v>
      </c>
      <c r="AY179" s="18" t="s">
        <v>206</v>
      </c>
      <c r="BE179" s="205">
        <f t="shared" si="34"/>
        <v>0</v>
      </c>
      <c r="BF179" s="205">
        <f t="shared" si="35"/>
        <v>0</v>
      </c>
      <c r="BG179" s="205">
        <f t="shared" si="36"/>
        <v>0</v>
      </c>
      <c r="BH179" s="205">
        <f t="shared" si="37"/>
        <v>0</v>
      </c>
      <c r="BI179" s="205">
        <f t="shared" si="38"/>
        <v>0</v>
      </c>
      <c r="BJ179" s="18" t="s">
        <v>80</v>
      </c>
      <c r="BK179" s="205">
        <f t="shared" si="39"/>
        <v>0</v>
      </c>
      <c r="BL179" s="18" t="s">
        <v>212</v>
      </c>
      <c r="BM179" s="204" t="s">
        <v>899</v>
      </c>
    </row>
    <row r="180" spans="1:65" s="2" customFormat="1" ht="16.5" customHeight="1">
      <c r="A180" s="35"/>
      <c r="B180" s="36"/>
      <c r="C180" s="193" t="s">
        <v>72</v>
      </c>
      <c r="D180" s="193" t="s">
        <v>208</v>
      </c>
      <c r="E180" s="194" t="s">
        <v>5438</v>
      </c>
      <c r="F180" s="195" t="s">
        <v>5414</v>
      </c>
      <c r="G180" s="196" t="s">
        <v>887</v>
      </c>
      <c r="H180" s="197">
        <v>50</v>
      </c>
      <c r="I180" s="198"/>
      <c r="J180" s="199">
        <f t="shared" si="30"/>
        <v>0</v>
      </c>
      <c r="K180" s="195" t="s">
        <v>19</v>
      </c>
      <c r="L180" s="40"/>
      <c r="M180" s="200" t="s">
        <v>19</v>
      </c>
      <c r="N180" s="201" t="s">
        <v>43</v>
      </c>
      <c r="O180" s="65"/>
      <c r="P180" s="202">
        <f t="shared" si="31"/>
        <v>0</v>
      </c>
      <c r="Q180" s="202">
        <v>0</v>
      </c>
      <c r="R180" s="202">
        <f t="shared" si="32"/>
        <v>0</v>
      </c>
      <c r="S180" s="202">
        <v>0</v>
      </c>
      <c r="T180" s="203">
        <f t="shared" si="33"/>
        <v>0</v>
      </c>
      <c r="U180" s="35"/>
      <c r="V180" s="35"/>
      <c r="W180" s="35"/>
      <c r="X180" s="35"/>
      <c r="Y180" s="35"/>
      <c r="Z180" s="35"/>
      <c r="AA180" s="35"/>
      <c r="AB180" s="35"/>
      <c r="AC180" s="35"/>
      <c r="AD180" s="35"/>
      <c r="AE180" s="35"/>
      <c r="AR180" s="204" t="s">
        <v>212</v>
      </c>
      <c r="AT180" s="204" t="s">
        <v>208</v>
      </c>
      <c r="AU180" s="204" t="s">
        <v>80</v>
      </c>
      <c r="AY180" s="18" t="s">
        <v>206</v>
      </c>
      <c r="BE180" s="205">
        <f t="shared" si="34"/>
        <v>0</v>
      </c>
      <c r="BF180" s="205">
        <f t="shared" si="35"/>
        <v>0</v>
      </c>
      <c r="BG180" s="205">
        <f t="shared" si="36"/>
        <v>0</v>
      </c>
      <c r="BH180" s="205">
        <f t="shared" si="37"/>
        <v>0</v>
      </c>
      <c r="BI180" s="205">
        <f t="shared" si="38"/>
        <v>0</v>
      </c>
      <c r="BJ180" s="18" t="s">
        <v>80</v>
      </c>
      <c r="BK180" s="205">
        <f t="shared" si="39"/>
        <v>0</v>
      </c>
      <c r="BL180" s="18" t="s">
        <v>212</v>
      </c>
      <c r="BM180" s="204" t="s">
        <v>1243</v>
      </c>
    </row>
    <row r="181" spans="1:65" s="2" customFormat="1" ht="16.5" customHeight="1">
      <c r="A181" s="35"/>
      <c r="B181" s="36"/>
      <c r="C181" s="193" t="s">
        <v>72</v>
      </c>
      <c r="D181" s="193" t="s">
        <v>208</v>
      </c>
      <c r="E181" s="194" t="s">
        <v>5439</v>
      </c>
      <c r="F181" s="195" t="s">
        <v>5416</v>
      </c>
      <c r="G181" s="196" t="s">
        <v>887</v>
      </c>
      <c r="H181" s="197">
        <v>70</v>
      </c>
      <c r="I181" s="198"/>
      <c r="J181" s="199">
        <f t="shared" si="30"/>
        <v>0</v>
      </c>
      <c r="K181" s="195" t="s">
        <v>19</v>
      </c>
      <c r="L181" s="40"/>
      <c r="M181" s="200" t="s">
        <v>19</v>
      </c>
      <c r="N181" s="201" t="s">
        <v>43</v>
      </c>
      <c r="O181" s="65"/>
      <c r="P181" s="202">
        <f t="shared" si="31"/>
        <v>0</v>
      </c>
      <c r="Q181" s="202">
        <v>0</v>
      </c>
      <c r="R181" s="202">
        <f t="shared" si="32"/>
        <v>0</v>
      </c>
      <c r="S181" s="202">
        <v>0</v>
      </c>
      <c r="T181" s="203">
        <f t="shared" si="33"/>
        <v>0</v>
      </c>
      <c r="U181" s="35"/>
      <c r="V181" s="35"/>
      <c r="W181" s="35"/>
      <c r="X181" s="35"/>
      <c r="Y181" s="35"/>
      <c r="Z181" s="35"/>
      <c r="AA181" s="35"/>
      <c r="AB181" s="35"/>
      <c r="AC181" s="35"/>
      <c r="AD181" s="35"/>
      <c r="AE181" s="35"/>
      <c r="AR181" s="204" t="s">
        <v>212</v>
      </c>
      <c r="AT181" s="204" t="s">
        <v>208</v>
      </c>
      <c r="AU181" s="204" t="s">
        <v>80</v>
      </c>
      <c r="AY181" s="18" t="s">
        <v>206</v>
      </c>
      <c r="BE181" s="205">
        <f t="shared" si="34"/>
        <v>0</v>
      </c>
      <c r="BF181" s="205">
        <f t="shared" si="35"/>
        <v>0</v>
      </c>
      <c r="BG181" s="205">
        <f t="shared" si="36"/>
        <v>0</v>
      </c>
      <c r="BH181" s="205">
        <f t="shared" si="37"/>
        <v>0</v>
      </c>
      <c r="BI181" s="205">
        <f t="shared" si="38"/>
        <v>0</v>
      </c>
      <c r="BJ181" s="18" t="s">
        <v>80</v>
      </c>
      <c r="BK181" s="205">
        <f t="shared" si="39"/>
        <v>0</v>
      </c>
      <c r="BL181" s="18" t="s">
        <v>212</v>
      </c>
      <c r="BM181" s="204" t="s">
        <v>304</v>
      </c>
    </row>
    <row r="182" spans="1:65" s="12" customFormat="1" ht="25.9" customHeight="1">
      <c r="B182" s="177"/>
      <c r="C182" s="178"/>
      <c r="D182" s="179" t="s">
        <v>71</v>
      </c>
      <c r="E182" s="180" t="s">
        <v>846</v>
      </c>
      <c r="F182" s="180" t="s">
        <v>5329</v>
      </c>
      <c r="G182" s="178"/>
      <c r="H182" s="178"/>
      <c r="I182" s="181"/>
      <c r="J182" s="182">
        <f>BK182</f>
        <v>0</v>
      </c>
      <c r="K182" s="178"/>
      <c r="L182" s="183"/>
      <c r="M182" s="184"/>
      <c r="N182" s="185"/>
      <c r="O182" s="185"/>
      <c r="P182" s="186">
        <f>SUM(P183:P213)</f>
        <v>0</v>
      </c>
      <c r="Q182" s="185"/>
      <c r="R182" s="186">
        <f>SUM(R183:R213)</f>
        <v>0</v>
      </c>
      <c r="S182" s="185"/>
      <c r="T182" s="187">
        <f>SUM(T183:T213)</f>
        <v>0</v>
      </c>
      <c r="AR182" s="188" t="s">
        <v>80</v>
      </c>
      <c r="AT182" s="189" t="s">
        <v>71</v>
      </c>
      <c r="AU182" s="189" t="s">
        <v>72</v>
      </c>
      <c r="AY182" s="188" t="s">
        <v>206</v>
      </c>
      <c r="BK182" s="190">
        <f>SUM(BK183:BK213)</f>
        <v>0</v>
      </c>
    </row>
    <row r="183" spans="1:65" s="2" customFormat="1" ht="21.75" customHeight="1">
      <c r="A183" s="35"/>
      <c r="B183" s="36"/>
      <c r="C183" s="193" t="s">
        <v>72</v>
      </c>
      <c r="D183" s="193" t="s">
        <v>208</v>
      </c>
      <c r="E183" s="194" t="s">
        <v>5440</v>
      </c>
      <c r="F183" s="195" t="s">
        <v>5441</v>
      </c>
      <c r="G183" s="196" t="s">
        <v>862</v>
      </c>
      <c r="H183" s="197">
        <v>1</v>
      </c>
      <c r="I183" s="198"/>
      <c r="J183" s="199">
        <f>ROUND(I183*H183,2)</f>
        <v>0</v>
      </c>
      <c r="K183" s="195" t="s">
        <v>19</v>
      </c>
      <c r="L183" s="40"/>
      <c r="M183" s="200" t="s">
        <v>19</v>
      </c>
      <c r="N183" s="201" t="s">
        <v>43</v>
      </c>
      <c r="O183" s="65"/>
      <c r="P183" s="202">
        <f>O183*H183</f>
        <v>0</v>
      </c>
      <c r="Q183" s="202">
        <v>0</v>
      </c>
      <c r="R183" s="202">
        <f>Q183*H183</f>
        <v>0</v>
      </c>
      <c r="S183" s="202">
        <v>0</v>
      </c>
      <c r="T183" s="203">
        <f>S183*H183</f>
        <v>0</v>
      </c>
      <c r="U183" s="35"/>
      <c r="V183" s="35"/>
      <c r="W183" s="35"/>
      <c r="X183" s="35"/>
      <c r="Y183" s="35"/>
      <c r="Z183" s="35"/>
      <c r="AA183" s="35"/>
      <c r="AB183" s="35"/>
      <c r="AC183" s="35"/>
      <c r="AD183" s="35"/>
      <c r="AE183" s="35"/>
      <c r="AR183" s="204" t="s">
        <v>212</v>
      </c>
      <c r="AT183" s="204" t="s">
        <v>208</v>
      </c>
      <c r="AU183" s="204" t="s">
        <v>80</v>
      </c>
      <c r="AY183" s="18" t="s">
        <v>206</v>
      </c>
      <c r="BE183" s="205">
        <f>IF(N183="základní",J183,0)</f>
        <v>0</v>
      </c>
      <c r="BF183" s="205">
        <f>IF(N183="snížená",J183,0)</f>
        <v>0</v>
      </c>
      <c r="BG183" s="205">
        <f>IF(N183="zákl. přenesená",J183,0)</f>
        <v>0</v>
      </c>
      <c r="BH183" s="205">
        <f>IF(N183="sníž. přenesená",J183,0)</f>
        <v>0</v>
      </c>
      <c r="BI183" s="205">
        <f>IF(N183="nulová",J183,0)</f>
        <v>0</v>
      </c>
      <c r="BJ183" s="18" t="s">
        <v>80</v>
      </c>
      <c r="BK183" s="205">
        <f>ROUND(I183*H183,2)</f>
        <v>0</v>
      </c>
      <c r="BL183" s="18" t="s">
        <v>212</v>
      </c>
      <c r="BM183" s="204" t="s">
        <v>1254</v>
      </c>
    </row>
    <row r="184" spans="1:65" s="2" customFormat="1" ht="48.75">
      <c r="A184" s="35"/>
      <c r="B184" s="36"/>
      <c r="C184" s="37"/>
      <c r="D184" s="208" t="s">
        <v>1104</v>
      </c>
      <c r="E184" s="37"/>
      <c r="F184" s="221" t="s">
        <v>5419</v>
      </c>
      <c r="G184" s="37"/>
      <c r="H184" s="37"/>
      <c r="I184" s="116"/>
      <c r="J184" s="37"/>
      <c r="K184" s="37"/>
      <c r="L184" s="40"/>
      <c r="M184" s="222"/>
      <c r="N184" s="223"/>
      <c r="O184" s="65"/>
      <c r="P184" s="65"/>
      <c r="Q184" s="65"/>
      <c r="R184" s="65"/>
      <c r="S184" s="65"/>
      <c r="T184" s="66"/>
      <c r="U184" s="35"/>
      <c r="V184" s="35"/>
      <c r="W184" s="35"/>
      <c r="X184" s="35"/>
      <c r="Y184" s="35"/>
      <c r="Z184" s="35"/>
      <c r="AA184" s="35"/>
      <c r="AB184" s="35"/>
      <c r="AC184" s="35"/>
      <c r="AD184" s="35"/>
      <c r="AE184" s="35"/>
      <c r="AT184" s="18" t="s">
        <v>1104</v>
      </c>
      <c r="AU184" s="18" t="s">
        <v>80</v>
      </c>
    </row>
    <row r="185" spans="1:65" s="2" customFormat="1" ht="21.75" customHeight="1">
      <c r="A185" s="35"/>
      <c r="B185" s="36"/>
      <c r="C185" s="193" t="s">
        <v>72</v>
      </c>
      <c r="D185" s="193" t="s">
        <v>208</v>
      </c>
      <c r="E185" s="194" t="s">
        <v>5442</v>
      </c>
      <c r="F185" s="195" t="s">
        <v>5443</v>
      </c>
      <c r="G185" s="196" t="s">
        <v>862</v>
      </c>
      <c r="H185" s="197">
        <v>1</v>
      </c>
      <c r="I185" s="198"/>
      <c r="J185" s="199">
        <f>ROUND(I185*H185,2)</f>
        <v>0</v>
      </c>
      <c r="K185" s="195" t="s">
        <v>19</v>
      </c>
      <c r="L185" s="40"/>
      <c r="M185" s="200" t="s">
        <v>19</v>
      </c>
      <c r="N185" s="201" t="s">
        <v>43</v>
      </c>
      <c r="O185" s="65"/>
      <c r="P185" s="202">
        <f>O185*H185</f>
        <v>0</v>
      </c>
      <c r="Q185" s="202">
        <v>0</v>
      </c>
      <c r="R185" s="202">
        <f>Q185*H185</f>
        <v>0</v>
      </c>
      <c r="S185" s="202">
        <v>0</v>
      </c>
      <c r="T185" s="203">
        <f>S185*H185</f>
        <v>0</v>
      </c>
      <c r="U185" s="35"/>
      <c r="V185" s="35"/>
      <c r="W185" s="35"/>
      <c r="X185" s="35"/>
      <c r="Y185" s="35"/>
      <c r="Z185" s="35"/>
      <c r="AA185" s="35"/>
      <c r="AB185" s="35"/>
      <c r="AC185" s="35"/>
      <c r="AD185" s="35"/>
      <c r="AE185" s="35"/>
      <c r="AR185" s="204" t="s">
        <v>212</v>
      </c>
      <c r="AT185" s="204" t="s">
        <v>208</v>
      </c>
      <c r="AU185" s="204" t="s">
        <v>80</v>
      </c>
      <c r="AY185" s="18" t="s">
        <v>206</v>
      </c>
      <c r="BE185" s="205">
        <f>IF(N185="základní",J185,0)</f>
        <v>0</v>
      </c>
      <c r="BF185" s="205">
        <f>IF(N185="snížená",J185,0)</f>
        <v>0</v>
      </c>
      <c r="BG185" s="205">
        <f>IF(N185="zákl. přenesená",J185,0)</f>
        <v>0</v>
      </c>
      <c r="BH185" s="205">
        <f>IF(N185="sníž. přenesená",J185,0)</f>
        <v>0</v>
      </c>
      <c r="BI185" s="205">
        <f>IF(N185="nulová",J185,0)</f>
        <v>0</v>
      </c>
      <c r="BJ185" s="18" t="s">
        <v>80</v>
      </c>
      <c r="BK185" s="205">
        <f>ROUND(I185*H185,2)</f>
        <v>0</v>
      </c>
      <c r="BL185" s="18" t="s">
        <v>212</v>
      </c>
      <c r="BM185" s="204" t="s">
        <v>1260</v>
      </c>
    </row>
    <row r="186" spans="1:65" s="2" customFormat="1" ht="48.75">
      <c r="A186" s="35"/>
      <c r="B186" s="36"/>
      <c r="C186" s="37"/>
      <c r="D186" s="208" t="s">
        <v>1104</v>
      </c>
      <c r="E186" s="37"/>
      <c r="F186" s="221" t="s">
        <v>5444</v>
      </c>
      <c r="G186" s="37"/>
      <c r="H186" s="37"/>
      <c r="I186" s="116"/>
      <c r="J186" s="37"/>
      <c r="K186" s="37"/>
      <c r="L186" s="40"/>
      <c r="M186" s="222"/>
      <c r="N186" s="223"/>
      <c r="O186" s="65"/>
      <c r="P186" s="65"/>
      <c r="Q186" s="65"/>
      <c r="R186" s="65"/>
      <c r="S186" s="65"/>
      <c r="T186" s="66"/>
      <c r="U186" s="35"/>
      <c r="V186" s="35"/>
      <c r="W186" s="35"/>
      <c r="X186" s="35"/>
      <c r="Y186" s="35"/>
      <c r="Z186" s="35"/>
      <c r="AA186" s="35"/>
      <c r="AB186" s="35"/>
      <c r="AC186" s="35"/>
      <c r="AD186" s="35"/>
      <c r="AE186" s="35"/>
      <c r="AT186" s="18" t="s">
        <v>1104</v>
      </c>
      <c r="AU186" s="18" t="s">
        <v>80</v>
      </c>
    </row>
    <row r="187" spans="1:65" s="2" customFormat="1" ht="21.75" customHeight="1">
      <c r="A187" s="35"/>
      <c r="B187" s="36"/>
      <c r="C187" s="193" t="s">
        <v>72</v>
      </c>
      <c r="D187" s="193" t="s">
        <v>208</v>
      </c>
      <c r="E187" s="194" t="s">
        <v>5445</v>
      </c>
      <c r="F187" s="195" t="s">
        <v>5446</v>
      </c>
      <c r="G187" s="196" t="s">
        <v>862</v>
      </c>
      <c r="H187" s="197">
        <v>1</v>
      </c>
      <c r="I187" s="198"/>
      <c r="J187" s="199">
        <f>ROUND(I187*H187,2)</f>
        <v>0</v>
      </c>
      <c r="K187" s="195" t="s">
        <v>19</v>
      </c>
      <c r="L187" s="40"/>
      <c r="M187" s="200" t="s">
        <v>19</v>
      </c>
      <c r="N187" s="201" t="s">
        <v>43</v>
      </c>
      <c r="O187" s="65"/>
      <c r="P187" s="202">
        <f>O187*H187</f>
        <v>0</v>
      </c>
      <c r="Q187" s="202">
        <v>0</v>
      </c>
      <c r="R187" s="202">
        <f>Q187*H187</f>
        <v>0</v>
      </c>
      <c r="S187" s="202">
        <v>0</v>
      </c>
      <c r="T187" s="203">
        <f>S187*H187</f>
        <v>0</v>
      </c>
      <c r="U187" s="35"/>
      <c r="V187" s="35"/>
      <c r="W187" s="35"/>
      <c r="X187" s="35"/>
      <c r="Y187" s="35"/>
      <c r="Z187" s="35"/>
      <c r="AA187" s="35"/>
      <c r="AB187" s="35"/>
      <c r="AC187" s="35"/>
      <c r="AD187" s="35"/>
      <c r="AE187" s="35"/>
      <c r="AR187" s="204" t="s">
        <v>212</v>
      </c>
      <c r="AT187" s="204" t="s">
        <v>208</v>
      </c>
      <c r="AU187" s="204" t="s">
        <v>80</v>
      </c>
      <c r="AY187" s="18" t="s">
        <v>206</v>
      </c>
      <c r="BE187" s="205">
        <f>IF(N187="základní",J187,0)</f>
        <v>0</v>
      </c>
      <c r="BF187" s="205">
        <f>IF(N187="snížená",J187,0)</f>
        <v>0</v>
      </c>
      <c r="BG187" s="205">
        <f>IF(N187="zákl. přenesená",J187,0)</f>
        <v>0</v>
      </c>
      <c r="BH187" s="205">
        <f>IF(N187="sníž. přenesená",J187,0)</f>
        <v>0</v>
      </c>
      <c r="BI187" s="205">
        <f>IF(N187="nulová",J187,0)</f>
        <v>0</v>
      </c>
      <c r="BJ187" s="18" t="s">
        <v>80</v>
      </c>
      <c r="BK187" s="205">
        <f>ROUND(I187*H187,2)</f>
        <v>0</v>
      </c>
      <c r="BL187" s="18" t="s">
        <v>212</v>
      </c>
      <c r="BM187" s="204" t="s">
        <v>1266</v>
      </c>
    </row>
    <row r="188" spans="1:65" s="2" customFormat="1" ht="48.75">
      <c r="A188" s="35"/>
      <c r="B188" s="36"/>
      <c r="C188" s="37"/>
      <c r="D188" s="208" t="s">
        <v>1104</v>
      </c>
      <c r="E188" s="37"/>
      <c r="F188" s="221" t="s">
        <v>5447</v>
      </c>
      <c r="G188" s="37"/>
      <c r="H188" s="37"/>
      <c r="I188" s="116"/>
      <c r="J188" s="37"/>
      <c r="K188" s="37"/>
      <c r="L188" s="40"/>
      <c r="M188" s="222"/>
      <c r="N188" s="223"/>
      <c r="O188" s="65"/>
      <c r="P188" s="65"/>
      <c r="Q188" s="65"/>
      <c r="R188" s="65"/>
      <c r="S188" s="65"/>
      <c r="T188" s="66"/>
      <c r="U188" s="35"/>
      <c r="V188" s="35"/>
      <c r="W188" s="35"/>
      <c r="X188" s="35"/>
      <c r="Y188" s="35"/>
      <c r="Z188" s="35"/>
      <c r="AA188" s="35"/>
      <c r="AB188" s="35"/>
      <c r="AC188" s="35"/>
      <c r="AD188" s="35"/>
      <c r="AE188" s="35"/>
      <c r="AT188" s="18" t="s">
        <v>1104</v>
      </c>
      <c r="AU188" s="18" t="s">
        <v>80</v>
      </c>
    </row>
    <row r="189" spans="1:65" s="2" customFormat="1" ht="16.5" customHeight="1">
      <c r="A189" s="35"/>
      <c r="B189" s="36"/>
      <c r="C189" s="193" t="s">
        <v>72</v>
      </c>
      <c r="D189" s="193" t="s">
        <v>208</v>
      </c>
      <c r="E189" s="194" t="s">
        <v>5344</v>
      </c>
      <c r="F189" s="195" t="s">
        <v>5345</v>
      </c>
      <c r="G189" s="196" t="s">
        <v>887</v>
      </c>
      <c r="H189" s="197">
        <v>1</v>
      </c>
      <c r="I189" s="198"/>
      <c r="J189" s="199">
        <f>ROUND(I189*H189,2)</f>
        <v>0</v>
      </c>
      <c r="K189" s="195" t="s">
        <v>19</v>
      </c>
      <c r="L189" s="40"/>
      <c r="M189" s="200" t="s">
        <v>19</v>
      </c>
      <c r="N189" s="201" t="s">
        <v>43</v>
      </c>
      <c r="O189" s="65"/>
      <c r="P189" s="202">
        <f>O189*H189</f>
        <v>0</v>
      </c>
      <c r="Q189" s="202">
        <v>0</v>
      </c>
      <c r="R189" s="202">
        <f>Q189*H189</f>
        <v>0</v>
      </c>
      <c r="S189" s="202">
        <v>0</v>
      </c>
      <c r="T189" s="203">
        <f>S189*H189</f>
        <v>0</v>
      </c>
      <c r="U189" s="35"/>
      <c r="V189" s="35"/>
      <c r="W189" s="35"/>
      <c r="X189" s="35"/>
      <c r="Y189" s="35"/>
      <c r="Z189" s="35"/>
      <c r="AA189" s="35"/>
      <c r="AB189" s="35"/>
      <c r="AC189" s="35"/>
      <c r="AD189" s="35"/>
      <c r="AE189" s="35"/>
      <c r="AR189" s="204" t="s">
        <v>212</v>
      </c>
      <c r="AT189" s="204" t="s">
        <v>208</v>
      </c>
      <c r="AU189" s="204" t="s">
        <v>80</v>
      </c>
      <c r="AY189" s="18" t="s">
        <v>206</v>
      </c>
      <c r="BE189" s="205">
        <f>IF(N189="základní",J189,0)</f>
        <v>0</v>
      </c>
      <c r="BF189" s="205">
        <f>IF(N189="snížená",J189,0)</f>
        <v>0</v>
      </c>
      <c r="BG189" s="205">
        <f>IF(N189="zákl. přenesená",J189,0)</f>
        <v>0</v>
      </c>
      <c r="BH189" s="205">
        <f>IF(N189="sníž. přenesená",J189,0)</f>
        <v>0</v>
      </c>
      <c r="BI189" s="205">
        <f>IF(N189="nulová",J189,0)</f>
        <v>0</v>
      </c>
      <c r="BJ189" s="18" t="s">
        <v>80</v>
      </c>
      <c r="BK189" s="205">
        <f>ROUND(I189*H189,2)</f>
        <v>0</v>
      </c>
      <c r="BL189" s="18" t="s">
        <v>212</v>
      </c>
      <c r="BM189" s="204" t="s">
        <v>1272</v>
      </c>
    </row>
    <row r="190" spans="1:65" s="2" customFormat="1" ht="16.5" customHeight="1">
      <c r="A190" s="35"/>
      <c r="B190" s="36"/>
      <c r="C190" s="193" t="s">
        <v>72</v>
      </c>
      <c r="D190" s="193" t="s">
        <v>208</v>
      </c>
      <c r="E190" s="194" t="s">
        <v>5448</v>
      </c>
      <c r="F190" s="195" t="s">
        <v>5449</v>
      </c>
      <c r="G190" s="196" t="s">
        <v>862</v>
      </c>
      <c r="H190" s="197">
        <v>13</v>
      </c>
      <c r="I190" s="198"/>
      <c r="J190" s="199">
        <f>ROUND(I190*H190,2)</f>
        <v>0</v>
      </c>
      <c r="K190" s="195" t="s">
        <v>19</v>
      </c>
      <c r="L190" s="40"/>
      <c r="M190" s="200" t="s">
        <v>19</v>
      </c>
      <c r="N190" s="201" t="s">
        <v>43</v>
      </c>
      <c r="O190" s="65"/>
      <c r="P190" s="202">
        <f>O190*H190</f>
        <v>0</v>
      </c>
      <c r="Q190" s="202">
        <v>0</v>
      </c>
      <c r="R190" s="202">
        <f>Q190*H190</f>
        <v>0</v>
      </c>
      <c r="S190" s="202">
        <v>0</v>
      </c>
      <c r="T190" s="203">
        <f>S190*H190</f>
        <v>0</v>
      </c>
      <c r="U190" s="35"/>
      <c r="V190" s="35"/>
      <c r="W190" s="35"/>
      <c r="X190" s="35"/>
      <c r="Y190" s="35"/>
      <c r="Z190" s="35"/>
      <c r="AA190" s="35"/>
      <c r="AB190" s="35"/>
      <c r="AC190" s="35"/>
      <c r="AD190" s="35"/>
      <c r="AE190" s="35"/>
      <c r="AR190" s="204" t="s">
        <v>212</v>
      </c>
      <c r="AT190" s="204" t="s">
        <v>208</v>
      </c>
      <c r="AU190" s="204" t="s">
        <v>80</v>
      </c>
      <c r="AY190" s="18" t="s">
        <v>206</v>
      </c>
      <c r="BE190" s="205">
        <f>IF(N190="základní",J190,0)</f>
        <v>0</v>
      </c>
      <c r="BF190" s="205">
        <f>IF(N190="snížená",J190,0)</f>
        <v>0</v>
      </c>
      <c r="BG190" s="205">
        <f>IF(N190="zákl. přenesená",J190,0)</f>
        <v>0</v>
      </c>
      <c r="BH190" s="205">
        <f>IF(N190="sníž. přenesená",J190,0)</f>
        <v>0</v>
      </c>
      <c r="BI190" s="205">
        <f>IF(N190="nulová",J190,0)</f>
        <v>0</v>
      </c>
      <c r="BJ190" s="18" t="s">
        <v>80</v>
      </c>
      <c r="BK190" s="205">
        <f>ROUND(I190*H190,2)</f>
        <v>0</v>
      </c>
      <c r="BL190" s="18" t="s">
        <v>212</v>
      </c>
      <c r="BM190" s="204" t="s">
        <v>1278</v>
      </c>
    </row>
    <row r="191" spans="1:65" s="2" customFormat="1" ht="19.5">
      <c r="A191" s="35"/>
      <c r="B191" s="36"/>
      <c r="C191" s="37"/>
      <c r="D191" s="208" t="s">
        <v>1104</v>
      </c>
      <c r="E191" s="37"/>
      <c r="F191" s="221" t="s">
        <v>5422</v>
      </c>
      <c r="G191" s="37"/>
      <c r="H191" s="37"/>
      <c r="I191" s="116"/>
      <c r="J191" s="37"/>
      <c r="K191" s="37"/>
      <c r="L191" s="40"/>
      <c r="M191" s="222"/>
      <c r="N191" s="223"/>
      <c r="O191" s="65"/>
      <c r="P191" s="65"/>
      <c r="Q191" s="65"/>
      <c r="R191" s="65"/>
      <c r="S191" s="65"/>
      <c r="T191" s="66"/>
      <c r="U191" s="35"/>
      <c r="V191" s="35"/>
      <c r="W191" s="35"/>
      <c r="X191" s="35"/>
      <c r="Y191" s="35"/>
      <c r="Z191" s="35"/>
      <c r="AA191" s="35"/>
      <c r="AB191" s="35"/>
      <c r="AC191" s="35"/>
      <c r="AD191" s="35"/>
      <c r="AE191" s="35"/>
      <c r="AT191" s="18" t="s">
        <v>1104</v>
      </c>
      <c r="AU191" s="18" t="s">
        <v>80</v>
      </c>
    </row>
    <row r="192" spans="1:65" s="2" customFormat="1" ht="16.5" customHeight="1">
      <c r="A192" s="35"/>
      <c r="B192" s="36"/>
      <c r="C192" s="193" t="s">
        <v>72</v>
      </c>
      <c r="D192" s="193" t="s">
        <v>208</v>
      </c>
      <c r="E192" s="194" t="s">
        <v>5450</v>
      </c>
      <c r="F192" s="195" t="s">
        <v>5451</v>
      </c>
      <c r="G192" s="196" t="s">
        <v>862</v>
      </c>
      <c r="H192" s="197">
        <v>1</v>
      </c>
      <c r="I192" s="198"/>
      <c r="J192" s="199">
        <f t="shared" ref="J192:J199" si="40">ROUND(I192*H192,2)</f>
        <v>0</v>
      </c>
      <c r="K192" s="195" t="s">
        <v>19</v>
      </c>
      <c r="L192" s="40"/>
      <c r="M192" s="200" t="s">
        <v>19</v>
      </c>
      <c r="N192" s="201" t="s">
        <v>43</v>
      </c>
      <c r="O192" s="65"/>
      <c r="P192" s="202">
        <f t="shared" ref="P192:P199" si="41">O192*H192</f>
        <v>0</v>
      </c>
      <c r="Q192" s="202">
        <v>0</v>
      </c>
      <c r="R192" s="202">
        <f t="shared" ref="R192:R199" si="42">Q192*H192</f>
        <v>0</v>
      </c>
      <c r="S192" s="202">
        <v>0</v>
      </c>
      <c r="T192" s="203">
        <f t="shared" ref="T192:T199" si="43">S192*H192</f>
        <v>0</v>
      </c>
      <c r="U192" s="35"/>
      <c r="V192" s="35"/>
      <c r="W192" s="35"/>
      <c r="X192" s="35"/>
      <c r="Y192" s="35"/>
      <c r="Z192" s="35"/>
      <c r="AA192" s="35"/>
      <c r="AB192" s="35"/>
      <c r="AC192" s="35"/>
      <c r="AD192" s="35"/>
      <c r="AE192" s="35"/>
      <c r="AR192" s="204" t="s">
        <v>212</v>
      </c>
      <c r="AT192" s="204" t="s">
        <v>208</v>
      </c>
      <c r="AU192" s="204" t="s">
        <v>80</v>
      </c>
      <c r="AY192" s="18" t="s">
        <v>206</v>
      </c>
      <c r="BE192" s="205">
        <f t="shared" ref="BE192:BE199" si="44">IF(N192="základní",J192,0)</f>
        <v>0</v>
      </c>
      <c r="BF192" s="205">
        <f t="shared" ref="BF192:BF199" si="45">IF(N192="snížená",J192,0)</f>
        <v>0</v>
      </c>
      <c r="BG192" s="205">
        <f t="shared" ref="BG192:BG199" si="46">IF(N192="zákl. přenesená",J192,0)</f>
        <v>0</v>
      </c>
      <c r="BH192" s="205">
        <f t="shared" ref="BH192:BH199" si="47">IF(N192="sníž. přenesená",J192,0)</f>
        <v>0</v>
      </c>
      <c r="BI192" s="205">
        <f t="shared" ref="BI192:BI199" si="48">IF(N192="nulová",J192,0)</f>
        <v>0</v>
      </c>
      <c r="BJ192" s="18" t="s">
        <v>80</v>
      </c>
      <c r="BK192" s="205">
        <f t="shared" ref="BK192:BK199" si="49">ROUND(I192*H192,2)</f>
        <v>0</v>
      </c>
      <c r="BL192" s="18" t="s">
        <v>212</v>
      </c>
      <c r="BM192" s="204" t="s">
        <v>1284</v>
      </c>
    </row>
    <row r="193" spans="1:65" s="2" customFormat="1" ht="16.5" customHeight="1">
      <c r="A193" s="35"/>
      <c r="B193" s="36"/>
      <c r="C193" s="193" t="s">
        <v>72</v>
      </c>
      <c r="D193" s="193" t="s">
        <v>208</v>
      </c>
      <c r="E193" s="194" t="s">
        <v>5452</v>
      </c>
      <c r="F193" s="195" t="s">
        <v>5453</v>
      </c>
      <c r="G193" s="196" t="s">
        <v>862</v>
      </c>
      <c r="H193" s="197">
        <v>1</v>
      </c>
      <c r="I193" s="198"/>
      <c r="J193" s="199">
        <f t="shared" si="40"/>
        <v>0</v>
      </c>
      <c r="K193" s="195" t="s">
        <v>19</v>
      </c>
      <c r="L193" s="40"/>
      <c r="M193" s="200" t="s">
        <v>19</v>
      </c>
      <c r="N193" s="201" t="s">
        <v>43</v>
      </c>
      <c r="O193" s="65"/>
      <c r="P193" s="202">
        <f t="shared" si="41"/>
        <v>0</v>
      </c>
      <c r="Q193" s="202">
        <v>0</v>
      </c>
      <c r="R193" s="202">
        <f t="shared" si="42"/>
        <v>0</v>
      </c>
      <c r="S193" s="202">
        <v>0</v>
      </c>
      <c r="T193" s="203">
        <f t="shared" si="43"/>
        <v>0</v>
      </c>
      <c r="U193" s="35"/>
      <c r="V193" s="35"/>
      <c r="W193" s="35"/>
      <c r="X193" s="35"/>
      <c r="Y193" s="35"/>
      <c r="Z193" s="35"/>
      <c r="AA193" s="35"/>
      <c r="AB193" s="35"/>
      <c r="AC193" s="35"/>
      <c r="AD193" s="35"/>
      <c r="AE193" s="35"/>
      <c r="AR193" s="204" t="s">
        <v>212</v>
      </c>
      <c r="AT193" s="204" t="s">
        <v>208</v>
      </c>
      <c r="AU193" s="204" t="s">
        <v>80</v>
      </c>
      <c r="AY193" s="18" t="s">
        <v>206</v>
      </c>
      <c r="BE193" s="205">
        <f t="shared" si="44"/>
        <v>0</v>
      </c>
      <c r="BF193" s="205">
        <f t="shared" si="45"/>
        <v>0</v>
      </c>
      <c r="BG193" s="205">
        <f t="shared" si="46"/>
        <v>0</v>
      </c>
      <c r="BH193" s="205">
        <f t="shared" si="47"/>
        <v>0</v>
      </c>
      <c r="BI193" s="205">
        <f t="shared" si="48"/>
        <v>0</v>
      </c>
      <c r="BJ193" s="18" t="s">
        <v>80</v>
      </c>
      <c r="BK193" s="205">
        <f t="shared" si="49"/>
        <v>0</v>
      </c>
      <c r="BL193" s="18" t="s">
        <v>212</v>
      </c>
      <c r="BM193" s="204" t="s">
        <v>2194</v>
      </c>
    </row>
    <row r="194" spans="1:65" s="2" customFormat="1" ht="16.5" customHeight="1">
      <c r="A194" s="35"/>
      <c r="B194" s="36"/>
      <c r="C194" s="193" t="s">
        <v>72</v>
      </c>
      <c r="D194" s="193" t="s">
        <v>208</v>
      </c>
      <c r="E194" s="194" t="s">
        <v>5454</v>
      </c>
      <c r="F194" s="195" t="s">
        <v>5455</v>
      </c>
      <c r="G194" s="196" t="s">
        <v>862</v>
      </c>
      <c r="H194" s="197">
        <v>9</v>
      </c>
      <c r="I194" s="198"/>
      <c r="J194" s="199">
        <f t="shared" si="40"/>
        <v>0</v>
      </c>
      <c r="K194" s="195" t="s">
        <v>19</v>
      </c>
      <c r="L194" s="40"/>
      <c r="M194" s="200" t="s">
        <v>19</v>
      </c>
      <c r="N194" s="201" t="s">
        <v>43</v>
      </c>
      <c r="O194" s="65"/>
      <c r="P194" s="202">
        <f t="shared" si="41"/>
        <v>0</v>
      </c>
      <c r="Q194" s="202">
        <v>0</v>
      </c>
      <c r="R194" s="202">
        <f t="shared" si="42"/>
        <v>0</v>
      </c>
      <c r="S194" s="202">
        <v>0</v>
      </c>
      <c r="T194" s="203">
        <f t="shared" si="43"/>
        <v>0</v>
      </c>
      <c r="U194" s="35"/>
      <c r="V194" s="35"/>
      <c r="W194" s="35"/>
      <c r="X194" s="35"/>
      <c r="Y194" s="35"/>
      <c r="Z194" s="35"/>
      <c r="AA194" s="35"/>
      <c r="AB194" s="35"/>
      <c r="AC194" s="35"/>
      <c r="AD194" s="35"/>
      <c r="AE194" s="35"/>
      <c r="AR194" s="204" t="s">
        <v>212</v>
      </c>
      <c r="AT194" s="204" t="s">
        <v>208</v>
      </c>
      <c r="AU194" s="204" t="s">
        <v>80</v>
      </c>
      <c r="AY194" s="18" t="s">
        <v>206</v>
      </c>
      <c r="BE194" s="205">
        <f t="shared" si="44"/>
        <v>0</v>
      </c>
      <c r="BF194" s="205">
        <f t="shared" si="45"/>
        <v>0</v>
      </c>
      <c r="BG194" s="205">
        <f t="shared" si="46"/>
        <v>0</v>
      </c>
      <c r="BH194" s="205">
        <f t="shared" si="47"/>
        <v>0</v>
      </c>
      <c r="BI194" s="205">
        <f t="shared" si="48"/>
        <v>0</v>
      </c>
      <c r="BJ194" s="18" t="s">
        <v>80</v>
      </c>
      <c r="BK194" s="205">
        <f t="shared" si="49"/>
        <v>0</v>
      </c>
      <c r="BL194" s="18" t="s">
        <v>212</v>
      </c>
      <c r="BM194" s="204" t="s">
        <v>2202</v>
      </c>
    </row>
    <row r="195" spans="1:65" s="2" customFormat="1" ht="16.5" customHeight="1">
      <c r="A195" s="35"/>
      <c r="B195" s="36"/>
      <c r="C195" s="193" t="s">
        <v>72</v>
      </c>
      <c r="D195" s="193" t="s">
        <v>208</v>
      </c>
      <c r="E195" s="194" t="s">
        <v>5456</v>
      </c>
      <c r="F195" s="195" t="s">
        <v>5457</v>
      </c>
      <c r="G195" s="196" t="s">
        <v>862</v>
      </c>
      <c r="H195" s="197">
        <v>9</v>
      </c>
      <c r="I195" s="198"/>
      <c r="J195" s="199">
        <f t="shared" si="40"/>
        <v>0</v>
      </c>
      <c r="K195" s="195" t="s">
        <v>19</v>
      </c>
      <c r="L195" s="40"/>
      <c r="M195" s="200" t="s">
        <v>19</v>
      </c>
      <c r="N195" s="201" t="s">
        <v>43</v>
      </c>
      <c r="O195" s="65"/>
      <c r="P195" s="202">
        <f t="shared" si="41"/>
        <v>0</v>
      </c>
      <c r="Q195" s="202">
        <v>0</v>
      </c>
      <c r="R195" s="202">
        <f t="shared" si="42"/>
        <v>0</v>
      </c>
      <c r="S195" s="202">
        <v>0</v>
      </c>
      <c r="T195" s="203">
        <f t="shared" si="43"/>
        <v>0</v>
      </c>
      <c r="U195" s="35"/>
      <c r="V195" s="35"/>
      <c r="W195" s="35"/>
      <c r="X195" s="35"/>
      <c r="Y195" s="35"/>
      <c r="Z195" s="35"/>
      <c r="AA195" s="35"/>
      <c r="AB195" s="35"/>
      <c r="AC195" s="35"/>
      <c r="AD195" s="35"/>
      <c r="AE195" s="35"/>
      <c r="AR195" s="204" t="s">
        <v>212</v>
      </c>
      <c r="AT195" s="204" t="s">
        <v>208</v>
      </c>
      <c r="AU195" s="204" t="s">
        <v>80</v>
      </c>
      <c r="AY195" s="18" t="s">
        <v>206</v>
      </c>
      <c r="BE195" s="205">
        <f t="shared" si="44"/>
        <v>0</v>
      </c>
      <c r="BF195" s="205">
        <f t="shared" si="45"/>
        <v>0</v>
      </c>
      <c r="BG195" s="205">
        <f t="shared" si="46"/>
        <v>0</v>
      </c>
      <c r="BH195" s="205">
        <f t="shared" si="47"/>
        <v>0</v>
      </c>
      <c r="BI195" s="205">
        <f t="shared" si="48"/>
        <v>0</v>
      </c>
      <c r="BJ195" s="18" t="s">
        <v>80</v>
      </c>
      <c r="BK195" s="205">
        <f t="shared" si="49"/>
        <v>0</v>
      </c>
      <c r="BL195" s="18" t="s">
        <v>212</v>
      </c>
      <c r="BM195" s="204" t="s">
        <v>2210</v>
      </c>
    </row>
    <row r="196" spans="1:65" s="2" customFormat="1" ht="16.5" customHeight="1">
      <c r="A196" s="35"/>
      <c r="B196" s="36"/>
      <c r="C196" s="193" t="s">
        <v>72</v>
      </c>
      <c r="D196" s="193" t="s">
        <v>208</v>
      </c>
      <c r="E196" s="194" t="s">
        <v>5365</v>
      </c>
      <c r="F196" s="195" t="s">
        <v>5366</v>
      </c>
      <c r="G196" s="196" t="s">
        <v>862</v>
      </c>
      <c r="H196" s="197">
        <v>5</v>
      </c>
      <c r="I196" s="198"/>
      <c r="J196" s="199">
        <f t="shared" si="40"/>
        <v>0</v>
      </c>
      <c r="K196" s="195" t="s">
        <v>19</v>
      </c>
      <c r="L196" s="40"/>
      <c r="M196" s="200" t="s">
        <v>19</v>
      </c>
      <c r="N196" s="201" t="s">
        <v>43</v>
      </c>
      <c r="O196" s="65"/>
      <c r="P196" s="202">
        <f t="shared" si="41"/>
        <v>0</v>
      </c>
      <c r="Q196" s="202">
        <v>0</v>
      </c>
      <c r="R196" s="202">
        <f t="shared" si="42"/>
        <v>0</v>
      </c>
      <c r="S196" s="202">
        <v>0</v>
      </c>
      <c r="T196" s="203">
        <f t="shared" si="43"/>
        <v>0</v>
      </c>
      <c r="U196" s="35"/>
      <c r="V196" s="35"/>
      <c r="W196" s="35"/>
      <c r="X196" s="35"/>
      <c r="Y196" s="35"/>
      <c r="Z196" s="35"/>
      <c r="AA196" s="35"/>
      <c r="AB196" s="35"/>
      <c r="AC196" s="35"/>
      <c r="AD196" s="35"/>
      <c r="AE196" s="35"/>
      <c r="AR196" s="204" t="s">
        <v>212</v>
      </c>
      <c r="AT196" s="204" t="s">
        <v>208</v>
      </c>
      <c r="AU196" s="204" t="s">
        <v>80</v>
      </c>
      <c r="AY196" s="18" t="s">
        <v>206</v>
      </c>
      <c r="BE196" s="205">
        <f t="shared" si="44"/>
        <v>0</v>
      </c>
      <c r="BF196" s="205">
        <f t="shared" si="45"/>
        <v>0</v>
      </c>
      <c r="BG196" s="205">
        <f t="shared" si="46"/>
        <v>0</v>
      </c>
      <c r="BH196" s="205">
        <f t="shared" si="47"/>
        <v>0</v>
      </c>
      <c r="BI196" s="205">
        <f t="shared" si="48"/>
        <v>0</v>
      </c>
      <c r="BJ196" s="18" t="s">
        <v>80</v>
      </c>
      <c r="BK196" s="205">
        <f t="shared" si="49"/>
        <v>0</v>
      </c>
      <c r="BL196" s="18" t="s">
        <v>212</v>
      </c>
      <c r="BM196" s="204" t="s">
        <v>2219</v>
      </c>
    </row>
    <row r="197" spans="1:65" s="2" customFormat="1" ht="16.5" customHeight="1">
      <c r="A197" s="35"/>
      <c r="B197" s="36"/>
      <c r="C197" s="193" t="s">
        <v>72</v>
      </c>
      <c r="D197" s="193" t="s">
        <v>208</v>
      </c>
      <c r="E197" s="194" t="s">
        <v>5427</v>
      </c>
      <c r="F197" s="195" t="s">
        <v>5428</v>
      </c>
      <c r="G197" s="196" t="s">
        <v>862</v>
      </c>
      <c r="H197" s="197">
        <v>2</v>
      </c>
      <c r="I197" s="198"/>
      <c r="J197" s="199">
        <f t="shared" si="40"/>
        <v>0</v>
      </c>
      <c r="K197" s="195" t="s">
        <v>19</v>
      </c>
      <c r="L197" s="40"/>
      <c r="M197" s="200" t="s">
        <v>19</v>
      </c>
      <c r="N197" s="201" t="s">
        <v>43</v>
      </c>
      <c r="O197" s="65"/>
      <c r="P197" s="202">
        <f t="shared" si="41"/>
        <v>0</v>
      </c>
      <c r="Q197" s="202">
        <v>0</v>
      </c>
      <c r="R197" s="202">
        <f t="shared" si="42"/>
        <v>0</v>
      </c>
      <c r="S197" s="202">
        <v>0</v>
      </c>
      <c r="T197" s="203">
        <f t="shared" si="43"/>
        <v>0</v>
      </c>
      <c r="U197" s="35"/>
      <c r="V197" s="35"/>
      <c r="W197" s="35"/>
      <c r="X197" s="35"/>
      <c r="Y197" s="35"/>
      <c r="Z197" s="35"/>
      <c r="AA197" s="35"/>
      <c r="AB197" s="35"/>
      <c r="AC197" s="35"/>
      <c r="AD197" s="35"/>
      <c r="AE197" s="35"/>
      <c r="AR197" s="204" t="s">
        <v>212</v>
      </c>
      <c r="AT197" s="204" t="s">
        <v>208</v>
      </c>
      <c r="AU197" s="204" t="s">
        <v>80</v>
      </c>
      <c r="AY197" s="18" t="s">
        <v>206</v>
      </c>
      <c r="BE197" s="205">
        <f t="shared" si="44"/>
        <v>0</v>
      </c>
      <c r="BF197" s="205">
        <f t="shared" si="45"/>
        <v>0</v>
      </c>
      <c r="BG197" s="205">
        <f t="shared" si="46"/>
        <v>0</v>
      </c>
      <c r="BH197" s="205">
        <f t="shared" si="47"/>
        <v>0</v>
      </c>
      <c r="BI197" s="205">
        <f t="shared" si="48"/>
        <v>0</v>
      </c>
      <c r="BJ197" s="18" t="s">
        <v>80</v>
      </c>
      <c r="BK197" s="205">
        <f t="shared" si="49"/>
        <v>0</v>
      </c>
      <c r="BL197" s="18" t="s">
        <v>212</v>
      </c>
      <c r="BM197" s="204" t="s">
        <v>2229</v>
      </c>
    </row>
    <row r="198" spans="1:65" s="2" customFormat="1" ht="16.5" customHeight="1">
      <c r="A198" s="35"/>
      <c r="B198" s="36"/>
      <c r="C198" s="193" t="s">
        <v>72</v>
      </c>
      <c r="D198" s="193" t="s">
        <v>208</v>
      </c>
      <c r="E198" s="194" t="s">
        <v>5371</v>
      </c>
      <c r="F198" s="195" t="s">
        <v>5372</v>
      </c>
      <c r="G198" s="196" t="s">
        <v>862</v>
      </c>
      <c r="H198" s="197">
        <v>1</v>
      </c>
      <c r="I198" s="198"/>
      <c r="J198" s="199">
        <f t="shared" si="40"/>
        <v>0</v>
      </c>
      <c r="K198" s="195" t="s">
        <v>19</v>
      </c>
      <c r="L198" s="40"/>
      <c r="M198" s="200" t="s">
        <v>19</v>
      </c>
      <c r="N198" s="201" t="s">
        <v>43</v>
      </c>
      <c r="O198" s="65"/>
      <c r="P198" s="202">
        <f t="shared" si="41"/>
        <v>0</v>
      </c>
      <c r="Q198" s="202">
        <v>0</v>
      </c>
      <c r="R198" s="202">
        <f t="shared" si="42"/>
        <v>0</v>
      </c>
      <c r="S198" s="202">
        <v>0</v>
      </c>
      <c r="T198" s="203">
        <f t="shared" si="43"/>
        <v>0</v>
      </c>
      <c r="U198" s="35"/>
      <c r="V198" s="35"/>
      <c r="W198" s="35"/>
      <c r="X198" s="35"/>
      <c r="Y198" s="35"/>
      <c r="Z198" s="35"/>
      <c r="AA198" s="35"/>
      <c r="AB198" s="35"/>
      <c r="AC198" s="35"/>
      <c r="AD198" s="35"/>
      <c r="AE198" s="35"/>
      <c r="AR198" s="204" t="s">
        <v>212</v>
      </c>
      <c r="AT198" s="204" t="s">
        <v>208</v>
      </c>
      <c r="AU198" s="204" t="s">
        <v>80</v>
      </c>
      <c r="AY198" s="18" t="s">
        <v>206</v>
      </c>
      <c r="BE198" s="205">
        <f t="shared" si="44"/>
        <v>0</v>
      </c>
      <c r="BF198" s="205">
        <f t="shared" si="45"/>
        <v>0</v>
      </c>
      <c r="BG198" s="205">
        <f t="shared" si="46"/>
        <v>0</v>
      </c>
      <c r="BH198" s="205">
        <f t="shared" si="47"/>
        <v>0</v>
      </c>
      <c r="BI198" s="205">
        <f t="shared" si="48"/>
        <v>0</v>
      </c>
      <c r="BJ198" s="18" t="s">
        <v>80</v>
      </c>
      <c r="BK198" s="205">
        <f t="shared" si="49"/>
        <v>0</v>
      </c>
      <c r="BL198" s="18" t="s">
        <v>212</v>
      </c>
      <c r="BM198" s="204" t="s">
        <v>2239</v>
      </c>
    </row>
    <row r="199" spans="1:65" s="2" customFormat="1" ht="16.5" customHeight="1">
      <c r="A199" s="35"/>
      <c r="B199" s="36"/>
      <c r="C199" s="193" t="s">
        <v>72</v>
      </c>
      <c r="D199" s="193" t="s">
        <v>208</v>
      </c>
      <c r="E199" s="194" t="s">
        <v>5429</v>
      </c>
      <c r="F199" s="195" t="s">
        <v>5430</v>
      </c>
      <c r="G199" s="196" t="s">
        <v>862</v>
      </c>
      <c r="H199" s="197">
        <v>6</v>
      </c>
      <c r="I199" s="198"/>
      <c r="J199" s="199">
        <f t="shared" si="40"/>
        <v>0</v>
      </c>
      <c r="K199" s="195" t="s">
        <v>19</v>
      </c>
      <c r="L199" s="40"/>
      <c r="M199" s="200" t="s">
        <v>19</v>
      </c>
      <c r="N199" s="201" t="s">
        <v>43</v>
      </c>
      <c r="O199" s="65"/>
      <c r="P199" s="202">
        <f t="shared" si="41"/>
        <v>0</v>
      </c>
      <c r="Q199" s="202">
        <v>0</v>
      </c>
      <c r="R199" s="202">
        <f t="shared" si="42"/>
        <v>0</v>
      </c>
      <c r="S199" s="202">
        <v>0</v>
      </c>
      <c r="T199" s="203">
        <f t="shared" si="43"/>
        <v>0</v>
      </c>
      <c r="U199" s="35"/>
      <c r="V199" s="35"/>
      <c r="W199" s="35"/>
      <c r="X199" s="35"/>
      <c r="Y199" s="35"/>
      <c r="Z199" s="35"/>
      <c r="AA199" s="35"/>
      <c r="AB199" s="35"/>
      <c r="AC199" s="35"/>
      <c r="AD199" s="35"/>
      <c r="AE199" s="35"/>
      <c r="AR199" s="204" t="s">
        <v>212</v>
      </c>
      <c r="AT199" s="204" t="s">
        <v>208</v>
      </c>
      <c r="AU199" s="204" t="s">
        <v>80</v>
      </c>
      <c r="AY199" s="18" t="s">
        <v>206</v>
      </c>
      <c r="BE199" s="205">
        <f t="shared" si="44"/>
        <v>0</v>
      </c>
      <c r="BF199" s="205">
        <f t="shared" si="45"/>
        <v>0</v>
      </c>
      <c r="BG199" s="205">
        <f t="shared" si="46"/>
        <v>0</v>
      </c>
      <c r="BH199" s="205">
        <f t="shared" si="47"/>
        <v>0</v>
      </c>
      <c r="BI199" s="205">
        <f t="shared" si="48"/>
        <v>0</v>
      </c>
      <c r="BJ199" s="18" t="s">
        <v>80</v>
      </c>
      <c r="BK199" s="205">
        <f t="shared" si="49"/>
        <v>0</v>
      </c>
      <c r="BL199" s="18" t="s">
        <v>212</v>
      </c>
      <c r="BM199" s="204" t="s">
        <v>2250</v>
      </c>
    </row>
    <row r="200" spans="1:65" s="2" customFormat="1" ht="19.5">
      <c r="A200" s="35"/>
      <c r="B200" s="36"/>
      <c r="C200" s="37"/>
      <c r="D200" s="208" t="s">
        <v>1104</v>
      </c>
      <c r="E200" s="37"/>
      <c r="F200" s="221" t="s">
        <v>5431</v>
      </c>
      <c r="G200" s="37"/>
      <c r="H200" s="37"/>
      <c r="I200" s="116"/>
      <c r="J200" s="37"/>
      <c r="K200" s="37"/>
      <c r="L200" s="40"/>
      <c r="M200" s="222"/>
      <c r="N200" s="223"/>
      <c r="O200" s="65"/>
      <c r="P200" s="65"/>
      <c r="Q200" s="65"/>
      <c r="R200" s="65"/>
      <c r="S200" s="65"/>
      <c r="T200" s="66"/>
      <c r="U200" s="35"/>
      <c r="V200" s="35"/>
      <c r="W200" s="35"/>
      <c r="X200" s="35"/>
      <c r="Y200" s="35"/>
      <c r="Z200" s="35"/>
      <c r="AA200" s="35"/>
      <c r="AB200" s="35"/>
      <c r="AC200" s="35"/>
      <c r="AD200" s="35"/>
      <c r="AE200" s="35"/>
      <c r="AT200" s="18" t="s">
        <v>1104</v>
      </c>
      <c r="AU200" s="18" t="s">
        <v>80</v>
      </c>
    </row>
    <row r="201" spans="1:65" s="2" customFormat="1" ht="16.5" customHeight="1">
      <c r="A201" s="35"/>
      <c r="B201" s="36"/>
      <c r="C201" s="193" t="s">
        <v>72</v>
      </c>
      <c r="D201" s="193" t="s">
        <v>208</v>
      </c>
      <c r="E201" s="194" t="s">
        <v>5385</v>
      </c>
      <c r="F201" s="195" t="s">
        <v>5386</v>
      </c>
      <c r="G201" s="196" t="s">
        <v>862</v>
      </c>
      <c r="H201" s="197">
        <v>3</v>
      </c>
      <c r="I201" s="198"/>
      <c r="J201" s="199">
        <f>ROUND(I201*H201,2)</f>
        <v>0</v>
      </c>
      <c r="K201" s="195" t="s">
        <v>19</v>
      </c>
      <c r="L201" s="40"/>
      <c r="M201" s="200" t="s">
        <v>19</v>
      </c>
      <c r="N201" s="201" t="s">
        <v>43</v>
      </c>
      <c r="O201" s="65"/>
      <c r="P201" s="202">
        <f>O201*H201</f>
        <v>0</v>
      </c>
      <c r="Q201" s="202">
        <v>0</v>
      </c>
      <c r="R201" s="202">
        <f>Q201*H201</f>
        <v>0</v>
      </c>
      <c r="S201" s="202">
        <v>0</v>
      </c>
      <c r="T201" s="203">
        <f>S201*H201</f>
        <v>0</v>
      </c>
      <c r="U201" s="35"/>
      <c r="V201" s="35"/>
      <c r="W201" s="35"/>
      <c r="X201" s="35"/>
      <c r="Y201" s="35"/>
      <c r="Z201" s="35"/>
      <c r="AA201" s="35"/>
      <c r="AB201" s="35"/>
      <c r="AC201" s="35"/>
      <c r="AD201" s="35"/>
      <c r="AE201" s="35"/>
      <c r="AR201" s="204" t="s">
        <v>212</v>
      </c>
      <c r="AT201" s="204" t="s">
        <v>208</v>
      </c>
      <c r="AU201" s="204" t="s">
        <v>80</v>
      </c>
      <c r="AY201" s="18" t="s">
        <v>206</v>
      </c>
      <c r="BE201" s="205">
        <f>IF(N201="základní",J201,0)</f>
        <v>0</v>
      </c>
      <c r="BF201" s="205">
        <f>IF(N201="snížená",J201,0)</f>
        <v>0</v>
      </c>
      <c r="BG201" s="205">
        <f>IF(N201="zákl. přenesená",J201,0)</f>
        <v>0</v>
      </c>
      <c r="BH201" s="205">
        <f>IF(N201="sníž. přenesená",J201,0)</f>
        <v>0</v>
      </c>
      <c r="BI201" s="205">
        <f>IF(N201="nulová",J201,0)</f>
        <v>0</v>
      </c>
      <c r="BJ201" s="18" t="s">
        <v>80</v>
      </c>
      <c r="BK201" s="205">
        <f>ROUND(I201*H201,2)</f>
        <v>0</v>
      </c>
      <c r="BL201" s="18" t="s">
        <v>212</v>
      </c>
      <c r="BM201" s="204" t="s">
        <v>2262</v>
      </c>
    </row>
    <row r="202" spans="1:65" s="2" customFormat="1" ht="19.5">
      <c r="A202" s="35"/>
      <c r="B202" s="36"/>
      <c r="C202" s="37"/>
      <c r="D202" s="208" t="s">
        <v>1104</v>
      </c>
      <c r="E202" s="37"/>
      <c r="F202" s="221" t="s">
        <v>5387</v>
      </c>
      <c r="G202" s="37"/>
      <c r="H202" s="37"/>
      <c r="I202" s="116"/>
      <c r="J202" s="37"/>
      <c r="K202" s="37"/>
      <c r="L202" s="40"/>
      <c r="M202" s="222"/>
      <c r="N202" s="223"/>
      <c r="O202" s="65"/>
      <c r="P202" s="65"/>
      <c r="Q202" s="65"/>
      <c r="R202" s="65"/>
      <c r="S202" s="65"/>
      <c r="T202" s="66"/>
      <c r="U202" s="35"/>
      <c r="V202" s="35"/>
      <c r="W202" s="35"/>
      <c r="X202" s="35"/>
      <c r="Y202" s="35"/>
      <c r="Z202" s="35"/>
      <c r="AA202" s="35"/>
      <c r="AB202" s="35"/>
      <c r="AC202" s="35"/>
      <c r="AD202" s="35"/>
      <c r="AE202" s="35"/>
      <c r="AT202" s="18" t="s">
        <v>1104</v>
      </c>
      <c r="AU202" s="18" t="s">
        <v>80</v>
      </c>
    </row>
    <row r="203" spans="1:65" s="2" customFormat="1" ht="16.5" customHeight="1">
      <c r="A203" s="35"/>
      <c r="B203" s="36"/>
      <c r="C203" s="193" t="s">
        <v>72</v>
      </c>
      <c r="D203" s="193" t="s">
        <v>208</v>
      </c>
      <c r="E203" s="194" t="s">
        <v>5395</v>
      </c>
      <c r="F203" s="195" t="s">
        <v>5396</v>
      </c>
      <c r="G203" s="196" t="s">
        <v>5192</v>
      </c>
      <c r="H203" s="197">
        <v>5</v>
      </c>
      <c r="I203" s="198"/>
      <c r="J203" s="199">
        <f t="shared" ref="J203:J213" si="50">ROUND(I203*H203,2)</f>
        <v>0</v>
      </c>
      <c r="K203" s="195" t="s">
        <v>19</v>
      </c>
      <c r="L203" s="40"/>
      <c r="M203" s="200" t="s">
        <v>19</v>
      </c>
      <c r="N203" s="201" t="s">
        <v>43</v>
      </c>
      <c r="O203" s="65"/>
      <c r="P203" s="202">
        <f t="shared" ref="P203:P213" si="51">O203*H203</f>
        <v>0</v>
      </c>
      <c r="Q203" s="202">
        <v>0</v>
      </c>
      <c r="R203" s="202">
        <f t="shared" ref="R203:R213" si="52">Q203*H203</f>
        <v>0</v>
      </c>
      <c r="S203" s="202">
        <v>0</v>
      </c>
      <c r="T203" s="203">
        <f t="shared" ref="T203:T213" si="53">S203*H203</f>
        <v>0</v>
      </c>
      <c r="U203" s="35"/>
      <c r="V203" s="35"/>
      <c r="W203" s="35"/>
      <c r="X203" s="35"/>
      <c r="Y203" s="35"/>
      <c r="Z203" s="35"/>
      <c r="AA203" s="35"/>
      <c r="AB203" s="35"/>
      <c r="AC203" s="35"/>
      <c r="AD203" s="35"/>
      <c r="AE203" s="35"/>
      <c r="AR203" s="204" t="s">
        <v>212</v>
      </c>
      <c r="AT203" s="204" t="s">
        <v>208</v>
      </c>
      <c r="AU203" s="204" t="s">
        <v>80</v>
      </c>
      <c r="AY203" s="18" t="s">
        <v>206</v>
      </c>
      <c r="BE203" s="205">
        <f t="shared" ref="BE203:BE213" si="54">IF(N203="základní",J203,0)</f>
        <v>0</v>
      </c>
      <c r="BF203" s="205">
        <f t="shared" ref="BF203:BF213" si="55">IF(N203="snížená",J203,0)</f>
        <v>0</v>
      </c>
      <c r="BG203" s="205">
        <f t="shared" ref="BG203:BG213" si="56">IF(N203="zákl. přenesená",J203,0)</f>
        <v>0</v>
      </c>
      <c r="BH203" s="205">
        <f t="shared" ref="BH203:BH213" si="57">IF(N203="sníž. přenesená",J203,0)</f>
        <v>0</v>
      </c>
      <c r="BI203" s="205">
        <f t="shared" ref="BI203:BI213" si="58">IF(N203="nulová",J203,0)</f>
        <v>0</v>
      </c>
      <c r="BJ203" s="18" t="s">
        <v>80</v>
      </c>
      <c r="BK203" s="205">
        <f t="shared" ref="BK203:BK213" si="59">ROUND(I203*H203,2)</f>
        <v>0</v>
      </c>
      <c r="BL203" s="18" t="s">
        <v>212</v>
      </c>
      <c r="BM203" s="204" t="s">
        <v>2272</v>
      </c>
    </row>
    <row r="204" spans="1:65" s="2" customFormat="1" ht="21.75" customHeight="1">
      <c r="A204" s="35"/>
      <c r="B204" s="36"/>
      <c r="C204" s="193" t="s">
        <v>72</v>
      </c>
      <c r="D204" s="193" t="s">
        <v>208</v>
      </c>
      <c r="E204" s="194" t="s">
        <v>5458</v>
      </c>
      <c r="F204" s="195" t="s">
        <v>5459</v>
      </c>
      <c r="G204" s="196" t="s">
        <v>5192</v>
      </c>
      <c r="H204" s="197">
        <v>10</v>
      </c>
      <c r="I204" s="198"/>
      <c r="J204" s="199">
        <f t="shared" si="50"/>
        <v>0</v>
      </c>
      <c r="K204" s="195" t="s">
        <v>19</v>
      </c>
      <c r="L204" s="40"/>
      <c r="M204" s="200" t="s">
        <v>19</v>
      </c>
      <c r="N204" s="201" t="s">
        <v>43</v>
      </c>
      <c r="O204" s="65"/>
      <c r="P204" s="202">
        <f t="shared" si="51"/>
        <v>0</v>
      </c>
      <c r="Q204" s="202">
        <v>0</v>
      </c>
      <c r="R204" s="202">
        <f t="shared" si="52"/>
        <v>0</v>
      </c>
      <c r="S204" s="202">
        <v>0</v>
      </c>
      <c r="T204" s="203">
        <f t="shared" si="53"/>
        <v>0</v>
      </c>
      <c r="U204" s="35"/>
      <c r="V204" s="35"/>
      <c r="W204" s="35"/>
      <c r="X204" s="35"/>
      <c r="Y204" s="35"/>
      <c r="Z204" s="35"/>
      <c r="AA204" s="35"/>
      <c r="AB204" s="35"/>
      <c r="AC204" s="35"/>
      <c r="AD204" s="35"/>
      <c r="AE204" s="35"/>
      <c r="AR204" s="204" t="s">
        <v>212</v>
      </c>
      <c r="AT204" s="204" t="s">
        <v>208</v>
      </c>
      <c r="AU204" s="204" t="s">
        <v>80</v>
      </c>
      <c r="AY204" s="18" t="s">
        <v>206</v>
      </c>
      <c r="BE204" s="205">
        <f t="shared" si="54"/>
        <v>0</v>
      </c>
      <c r="BF204" s="205">
        <f t="shared" si="55"/>
        <v>0</v>
      </c>
      <c r="BG204" s="205">
        <f t="shared" si="56"/>
        <v>0</v>
      </c>
      <c r="BH204" s="205">
        <f t="shared" si="57"/>
        <v>0</v>
      </c>
      <c r="BI204" s="205">
        <f t="shared" si="58"/>
        <v>0</v>
      </c>
      <c r="BJ204" s="18" t="s">
        <v>80</v>
      </c>
      <c r="BK204" s="205">
        <f t="shared" si="59"/>
        <v>0</v>
      </c>
      <c r="BL204" s="18" t="s">
        <v>212</v>
      </c>
      <c r="BM204" s="204" t="s">
        <v>2280</v>
      </c>
    </row>
    <row r="205" spans="1:65" s="2" customFormat="1" ht="21.75" customHeight="1">
      <c r="A205" s="35"/>
      <c r="B205" s="36"/>
      <c r="C205" s="193" t="s">
        <v>72</v>
      </c>
      <c r="D205" s="193" t="s">
        <v>208</v>
      </c>
      <c r="E205" s="194" t="s">
        <v>5460</v>
      </c>
      <c r="F205" s="195" t="s">
        <v>5461</v>
      </c>
      <c r="G205" s="196" t="s">
        <v>5192</v>
      </c>
      <c r="H205" s="197">
        <v>10</v>
      </c>
      <c r="I205" s="198"/>
      <c r="J205" s="199">
        <f t="shared" si="50"/>
        <v>0</v>
      </c>
      <c r="K205" s="195" t="s">
        <v>19</v>
      </c>
      <c r="L205" s="40"/>
      <c r="M205" s="200" t="s">
        <v>19</v>
      </c>
      <c r="N205" s="201" t="s">
        <v>43</v>
      </c>
      <c r="O205" s="65"/>
      <c r="P205" s="202">
        <f t="shared" si="51"/>
        <v>0</v>
      </c>
      <c r="Q205" s="202">
        <v>0</v>
      </c>
      <c r="R205" s="202">
        <f t="shared" si="52"/>
        <v>0</v>
      </c>
      <c r="S205" s="202">
        <v>0</v>
      </c>
      <c r="T205" s="203">
        <f t="shared" si="53"/>
        <v>0</v>
      </c>
      <c r="U205" s="35"/>
      <c r="V205" s="35"/>
      <c r="W205" s="35"/>
      <c r="X205" s="35"/>
      <c r="Y205" s="35"/>
      <c r="Z205" s="35"/>
      <c r="AA205" s="35"/>
      <c r="AB205" s="35"/>
      <c r="AC205" s="35"/>
      <c r="AD205" s="35"/>
      <c r="AE205" s="35"/>
      <c r="AR205" s="204" t="s">
        <v>212</v>
      </c>
      <c r="AT205" s="204" t="s">
        <v>208</v>
      </c>
      <c r="AU205" s="204" t="s">
        <v>80</v>
      </c>
      <c r="AY205" s="18" t="s">
        <v>206</v>
      </c>
      <c r="BE205" s="205">
        <f t="shared" si="54"/>
        <v>0</v>
      </c>
      <c r="BF205" s="205">
        <f t="shared" si="55"/>
        <v>0</v>
      </c>
      <c r="BG205" s="205">
        <f t="shared" si="56"/>
        <v>0</v>
      </c>
      <c r="BH205" s="205">
        <f t="shared" si="57"/>
        <v>0</v>
      </c>
      <c r="BI205" s="205">
        <f t="shared" si="58"/>
        <v>0</v>
      </c>
      <c r="BJ205" s="18" t="s">
        <v>80</v>
      </c>
      <c r="BK205" s="205">
        <f t="shared" si="59"/>
        <v>0</v>
      </c>
      <c r="BL205" s="18" t="s">
        <v>212</v>
      </c>
      <c r="BM205" s="204" t="s">
        <v>2297</v>
      </c>
    </row>
    <row r="206" spans="1:65" s="2" customFormat="1" ht="21.75" customHeight="1">
      <c r="A206" s="35"/>
      <c r="B206" s="36"/>
      <c r="C206" s="193" t="s">
        <v>72</v>
      </c>
      <c r="D206" s="193" t="s">
        <v>208</v>
      </c>
      <c r="E206" s="194" t="s">
        <v>5462</v>
      </c>
      <c r="F206" s="195" t="s">
        <v>5463</v>
      </c>
      <c r="G206" s="196" t="s">
        <v>5192</v>
      </c>
      <c r="H206" s="197">
        <v>35</v>
      </c>
      <c r="I206" s="198"/>
      <c r="J206" s="199">
        <f t="shared" si="50"/>
        <v>0</v>
      </c>
      <c r="K206" s="195" t="s">
        <v>19</v>
      </c>
      <c r="L206" s="40"/>
      <c r="M206" s="200" t="s">
        <v>19</v>
      </c>
      <c r="N206" s="201" t="s">
        <v>43</v>
      </c>
      <c r="O206" s="65"/>
      <c r="P206" s="202">
        <f t="shared" si="51"/>
        <v>0</v>
      </c>
      <c r="Q206" s="202">
        <v>0</v>
      </c>
      <c r="R206" s="202">
        <f t="shared" si="52"/>
        <v>0</v>
      </c>
      <c r="S206" s="202">
        <v>0</v>
      </c>
      <c r="T206" s="203">
        <f t="shared" si="53"/>
        <v>0</v>
      </c>
      <c r="U206" s="35"/>
      <c r="V206" s="35"/>
      <c r="W206" s="35"/>
      <c r="X206" s="35"/>
      <c r="Y206" s="35"/>
      <c r="Z206" s="35"/>
      <c r="AA206" s="35"/>
      <c r="AB206" s="35"/>
      <c r="AC206" s="35"/>
      <c r="AD206" s="35"/>
      <c r="AE206" s="35"/>
      <c r="AR206" s="204" t="s">
        <v>212</v>
      </c>
      <c r="AT206" s="204" t="s">
        <v>208</v>
      </c>
      <c r="AU206" s="204" t="s">
        <v>80</v>
      </c>
      <c r="AY206" s="18" t="s">
        <v>206</v>
      </c>
      <c r="BE206" s="205">
        <f t="shared" si="54"/>
        <v>0</v>
      </c>
      <c r="BF206" s="205">
        <f t="shared" si="55"/>
        <v>0</v>
      </c>
      <c r="BG206" s="205">
        <f t="shared" si="56"/>
        <v>0</v>
      </c>
      <c r="BH206" s="205">
        <f t="shared" si="57"/>
        <v>0</v>
      </c>
      <c r="BI206" s="205">
        <f t="shared" si="58"/>
        <v>0</v>
      </c>
      <c r="BJ206" s="18" t="s">
        <v>80</v>
      </c>
      <c r="BK206" s="205">
        <f t="shared" si="59"/>
        <v>0</v>
      </c>
      <c r="BL206" s="18" t="s">
        <v>212</v>
      </c>
      <c r="BM206" s="204" t="s">
        <v>2308</v>
      </c>
    </row>
    <row r="207" spans="1:65" s="2" customFormat="1" ht="21.75" customHeight="1">
      <c r="A207" s="35"/>
      <c r="B207" s="36"/>
      <c r="C207" s="193" t="s">
        <v>72</v>
      </c>
      <c r="D207" s="193" t="s">
        <v>208</v>
      </c>
      <c r="E207" s="194" t="s">
        <v>5464</v>
      </c>
      <c r="F207" s="195" t="s">
        <v>5465</v>
      </c>
      <c r="G207" s="196" t="s">
        <v>5192</v>
      </c>
      <c r="H207" s="197">
        <v>15</v>
      </c>
      <c r="I207" s="198"/>
      <c r="J207" s="199">
        <f t="shared" si="50"/>
        <v>0</v>
      </c>
      <c r="K207" s="195" t="s">
        <v>19</v>
      </c>
      <c r="L207" s="40"/>
      <c r="M207" s="200" t="s">
        <v>19</v>
      </c>
      <c r="N207" s="201" t="s">
        <v>43</v>
      </c>
      <c r="O207" s="65"/>
      <c r="P207" s="202">
        <f t="shared" si="51"/>
        <v>0</v>
      </c>
      <c r="Q207" s="202">
        <v>0</v>
      </c>
      <c r="R207" s="202">
        <f t="shared" si="52"/>
        <v>0</v>
      </c>
      <c r="S207" s="202">
        <v>0</v>
      </c>
      <c r="T207" s="203">
        <f t="shared" si="53"/>
        <v>0</v>
      </c>
      <c r="U207" s="35"/>
      <c r="V207" s="35"/>
      <c r="W207" s="35"/>
      <c r="X207" s="35"/>
      <c r="Y207" s="35"/>
      <c r="Z207" s="35"/>
      <c r="AA207" s="35"/>
      <c r="AB207" s="35"/>
      <c r="AC207" s="35"/>
      <c r="AD207" s="35"/>
      <c r="AE207" s="35"/>
      <c r="AR207" s="204" t="s">
        <v>212</v>
      </c>
      <c r="AT207" s="204" t="s">
        <v>208</v>
      </c>
      <c r="AU207" s="204" t="s">
        <v>80</v>
      </c>
      <c r="AY207" s="18" t="s">
        <v>206</v>
      </c>
      <c r="BE207" s="205">
        <f t="shared" si="54"/>
        <v>0</v>
      </c>
      <c r="BF207" s="205">
        <f t="shared" si="55"/>
        <v>0</v>
      </c>
      <c r="BG207" s="205">
        <f t="shared" si="56"/>
        <v>0</v>
      </c>
      <c r="BH207" s="205">
        <f t="shared" si="57"/>
        <v>0</v>
      </c>
      <c r="BI207" s="205">
        <f t="shared" si="58"/>
        <v>0</v>
      </c>
      <c r="BJ207" s="18" t="s">
        <v>80</v>
      </c>
      <c r="BK207" s="205">
        <f t="shared" si="59"/>
        <v>0</v>
      </c>
      <c r="BL207" s="18" t="s">
        <v>212</v>
      </c>
      <c r="BM207" s="204" t="s">
        <v>2316</v>
      </c>
    </row>
    <row r="208" spans="1:65" s="2" customFormat="1" ht="21.75" customHeight="1">
      <c r="A208" s="35"/>
      <c r="B208" s="36"/>
      <c r="C208" s="193" t="s">
        <v>72</v>
      </c>
      <c r="D208" s="193" t="s">
        <v>208</v>
      </c>
      <c r="E208" s="194" t="s">
        <v>5399</v>
      </c>
      <c r="F208" s="195" t="s">
        <v>5400</v>
      </c>
      <c r="G208" s="196" t="s">
        <v>5192</v>
      </c>
      <c r="H208" s="197">
        <v>25</v>
      </c>
      <c r="I208" s="198"/>
      <c r="J208" s="199">
        <f t="shared" si="50"/>
        <v>0</v>
      </c>
      <c r="K208" s="195" t="s">
        <v>19</v>
      </c>
      <c r="L208" s="40"/>
      <c r="M208" s="200" t="s">
        <v>19</v>
      </c>
      <c r="N208" s="201" t="s">
        <v>43</v>
      </c>
      <c r="O208" s="65"/>
      <c r="P208" s="202">
        <f t="shared" si="51"/>
        <v>0</v>
      </c>
      <c r="Q208" s="202">
        <v>0</v>
      </c>
      <c r="R208" s="202">
        <f t="shared" si="52"/>
        <v>0</v>
      </c>
      <c r="S208" s="202">
        <v>0</v>
      </c>
      <c r="T208" s="203">
        <f t="shared" si="53"/>
        <v>0</v>
      </c>
      <c r="U208" s="35"/>
      <c r="V208" s="35"/>
      <c r="W208" s="35"/>
      <c r="X208" s="35"/>
      <c r="Y208" s="35"/>
      <c r="Z208" s="35"/>
      <c r="AA208" s="35"/>
      <c r="AB208" s="35"/>
      <c r="AC208" s="35"/>
      <c r="AD208" s="35"/>
      <c r="AE208" s="35"/>
      <c r="AR208" s="204" t="s">
        <v>212</v>
      </c>
      <c r="AT208" s="204" t="s">
        <v>208</v>
      </c>
      <c r="AU208" s="204" t="s">
        <v>80</v>
      </c>
      <c r="AY208" s="18" t="s">
        <v>206</v>
      </c>
      <c r="BE208" s="205">
        <f t="shared" si="54"/>
        <v>0</v>
      </c>
      <c r="BF208" s="205">
        <f t="shared" si="55"/>
        <v>0</v>
      </c>
      <c r="BG208" s="205">
        <f t="shared" si="56"/>
        <v>0</v>
      </c>
      <c r="BH208" s="205">
        <f t="shared" si="57"/>
        <v>0</v>
      </c>
      <c r="BI208" s="205">
        <f t="shared" si="58"/>
        <v>0</v>
      </c>
      <c r="BJ208" s="18" t="s">
        <v>80</v>
      </c>
      <c r="BK208" s="205">
        <f t="shared" si="59"/>
        <v>0</v>
      </c>
      <c r="BL208" s="18" t="s">
        <v>212</v>
      </c>
      <c r="BM208" s="204" t="s">
        <v>2325</v>
      </c>
    </row>
    <row r="209" spans="1:65" s="2" customFormat="1" ht="21.75" customHeight="1">
      <c r="A209" s="35"/>
      <c r="B209" s="36"/>
      <c r="C209" s="193" t="s">
        <v>72</v>
      </c>
      <c r="D209" s="193" t="s">
        <v>208</v>
      </c>
      <c r="E209" s="194" t="s">
        <v>5407</v>
      </c>
      <c r="F209" s="195" t="s">
        <v>5408</v>
      </c>
      <c r="G209" s="196" t="s">
        <v>5192</v>
      </c>
      <c r="H209" s="197">
        <v>25</v>
      </c>
      <c r="I209" s="198"/>
      <c r="J209" s="199">
        <f t="shared" si="50"/>
        <v>0</v>
      </c>
      <c r="K209" s="195" t="s">
        <v>19</v>
      </c>
      <c r="L209" s="40"/>
      <c r="M209" s="200" t="s">
        <v>19</v>
      </c>
      <c r="N209" s="201" t="s">
        <v>43</v>
      </c>
      <c r="O209" s="65"/>
      <c r="P209" s="202">
        <f t="shared" si="51"/>
        <v>0</v>
      </c>
      <c r="Q209" s="202">
        <v>0</v>
      </c>
      <c r="R209" s="202">
        <f t="shared" si="52"/>
        <v>0</v>
      </c>
      <c r="S209" s="202">
        <v>0</v>
      </c>
      <c r="T209" s="203">
        <f t="shared" si="53"/>
        <v>0</v>
      </c>
      <c r="U209" s="35"/>
      <c r="V209" s="35"/>
      <c r="W209" s="35"/>
      <c r="X209" s="35"/>
      <c r="Y209" s="35"/>
      <c r="Z209" s="35"/>
      <c r="AA209" s="35"/>
      <c r="AB209" s="35"/>
      <c r="AC209" s="35"/>
      <c r="AD209" s="35"/>
      <c r="AE209" s="35"/>
      <c r="AR209" s="204" t="s">
        <v>212</v>
      </c>
      <c r="AT209" s="204" t="s">
        <v>208</v>
      </c>
      <c r="AU209" s="204" t="s">
        <v>80</v>
      </c>
      <c r="AY209" s="18" t="s">
        <v>206</v>
      </c>
      <c r="BE209" s="205">
        <f t="shared" si="54"/>
        <v>0</v>
      </c>
      <c r="BF209" s="205">
        <f t="shared" si="55"/>
        <v>0</v>
      </c>
      <c r="BG209" s="205">
        <f t="shared" si="56"/>
        <v>0</v>
      </c>
      <c r="BH209" s="205">
        <f t="shared" si="57"/>
        <v>0</v>
      </c>
      <c r="BI209" s="205">
        <f t="shared" si="58"/>
        <v>0</v>
      </c>
      <c r="BJ209" s="18" t="s">
        <v>80</v>
      </c>
      <c r="BK209" s="205">
        <f t="shared" si="59"/>
        <v>0</v>
      </c>
      <c r="BL209" s="18" t="s">
        <v>212</v>
      </c>
      <c r="BM209" s="204" t="s">
        <v>2335</v>
      </c>
    </row>
    <row r="210" spans="1:65" s="2" customFormat="1" ht="21.75" customHeight="1">
      <c r="A210" s="35"/>
      <c r="B210" s="36"/>
      <c r="C210" s="193" t="s">
        <v>72</v>
      </c>
      <c r="D210" s="193" t="s">
        <v>208</v>
      </c>
      <c r="E210" s="194" t="s">
        <v>5436</v>
      </c>
      <c r="F210" s="195" t="s">
        <v>5410</v>
      </c>
      <c r="G210" s="196" t="s">
        <v>887</v>
      </c>
      <c r="H210" s="197">
        <v>320</v>
      </c>
      <c r="I210" s="198"/>
      <c r="J210" s="199">
        <f t="shared" si="50"/>
        <v>0</v>
      </c>
      <c r="K210" s="195" t="s">
        <v>19</v>
      </c>
      <c r="L210" s="40"/>
      <c r="M210" s="200" t="s">
        <v>19</v>
      </c>
      <c r="N210" s="201" t="s">
        <v>43</v>
      </c>
      <c r="O210" s="65"/>
      <c r="P210" s="202">
        <f t="shared" si="51"/>
        <v>0</v>
      </c>
      <c r="Q210" s="202">
        <v>0</v>
      </c>
      <c r="R210" s="202">
        <f t="shared" si="52"/>
        <v>0</v>
      </c>
      <c r="S210" s="202">
        <v>0</v>
      </c>
      <c r="T210" s="203">
        <f t="shared" si="53"/>
        <v>0</v>
      </c>
      <c r="U210" s="35"/>
      <c r="V210" s="35"/>
      <c r="W210" s="35"/>
      <c r="X210" s="35"/>
      <c r="Y210" s="35"/>
      <c r="Z210" s="35"/>
      <c r="AA210" s="35"/>
      <c r="AB210" s="35"/>
      <c r="AC210" s="35"/>
      <c r="AD210" s="35"/>
      <c r="AE210" s="35"/>
      <c r="AR210" s="204" t="s">
        <v>212</v>
      </c>
      <c r="AT210" s="204" t="s">
        <v>208</v>
      </c>
      <c r="AU210" s="204" t="s">
        <v>80</v>
      </c>
      <c r="AY210" s="18" t="s">
        <v>206</v>
      </c>
      <c r="BE210" s="205">
        <f t="shared" si="54"/>
        <v>0</v>
      </c>
      <c r="BF210" s="205">
        <f t="shared" si="55"/>
        <v>0</v>
      </c>
      <c r="BG210" s="205">
        <f t="shared" si="56"/>
        <v>0</v>
      </c>
      <c r="BH210" s="205">
        <f t="shared" si="57"/>
        <v>0</v>
      </c>
      <c r="BI210" s="205">
        <f t="shared" si="58"/>
        <v>0</v>
      </c>
      <c r="BJ210" s="18" t="s">
        <v>80</v>
      </c>
      <c r="BK210" s="205">
        <f t="shared" si="59"/>
        <v>0</v>
      </c>
      <c r="BL210" s="18" t="s">
        <v>212</v>
      </c>
      <c r="BM210" s="204" t="s">
        <v>2345</v>
      </c>
    </row>
    <row r="211" spans="1:65" s="2" customFormat="1" ht="16.5" customHeight="1">
      <c r="A211" s="35"/>
      <c r="B211" s="36"/>
      <c r="C211" s="193" t="s">
        <v>72</v>
      </c>
      <c r="D211" s="193" t="s">
        <v>208</v>
      </c>
      <c r="E211" s="194" t="s">
        <v>5437</v>
      </c>
      <c r="F211" s="195" t="s">
        <v>5412</v>
      </c>
      <c r="G211" s="196" t="s">
        <v>887</v>
      </c>
      <c r="H211" s="197">
        <v>60</v>
      </c>
      <c r="I211" s="198"/>
      <c r="J211" s="199">
        <f t="shared" si="50"/>
        <v>0</v>
      </c>
      <c r="K211" s="195" t="s">
        <v>19</v>
      </c>
      <c r="L211" s="40"/>
      <c r="M211" s="200" t="s">
        <v>19</v>
      </c>
      <c r="N211" s="201" t="s">
        <v>43</v>
      </c>
      <c r="O211" s="65"/>
      <c r="P211" s="202">
        <f t="shared" si="51"/>
        <v>0</v>
      </c>
      <c r="Q211" s="202">
        <v>0</v>
      </c>
      <c r="R211" s="202">
        <f t="shared" si="52"/>
        <v>0</v>
      </c>
      <c r="S211" s="202">
        <v>0</v>
      </c>
      <c r="T211" s="203">
        <f t="shared" si="53"/>
        <v>0</v>
      </c>
      <c r="U211" s="35"/>
      <c r="V211" s="35"/>
      <c r="W211" s="35"/>
      <c r="X211" s="35"/>
      <c r="Y211" s="35"/>
      <c r="Z211" s="35"/>
      <c r="AA211" s="35"/>
      <c r="AB211" s="35"/>
      <c r="AC211" s="35"/>
      <c r="AD211" s="35"/>
      <c r="AE211" s="35"/>
      <c r="AR211" s="204" t="s">
        <v>212</v>
      </c>
      <c r="AT211" s="204" t="s">
        <v>208</v>
      </c>
      <c r="AU211" s="204" t="s">
        <v>80</v>
      </c>
      <c r="AY211" s="18" t="s">
        <v>206</v>
      </c>
      <c r="BE211" s="205">
        <f t="shared" si="54"/>
        <v>0</v>
      </c>
      <c r="BF211" s="205">
        <f t="shared" si="55"/>
        <v>0</v>
      </c>
      <c r="BG211" s="205">
        <f t="shared" si="56"/>
        <v>0</v>
      </c>
      <c r="BH211" s="205">
        <f t="shared" si="57"/>
        <v>0</v>
      </c>
      <c r="BI211" s="205">
        <f t="shared" si="58"/>
        <v>0</v>
      </c>
      <c r="BJ211" s="18" t="s">
        <v>80</v>
      </c>
      <c r="BK211" s="205">
        <f t="shared" si="59"/>
        <v>0</v>
      </c>
      <c r="BL211" s="18" t="s">
        <v>212</v>
      </c>
      <c r="BM211" s="204" t="s">
        <v>2366</v>
      </c>
    </row>
    <row r="212" spans="1:65" s="2" customFormat="1" ht="16.5" customHeight="1">
      <c r="A212" s="35"/>
      <c r="B212" s="36"/>
      <c r="C212" s="193" t="s">
        <v>72</v>
      </c>
      <c r="D212" s="193" t="s">
        <v>208</v>
      </c>
      <c r="E212" s="194" t="s">
        <v>5438</v>
      </c>
      <c r="F212" s="195" t="s">
        <v>5414</v>
      </c>
      <c r="G212" s="196" t="s">
        <v>887</v>
      </c>
      <c r="H212" s="197">
        <v>70</v>
      </c>
      <c r="I212" s="198"/>
      <c r="J212" s="199">
        <f t="shared" si="50"/>
        <v>0</v>
      </c>
      <c r="K212" s="195" t="s">
        <v>19</v>
      </c>
      <c r="L212" s="40"/>
      <c r="M212" s="200" t="s">
        <v>19</v>
      </c>
      <c r="N212" s="201" t="s">
        <v>43</v>
      </c>
      <c r="O212" s="65"/>
      <c r="P212" s="202">
        <f t="shared" si="51"/>
        <v>0</v>
      </c>
      <c r="Q212" s="202">
        <v>0</v>
      </c>
      <c r="R212" s="202">
        <f t="shared" si="52"/>
        <v>0</v>
      </c>
      <c r="S212" s="202">
        <v>0</v>
      </c>
      <c r="T212" s="203">
        <f t="shared" si="53"/>
        <v>0</v>
      </c>
      <c r="U212" s="35"/>
      <c r="V212" s="35"/>
      <c r="W212" s="35"/>
      <c r="X212" s="35"/>
      <c r="Y212" s="35"/>
      <c r="Z212" s="35"/>
      <c r="AA212" s="35"/>
      <c r="AB212" s="35"/>
      <c r="AC212" s="35"/>
      <c r="AD212" s="35"/>
      <c r="AE212" s="35"/>
      <c r="AR212" s="204" t="s">
        <v>212</v>
      </c>
      <c r="AT212" s="204" t="s">
        <v>208</v>
      </c>
      <c r="AU212" s="204" t="s">
        <v>80</v>
      </c>
      <c r="AY212" s="18" t="s">
        <v>206</v>
      </c>
      <c r="BE212" s="205">
        <f t="shared" si="54"/>
        <v>0</v>
      </c>
      <c r="BF212" s="205">
        <f t="shared" si="55"/>
        <v>0</v>
      </c>
      <c r="BG212" s="205">
        <f t="shared" si="56"/>
        <v>0</v>
      </c>
      <c r="BH212" s="205">
        <f t="shared" si="57"/>
        <v>0</v>
      </c>
      <c r="BI212" s="205">
        <f t="shared" si="58"/>
        <v>0</v>
      </c>
      <c r="BJ212" s="18" t="s">
        <v>80</v>
      </c>
      <c r="BK212" s="205">
        <f t="shared" si="59"/>
        <v>0</v>
      </c>
      <c r="BL212" s="18" t="s">
        <v>212</v>
      </c>
      <c r="BM212" s="204" t="s">
        <v>2378</v>
      </c>
    </row>
    <row r="213" spans="1:65" s="2" customFormat="1" ht="16.5" customHeight="1">
      <c r="A213" s="35"/>
      <c r="B213" s="36"/>
      <c r="C213" s="193" t="s">
        <v>72</v>
      </c>
      <c r="D213" s="193" t="s">
        <v>208</v>
      </c>
      <c r="E213" s="194" t="s">
        <v>5466</v>
      </c>
      <c r="F213" s="195" t="s">
        <v>5416</v>
      </c>
      <c r="G213" s="196" t="s">
        <v>887</v>
      </c>
      <c r="H213" s="197">
        <v>220</v>
      </c>
      <c r="I213" s="198"/>
      <c r="J213" s="199">
        <f t="shared" si="50"/>
        <v>0</v>
      </c>
      <c r="K213" s="195" t="s">
        <v>19</v>
      </c>
      <c r="L213" s="40"/>
      <c r="M213" s="200" t="s">
        <v>19</v>
      </c>
      <c r="N213" s="201" t="s">
        <v>43</v>
      </c>
      <c r="O213" s="65"/>
      <c r="P213" s="202">
        <f t="shared" si="51"/>
        <v>0</v>
      </c>
      <c r="Q213" s="202">
        <v>0</v>
      </c>
      <c r="R213" s="202">
        <f t="shared" si="52"/>
        <v>0</v>
      </c>
      <c r="S213" s="202">
        <v>0</v>
      </c>
      <c r="T213" s="203">
        <f t="shared" si="53"/>
        <v>0</v>
      </c>
      <c r="U213" s="35"/>
      <c r="V213" s="35"/>
      <c r="W213" s="35"/>
      <c r="X213" s="35"/>
      <c r="Y213" s="35"/>
      <c r="Z213" s="35"/>
      <c r="AA213" s="35"/>
      <c r="AB213" s="35"/>
      <c r="AC213" s="35"/>
      <c r="AD213" s="35"/>
      <c r="AE213" s="35"/>
      <c r="AR213" s="204" t="s">
        <v>212</v>
      </c>
      <c r="AT213" s="204" t="s">
        <v>208</v>
      </c>
      <c r="AU213" s="204" t="s">
        <v>80</v>
      </c>
      <c r="AY213" s="18" t="s">
        <v>206</v>
      </c>
      <c r="BE213" s="205">
        <f t="shared" si="54"/>
        <v>0</v>
      </c>
      <c r="BF213" s="205">
        <f t="shared" si="55"/>
        <v>0</v>
      </c>
      <c r="BG213" s="205">
        <f t="shared" si="56"/>
        <v>0</v>
      </c>
      <c r="BH213" s="205">
        <f t="shared" si="57"/>
        <v>0</v>
      </c>
      <c r="BI213" s="205">
        <f t="shared" si="58"/>
        <v>0</v>
      </c>
      <c r="BJ213" s="18" t="s">
        <v>80</v>
      </c>
      <c r="BK213" s="205">
        <f t="shared" si="59"/>
        <v>0</v>
      </c>
      <c r="BL213" s="18" t="s">
        <v>212</v>
      </c>
      <c r="BM213" s="204" t="s">
        <v>2390</v>
      </c>
    </row>
    <row r="214" spans="1:65" s="12" customFormat="1" ht="25.9" customHeight="1">
      <c r="B214" s="177"/>
      <c r="C214" s="178"/>
      <c r="D214" s="179" t="s">
        <v>71</v>
      </c>
      <c r="E214" s="180" t="s">
        <v>846</v>
      </c>
      <c r="F214" s="180" t="s">
        <v>5329</v>
      </c>
      <c r="G214" s="178"/>
      <c r="H214" s="178"/>
      <c r="I214" s="181"/>
      <c r="J214" s="182">
        <f>BK214</f>
        <v>0</v>
      </c>
      <c r="K214" s="178"/>
      <c r="L214" s="183"/>
      <c r="M214" s="184"/>
      <c r="N214" s="185"/>
      <c r="O214" s="185"/>
      <c r="P214" s="186">
        <f>SUM(P215:P243)</f>
        <v>0</v>
      </c>
      <c r="Q214" s="185"/>
      <c r="R214" s="186">
        <f>SUM(R215:R243)</f>
        <v>0</v>
      </c>
      <c r="S214" s="185"/>
      <c r="T214" s="187">
        <f>SUM(T215:T243)</f>
        <v>0</v>
      </c>
      <c r="AR214" s="188" t="s">
        <v>80</v>
      </c>
      <c r="AT214" s="189" t="s">
        <v>71</v>
      </c>
      <c r="AU214" s="189" t="s">
        <v>72</v>
      </c>
      <c r="AY214" s="188" t="s">
        <v>206</v>
      </c>
      <c r="BK214" s="190">
        <f>SUM(BK215:BK243)</f>
        <v>0</v>
      </c>
    </row>
    <row r="215" spans="1:65" s="2" customFormat="1" ht="21.75" customHeight="1">
      <c r="A215" s="35"/>
      <c r="B215" s="36"/>
      <c r="C215" s="193" t="s">
        <v>72</v>
      </c>
      <c r="D215" s="193" t="s">
        <v>208</v>
      </c>
      <c r="E215" s="194" t="s">
        <v>5467</v>
      </c>
      <c r="F215" s="195" t="s">
        <v>5468</v>
      </c>
      <c r="G215" s="196" t="s">
        <v>862</v>
      </c>
      <c r="H215" s="197">
        <v>1</v>
      </c>
      <c r="I215" s="198"/>
      <c r="J215" s="199">
        <f>ROUND(I215*H215,2)</f>
        <v>0</v>
      </c>
      <c r="K215" s="195" t="s">
        <v>19</v>
      </c>
      <c r="L215" s="40"/>
      <c r="M215" s="200" t="s">
        <v>19</v>
      </c>
      <c r="N215" s="201" t="s">
        <v>43</v>
      </c>
      <c r="O215" s="65"/>
      <c r="P215" s="202">
        <f>O215*H215</f>
        <v>0</v>
      </c>
      <c r="Q215" s="202">
        <v>0</v>
      </c>
      <c r="R215" s="202">
        <f>Q215*H215</f>
        <v>0</v>
      </c>
      <c r="S215" s="202">
        <v>0</v>
      </c>
      <c r="T215" s="203">
        <f>S215*H215</f>
        <v>0</v>
      </c>
      <c r="U215" s="35"/>
      <c r="V215" s="35"/>
      <c r="W215" s="35"/>
      <c r="X215" s="35"/>
      <c r="Y215" s="35"/>
      <c r="Z215" s="35"/>
      <c r="AA215" s="35"/>
      <c r="AB215" s="35"/>
      <c r="AC215" s="35"/>
      <c r="AD215" s="35"/>
      <c r="AE215" s="35"/>
      <c r="AR215" s="204" t="s">
        <v>212</v>
      </c>
      <c r="AT215" s="204" t="s">
        <v>208</v>
      </c>
      <c r="AU215" s="204" t="s">
        <v>80</v>
      </c>
      <c r="AY215" s="18" t="s">
        <v>206</v>
      </c>
      <c r="BE215" s="205">
        <f>IF(N215="základní",J215,0)</f>
        <v>0</v>
      </c>
      <c r="BF215" s="205">
        <f>IF(N215="snížená",J215,0)</f>
        <v>0</v>
      </c>
      <c r="BG215" s="205">
        <f>IF(N215="zákl. přenesená",J215,0)</f>
        <v>0</v>
      </c>
      <c r="BH215" s="205">
        <f>IF(N215="sníž. přenesená",J215,0)</f>
        <v>0</v>
      </c>
      <c r="BI215" s="205">
        <f>IF(N215="nulová",J215,0)</f>
        <v>0</v>
      </c>
      <c r="BJ215" s="18" t="s">
        <v>80</v>
      </c>
      <c r="BK215" s="205">
        <f>ROUND(I215*H215,2)</f>
        <v>0</v>
      </c>
      <c r="BL215" s="18" t="s">
        <v>212</v>
      </c>
      <c r="BM215" s="204" t="s">
        <v>2404</v>
      </c>
    </row>
    <row r="216" spans="1:65" s="2" customFormat="1" ht="48.75">
      <c r="A216" s="35"/>
      <c r="B216" s="36"/>
      <c r="C216" s="37"/>
      <c r="D216" s="208" t="s">
        <v>1104</v>
      </c>
      <c r="E216" s="37"/>
      <c r="F216" s="221" t="s">
        <v>5469</v>
      </c>
      <c r="G216" s="37"/>
      <c r="H216" s="37"/>
      <c r="I216" s="116"/>
      <c r="J216" s="37"/>
      <c r="K216" s="37"/>
      <c r="L216" s="40"/>
      <c r="M216" s="222"/>
      <c r="N216" s="223"/>
      <c r="O216" s="65"/>
      <c r="P216" s="65"/>
      <c r="Q216" s="65"/>
      <c r="R216" s="65"/>
      <c r="S216" s="65"/>
      <c r="T216" s="66"/>
      <c r="U216" s="35"/>
      <c r="V216" s="35"/>
      <c r="W216" s="35"/>
      <c r="X216" s="35"/>
      <c r="Y216" s="35"/>
      <c r="Z216" s="35"/>
      <c r="AA216" s="35"/>
      <c r="AB216" s="35"/>
      <c r="AC216" s="35"/>
      <c r="AD216" s="35"/>
      <c r="AE216" s="35"/>
      <c r="AT216" s="18" t="s">
        <v>1104</v>
      </c>
      <c r="AU216" s="18" t="s">
        <v>80</v>
      </c>
    </row>
    <row r="217" spans="1:65" s="2" customFormat="1" ht="16.5" customHeight="1">
      <c r="A217" s="35"/>
      <c r="B217" s="36"/>
      <c r="C217" s="193" t="s">
        <v>72</v>
      </c>
      <c r="D217" s="193" t="s">
        <v>208</v>
      </c>
      <c r="E217" s="194" t="s">
        <v>5344</v>
      </c>
      <c r="F217" s="195" t="s">
        <v>5345</v>
      </c>
      <c r="G217" s="196" t="s">
        <v>887</v>
      </c>
      <c r="H217" s="197">
        <v>1</v>
      </c>
      <c r="I217" s="198"/>
      <c r="J217" s="199">
        <f>ROUND(I217*H217,2)</f>
        <v>0</v>
      </c>
      <c r="K217" s="195" t="s">
        <v>19</v>
      </c>
      <c r="L217" s="40"/>
      <c r="M217" s="200" t="s">
        <v>19</v>
      </c>
      <c r="N217" s="201" t="s">
        <v>43</v>
      </c>
      <c r="O217" s="65"/>
      <c r="P217" s="202">
        <f>O217*H217</f>
        <v>0</v>
      </c>
      <c r="Q217" s="202">
        <v>0</v>
      </c>
      <c r="R217" s="202">
        <f>Q217*H217</f>
        <v>0</v>
      </c>
      <c r="S217" s="202">
        <v>0</v>
      </c>
      <c r="T217" s="203">
        <f>S217*H217</f>
        <v>0</v>
      </c>
      <c r="U217" s="35"/>
      <c r="V217" s="35"/>
      <c r="W217" s="35"/>
      <c r="X217" s="35"/>
      <c r="Y217" s="35"/>
      <c r="Z217" s="35"/>
      <c r="AA217" s="35"/>
      <c r="AB217" s="35"/>
      <c r="AC217" s="35"/>
      <c r="AD217" s="35"/>
      <c r="AE217" s="35"/>
      <c r="AR217" s="204" t="s">
        <v>212</v>
      </c>
      <c r="AT217" s="204" t="s">
        <v>208</v>
      </c>
      <c r="AU217" s="204" t="s">
        <v>80</v>
      </c>
      <c r="AY217" s="18" t="s">
        <v>206</v>
      </c>
      <c r="BE217" s="205">
        <f>IF(N217="základní",J217,0)</f>
        <v>0</v>
      </c>
      <c r="BF217" s="205">
        <f>IF(N217="snížená",J217,0)</f>
        <v>0</v>
      </c>
      <c r="BG217" s="205">
        <f>IF(N217="zákl. přenesená",J217,0)</f>
        <v>0</v>
      </c>
      <c r="BH217" s="205">
        <f>IF(N217="sníž. přenesená",J217,0)</f>
        <v>0</v>
      </c>
      <c r="BI217" s="205">
        <f>IF(N217="nulová",J217,0)</f>
        <v>0</v>
      </c>
      <c r="BJ217" s="18" t="s">
        <v>80</v>
      </c>
      <c r="BK217" s="205">
        <f>ROUND(I217*H217,2)</f>
        <v>0</v>
      </c>
      <c r="BL217" s="18" t="s">
        <v>212</v>
      </c>
      <c r="BM217" s="204" t="s">
        <v>2415</v>
      </c>
    </row>
    <row r="218" spans="1:65" s="2" customFormat="1" ht="16.5" customHeight="1">
      <c r="A218" s="35"/>
      <c r="B218" s="36"/>
      <c r="C218" s="193" t="s">
        <v>72</v>
      </c>
      <c r="D218" s="193" t="s">
        <v>208</v>
      </c>
      <c r="E218" s="194" t="s">
        <v>5470</v>
      </c>
      <c r="F218" s="195" t="s">
        <v>5471</v>
      </c>
      <c r="G218" s="196" t="s">
        <v>862</v>
      </c>
      <c r="H218" s="197">
        <v>2</v>
      </c>
      <c r="I218" s="198"/>
      <c r="J218" s="199">
        <f>ROUND(I218*H218,2)</f>
        <v>0</v>
      </c>
      <c r="K218" s="195" t="s">
        <v>19</v>
      </c>
      <c r="L218" s="40"/>
      <c r="M218" s="200" t="s">
        <v>19</v>
      </c>
      <c r="N218" s="201" t="s">
        <v>43</v>
      </c>
      <c r="O218" s="65"/>
      <c r="P218" s="202">
        <f>O218*H218</f>
        <v>0</v>
      </c>
      <c r="Q218" s="202">
        <v>0</v>
      </c>
      <c r="R218" s="202">
        <f>Q218*H218</f>
        <v>0</v>
      </c>
      <c r="S218" s="202">
        <v>0</v>
      </c>
      <c r="T218" s="203">
        <f>S218*H218</f>
        <v>0</v>
      </c>
      <c r="U218" s="35"/>
      <c r="V218" s="35"/>
      <c r="W218" s="35"/>
      <c r="X218" s="35"/>
      <c r="Y218" s="35"/>
      <c r="Z218" s="35"/>
      <c r="AA218" s="35"/>
      <c r="AB218" s="35"/>
      <c r="AC218" s="35"/>
      <c r="AD218" s="35"/>
      <c r="AE218" s="35"/>
      <c r="AR218" s="204" t="s">
        <v>212</v>
      </c>
      <c r="AT218" s="204" t="s">
        <v>208</v>
      </c>
      <c r="AU218" s="204" t="s">
        <v>80</v>
      </c>
      <c r="AY218" s="18" t="s">
        <v>206</v>
      </c>
      <c r="BE218" s="205">
        <f>IF(N218="základní",J218,0)</f>
        <v>0</v>
      </c>
      <c r="BF218" s="205">
        <f>IF(N218="snížená",J218,0)</f>
        <v>0</v>
      </c>
      <c r="BG218" s="205">
        <f>IF(N218="zákl. přenesená",J218,0)</f>
        <v>0</v>
      </c>
      <c r="BH218" s="205">
        <f>IF(N218="sníž. přenesená",J218,0)</f>
        <v>0</v>
      </c>
      <c r="BI218" s="205">
        <f>IF(N218="nulová",J218,0)</f>
        <v>0</v>
      </c>
      <c r="BJ218" s="18" t="s">
        <v>80</v>
      </c>
      <c r="BK218" s="205">
        <f>ROUND(I218*H218,2)</f>
        <v>0</v>
      </c>
      <c r="BL218" s="18" t="s">
        <v>212</v>
      </c>
      <c r="BM218" s="204" t="s">
        <v>2427</v>
      </c>
    </row>
    <row r="219" spans="1:65" s="2" customFormat="1" ht="19.5">
      <c r="A219" s="35"/>
      <c r="B219" s="36"/>
      <c r="C219" s="37"/>
      <c r="D219" s="208" t="s">
        <v>1104</v>
      </c>
      <c r="E219" s="37"/>
      <c r="F219" s="221" t="s">
        <v>5422</v>
      </c>
      <c r="G219" s="37"/>
      <c r="H219" s="37"/>
      <c r="I219" s="116"/>
      <c r="J219" s="37"/>
      <c r="K219" s="37"/>
      <c r="L219" s="40"/>
      <c r="M219" s="222"/>
      <c r="N219" s="223"/>
      <c r="O219" s="65"/>
      <c r="P219" s="65"/>
      <c r="Q219" s="65"/>
      <c r="R219" s="65"/>
      <c r="S219" s="65"/>
      <c r="T219" s="66"/>
      <c r="U219" s="35"/>
      <c r="V219" s="35"/>
      <c r="W219" s="35"/>
      <c r="X219" s="35"/>
      <c r="Y219" s="35"/>
      <c r="Z219" s="35"/>
      <c r="AA219" s="35"/>
      <c r="AB219" s="35"/>
      <c r="AC219" s="35"/>
      <c r="AD219" s="35"/>
      <c r="AE219" s="35"/>
      <c r="AT219" s="18" t="s">
        <v>1104</v>
      </c>
      <c r="AU219" s="18" t="s">
        <v>80</v>
      </c>
    </row>
    <row r="220" spans="1:65" s="2" customFormat="1" ht="16.5" customHeight="1">
      <c r="A220" s="35"/>
      <c r="B220" s="36"/>
      <c r="C220" s="193" t="s">
        <v>72</v>
      </c>
      <c r="D220" s="193" t="s">
        <v>208</v>
      </c>
      <c r="E220" s="194" t="s">
        <v>5472</v>
      </c>
      <c r="F220" s="195" t="s">
        <v>5473</v>
      </c>
      <c r="G220" s="196" t="s">
        <v>862</v>
      </c>
      <c r="H220" s="197">
        <v>7</v>
      </c>
      <c r="I220" s="198"/>
      <c r="J220" s="199">
        <f>ROUND(I220*H220,2)</f>
        <v>0</v>
      </c>
      <c r="K220" s="195" t="s">
        <v>19</v>
      </c>
      <c r="L220" s="40"/>
      <c r="M220" s="200" t="s">
        <v>19</v>
      </c>
      <c r="N220" s="201" t="s">
        <v>43</v>
      </c>
      <c r="O220" s="65"/>
      <c r="P220" s="202">
        <f>O220*H220</f>
        <v>0</v>
      </c>
      <c r="Q220" s="202">
        <v>0</v>
      </c>
      <c r="R220" s="202">
        <f>Q220*H220</f>
        <v>0</v>
      </c>
      <c r="S220" s="202">
        <v>0</v>
      </c>
      <c r="T220" s="203">
        <f>S220*H220</f>
        <v>0</v>
      </c>
      <c r="U220" s="35"/>
      <c r="V220" s="35"/>
      <c r="W220" s="35"/>
      <c r="X220" s="35"/>
      <c r="Y220" s="35"/>
      <c r="Z220" s="35"/>
      <c r="AA220" s="35"/>
      <c r="AB220" s="35"/>
      <c r="AC220" s="35"/>
      <c r="AD220" s="35"/>
      <c r="AE220" s="35"/>
      <c r="AR220" s="204" t="s">
        <v>212</v>
      </c>
      <c r="AT220" s="204" t="s">
        <v>208</v>
      </c>
      <c r="AU220" s="204" t="s">
        <v>80</v>
      </c>
      <c r="AY220" s="18" t="s">
        <v>206</v>
      </c>
      <c r="BE220" s="205">
        <f>IF(N220="základní",J220,0)</f>
        <v>0</v>
      </c>
      <c r="BF220" s="205">
        <f>IF(N220="snížená",J220,0)</f>
        <v>0</v>
      </c>
      <c r="BG220" s="205">
        <f>IF(N220="zákl. přenesená",J220,0)</f>
        <v>0</v>
      </c>
      <c r="BH220" s="205">
        <f>IF(N220="sníž. přenesená",J220,0)</f>
        <v>0</v>
      </c>
      <c r="BI220" s="205">
        <f>IF(N220="nulová",J220,0)</f>
        <v>0</v>
      </c>
      <c r="BJ220" s="18" t="s">
        <v>80</v>
      </c>
      <c r="BK220" s="205">
        <f>ROUND(I220*H220,2)</f>
        <v>0</v>
      </c>
      <c r="BL220" s="18" t="s">
        <v>212</v>
      </c>
      <c r="BM220" s="204" t="s">
        <v>2439</v>
      </c>
    </row>
    <row r="221" spans="1:65" s="2" customFormat="1" ht="19.5">
      <c r="A221" s="35"/>
      <c r="B221" s="36"/>
      <c r="C221" s="37"/>
      <c r="D221" s="208" t="s">
        <v>1104</v>
      </c>
      <c r="E221" s="37"/>
      <c r="F221" s="221" t="s">
        <v>5422</v>
      </c>
      <c r="G221" s="37"/>
      <c r="H221" s="37"/>
      <c r="I221" s="116"/>
      <c r="J221" s="37"/>
      <c r="K221" s="37"/>
      <c r="L221" s="40"/>
      <c r="M221" s="222"/>
      <c r="N221" s="223"/>
      <c r="O221" s="65"/>
      <c r="P221" s="65"/>
      <c r="Q221" s="65"/>
      <c r="R221" s="65"/>
      <c r="S221" s="65"/>
      <c r="T221" s="66"/>
      <c r="U221" s="35"/>
      <c r="V221" s="35"/>
      <c r="W221" s="35"/>
      <c r="X221" s="35"/>
      <c r="Y221" s="35"/>
      <c r="Z221" s="35"/>
      <c r="AA221" s="35"/>
      <c r="AB221" s="35"/>
      <c r="AC221" s="35"/>
      <c r="AD221" s="35"/>
      <c r="AE221" s="35"/>
      <c r="AT221" s="18" t="s">
        <v>1104</v>
      </c>
      <c r="AU221" s="18" t="s">
        <v>80</v>
      </c>
    </row>
    <row r="222" spans="1:65" s="2" customFormat="1" ht="16.5" customHeight="1">
      <c r="A222" s="35"/>
      <c r="B222" s="36"/>
      <c r="C222" s="193" t="s">
        <v>72</v>
      </c>
      <c r="D222" s="193" t="s">
        <v>208</v>
      </c>
      <c r="E222" s="194" t="s">
        <v>5474</v>
      </c>
      <c r="F222" s="195" t="s">
        <v>5475</v>
      </c>
      <c r="G222" s="196" t="s">
        <v>862</v>
      </c>
      <c r="H222" s="197">
        <v>3</v>
      </c>
      <c r="I222" s="198"/>
      <c r="J222" s="199">
        <f>ROUND(I222*H222,2)</f>
        <v>0</v>
      </c>
      <c r="K222" s="195" t="s">
        <v>19</v>
      </c>
      <c r="L222" s="40"/>
      <c r="M222" s="200" t="s">
        <v>19</v>
      </c>
      <c r="N222" s="201" t="s">
        <v>43</v>
      </c>
      <c r="O222" s="65"/>
      <c r="P222" s="202">
        <f>O222*H222</f>
        <v>0</v>
      </c>
      <c r="Q222" s="202">
        <v>0</v>
      </c>
      <c r="R222" s="202">
        <f>Q222*H222</f>
        <v>0</v>
      </c>
      <c r="S222" s="202">
        <v>0</v>
      </c>
      <c r="T222" s="203">
        <f>S222*H222</f>
        <v>0</v>
      </c>
      <c r="U222" s="35"/>
      <c r="V222" s="35"/>
      <c r="W222" s="35"/>
      <c r="X222" s="35"/>
      <c r="Y222" s="35"/>
      <c r="Z222" s="35"/>
      <c r="AA222" s="35"/>
      <c r="AB222" s="35"/>
      <c r="AC222" s="35"/>
      <c r="AD222" s="35"/>
      <c r="AE222" s="35"/>
      <c r="AR222" s="204" t="s">
        <v>212</v>
      </c>
      <c r="AT222" s="204" t="s">
        <v>208</v>
      </c>
      <c r="AU222" s="204" t="s">
        <v>80</v>
      </c>
      <c r="AY222" s="18" t="s">
        <v>206</v>
      </c>
      <c r="BE222" s="205">
        <f>IF(N222="základní",J222,0)</f>
        <v>0</v>
      </c>
      <c r="BF222" s="205">
        <f>IF(N222="snížená",J222,0)</f>
        <v>0</v>
      </c>
      <c r="BG222" s="205">
        <f>IF(N222="zákl. přenesená",J222,0)</f>
        <v>0</v>
      </c>
      <c r="BH222" s="205">
        <f>IF(N222="sníž. přenesená",J222,0)</f>
        <v>0</v>
      </c>
      <c r="BI222" s="205">
        <f>IF(N222="nulová",J222,0)</f>
        <v>0</v>
      </c>
      <c r="BJ222" s="18" t="s">
        <v>80</v>
      </c>
      <c r="BK222" s="205">
        <f>ROUND(I222*H222,2)</f>
        <v>0</v>
      </c>
      <c r="BL222" s="18" t="s">
        <v>212</v>
      </c>
      <c r="BM222" s="204" t="s">
        <v>2455</v>
      </c>
    </row>
    <row r="223" spans="1:65" s="2" customFormat="1" ht="19.5">
      <c r="A223" s="35"/>
      <c r="B223" s="36"/>
      <c r="C223" s="37"/>
      <c r="D223" s="208" t="s">
        <v>1104</v>
      </c>
      <c r="E223" s="37"/>
      <c r="F223" s="221" t="s">
        <v>5422</v>
      </c>
      <c r="G223" s="37"/>
      <c r="H223" s="37"/>
      <c r="I223" s="116"/>
      <c r="J223" s="37"/>
      <c r="K223" s="37"/>
      <c r="L223" s="40"/>
      <c r="M223" s="222"/>
      <c r="N223" s="223"/>
      <c r="O223" s="65"/>
      <c r="P223" s="65"/>
      <c r="Q223" s="65"/>
      <c r="R223" s="65"/>
      <c r="S223" s="65"/>
      <c r="T223" s="66"/>
      <c r="U223" s="35"/>
      <c r="V223" s="35"/>
      <c r="W223" s="35"/>
      <c r="X223" s="35"/>
      <c r="Y223" s="35"/>
      <c r="Z223" s="35"/>
      <c r="AA223" s="35"/>
      <c r="AB223" s="35"/>
      <c r="AC223" s="35"/>
      <c r="AD223" s="35"/>
      <c r="AE223" s="35"/>
      <c r="AT223" s="18" t="s">
        <v>1104</v>
      </c>
      <c r="AU223" s="18" t="s">
        <v>80</v>
      </c>
    </row>
    <row r="224" spans="1:65" s="2" customFormat="1" ht="16.5" customHeight="1">
      <c r="A224" s="35"/>
      <c r="B224" s="36"/>
      <c r="C224" s="193" t="s">
        <v>72</v>
      </c>
      <c r="D224" s="193" t="s">
        <v>208</v>
      </c>
      <c r="E224" s="194" t="s">
        <v>5476</v>
      </c>
      <c r="F224" s="195" t="s">
        <v>5477</v>
      </c>
      <c r="G224" s="196" t="s">
        <v>862</v>
      </c>
      <c r="H224" s="197">
        <v>5</v>
      </c>
      <c r="I224" s="198"/>
      <c r="J224" s="199">
        <f t="shared" ref="J224:J229" si="60">ROUND(I224*H224,2)</f>
        <v>0</v>
      </c>
      <c r="K224" s="195" t="s">
        <v>19</v>
      </c>
      <c r="L224" s="40"/>
      <c r="M224" s="200" t="s">
        <v>19</v>
      </c>
      <c r="N224" s="201" t="s">
        <v>43</v>
      </c>
      <c r="O224" s="65"/>
      <c r="P224" s="202">
        <f t="shared" ref="P224:P229" si="61">O224*H224</f>
        <v>0</v>
      </c>
      <c r="Q224" s="202">
        <v>0</v>
      </c>
      <c r="R224" s="202">
        <f t="shared" ref="R224:R229" si="62">Q224*H224</f>
        <v>0</v>
      </c>
      <c r="S224" s="202">
        <v>0</v>
      </c>
      <c r="T224" s="203">
        <f t="shared" ref="T224:T229" si="63">S224*H224</f>
        <v>0</v>
      </c>
      <c r="U224" s="35"/>
      <c r="V224" s="35"/>
      <c r="W224" s="35"/>
      <c r="X224" s="35"/>
      <c r="Y224" s="35"/>
      <c r="Z224" s="35"/>
      <c r="AA224" s="35"/>
      <c r="AB224" s="35"/>
      <c r="AC224" s="35"/>
      <c r="AD224" s="35"/>
      <c r="AE224" s="35"/>
      <c r="AR224" s="204" t="s">
        <v>212</v>
      </c>
      <c r="AT224" s="204" t="s">
        <v>208</v>
      </c>
      <c r="AU224" s="204" t="s">
        <v>80</v>
      </c>
      <c r="AY224" s="18" t="s">
        <v>206</v>
      </c>
      <c r="BE224" s="205">
        <f t="shared" ref="BE224:BE229" si="64">IF(N224="základní",J224,0)</f>
        <v>0</v>
      </c>
      <c r="BF224" s="205">
        <f t="shared" ref="BF224:BF229" si="65">IF(N224="snížená",J224,0)</f>
        <v>0</v>
      </c>
      <c r="BG224" s="205">
        <f t="shared" ref="BG224:BG229" si="66">IF(N224="zákl. přenesená",J224,0)</f>
        <v>0</v>
      </c>
      <c r="BH224" s="205">
        <f t="shared" ref="BH224:BH229" si="67">IF(N224="sníž. přenesená",J224,0)</f>
        <v>0</v>
      </c>
      <c r="BI224" s="205">
        <f t="shared" ref="BI224:BI229" si="68">IF(N224="nulová",J224,0)</f>
        <v>0</v>
      </c>
      <c r="BJ224" s="18" t="s">
        <v>80</v>
      </c>
      <c r="BK224" s="205">
        <f t="shared" ref="BK224:BK229" si="69">ROUND(I224*H224,2)</f>
        <v>0</v>
      </c>
      <c r="BL224" s="18" t="s">
        <v>212</v>
      </c>
      <c r="BM224" s="204" t="s">
        <v>2477</v>
      </c>
    </row>
    <row r="225" spans="1:65" s="2" customFormat="1" ht="16.5" customHeight="1">
      <c r="A225" s="35"/>
      <c r="B225" s="36"/>
      <c r="C225" s="193" t="s">
        <v>72</v>
      </c>
      <c r="D225" s="193" t="s">
        <v>208</v>
      </c>
      <c r="E225" s="194" t="s">
        <v>5365</v>
      </c>
      <c r="F225" s="195" t="s">
        <v>5366</v>
      </c>
      <c r="G225" s="196" t="s">
        <v>862</v>
      </c>
      <c r="H225" s="197">
        <v>26</v>
      </c>
      <c r="I225" s="198"/>
      <c r="J225" s="199">
        <f t="shared" si="60"/>
        <v>0</v>
      </c>
      <c r="K225" s="195" t="s">
        <v>19</v>
      </c>
      <c r="L225" s="40"/>
      <c r="M225" s="200" t="s">
        <v>19</v>
      </c>
      <c r="N225" s="201" t="s">
        <v>43</v>
      </c>
      <c r="O225" s="65"/>
      <c r="P225" s="202">
        <f t="shared" si="61"/>
        <v>0</v>
      </c>
      <c r="Q225" s="202">
        <v>0</v>
      </c>
      <c r="R225" s="202">
        <f t="shared" si="62"/>
        <v>0</v>
      </c>
      <c r="S225" s="202">
        <v>0</v>
      </c>
      <c r="T225" s="203">
        <f t="shared" si="63"/>
        <v>0</v>
      </c>
      <c r="U225" s="35"/>
      <c r="V225" s="35"/>
      <c r="W225" s="35"/>
      <c r="X225" s="35"/>
      <c r="Y225" s="35"/>
      <c r="Z225" s="35"/>
      <c r="AA225" s="35"/>
      <c r="AB225" s="35"/>
      <c r="AC225" s="35"/>
      <c r="AD225" s="35"/>
      <c r="AE225" s="35"/>
      <c r="AR225" s="204" t="s">
        <v>212</v>
      </c>
      <c r="AT225" s="204" t="s">
        <v>208</v>
      </c>
      <c r="AU225" s="204" t="s">
        <v>80</v>
      </c>
      <c r="AY225" s="18" t="s">
        <v>206</v>
      </c>
      <c r="BE225" s="205">
        <f t="shared" si="64"/>
        <v>0</v>
      </c>
      <c r="BF225" s="205">
        <f t="shared" si="65"/>
        <v>0</v>
      </c>
      <c r="BG225" s="205">
        <f t="shared" si="66"/>
        <v>0</v>
      </c>
      <c r="BH225" s="205">
        <f t="shared" si="67"/>
        <v>0</v>
      </c>
      <c r="BI225" s="205">
        <f t="shared" si="68"/>
        <v>0</v>
      </c>
      <c r="BJ225" s="18" t="s">
        <v>80</v>
      </c>
      <c r="BK225" s="205">
        <f t="shared" si="69"/>
        <v>0</v>
      </c>
      <c r="BL225" s="18" t="s">
        <v>212</v>
      </c>
      <c r="BM225" s="204" t="s">
        <v>2501</v>
      </c>
    </row>
    <row r="226" spans="1:65" s="2" customFormat="1" ht="16.5" customHeight="1">
      <c r="A226" s="35"/>
      <c r="B226" s="36"/>
      <c r="C226" s="193" t="s">
        <v>72</v>
      </c>
      <c r="D226" s="193" t="s">
        <v>208</v>
      </c>
      <c r="E226" s="194" t="s">
        <v>5425</v>
      </c>
      <c r="F226" s="195" t="s">
        <v>5426</v>
      </c>
      <c r="G226" s="196" t="s">
        <v>862</v>
      </c>
      <c r="H226" s="197">
        <v>2</v>
      </c>
      <c r="I226" s="198"/>
      <c r="J226" s="199">
        <f t="shared" si="60"/>
        <v>0</v>
      </c>
      <c r="K226" s="195" t="s">
        <v>19</v>
      </c>
      <c r="L226" s="40"/>
      <c r="M226" s="200" t="s">
        <v>19</v>
      </c>
      <c r="N226" s="201" t="s">
        <v>43</v>
      </c>
      <c r="O226" s="65"/>
      <c r="P226" s="202">
        <f t="shared" si="61"/>
        <v>0</v>
      </c>
      <c r="Q226" s="202">
        <v>0</v>
      </c>
      <c r="R226" s="202">
        <f t="shared" si="62"/>
        <v>0</v>
      </c>
      <c r="S226" s="202">
        <v>0</v>
      </c>
      <c r="T226" s="203">
        <f t="shared" si="63"/>
        <v>0</v>
      </c>
      <c r="U226" s="35"/>
      <c r="V226" s="35"/>
      <c r="W226" s="35"/>
      <c r="X226" s="35"/>
      <c r="Y226" s="35"/>
      <c r="Z226" s="35"/>
      <c r="AA226" s="35"/>
      <c r="AB226" s="35"/>
      <c r="AC226" s="35"/>
      <c r="AD226" s="35"/>
      <c r="AE226" s="35"/>
      <c r="AR226" s="204" t="s">
        <v>212</v>
      </c>
      <c r="AT226" s="204" t="s">
        <v>208</v>
      </c>
      <c r="AU226" s="204" t="s">
        <v>80</v>
      </c>
      <c r="AY226" s="18" t="s">
        <v>206</v>
      </c>
      <c r="BE226" s="205">
        <f t="shared" si="64"/>
        <v>0</v>
      </c>
      <c r="BF226" s="205">
        <f t="shared" si="65"/>
        <v>0</v>
      </c>
      <c r="BG226" s="205">
        <f t="shared" si="66"/>
        <v>0</v>
      </c>
      <c r="BH226" s="205">
        <f t="shared" si="67"/>
        <v>0</v>
      </c>
      <c r="BI226" s="205">
        <f t="shared" si="68"/>
        <v>0</v>
      </c>
      <c r="BJ226" s="18" t="s">
        <v>80</v>
      </c>
      <c r="BK226" s="205">
        <f t="shared" si="69"/>
        <v>0</v>
      </c>
      <c r="BL226" s="18" t="s">
        <v>212</v>
      </c>
      <c r="BM226" s="204" t="s">
        <v>2512</v>
      </c>
    </row>
    <row r="227" spans="1:65" s="2" customFormat="1" ht="16.5" customHeight="1">
      <c r="A227" s="35"/>
      <c r="B227" s="36"/>
      <c r="C227" s="193" t="s">
        <v>72</v>
      </c>
      <c r="D227" s="193" t="s">
        <v>208</v>
      </c>
      <c r="E227" s="194" t="s">
        <v>5478</v>
      </c>
      <c r="F227" s="195" t="s">
        <v>5479</v>
      </c>
      <c r="G227" s="196" t="s">
        <v>862</v>
      </c>
      <c r="H227" s="197">
        <v>1</v>
      </c>
      <c r="I227" s="198"/>
      <c r="J227" s="199">
        <f t="shared" si="60"/>
        <v>0</v>
      </c>
      <c r="K227" s="195" t="s">
        <v>19</v>
      </c>
      <c r="L227" s="40"/>
      <c r="M227" s="200" t="s">
        <v>19</v>
      </c>
      <c r="N227" s="201" t="s">
        <v>43</v>
      </c>
      <c r="O227" s="65"/>
      <c r="P227" s="202">
        <f t="shared" si="61"/>
        <v>0</v>
      </c>
      <c r="Q227" s="202">
        <v>0</v>
      </c>
      <c r="R227" s="202">
        <f t="shared" si="62"/>
        <v>0</v>
      </c>
      <c r="S227" s="202">
        <v>0</v>
      </c>
      <c r="T227" s="203">
        <f t="shared" si="63"/>
        <v>0</v>
      </c>
      <c r="U227" s="35"/>
      <c r="V227" s="35"/>
      <c r="W227" s="35"/>
      <c r="X227" s="35"/>
      <c r="Y227" s="35"/>
      <c r="Z227" s="35"/>
      <c r="AA227" s="35"/>
      <c r="AB227" s="35"/>
      <c r="AC227" s="35"/>
      <c r="AD227" s="35"/>
      <c r="AE227" s="35"/>
      <c r="AR227" s="204" t="s">
        <v>212</v>
      </c>
      <c r="AT227" s="204" t="s">
        <v>208</v>
      </c>
      <c r="AU227" s="204" t="s">
        <v>80</v>
      </c>
      <c r="AY227" s="18" t="s">
        <v>206</v>
      </c>
      <c r="BE227" s="205">
        <f t="shared" si="64"/>
        <v>0</v>
      </c>
      <c r="BF227" s="205">
        <f t="shared" si="65"/>
        <v>0</v>
      </c>
      <c r="BG227" s="205">
        <f t="shared" si="66"/>
        <v>0</v>
      </c>
      <c r="BH227" s="205">
        <f t="shared" si="67"/>
        <v>0</v>
      </c>
      <c r="BI227" s="205">
        <f t="shared" si="68"/>
        <v>0</v>
      </c>
      <c r="BJ227" s="18" t="s">
        <v>80</v>
      </c>
      <c r="BK227" s="205">
        <f t="shared" si="69"/>
        <v>0</v>
      </c>
      <c r="BL227" s="18" t="s">
        <v>212</v>
      </c>
      <c r="BM227" s="204" t="s">
        <v>2522</v>
      </c>
    </row>
    <row r="228" spans="1:65" s="2" customFormat="1" ht="16.5" customHeight="1">
      <c r="A228" s="35"/>
      <c r="B228" s="36"/>
      <c r="C228" s="193" t="s">
        <v>72</v>
      </c>
      <c r="D228" s="193" t="s">
        <v>208</v>
      </c>
      <c r="E228" s="194" t="s">
        <v>5480</v>
      </c>
      <c r="F228" s="195" t="s">
        <v>5481</v>
      </c>
      <c r="G228" s="196" t="s">
        <v>862</v>
      </c>
      <c r="H228" s="197">
        <v>1</v>
      </c>
      <c r="I228" s="198"/>
      <c r="J228" s="199">
        <f t="shared" si="60"/>
        <v>0</v>
      </c>
      <c r="K228" s="195" t="s">
        <v>19</v>
      </c>
      <c r="L228" s="40"/>
      <c r="M228" s="200" t="s">
        <v>19</v>
      </c>
      <c r="N228" s="201" t="s">
        <v>43</v>
      </c>
      <c r="O228" s="65"/>
      <c r="P228" s="202">
        <f t="shared" si="61"/>
        <v>0</v>
      </c>
      <c r="Q228" s="202">
        <v>0</v>
      </c>
      <c r="R228" s="202">
        <f t="shared" si="62"/>
        <v>0</v>
      </c>
      <c r="S228" s="202">
        <v>0</v>
      </c>
      <c r="T228" s="203">
        <f t="shared" si="63"/>
        <v>0</v>
      </c>
      <c r="U228" s="35"/>
      <c r="V228" s="35"/>
      <c r="W228" s="35"/>
      <c r="X228" s="35"/>
      <c r="Y228" s="35"/>
      <c r="Z228" s="35"/>
      <c r="AA228" s="35"/>
      <c r="AB228" s="35"/>
      <c r="AC228" s="35"/>
      <c r="AD228" s="35"/>
      <c r="AE228" s="35"/>
      <c r="AR228" s="204" t="s">
        <v>212</v>
      </c>
      <c r="AT228" s="204" t="s">
        <v>208</v>
      </c>
      <c r="AU228" s="204" t="s">
        <v>80</v>
      </c>
      <c r="AY228" s="18" t="s">
        <v>206</v>
      </c>
      <c r="BE228" s="205">
        <f t="shared" si="64"/>
        <v>0</v>
      </c>
      <c r="BF228" s="205">
        <f t="shared" si="65"/>
        <v>0</v>
      </c>
      <c r="BG228" s="205">
        <f t="shared" si="66"/>
        <v>0</v>
      </c>
      <c r="BH228" s="205">
        <f t="shared" si="67"/>
        <v>0</v>
      </c>
      <c r="BI228" s="205">
        <f t="shared" si="68"/>
        <v>0</v>
      </c>
      <c r="BJ228" s="18" t="s">
        <v>80</v>
      </c>
      <c r="BK228" s="205">
        <f t="shared" si="69"/>
        <v>0</v>
      </c>
      <c r="BL228" s="18" t="s">
        <v>212</v>
      </c>
      <c r="BM228" s="204" t="s">
        <v>2532</v>
      </c>
    </row>
    <row r="229" spans="1:65" s="2" customFormat="1" ht="16.5" customHeight="1">
      <c r="A229" s="35"/>
      <c r="B229" s="36"/>
      <c r="C229" s="193" t="s">
        <v>72</v>
      </c>
      <c r="D229" s="193" t="s">
        <v>208</v>
      </c>
      <c r="E229" s="194" t="s">
        <v>5482</v>
      </c>
      <c r="F229" s="195" t="s">
        <v>5483</v>
      </c>
      <c r="G229" s="196" t="s">
        <v>862</v>
      </c>
      <c r="H229" s="197">
        <v>4</v>
      </c>
      <c r="I229" s="198"/>
      <c r="J229" s="199">
        <f t="shared" si="60"/>
        <v>0</v>
      </c>
      <c r="K229" s="195" t="s">
        <v>19</v>
      </c>
      <c r="L229" s="40"/>
      <c r="M229" s="200" t="s">
        <v>19</v>
      </c>
      <c r="N229" s="201" t="s">
        <v>43</v>
      </c>
      <c r="O229" s="65"/>
      <c r="P229" s="202">
        <f t="shared" si="61"/>
        <v>0</v>
      </c>
      <c r="Q229" s="202">
        <v>0</v>
      </c>
      <c r="R229" s="202">
        <f t="shared" si="62"/>
        <v>0</v>
      </c>
      <c r="S229" s="202">
        <v>0</v>
      </c>
      <c r="T229" s="203">
        <f t="shared" si="63"/>
        <v>0</v>
      </c>
      <c r="U229" s="35"/>
      <c r="V229" s="35"/>
      <c r="W229" s="35"/>
      <c r="X229" s="35"/>
      <c r="Y229" s="35"/>
      <c r="Z229" s="35"/>
      <c r="AA229" s="35"/>
      <c r="AB229" s="35"/>
      <c r="AC229" s="35"/>
      <c r="AD229" s="35"/>
      <c r="AE229" s="35"/>
      <c r="AR229" s="204" t="s">
        <v>212</v>
      </c>
      <c r="AT229" s="204" t="s">
        <v>208</v>
      </c>
      <c r="AU229" s="204" t="s">
        <v>80</v>
      </c>
      <c r="AY229" s="18" t="s">
        <v>206</v>
      </c>
      <c r="BE229" s="205">
        <f t="shared" si="64"/>
        <v>0</v>
      </c>
      <c r="BF229" s="205">
        <f t="shared" si="65"/>
        <v>0</v>
      </c>
      <c r="BG229" s="205">
        <f t="shared" si="66"/>
        <v>0</v>
      </c>
      <c r="BH229" s="205">
        <f t="shared" si="67"/>
        <v>0</v>
      </c>
      <c r="BI229" s="205">
        <f t="shared" si="68"/>
        <v>0</v>
      </c>
      <c r="BJ229" s="18" t="s">
        <v>80</v>
      </c>
      <c r="BK229" s="205">
        <f t="shared" si="69"/>
        <v>0</v>
      </c>
      <c r="BL229" s="18" t="s">
        <v>212</v>
      </c>
      <c r="BM229" s="204" t="s">
        <v>2556</v>
      </c>
    </row>
    <row r="230" spans="1:65" s="2" customFormat="1" ht="19.5">
      <c r="A230" s="35"/>
      <c r="B230" s="36"/>
      <c r="C230" s="37"/>
      <c r="D230" s="208" t="s">
        <v>1104</v>
      </c>
      <c r="E230" s="37"/>
      <c r="F230" s="221" t="s">
        <v>5381</v>
      </c>
      <c r="G230" s="37"/>
      <c r="H230" s="37"/>
      <c r="I230" s="116"/>
      <c r="J230" s="37"/>
      <c r="K230" s="37"/>
      <c r="L230" s="40"/>
      <c r="M230" s="222"/>
      <c r="N230" s="223"/>
      <c r="O230" s="65"/>
      <c r="P230" s="65"/>
      <c r="Q230" s="65"/>
      <c r="R230" s="65"/>
      <c r="S230" s="65"/>
      <c r="T230" s="66"/>
      <c r="U230" s="35"/>
      <c r="V230" s="35"/>
      <c r="W230" s="35"/>
      <c r="X230" s="35"/>
      <c r="Y230" s="35"/>
      <c r="Z230" s="35"/>
      <c r="AA230" s="35"/>
      <c r="AB230" s="35"/>
      <c r="AC230" s="35"/>
      <c r="AD230" s="35"/>
      <c r="AE230" s="35"/>
      <c r="AT230" s="18" t="s">
        <v>1104</v>
      </c>
      <c r="AU230" s="18" t="s">
        <v>80</v>
      </c>
    </row>
    <row r="231" spans="1:65" s="2" customFormat="1" ht="16.5" customHeight="1">
      <c r="A231" s="35"/>
      <c r="B231" s="36"/>
      <c r="C231" s="193" t="s">
        <v>72</v>
      </c>
      <c r="D231" s="193" t="s">
        <v>208</v>
      </c>
      <c r="E231" s="194" t="s">
        <v>5484</v>
      </c>
      <c r="F231" s="195" t="s">
        <v>5485</v>
      </c>
      <c r="G231" s="196" t="s">
        <v>5192</v>
      </c>
      <c r="H231" s="197">
        <v>20</v>
      </c>
      <c r="I231" s="198"/>
      <c r="J231" s="199">
        <f t="shared" ref="J231:J243" si="70">ROUND(I231*H231,2)</f>
        <v>0</v>
      </c>
      <c r="K231" s="195" t="s">
        <v>19</v>
      </c>
      <c r="L231" s="40"/>
      <c r="M231" s="200" t="s">
        <v>19</v>
      </c>
      <c r="N231" s="201" t="s">
        <v>43</v>
      </c>
      <c r="O231" s="65"/>
      <c r="P231" s="202">
        <f t="shared" ref="P231:P243" si="71">O231*H231</f>
        <v>0</v>
      </c>
      <c r="Q231" s="202">
        <v>0</v>
      </c>
      <c r="R231" s="202">
        <f t="shared" ref="R231:R243" si="72">Q231*H231</f>
        <v>0</v>
      </c>
      <c r="S231" s="202">
        <v>0</v>
      </c>
      <c r="T231" s="203">
        <f t="shared" ref="T231:T243" si="73">S231*H231</f>
        <v>0</v>
      </c>
      <c r="U231" s="35"/>
      <c r="V231" s="35"/>
      <c r="W231" s="35"/>
      <c r="X231" s="35"/>
      <c r="Y231" s="35"/>
      <c r="Z231" s="35"/>
      <c r="AA231" s="35"/>
      <c r="AB231" s="35"/>
      <c r="AC231" s="35"/>
      <c r="AD231" s="35"/>
      <c r="AE231" s="35"/>
      <c r="AR231" s="204" t="s">
        <v>212</v>
      </c>
      <c r="AT231" s="204" t="s">
        <v>208</v>
      </c>
      <c r="AU231" s="204" t="s">
        <v>80</v>
      </c>
      <c r="AY231" s="18" t="s">
        <v>206</v>
      </c>
      <c r="BE231" s="205">
        <f t="shared" ref="BE231:BE243" si="74">IF(N231="základní",J231,0)</f>
        <v>0</v>
      </c>
      <c r="BF231" s="205">
        <f t="shared" ref="BF231:BF243" si="75">IF(N231="snížená",J231,0)</f>
        <v>0</v>
      </c>
      <c r="BG231" s="205">
        <f t="shared" ref="BG231:BG243" si="76">IF(N231="zákl. přenesená",J231,0)</f>
        <v>0</v>
      </c>
      <c r="BH231" s="205">
        <f t="shared" ref="BH231:BH243" si="77">IF(N231="sníž. přenesená",J231,0)</f>
        <v>0</v>
      </c>
      <c r="BI231" s="205">
        <f t="shared" ref="BI231:BI243" si="78">IF(N231="nulová",J231,0)</f>
        <v>0</v>
      </c>
      <c r="BJ231" s="18" t="s">
        <v>80</v>
      </c>
      <c r="BK231" s="205">
        <f t="shared" ref="BK231:BK243" si="79">ROUND(I231*H231,2)</f>
        <v>0</v>
      </c>
      <c r="BL231" s="18" t="s">
        <v>212</v>
      </c>
      <c r="BM231" s="204" t="s">
        <v>2594</v>
      </c>
    </row>
    <row r="232" spans="1:65" s="2" customFormat="1" ht="16.5" customHeight="1">
      <c r="A232" s="35"/>
      <c r="B232" s="36"/>
      <c r="C232" s="193" t="s">
        <v>72</v>
      </c>
      <c r="D232" s="193" t="s">
        <v>208</v>
      </c>
      <c r="E232" s="194" t="s">
        <v>5486</v>
      </c>
      <c r="F232" s="195" t="s">
        <v>5487</v>
      </c>
      <c r="G232" s="196" t="s">
        <v>5192</v>
      </c>
      <c r="H232" s="197">
        <v>10</v>
      </c>
      <c r="I232" s="198"/>
      <c r="J232" s="199">
        <f t="shared" si="70"/>
        <v>0</v>
      </c>
      <c r="K232" s="195" t="s">
        <v>19</v>
      </c>
      <c r="L232" s="40"/>
      <c r="M232" s="200" t="s">
        <v>19</v>
      </c>
      <c r="N232" s="201" t="s">
        <v>43</v>
      </c>
      <c r="O232" s="65"/>
      <c r="P232" s="202">
        <f t="shared" si="71"/>
        <v>0</v>
      </c>
      <c r="Q232" s="202">
        <v>0</v>
      </c>
      <c r="R232" s="202">
        <f t="shared" si="72"/>
        <v>0</v>
      </c>
      <c r="S232" s="202">
        <v>0</v>
      </c>
      <c r="T232" s="203">
        <f t="shared" si="73"/>
        <v>0</v>
      </c>
      <c r="U232" s="35"/>
      <c r="V232" s="35"/>
      <c r="W232" s="35"/>
      <c r="X232" s="35"/>
      <c r="Y232" s="35"/>
      <c r="Z232" s="35"/>
      <c r="AA232" s="35"/>
      <c r="AB232" s="35"/>
      <c r="AC232" s="35"/>
      <c r="AD232" s="35"/>
      <c r="AE232" s="35"/>
      <c r="AR232" s="204" t="s">
        <v>212</v>
      </c>
      <c r="AT232" s="204" t="s">
        <v>208</v>
      </c>
      <c r="AU232" s="204" t="s">
        <v>80</v>
      </c>
      <c r="AY232" s="18" t="s">
        <v>206</v>
      </c>
      <c r="BE232" s="205">
        <f t="shared" si="74"/>
        <v>0</v>
      </c>
      <c r="BF232" s="205">
        <f t="shared" si="75"/>
        <v>0</v>
      </c>
      <c r="BG232" s="205">
        <f t="shared" si="76"/>
        <v>0</v>
      </c>
      <c r="BH232" s="205">
        <f t="shared" si="77"/>
        <v>0</v>
      </c>
      <c r="BI232" s="205">
        <f t="shared" si="78"/>
        <v>0</v>
      </c>
      <c r="BJ232" s="18" t="s">
        <v>80</v>
      </c>
      <c r="BK232" s="205">
        <f t="shared" si="79"/>
        <v>0</v>
      </c>
      <c r="BL232" s="18" t="s">
        <v>212</v>
      </c>
      <c r="BM232" s="204" t="s">
        <v>2603</v>
      </c>
    </row>
    <row r="233" spans="1:65" s="2" customFormat="1" ht="16.5" customHeight="1">
      <c r="A233" s="35"/>
      <c r="B233" s="36"/>
      <c r="C233" s="193" t="s">
        <v>72</v>
      </c>
      <c r="D233" s="193" t="s">
        <v>208</v>
      </c>
      <c r="E233" s="194" t="s">
        <v>5488</v>
      </c>
      <c r="F233" s="195" t="s">
        <v>5489</v>
      </c>
      <c r="G233" s="196" t="s">
        <v>5192</v>
      </c>
      <c r="H233" s="197">
        <v>26</v>
      </c>
      <c r="I233" s="198"/>
      <c r="J233" s="199">
        <f t="shared" si="70"/>
        <v>0</v>
      </c>
      <c r="K233" s="195" t="s">
        <v>19</v>
      </c>
      <c r="L233" s="40"/>
      <c r="M233" s="200" t="s">
        <v>19</v>
      </c>
      <c r="N233" s="201" t="s">
        <v>43</v>
      </c>
      <c r="O233" s="65"/>
      <c r="P233" s="202">
        <f t="shared" si="71"/>
        <v>0</v>
      </c>
      <c r="Q233" s="202">
        <v>0</v>
      </c>
      <c r="R233" s="202">
        <f t="shared" si="72"/>
        <v>0</v>
      </c>
      <c r="S233" s="202">
        <v>0</v>
      </c>
      <c r="T233" s="203">
        <f t="shared" si="73"/>
        <v>0</v>
      </c>
      <c r="U233" s="35"/>
      <c r="V233" s="35"/>
      <c r="W233" s="35"/>
      <c r="X233" s="35"/>
      <c r="Y233" s="35"/>
      <c r="Z233" s="35"/>
      <c r="AA233" s="35"/>
      <c r="AB233" s="35"/>
      <c r="AC233" s="35"/>
      <c r="AD233" s="35"/>
      <c r="AE233" s="35"/>
      <c r="AR233" s="204" t="s">
        <v>212</v>
      </c>
      <c r="AT233" s="204" t="s">
        <v>208</v>
      </c>
      <c r="AU233" s="204" t="s">
        <v>80</v>
      </c>
      <c r="AY233" s="18" t="s">
        <v>206</v>
      </c>
      <c r="BE233" s="205">
        <f t="shared" si="74"/>
        <v>0</v>
      </c>
      <c r="BF233" s="205">
        <f t="shared" si="75"/>
        <v>0</v>
      </c>
      <c r="BG233" s="205">
        <f t="shared" si="76"/>
        <v>0</v>
      </c>
      <c r="BH233" s="205">
        <f t="shared" si="77"/>
        <v>0</v>
      </c>
      <c r="BI233" s="205">
        <f t="shared" si="78"/>
        <v>0</v>
      </c>
      <c r="BJ233" s="18" t="s">
        <v>80</v>
      </c>
      <c r="BK233" s="205">
        <f t="shared" si="79"/>
        <v>0</v>
      </c>
      <c r="BL233" s="18" t="s">
        <v>212</v>
      </c>
      <c r="BM233" s="204" t="s">
        <v>2613</v>
      </c>
    </row>
    <row r="234" spans="1:65" s="2" customFormat="1" ht="21.75" customHeight="1">
      <c r="A234" s="35"/>
      <c r="B234" s="36"/>
      <c r="C234" s="193" t="s">
        <v>72</v>
      </c>
      <c r="D234" s="193" t="s">
        <v>208</v>
      </c>
      <c r="E234" s="194" t="s">
        <v>5490</v>
      </c>
      <c r="F234" s="195" t="s">
        <v>5491</v>
      </c>
      <c r="G234" s="196" t="s">
        <v>5192</v>
      </c>
      <c r="H234" s="197">
        <v>5</v>
      </c>
      <c r="I234" s="198"/>
      <c r="J234" s="199">
        <f t="shared" si="70"/>
        <v>0</v>
      </c>
      <c r="K234" s="195" t="s">
        <v>19</v>
      </c>
      <c r="L234" s="40"/>
      <c r="M234" s="200" t="s">
        <v>19</v>
      </c>
      <c r="N234" s="201" t="s">
        <v>43</v>
      </c>
      <c r="O234" s="65"/>
      <c r="P234" s="202">
        <f t="shared" si="71"/>
        <v>0</v>
      </c>
      <c r="Q234" s="202">
        <v>0</v>
      </c>
      <c r="R234" s="202">
        <f t="shared" si="72"/>
        <v>0</v>
      </c>
      <c r="S234" s="202">
        <v>0</v>
      </c>
      <c r="T234" s="203">
        <f t="shared" si="73"/>
        <v>0</v>
      </c>
      <c r="U234" s="35"/>
      <c r="V234" s="35"/>
      <c r="W234" s="35"/>
      <c r="X234" s="35"/>
      <c r="Y234" s="35"/>
      <c r="Z234" s="35"/>
      <c r="AA234" s="35"/>
      <c r="AB234" s="35"/>
      <c r="AC234" s="35"/>
      <c r="AD234" s="35"/>
      <c r="AE234" s="35"/>
      <c r="AR234" s="204" t="s">
        <v>212</v>
      </c>
      <c r="AT234" s="204" t="s">
        <v>208</v>
      </c>
      <c r="AU234" s="204" t="s">
        <v>80</v>
      </c>
      <c r="AY234" s="18" t="s">
        <v>206</v>
      </c>
      <c r="BE234" s="205">
        <f t="shared" si="74"/>
        <v>0</v>
      </c>
      <c r="BF234" s="205">
        <f t="shared" si="75"/>
        <v>0</v>
      </c>
      <c r="BG234" s="205">
        <f t="shared" si="76"/>
        <v>0</v>
      </c>
      <c r="BH234" s="205">
        <f t="shared" si="77"/>
        <v>0</v>
      </c>
      <c r="BI234" s="205">
        <f t="shared" si="78"/>
        <v>0</v>
      </c>
      <c r="BJ234" s="18" t="s">
        <v>80</v>
      </c>
      <c r="BK234" s="205">
        <f t="shared" si="79"/>
        <v>0</v>
      </c>
      <c r="BL234" s="18" t="s">
        <v>212</v>
      </c>
      <c r="BM234" s="204" t="s">
        <v>2623</v>
      </c>
    </row>
    <row r="235" spans="1:65" s="2" customFormat="1" ht="21.75" customHeight="1">
      <c r="A235" s="35"/>
      <c r="B235" s="36"/>
      <c r="C235" s="193" t="s">
        <v>72</v>
      </c>
      <c r="D235" s="193" t="s">
        <v>208</v>
      </c>
      <c r="E235" s="194" t="s">
        <v>5492</v>
      </c>
      <c r="F235" s="195" t="s">
        <v>5493</v>
      </c>
      <c r="G235" s="196" t="s">
        <v>5192</v>
      </c>
      <c r="H235" s="197">
        <v>5</v>
      </c>
      <c r="I235" s="198"/>
      <c r="J235" s="199">
        <f t="shared" si="70"/>
        <v>0</v>
      </c>
      <c r="K235" s="195" t="s">
        <v>19</v>
      </c>
      <c r="L235" s="40"/>
      <c r="M235" s="200" t="s">
        <v>19</v>
      </c>
      <c r="N235" s="201" t="s">
        <v>43</v>
      </c>
      <c r="O235" s="65"/>
      <c r="P235" s="202">
        <f t="shared" si="71"/>
        <v>0</v>
      </c>
      <c r="Q235" s="202">
        <v>0</v>
      </c>
      <c r="R235" s="202">
        <f t="shared" si="72"/>
        <v>0</v>
      </c>
      <c r="S235" s="202">
        <v>0</v>
      </c>
      <c r="T235" s="203">
        <f t="shared" si="73"/>
        <v>0</v>
      </c>
      <c r="U235" s="35"/>
      <c r="V235" s="35"/>
      <c r="W235" s="35"/>
      <c r="X235" s="35"/>
      <c r="Y235" s="35"/>
      <c r="Z235" s="35"/>
      <c r="AA235" s="35"/>
      <c r="AB235" s="35"/>
      <c r="AC235" s="35"/>
      <c r="AD235" s="35"/>
      <c r="AE235" s="35"/>
      <c r="AR235" s="204" t="s">
        <v>212</v>
      </c>
      <c r="AT235" s="204" t="s">
        <v>208</v>
      </c>
      <c r="AU235" s="204" t="s">
        <v>80</v>
      </c>
      <c r="AY235" s="18" t="s">
        <v>206</v>
      </c>
      <c r="BE235" s="205">
        <f t="shared" si="74"/>
        <v>0</v>
      </c>
      <c r="BF235" s="205">
        <f t="shared" si="75"/>
        <v>0</v>
      </c>
      <c r="BG235" s="205">
        <f t="shared" si="76"/>
        <v>0</v>
      </c>
      <c r="BH235" s="205">
        <f t="shared" si="77"/>
        <v>0</v>
      </c>
      <c r="BI235" s="205">
        <f t="shared" si="78"/>
        <v>0</v>
      </c>
      <c r="BJ235" s="18" t="s">
        <v>80</v>
      </c>
      <c r="BK235" s="205">
        <f t="shared" si="79"/>
        <v>0</v>
      </c>
      <c r="BL235" s="18" t="s">
        <v>212</v>
      </c>
      <c r="BM235" s="204" t="s">
        <v>2635</v>
      </c>
    </row>
    <row r="236" spans="1:65" s="2" customFormat="1" ht="21.75" customHeight="1">
      <c r="A236" s="35"/>
      <c r="B236" s="36"/>
      <c r="C236" s="193" t="s">
        <v>72</v>
      </c>
      <c r="D236" s="193" t="s">
        <v>208</v>
      </c>
      <c r="E236" s="194" t="s">
        <v>5494</v>
      </c>
      <c r="F236" s="195" t="s">
        <v>5495</v>
      </c>
      <c r="G236" s="196" t="s">
        <v>5192</v>
      </c>
      <c r="H236" s="197">
        <v>85</v>
      </c>
      <c r="I236" s="198"/>
      <c r="J236" s="199">
        <f t="shared" si="70"/>
        <v>0</v>
      </c>
      <c r="K236" s="195" t="s">
        <v>19</v>
      </c>
      <c r="L236" s="40"/>
      <c r="M236" s="200" t="s">
        <v>19</v>
      </c>
      <c r="N236" s="201" t="s">
        <v>43</v>
      </c>
      <c r="O236" s="65"/>
      <c r="P236" s="202">
        <f t="shared" si="71"/>
        <v>0</v>
      </c>
      <c r="Q236" s="202">
        <v>0</v>
      </c>
      <c r="R236" s="202">
        <f t="shared" si="72"/>
        <v>0</v>
      </c>
      <c r="S236" s="202">
        <v>0</v>
      </c>
      <c r="T236" s="203">
        <f t="shared" si="73"/>
        <v>0</v>
      </c>
      <c r="U236" s="35"/>
      <c r="V236" s="35"/>
      <c r="W236" s="35"/>
      <c r="X236" s="35"/>
      <c r="Y236" s="35"/>
      <c r="Z236" s="35"/>
      <c r="AA236" s="35"/>
      <c r="AB236" s="35"/>
      <c r="AC236" s="35"/>
      <c r="AD236" s="35"/>
      <c r="AE236" s="35"/>
      <c r="AR236" s="204" t="s">
        <v>212</v>
      </c>
      <c r="AT236" s="204" t="s">
        <v>208</v>
      </c>
      <c r="AU236" s="204" t="s">
        <v>80</v>
      </c>
      <c r="AY236" s="18" t="s">
        <v>206</v>
      </c>
      <c r="BE236" s="205">
        <f t="shared" si="74"/>
        <v>0</v>
      </c>
      <c r="BF236" s="205">
        <f t="shared" si="75"/>
        <v>0</v>
      </c>
      <c r="BG236" s="205">
        <f t="shared" si="76"/>
        <v>0</v>
      </c>
      <c r="BH236" s="205">
        <f t="shared" si="77"/>
        <v>0</v>
      </c>
      <c r="BI236" s="205">
        <f t="shared" si="78"/>
        <v>0</v>
      </c>
      <c r="BJ236" s="18" t="s">
        <v>80</v>
      </c>
      <c r="BK236" s="205">
        <f t="shared" si="79"/>
        <v>0</v>
      </c>
      <c r="BL236" s="18" t="s">
        <v>212</v>
      </c>
      <c r="BM236" s="204" t="s">
        <v>2644</v>
      </c>
    </row>
    <row r="237" spans="1:65" s="2" customFormat="1" ht="21.75" customHeight="1">
      <c r="A237" s="35"/>
      <c r="B237" s="36"/>
      <c r="C237" s="193" t="s">
        <v>72</v>
      </c>
      <c r="D237" s="193" t="s">
        <v>208</v>
      </c>
      <c r="E237" s="194" t="s">
        <v>5496</v>
      </c>
      <c r="F237" s="195" t="s">
        <v>5497</v>
      </c>
      <c r="G237" s="196" t="s">
        <v>5192</v>
      </c>
      <c r="H237" s="197">
        <v>35</v>
      </c>
      <c r="I237" s="198"/>
      <c r="J237" s="199">
        <f t="shared" si="70"/>
        <v>0</v>
      </c>
      <c r="K237" s="195" t="s">
        <v>19</v>
      </c>
      <c r="L237" s="40"/>
      <c r="M237" s="200" t="s">
        <v>19</v>
      </c>
      <c r="N237" s="201" t="s">
        <v>43</v>
      </c>
      <c r="O237" s="65"/>
      <c r="P237" s="202">
        <f t="shared" si="71"/>
        <v>0</v>
      </c>
      <c r="Q237" s="202">
        <v>0</v>
      </c>
      <c r="R237" s="202">
        <f t="shared" si="72"/>
        <v>0</v>
      </c>
      <c r="S237" s="202">
        <v>0</v>
      </c>
      <c r="T237" s="203">
        <f t="shared" si="73"/>
        <v>0</v>
      </c>
      <c r="U237" s="35"/>
      <c r="V237" s="35"/>
      <c r="W237" s="35"/>
      <c r="X237" s="35"/>
      <c r="Y237" s="35"/>
      <c r="Z237" s="35"/>
      <c r="AA237" s="35"/>
      <c r="AB237" s="35"/>
      <c r="AC237" s="35"/>
      <c r="AD237" s="35"/>
      <c r="AE237" s="35"/>
      <c r="AR237" s="204" t="s">
        <v>212</v>
      </c>
      <c r="AT237" s="204" t="s">
        <v>208</v>
      </c>
      <c r="AU237" s="204" t="s">
        <v>80</v>
      </c>
      <c r="AY237" s="18" t="s">
        <v>206</v>
      </c>
      <c r="BE237" s="205">
        <f t="shared" si="74"/>
        <v>0</v>
      </c>
      <c r="BF237" s="205">
        <f t="shared" si="75"/>
        <v>0</v>
      </c>
      <c r="BG237" s="205">
        <f t="shared" si="76"/>
        <v>0</v>
      </c>
      <c r="BH237" s="205">
        <f t="shared" si="77"/>
        <v>0</v>
      </c>
      <c r="BI237" s="205">
        <f t="shared" si="78"/>
        <v>0</v>
      </c>
      <c r="BJ237" s="18" t="s">
        <v>80</v>
      </c>
      <c r="BK237" s="205">
        <f t="shared" si="79"/>
        <v>0</v>
      </c>
      <c r="BL237" s="18" t="s">
        <v>212</v>
      </c>
      <c r="BM237" s="204" t="s">
        <v>2654</v>
      </c>
    </row>
    <row r="238" spans="1:65" s="2" customFormat="1" ht="21.75" customHeight="1">
      <c r="A238" s="35"/>
      <c r="B238" s="36"/>
      <c r="C238" s="193" t="s">
        <v>72</v>
      </c>
      <c r="D238" s="193" t="s">
        <v>208</v>
      </c>
      <c r="E238" s="194" t="s">
        <v>5498</v>
      </c>
      <c r="F238" s="195" t="s">
        <v>5499</v>
      </c>
      <c r="G238" s="196" t="s">
        <v>5192</v>
      </c>
      <c r="H238" s="197">
        <v>160</v>
      </c>
      <c r="I238" s="198"/>
      <c r="J238" s="199">
        <f t="shared" si="70"/>
        <v>0</v>
      </c>
      <c r="K238" s="195" t="s">
        <v>19</v>
      </c>
      <c r="L238" s="40"/>
      <c r="M238" s="200" t="s">
        <v>19</v>
      </c>
      <c r="N238" s="201" t="s">
        <v>43</v>
      </c>
      <c r="O238" s="65"/>
      <c r="P238" s="202">
        <f t="shared" si="71"/>
        <v>0</v>
      </c>
      <c r="Q238" s="202">
        <v>0</v>
      </c>
      <c r="R238" s="202">
        <f t="shared" si="72"/>
        <v>0</v>
      </c>
      <c r="S238" s="202">
        <v>0</v>
      </c>
      <c r="T238" s="203">
        <f t="shared" si="73"/>
        <v>0</v>
      </c>
      <c r="U238" s="35"/>
      <c r="V238" s="35"/>
      <c r="W238" s="35"/>
      <c r="X238" s="35"/>
      <c r="Y238" s="35"/>
      <c r="Z238" s="35"/>
      <c r="AA238" s="35"/>
      <c r="AB238" s="35"/>
      <c r="AC238" s="35"/>
      <c r="AD238" s="35"/>
      <c r="AE238" s="35"/>
      <c r="AR238" s="204" t="s">
        <v>212</v>
      </c>
      <c r="AT238" s="204" t="s">
        <v>208</v>
      </c>
      <c r="AU238" s="204" t="s">
        <v>80</v>
      </c>
      <c r="AY238" s="18" t="s">
        <v>206</v>
      </c>
      <c r="BE238" s="205">
        <f t="shared" si="74"/>
        <v>0</v>
      </c>
      <c r="BF238" s="205">
        <f t="shared" si="75"/>
        <v>0</v>
      </c>
      <c r="BG238" s="205">
        <f t="shared" si="76"/>
        <v>0</v>
      </c>
      <c r="BH238" s="205">
        <f t="shared" si="77"/>
        <v>0</v>
      </c>
      <c r="BI238" s="205">
        <f t="shared" si="78"/>
        <v>0</v>
      </c>
      <c r="BJ238" s="18" t="s">
        <v>80</v>
      </c>
      <c r="BK238" s="205">
        <f t="shared" si="79"/>
        <v>0</v>
      </c>
      <c r="BL238" s="18" t="s">
        <v>212</v>
      </c>
      <c r="BM238" s="204" t="s">
        <v>2664</v>
      </c>
    </row>
    <row r="239" spans="1:65" s="2" customFormat="1" ht="21.75" customHeight="1">
      <c r="A239" s="35"/>
      <c r="B239" s="36"/>
      <c r="C239" s="193" t="s">
        <v>72</v>
      </c>
      <c r="D239" s="193" t="s">
        <v>208</v>
      </c>
      <c r="E239" s="194" t="s">
        <v>5409</v>
      </c>
      <c r="F239" s="195" t="s">
        <v>5410</v>
      </c>
      <c r="G239" s="196" t="s">
        <v>325</v>
      </c>
      <c r="H239" s="197">
        <v>320</v>
      </c>
      <c r="I239" s="198"/>
      <c r="J239" s="199">
        <f t="shared" si="70"/>
        <v>0</v>
      </c>
      <c r="K239" s="195" t="s">
        <v>19</v>
      </c>
      <c r="L239" s="40"/>
      <c r="M239" s="200" t="s">
        <v>19</v>
      </c>
      <c r="N239" s="201" t="s">
        <v>43</v>
      </c>
      <c r="O239" s="65"/>
      <c r="P239" s="202">
        <f t="shared" si="71"/>
        <v>0</v>
      </c>
      <c r="Q239" s="202">
        <v>0</v>
      </c>
      <c r="R239" s="202">
        <f t="shared" si="72"/>
        <v>0</v>
      </c>
      <c r="S239" s="202">
        <v>0</v>
      </c>
      <c r="T239" s="203">
        <f t="shared" si="73"/>
        <v>0</v>
      </c>
      <c r="U239" s="35"/>
      <c r="V239" s="35"/>
      <c r="W239" s="35"/>
      <c r="X239" s="35"/>
      <c r="Y239" s="35"/>
      <c r="Z239" s="35"/>
      <c r="AA239" s="35"/>
      <c r="AB239" s="35"/>
      <c r="AC239" s="35"/>
      <c r="AD239" s="35"/>
      <c r="AE239" s="35"/>
      <c r="AR239" s="204" t="s">
        <v>212</v>
      </c>
      <c r="AT239" s="204" t="s">
        <v>208</v>
      </c>
      <c r="AU239" s="204" t="s">
        <v>80</v>
      </c>
      <c r="AY239" s="18" t="s">
        <v>206</v>
      </c>
      <c r="BE239" s="205">
        <f t="shared" si="74"/>
        <v>0</v>
      </c>
      <c r="BF239" s="205">
        <f t="shared" si="75"/>
        <v>0</v>
      </c>
      <c r="BG239" s="205">
        <f t="shared" si="76"/>
        <v>0</v>
      </c>
      <c r="BH239" s="205">
        <f t="shared" si="77"/>
        <v>0</v>
      </c>
      <c r="BI239" s="205">
        <f t="shared" si="78"/>
        <v>0</v>
      </c>
      <c r="BJ239" s="18" t="s">
        <v>80</v>
      </c>
      <c r="BK239" s="205">
        <f t="shared" si="79"/>
        <v>0</v>
      </c>
      <c r="BL239" s="18" t="s">
        <v>212</v>
      </c>
      <c r="BM239" s="204" t="s">
        <v>2678</v>
      </c>
    </row>
    <row r="240" spans="1:65" s="2" customFormat="1" ht="16.5" customHeight="1">
      <c r="A240" s="35"/>
      <c r="B240" s="36"/>
      <c r="C240" s="193" t="s">
        <v>72</v>
      </c>
      <c r="D240" s="193" t="s">
        <v>208</v>
      </c>
      <c r="E240" s="194" t="s">
        <v>5411</v>
      </c>
      <c r="F240" s="195" t="s">
        <v>5412</v>
      </c>
      <c r="G240" s="196" t="s">
        <v>325</v>
      </c>
      <c r="H240" s="197">
        <v>30</v>
      </c>
      <c r="I240" s="198"/>
      <c r="J240" s="199">
        <f t="shared" si="70"/>
        <v>0</v>
      </c>
      <c r="K240" s="195" t="s">
        <v>19</v>
      </c>
      <c r="L240" s="40"/>
      <c r="M240" s="200" t="s">
        <v>19</v>
      </c>
      <c r="N240" s="201" t="s">
        <v>43</v>
      </c>
      <c r="O240" s="65"/>
      <c r="P240" s="202">
        <f t="shared" si="71"/>
        <v>0</v>
      </c>
      <c r="Q240" s="202">
        <v>0</v>
      </c>
      <c r="R240" s="202">
        <f t="shared" si="72"/>
        <v>0</v>
      </c>
      <c r="S240" s="202">
        <v>0</v>
      </c>
      <c r="T240" s="203">
        <f t="shared" si="73"/>
        <v>0</v>
      </c>
      <c r="U240" s="35"/>
      <c r="V240" s="35"/>
      <c r="W240" s="35"/>
      <c r="X240" s="35"/>
      <c r="Y240" s="35"/>
      <c r="Z240" s="35"/>
      <c r="AA240" s="35"/>
      <c r="AB240" s="35"/>
      <c r="AC240" s="35"/>
      <c r="AD240" s="35"/>
      <c r="AE240" s="35"/>
      <c r="AR240" s="204" t="s">
        <v>212</v>
      </c>
      <c r="AT240" s="204" t="s">
        <v>208</v>
      </c>
      <c r="AU240" s="204" t="s">
        <v>80</v>
      </c>
      <c r="AY240" s="18" t="s">
        <v>206</v>
      </c>
      <c r="BE240" s="205">
        <f t="shared" si="74"/>
        <v>0</v>
      </c>
      <c r="BF240" s="205">
        <f t="shared" si="75"/>
        <v>0</v>
      </c>
      <c r="BG240" s="205">
        <f t="shared" si="76"/>
        <v>0</v>
      </c>
      <c r="BH240" s="205">
        <f t="shared" si="77"/>
        <v>0</v>
      </c>
      <c r="BI240" s="205">
        <f t="shared" si="78"/>
        <v>0</v>
      </c>
      <c r="BJ240" s="18" t="s">
        <v>80</v>
      </c>
      <c r="BK240" s="205">
        <f t="shared" si="79"/>
        <v>0</v>
      </c>
      <c r="BL240" s="18" t="s">
        <v>212</v>
      </c>
      <c r="BM240" s="204" t="s">
        <v>2686</v>
      </c>
    </row>
    <row r="241" spans="1:65" s="2" customFormat="1" ht="16.5" customHeight="1">
      <c r="A241" s="35"/>
      <c r="B241" s="36"/>
      <c r="C241" s="193" t="s">
        <v>72</v>
      </c>
      <c r="D241" s="193" t="s">
        <v>208</v>
      </c>
      <c r="E241" s="194" t="s">
        <v>5500</v>
      </c>
      <c r="F241" s="195" t="s">
        <v>5501</v>
      </c>
      <c r="G241" s="196" t="s">
        <v>325</v>
      </c>
      <c r="H241" s="197">
        <v>100</v>
      </c>
      <c r="I241" s="198"/>
      <c r="J241" s="199">
        <f t="shared" si="70"/>
        <v>0</v>
      </c>
      <c r="K241" s="195" t="s">
        <v>19</v>
      </c>
      <c r="L241" s="40"/>
      <c r="M241" s="200" t="s">
        <v>19</v>
      </c>
      <c r="N241" s="201" t="s">
        <v>43</v>
      </c>
      <c r="O241" s="65"/>
      <c r="P241" s="202">
        <f t="shared" si="71"/>
        <v>0</v>
      </c>
      <c r="Q241" s="202">
        <v>0</v>
      </c>
      <c r="R241" s="202">
        <f t="shared" si="72"/>
        <v>0</v>
      </c>
      <c r="S241" s="202">
        <v>0</v>
      </c>
      <c r="T241" s="203">
        <f t="shared" si="73"/>
        <v>0</v>
      </c>
      <c r="U241" s="35"/>
      <c r="V241" s="35"/>
      <c r="W241" s="35"/>
      <c r="X241" s="35"/>
      <c r="Y241" s="35"/>
      <c r="Z241" s="35"/>
      <c r="AA241" s="35"/>
      <c r="AB241" s="35"/>
      <c r="AC241" s="35"/>
      <c r="AD241" s="35"/>
      <c r="AE241" s="35"/>
      <c r="AR241" s="204" t="s">
        <v>212</v>
      </c>
      <c r="AT241" s="204" t="s">
        <v>208</v>
      </c>
      <c r="AU241" s="204" t="s">
        <v>80</v>
      </c>
      <c r="AY241" s="18" t="s">
        <v>206</v>
      </c>
      <c r="BE241" s="205">
        <f t="shared" si="74"/>
        <v>0</v>
      </c>
      <c r="BF241" s="205">
        <f t="shared" si="75"/>
        <v>0</v>
      </c>
      <c r="BG241" s="205">
        <f t="shared" si="76"/>
        <v>0</v>
      </c>
      <c r="BH241" s="205">
        <f t="shared" si="77"/>
        <v>0</v>
      </c>
      <c r="BI241" s="205">
        <f t="shared" si="78"/>
        <v>0</v>
      </c>
      <c r="BJ241" s="18" t="s">
        <v>80</v>
      </c>
      <c r="BK241" s="205">
        <f t="shared" si="79"/>
        <v>0</v>
      </c>
      <c r="BL241" s="18" t="s">
        <v>212</v>
      </c>
      <c r="BM241" s="204" t="s">
        <v>2696</v>
      </c>
    </row>
    <row r="242" spans="1:65" s="2" customFormat="1" ht="16.5" customHeight="1">
      <c r="A242" s="35"/>
      <c r="B242" s="36"/>
      <c r="C242" s="193" t="s">
        <v>72</v>
      </c>
      <c r="D242" s="193" t="s">
        <v>208</v>
      </c>
      <c r="E242" s="194" t="s">
        <v>5502</v>
      </c>
      <c r="F242" s="195" t="s">
        <v>5503</v>
      </c>
      <c r="G242" s="196" t="s">
        <v>325</v>
      </c>
      <c r="H242" s="197">
        <v>15</v>
      </c>
      <c r="I242" s="198"/>
      <c r="J242" s="199">
        <f t="shared" si="70"/>
        <v>0</v>
      </c>
      <c r="K242" s="195" t="s">
        <v>19</v>
      </c>
      <c r="L242" s="40"/>
      <c r="M242" s="200" t="s">
        <v>19</v>
      </c>
      <c r="N242" s="201" t="s">
        <v>43</v>
      </c>
      <c r="O242" s="65"/>
      <c r="P242" s="202">
        <f t="shared" si="71"/>
        <v>0</v>
      </c>
      <c r="Q242" s="202">
        <v>0</v>
      </c>
      <c r="R242" s="202">
        <f t="shared" si="72"/>
        <v>0</v>
      </c>
      <c r="S242" s="202">
        <v>0</v>
      </c>
      <c r="T242" s="203">
        <f t="shared" si="73"/>
        <v>0</v>
      </c>
      <c r="U242" s="35"/>
      <c r="V242" s="35"/>
      <c r="W242" s="35"/>
      <c r="X242" s="35"/>
      <c r="Y242" s="35"/>
      <c r="Z242" s="35"/>
      <c r="AA242" s="35"/>
      <c r="AB242" s="35"/>
      <c r="AC242" s="35"/>
      <c r="AD242" s="35"/>
      <c r="AE242" s="35"/>
      <c r="AR242" s="204" t="s">
        <v>212</v>
      </c>
      <c r="AT242" s="204" t="s">
        <v>208</v>
      </c>
      <c r="AU242" s="204" t="s">
        <v>80</v>
      </c>
      <c r="AY242" s="18" t="s">
        <v>206</v>
      </c>
      <c r="BE242" s="205">
        <f t="shared" si="74"/>
        <v>0</v>
      </c>
      <c r="BF242" s="205">
        <f t="shared" si="75"/>
        <v>0</v>
      </c>
      <c r="BG242" s="205">
        <f t="shared" si="76"/>
        <v>0</v>
      </c>
      <c r="BH242" s="205">
        <f t="shared" si="77"/>
        <v>0</v>
      </c>
      <c r="BI242" s="205">
        <f t="shared" si="78"/>
        <v>0</v>
      </c>
      <c r="BJ242" s="18" t="s">
        <v>80</v>
      </c>
      <c r="BK242" s="205">
        <f t="shared" si="79"/>
        <v>0</v>
      </c>
      <c r="BL242" s="18" t="s">
        <v>212</v>
      </c>
      <c r="BM242" s="204" t="s">
        <v>2704</v>
      </c>
    </row>
    <row r="243" spans="1:65" s="2" customFormat="1" ht="16.5" customHeight="1">
      <c r="A243" s="35"/>
      <c r="B243" s="36"/>
      <c r="C243" s="193" t="s">
        <v>72</v>
      </c>
      <c r="D243" s="193" t="s">
        <v>208</v>
      </c>
      <c r="E243" s="194" t="s">
        <v>5415</v>
      </c>
      <c r="F243" s="195" t="s">
        <v>5416</v>
      </c>
      <c r="G243" s="196" t="s">
        <v>325</v>
      </c>
      <c r="H243" s="197">
        <v>90</v>
      </c>
      <c r="I243" s="198"/>
      <c r="J243" s="199">
        <f t="shared" si="70"/>
        <v>0</v>
      </c>
      <c r="K243" s="195" t="s">
        <v>19</v>
      </c>
      <c r="L243" s="40"/>
      <c r="M243" s="200" t="s">
        <v>19</v>
      </c>
      <c r="N243" s="201" t="s">
        <v>43</v>
      </c>
      <c r="O243" s="65"/>
      <c r="P243" s="202">
        <f t="shared" si="71"/>
        <v>0</v>
      </c>
      <c r="Q243" s="202">
        <v>0</v>
      </c>
      <c r="R243" s="202">
        <f t="shared" si="72"/>
        <v>0</v>
      </c>
      <c r="S243" s="202">
        <v>0</v>
      </c>
      <c r="T243" s="203">
        <f t="shared" si="73"/>
        <v>0</v>
      </c>
      <c r="U243" s="35"/>
      <c r="V243" s="35"/>
      <c r="W243" s="35"/>
      <c r="X243" s="35"/>
      <c r="Y243" s="35"/>
      <c r="Z243" s="35"/>
      <c r="AA243" s="35"/>
      <c r="AB243" s="35"/>
      <c r="AC243" s="35"/>
      <c r="AD243" s="35"/>
      <c r="AE243" s="35"/>
      <c r="AR243" s="204" t="s">
        <v>212</v>
      </c>
      <c r="AT243" s="204" t="s">
        <v>208</v>
      </c>
      <c r="AU243" s="204" t="s">
        <v>80</v>
      </c>
      <c r="AY243" s="18" t="s">
        <v>206</v>
      </c>
      <c r="BE243" s="205">
        <f t="shared" si="74"/>
        <v>0</v>
      </c>
      <c r="BF243" s="205">
        <f t="shared" si="75"/>
        <v>0</v>
      </c>
      <c r="BG243" s="205">
        <f t="shared" si="76"/>
        <v>0</v>
      </c>
      <c r="BH243" s="205">
        <f t="shared" si="77"/>
        <v>0</v>
      </c>
      <c r="BI243" s="205">
        <f t="shared" si="78"/>
        <v>0</v>
      </c>
      <c r="BJ243" s="18" t="s">
        <v>80</v>
      </c>
      <c r="BK243" s="205">
        <f t="shared" si="79"/>
        <v>0</v>
      </c>
      <c r="BL243" s="18" t="s">
        <v>212</v>
      </c>
      <c r="BM243" s="204" t="s">
        <v>2712</v>
      </c>
    </row>
    <row r="244" spans="1:65" s="12" customFormat="1" ht="25.9" customHeight="1">
      <c r="B244" s="177"/>
      <c r="C244" s="178"/>
      <c r="D244" s="179" t="s">
        <v>71</v>
      </c>
      <c r="E244" s="180" t="s">
        <v>846</v>
      </c>
      <c r="F244" s="180" t="s">
        <v>5329</v>
      </c>
      <c r="G244" s="178"/>
      <c r="H244" s="178"/>
      <c r="I244" s="181"/>
      <c r="J244" s="182">
        <f>BK244</f>
        <v>0</v>
      </c>
      <c r="K244" s="178"/>
      <c r="L244" s="183"/>
      <c r="M244" s="184"/>
      <c r="N244" s="185"/>
      <c r="O244" s="185"/>
      <c r="P244" s="186">
        <f>SUM(P245:P265)</f>
        <v>0</v>
      </c>
      <c r="Q244" s="185"/>
      <c r="R244" s="186">
        <f>SUM(R245:R265)</f>
        <v>0</v>
      </c>
      <c r="S244" s="185"/>
      <c r="T244" s="187">
        <f>SUM(T245:T265)</f>
        <v>0</v>
      </c>
      <c r="AR244" s="188" t="s">
        <v>80</v>
      </c>
      <c r="AT244" s="189" t="s">
        <v>71</v>
      </c>
      <c r="AU244" s="189" t="s">
        <v>72</v>
      </c>
      <c r="AY244" s="188" t="s">
        <v>206</v>
      </c>
      <c r="BK244" s="190">
        <f>SUM(BK245:BK265)</f>
        <v>0</v>
      </c>
    </row>
    <row r="245" spans="1:65" s="2" customFormat="1" ht="21.75" customHeight="1">
      <c r="A245" s="35"/>
      <c r="B245" s="36"/>
      <c r="C245" s="193" t="s">
        <v>72</v>
      </c>
      <c r="D245" s="193" t="s">
        <v>208</v>
      </c>
      <c r="E245" s="194" t="s">
        <v>5504</v>
      </c>
      <c r="F245" s="195" t="s">
        <v>5505</v>
      </c>
      <c r="G245" s="196" t="s">
        <v>862</v>
      </c>
      <c r="H245" s="197">
        <v>1</v>
      </c>
      <c r="I245" s="198"/>
      <c r="J245" s="199">
        <f>ROUND(I245*H245,2)</f>
        <v>0</v>
      </c>
      <c r="K245" s="195" t="s">
        <v>19</v>
      </c>
      <c r="L245" s="40"/>
      <c r="M245" s="200" t="s">
        <v>19</v>
      </c>
      <c r="N245" s="201" t="s">
        <v>43</v>
      </c>
      <c r="O245" s="65"/>
      <c r="P245" s="202">
        <f>O245*H245</f>
        <v>0</v>
      </c>
      <c r="Q245" s="202">
        <v>0</v>
      </c>
      <c r="R245" s="202">
        <f>Q245*H245</f>
        <v>0</v>
      </c>
      <c r="S245" s="202">
        <v>0</v>
      </c>
      <c r="T245" s="203">
        <f>S245*H245</f>
        <v>0</v>
      </c>
      <c r="U245" s="35"/>
      <c r="V245" s="35"/>
      <c r="W245" s="35"/>
      <c r="X245" s="35"/>
      <c r="Y245" s="35"/>
      <c r="Z245" s="35"/>
      <c r="AA245" s="35"/>
      <c r="AB245" s="35"/>
      <c r="AC245" s="35"/>
      <c r="AD245" s="35"/>
      <c r="AE245" s="35"/>
      <c r="AR245" s="204" t="s">
        <v>212</v>
      </c>
      <c r="AT245" s="204" t="s">
        <v>208</v>
      </c>
      <c r="AU245" s="204" t="s">
        <v>80</v>
      </c>
      <c r="AY245" s="18" t="s">
        <v>206</v>
      </c>
      <c r="BE245" s="205">
        <f>IF(N245="základní",J245,0)</f>
        <v>0</v>
      </c>
      <c r="BF245" s="205">
        <f>IF(N245="snížená",J245,0)</f>
        <v>0</v>
      </c>
      <c r="BG245" s="205">
        <f>IF(N245="zákl. přenesená",J245,0)</f>
        <v>0</v>
      </c>
      <c r="BH245" s="205">
        <f>IF(N245="sníž. přenesená",J245,0)</f>
        <v>0</v>
      </c>
      <c r="BI245" s="205">
        <f>IF(N245="nulová",J245,0)</f>
        <v>0</v>
      </c>
      <c r="BJ245" s="18" t="s">
        <v>80</v>
      </c>
      <c r="BK245" s="205">
        <f>ROUND(I245*H245,2)</f>
        <v>0</v>
      </c>
      <c r="BL245" s="18" t="s">
        <v>212</v>
      </c>
      <c r="BM245" s="204" t="s">
        <v>2722</v>
      </c>
    </row>
    <row r="246" spans="1:65" s="2" customFormat="1" ht="48.75">
      <c r="A246" s="35"/>
      <c r="B246" s="36"/>
      <c r="C246" s="37"/>
      <c r="D246" s="208" t="s">
        <v>1104</v>
      </c>
      <c r="E246" s="37"/>
      <c r="F246" s="221" t="s">
        <v>5506</v>
      </c>
      <c r="G246" s="37"/>
      <c r="H246" s="37"/>
      <c r="I246" s="116"/>
      <c r="J246" s="37"/>
      <c r="K246" s="37"/>
      <c r="L246" s="40"/>
      <c r="M246" s="222"/>
      <c r="N246" s="223"/>
      <c r="O246" s="65"/>
      <c r="P246" s="65"/>
      <c r="Q246" s="65"/>
      <c r="R246" s="65"/>
      <c r="S246" s="65"/>
      <c r="T246" s="66"/>
      <c r="U246" s="35"/>
      <c r="V246" s="35"/>
      <c r="W246" s="35"/>
      <c r="X246" s="35"/>
      <c r="Y246" s="35"/>
      <c r="Z246" s="35"/>
      <c r="AA246" s="35"/>
      <c r="AB246" s="35"/>
      <c r="AC246" s="35"/>
      <c r="AD246" s="35"/>
      <c r="AE246" s="35"/>
      <c r="AT246" s="18" t="s">
        <v>1104</v>
      </c>
      <c r="AU246" s="18" t="s">
        <v>80</v>
      </c>
    </row>
    <row r="247" spans="1:65" s="2" customFormat="1" ht="16.5" customHeight="1">
      <c r="A247" s="35"/>
      <c r="B247" s="36"/>
      <c r="C247" s="193" t="s">
        <v>72</v>
      </c>
      <c r="D247" s="193" t="s">
        <v>208</v>
      </c>
      <c r="E247" s="194" t="s">
        <v>5344</v>
      </c>
      <c r="F247" s="195" t="s">
        <v>5345</v>
      </c>
      <c r="G247" s="196" t="s">
        <v>887</v>
      </c>
      <c r="H247" s="197">
        <v>1</v>
      </c>
      <c r="I247" s="198"/>
      <c r="J247" s="199">
        <f>ROUND(I247*H247,2)</f>
        <v>0</v>
      </c>
      <c r="K247" s="195" t="s">
        <v>19</v>
      </c>
      <c r="L247" s="40"/>
      <c r="M247" s="200" t="s">
        <v>19</v>
      </c>
      <c r="N247" s="201" t="s">
        <v>43</v>
      </c>
      <c r="O247" s="65"/>
      <c r="P247" s="202">
        <f>O247*H247</f>
        <v>0</v>
      </c>
      <c r="Q247" s="202">
        <v>0</v>
      </c>
      <c r="R247" s="202">
        <f>Q247*H247</f>
        <v>0</v>
      </c>
      <c r="S247" s="202">
        <v>0</v>
      </c>
      <c r="T247" s="203">
        <f>S247*H247</f>
        <v>0</v>
      </c>
      <c r="U247" s="35"/>
      <c r="V247" s="35"/>
      <c r="W247" s="35"/>
      <c r="X247" s="35"/>
      <c r="Y247" s="35"/>
      <c r="Z247" s="35"/>
      <c r="AA247" s="35"/>
      <c r="AB247" s="35"/>
      <c r="AC247" s="35"/>
      <c r="AD247" s="35"/>
      <c r="AE247" s="35"/>
      <c r="AR247" s="204" t="s">
        <v>212</v>
      </c>
      <c r="AT247" s="204" t="s">
        <v>208</v>
      </c>
      <c r="AU247" s="204" t="s">
        <v>80</v>
      </c>
      <c r="AY247" s="18" t="s">
        <v>206</v>
      </c>
      <c r="BE247" s="205">
        <f>IF(N247="základní",J247,0)</f>
        <v>0</v>
      </c>
      <c r="BF247" s="205">
        <f>IF(N247="snížená",J247,0)</f>
        <v>0</v>
      </c>
      <c r="BG247" s="205">
        <f>IF(N247="zákl. přenesená",J247,0)</f>
        <v>0</v>
      </c>
      <c r="BH247" s="205">
        <f>IF(N247="sníž. přenesená",J247,0)</f>
        <v>0</v>
      </c>
      <c r="BI247" s="205">
        <f>IF(N247="nulová",J247,0)</f>
        <v>0</v>
      </c>
      <c r="BJ247" s="18" t="s">
        <v>80</v>
      </c>
      <c r="BK247" s="205">
        <f>ROUND(I247*H247,2)</f>
        <v>0</v>
      </c>
      <c r="BL247" s="18" t="s">
        <v>212</v>
      </c>
      <c r="BM247" s="204" t="s">
        <v>2732</v>
      </c>
    </row>
    <row r="248" spans="1:65" s="2" customFormat="1" ht="16.5" customHeight="1">
      <c r="A248" s="35"/>
      <c r="B248" s="36"/>
      <c r="C248" s="193" t="s">
        <v>72</v>
      </c>
      <c r="D248" s="193" t="s">
        <v>208</v>
      </c>
      <c r="E248" s="194" t="s">
        <v>5507</v>
      </c>
      <c r="F248" s="195" t="s">
        <v>5508</v>
      </c>
      <c r="G248" s="196" t="s">
        <v>862</v>
      </c>
      <c r="H248" s="197">
        <v>2</v>
      </c>
      <c r="I248" s="198"/>
      <c r="J248" s="199">
        <f>ROUND(I248*H248,2)</f>
        <v>0</v>
      </c>
      <c r="K248" s="195" t="s">
        <v>19</v>
      </c>
      <c r="L248" s="40"/>
      <c r="M248" s="200" t="s">
        <v>19</v>
      </c>
      <c r="N248" s="201" t="s">
        <v>43</v>
      </c>
      <c r="O248" s="65"/>
      <c r="P248" s="202">
        <f>O248*H248</f>
        <v>0</v>
      </c>
      <c r="Q248" s="202">
        <v>0</v>
      </c>
      <c r="R248" s="202">
        <f>Q248*H248</f>
        <v>0</v>
      </c>
      <c r="S248" s="202">
        <v>0</v>
      </c>
      <c r="T248" s="203">
        <f>S248*H248</f>
        <v>0</v>
      </c>
      <c r="U248" s="35"/>
      <c r="V248" s="35"/>
      <c r="W248" s="35"/>
      <c r="X248" s="35"/>
      <c r="Y248" s="35"/>
      <c r="Z248" s="35"/>
      <c r="AA248" s="35"/>
      <c r="AB248" s="35"/>
      <c r="AC248" s="35"/>
      <c r="AD248" s="35"/>
      <c r="AE248" s="35"/>
      <c r="AR248" s="204" t="s">
        <v>212</v>
      </c>
      <c r="AT248" s="204" t="s">
        <v>208</v>
      </c>
      <c r="AU248" s="204" t="s">
        <v>80</v>
      </c>
      <c r="AY248" s="18" t="s">
        <v>206</v>
      </c>
      <c r="BE248" s="205">
        <f>IF(N248="základní",J248,0)</f>
        <v>0</v>
      </c>
      <c r="BF248" s="205">
        <f>IF(N248="snížená",J248,0)</f>
        <v>0</v>
      </c>
      <c r="BG248" s="205">
        <f>IF(N248="zákl. přenesená",J248,0)</f>
        <v>0</v>
      </c>
      <c r="BH248" s="205">
        <f>IF(N248="sníž. přenesená",J248,0)</f>
        <v>0</v>
      </c>
      <c r="BI248" s="205">
        <f>IF(N248="nulová",J248,0)</f>
        <v>0</v>
      </c>
      <c r="BJ248" s="18" t="s">
        <v>80</v>
      </c>
      <c r="BK248" s="205">
        <f>ROUND(I248*H248,2)</f>
        <v>0</v>
      </c>
      <c r="BL248" s="18" t="s">
        <v>212</v>
      </c>
      <c r="BM248" s="204" t="s">
        <v>2740</v>
      </c>
    </row>
    <row r="249" spans="1:65" s="2" customFormat="1" ht="19.5">
      <c r="A249" s="35"/>
      <c r="B249" s="36"/>
      <c r="C249" s="37"/>
      <c r="D249" s="208" t="s">
        <v>1104</v>
      </c>
      <c r="E249" s="37"/>
      <c r="F249" s="221" t="s">
        <v>5422</v>
      </c>
      <c r="G249" s="37"/>
      <c r="H249" s="37"/>
      <c r="I249" s="116"/>
      <c r="J249" s="37"/>
      <c r="K249" s="37"/>
      <c r="L249" s="40"/>
      <c r="M249" s="222"/>
      <c r="N249" s="223"/>
      <c r="O249" s="65"/>
      <c r="P249" s="65"/>
      <c r="Q249" s="65"/>
      <c r="R249" s="65"/>
      <c r="S249" s="65"/>
      <c r="T249" s="66"/>
      <c r="U249" s="35"/>
      <c r="V249" s="35"/>
      <c r="W249" s="35"/>
      <c r="X249" s="35"/>
      <c r="Y249" s="35"/>
      <c r="Z249" s="35"/>
      <c r="AA249" s="35"/>
      <c r="AB249" s="35"/>
      <c r="AC249" s="35"/>
      <c r="AD249" s="35"/>
      <c r="AE249" s="35"/>
      <c r="AT249" s="18" t="s">
        <v>1104</v>
      </c>
      <c r="AU249" s="18" t="s">
        <v>80</v>
      </c>
    </row>
    <row r="250" spans="1:65" s="2" customFormat="1" ht="16.5" customHeight="1">
      <c r="A250" s="35"/>
      <c r="B250" s="36"/>
      <c r="C250" s="193" t="s">
        <v>72</v>
      </c>
      <c r="D250" s="193" t="s">
        <v>208</v>
      </c>
      <c r="E250" s="194" t="s">
        <v>5476</v>
      </c>
      <c r="F250" s="195" t="s">
        <v>5477</v>
      </c>
      <c r="G250" s="196" t="s">
        <v>862</v>
      </c>
      <c r="H250" s="197">
        <v>2</v>
      </c>
      <c r="I250" s="198"/>
      <c r="J250" s="199">
        <f>ROUND(I250*H250,2)</f>
        <v>0</v>
      </c>
      <c r="K250" s="195" t="s">
        <v>19</v>
      </c>
      <c r="L250" s="40"/>
      <c r="M250" s="200" t="s">
        <v>19</v>
      </c>
      <c r="N250" s="201" t="s">
        <v>43</v>
      </c>
      <c r="O250" s="65"/>
      <c r="P250" s="202">
        <f>O250*H250</f>
        <v>0</v>
      </c>
      <c r="Q250" s="202">
        <v>0</v>
      </c>
      <c r="R250" s="202">
        <f>Q250*H250</f>
        <v>0</v>
      </c>
      <c r="S250" s="202">
        <v>0</v>
      </c>
      <c r="T250" s="203">
        <f>S250*H250</f>
        <v>0</v>
      </c>
      <c r="U250" s="35"/>
      <c r="V250" s="35"/>
      <c r="W250" s="35"/>
      <c r="X250" s="35"/>
      <c r="Y250" s="35"/>
      <c r="Z250" s="35"/>
      <c r="AA250" s="35"/>
      <c r="AB250" s="35"/>
      <c r="AC250" s="35"/>
      <c r="AD250" s="35"/>
      <c r="AE250" s="35"/>
      <c r="AR250" s="204" t="s">
        <v>212</v>
      </c>
      <c r="AT250" s="204" t="s">
        <v>208</v>
      </c>
      <c r="AU250" s="204" t="s">
        <v>80</v>
      </c>
      <c r="AY250" s="18" t="s">
        <v>206</v>
      </c>
      <c r="BE250" s="205">
        <f>IF(N250="základní",J250,0)</f>
        <v>0</v>
      </c>
      <c r="BF250" s="205">
        <f>IF(N250="snížená",J250,0)</f>
        <v>0</v>
      </c>
      <c r="BG250" s="205">
        <f>IF(N250="zákl. přenesená",J250,0)</f>
        <v>0</v>
      </c>
      <c r="BH250" s="205">
        <f>IF(N250="sníž. přenesená",J250,0)</f>
        <v>0</v>
      </c>
      <c r="BI250" s="205">
        <f>IF(N250="nulová",J250,0)</f>
        <v>0</v>
      </c>
      <c r="BJ250" s="18" t="s">
        <v>80</v>
      </c>
      <c r="BK250" s="205">
        <f>ROUND(I250*H250,2)</f>
        <v>0</v>
      </c>
      <c r="BL250" s="18" t="s">
        <v>212</v>
      </c>
      <c r="BM250" s="204" t="s">
        <v>2749</v>
      </c>
    </row>
    <row r="251" spans="1:65" s="2" customFormat="1" ht="16.5" customHeight="1">
      <c r="A251" s="35"/>
      <c r="B251" s="36"/>
      <c r="C251" s="193" t="s">
        <v>72</v>
      </c>
      <c r="D251" s="193" t="s">
        <v>208</v>
      </c>
      <c r="E251" s="194" t="s">
        <v>5425</v>
      </c>
      <c r="F251" s="195" t="s">
        <v>5426</v>
      </c>
      <c r="G251" s="196" t="s">
        <v>862</v>
      </c>
      <c r="H251" s="197">
        <v>3</v>
      </c>
      <c r="I251" s="198"/>
      <c r="J251" s="199">
        <f>ROUND(I251*H251,2)</f>
        <v>0</v>
      </c>
      <c r="K251" s="195" t="s">
        <v>19</v>
      </c>
      <c r="L251" s="40"/>
      <c r="M251" s="200" t="s">
        <v>19</v>
      </c>
      <c r="N251" s="201" t="s">
        <v>43</v>
      </c>
      <c r="O251" s="65"/>
      <c r="P251" s="202">
        <f>O251*H251</f>
        <v>0</v>
      </c>
      <c r="Q251" s="202">
        <v>0</v>
      </c>
      <c r="R251" s="202">
        <f>Q251*H251</f>
        <v>0</v>
      </c>
      <c r="S251" s="202">
        <v>0</v>
      </c>
      <c r="T251" s="203">
        <f>S251*H251</f>
        <v>0</v>
      </c>
      <c r="U251" s="35"/>
      <c r="V251" s="35"/>
      <c r="W251" s="35"/>
      <c r="X251" s="35"/>
      <c r="Y251" s="35"/>
      <c r="Z251" s="35"/>
      <c r="AA251" s="35"/>
      <c r="AB251" s="35"/>
      <c r="AC251" s="35"/>
      <c r="AD251" s="35"/>
      <c r="AE251" s="35"/>
      <c r="AR251" s="204" t="s">
        <v>212</v>
      </c>
      <c r="AT251" s="204" t="s">
        <v>208</v>
      </c>
      <c r="AU251" s="204" t="s">
        <v>80</v>
      </c>
      <c r="AY251" s="18" t="s">
        <v>206</v>
      </c>
      <c r="BE251" s="205">
        <f>IF(N251="základní",J251,0)</f>
        <v>0</v>
      </c>
      <c r="BF251" s="205">
        <f>IF(N251="snížená",J251,0)</f>
        <v>0</v>
      </c>
      <c r="BG251" s="205">
        <f>IF(N251="zákl. přenesená",J251,0)</f>
        <v>0</v>
      </c>
      <c r="BH251" s="205">
        <f>IF(N251="sníž. přenesená",J251,0)</f>
        <v>0</v>
      </c>
      <c r="BI251" s="205">
        <f>IF(N251="nulová",J251,0)</f>
        <v>0</v>
      </c>
      <c r="BJ251" s="18" t="s">
        <v>80</v>
      </c>
      <c r="BK251" s="205">
        <f>ROUND(I251*H251,2)</f>
        <v>0</v>
      </c>
      <c r="BL251" s="18" t="s">
        <v>212</v>
      </c>
      <c r="BM251" s="204" t="s">
        <v>2758</v>
      </c>
    </row>
    <row r="252" spans="1:65" s="2" customFormat="1" ht="16.5" customHeight="1">
      <c r="A252" s="35"/>
      <c r="B252" s="36"/>
      <c r="C252" s="193" t="s">
        <v>72</v>
      </c>
      <c r="D252" s="193" t="s">
        <v>208</v>
      </c>
      <c r="E252" s="194" t="s">
        <v>5365</v>
      </c>
      <c r="F252" s="195" t="s">
        <v>5366</v>
      </c>
      <c r="G252" s="196" t="s">
        <v>862</v>
      </c>
      <c r="H252" s="197">
        <v>4</v>
      </c>
      <c r="I252" s="198"/>
      <c r="J252" s="199">
        <f>ROUND(I252*H252,2)</f>
        <v>0</v>
      </c>
      <c r="K252" s="195" t="s">
        <v>19</v>
      </c>
      <c r="L252" s="40"/>
      <c r="M252" s="200" t="s">
        <v>19</v>
      </c>
      <c r="N252" s="201" t="s">
        <v>43</v>
      </c>
      <c r="O252" s="65"/>
      <c r="P252" s="202">
        <f>O252*H252</f>
        <v>0</v>
      </c>
      <c r="Q252" s="202">
        <v>0</v>
      </c>
      <c r="R252" s="202">
        <f>Q252*H252</f>
        <v>0</v>
      </c>
      <c r="S252" s="202">
        <v>0</v>
      </c>
      <c r="T252" s="203">
        <f>S252*H252</f>
        <v>0</v>
      </c>
      <c r="U252" s="35"/>
      <c r="V252" s="35"/>
      <c r="W252" s="35"/>
      <c r="X252" s="35"/>
      <c r="Y252" s="35"/>
      <c r="Z252" s="35"/>
      <c r="AA252" s="35"/>
      <c r="AB252" s="35"/>
      <c r="AC252" s="35"/>
      <c r="AD252" s="35"/>
      <c r="AE252" s="35"/>
      <c r="AR252" s="204" t="s">
        <v>212</v>
      </c>
      <c r="AT252" s="204" t="s">
        <v>208</v>
      </c>
      <c r="AU252" s="204" t="s">
        <v>80</v>
      </c>
      <c r="AY252" s="18" t="s">
        <v>206</v>
      </c>
      <c r="BE252" s="205">
        <f>IF(N252="základní",J252,0)</f>
        <v>0</v>
      </c>
      <c r="BF252" s="205">
        <f>IF(N252="snížená",J252,0)</f>
        <v>0</v>
      </c>
      <c r="BG252" s="205">
        <f>IF(N252="zákl. přenesená",J252,0)</f>
        <v>0</v>
      </c>
      <c r="BH252" s="205">
        <f>IF(N252="sníž. přenesená",J252,0)</f>
        <v>0</v>
      </c>
      <c r="BI252" s="205">
        <f>IF(N252="nulová",J252,0)</f>
        <v>0</v>
      </c>
      <c r="BJ252" s="18" t="s">
        <v>80</v>
      </c>
      <c r="BK252" s="205">
        <f>ROUND(I252*H252,2)</f>
        <v>0</v>
      </c>
      <c r="BL252" s="18" t="s">
        <v>212</v>
      </c>
      <c r="BM252" s="204" t="s">
        <v>2766</v>
      </c>
    </row>
    <row r="253" spans="1:65" s="2" customFormat="1" ht="16.5" customHeight="1">
      <c r="A253" s="35"/>
      <c r="B253" s="36"/>
      <c r="C253" s="193" t="s">
        <v>72</v>
      </c>
      <c r="D253" s="193" t="s">
        <v>208</v>
      </c>
      <c r="E253" s="194" t="s">
        <v>5509</v>
      </c>
      <c r="F253" s="195" t="s">
        <v>5510</v>
      </c>
      <c r="G253" s="196" t="s">
        <v>862</v>
      </c>
      <c r="H253" s="197">
        <v>2</v>
      </c>
      <c r="I253" s="198"/>
      <c r="J253" s="199">
        <f>ROUND(I253*H253,2)</f>
        <v>0</v>
      </c>
      <c r="K253" s="195" t="s">
        <v>19</v>
      </c>
      <c r="L253" s="40"/>
      <c r="M253" s="200" t="s">
        <v>19</v>
      </c>
      <c r="N253" s="201" t="s">
        <v>43</v>
      </c>
      <c r="O253" s="65"/>
      <c r="P253" s="202">
        <f>O253*H253</f>
        <v>0</v>
      </c>
      <c r="Q253" s="202">
        <v>0</v>
      </c>
      <c r="R253" s="202">
        <f>Q253*H253</f>
        <v>0</v>
      </c>
      <c r="S253" s="202">
        <v>0</v>
      </c>
      <c r="T253" s="203">
        <f>S253*H253</f>
        <v>0</v>
      </c>
      <c r="U253" s="35"/>
      <c r="V253" s="35"/>
      <c r="W253" s="35"/>
      <c r="X253" s="35"/>
      <c r="Y253" s="35"/>
      <c r="Z253" s="35"/>
      <c r="AA253" s="35"/>
      <c r="AB253" s="35"/>
      <c r="AC253" s="35"/>
      <c r="AD253" s="35"/>
      <c r="AE253" s="35"/>
      <c r="AR253" s="204" t="s">
        <v>212</v>
      </c>
      <c r="AT253" s="204" t="s">
        <v>208</v>
      </c>
      <c r="AU253" s="204" t="s">
        <v>80</v>
      </c>
      <c r="AY253" s="18" t="s">
        <v>206</v>
      </c>
      <c r="BE253" s="205">
        <f>IF(N253="základní",J253,0)</f>
        <v>0</v>
      </c>
      <c r="BF253" s="205">
        <f>IF(N253="snížená",J253,0)</f>
        <v>0</v>
      </c>
      <c r="BG253" s="205">
        <f>IF(N253="zákl. přenesená",J253,0)</f>
        <v>0</v>
      </c>
      <c r="BH253" s="205">
        <f>IF(N253="sníž. přenesená",J253,0)</f>
        <v>0</v>
      </c>
      <c r="BI253" s="205">
        <f>IF(N253="nulová",J253,0)</f>
        <v>0</v>
      </c>
      <c r="BJ253" s="18" t="s">
        <v>80</v>
      </c>
      <c r="BK253" s="205">
        <f>ROUND(I253*H253,2)</f>
        <v>0</v>
      </c>
      <c r="BL253" s="18" t="s">
        <v>212</v>
      </c>
      <c r="BM253" s="204" t="s">
        <v>2776</v>
      </c>
    </row>
    <row r="254" spans="1:65" s="2" customFormat="1" ht="19.5">
      <c r="A254" s="35"/>
      <c r="B254" s="36"/>
      <c r="C254" s="37"/>
      <c r="D254" s="208" t="s">
        <v>1104</v>
      </c>
      <c r="E254" s="37"/>
      <c r="F254" s="221" t="s">
        <v>5511</v>
      </c>
      <c r="G254" s="37"/>
      <c r="H254" s="37"/>
      <c r="I254" s="116"/>
      <c r="J254" s="37"/>
      <c r="K254" s="37"/>
      <c r="L254" s="40"/>
      <c r="M254" s="222"/>
      <c r="N254" s="223"/>
      <c r="O254" s="65"/>
      <c r="P254" s="65"/>
      <c r="Q254" s="65"/>
      <c r="R254" s="65"/>
      <c r="S254" s="65"/>
      <c r="T254" s="66"/>
      <c r="U254" s="35"/>
      <c r="V254" s="35"/>
      <c r="W254" s="35"/>
      <c r="X254" s="35"/>
      <c r="Y254" s="35"/>
      <c r="Z254" s="35"/>
      <c r="AA254" s="35"/>
      <c r="AB254" s="35"/>
      <c r="AC254" s="35"/>
      <c r="AD254" s="35"/>
      <c r="AE254" s="35"/>
      <c r="AT254" s="18" t="s">
        <v>1104</v>
      </c>
      <c r="AU254" s="18" t="s">
        <v>80</v>
      </c>
    </row>
    <row r="255" spans="1:65" s="2" customFormat="1" ht="16.5" customHeight="1">
      <c r="A255" s="35"/>
      <c r="B255" s="36"/>
      <c r="C255" s="193" t="s">
        <v>72</v>
      </c>
      <c r="D255" s="193" t="s">
        <v>208</v>
      </c>
      <c r="E255" s="194" t="s">
        <v>5484</v>
      </c>
      <c r="F255" s="195" t="s">
        <v>5485</v>
      </c>
      <c r="G255" s="196" t="s">
        <v>5192</v>
      </c>
      <c r="H255" s="197">
        <v>5</v>
      </c>
      <c r="I255" s="198"/>
      <c r="J255" s="199">
        <f t="shared" ref="J255:J265" si="80">ROUND(I255*H255,2)</f>
        <v>0</v>
      </c>
      <c r="K255" s="195" t="s">
        <v>19</v>
      </c>
      <c r="L255" s="40"/>
      <c r="M255" s="200" t="s">
        <v>19</v>
      </c>
      <c r="N255" s="201" t="s">
        <v>43</v>
      </c>
      <c r="O255" s="65"/>
      <c r="P255" s="202">
        <f t="shared" ref="P255:P265" si="81">O255*H255</f>
        <v>0</v>
      </c>
      <c r="Q255" s="202">
        <v>0</v>
      </c>
      <c r="R255" s="202">
        <f t="shared" ref="R255:R265" si="82">Q255*H255</f>
        <v>0</v>
      </c>
      <c r="S255" s="202">
        <v>0</v>
      </c>
      <c r="T255" s="203">
        <f t="shared" ref="T255:T265" si="83">S255*H255</f>
        <v>0</v>
      </c>
      <c r="U255" s="35"/>
      <c r="V255" s="35"/>
      <c r="W255" s="35"/>
      <c r="X255" s="35"/>
      <c r="Y255" s="35"/>
      <c r="Z255" s="35"/>
      <c r="AA255" s="35"/>
      <c r="AB255" s="35"/>
      <c r="AC255" s="35"/>
      <c r="AD255" s="35"/>
      <c r="AE255" s="35"/>
      <c r="AR255" s="204" t="s">
        <v>212</v>
      </c>
      <c r="AT255" s="204" t="s">
        <v>208</v>
      </c>
      <c r="AU255" s="204" t="s">
        <v>80</v>
      </c>
      <c r="AY255" s="18" t="s">
        <v>206</v>
      </c>
      <c r="BE255" s="205">
        <f t="shared" ref="BE255:BE265" si="84">IF(N255="základní",J255,0)</f>
        <v>0</v>
      </c>
      <c r="BF255" s="205">
        <f t="shared" ref="BF255:BF265" si="85">IF(N255="snížená",J255,0)</f>
        <v>0</v>
      </c>
      <c r="BG255" s="205">
        <f t="shared" ref="BG255:BG265" si="86">IF(N255="zákl. přenesená",J255,0)</f>
        <v>0</v>
      </c>
      <c r="BH255" s="205">
        <f t="shared" ref="BH255:BH265" si="87">IF(N255="sníž. přenesená",J255,0)</f>
        <v>0</v>
      </c>
      <c r="BI255" s="205">
        <f t="shared" ref="BI255:BI265" si="88">IF(N255="nulová",J255,0)</f>
        <v>0</v>
      </c>
      <c r="BJ255" s="18" t="s">
        <v>80</v>
      </c>
      <c r="BK255" s="205">
        <f t="shared" ref="BK255:BK265" si="89">ROUND(I255*H255,2)</f>
        <v>0</v>
      </c>
      <c r="BL255" s="18" t="s">
        <v>212</v>
      </c>
      <c r="BM255" s="204" t="s">
        <v>2784</v>
      </c>
    </row>
    <row r="256" spans="1:65" s="2" customFormat="1" ht="16.5" customHeight="1">
      <c r="A256" s="35"/>
      <c r="B256" s="36"/>
      <c r="C256" s="193" t="s">
        <v>72</v>
      </c>
      <c r="D256" s="193" t="s">
        <v>208</v>
      </c>
      <c r="E256" s="194" t="s">
        <v>5488</v>
      </c>
      <c r="F256" s="195" t="s">
        <v>5489</v>
      </c>
      <c r="G256" s="196" t="s">
        <v>5192</v>
      </c>
      <c r="H256" s="197">
        <v>5</v>
      </c>
      <c r="I256" s="198"/>
      <c r="J256" s="199">
        <f t="shared" si="80"/>
        <v>0</v>
      </c>
      <c r="K256" s="195" t="s">
        <v>19</v>
      </c>
      <c r="L256" s="40"/>
      <c r="M256" s="200" t="s">
        <v>19</v>
      </c>
      <c r="N256" s="201" t="s">
        <v>43</v>
      </c>
      <c r="O256" s="65"/>
      <c r="P256" s="202">
        <f t="shared" si="81"/>
        <v>0</v>
      </c>
      <c r="Q256" s="202">
        <v>0</v>
      </c>
      <c r="R256" s="202">
        <f t="shared" si="82"/>
        <v>0</v>
      </c>
      <c r="S256" s="202">
        <v>0</v>
      </c>
      <c r="T256" s="203">
        <f t="shared" si="83"/>
        <v>0</v>
      </c>
      <c r="U256" s="35"/>
      <c r="V256" s="35"/>
      <c r="W256" s="35"/>
      <c r="X256" s="35"/>
      <c r="Y256" s="35"/>
      <c r="Z256" s="35"/>
      <c r="AA256" s="35"/>
      <c r="AB256" s="35"/>
      <c r="AC256" s="35"/>
      <c r="AD256" s="35"/>
      <c r="AE256" s="35"/>
      <c r="AR256" s="204" t="s">
        <v>212</v>
      </c>
      <c r="AT256" s="204" t="s">
        <v>208</v>
      </c>
      <c r="AU256" s="204" t="s">
        <v>80</v>
      </c>
      <c r="AY256" s="18" t="s">
        <v>206</v>
      </c>
      <c r="BE256" s="205">
        <f t="shared" si="84"/>
        <v>0</v>
      </c>
      <c r="BF256" s="205">
        <f t="shared" si="85"/>
        <v>0</v>
      </c>
      <c r="BG256" s="205">
        <f t="shared" si="86"/>
        <v>0</v>
      </c>
      <c r="BH256" s="205">
        <f t="shared" si="87"/>
        <v>0</v>
      </c>
      <c r="BI256" s="205">
        <f t="shared" si="88"/>
        <v>0</v>
      </c>
      <c r="BJ256" s="18" t="s">
        <v>80</v>
      </c>
      <c r="BK256" s="205">
        <f t="shared" si="89"/>
        <v>0</v>
      </c>
      <c r="BL256" s="18" t="s">
        <v>212</v>
      </c>
      <c r="BM256" s="204" t="s">
        <v>2794</v>
      </c>
    </row>
    <row r="257" spans="1:65" s="2" customFormat="1" ht="21.75" customHeight="1">
      <c r="A257" s="35"/>
      <c r="B257" s="36"/>
      <c r="C257" s="193" t="s">
        <v>72</v>
      </c>
      <c r="D257" s="193" t="s">
        <v>208</v>
      </c>
      <c r="E257" s="194" t="s">
        <v>5512</v>
      </c>
      <c r="F257" s="195" t="s">
        <v>5513</v>
      </c>
      <c r="G257" s="196" t="s">
        <v>5192</v>
      </c>
      <c r="H257" s="197">
        <v>30</v>
      </c>
      <c r="I257" s="198"/>
      <c r="J257" s="199">
        <f t="shared" si="80"/>
        <v>0</v>
      </c>
      <c r="K257" s="195" t="s">
        <v>19</v>
      </c>
      <c r="L257" s="40"/>
      <c r="M257" s="200" t="s">
        <v>19</v>
      </c>
      <c r="N257" s="201" t="s">
        <v>43</v>
      </c>
      <c r="O257" s="65"/>
      <c r="P257" s="202">
        <f t="shared" si="81"/>
        <v>0</v>
      </c>
      <c r="Q257" s="202">
        <v>0</v>
      </c>
      <c r="R257" s="202">
        <f t="shared" si="82"/>
        <v>0</v>
      </c>
      <c r="S257" s="202">
        <v>0</v>
      </c>
      <c r="T257" s="203">
        <f t="shared" si="83"/>
        <v>0</v>
      </c>
      <c r="U257" s="35"/>
      <c r="V257" s="35"/>
      <c r="W257" s="35"/>
      <c r="X257" s="35"/>
      <c r="Y257" s="35"/>
      <c r="Z257" s="35"/>
      <c r="AA257" s="35"/>
      <c r="AB257" s="35"/>
      <c r="AC257" s="35"/>
      <c r="AD257" s="35"/>
      <c r="AE257" s="35"/>
      <c r="AR257" s="204" t="s">
        <v>212</v>
      </c>
      <c r="AT257" s="204" t="s">
        <v>208</v>
      </c>
      <c r="AU257" s="204" t="s">
        <v>80</v>
      </c>
      <c r="AY257" s="18" t="s">
        <v>206</v>
      </c>
      <c r="BE257" s="205">
        <f t="shared" si="84"/>
        <v>0</v>
      </c>
      <c r="BF257" s="205">
        <f t="shared" si="85"/>
        <v>0</v>
      </c>
      <c r="BG257" s="205">
        <f t="shared" si="86"/>
        <v>0</v>
      </c>
      <c r="BH257" s="205">
        <f t="shared" si="87"/>
        <v>0</v>
      </c>
      <c r="BI257" s="205">
        <f t="shared" si="88"/>
        <v>0</v>
      </c>
      <c r="BJ257" s="18" t="s">
        <v>80</v>
      </c>
      <c r="BK257" s="205">
        <f t="shared" si="89"/>
        <v>0</v>
      </c>
      <c r="BL257" s="18" t="s">
        <v>212</v>
      </c>
      <c r="BM257" s="204" t="s">
        <v>2804</v>
      </c>
    </row>
    <row r="258" spans="1:65" s="2" customFormat="1" ht="21.75" customHeight="1">
      <c r="A258" s="35"/>
      <c r="B258" s="36"/>
      <c r="C258" s="193" t="s">
        <v>72</v>
      </c>
      <c r="D258" s="193" t="s">
        <v>208</v>
      </c>
      <c r="E258" s="194" t="s">
        <v>5514</v>
      </c>
      <c r="F258" s="195" t="s">
        <v>5515</v>
      </c>
      <c r="G258" s="196" t="s">
        <v>5192</v>
      </c>
      <c r="H258" s="197">
        <v>40</v>
      </c>
      <c r="I258" s="198"/>
      <c r="J258" s="199">
        <f t="shared" si="80"/>
        <v>0</v>
      </c>
      <c r="K258" s="195" t="s">
        <v>19</v>
      </c>
      <c r="L258" s="40"/>
      <c r="M258" s="200" t="s">
        <v>19</v>
      </c>
      <c r="N258" s="201" t="s">
        <v>43</v>
      </c>
      <c r="O258" s="65"/>
      <c r="P258" s="202">
        <f t="shared" si="81"/>
        <v>0</v>
      </c>
      <c r="Q258" s="202">
        <v>0</v>
      </c>
      <c r="R258" s="202">
        <f t="shared" si="82"/>
        <v>0</v>
      </c>
      <c r="S258" s="202">
        <v>0</v>
      </c>
      <c r="T258" s="203">
        <f t="shared" si="83"/>
        <v>0</v>
      </c>
      <c r="U258" s="35"/>
      <c r="V258" s="35"/>
      <c r="W258" s="35"/>
      <c r="X258" s="35"/>
      <c r="Y258" s="35"/>
      <c r="Z258" s="35"/>
      <c r="AA258" s="35"/>
      <c r="AB258" s="35"/>
      <c r="AC258" s="35"/>
      <c r="AD258" s="35"/>
      <c r="AE258" s="35"/>
      <c r="AR258" s="204" t="s">
        <v>212</v>
      </c>
      <c r="AT258" s="204" t="s">
        <v>208</v>
      </c>
      <c r="AU258" s="204" t="s">
        <v>80</v>
      </c>
      <c r="AY258" s="18" t="s">
        <v>206</v>
      </c>
      <c r="BE258" s="205">
        <f t="shared" si="84"/>
        <v>0</v>
      </c>
      <c r="BF258" s="205">
        <f t="shared" si="85"/>
        <v>0</v>
      </c>
      <c r="BG258" s="205">
        <f t="shared" si="86"/>
        <v>0</v>
      </c>
      <c r="BH258" s="205">
        <f t="shared" si="87"/>
        <v>0</v>
      </c>
      <c r="BI258" s="205">
        <f t="shared" si="88"/>
        <v>0</v>
      </c>
      <c r="BJ258" s="18" t="s">
        <v>80</v>
      </c>
      <c r="BK258" s="205">
        <f t="shared" si="89"/>
        <v>0</v>
      </c>
      <c r="BL258" s="18" t="s">
        <v>212</v>
      </c>
      <c r="BM258" s="204" t="s">
        <v>2813</v>
      </c>
    </row>
    <row r="259" spans="1:65" s="2" customFormat="1" ht="21.75" customHeight="1">
      <c r="A259" s="35"/>
      <c r="B259" s="36"/>
      <c r="C259" s="193" t="s">
        <v>72</v>
      </c>
      <c r="D259" s="193" t="s">
        <v>208</v>
      </c>
      <c r="E259" s="194" t="s">
        <v>5496</v>
      </c>
      <c r="F259" s="195" t="s">
        <v>5497</v>
      </c>
      <c r="G259" s="196" t="s">
        <v>5192</v>
      </c>
      <c r="H259" s="197">
        <v>5</v>
      </c>
      <c r="I259" s="198"/>
      <c r="J259" s="199">
        <f t="shared" si="80"/>
        <v>0</v>
      </c>
      <c r="K259" s="195" t="s">
        <v>19</v>
      </c>
      <c r="L259" s="40"/>
      <c r="M259" s="200" t="s">
        <v>19</v>
      </c>
      <c r="N259" s="201" t="s">
        <v>43</v>
      </c>
      <c r="O259" s="65"/>
      <c r="P259" s="202">
        <f t="shared" si="81"/>
        <v>0</v>
      </c>
      <c r="Q259" s="202">
        <v>0</v>
      </c>
      <c r="R259" s="202">
        <f t="shared" si="82"/>
        <v>0</v>
      </c>
      <c r="S259" s="202">
        <v>0</v>
      </c>
      <c r="T259" s="203">
        <f t="shared" si="83"/>
        <v>0</v>
      </c>
      <c r="U259" s="35"/>
      <c r="V259" s="35"/>
      <c r="W259" s="35"/>
      <c r="X259" s="35"/>
      <c r="Y259" s="35"/>
      <c r="Z259" s="35"/>
      <c r="AA259" s="35"/>
      <c r="AB259" s="35"/>
      <c r="AC259" s="35"/>
      <c r="AD259" s="35"/>
      <c r="AE259" s="35"/>
      <c r="AR259" s="204" t="s">
        <v>212</v>
      </c>
      <c r="AT259" s="204" t="s">
        <v>208</v>
      </c>
      <c r="AU259" s="204" t="s">
        <v>80</v>
      </c>
      <c r="AY259" s="18" t="s">
        <v>206</v>
      </c>
      <c r="BE259" s="205">
        <f t="shared" si="84"/>
        <v>0</v>
      </c>
      <c r="BF259" s="205">
        <f t="shared" si="85"/>
        <v>0</v>
      </c>
      <c r="BG259" s="205">
        <f t="shared" si="86"/>
        <v>0</v>
      </c>
      <c r="BH259" s="205">
        <f t="shared" si="87"/>
        <v>0</v>
      </c>
      <c r="BI259" s="205">
        <f t="shared" si="88"/>
        <v>0</v>
      </c>
      <c r="BJ259" s="18" t="s">
        <v>80</v>
      </c>
      <c r="BK259" s="205">
        <f t="shared" si="89"/>
        <v>0</v>
      </c>
      <c r="BL259" s="18" t="s">
        <v>212</v>
      </c>
      <c r="BM259" s="204" t="s">
        <v>2822</v>
      </c>
    </row>
    <row r="260" spans="1:65" s="2" customFormat="1" ht="21.75" customHeight="1">
      <c r="A260" s="35"/>
      <c r="B260" s="36"/>
      <c r="C260" s="193" t="s">
        <v>72</v>
      </c>
      <c r="D260" s="193" t="s">
        <v>208</v>
      </c>
      <c r="E260" s="194" t="s">
        <v>5498</v>
      </c>
      <c r="F260" s="195" t="s">
        <v>5499</v>
      </c>
      <c r="G260" s="196" t="s">
        <v>5192</v>
      </c>
      <c r="H260" s="197">
        <v>15</v>
      </c>
      <c r="I260" s="198"/>
      <c r="J260" s="199">
        <f t="shared" si="80"/>
        <v>0</v>
      </c>
      <c r="K260" s="195" t="s">
        <v>19</v>
      </c>
      <c r="L260" s="40"/>
      <c r="M260" s="200" t="s">
        <v>19</v>
      </c>
      <c r="N260" s="201" t="s">
        <v>43</v>
      </c>
      <c r="O260" s="65"/>
      <c r="P260" s="202">
        <f t="shared" si="81"/>
        <v>0</v>
      </c>
      <c r="Q260" s="202">
        <v>0</v>
      </c>
      <c r="R260" s="202">
        <f t="shared" si="82"/>
        <v>0</v>
      </c>
      <c r="S260" s="202">
        <v>0</v>
      </c>
      <c r="T260" s="203">
        <f t="shared" si="83"/>
        <v>0</v>
      </c>
      <c r="U260" s="35"/>
      <c r="V260" s="35"/>
      <c r="W260" s="35"/>
      <c r="X260" s="35"/>
      <c r="Y260" s="35"/>
      <c r="Z260" s="35"/>
      <c r="AA260" s="35"/>
      <c r="AB260" s="35"/>
      <c r="AC260" s="35"/>
      <c r="AD260" s="35"/>
      <c r="AE260" s="35"/>
      <c r="AR260" s="204" t="s">
        <v>212</v>
      </c>
      <c r="AT260" s="204" t="s">
        <v>208</v>
      </c>
      <c r="AU260" s="204" t="s">
        <v>80</v>
      </c>
      <c r="AY260" s="18" t="s">
        <v>206</v>
      </c>
      <c r="BE260" s="205">
        <f t="shared" si="84"/>
        <v>0</v>
      </c>
      <c r="BF260" s="205">
        <f t="shared" si="85"/>
        <v>0</v>
      </c>
      <c r="BG260" s="205">
        <f t="shared" si="86"/>
        <v>0</v>
      </c>
      <c r="BH260" s="205">
        <f t="shared" si="87"/>
        <v>0</v>
      </c>
      <c r="BI260" s="205">
        <f t="shared" si="88"/>
        <v>0</v>
      </c>
      <c r="BJ260" s="18" t="s">
        <v>80</v>
      </c>
      <c r="BK260" s="205">
        <f t="shared" si="89"/>
        <v>0</v>
      </c>
      <c r="BL260" s="18" t="s">
        <v>212</v>
      </c>
      <c r="BM260" s="204" t="s">
        <v>2830</v>
      </c>
    </row>
    <row r="261" spans="1:65" s="2" customFormat="1" ht="21.75" customHeight="1">
      <c r="A261" s="35"/>
      <c r="B261" s="36"/>
      <c r="C261" s="193" t="s">
        <v>72</v>
      </c>
      <c r="D261" s="193" t="s">
        <v>208</v>
      </c>
      <c r="E261" s="194" t="s">
        <v>5409</v>
      </c>
      <c r="F261" s="195" t="s">
        <v>5410</v>
      </c>
      <c r="G261" s="196" t="s">
        <v>325</v>
      </c>
      <c r="H261" s="197">
        <v>25</v>
      </c>
      <c r="I261" s="198"/>
      <c r="J261" s="199">
        <f t="shared" si="80"/>
        <v>0</v>
      </c>
      <c r="K261" s="195" t="s">
        <v>19</v>
      </c>
      <c r="L261" s="40"/>
      <c r="M261" s="200" t="s">
        <v>19</v>
      </c>
      <c r="N261" s="201" t="s">
        <v>43</v>
      </c>
      <c r="O261" s="65"/>
      <c r="P261" s="202">
        <f t="shared" si="81"/>
        <v>0</v>
      </c>
      <c r="Q261" s="202">
        <v>0</v>
      </c>
      <c r="R261" s="202">
        <f t="shared" si="82"/>
        <v>0</v>
      </c>
      <c r="S261" s="202">
        <v>0</v>
      </c>
      <c r="T261" s="203">
        <f t="shared" si="83"/>
        <v>0</v>
      </c>
      <c r="U261" s="35"/>
      <c r="V261" s="35"/>
      <c r="W261" s="35"/>
      <c r="X261" s="35"/>
      <c r="Y261" s="35"/>
      <c r="Z261" s="35"/>
      <c r="AA261" s="35"/>
      <c r="AB261" s="35"/>
      <c r="AC261" s="35"/>
      <c r="AD261" s="35"/>
      <c r="AE261" s="35"/>
      <c r="AR261" s="204" t="s">
        <v>212</v>
      </c>
      <c r="AT261" s="204" t="s">
        <v>208</v>
      </c>
      <c r="AU261" s="204" t="s">
        <v>80</v>
      </c>
      <c r="AY261" s="18" t="s">
        <v>206</v>
      </c>
      <c r="BE261" s="205">
        <f t="shared" si="84"/>
        <v>0</v>
      </c>
      <c r="BF261" s="205">
        <f t="shared" si="85"/>
        <v>0</v>
      </c>
      <c r="BG261" s="205">
        <f t="shared" si="86"/>
        <v>0</v>
      </c>
      <c r="BH261" s="205">
        <f t="shared" si="87"/>
        <v>0</v>
      </c>
      <c r="BI261" s="205">
        <f t="shared" si="88"/>
        <v>0</v>
      </c>
      <c r="BJ261" s="18" t="s">
        <v>80</v>
      </c>
      <c r="BK261" s="205">
        <f t="shared" si="89"/>
        <v>0</v>
      </c>
      <c r="BL261" s="18" t="s">
        <v>212</v>
      </c>
      <c r="BM261" s="204" t="s">
        <v>2840</v>
      </c>
    </row>
    <row r="262" spans="1:65" s="2" customFormat="1" ht="16.5" customHeight="1">
      <c r="A262" s="35"/>
      <c r="B262" s="36"/>
      <c r="C262" s="193" t="s">
        <v>72</v>
      </c>
      <c r="D262" s="193" t="s">
        <v>208</v>
      </c>
      <c r="E262" s="194" t="s">
        <v>5411</v>
      </c>
      <c r="F262" s="195" t="s">
        <v>5412</v>
      </c>
      <c r="G262" s="196" t="s">
        <v>325</v>
      </c>
      <c r="H262" s="197">
        <v>10</v>
      </c>
      <c r="I262" s="198"/>
      <c r="J262" s="199">
        <f t="shared" si="80"/>
        <v>0</v>
      </c>
      <c r="K262" s="195" t="s">
        <v>19</v>
      </c>
      <c r="L262" s="40"/>
      <c r="M262" s="200" t="s">
        <v>19</v>
      </c>
      <c r="N262" s="201" t="s">
        <v>43</v>
      </c>
      <c r="O262" s="65"/>
      <c r="P262" s="202">
        <f t="shared" si="81"/>
        <v>0</v>
      </c>
      <c r="Q262" s="202">
        <v>0</v>
      </c>
      <c r="R262" s="202">
        <f t="shared" si="82"/>
        <v>0</v>
      </c>
      <c r="S262" s="202">
        <v>0</v>
      </c>
      <c r="T262" s="203">
        <f t="shared" si="83"/>
        <v>0</v>
      </c>
      <c r="U262" s="35"/>
      <c r="V262" s="35"/>
      <c r="W262" s="35"/>
      <c r="X262" s="35"/>
      <c r="Y262" s="35"/>
      <c r="Z262" s="35"/>
      <c r="AA262" s="35"/>
      <c r="AB262" s="35"/>
      <c r="AC262" s="35"/>
      <c r="AD262" s="35"/>
      <c r="AE262" s="35"/>
      <c r="AR262" s="204" t="s">
        <v>212</v>
      </c>
      <c r="AT262" s="204" t="s">
        <v>208</v>
      </c>
      <c r="AU262" s="204" t="s">
        <v>80</v>
      </c>
      <c r="AY262" s="18" t="s">
        <v>206</v>
      </c>
      <c r="BE262" s="205">
        <f t="shared" si="84"/>
        <v>0</v>
      </c>
      <c r="BF262" s="205">
        <f t="shared" si="85"/>
        <v>0</v>
      </c>
      <c r="BG262" s="205">
        <f t="shared" si="86"/>
        <v>0</v>
      </c>
      <c r="BH262" s="205">
        <f t="shared" si="87"/>
        <v>0</v>
      </c>
      <c r="BI262" s="205">
        <f t="shared" si="88"/>
        <v>0</v>
      </c>
      <c r="BJ262" s="18" t="s">
        <v>80</v>
      </c>
      <c r="BK262" s="205">
        <f t="shared" si="89"/>
        <v>0</v>
      </c>
      <c r="BL262" s="18" t="s">
        <v>212</v>
      </c>
      <c r="BM262" s="204" t="s">
        <v>2853</v>
      </c>
    </row>
    <row r="263" spans="1:65" s="2" customFormat="1" ht="16.5" customHeight="1">
      <c r="A263" s="35"/>
      <c r="B263" s="36"/>
      <c r="C263" s="193" t="s">
        <v>72</v>
      </c>
      <c r="D263" s="193" t="s">
        <v>208</v>
      </c>
      <c r="E263" s="194" t="s">
        <v>5500</v>
      </c>
      <c r="F263" s="195" t="s">
        <v>5501</v>
      </c>
      <c r="G263" s="196" t="s">
        <v>325</v>
      </c>
      <c r="H263" s="197">
        <v>35</v>
      </c>
      <c r="I263" s="198"/>
      <c r="J263" s="199">
        <f t="shared" si="80"/>
        <v>0</v>
      </c>
      <c r="K263" s="195" t="s">
        <v>19</v>
      </c>
      <c r="L263" s="40"/>
      <c r="M263" s="200" t="s">
        <v>19</v>
      </c>
      <c r="N263" s="201" t="s">
        <v>43</v>
      </c>
      <c r="O263" s="65"/>
      <c r="P263" s="202">
        <f t="shared" si="81"/>
        <v>0</v>
      </c>
      <c r="Q263" s="202">
        <v>0</v>
      </c>
      <c r="R263" s="202">
        <f t="shared" si="82"/>
        <v>0</v>
      </c>
      <c r="S263" s="202">
        <v>0</v>
      </c>
      <c r="T263" s="203">
        <f t="shared" si="83"/>
        <v>0</v>
      </c>
      <c r="U263" s="35"/>
      <c r="V263" s="35"/>
      <c r="W263" s="35"/>
      <c r="X263" s="35"/>
      <c r="Y263" s="35"/>
      <c r="Z263" s="35"/>
      <c r="AA263" s="35"/>
      <c r="AB263" s="35"/>
      <c r="AC263" s="35"/>
      <c r="AD263" s="35"/>
      <c r="AE263" s="35"/>
      <c r="AR263" s="204" t="s">
        <v>212</v>
      </c>
      <c r="AT263" s="204" t="s">
        <v>208</v>
      </c>
      <c r="AU263" s="204" t="s">
        <v>80</v>
      </c>
      <c r="AY263" s="18" t="s">
        <v>206</v>
      </c>
      <c r="BE263" s="205">
        <f t="shared" si="84"/>
        <v>0</v>
      </c>
      <c r="BF263" s="205">
        <f t="shared" si="85"/>
        <v>0</v>
      </c>
      <c r="BG263" s="205">
        <f t="shared" si="86"/>
        <v>0</v>
      </c>
      <c r="BH263" s="205">
        <f t="shared" si="87"/>
        <v>0</v>
      </c>
      <c r="BI263" s="205">
        <f t="shared" si="88"/>
        <v>0</v>
      </c>
      <c r="BJ263" s="18" t="s">
        <v>80</v>
      </c>
      <c r="BK263" s="205">
        <f t="shared" si="89"/>
        <v>0</v>
      </c>
      <c r="BL263" s="18" t="s">
        <v>212</v>
      </c>
      <c r="BM263" s="204" t="s">
        <v>2862</v>
      </c>
    </row>
    <row r="264" spans="1:65" s="2" customFormat="1" ht="16.5" customHeight="1">
      <c r="A264" s="35"/>
      <c r="B264" s="36"/>
      <c r="C264" s="193" t="s">
        <v>72</v>
      </c>
      <c r="D264" s="193" t="s">
        <v>208</v>
      </c>
      <c r="E264" s="194" t="s">
        <v>5516</v>
      </c>
      <c r="F264" s="195" t="s">
        <v>5517</v>
      </c>
      <c r="G264" s="196" t="s">
        <v>325</v>
      </c>
      <c r="H264" s="197">
        <v>25</v>
      </c>
      <c r="I264" s="198"/>
      <c r="J264" s="199">
        <f t="shared" si="80"/>
        <v>0</v>
      </c>
      <c r="K264" s="195" t="s">
        <v>19</v>
      </c>
      <c r="L264" s="40"/>
      <c r="M264" s="200" t="s">
        <v>19</v>
      </c>
      <c r="N264" s="201" t="s">
        <v>43</v>
      </c>
      <c r="O264" s="65"/>
      <c r="P264" s="202">
        <f t="shared" si="81"/>
        <v>0</v>
      </c>
      <c r="Q264" s="202">
        <v>0</v>
      </c>
      <c r="R264" s="202">
        <f t="shared" si="82"/>
        <v>0</v>
      </c>
      <c r="S264" s="202">
        <v>0</v>
      </c>
      <c r="T264" s="203">
        <f t="shared" si="83"/>
        <v>0</v>
      </c>
      <c r="U264" s="35"/>
      <c r="V264" s="35"/>
      <c r="W264" s="35"/>
      <c r="X264" s="35"/>
      <c r="Y264" s="35"/>
      <c r="Z264" s="35"/>
      <c r="AA264" s="35"/>
      <c r="AB264" s="35"/>
      <c r="AC264" s="35"/>
      <c r="AD264" s="35"/>
      <c r="AE264" s="35"/>
      <c r="AR264" s="204" t="s">
        <v>212</v>
      </c>
      <c r="AT264" s="204" t="s">
        <v>208</v>
      </c>
      <c r="AU264" s="204" t="s">
        <v>80</v>
      </c>
      <c r="AY264" s="18" t="s">
        <v>206</v>
      </c>
      <c r="BE264" s="205">
        <f t="shared" si="84"/>
        <v>0</v>
      </c>
      <c r="BF264" s="205">
        <f t="shared" si="85"/>
        <v>0</v>
      </c>
      <c r="BG264" s="205">
        <f t="shared" si="86"/>
        <v>0</v>
      </c>
      <c r="BH264" s="205">
        <f t="shared" si="87"/>
        <v>0</v>
      </c>
      <c r="BI264" s="205">
        <f t="shared" si="88"/>
        <v>0</v>
      </c>
      <c r="BJ264" s="18" t="s">
        <v>80</v>
      </c>
      <c r="BK264" s="205">
        <f t="shared" si="89"/>
        <v>0</v>
      </c>
      <c r="BL264" s="18" t="s">
        <v>212</v>
      </c>
      <c r="BM264" s="204" t="s">
        <v>2873</v>
      </c>
    </row>
    <row r="265" spans="1:65" s="2" customFormat="1" ht="16.5" customHeight="1">
      <c r="A265" s="35"/>
      <c r="B265" s="36"/>
      <c r="C265" s="193" t="s">
        <v>72</v>
      </c>
      <c r="D265" s="193" t="s">
        <v>208</v>
      </c>
      <c r="E265" s="194" t="s">
        <v>5415</v>
      </c>
      <c r="F265" s="195" t="s">
        <v>5416</v>
      </c>
      <c r="G265" s="196" t="s">
        <v>325</v>
      </c>
      <c r="H265" s="197">
        <v>5</v>
      </c>
      <c r="I265" s="198"/>
      <c r="J265" s="199">
        <f t="shared" si="80"/>
        <v>0</v>
      </c>
      <c r="K265" s="195" t="s">
        <v>19</v>
      </c>
      <c r="L265" s="40"/>
      <c r="M265" s="200" t="s">
        <v>19</v>
      </c>
      <c r="N265" s="201" t="s">
        <v>43</v>
      </c>
      <c r="O265" s="65"/>
      <c r="P265" s="202">
        <f t="shared" si="81"/>
        <v>0</v>
      </c>
      <c r="Q265" s="202">
        <v>0</v>
      </c>
      <c r="R265" s="202">
        <f t="shared" si="82"/>
        <v>0</v>
      </c>
      <c r="S265" s="202">
        <v>0</v>
      </c>
      <c r="T265" s="203">
        <f t="shared" si="83"/>
        <v>0</v>
      </c>
      <c r="U265" s="35"/>
      <c r="V265" s="35"/>
      <c r="W265" s="35"/>
      <c r="X265" s="35"/>
      <c r="Y265" s="35"/>
      <c r="Z265" s="35"/>
      <c r="AA265" s="35"/>
      <c r="AB265" s="35"/>
      <c r="AC265" s="35"/>
      <c r="AD265" s="35"/>
      <c r="AE265" s="35"/>
      <c r="AR265" s="204" t="s">
        <v>212</v>
      </c>
      <c r="AT265" s="204" t="s">
        <v>208</v>
      </c>
      <c r="AU265" s="204" t="s">
        <v>80</v>
      </c>
      <c r="AY265" s="18" t="s">
        <v>206</v>
      </c>
      <c r="BE265" s="205">
        <f t="shared" si="84"/>
        <v>0</v>
      </c>
      <c r="BF265" s="205">
        <f t="shared" si="85"/>
        <v>0</v>
      </c>
      <c r="BG265" s="205">
        <f t="shared" si="86"/>
        <v>0</v>
      </c>
      <c r="BH265" s="205">
        <f t="shared" si="87"/>
        <v>0</v>
      </c>
      <c r="BI265" s="205">
        <f t="shared" si="88"/>
        <v>0</v>
      </c>
      <c r="BJ265" s="18" t="s">
        <v>80</v>
      </c>
      <c r="BK265" s="205">
        <f t="shared" si="89"/>
        <v>0</v>
      </c>
      <c r="BL265" s="18" t="s">
        <v>212</v>
      </c>
      <c r="BM265" s="204" t="s">
        <v>2883</v>
      </c>
    </row>
    <row r="266" spans="1:65" s="12" customFormat="1" ht="25.9" customHeight="1">
      <c r="B266" s="177"/>
      <c r="C266" s="178"/>
      <c r="D266" s="179" t="s">
        <v>71</v>
      </c>
      <c r="E266" s="180" t="s">
        <v>846</v>
      </c>
      <c r="F266" s="180" t="s">
        <v>5329</v>
      </c>
      <c r="G266" s="178"/>
      <c r="H266" s="178"/>
      <c r="I266" s="181"/>
      <c r="J266" s="182">
        <f>BK266</f>
        <v>0</v>
      </c>
      <c r="K266" s="178"/>
      <c r="L266" s="183"/>
      <c r="M266" s="184"/>
      <c r="N266" s="185"/>
      <c r="O266" s="185"/>
      <c r="P266" s="186">
        <f>SUM(P267:P284)</f>
        <v>0</v>
      </c>
      <c r="Q266" s="185"/>
      <c r="R266" s="186">
        <f>SUM(R267:R284)</f>
        <v>0</v>
      </c>
      <c r="S266" s="185"/>
      <c r="T266" s="187">
        <f>SUM(T267:T284)</f>
        <v>0</v>
      </c>
      <c r="AR266" s="188" t="s">
        <v>80</v>
      </c>
      <c r="AT266" s="189" t="s">
        <v>71</v>
      </c>
      <c r="AU266" s="189" t="s">
        <v>72</v>
      </c>
      <c r="AY266" s="188" t="s">
        <v>206</v>
      </c>
      <c r="BK266" s="190">
        <f>SUM(BK267:BK284)</f>
        <v>0</v>
      </c>
    </row>
    <row r="267" spans="1:65" s="2" customFormat="1" ht="21.75" customHeight="1">
      <c r="A267" s="35"/>
      <c r="B267" s="36"/>
      <c r="C267" s="193" t="s">
        <v>72</v>
      </c>
      <c r="D267" s="193" t="s">
        <v>208</v>
      </c>
      <c r="E267" s="194" t="s">
        <v>5518</v>
      </c>
      <c r="F267" s="195" t="s">
        <v>5519</v>
      </c>
      <c r="G267" s="196" t="s">
        <v>862</v>
      </c>
      <c r="H267" s="197">
        <v>1</v>
      </c>
      <c r="I267" s="198"/>
      <c r="J267" s="199">
        <f>ROUND(I267*H267,2)</f>
        <v>0</v>
      </c>
      <c r="K267" s="195" t="s">
        <v>19</v>
      </c>
      <c r="L267" s="40"/>
      <c r="M267" s="200" t="s">
        <v>19</v>
      </c>
      <c r="N267" s="201" t="s">
        <v>43</v>
      </c>
      <c r="O267" s="65"/>
      <c r="P267" s="202">
        <f>O267*H267</f>
        <v>0</v>
      </c>
      <c r="Q267" s="202">
        <v>0</v>
      </c>
      <c r="R267" s="202">
        <f>Q267*H267</f>
        <v>0</v>
      </c>
      <c r="S267" s="202">
        <v>0</v>
      </c>
      <c r="T267" s="203">
        <f>S267*H267</f>
        <v>0</v>
      </c>
      <c r="U267" s="35"/>
      <c r="V267" s="35"/>
      <c r="W267" s="35"/>
      <c r="X267" s="35"/>
      <c r="Y267" s="35"/>
      <c r="Z267" s="35"/>
      <c r="AA267" s="35"/>
      <c r="AB267" s="35"/>
      <c r="AC267" s="35"/>
      <c r="AD267" s="35"/>
      <c r="AE267" s="35"/>
      <c r="AR267" s="204" t="s">
        <v>212</v>
      </c>
      <c r="AT267" s="204" t="s">
        <v>208</v>
      </c>
      <c r="AU267" s="204" t="s">
        <v>80</v>
      </c>
      <c r="AY267" s="18" t="s">
        <v>206</v>
      </c>
      <c r="BE267" s="205">
        <f>IF(N267="základní",J267,0)</f>
        <v>0</v>
      </c>
      <c r="BF267" s="205">
        <f>IF(N267="snížená",J267,0)</f>
        <v>0</v>
      </c>
      <c r="BG267" s="205">
        <f>IF(N267="zákl. přenesená",J267,0)</f>
        <v>0</v>
      </c>
      <c r="BH267" s="205">
        <f>IF(N267="sníž. přenesená",J267,0)</f>
        <v>0</v>
      </c>
      <c r="BI267" s="205">
        <f>IF(N267="nulová",J267,0)</f>
        <v>0</v>
      </c>
      <c r="BJ267" s="18" t="s">
        <v>80</v>
      </c>
      <c r="BK267" s="205">
        <f>ROUND(I267*H267,2)</f>
        <v>0</v>
      </c>
      <c r="BL267" s="18" t="s">
        <v>212</v>
      </c>
      <c r="BM267" s="204" t="s">
        <v>2890</v>
      </c>
    </row>
    <row r="268" spans="1:65" s="2" customFormat="1" ht="48.75">
      <c r="A268" s="35"/>
      <c r="B268" s="36"/>
      <c r="C268" s="37"/>
      <c r="D268" s="208" t="s">
        <v>1104</v>
      </c>
      <c r="E268" s="37"/>
      <c r="F268" s="221" t="s">
        <v>5469</v>
      </c>
      <c r="G268" s="37"/>
      <c r="H268" s="37"/>
      <c r="I268" s="116"/>
      <c r="J268" s="37"/>
      <c r="K268" s="37"/>
      <c r="L268" s="40"/>
      <c r="M268" s="222"/>
      <c r="N268" s="223"/>
      <c r="O268" s="65"/>
      <c r="P268" s="65"/>
      <c r="Q268" s="65"/>
      <c r="R268" s="65"/>
      <c r="S268" s="65"/>
      <c r="T268" s="66"/>
      <c r="U268" s="35"/>
      <c r="V268" s="35"/>
      <c r="W268" s="35"/>
      <c r="X268" s="35"/>
      <c r="Y268" s="35"/>
      <c r="Z268" s="35"/>
      <c r="AA268" s="35"/>
      <c r="AB268" s="35"/>
      <c r="AC268" s="35"/>
      <c r="AD268" s="35"/>
      <c r="AE268" s="35"/>
      <c r="AT268" s="18" t="s">
        <v>1104</v>
      </c>
      <c r="AU268" s="18" t="s">
        <v>80</v>
      </c>
    </row>
    <row r="269" spans="1:65" s="2" customFormat="1" ht="16.5" customHeight="1">
      <c r="A269" s="35"/>
      <c r="B269" s="36"/>
      <c r="C269" s="193" t="s">
        <v>72</v>
      </c>
      <c r="D269" s="193" t="s">
        <v>208</v>
      </c>
      <c r="E269" s="194" t="s">
        <v>5344</v>
      </c>
      <c r="F269" s="195" t="s">
        <v>5345</v>
      </c>
      <c r="G269" s="196" t="s">
        <v>887</v>
      </c>
      <c r="H269" s="197">
        <v>1</v>
      </c>
      <c r="I269" s="198"/>
      <c r="J269" s="199">
        <f>ROUND(I269*H269,2)</f>
        <v>0</v>
      </c>
      <c r="K269" s="195" t="s">
        <v>19</v>
      </c>
      <c r="L269" s="40"/>
      <c r="M269" s="200" t="s">
        <v>19</v>
      </c>
      <c r="N269" s="201" t="s">
        <v>43</v>
      </c>
      <c r="O269" s="65"/>
      <c r="P269" s="202">
        <f>O269*H269</f>
        <v>0</v>
      </c>
      <c r="Q269" s="202">
        <v>0</v>
      </c>
      <c r="R269" s="202">
        <f>Q269*H269</f>
        <v>0</v>
      </c>
      <c r="S269" s="202">
        <v>0</v>
      </c>
      <c r="T269" s="203">
        <f>S269*H269</f>
        <v>0</v>
      </c>
      <c r="U269" s="35"/>
      <c r="V269" s="35"/>
      <c r="W269" s="35"/>
      <c r="X269" s="35"/>
      <c r="Y269" s="35"/>
      <c r="Z269" s="35"/>
      <c r="AA269" s="35"/>
      <c r="AB269" s="35"/>
      <c r="AC269" s="35"/>
      <c r="AD269" s="35"/>
      <c r="AE269" s="35"/>
      <c r="AR269" s="204" t="s">
        <v>212</v>
      </c>
      <c r="AT269" s="204" t="s">
        <v>208</v>
      </c>
      <c r="AU269" s="204" t="s">
        <v>80</v>
      </c>
      <c r="AY269" s="18" t="s">
        <v>206</v>
      </c>
      <c r="BE269" s="205">
        <f>IF(N269="základní",J269,0)</f>
        <v>0</v>
      </c>
      <c r="BF269" s="205">
        <f>IF(N269="snížená",J269,0)</f>
        <v>0</v>
      </c>
      <c r="BG269" s="205">
        <f>IF(N269="zákl. přenesená",J269,0)</f>
        <v>0</v>
      </c>
      <c r="BH269" s="205">
        <f>IF(N269="sníž. přenesená",J269,0)</f>
        <v>0</v>
      </c>
      <c r="BI269" s="205">
        <f>IF(N269="nulová",J269,0)</f>
        <v>0</v>
      </c>
      <c r="BJ269" s="18" t="s">
        <v>80</v>
      </c>
      <c r="BK269" s="205">
        <f>ROUND(I269*H269,2)</f>
        <v>0</v>
      </c>
      <c r="BL269" s="18" t="s">
        <v>212</v>
      </c>
      <c r="BM269" s="204" t="s">
        <v>2897</v>
      </c>
    </row>
    <row r="270" spans="1:65" s="2" customFormat="1" ht="21.75" customHeight="1">
      <c r="A270" s="35"/>
      <c r="B270" s="36"/>
      <c r="C270" s="193" t="s">
        <v>72</v>
      </c>
      <c r="D270" s="193" t="s">
        <v>208</v>
      </c>
      <c r="E270" s="194" t="s">
        <v>5520</v>
      </c>
      <c r="F270" s="195" t="s">
        <v>5521</v>
      </c>
      <c r="G270" s="196" t="s">
        <v>862</v>
      </c>
      <c r="H270" s="197">
        <v>6</v>
      </c>
      <c r="I270" s="198"/>
      <c r="J270" s="199">
        <f>ROUND(I270*H270,2)</f>
        <v>0</v>
      </c>
      <c r="K270" s="195" t="s">
        <v>19</v>
      </c>
      <c r="L270" s="40"/>
      <c r="M270" s="200" t="s">
        <v>19</v>
      </c>
      <c r="N270" s="201" t="s">
        <v>43</v>
      </c>
      <c r="O270" s="65"/>
      <c r="P270" s="202">
        <f>O270*H270</f>
        <v>0</v>
      </c>
      <c r="Q270" s="202">
        <v>0</v>
      </c>
      <c r="R270" s="202">
        <f>Q270*H270</f>
        <v>0</v>
      </c>
      <c r="S270" s="202">
        <v>0</v>
      </c>
      <c r="T270" s="203">
        <f>S270*H270</f>
        <v>0</v>
      </c>
      <c r="U270" s="35"/>
      <c r="V270" s="35"/>
      <c r="W270" s="35"/>
      <c r="X270" s="35"/>
      <c r="Y270" s="35"/>
      <c r="Z270" s="35"/>
      <c r="AA270" s="35"/>
      <c r="AB270" s="35"/>
      <c r="AC270" s="35"/>
      <c r="AD270" s="35"/>
      <c r="AE270" s="35"/>
      <c r="AR270" s="204" t="s">
        <v>212</v>
      </c>
      <c r="AT270" s="204" t="s">
        <v>208</v>
      </c>
      <c r="AU270" s="204" t="s">
        <v>80</v>
      </c>
      <c r="AY270" s="18" t="s">
        <v>206</v>
      </c>
      <c r="BE270" s="205">
        <f>IF(N270="základní",J270,0)</f>
        <v>0</v>
      </c>
      <c r="BF270" s="205">
        <f>IF(N270="snížená",J270,0)</f>
        <v>0</v>
      </c>
      <c r="BG270" s="205">
        <f>IF(N270="zákl. přenesená",J270,0)</f>
        <v>0</v>
      </c>
      <c r="BH270" s="205">
        <f>IF(N270="sníž. přenesená",J270,0)</f>
        <v>0</v>
      </c>
      <c r="BI270" s="205">
        <f>IF(N270="nulová",J270,0)</f>
        <v>0</v>
      </c>
      <c r="BJ270" s="18" t="s">
        <v>80</v>
      </c>
      <c r="BK270" s="205">
        <f>ROUND(I270*H270,2)</f>
        <v>0</v>
      </c>
      <c r="BL270" s="18" t="s">
        <v>212</v>
      </c>
      <c r="BM270" s="204" t="s">
        <v>2909</v>
      </c>
    </row>
    <row r="271" spans="1:65" s="2" customFormat="1" ht="29.25">
      <c r="A271" s="35"/>
      <c r="B271" s="36"/>
      <c r="C271" s="37"/>
      <c r="D271" s="208" t="s">
        <v>1104</v>
      </c>
      <c r="E271" s="37"/>
      <c r="F271" s="221" t="s">
        <v>5522</v>
      </c>
      <c r="G271" s="37"/>
      <c r="H271" s="37"/>
      <c r="I271" s="116"/>
      <c r="J271" s="37"/>
      <c r="K271" s="37"/>
      <c r="L271" s="40"/>
      <c r="M271" s="222"/>
      <c r="N271" s="223"/>
      <c r="O271" s="65"/>
      <c r="P271" s="65"/>
      <c r="Q271" s="65"/>
      <c r="R271" s="65"/>
      <c r="S271" s="65"/>
      <c r="T271" s="66"/>
      <c r="U271" s="35"/>
      <c r="V271" s="35"/>
      <c r="W271" s="35"/>
      <c r="X271" s="35"/>
      <c r="Y271" s="35"/>
      <c r="Z271" s="35"/>
      <c r="AA271" s="35"/>
      <c r="AB271" s="35"/>
      <c r="AC271" s="35"/>
      <c r="AD271" s="35"/>
      <c r="AE271" s="35"/>
      <c r="AT271" s="18" t="s">
        <v>1104</v>
      </c>
      <c r="AU271" s="18" t="s">
        <v>80</v>
      </c>
    </row>
    <row r="272" spans="1:65" s="2" customFormat="1" ht="16.5" customHeight="1">
      <c r="A272" s="35"/>
      <c r="B272" s="36"/>
      <c r="C272" s="193" t="s">
        <v>72</v>
      </c>
      <c r="D272" s="193" t="s">
        <v>208</v>
      </c>
      <c r="E272" s="194" t="s">
        <v>5523</v>
      </c>
      <c r="F272" s="195" t="s">
        <v>5524</v>
      </c>
      <c r="G272" s="196" t="s">
        <v>862</v>
      </c>
      <c r="H272" s="197">
        <v>1</v>
      </c>
      <c r="I272" s="198"/>
      <c r="J272" s="199">
        <f>ROUND(I272*H272,2)</f>
        <v>0</v>
      </c>
      <c r="K272" s="195" t="s">
        <v>19</v>
      </c>
      <c r="L272" s="40"/>
      <c r="M272" s="200" t="s">
        <v>19</v>
      </c>
      <c r="N272" s="201" t="s">
        <v>43</v>
      </c>
      <c r="O272" s="65"/>
      <c r="P272" s="202">
        <f>O272*H272</f>
        <v>0</v>
      </c>
      <c r="Q272" s="202">
        <v>0</v>
      </c>
      <c r="R272" s="202">
        <f>Q272*H272</f>
        <v>0</v>
      </c>
      <c r="S272" s="202">
        <v>0</v>
      </c>
      <c r="T272" s="203">
        <f>S272*H272</f>
        <v>0</v>
      </c>
      <c r="U272" s="35"/>
      <c r="V272" s="35"/>
      <c r="W272" s="35"/>
      <c r="X272" s="35"/>
      <c r="Y272" s="35"/>
      <c r="Z272" s="35"/>
      <c r="AA272" s="35"/>
      <c r="AB272" s="35"/>
      <c r="AC272" s="35"/>
      <c r="AD272" s="35"/>
      <c r="AE272" s="35"/>
      <c r="AR272" s="204" t="s">
        <v>212</v>
      </c>
      <c r="AT272" s="204" t="s">
        <v>208</v>
      </c>
      <c r="AU272" s="204" t="s">
        <v>80</v>
      </c>
      <c r="AY272" s="18" t="s">
        <v>206</v>
      </c>
      <c r="BE272" s="205">
        <f>IF(N272="základní",J272,0)</f>
        <v>0</v>
      </c>
      <c r="BF272" s="205">
        <f>IF(N272="snížená",J272,0)</f>
        <v>0</v>
      </c>
      <c r="BG272" s="205">
        <f>IF(N272="zákl. přenesená",J272,0)</f>
        <v>0</v>
      </c>
      <c r="BH272" s="205">
        <f>IF(N272="sníž. přenesená",J272,0)</f>
        <v>0</v>
      </c>
      <c r="BI272" s="205">
        <f>IF(N272="nulová",J272,0)</f>
        <v>0</v>
      </c>
      <c r="BJ272" s="18" t="s">
        <v>80</v>
      </c>
      <c r="BK272" s="205">
        <f>ROUND(I272*H272,2)</f>
        <v>0</v>
      </c>
      <c r="BL272" s="18" t="s">
        <v>212</v>
      </c>
      <c r="BM272" s="204" t="s">
        <v>2919</v>
      </c>
    </row>
    <row r="273" spans="1:65" s="2" customFormat="1" ht="16.5" customHeight="1">
      <c r="A273" s="35"/>
      <c r="B273" s="36"/>
      <c r="C273" s="193" t="s">
        <v>72</v>
      </c>
      <c r="D273" s="193" t="s">
        <v>208</v>
      </c>
      <c r="E273" s="194" t="s">
        <v>5478</v>
      </c>
      <c r="F273" s="195" t="s">
        <v>5479</v>
      </c>
      <c r="G273" s="196" t="s">
        <v>862</v>
      </c>
      <c r="H273" s="197">
        <v>1</v>
      </c>
      <c r="I273" s="198"/>
      <c r="J273" s="199">
        <f>ROUND(I273*H273,2)</f>
        <v>0</v>
      </c>
      <c r="K273" s="195" t="s">
        <v>19</v>
      </c>
      <c r="L273" s="40"/>
      <c r="M273" s="200" t="s">
        <v>19</v>
      </c>
      <c r="N273" s="201" t="s">
        <v>43</v>
      </c>
      <c r="O273" s="65"/>
      <c r="P273" s="202">
        <f>O273*H273</f>
        <v>0</v>
      </c>
      <c r="Q273" s="202">
        <v>0</v>
      </c>
      <c r="R273" s="202">
        <f>Q273*H273</f>
        <v>0</v>
      </c>
      <c r="S273" s="202">
        <v>0</v>
      </c>
      <c r="T273" s="203">
        <f>S273*H273</f>
        <v>0</v>
      </c>
      <c r="U273" s="35"/>
      <c r="V273" s="35"/>
      <c r="W273" s="35"/>
      <c r="X273" s="35"/>
      <c r="Y273" s="35"/>
      <c r="Z273" s="35"/>
      <c r="AA273" s="35"/>
      <c r="AB273" s="35"/>
      <c r="AC273" s="35"/>
      <c r="AD273" s="35"/>
      <c r="AE273" s="35"/>
      <c r="AR273" s="204" t="s">
        <v>212</v>
      </c>
      <c r="AT273" s="204" t="s">
        <v>208</v>
      </c>
      <c r="AU273" s="204" t="s">
        <v>80</v>
      </c>
      <c r="AY273" s="18" t="s">
        <v>206</v>
      </c>
      <c r="BE273" s="205">
        <f>IF(N273="základní",J273,0)</f>
        <v>0</v>
      </c>
      <c r="BF273" s="205">
        <f>IF(N273="snížená",J273,0)</f>
        <v>0</v>
      </c>
      <c r="BG273" s="205">
        <f>IF(N273="zákl. přenesená",J273,0)</f>
        <v>0</v>
      </c>
      <c r="BH273" s="205">
        <f>IF(N273="sníž. přenesená",J273,0)</f>
        <v>0</v>
      </c>
      <c r="BI273" s="205">
        <f>IF(N273="nulová",J273,0)</f>
        <v>0</v>
      </c>
      <c r="BJ273" s="18" t="s">
        <v>80</v>
      </c>
      <c r="BK273" s="205">
        <f>ROUND(I273*H273,2)</f>
        <v>0</v>
      </c>
      <c r="BL273" s="18" t="s">
        <v>212</v>
      </c>
      <c r="BM273" s="204" t="s">
        <v>2928</v>
      </c>
    </row>
    <row r="274" spans="1:65" s="2" customFormat="1" ht="16.5" customHeight="1">
      <c r="A274" s="35"/>
      <c r="B274" s="36"/>
      <c r="C274" s="193" t="s">
        <v>72</v>
      </c>
      <c r="D274" s="193" t="s">
        <v>208</v>
      </c>
      <c r="E274" s="194" t="s">
        <v>5482</v>
      </c>
      <c r="F274" s="195" t="s">
        <v>5483</v>
      </c>
      <c r="G274" s="196" t="s">
        <v>862</v>
      </c>
      <c r="H274" s="197">
        <v>4</v>
      </c>
      <c r="I274" s="198"/>
      <c r="J274" s="199">
        <f>ROUND(I274*H274,2)</f>
        <v>0</v>
      </c>
      <c r="K274" s="195" t="s">
        <v>19</v>
      </c>
      <c r="L274" s="40"/>
      <c r="M274" s="200" t="s">
        <v>19</v>
      </c>
      <c r="N274" s="201" t="s">
        <v>43</v>
      </c>
      <c r="O274" s="65"/>
      <c r="P274" s="202">
        <f>O274*H274</f>
        <v>0</v>
      </c>
      <c r="Q274" s="202">
        <v>0</v>
      </c>
      <c r="R274" s="202">
        <f>Q274*H274</f>
        <v>0</v>
      </c>
      <c r="S274" s="202">
        <v>0</v>
      </c>
      <c r="T274" s="203">
        <f>S274*H274</f>
        <v>0</v>
      </c>
      <c r="U274" s="35"/>
      <c r="V274" s="35"/>
      <c r="W274" s="35"/>
      <c r="X274" s="35"/>
      <c r="Y274" s="35"/>
      <c r="Z274" s="35"/>
      <c r="AA274" s="35"/>
      <c r="AB274" s="35"/>
      <c r="AC274" s="35"/>
      <c r="AD274" s="35"/>
      <c r="AE274" s="35"/>
      <c r="AR274" s="204" t="s">
        <v>212</v>
      </c>
      <c r="AT274" s="204" t="s">
        <v>208</v>
      </c>
      <c r="AU274" s="204" t="s">
        <v>80</v>
      </c>
      <c r="AY274" s="18" t="s">
        <v>206</v>
      </c>
      <c r="BE274" s="205">
        <f>IF(N274="základní",J274,0)</f>
        <v>0</v>
      </c>
      <c r="BF274" s="205">
        <f>IF(N274="snížená",J274,0)</f>
        <v>0</v>
      </c>
      <c r="BG274" s="205">
        <f>IF(N274="zákl. přenesená",J274,0)</f>
        <v>0</v>
      </c>
      <c r="BH274" s="205">
        <f>IF(N274="sníž. přenesená",J274,0)</f>
        <v>0</v>
      </c>
      <c r="BI274" s="205">
        <f>IF(N274="nulová",J274,0)</f>
        <v>0</v>
      </c>
      <c r="BJ274" s="18" t="s">
        <v>80</v>
      </c>
      <c r="BK274" s="205">
        <f>ROUND(I274*H274,2)</f>
        <v>0</v>
      </c>
      <c r="BL274" s="18" t="s">
        <v>212</v>
      </c>
      <c r="BM274" s="204" t="s">
        <v>2938</v>
      </c>
    </row>
    <row r="275" spans="1:65" s="2" customFormat="1" ht="19.5">
      <c r="A275" s="35"/>
      <c r="B275" s="36"/>
      <c r="C275" s="37"/>
      <c r="D275" s="208" t="s">
        <v>1104</v>
      </c>
      <c r="E275" s="37"/>
      <c r="F275" s="221" t="s">
        <v>5381</v>
      </c>
      <c r="G275" s="37"/>
      <c r="H275" s="37"/>
      <c r="I275" s="116"/>
      <c r="J275" s="37"/>
      <c r="K275" s="37"/>
      <c r="L275" s="40"/>
      <c r="M275" s="222"/>
      <c r="N275" s="223"/>
      <c r="O275" s="65"/>
      <c r="P275" s="65"/>
      <c r="Q275" s="65"/>
      <c r="R275" s="65"/>
      <c r="S275" s="65"/>
      <c r="T275" s="66"/>
      <c r="U275" s="35"/>
      <c r="V275" s="35"/>
      <c r="W275" s="35"/>
      <c r="X275" s="35"/>
      <c r="Y275" s="35"/>
      <c r="Z275" s="35"/>
      <c r="AA275" s="35"/>
      <c r="AB275" s="35"/>
      <c r="AC275" s="35"/>
      <c r="AD275" s="35"/>
      <c r="AE275" s="35"/>
      <c r="AT275" s="18" t="s">
        <v>1104</v>
      </c>
      <c r="AU275" s="18" t="s">
        <v>80</v>
      </c>
    </row>
    <row r="276" spans="1:65" s="2" customFormat="1" ht="21.75" customHeight="1">
      <c r="A276" s="35"/>
      <c r="B276" s="36"/>
      <c r="C276" s="193" t="s">
        <v>72</v>
      </c>
      <c r="D276" s="193" t="s">
        <v>208</v>
      </c>
      <c r="E276" s="194" t="s">
        <v>5525</v>
      </c>
      <c r="F276" s="195" t="s">
        <v>5526</v>
      </c>
      <c r="G276" s="196" t="s">
        <v>5192</v>
      </c>
      <c r="H276" s="197">
        <v>5</v>
      </c>
      <c r="I276" s="198"/>
      <c r="J276" s="199">
        <f t="shared" ref="J276:J284" si="90">ROUND(I276*H276,2)</f>
        <v>0</v>
      </c>
      <c r="K276" s="195" t="s">
        <v>19</v>
      </c>
      <c r="L276" s="40"/>
      <c r="M276" s="200" t="s">
        <v>19</v>
      </c>
      <c r="N276" s="201" t="s">
        <v>43</v>
      </c>
      <c r="O276" s="65"/>
      <c r="P276" s="202">
        <f t="shared" ref="P276:P284" si="91">O276*H276</f>
        <v>0</v>
      </c>
      <c r="Q276" s="202">
        <v>0</v>
      </c>
      <c r="R276" s="202">
        <f t="shared" ref="R276:R284" si="92">Q276*H276</f>
        <v>0</v>
      </c>
      <c r="S276" s="202">
        <v>0</v>
      </c>
      <c r="T276" s="203">
        <f t="shared" ref="T276:T284" si="93">S276*H276</f>
        <v>0</v>
      </c>
      <c r="U276" s="35"/>
      <c r="V276" s="35"/>
      <c r="W276" s="35"/>
      <c r="X276" s="35"/>
      <c r="Y276" s="35"/>
      <c r="Z276" s="35"/>
      <c r="AA276" s="35"/>
      <c r="AB276" s="35"/>
      <c r="AC276" s="35"/>
      <c r="AD276" s="35"/>
      <c r="AE276" s="35"/>
      <c r="AR276" s="204" t="s">
        <v>212</v>
      </c>
      <c r="AT276" s="204" t="s">
        <v>208</v>
      </c>
      <c r="AU276" s="204" t="s">
        <v>80</v>
      </c>
      <c r="AY276" s="18" t="s">
        <v>206</v>
      </c>
      <c r="BE276" s="205">
        <f t="shared" ref="BE276:BE284" si="94">IF(N276="základní",J276,0)</f>
        <v>0</v>
      </c>
      <c r="BF276" s="205">
        <f t="shared" ref="BF276:BF284" si="95">IF(N276="snížená",J276,0)</f>
        <v>0</v>
      </c>
      <c r="BG276" s="205">
        <f t="shared" ref="BG276:BG284" si="96">IF(N276="zákl. přenesená",J276,0)</f>
        <v>0</v>
      </c>
      <c r="BH276" s="205">
        <f t="shared" ref="BH276:BH284" si="97">IF(N276="sníž. přenesená",J276,0)</f>
        <v>0</v>
      </c>
      <c r="BI276" s="205">
        <f t="shared" ref="BI276:BI284" si="98">IF(N276="nulová",J276,0)</f>
        <v>0</v>
      </c>
      <c r="BJ276" s="18" t="s">
        <v>80</v>
      </c>
      <c r="BK276" s="205">
        <f t="shared" ref="BK276:BK284" si="99">ROUND(I276*H276,2)</f>
        <v>0</v>
      </c>
      <c r="BL276" s="18" t="s">
        <v>212</v>
      </c>
      <c r="BM276" s="204" t="s">
        <v>2950</v>
      </c>
    </row>
    <row r="277" spans="1:65" s="2" customFormat="1" ht="21.75" customHeight="1">
      <c r="A277" s="35"/>
      <c r="B277" s="36"/>
      <c r="C277" s="193" t="s">
        <v>72</v>
      </c>
      <c r="D277" s="193" t="s">
        <v>208</v>
      </c>
      <c r="E277" s="194" t="s">
        <v>5527</v>
      </c>
      <c r="F277" s="195" t="s">
        <v>5528</v>
      </c>
      <c r="G277" s="196" t="s">
        <v>5192</v>
      </c>
      <c r="H277" s="197">
        <v>5</v>
      </c>
      <c r="I277" s="198"/>
      <c r="J277" s="199">
        <f t="shared" si="90"/>
        <v>0</v>
      </c>
      <c r="K277" s="195" t="s">
        <v>19</v>
      </c>
      <c r="L277" s="40"/>
      <c r="M277" s="200" t="s">
        <v>19</v>
      </c>
      <c r="N277" s="201" t="s">
        <v>43</v>
      </c>
      <c r="O277" s="65"/>
      <c r="P277" s="202">
        <f t="shared" si="91"/>
        <v>0</v>
      </c>
      <c r="Q277" s="202">
        <v>0</v>
      </c>
      <c r="R277" s="202">
        <f t="shared" si="92"/>
        <v>0</v>
      </c>
      <c r="S277" s="202">
        <v>0</v>
      </c>
      <c r="T277" s="203">
        <f t="shared" si="93"/>
        <v>0</v>
      </c>
      <c r="U277" s="35"/>
      <c r="V277" s="35"/>
      <c r="W277" s="35"/>
      <c r="X277" s="35"/>
      <c r="Y277" s="35"/>
      <c r="Z277" s="35"/>
      <c r="AA277" s="35"/>
      <c r="AB277" s="35"/>
      <c r="AC277" s="35"/>
      <c r="AD277" s="35"/>
      <c r="AE277" s="35"/>
      <c r="AR277" s="204" t="s">
        <v>212</v>
      </c>
      <c r="AT277" s="204" t="s">
        <v>208</v>
      </c>
      <c r="AU277" s="204" t="s">
        <v>80</v>
      </c>
      <c r="AY277" s="18" t="s">
        <v>206</v>
      </c>
      <c r="BE277" s="205">
        <f t="shared" si="94"/>
        <v>0</v>
      </c>
      <c r="BF277" s="205">
        <f t="shared" si="95"/>
        <v>0</v>
      </c>
      <c r="BG277" s="205">
        <f t="shared" si="96"/>
        <v>0</v>
      </c>
      <c r="BH277" s="205">
        <f t="shared" si="97"/>
        <v>0</v>
      </c>
      <c r="BI277" s="205">
        <f t="shared" si="98"/>
        <v>0</v>
      </c>
      <c r="BJ277" s="18" t="s">
        <v>80</v>
      </c>
      <c r="BK277" s="205">
        <f t="shared" si="99"/>
        <v>0</v>
      </c>
      <c r="BL277" s="18" t="s">
        <v>212</v>
      </c>
      <c r="BM277" s="204" t="s">
        <v>2961</v>
      </c>
    </row>
    <row r="278" spans="1:65" s="2" customFormat="1" ht="21.75" customHeight="1">
      <c r="A278" s="35"/>
      <c r="B278" s="36"/>
      <c r="C278" s="193" t="s">
        <v>72</v>
      </c>
      <c r="D278" s="193" t="s">
        <v>208</v>
      </c>
      <c r="E278" s="194" t="s">
        <v>5512</v>
      </c>
      <c r="F278" s="195" t="s">
        <v>5513</v>
      </c>
      <c r="G278" s="196" t="s">
        <v>5192</v>
      </c>
      <c r="H278" s="197">
        <v>5</v>
      </c>
      <c r="I278" s="198"/>
      <c r="J278" s="199">
        <f t="shared" si="90"/>
        <v>0</v>
      </c>
      <c r="K278" s="195" t="s">
        <v>19</v>
      </c>
      <c r="L278" s="40"/>
      <c r="M278" s="200" t="s">
        <v>19</v>
      </c>
      <c r="N278" s="201" t="s">
        <v>43</v>
      </c>
      <c r="O278" s="65"/>
      <c r="P278" s="202">
        <f t="shared" si="91"/>
        <v>0</v>
      </c>
      <c r="Q278" s="202">
        <v>0</v>
      </c>
      <c r="R278" s="202">
        <f t="shared" si="92"/>
        <v>0</v>
      </c>
      <c r="S278" s="202">
        <v>0</v>
      </c>
      <c r="T278" s="203">
        <f t="shared" si="93"/>
        <v>0</v>
      </c>
      <c r="U278" s="35"/>
      <c r="V278" s="35"/>
      <c r="W278" s="35"/>
      <c r="X278" s="35"/>
      <c r="Y278" s="35"/>
      <c r="Z278" s="35"/>
      <c r="AA278" s="35"/>
      <c r="AB278" s="35"/>
      <c r="AC278" s="35"/>
      <c r="AD278" s="35"/>
      <c r="AE278" s="35"/>
      <c r="AR278" s="204" t="s">
        <v>212</v>
      </c>
      <c r="AT278" s="204" t="s">
        <v>208</v>
      </c>
      <c r="AU278" s="204" t="s">
        <v>80</v>
      </c>
      <c r="AY278" s="18" t="s">
        <v>206</v>
      </c>
      <c r="BE278" s="205">
        <f t="shared" si="94"/>
        <v>0</v>
      </c>
      <c r="BF278" s="205">
        <f t="shared" si="95"/>
        <v>0</v>
      </c>
      <c r="BG278" s="205">
        <f t="shared" si="96"/>
        <v>0</v>
      </c>
      <c r="BH278" s="205">
        <f t="shared" si="97"/>
        <v>0</v>
      </c>
      <c r="BI278" s="205">
        <f t="shared" si="98"/>
        <v>0</v>
      </c>
      <c r="BJ278" s="18" t="s">
        <v>80</v>
      </c>
      <c r="BK278" s="205">
        <f t="shared" si="99"/>
        <v>0</v>
      </c>
      <c r="BL278" s="18" t="s">
        <v>212</v>
      </c>
      <c r="BM278" s="204" t="s">
        <v>2972</v>
      </c>
    </row>
    <row r="279" spans="1:65" s="2" customFormat="1" ht="21.75" customHeight="1">
      <c r="A279" s="35"/>
      <c r="B279" s="36"/>
      <c r="C279" s="193" t="s">
        <v>72</v>
      </c>
      <c r="D279" s="193" t="s">
        <v>208</v>
      </c>
      <c r="E279" s="194" t="s">
        <v>5490</v>
      </c>
      <c r="F279" s="195" t="s">
        <v>5491</v>
      </c>
      <c r="G279" s="196" t="s">
        <v>5192</v>
      </c>
      <c r="H279" s="197">
        <v>15</v>
      </c>
      <c r="I279" s="198"/>
      <c r="J279" s="199">
        <f t="shared" si="90"/>
        <v>0</v>
      </c>
      <c r="K279" s="195" t="s">
        <v>19</v>
      </c>
      <c r="L279" s="40"/>
      <c r="M279" s="200" t="s">
        <v>19</v>
      </c>
      <c r="N279" s="201" t="s">
        <v>43</v>
      </c>
      <c r="O279" s="65"/>
      <c r="P279" s="202">
        <f t="shared" si="91"/>
        <v>0</v>
      </c>
      <c r="Q279" s="202">
        <v>0</v>
      </c>
      <c r="R279" s="202">
        <f t="shared" si="92"/>
        <v>0</v>
      </c>
      <c r="S279" s="202">
        <v>0</v>
      </c>
      <c r="T279" s="203">
        <f t="shared" si="93"/>
        <v>0</v>
      </c>
      <c r="U279" s="35"/>
      <c r="V279" s="35"/>
      <c r="W279" s="35"/>
      <c r="X279" s="35"/>
      <c r="Y279" s="35"/>
      <c r="Z279" s="35"/>
      <c r="AA279" s="35"/>
      <c r="AB279" s="35"/>
      <c r="AC279" s="35"/>
      <c r="AD279" s="35"/>
      <c r="AE279" s="35"/>
      <c r="AR279" s="204" t="s">
        <v>212</v>
      </c>
      <c r="AT279" s="204" t="s">
        <v>208</v>
      </c>
      <c r="AU279" s="204" t="s">
        <v>80</v>
      </c>
      <c r="AY279" s="18" t="s">
        <v>206</v>
      </c>
      <c r="BE279" s="205">
        <f t="shared" si="94"/>
        <v>0</v>
      </c>
      <c r="BF279" s="205">
        <f t="shared" si="95"/>
        <v>0</v>
      </c>
      <c r="BG279" s="205">
        <f t="shared" si="96"/>
        <v>0</v>
      </c>
      <c r="BH279" s="205">
        <f t="shared" si="97"/>
        <v>0</v>
      </c>
      <c r="BI279" s="205">
        <f t="shared" si="98"/>
        <v>0</v>
      </c>
      <c r="BJ279" s="18" t="s">
        <v>80</v>
      </c>
      <c r="BK279" s="205">
        <f t="shared" si="99"/>
        <v>0</v>
      </c>
      <c r="BL279" s="18" t="s">
        <v>212</v>
      </c>
      <c r="BM279" s="204" t="s">
        <v>2983</v>
      </c>
    </row>
    <row r="280" spans="1:65" s="2" customFormat="1" ht="21.75" customHeight="1">
      <c r="A280" s="35"/>
      <c r="B280" s="36"/>
      <c r="C280" s="193" t="s">
        <v>72</v>
      </c>
      <c r="D280" s="193" t="s">
        <v>208</v>
      </c>
      <c r="E280" s="194" t="s">
        <v>5409</v>
      </c>
      <c r="F280" s="195" t="s">
        <v>5410</v>
      </c>
      <c r="G280" s="196" t="s">
        <v>325</v>
      </c>
      <c r="H280" s="197">
        <v>190</v>
      </c>
      <c r="I280" s="198"/>
      <c r="J280" s="199">
        <f t="shared" si="90"/>
        <v>0</v>
      </c>
      <c r="K280" s="195" t="s">
        <v>19</v>
      </c>
      <c r="L280" s="40"/>
      <c r="M280" s="200" t="s">
        <v>19</v>
      </c>
      <c r="N280" s="201" t="s">
        <v>43</v>
      </c>
      <c r="O280" s="65"/>
      <c r="P280" s="202">
        <f t="shared" si="91"/>
        <v>0</v>
      </c>
      <c r="Q280" s="202">
        <v>0</v>
      </c>
      <c r="R280" s="202">
        <f t="shared" si="92"/>
        <v>0</v>
      </c>
      <c r="S280" s="202">
        <v>0</v>
      </c>
      <c r="T280" s="203">
        <f t="shared" si="93"/>
        <v>0</v>
      </c>
      <c r="U280" s="35"/>
      <c r="V280" s="35"/>
      <c r="W280" s="35"/>
      <c r="X280" s="35"/>
      <c r="Y280" s="35"/>
      <c r="Z280" s="35"/>
      <c r="AA280" s="35"/>
      <c r="AB280" s="35"/>
      <c r="AC280" s="35"/>
      <c r="AD280" s="35"/>
      <c r="AE280" s="35"/>
      <c r="AR280" s="204" t="s">
        <v>212</v>
      </c>
      <c r="AT280" s="204" t="s">
        <v>208</v>
      </c>
      <c r="AU280" s="204" t="s">
        <v>80</v>
      </c>
      <c r="AY280" s="18" t="s">
        <v>206</v>
      </c>
      <c r="BE280" s="205">
        <f t="shared" si="94"/>
        <v>0</v>
      </c>
      <c r="BF280" s="205">
        <f t="shared" si="95"/>
        <v>0</v>
      </c>
      <c r="BG280" s="205">
        <f t="shared" si="96"/>
        <v>0</v>
      </c>
      <c r="BH280" s="205">
        <f t="shared" si="97"/>
        <v>0</v>
      </c>
      <c r="BI280" s="205">
        <f t="shared" si="98"/>
        <v>0</v>
      </c>
      <c r="BJ280" s="18" t="s">
        <v>80</v>
      </c>
      <c r="BK280" s="205">
        <f t="shared" si="99"/>
        <v>0</v>
      </c>
      <c r="BL280" s="18" t="s">
        <v>212</v>
      </c>
      <c r="BM280" s="204" t="s">
        <v>2995</v>
      </c>
    </row>
    <row r="281" spans="1:65" s="2" customFormat="1" ht="16.5" customHeight="1">
      <c r="A281" s="35"/>
      <c r="B281" s="36"/>
      <c r="C281" s="193" t="s">
        <v>72</v>
      </c>
      <c r="D281" s="193" t="s">
        <v>208</v>
      </c>
      <c r="E281" s="194" t="s">
        <v>5411</v>
      </c>
      <c r="F281" s="195" t="s">
        <v>5412</v>
      </c>
      <c r="G281" s="196" t="s">
        <v>325</v>
      </c>
      <c r="H281" s="197">
        <v>20</v>
      </c>
      <c r="I281" s="198"/>
      <c r="J281" s="199">
        <f t="shared" si="90"/>
        <v>0</v>
      </c>
      <c r="K281" s="195" t="s">
        <v>19</v>
      </c>
      <c r="L281" s="40"/>
      <c r="M281" s="200" t="s">
        <v>19</v>
      </c>
      <c r="N281" s="201" t="s">
        <v>43</v>
      </c>
      <c r="O281" s="65"/>
      <c r="P281" s="202">
        <f t="shared" si="91"/>
        <v>0</v>
      </c>
      <c r="Q281" s="202">
        <v>0</v>
      </c>
      <c r="R281" s="202">
        <f t="shared" si="92"/>
        <v>0</v>
      </c>
      <c r="S281" s="202">
        <v>0</v>
      </c>
      <c r="T281" s="203">
        <f t="shared" si="93"/>
        <v>0</v>
      </c>
      <c r="U281" s="35"/>
      <c r="V281" s="35"/>
      <c r="W281" s="35"/>
      <c r="X281" s="35"/>
      <c r="Y281" s="35"/>
      <c r="Z281" s="35"/>
      <c r="AA281" s="35"/>
      <c r="AB281" s="35"/>
      <c r="AC281" s="35"/>
      <c r="AD281" s="35"/>
      <c r="AE281" s="35"/>
      <c r="AR281" s="204" t="s">
        <v>212</v>
      </c>
      <c r="AT281" s="204" t="s">
        <v>208</v>
      </c>
      <c r="AU281" s="204" t="s">
        <v>80</v>
      </c>
      <c r="AY281" s="18" t="s">
        <v>206</v>
      </c>
      <c r="BE281" s="205">
        <f t="shared" si="94"/>
        <v>0</v>
      </c>
      <c r="BF281" s="205">
        <f t="shared" si="95"/>
        <v>0</v>
      </c>
      <c r="BG281" s="205">
        <f t="shared" si="96"/>
        <v>0</v>
      </c>
      <c r="BH281" s="205">
        <f t="shared" si="97"/>
        <v>0</v>
      </c>
      <c r="BI281" s="205">
        <f t="shared" si="98"/>
        <v>0</v>
      </c>
      <c r="BJ281" s="18" t="s">
        <v>80</v>
      </c>
      <c r="BK281" s="205">
        <f t="shared" si="99"/>
        <v>0</v>
      </c>
      <c r="BL281" s="18" t="s">
        <v>212</v>
      </c>
      <c r="BM281" s="204" t="s">
        <v>3003</v>
      </c>
    </row>
    <row r="282" spans="1:65" s="2" customFormat="1" ht="16.5" customHeight="1">
      <c r="A282" s="35"/>
      <c r="B282" s="36"/>
      <c r="C282" s="193" t="s">
        <v>72</v>
      </c>
      <c r="D282" s="193" t="s">
        <v>208</v>
      </c>
      <c r="E282" s="194" t="s">
        <v>5529</v>
      </c>
      <c r="F282" s="195" t="s">
        <v>5530</v>
      </c>
      <c r="G282" s="196" t="s">
        <v>325</v>
      </c>
      <c r="H282" s="197">
        <v>20</v>
      </c>
      <c r="I282" s="198"/>
      <c r="J282" s="199">
        <f t="shared" si="90"/>
        <v>0</v>
      </c>
      <c r="K282" s="195" t="s">
        <v>19</v>
      </c>
      <c r="L282" s="40"/>
      <c r="M282" s="200" t="s">
        <v>19</v>
      </c>
      <c r="N282" s="201" t="s">
        <v>43</v>
      </c>
      <c r="O282" s="65"/>
      <c r="P282" s="202">
        <f t="shared" si="91"/>
        <v>0</v>
      </c>
      <c r="Q282" s="202">
        <v>0</v>
      </c>
      <c r="R282" s="202">
        <f t="shared" si="92"/>
        <v>0</v>
      </c>
      <c r="S282" s="202">
        <v>0</v>
      </c>
      <c r="T282" s="203">
        <f t="shared" si="93"/>
        <v>0</v>
      </c>
      <c r="U282" s="35"/>
      <c r="V282" s="35"/>
      <c r="W282" s="35"/>
      <c r="X282" s="35"/>
      <c r="Y282" s="35"/>
      <c r="Z282" s="35"/>
      <c r="AA282" s="35"/>
      <c r="AB282" s="35"/>
      <c r="AC282" s="35"/>
      <c r="AD282" s="35"/>
      <c r="AE282" s="35"/>
      <c r="AR282" s="204" t="s">
        <v>212</v>
      </c>
      <c r="AT282" s="204" t="s">
        <v>208</v>
      </c>
      <c r="AU282" s="204" t="s">
        <v>80</v>
      </c>
      <c r="AY282" s="18" t="s">
        <v>206</v>
      </c>
      <c r="BE282" s="205">
        <f t="shared" si="94"/>
        <v>0</v>
      </c>
      <c r="BF282" s="205">
        <f t="shared" si="95"/>
        <v>0</v>
      </c>
      <c r="BG282" s="205">
        <f t="shared" si="96"/>
        <v>0</v>
      </c>
      <c r="BH282" s="205">
        <f t="shared" si="97"/>
        <v>0</v>
      </c>
      <c r="BI282" s="205">
        <f t="shared" si="98"/>
        <v>0</v>
      </c>
      <c r="BJ282" s="18" t="s">
        <v>80</v>
      </c>
      <c r="BK282" s="205">
        <f t="shared" si="99"/>
        <v>0</v>
      </c>
      <c r="BL282" s="18" t="s">
        <v>212</v>
      </c>
      <c r="BM282" s="204" t="s">
        <v>3015</v>
      </c>
    </row>
    <row r="283" spans="1:65" s="2" customFormat="1" ht="16.5" customHeight="1">
      <c r="A283" s="35"/>
      <c r="B283" s="36"/>
      <c r="C283" s="193" t="s">
        <v>72</v>
      </c>
      <c r="D283" s="193" t="s">
        <v>208</v>
      </c>
      <c r="E283" s="194" t="s">
        <v>5516</v>
      </c>
      <c r="F283" s="195" t="s">
        <v>5517</v>
      </c>
      <c r="G283" s="196" t="s">
        <v>325</v>
      </c>
      <c r="H283" s="197">
        <v>10</v>
      </c>
      <c r="I283" s="198"/>
      <c r="J283" s="199">
        <f t="shared" si="90"/>
        <v>0</v>
      </c>
      <c r="K283" s="195" t="s">
        <v>19</v>
      </c>
      <c r="L283" s="40"/>
      <c r="M283" s="200" t="s">
        <v>19</v>
      </c>
      <c r="N283" s="201" t="s">
        <v>43</v>
      </c>
      <c r="O283" s="65"/>
      <c r="P283" s="202">
        <f t="shared" si="91"/>
        <v>0</v>
      </c>
      <c r="Q283" s="202">
        <v>0</v>
      </c>
      <c r="R283" s="202">
        <f t="shared" si="92"/>
        <v>0</v>
      </c>
      <c r="S283" s="202">
        <v>0</v>
      </c>
      <c r="T283" s="203">
        <f t="shared" si="93"/>
        <v>0</v>
      </c>
      <c r="U283" s="35"/>
      <c r="V283" s="35"/>
      <c r="W283" s="35"/>
      <c r="X283" s="35"/>
      <c r="Y283" s="35"/>
      <c r="Z283" s="35"/>
      <c r="AA283" s="35"/>
      <c r="AB283" s="35"/>
      <c r="AC283" s="35"/>
      <c r="AD283" s="35"/>
      <c r="AE283" s="35"/>
      <c r="AR283" s="204" t="s">
        <v>212</v>
      </c>
      <c r="AT283" s="204" t="s">
        <v>208</v>
      </c>
      <c r="AU283" s="204" t="s">
        <v>80</v>
      </c>
      <c r="AY283" s="18" t="s">
        <v>206</v>
      </c>
      <c r="BE283" s="205">
        <f t="shared" si="94"/>
        <v>0</v>
      </c>
      <c r="BF283" s="205">
        <f t="shared" si="95"/>
        <v>0</v>
      </c>
      <c r="BG283" s="205">
        <f t="shared" si="96"/>
        <v>0</v>
      </c>
      <c r="BH283" s="205">
        <f t="shared" si="97"/>
        <v>0</v>
      </c>
      <c r="BI283" s="205">
        <f t="shared" si="98"/>
        <v>0</v>
      </c>
      <c r="BJ283" s="18" t="s">
        <v>80</v>
      </c>
      <c r="BK283" s="205">
        <f t="shared" si="99"/>
        <v>0</v>
      </c>
      <c r="BL283" s="18" t="s">
        <v>212</v>
      </c>
      <c r="BM283" s="204" t="s">
        <v>3034</v>
      </c>
    </row>
    <row r="284" spans="1:65" s="2" customFormat="1" ht="16.5" customHeight="1">
      <c r="A284" s="35"/>
      <c r="B284" s="36"/>
      <c r="C284" s="193" t="s">
        <v>72</v>
      </c>
      <c r="D284" s="193" t="s">
        <v>208</v>
      </c>
      <c r="E284" s="194" t="s">
        <v>5415</v>
      </c>
      <c r="F284" s="195" t="s">
        <v>5416</v>
      </c>
      <c r="G284" s="196" t="s">
        <v>325</v>
      </c>
      <c r="H284" s="197">
        <v>190</v>
      </c>
      <c r="I284" s="198"/>
      <c r="J284" s="199">
        <f t="shared" si="90"/>
        <v>0</v>
      </c>
      <c r="K284" s="195" t="s">
        <v>19</v>
      </c>
      <c r="L284" s="40"/>
      <c r="M284" s="200" t="s">
        <v>19</v>
      </c>
      <c r="N284" s="201" t="s">
        <v>43</v>
      </c>
      <c r="O284" s="65"/>
      <c r="P284" s="202">
        <f t="shared" si="91"/>
        <v>0</v>
      </c>
      <c r="Q284" s="202">
        <v>0</v>
      </c>
      <c r="R284" s="202">
        <f t="shared" si="92"/>
        <v>0</v>
      </c>
      <c r="S284" s="202">
        <v>0</v>
      </c>
      <c r="T284" s="203">
        <f t="shared" si="93"/>
        <v>0</v>
      </c>
      <c r="U284" s="35"/>
      <c r="V284" s="35"/>
      <c r="W284" s="35"/>
      <c r="X284" s="35"/>
      <c r="Y284" s="35"/>
      <c r="Z284" s="35"/>
      <c r="AA284" s="35"/>
      <c r="AB284" s="35"/>
      <c r="AC284" s="35"/>
      <c r="AD284" s="35"/>
      <c r="AE284" s="35"/>
      <c r="AR284" s="204" t="s">
        <v>212</v>
      </c>
      <c r="AT284" s="204" t="s">
        <v>208</v>
      </c>
      <c r="AU284" s="204" t="s">
        <v>80</v>
      </c>
      <c r="AY284" s="18" t="s">
        <v>206</v>
      </c>
      <c r="BE284" s="205">
        <f t="shared" si="94"/>
        <v>0</v>
      </c>
      <c r="BF284" s="205">
        <f t="shared" si="95"/>
        <v>0</v>
      </c>
      <c r="BG284" s="205">
        <f t="shared" si="96"/>
        <v>0</v>
      </c>
      <c r="BH284" s="205">
        <f t="shared" si="97"/>
        <v>0</v>
      </c>
      <c r="BI284" s="205">
        <f t="shared" si="98"/>
        <v>0</v>
      </c>
      <c r="BJ284" s="18" t="s">
        <v>80</v>
      </c>
      <c r="BK284" s="205">
        <f t="shared" si="99"/>
        <v>0</v>
      </c>
      <c r="BL284" s="18" t="s">
        <v>212</v>
      </c>
      <c r="BM284" s="204" t="s">
        <v>3045</v>
      </c>
    </row>
    <row r="285" spans="1:65" s="12" customFormat="1" ht="25.9" customHeight="1">
      <c r="B285" s="177"/>
      <c r="C285" s="178"/>
      <c r="D285" s="179" t="s">
        <v>71</v>
      </c>
      <c r="E285" s="180" t="s">
        <v>846</v>
      </c>
      <c r="F285" s="180" t="s">
        <v>5329</v>
      </c>
      <c r="G285" s="178"/>
      <c r="H285" s="178"/>
      <c r="I285" s="181"/>
      <c r="J285" s="182">
        <f>BK285</f>
        <v>0</v>
      </c>
      <c r="K285" s="178"/>
      <c r="L285" s="183"/>
      <c r="M285" s="184"/>
      <c r="N285" s="185"/>
      <c r="O285" s="185"/>
      <c r="P285" s="186">
        <f>SUM(P286:P306)</f>
        <v>0</v>
      </c>
      <c r="Q285" s="185"/>
      <c r="R285" s="186">
        <f>SUM(R286:R306)</f>
        <v>0</v>
      </c>
      <c r="S285" s="185"/>
      <c r="T285" s="187">
        <f>SUM(T286:T306)</f>
        <v>0</v>
      </c>
      <c r="AR285" s="188" t="s">
        <v>80</v>
      </c>
      <c r="AT285" s="189" t="s">
        <v>71</v>
      </c>
      <c r="AU285" s="189" t="s">
        <v>72</v>
      </c>
      <c r="AY285" s="188" t="s">
        <v>206</v>
      </c>
      <c r="BK285" s="190">
        <f>SUM(BK286:BK306)</f>
        <v>0</v>
      </c>
    </row>
    <row r="286" spans="1:65" s="2" customFormat="1" ht="21.75" customHeight="1">
      <c r="A286" s="35"/>
      <c r="B286" s="36"/>
      <c r="C286" s="193" t="s">
        <v>72</v>
      </c>
      <c r="D286" s="193" t="s">
        <v>208</v>
      </c>
      <c r="E286" s="194" t="s">
        <v>5531</v>
      </c>
      <c r="F286" s="195" t="s">
        <v>5532</v>
      </c>
      <c r="G286" s="196" t="s">
        <v>862</v>
      </c>
      <c r="H286" s="197">
        <v>1</v>
      </c>
      <c r="I286" s="198"/>
      <c r="J286" s="199">
        <f>ROUND(I286*H286,2)</f>
        <v>0</v>
      </c>
      <c r="K286" s="195" t="s">
        <v>19</v>
      </c>
      <c r="L286" s="40"/>
      <c r="M286" s="200" t="s">
        <v>19</v>
      </c>
      <c r="N286" s="201" t="s">
        <v>43</v>
      </c>
      <c r="O286" s="65"/>
      <c r="P286" s="202">
        <f>O286*H286</f>
        <v>0</v>
      </c>
      <c r="Q286" s="202">
        <v>0</v>
      </c>
      <c r="R286" s="202">
        <f>Q286*H286</f>
        <v>0</v>
      </c>
      <c r="S286" s="202">
        <v>0</v>
      </c>
      <c r="T286" s="203">
        <f>S286*H286</f>
        <v>0</v>
      </c>
      <c r="U286" s="35"/>
      <c r="V286" s="35"/>
      <c r="W286" s="35"/>
      <c r="X286" s="35"/>
      <c r="Y286" s="35"/>
      <c r="Z286" s="35"/>
      <c r="AA286" s="35"/>
      <c r="AB286" s="35"/>
      <c r="AC286" s="35"/>
      <c r="AD286" s="35"/>
      <c r="AE286" s="35"/>
      <c r="AR286" s="204" t="s">
        <v>212</v>
      </c>
      <c r="AT286" s="204" t="s">
        <v>208</v>
      </c>
      <c r="AU286" s="204" t="s">
        <v>80</v>
      </c>
      <c r="AY286" s="18" t="s">
        <v>206</v>
      </c>
      <c r="BE286" s="205">
        <f>IF(N286="základní",J286,0)</f>
        <v>0</v>
      </c>
      <c r="BF286" s="205">
        <f>IF(N286="snížená",J286,0)</f>
        <v>0</v>
      </c>
      <c r="BG286" s="205">
        <f>IF(N286="zákl. přenesená",J286,0)</f>
        <v>0</v>
      </c>
      <c r="BH286" s="205">
        <f>IF(N286="sníž. přenesená",J286,0)</f>
        <v>0</v>
      </c>
      <c r="BI286" s="205">
        <f>IF(N286="nulová",J286,0)</f>
        <v>0</v>
      </c>
      <c r="BJ286" s="18" t="s">
        <v>80</v>
      </c>
      <c r="BK286" s="205">
        <f>ROUND(I286*H286,2)</f>
        <v>0</v>
      </c>
      <c r="BL286" s="18" t="s">
        <v>212</v>
      </c>
      <c r="BM286" s="204" t="s">
        <v>3058</v>
      </c>
    </row>
    <row r="287" spans="1:65" s="2" customFormat="1" ht="48.75">
      <c r="A287" s="35"/>
      <c r="B287" s="36"/>
      <c r="C287" s="37"/>
      <c r="D287" s="208" t="s">
        <v>1104</v>
      </c>
      <c r="E287" s="37"/>
      <c r="F287" s="221" t="s">
        <v>5533</v>
      </c>
      <c r="G287" s="37"/>
      <c r="H287" s="37"/>
      <c r="I287" s="116"/>
      <c r="J287" s="37"/>
      <c r="K287" s="37"/>
      <c r="L287" s="40"/>
      <c r="M287" s="222"/>
      <c r="N287" s="223"/>
      <c r="O287" s="65"/>
      <c r="P287" s="65"/>
      <c r="Q287" s="65"/>
      <c r="R287" s="65"/>
      <c r="S287" s="65"/>
      <c r="T287" s="66"/>
      <c r="U287" s="35"/>
      <c r="V287" s="35"/>
      <c r="W287" s="35"/>
      <c r="X287" s="35"/>
      <c r="Y287" s="35"/>
      <c r="Z287" s="35"/>
      <c r="AA287" s="35"/>
      <c r="AB287" s="35"/>
      <c r="AC287" s="35"/>
      <c r="AD287" s="35"/>
      <c r="AE287" s="35"/>
      <c r="AT287" s="18" t="s">
        <v>1104</v>
      </c>
      <c r="AU287" s="18" t="s">
        <v>80</v>
      </c>
    </row>
    <row r="288" spans="1:65" s="2" customFormat="1" ht="16.5" customHeight="1">
      <c r="A288" s="35"/>
      <c r="B288" s="36"/>
      <c r="C288" s="193" t="s">
        <v>72</v>
      </c>
      <c r="D288" s="193" t="s">
        <v>208</v>
      </c>
      <c r="E288" s="194" t="s">
        <v>5344</v>
      </c>
      <c r="F288" s="195" t="s">
        <v>5345</v>
      </c>
      <c r="G288" s="196" t="s">
        <v>887</v>
      </c>
      <c r="H288" s="197">
        <v>1</v>
      </c>
      <c r="I288" s="198"/>
      <c r="J288" s="199">
        <f>ROUND(I288*H288,2)</f>
        <v>0</v>
      </c>
      <c r="K288" s="195" t="s">
        <v>19</v>
      </c>
      <c r="L288" s="40"/>
      <c r="M288" s="200" t="s">
        <v>19</v>
      </c>
      <c r="N288" s="201" t="s">
        <v>43</v>
      </c>
      <c r="O288" s="65"/>
      <c r="P288" s="202">
        <f>O288*H288</f>
        <v>0</v>
      </c>
      <c r="Q288" s="202">
        <v>0</v>
      </c>
      <c r="R288" s="202">
        <f>Q288*H288</f>
        <v>0</v>
      </c>
      <c r="S288" s="202">
        <v>0</v>
      </c>
      <c r="T288" s="203">
        <f>S288*H288</f>
        <v>0</v>
      </c>
      <c r="U288" s="35"/>
      <c r="V288" s="35"/>
      <c r="W288" s="35"/>
      <c r="X288" s="35"/>
      <c r="Y288" s="35"/>
      <c r="Z288" s="35"/>
      <c r="AA288" s="35"/>
      <c r="AB288" s="35"/>
      <c r="AC288" s="35"/>
      <c r="AD288" s="35"/>
      <c r="AE288" s="35"/>
      <c r="AR288" s="204" t="s">
        <v>212</v>
      </c>
      <c r="AT288" s="204" t="s">
        <v>208</v>
      </c>
      <c r="AU288" s="204" t="s">
        <v>80</v>
      </c>
      <c r="AY288" s="18" t="s">
        <v>206</v>
      </c>
      <c r="BE288" s="205">
        <f>IF(N288="základní",J288,0)</f>
        <v>0</v>
      </c>
      <c r="BF288" s="205">
        <f>IF(N288="snížená",J288,0)</f>
        <v>0</v>
      </c>
      <c r="BG288" s="205">
        <f>IF(N288="zákl. přenesená",J288,0)</f>
        <v>0</v>
      </c>
      <c r="BH288" s="205">
        <f>IF(N288="sníž. přenesená",J288,0)</f>
        <v>0</v>
      </c>
      <c r="BI288" s="205">
        <f>IF(N288="nulová",J288,0)</f>
        <v>0</v>
      </c>
      <c r="BJ288" s="18" t="s">
        <v>80</v>
      </c>
      <c r="BK288" s="205">
        <f>ROUND(I288*H288,2)</f>
        <v>0</v>
      </c>
      <c r="BL288" s="18" t="s">
        <v>212</v>
      </c>
      <c r="BM288" s="204" t="s">
        <v>3069</v>
      </c>
    </row>
    <row r="289" spans="1:65" s="2" customFormat="1" ht="21.75" customHeight="1">
      <c r="A289" s="35"/>
      <c r="B289" s="36"/>
      <c r="C289" s="193" t="s">
        <v>72</v>
      </c>
      <c r="D289" s="193" t="s">
        <v>208</v>
      </c>
      <c r="E289" s="194" t="s">
        <v>5534</v>
      </c>
      <c r="F289" s="195" t="s">
        <v>5535</v>
      </c>
      <c r="G289" s="196" t="s">
        <v>862</v>
      </c>
      <c r="H289" s="197">
        <v>6</v>
      </c>
      <c r="I289" s="198"/>
      <c r="J289" s="199">
        <f>ROUND(I289*H289,2)</f>
        <v>0</v>
      </c>
      <c r="K289" s="195" t="s">
        <v>19</v>
      </c>
      <c r="L289" s="40"/>
      <c r="M289" s="200" t="s">
        <v>19</v>
      </c>
      <c r="N289" s="201" t="s">
        <v>43</v>
      </c>
      <c r="O289" s="65"/>
      <c r="P289" s="202">
        <f>O289*H289</f>
        <v>0</v>
      </c>
      <c r="Q289" s="202">
        <v>0</v>
      </c>
      <c r="R289" s="202">
        <f>Q289*H289</f>
        <v>0</v>
      </c>
      <c r="S289" s="202">
        <v>0</v>
      </c>
      <c r="T289" s="203">
        <f>S289*H289</f>
        <v>0</v>
      </c>
      <c r="U289" s="35"/>
      <c r="V289" s="35"/>
      <c r="W289" s="35"/>
      <c r="X289" s="35"/>
      <c r="Y289" s="35"/>
      <c r="Z289" s="35"/>
      <c r="AA289" s="35"/>
      <c r="AB289" s="35"/>
      <c r="AC289" s="35"/>
      <c r="AD289" s="35"/>
      <c r="AE289" s="35"/>
      <c r="AR289" s="204" t="s">
        <v>212</v>
      </c>
      <c r="AT289" s="204" t="s">
        <v>208</v>
      </c>
      <c r="AU289" s="204" t="s">
        <v>80</v>
      </c>
      <c r="AY289" s="18" t="s">
        <v>206</v>
      </c>
      <c r="BE289" s="205">
        <f>IF(N289="základní",J289,0)</f>
        <v>0</v>
      </c>
      <c r="BF289" s="205">
        <f>IF(N289="snížená",J289,0)</f>
        <v>0</v>
      </c>
      <c r="BG289" s="205">
        <f>IF(N289="zákl. přenesená",J289,0)</f>
        <v>0</v>
      </c>
      <c r="BH289" s="205">
        <f>IF(N289="sníž. přenesená",J289,0)</f>
        <v>0</v>
      </c>
      <c r="BI289" s="205">
        <f>IF(N289="nulová",J289,0)</f>
        <v>0</v>
      </c>
      <c r="BJ289" s="18" t="s">
        <v>80</v>
      </c>
      <c r="BK289" s="205">
        <f>ROUND(I289*H289,2)</f>
        <v>0</v>
      </c>
      <c r="BL289" s="18" t="s">
        <v>212</v>
      </c>
      <c r="BM289" s="204" t="s">
        <v>3079</v>
      </c>
    </row>
    <row r="290" spans="1:65" s="2" customFormat="1" ht="29.25">
      <c r="A290" s="35"/>
      <c r="B290" s="36"/>
      <c r="C290" s="37"/>
      <c r="D290" s="208" t="s">
        <v>1104</v>
      </c>
      <c r="E290" s="37"/>
      <c r="F290" s="221" t="s">
        <v>5522</v>
      </c>
      <c r="G290" s="37"/>
      <c r="H290" s="37"/>
      <c r="I290" s="116"/>
      <c r="J290" s="37"/>
      <c r="K290" s="37"/>
      <c r="L290" s="40"/>
      <c r="M290" s="222"/>
      <c r="N290" s="223"/>
      <c r="O290" s="65"/>
      <c r="P290" s="65"/>
      <c r="Q290" s="65"/>
      <c r="R290" s="65"/>
      <c r="S290" s="65"/>
      <c r="T290" s="66"/>
      <c r="U290" s="35"/>
      <c r="V290" s="35"/>
      <c r="W290" s="35"/>
      <c r="X290" s="35"/>
      <c r="Y290" s="35"/>
      <c r="Z290" s="35"/>
      <c r="AA290" s="35"/>
      <c r="AB290" s="35"/>
      <c r="AC290" s="35"/>
      <c r="AD290" s="35"/>
      <c r="AE290" s="35"/>
      <c r="AT290" s="18" t="s">
        <v>1104</v>
      </c>
      <c r="AU290" s="18" t="s">
        <v>80</v>
      </c>
    </row>
    <row r="291" spans="1:65" s="2" customFormat="1" ht="16.5" customHeight="1">
      <c r="A291" s="35"/>
      <c r="B291" s="36"/>
      <c r="C291" s="193" t="s">
        <v>72</v>
      </c>
      <c r="D291" s="193" t="s">
        <v>208</v>
      </c>
      <c r="E291" s="194" t="s">
        <v>5536</v>
      </c>
      <c r="F291" s="195" t="s">
        <v>5537</v>
      </c>
      <c r="G291" s="196" t="s">
        <v>862</v>
      </c>
      <c r="H291" s="197">
        <v>9</v>
      </c>
      <c r="I291" s="198"/>
      <c r="J291" s="199">
        <f>ROUND(I291*H291,2)</f>
        <v>0</v>
      </c>
      <c r="K291" s="195" t="s">
        <v>19</v>
      </c>
      <c r="L291" s="40"/>
      <c r="M291" s="200" t="s">
        <v>19</v>
      </c>
      <c r="N291" s="201" t="s">
        <v>43</v>
      </c>
      <c r="O291" s="65"/>
      <c r="P291" s="202">
        <f>O291*H291</f>
        <v>0</v>
      </c>
      <c r="Q291" s="202">
        <v>0</v>
      </c>
      <c r="R291" s="202">
        <f>Q291*H291</f>
        <v>0</v>
      </c>
      <c r="S291" s="202">
        <v>0</v>
      </c>
      <c r="T291" s="203">
        <f>S291*H291</f>
        <v>0</v>
      </c>
      <c r="U291" s="35"/>
      <c r="V291" s="35"/>
      <c r="W291" s="35"/>
      <c r="X291" s="35"/>
      <c r="Y291" s="35"/>
      <c r="Z291" s="35"/>
      <c r="AA291" s="35"/>
      <c r="AB291" s="35"/>
      <c r="AC291" s="35"/>
      <c r="AD291" s="35"/>
      <c r="AE291" s="35"/>
      <c r="AR291" s="204" t="s">
        <v>212</v>
      </c>
      <c r="AT291" s="204" t="s">
        <v>208</v>
      </c>
      <c r="AU291" s="204" t="s">
        <v>80</v>
      </c>
      <c r="AY291" s="18" t="s">
        <v>206</v>
      </c>
      <c r="BE291" s="205">
        <f>IF(N291="základní",J291,0)</f>
        <v>0</v>
      </c>
      <c r="BF291" s="205">
        <f>IF(N291="snížená",J291,0)</f>
        <v>0</v>
      </c>
      <c r="BG291" s="205">
        <f>IF(N291="zákl. přenesená",J291,0)</f>
        <v>0</v>
      </c>
      <c r="BH291" s="205">
        <f>IF(N291="sníž. přenesená",J291,0)</f>
        <v>0</v>
      </c>
      <c r="BI291" s="205">
        <f>IF(N291="nulová",J291,0)</f>
        <v>0</v>
      </c>
      <c r="BJ291" s="18" t="s">
        <v>80</v>
      </c>
      <c r="BK291" s="205">
        <f>ROUND(I291*H291,2)</f>
        <v>0</v>
      </c>
      <c r="BL291" s="18" t="s">
        <v>212</v>
      </c>
      <c r="BM291" s="204" t="s">
        <v>3090</v>
      </c>
    </row>
    <row r="292" spans="1:65" s="2" customFormat="1" ht="16.5" customHeight="1">
      <c r="A292" s="35"/>
      <c r="B292" s="36"/>
      <c r="C292" s="193" t="s">
        <v>72</v>
      </c>
      <c r="D292" s="193" t="s">
        <v>208</v>
      </c>
      <c r="E292" s="194" t="s">
        <v>5476</v>
      </c>
      <c r="F292" s="195" t="s">
        <v>5477</v>
      </c>
      <c r="G292" s="196" t="s">
        <v>862</v>
      </c>
      <c r="H292" s="197">
        <v>1</v>
      </c>
      <c r="I292" s="198"/>
      <c r="J292" s="199">
        <f>ROUND(I292*H292,2)</f>
        <v>0</v>
      </c>
      <c r="K292" s="195" t="s">
        <v>19</v>
      </c>
      <c r="L292" s="40"/>
      <c r="M292" s="200" t="s">
        <v>19</v>
      </c>
      <c r="N292" s="201" t="s">
        <v>43</v>
      </c>
      <c r="O292" s="65"/>
      <c r="P292" s="202">
        <f>O292*H292</f>
        <v>0</v>
      </c>
      <c r="Q292" s="202">
        <v>0</v>
      </c>
      <c r="R292" s="202">
        <f>Q292*H292</f>
        <v>0</v>
      </c>
      <c r="S292" s="202">
        <v>0</v>
      </c>
      <c r="T292" s="203">
        <f>S292*H292</f>
        <v>0</v>
      </c>
      <c r="U292" s="35"/>
      <c r="V292" s="35"/>
      <c r="W292" s="35"/>
      <c r="X292" s="35"/>
      <c r="Y292" s="35"/>
      <c r="Z292" s="35"/>
      <c r="AA292" s="35"/>
      <c r="AB292" s="35"/>
      <c r="AC292" s="35"/>
      <c r="AD292" s="35"/>
      <c r="AE292" s="35"/>
      <c r="AR292" s="204" t="s">
        <v>212</v>
      </c>
      <c r="AT292" s="204" t="s">
        <v>208</v>
      </c>
      <c r="AU292" s="204" t="s">
        <v>80</v>
      </c>
      <c r="AY292" s="18" t="s">
        <v>206</v>
      </c>
      <c r="BE292" s="205">
        <f>IF(N292="základní",J292,0)</f>
        <v>0</v>
      </c>
      <c r="BF292" s="205">
        <f>IF(N292="snížená",J292,0)</f>
        <v>0</v>
      </c>
      <c r="BG292" s="205">
        <f>IF(N292="zákl. přenesená",J292,0)</f>
        <v>0</v>
      </c>
      <c r="BH292" s="205">
        <f>IF(N292="sníž. přenesená",J292,0)</f>
        <v>0</v>
      </c>
      <c r="BI292" s="205">
        <f>IF(N292="nulová",J292,0)</f>
        <v>0</v>
      </c>
      <c r="BJ292" s="18" t="s">
        <v>80</v>
      </c>
      <c r="BK292" s="205">
        <f>ROUND(I292*H292,2)</f>
        <v>0</v>
      </c>
      <c r="BL292" s="18" t="s">
        <v>212</v>
      </c>
      <c r="BM292" s="204" t="s">
        <v>3100</v>
      </c>
    </row>
    <row r="293" spans="1:65" s="2" customFormat="1" ht="16.5" customHeight="1">
      <c r="A293" s="35"/>
      <c r="B293" s="36"/>
      <c r="C293" s="193" t="s">
        <v>72</v>
      </c>
      <c r="D293" s="193" t="s">
        <v>208</v>
      </c>
      <c r="E293" s="194" t="s">
        <v>5538</v>
      </c>
      <c r="F293" s="195" t="s">
        <v>5539</v>
      </c>
      <c r="G293" s="196" t="s">
        <v>862</v>
      </c>
      <c r="H293" s="197">
        <v>1</v>
      </c>
      <c r="I293" s="198"/>
      <c r="J293" s="199">
        <f>ROUND(I293*H293,2)</f>
        <v>0</v>
      </c>
      <c r="K293" s="195" t="s">
        <v>19</v>
      </c>
      <c r="L293" s="40"/>
      <c r="M293" s="200" t="s">
        <v>19</v>
      </c>
      <c r="N293" s="201" t="s">
        <v>43</v>
      </c>
      <c r="O293" s="65"/>
      <c r="P293" s="202">
        <f>O293*H293</f>
        <v>0</v>
      </c>
      <c r="Q293" s="202">
        <v>0</v>
      </c>
      <c r="R293" s="202">
        <f>Q293*H293</f>
        <v>0</v>
      </c>
      <c r="S293" s="202">
        <v>0</v>
      </c>
      <c r="T293" s="203">
        <f>S293*H293</f>
        <v>0</v>
      </c>
      <c r="U293" s="35"/>
      <c r="V293" s="35"/>
      <c r="W293" s="35"/>
      <c r="X293" s="35"/>
      <c r="Y293" s="35"/>
      <c r="Z293" s="35"/>
      <c r="AA293" s="35"/>
      <c r="AB293" s="35"/>
      <c r="AC293" s="35"/>
      <c r="AD293" s="35"/>
      <c r="AE293" s="35"/>
      <c r="AR293" s="204" t="s">
        <v>212</v>
      </c>
      <c r="AT293" s="204" t="s">
        <v>208</v>
      </c>
      <c r="AU293" s="204" t="s">
        <v>80</v>
      </c>
      <c r="AY293" s="18" t="s">
        <v>206</v>
      </c>
      <c r="BE293" s="205">
        <f>IF(N293="základní",J293,0)</f>
        <v>0</v>
      </c>
      <c r="BF293" s="205">
        <f>IF(N293="snížená",J293,0)</f>
        <v>0</v>
      </c>
      <c r="BG293" s="205">
        <f>IF(N293="zákl. přenesená",J293,0)</f>
        <v>0</v>
      </c>
      <c r="BH293" s="205">
        <f>IF(N293="sníž. přenesená",J293,0)</f>
        <v>0</v>
      </c>
      <c r="BI293" s="205">
        <f>IF(N293="nulová",J293,0)</f>
        <v>0</v>
      </c>
      <c r="BJ293" s="18" t="s">
        <v>80</v>
      </c>
      <c r="BK293" s="205">
        <f>ROUND(I293*H293,2)</f>
        <v>0</v>
      </c>
      <c r="BL293" s="18" t="s">
        <v>212</v>
      </c>
      <c r="BM293" s="204" t="s">
        <v>3110</v>
      </c>
    </row>
    <row r="294" spans="1:65" s="2" customFormat="1" ht="16.5" customHeight="1">
      <c r="A294" s="35"/>
      <c r="B294" s="36"/>
      <c r="C294" s="193" t="s">
        <v>72</v>
      </c>
      <c r="D294" s="193" t="s">
        <v>208</v>
      </c>
      <c r="E294" s="194" t="s">
        <v>5480</v>
      </c>
      <c r="F294" s="195" t="s">
        <v>5481</v>
      </c>
      <c r="G294" s="196" t="s">
        <v>862</v>
      </c>
      <c r="H294" s="197">
        <v>1</v>
      </c>
      <c r="I294" s="198"/>
      <c r="J294" s="199">
        <f>ROUND(I294*H294,2)</f>
        <v>0</v>
      </c>
      <c r="K294" s="195" t="s">
        <v>19</v>
      </c>
      <c r="L294" s="40"/>
      <c r="M294" s="200" t="s">
        <v>19</v>
      </c>
      <c r="N294" s="201" t="s">
        <v>43</v>
      </c>
      <c r="O294" s="65"/>
      <c r="P294" s="202">
        <f>O294*H294</f>
        <v>0</v>
      </c>
      <c r="Q294" s="202">
        <v>0</v>
      </c>
      <c r="R294" s="202">
        <f>Q294*H294</f>
        <v>0</v>
      </c>
      <c r="S294" s="202">
        <v>0</v>
      </c>
      <c r="T294" s="203">
        <f>S294*H294</f>
        <v>0</v>
      </c>
      <c r="U294" s="35"/>
      <c r="V294" s="35"/>
      <c r="W294" s="35"/>
      <c r="X294" s="35"/>
      <c r="Y294" s="35"/>
      <c r="Z294" s="35"/>
      <c r="AA294" s="35"/>
      <c r="AB294" s="35"/>
      <c r="AC294" s="35"/>
      <c r="AD294" s="35"/>
      <c r="AE294" s="35"/>
      <c r="AR294" s="204" t="s">
        <v>212</v>
      </c>
      <c r="AT294" s="204" t="s">
        <v>208</v>
      </c>
      <c r="AU294" s="204" t="s">
        <v>80</v>
      </c>
      <c r="AY294" s="18" t="s">
        <v>206</v>
      </c>
      <c r="BE294" s="205">
        <f>IF(N294="základní",J294,0)</f>
        <v>0</v>
      </c>
      <c r="BF294" s="205">
        <f>IF(N294="snížená",J294,0)</f>
        <v>0</v>
      </c>
      <c r="BG294" s="205">
        <f>IF(N294="zákl. přenesená",J294,0)</f>
        <v>0</v>
      </c>
      <c r="BH294" s="205">
        <f>IF(N294="sníž. přenesená",J294,0)</f>
        <v>0</v>
      </c>
      <c r="BI294" s="205">
        <f>IF(N294="nulová",J294,0)</f>
        <v>0</v>
      </c>
      <c r="BJ294" s="18" t="s">
        <v>80</v>
      </c>
      <c r="BK294" s="205">
        <f>ROUND(I294*H294,2)</f>
        <v>0</v>
      </c>
      <c r="BL294" s="18" t="s">
        <v>212</v>
      </c>
      <c r="BM294" s="204" t="s">
        <v>3120</v>
      </c>
    </row>
    <row r="295" spans="1:65" s="2" customFormat="1" ht="16.5" customHeight="1">
      <c r="A295" s="35"/>
      <c r="B295" s="36"/>
      <c r="C295" s="193" t="s">
        <v>72</v>
      </c>
      <c r="D295" s="193" t="s">
        <v>208</v>
      </c>
      <c r="E295" s="194" t="s">
        <v>5540</v>
      </c>
      <c r="F295" s="195" t="s">
        <v>5541</v>
      </c>
      <c r="G295" s="196" t="s">
        <v>862</v>
      </c>
      <c r="H295" s="197">
        <v>2</v>
      </c>
      <c r="I295" s="198"/>
      <c r="J295" s="199">
        <f>ROUND(I295*H295,2)</f>
        <v>0</v>
      </c>
      <c r="K295" s="195" t="s">
        <v>19</v>
      </c>
      <c r="L295" s="40"/>
      <c r="M295" s="200" t="s">
        <v>19</v>
      </c>
      <c r="N295" s="201" t="s">
        <v>43</v>
      </c>
      <c r="O295" s="65"/>
      <c r="P295" s="202">
        <f>O295*H295</f>
        <v>0</v>
      </c>
      <c r="Q295" s="202">
        <v>0</v>
      </c>
      <c r="R295" s="202">
        <f>Q295*H295</f>
        <v>0</v>
      </c>
      <c r="S295" s="202">
        <v>0</v>
      </c>
      <c r="T295" s="203">
        <f>S295*H295</f>
        <v>0</v>
      </c>
      <c r="U295" s="35"/>
      <c r="V295" s="35"/>
      <c r="W295" s="35"/>
      <c r="X295" s="35"/>
      <c r="Y295" s="35"/>
      <c r="Z295" s="35"/>
      <c r="AA295" s="35"/>
      <c r="AB295" s="35"/>
      <c r="AC295" s="35"/>
      <c r="AD295" s="35"/>
      <c r="AE295" s="35"/>
      <c r="AR295" s="204" t="s">
        <v>212</v>
      </c>
      <c r="AT295" s="204" t="s">
        <v>208</v>
      </c>
      <c r="AU295" s="204" t="s">
        <v>80</v>
      </c>
      <c r="AY295" s="18" t="s">
        <v>206</v>
      </c>
      <c r="BE295" s="205">
        <f>IF(N295="základní",J295,0)</f>
        <v>0</v>
      </c>
      <c r="BF295" s="205">
        <f>IF(N295="snížená",J295,0)</f>
        <v>0</v>
      </c>
      <c r="BG295" s="205">
        <f>IF(N295="zákl. přenesená",J295,0)</f>
        <v>0</v>
      </c>
      <c r="BH295" s="205">
        <f>IF(N295="sníž. přenesená",J295,0)</f>
        <v>0</v>
      </c>
      <c r="BI295" s="205">
        <f>IF(N295="nulová",J295,0)</f>
        <v>0</v>
      </c>
      <c r="BJ295" s="18" t="s">
        <v>80</v>
      </c>
      <c r="BK295" s="205">
        <f>ROUND(I295*H295,2)</f>
        <v>0</v>
      </c>
      <c r="BL295" s="18" t="s">
        <v>212</v>
      </c>
      <c r="BM295" s="204" t="s">
        <v>3132</v>
      </c>
    </row>
    <row r="296" spans="1:65" s="2" customFormat="1" ht="19.5">
      <c r="A296" s="35"/>
      <c r="B296" s="36"/>
      <c r="C296" s="37"/>
      <c r="D296" s="208" t="s">
        <v>1104</v>
      </c>
      <c r="E296" s="37"/>
      <c r="F296" s="221" t="s">
        <v>5542</v>
      </c>
      <c r="G296" s="37"/>
      <c r="H296" s="37"/>
      <c r="I296" s="116"/>
      <c r="J296" s="37"/>
      <c r="K296" s="37"/>
      <c r="L296" s="40"/>
      <c r="M296" s="222"/>
      <c r="N296" s="223"/>
      <c r="O296" s="65"/>
      <c r="P296" s="65"/>
      <c r="Q296" s="65"/>
      <c r="R296" s="65"/>
      <c r="S296" s="65"/>
      <c r="T296" s="66"/>
      <c r="U296" s="35"/>
      <c r="V296" s="35"/>
      <c r="W296" s="35"/>
      <c r="X296" s="35"/>
      <c r="Y296" s="35"/>
      <c r="Z296" s="35"/>
      <c r="AA296" s="35"/>
      <c r="AB296" s="35"/>
      <c r="AC296" s="35"/>
      <c r="AD296" s="35"/>
      <c r="AE296" s="35"/>
      <c r="AT296" s="18" t="s">
        <v>1104</v>
      </c>
      <c r="AU296" s="18" t="s">
        <v>80</v>
      </c>
    </row>
    <row r="297" spans="1:65" s="2" customFormat="1" ht="16.5" customHeight="1">
      <c r="A297" s="35"/>
      <c r="B297" s="36"/>
      <c r="C297" s="193" t="s">
        <v>72</v>
      </c>
      <c r="D297" s="193" t="s">
        <v>208</v>
      </c>
      <c r="E297" s="194" t="s">
        <v>5543</v>
      </c>
      <c r="F297" s="195" t="s">
        <v>5544</v>
      </c>
      <c r="G297" s="196" t="s">
        <v>862</v>
      </c>
      <c r="H297" s="197">
        <v>2</v>
      </c>
      <c r="I297" s="198"/>
      <c r="J297" s="199">
        <f>ROUND(I297*H297,2)</f>
        <v>0</v>
      </c>
      <c r="K297" s="195" t="s">
        <v>19</v>
      </c>
      <c r="L297" s="40"/>
      <c r="M297" s="200" t="s">
        <v>19</v>
      </c>
      <c r="N297" s="201" t="s">
        <v>43</v>
      </c>
      <c r="O297" s="65"/>
      <c r="P297" s="202">
        <f>O297*H297</f>
        <v>0</v>
      </c>
      <c r="Q297" s="202">
        <v>0</v>
      </c>
      <c r="R297" s="202">
        <f>Q297*H297</f>
        <v>0</v>
      </c>
      <c r="S297" s="202">
        <v>0</v>
      </c>
      <c r="T297" s="203">
        <f>S297*H297</f>
        <v>0</v>
      </c>
      <c r="U297" s="35"/>
      <c r="V297" s="35"/>
      <c r="W297" s="35"/>
      <c r="X297" s="35"/>
      <c r="Y297" s="35"/>
      <c r="Z297" s="35"/>
      <c r="AA297" s="35"/>
      <c r="AB297" s="35"/>
      <c r="AC297" s="35"/>
      <c r="AD297" s="35"/>
      <c r="AE297" s="35"/>
      <c r="AR297" s="204" t="s">
        <v>212</v>
      </c>
      <c r="AT297" s="204" t="s">
        <v>208</v>
      </c>
      <c r="AU297" s="204" t="s">
        <v>80</v>
      </c>
      <c r="AY297" s="18" t="s">
        <v>206</v>
      </c>
      <c r="BE297" s="205">
        <f>IF(N297="základní",J297,0)</f>
        <v>0</v>
      </c>
      <c r="BF297" s="205">
        <f>IF(N297="snížená",J297,0)</f>
        <v>0</v>
      </c>
      <c r="BG297" s="205">
        <f>IF(N297="zákl. přenesená",J297,0)</f>
        <v>0</v>
      </c>
      <c r="BH297" s="205">
        <f>IF(N297="sníž. přenesená",J297,0)</f>
        <v>0</v>
      </c>
      <c r="BI297" s="205">
        <f>IF(N297="nulová",J297,0)</f>
        <v>0</v>
      </c>
      <c r="BJ297" s="18" t="s">
        <v>80</v>
      </c>
      <c r="BK297" s="205">
        <f>ROUND(I297*H297,2)</f>
        <v>0</v>
      </c>
      <c r="BL297" s="18" t="s">
        <v>212</v>
      </c>
      <c r="BM297" s="204" t="s">
        <v>3144</v>
      </c>
    </row>
    <row r="298" spans="1:65" s="2" customFormat="1" ht="19.5">
      <c r="A298" s="35"/>
      <c r="B298" s="36"/>
      <c r="C298" s="37"/>
      <c r="D298" s="208" t="s">
        <v>1104</v>
      </c>
      <c r="E298" s="37"/>
      <c r="F298" s="221" t="s">
        <v>5545</v>
      </c>
      <c r="G298" s="37"/>
      <c r="H298" s="37"/>
      <c r="I298" s="116"/>
      <c r="J298" s="37"/>
      <c r="K298" s="37"/>
      <c r="L298" s="40"/>
      <c r="M298" s="222"/>
      <c r="N298" s="223"/>
      <c r="O298" s="65"/>
      <c r="P298" s="65"/>
      <c r="Q298" s="65"/>
      <c r="R298" s="65"/>
      <c r="S298" s="65"/>
      <c r="T298" s="66"/>
      <c r="U298" s="35"/>
      <c r="V298" s="35"/>
      <c r="W298" s="35"/>
      <c r="X298" s="35"/>
      <c r="Y298" s="35"/>
      <c r="Z298" s="35"/>
      <c r="AA298" s="35"/>
      <c r="AB298" s="35"/>
      <c r="AC298" s="35"/>
      <c r="AD298" s="35"/>
      <c r="AE298" s="35"/>
      <c r="AT298" s="18" t="s">
        <v>1104</v>
      </c>
      <c r="AU298" s="18" t="s">
        <v>80</v>
      </c>
    </row>
    <row r="299" spans="1:65" s="2" customFormat="1" ht="21.75" customHeight="1">
      <c r="A299" s="35"/>
      <c r="B299" s="36"/>
      <c r="C299" s="193" t="s">
        <v>72</v>
      </c>
      <c r="D299" s="193" t="s">
        <v>208</v>
      </c>
      <c r="E299" s="194" t="s">
        <v>5458</v>
      </c>
      <c r="F299" s="195" t="s">
        <v>5459</v>
      </c>
      <c r="G299" s="196" t="s">
        <v>5192</v>
      </c>
      <c r="H299" s="197">
        <v>40</v>
      </c>
      <c r="I299" s="198"/>
      <c r="J299" s="199">
        <f t="shared" ref="J299:J306" si="100">ROUND(I299*H299,2)</f>
        <v>0</v>
      </c>
      <c r="K299" s="195" t="s">
        <v>19</v>
      </c>
      <c r="L299" s="40"/>
      <c r="M299" s="200" t="s">
        <v>19</v>
      </c>
      <c r="N299" s="201" t="s">
        <v>43</v>
      </c>
      <c r="O299" s="65"/>
      <c r="P299" s="202">
        <f t="shared" ref="P299:P306" si="101">O299*H299</f>
        <v>0</v>
      </c>
      <c r="Q299" s="202">
        <v>0</v>
      </c>
      <c r="R299" s="202">
        <f t="shared" ref="R299:R306" si="102">Q299*H299</f>
        <v>0</v>
      </c>
      <c r="S299" s="202">
        <v>0</v>
      </c>
      <c r="T299" s="203">
        <f t="shared" ref="T299:T306" si="103">S299*H299</f>
        <v>0</v>
      </c>
      <c r="U299" s="35"/>
      <c r="V299" s="35"/>
      <c r="W299" s="35"/>
      <c r="X299" s="35"/>
      <c r="Y299" s="35"/>
      <c r="Z299" s="35"/>
      <c r="AA299" s="35"/>
      <c r="AB299" s="35"/>
      <c r="AC299" s="35"/>
      <c r="AD299" s="35"/>
      <c r="AE299" s="35"/>
      <c r="AR299" s="204" t="s">
        <v>212</v>
      </c>
      <c r="AT299" s="204" t="s">
        <v>208</v>
      </c>
      <c r="AU299" s="204" t="s">
        <v>80</v>
      </c>
      <c r="AY299" s="18" t="s">
        <v>206</v>
      </c>
      <c r="BE299" s="205">
        <f t="shared" ref="BE299:BE306" si="104">IF(N299="základní",J299,0)</f>
        <v>0</v>
      </c>
      <c r="BF299" s="205">
        <f t="shared" ref="BF299:BF306" si="105">IF(N299="snížená",J299,0)</f>
        <v>0</v>
      </c>
      <c r="BG299" s="205">
        <f t="shared" ref="BG299:BG306" si="106">IF(N299="zákl. přenesená",J299,0)</f>
        <v>0</v>
      </c>
      <c r="BH299" s="205">
        <f t="shared" ref="BH299:BH306" si="107">IF(N299="sníž. přenesená",J299,0)</f>
        <v>0</v>
      </c>
      <c r="BI299" s="205">
        <f t="shared" ref="BI299:BI306" si="108">IF(N299="nulová",J299,0)</f>
        <v>0</v>
      </c>
      <c r="BJ299" s="18" t="s">
        <v>80</v>
      </c>
      <c r="BK299" s="205">
        <f t="shared" ref="BK299:BK306" si="109">ROUND(I299*H299,2)</f>
        <v>0</v>
      </c>
      <c r="BL299" s="18" t="s">
        <v>212</v>
      </c>
      <c r="BM299" s="204" t="s">
        <v>3155</v>
      </c>
    </row>
    <row r="300" spans="1:65" s="2" customFormat="1" ht="21.75" customHeight="1">
      <c r="A300" s="35"/>
      <c r="B300" s="36"/>
      <c r="C300" s="193" t="s">
        <v>72</v>
      </c>
      <c r="D300" s="193" t="s">
        <v>208</v>
      </c>
      <c r="E300" s="194" t="s">
        <v>5546</v>
      </c>
      <c r="F300" s="195" t="s">
        <v>5547</v>
      </c>
      <c r="G300" s="196" t="s">
        <v>5192</v>
      </c>
      <c r="H300" s="197">
        <v>35</v>
      </c>
      <c r="I300" s="198"/>
      <c r="J300" s="199">
        <f t="shared" si="100"/>
        <v>0</v>
      </c>
      <c r="K300" s="195" t="s">
        <v>19</v>
      </c>
      <c r="L300" s="40"/>
      <c r="M300" s="200" t="s">
        <v>19</v>
      </c>
      <c r="N300" s="201" t="s">
        <v>43</v>
      </c>
      <c r="O300" s="65"/>
      <c r="P300" s="202">
        <f t="shared" si="101"/>
        <v>0</v>
      </c>
      <c r="Q300" s="202">
        <v>0</v>
      </c>
      <c r="R300" s="202">
        <f t="shared" si="102"/>
        <v>0</v>
      </c>
      <c r="S300" s="202">
        <v>0</v>
      </c>
      <c r="T300" s="203">
        <f t="shared" si="103"/>
        <v>0</v>
      </c>
      <c r="U300" s="35"/>
      <c r="V300" s="35"/>
      <c r="W300" s="35"/>
      <c r="X300" s="35"/>
      <c r="Y300" s="35"/>
      <c r="Z300" s="35"/>
      <c r="AA300" s="35"/>
      <c r="AB300" s="35"/>
      <c r="AC300" s="35"/>
      <c r="AD300" s="35"/>
      <c r="AE300" s="35"/>
      <c r="AR300" s="204" t="s">
        <v>212</v>
      </c>
      <c r="AT300" s="204" t="s">
        <v>208</v>
      </c>
      <c r="AU300" s="204" t="s">
        <v>80</v>
      </c>
      <c r="AY300" s="18" t="s">
        <v>206</v>
      </c>
      <c r="BE300" s="205">
        <f t="shared" si="104"/>
        <v>0</v>
      </c>
      <c r="BF300" s="205">
        <f t="shared" si="105"/>
        <v>0</v>
      </c>
      <c r="BG300" s="205">
        <f t="shared" si="106"/>
        <v>0</v>
      </c>
      <c r="BH300" s="205">
        <f t="shared" si="107"/>
        <v>0</v>
      </c>
      <c r="BI300" s="205">
        <f t="shared" si="108"/>
        <v>0</v>
      </c>
      <c r="BJ300" s="18" t="s">
        <v>80</v>
      </c>
      <c r="BK300" s="205">
        <f t="shared" si="109"/>
        <v>0</v>
      </c>
      <c r="BL300" s="18" t="s">
        <v>212</v>
      </c>
      <c r="BM300" s="204" t="s">
        <v>3168</v>
      </c>
    </row>
    <row r="301" spans="1:65" s="2" customFormat="1" ht="21.75" customHeight="1">
      <c r="A301" s="35"/>
      <c r="B301" s="36"/>
      <c r="C301" s="193" t="s">
        <v>72</v>
      </c>
      <c r="D301" s="193" t="s">
        <v>208</v>
      </c>
      <c r="E301" s="194" t="s">
        <v>5397</v>
      </c>
      <c r="F301" s="195" t="s">
        <v>5398</v>
      </c>
      <c r="G301" s="196" t="s">
        <v>5192</v>
      </c>
      <c r="H301" s="197">
        <v>35</v>
      </c>
      <c r="I301" s="198"/>
      <c r="J301" s="199">
        <f t="shared" si="100"/>
        <v>0</v>
      </c>
      <c r="K301" s="195" t="s">
        <v>19</v>
      </c>
      <c r="L301" s="40"/>
      <c r="M301" s="200" t="s">
        <v>19</v>
      </c>
      <c r="N301" s="201" t="s">
        <v>43</v>
      </c>
      <c r="O301" s="65"/>
      <c r="P301" s="202">
        <f t="shared" si="101"/>
        <v>0</v>
      </c>
      <c r="Q301" s="202">
        <v>0</v>
      </c>
      <c r="R301" s="202">
        <f t="shared" si="102"/>
        <v>0</v>
      </c>
      <c r="S301" s="202">
        <v>0</v>
      </c>
      <c r="T301" s="203">
        <f t="shared" si="103"/>
        <v>0</v>
      </c>
      <c r="U301" s="35"/>
      <c r="V301" s="35"/>
      <c r="W301" s="35"/>
      <c r="X301" s="35"/>
      <c r="Y301" s="35"/>
      <c r="Z301" s="35"/>
      <c r="AA301" s="35"/>
      <c r="AB301" s="35"/>
      <c r="AC301" s="35"/>
      <c r="AD301" s="35"/>
      <c r="AE301" s="35"/>
      <c r="AR301" s="204" t="s">
        <v>212</v>
      </c>
      <c r="AT301" s="204" t="s">
        <v>208</v>
      </c>
      <c r="AU301" s="204" t="s">
        <v>80</v>
      </c>
      <c r="AY301" s="18" t="s">
        <v>206</v>
      </c>
      <c r="BE301" s="205">
        <f t="shared" si="104"/>
        <v>0</v>
      </c>
      <c r="BF301" s="205">
        <f t="shared" si="105"/>
        <v>0</v>
      </c>
      <c r="BG301" s="205">
        <f t="shared" si="106"/>
        <v>0</v>
      </c>
      <c r="BH301" s="205">
        <f t="shared" si="107"/>
        <v>0</v>
      </c>
      <c r="BI301" s="205">
        <f t="shared" si="108"/>
        <v>0</v>
      </c>
      <c r="BJ301" s="18" t="s">
        <v>80</v>
      </c>
      <c r="BK301" s="205">
        <f t="shared" si="109"/>
        <v>0</v>
      </c>
      <c r="BL301" s="18" t="s">
        <v>212</v>
      </c>
      <c r="BM301" s="204" t="s">
        <v>3178</v>
      </c>
    </row>
    <row r="302" spans="1:65" s="2" customFormat="1" ht="21.75" customHeight="1">
      <c r="A302" s="35"/>
      <c r="B302" s="36"/>
      <c r="C302" s="193" t="s">
        <v>72</v>
      </c>
      <c r="D302" s="193" t="s">
        <v>208</v>
      </c>
      <c r="E302" s="194" t="s">
        <v>5403</v>
      </c>
      <c r="F302" s="195" t="s">
        <v>5404</v>
      </c>
      <c r="G302" s="196" t="s">
        <v>5192</v>
      </c>
      <c r="H302" s="197">
        <v>20</v>
      </c>
      <c r="I302" s="198"/>
      <c r="J302" s="199">
        <f t="shared" si="100"/>
        <v>0</v>
      </c>
      <c r="K302" s="195" t="s">
        <v>19</v>
      </c>
      <c r="L302" s="40"/>
      <c r="M302" s="200" t="s">
        <v>19</v>
      </c>
      <c r="N302" s="201" t="s">
        <v>43</v>
      </c>
      <c r="O302" s="65"/>
      <c r="P302" s="202">
        <f t="shared" si="101"/>
        <v>0</v>
      </c>
      <c r="Q302" s="202">
        <v>0</v>
      </c>
      <c r="R302" s="202">
        <f t="shared" si="102"/>
        <v>0</v>
      </c>
      <c r="S302" s="202">
        <v>0</v>
      </c>
      <c r="T302" s="203">
        <f t="shared" si="103"/>
        <v>0</v>
      </c>
      <c r="U302" s="35"/>
      <c r="V302" s="35"/>
      <c r="W302" s="35"/>
      <c r="X302" s="35"/>
      <c r="Y302" s="35"/>
      <c r="Z302" s="35"/>
      <c r="AA302" s="35"/>
      <c r="AB302" s="35"/>
      <c r="AC302" s="35"/>
      <c r="AD302" s="35"/>
      <c r="AE302" s="35"/>
      <c r="AR302" s="204" t="s">
        <v>212</v>
      </c>
      <c r="AT302" s="204" t="s">
        <v>208</v>
      </c>
      <c r="AU302" s="204" t="s">
        <v>80</v>
      </c>
      <c r="AY302" s="18" t="s">
        <v>206</v>
      </c>
      <c r="BE302" s="205">
        <f t="shared" si="104"/>
        <v>0</v>
      </c>
      <c r="BF302" s="205">
        <f t="shared" si="105"/>
        <v>0</v>
      </c>
      <c r="BG302" s="205">
        <f t="shared" si="106"/>
        <v>0</v>
      </c>
      <c r="BH302" s="205">
        <f t="shared" si="107"/>
        <v>0</v>
      </c>
      <c r="BI302" s="205">
        <f t="shared" si="108"/>
        <v>0</v>
      </c>
      <c r="BJ302" s="18" t="s">
        <v>80</v>
      </c>
      <c r="BK302" s="205">
        <f t="shared" si="109"/>
        <v>0</v>
      </c>
      <c r="BL302" s="18" t="s">
        <v>212</v>
      </c>
      <c r="BM302" s="204" t="s">
        <v>3188</v>
      </c>
    </row>
    <row r="303" spans="1:65" s="2" customFormat="1" ht="21.75" customHeight="1">
      <c r="A303" s="35"/>
      <c r="B303" s="36"/>
      <c r="C303" s="193" t="s">
        <v>72</v>
      </c>
      <c r="D303" s="193" t="s">
        <v>208</v>
      </c>
      <c r="E303" s="194" t="s">
        <v>5409</v>
      </c>
      <c r="F303" s="195" t="s">
        <v>5410</v>
      </c>
      <c r="G303" s="196" t="s">
        <v>325</v>
      </c>
      <c r="H303" s="197">
        <v>180</v>
      </c>
      <c r="I303" s="198"/>
      <c r="J303" s="199">
        <f t="shared" si="100"/>
        <v>0</v>
      </c>
      <c r="K303" s="195" t="s">
        <v>19</v>
      </c>
      <c r="L303" s="40"/>
      <c r="M303" s="200" t="s">
        <v>19</v>
      </c>
      <c r="N303" s="201" t="s">
        <v>43</v>
      </c>
      <c r="O303" s="65"/>
      <c r="P303" s="202">
        <f t="shared" si="101"/>
        <v>0</v>
      </c>
      <c r="Q303" s="202">
        <v>0</v>
      </c>
      <c r="R303" s="202">
        <f t="shared" si="102"/>
        <v>0</v>
      </c>
      <c r="S303" s="202">
        <v>0</v>
      </c>
      <c r="T303" s="203">
        <f t="shared" si="103"/>
        <v>0</v>
      </c>
      <c r="U303" s="35"/>
      <c r="V303" s="35"/>
      <c r="W303" s="35"/>
      <c r="X303" s="35"/>
      <c r="Y303" s="35"/>
      <c r="Z303" s="35"/>
      <c r="AA303" s="35"/>
      <c r="AB303" s="35"/>
      <c r="AC303" s="35"/>
      <c r="AD303" s="35"/>
      <c r="AE303" s="35"/>
      <c r="AR303" s="204" t="s">
        <v>212</v>
      </c>
      <c r="AT303" s="204" t="s">
        <v>208</v>
      </c>
      <c r="AU303" s="204" t="s">
        <v>80</v>
      </c>
      <c r="AY303" s="18" t="s">
        <v>206</v>
      </c>
      <c r="BE303" s="205">
        <f t="shared" si="104"/>
        <v>0</v>
      </c>
      <c r="BF303" s="205">
        <f t="shared" si="105"/>
        <v>0</v>
      </c>
      <c r="BG303" s="205">
        <f t="shared" si="106"/>
        <v>0</v>
      </c>
      <c r="BH303" s="205">
        <f t="shared" si="107"/>
        <v>0</v>
      </c>
      <c r="BI303" s="205">
        <f t="shared" si="108"/>
        <v>0</v>
      </c>
      <c r="BJ303" s="18" t="s">
        <v>80</v>
      </c>
      <c r="BK303" s="205">
        <f t="shared" si="109"/>
        <v>0</v>
      </c>
      <c r="BL303" s="18" t="s">
        <v>212</v>
      </c>
      <c r="BM303" s="204" t="s">
        <v>3201</v>
      </c>
    </row>
    <row r="304" spans="1:65" s="2" customFormat="1" ht="16.5" customHeight="1">
      <c r="A304" s="35"/>
      <c r="B304" s="36"/>
      <c r="C304" s="193" t="s">
        <v>72</v>
      </c>
      <c r="D304" s="193" t="s">
        <v>208</v>
      </c>
      <c r="E304" s="194" t="s">
        <v>5411</v>
      </c>
      <c r="F304" s="195" t="s">
        <v>5412</v>
      </c>
      <c r="G304" s="196" t="s">
        <v>325</v>
      </c>
      <c r="H304" s="197">
        <v>40</v>
      </c>
      <c r="I304" s="198"/>
      <c r="J304" s="199">
        <f t="shared" si="100"/>
        <v>0</v>
      </c>
      <c r="K304" s="195" t="s">
        <v>19</v>
      </c>
      <c r="L304" s="40"/>
      <c r="M304" s="200" t="s">
        <v>19</v>
      </c>
      <c r="N304" s="201" t="s">
        <v>43</v>
      </c>
      <c r="O304" s="65"/>
      <c r="P304" s="202">
        <f t="shared" si="101"/>
        <v>0</v>
      </c>
      <c r="Q304" s="202">
        <v>0</v>
      </c>
      <c r="R304" s="202">
        <f t="shared" si="102"/>
        <v>0</v>
      </c>
      <c r="S304" s="202">
        <v>0</v>
      </c>
      <c r="T304" s="203">
        <f t="shared" si="103"/>
        <v>0</v>
      </c>
      <c r="U304" s="35"/>
      <c r="V304" s="35"/>
      <c r="W304" s="35"/>
      <c r="X304" s="35"/>
      <c r="Y304" s="35"/>
      <c r="Z304" s="35"/>
      <c r="AA304" s="35"/>
      <c r="AB304" s="35"/>
      <c r="AC304" s="35"/>
      <c r="AD304" s="35"/>
      <c r="AE304" s="35"/>
      <c r="AR304" s="204" t="s">
        <v>212</v>
      </c>
      <c r="AT304" s="204" t="s">
        <v>208</v>
      </c>
      <c r="AU304" s="204" t="s">
        <v>80</v>
      </c>
      <c r="AY304" s="18" t="s">
        <v>206</v>
      </c>
      <c r="BE304" s="205">
        <f t="shared" si="104"/>
        <v>0</v>
      </c>
      <c r="BF304" s="205">
        <f t="shared" si="105"/>
        <v>0</v>
      </c>
      <c r="BG304" s="205">
        <f t="shared" si="106"/>
        <v>0</v>
      </c>
      <c r="BH304" s="205">
        <f t="shared" si="107"/>
        <v>0</v>
      </c>
      <c r="BI304" s="205">
        <f t="shared" si="108"/>
        <v>0</v>
      </c>
      <c r="BJ304" s="18" t="s">
        <v>80</v>
      </c>
      <c r="BK304" s="205">
        <f t="shared" si="109"/>
        <v>0</v>
      </c>
      <c r="BL304" s="18" t="s">
        <v>212</v>
      </c>
      <c r="BM304" s="204" t="s">
        <v>3213</v>
      </c>
    </row>
    <row r="305" spans="1:65" s="2" customFormat="1" ht="16.5" customHeight="1">
      <c r="A305" s="35"/>
      <c r="B305" s="36"/>
      <c r="C305" s="193" t="s">
        <v>72</v>
      </c>
      <c r="D305" s="193" t="s">
        <v>208</v>
      </c>
      <c r="E305" s="194" t="s">
        <v>5516</v>
      </c>
      <c r="F305" s="195" t="s">
        <v>5517</v>
      </c>
      <c r="G305" s="196" t="s">
        <v>325</v>
      </c>
      <c r="H305" s="197">
        <v>60</v>
      </c>
      <c r="I305" s="198"/>
      <c r="J305" s="199">
        <f t="shared" si="100"/>
        <v>0</v>
      </c>
      <c r="K305" s="195" t="s">
        <v>19</v>
      </c>
      <c r="L305" s="40"/>
      <c r="M305" s="200" t="s">
        <v>19</v>
      </c>
      <c r="N305" s="201" t="s">
        <v>43</v>
      </c>
      <c r="O305" s="65"/>
      <c r="P305" s="202">
        <f t="shared" si="101"/>
        <v>0</v>
      </c>
      <c r="Q305" s="202">
        <v>0</v>
      </c>
      <c r="R305" s="202">
        <f t="shared" si="102"/>
        <v>0</v>
      </c>
      <c r="S305" s="202">
        <v>0</v>
      </c>
      <c r="T305" s="203">
        <f t="shared" si="103"/>
        <v>0</v>
      </c>
      <c r="U305" s="35"/>
      <c r="V305" s="35"/>
      <c r="W305" s="35"/>
      <c r="X305" s="35"/>
      <c r="Y305" s="35"/>
      <c r="Z305" s="35"/>
      <c r="AA305" s="35"/>
      <c r="AB305" s="35"/>
      <c r="AC305" s="35"/>
      <c r="AD305" s="35"/>
      <c r="AE305" s="35"/>
      <c r="AR305" s="204" t="s">
        <v>212</v>
      </c>
      <c r="AT305" s="204" t="s">
        <v>208</v>
      </c>
      <c r="AU305" s="204" t="s">
        <v>80</v>
      </c>
      <c r="AY305" s="18" t="s">
        <v>206</v>
      </c>
      <c r="BE305" s="205">
        <f t="shared" si="104"/>
        <v>0</v>
      </c>
      <c r="BF305" s="205">
        <f t="shared" si="105"/>
        <v>0</v>
      </c>
      <c r="BG305" s="205">
        <f t="shared" si="106"/>
        <v>0</v>
      </c>
      <c r="BH305" s="205">
        <f t="shared" si="107"/>
        <v>0</v>
      </c>
      <c r="BI305" s="205">
        <f t="shared" si="108"/>
        <v>0</v>
      </c>
      <c r="BJ305" s="18" t="s">
        <v>80</v>
      </c>
      <c r="BK305" s="205">
        <f t="shared" si="109"/>
        <v>0</v>
      </c>
      <c r="BL305" s="18" t="s">
        <v>212</v>
      </c>
      <c r="BM305" s="204" t="s">
        <v>3225</v>
      </c>
    </row>
    <row r="306" spans="1:65" s="2" customFormat="1" ht="16.5" customHeight="1">
      <c r="A306" s="35"/>
      <c r="B306" s="36"/>
      <c r="C306" s="193" t="s">
        <v>72</v>
      </c>
      <c r="D306" s="193" t="s">
        <v>208</v>
      </c>
      <c r="E306" s="194" t="s">
        <v>5415</v>
      </c>
      <c r="F306" s="195" t="s">
        <v>5416</v>
      </c>
      <c r="G306" s="196" t="s">
        <v>325</v>
      </c>
      <c r="H306" s="197">
        <v>30</v>
      </c>
      <c r="I306" s="198"/>
      <c r="J306" s="199">
        <f t="shared" si="100"/>
        <v>0</v>
      </c>
      <c r="K306" s="195" t="s">
        <v>19</v>
      </c>
      <c r="L306" s="40"/>
      <c r="M306" s="200" t="s">
        <v>19</v>
      </c>
      <c r="N306" s="201" t="s">
        <v>43</v>
      </c>
      <c r="O306" s="65"/>
      <c r="P306" s="202">
        <f t="shared" si="101"/>
        <v>0</v>
      </c>
      <c r="Q306" s="202">
        <v>0</v>
      </c>
      <c r="R306" s="202">
        <f t="shared" si="102"/>
        <v>0</v>
      </c>
      <c r="S306" s="202">
        <v>0</v>
      </c>
      <c r="T306" s="203">
        <f t="shared" si="103"/>
        <v>0</v>
      </c>
      <c r="U306" s="35"/>
      <c r="V306" s="35"/>
      <c r="W306" s="35"/>
      <c r="X306" s="35"/>
      <c r="Y306" s="35"/>
      <c r="Z306" s="35"/>
      <c r="AA306" s="35"/>
      <c r="AB306" s="35"/>
      <c r="AC306" s="35"/>
      <c r="AD306" s="35"/>
      <c r="AE306" s="35"/>
      <c r="AR306" s="204" t="s">
        <v>212</v>
      </c>
      <c r="AT306" s="204" t="s">
        <v>208</v>
      </c>
      <c r="AU306" s="204" t="s">
        <v>80</v>
      </c>
      <c r="AY306" s="18" t="s">
        <v>206</v>
      </c>
      <c r="BE306" s="205">
        <f t="shared" si="104"/>
        <v>0</v>
      </c>
      <c r="BF306" s="205">
        <f t="shared" si="105"/>
        <v>0</v>
      </c>
      <c r="BG306" s="205">
        <f t="shared" si="106"/>
        <v>0</v>
      </c>
      <c r="BH306" s="205">
        <f t="shared" si="107"/>
        <v>0</v>
      </c>
      <c r="BI306" s="205">
        <f t="shared" si="108"/>
        <v>0</v>
      </c>
      <c r="BJ306" s="18" t="s">
        <v>80</v>
      </c>
      <c r="BK306" s="205">
        <f t="shared" si="109"/>
        <v>0</v>
      </c>
      <c r="BL306" s="18" t="s">
        <v>212</v>
      </c>
      <c r="BM306" s="204" t="s">
        <v>3235</v>
      </c>
    </row>
    <row r="307" spans="1:65" s="12" customFormat="1" ht="25.9" customHeight="1">
      <c r="B307" s="177"/>
      <c r="C307" s="178"/>
      <c r="D307" s="179" t="s">
        <v>71</v>
      </c>
      <c r="E307" s="180" t="s">
        <v>846</v>
      </c>
      <c r="F307" s="180" t="s">
        <v>5329</v>
      </c>
      <c r="G307" s="178"/>
      <c r="H307" s="178"/>
      <c r="I307" s="181"/>
      <c r="J307" s="182">
        <f>BK307</f>
        <v>0</v>
      </c>
      <c r="K307" s="178"/>
      <c r="L307" s="183"/>
      <c r="M307" s="184"/>
      <c r="N307" s="185"/>
      <c r="O307" s="185"/>
      <c r="P307" s="186">
        <f>SUM(P308:P348)</f>
        <v>0</v>
      </c>
      <c r="Q307" s="185"/>
      <c r="R307" s="186">
        <f>SUM(R308:R348)</f>
        <v>0</v>
      </c>
      <c r="S307" s="185"/>
      <c r="T307" s="187">
        <f>SUM(T308:T348)</f>
        <v>0</v>
      </c>
      <c r="AR307" s="188" t="s">
        <v>80</v>
      </c>
      <c r="AT307" s="189" t="s">
        <v>71</v>
      </c>
      <c r="AU307" s="189" t="s">
        <v>72</v>
      </c>
      <c r="AY307" s="188" t="s">
        <v>206</v>
      </c>
      <c r="BK307" s="190">
        <f>SUM(BK308:BK348)</f>
        <v>0</v>
      </c>
    </row>
    <row r="308" spans="1:65" s="2" customFormat="1" ht="33" customHeight="1">
      <c r="A308" s="35"/>
      <c r="B308" s="36"/>
      <c r="C308" s="193" t="s">
        <v>72</v>
      </c>
      <c r="D308" s="193" t="s">
        <v>208</v>
      </c>
      <c r="E308" s="194" t="s">
        <v>5548</v>
      </c>
      <c r="F308" s="195" t="s">
        <v>5549</v>
      </c>
      <c r="G308" s="196" t="s">
        <v>862</v>
      </c>
      <c r="H308" s="197">
        <v>1</v>
      </c>
      <c r="I308" s="198"/>
      <c r="J308" s="199">
        <f>ROUND(I308*H308,2)</f>
        <v>0</v>
      </c>
      <c r="K308" s="195" t="s">
        <v>19</v>
      </c>
      <c r="L308" s="40"/>
      <c r="M308" s="200" t="s">
        <v>19</v>
      </c>
      <c r="N308" s="201" t="s">
        <v>43</v>
      </c>
      <c r="O308" s="65"/>
      <c r="P308" s="202">
        <f>O308*H308</f>
        <v>0</v>
      </c>
      <c r="Q308" s="202">
        <v>0</v>
      </c>
      <c r="R308" s="202">
        <f>Q308*H308</f>
        <v>0</v>
      </c>
      <c r="S308" s="202">
        <v>0</v>
      </c>
      <c r="T308" s="203">
        <f>S308*H308</f>
        <v>0</v>
      </c>
      <c r="U308" s="35"/>
      <c r="V308" s="35"/>
      <c r="W308" s="35"/>
      <c r="X308" s="35"/>
      <c r="Y308" s="35"/>
      <c r="Z308" s="35"/>
      <c r="AA308" s="35"/>
      <c r="AB308" s="35"/>
      <c r="AC308" s="35"/>
      <c r="AD308" s="35"/>
      <c r="AE308" s="35"/>
      <c r="AR308" s="204" t="s">
        <v>212</v>
      </c>
      <c r="AT308" s="204" t="s">
        <v>208</v>
      </c>
      <c r="AU308" s="204" t="s">
        <v>80</v>
      </c>
      <c r="AY308" s="18" t="s">
        <v>206</v>
      </c>
      <c r="BE308" s="205">
        <f>IF(N308="základní",J308,0)</f>
        <v>0</v>
      </c>
      <c r="BF308" s="205">
        <f>IF(N308="snížená",J308,0)</f>
        <v>0</v>
      </c>
      <c r="BG308" s="205">
        <f>IF(N308="zákl. přenesená",J308,0)</f>
        <v>0</v>
      </c>
      <c r="BH308" s="205">
        <f>IF(N308="sníž. přenesená",J308,0)</f>
        <v>0</v>
      </c>
      <c r="BI308" s="205">
        <f>IF(N308="nulová",J308,0)</f>
        <v>0</v>
      </c>
      <c r="BJ308" s="18" t="s">
        <v>80</v>
      </c>
      <c r="BK308" s="205">
        <f>ROUND(I308*H308,2)</f>
        <v>0</v>
      </c>
      <c r="BL308" s="18" t="s">
        <v>212</v>
      </c>
      <c r="BM308" s="204" t="s">
        <v>3246</v>
      </c>
    </row>
    <row r="309" spans="1:65" s="2" customFormat="1" ht="48.75">
      <c r="A309" s="35"/>
      <c r="B309" s="36"/>
      <c r="C309" s="37"/>
      <c r="D309" s="208" t="s">
        <v>1104</v>
      </c>
      <c r="E309" s="37"/>
      <c r="F309" s="221" t="s">
        <v>5550</v>
      </c>
      <c r="G309" s="37"/>
      <c r="H309" s="37"/>
      <c r="I309" s="116"/>
      <c r="J309" s="37"/>
      <c r="K309" s="37"/>
      <c r="L309" s="40"/>
      <c r="M309" s="222"/>
      <c r="N309" s="223"/>
      <c r="O309" s="65"/>
      <c r="P309" s="65"/>
      <c r="Q309" s="65"/>
      <c r="R309" s="65"/>
      <c r="S309" s="65"/>
      <c r="T309" s="66"/>
      <c r="U309" s="35"/>
      <c r="V309" s="35"/>
      <c r="W309" s="35"/>
      <c r="X309" s="35"/>
      <c r="Y309" s="35"/>
      <c r="Z309" s="35"/>
      <c r="AA309" s="35"/>
      <c r="AB309" s="35"/>
      <c r="AC309" s="35"/>
      <c r="AD309" s="35"/>
      <c r="AE309" s="35"/>
      <c r="AT309" s="18" t="s">
        <v>1104</v>
      </c>
      <c r="AU309" s="18" t="s">
        <v>80</v>
      </c>
    </row>
    <row r="310" spans="1:65" s="2" customFormat="1" ht="16.5" customHeight="1">
      <c r="A310" s="35"/>
      <c r="B310" s="36"/>
      <c r="C310" s="193" t="s">
        <v>72</v>
      </c>
      <c r="D310" s="193" t="s">
        <v>208</v>
      </c>
      <c r="E310" s="194" t="s">
        <v>5551</v>
      </c>
      <c r="F310" s="195" t="s">
        <v>5552</v>
      </c>
      <c r="G310" s="196" t="s">
        <v>862</v>
      </c>
      <c r="H310" s="197">
        <v>2</v>
      </c>
      <c r="I310" s="198"/>
      <c r="J310" s="199">
        <f>ROUND(I310*H310,2)</f>
        <v>0</v>
      </c>
      <c r="K310" s="195" t="s">
        <v>19</v>
      </c>
      <c r="L310" s="40"/>
      <c r="M310" s="200" t="s">
        <v>19</v>
      </c>
      <c r="N310" s="201" t="s">
        <v>43</v>
      </c>
      <c r="O310" s="65"/>
      <c r="P310" s="202">
        <f>O310*H310</f>
        <v>0</v>
      </c>
      <c r="Q310" s="202">
        <v>0</v>
      </c>
      <c r="R310" s="202">
        <f>Q310*H310</f>
        <v>0</v>
      </c>
      <c r="S310" s="202">
        <v>0</v>
      </c>
      <c r="T310" s="203">
        <f>S310*H310</f>
        <v>0</v>
      </c>
      <c r="U310" s="35"/>
      <c r="V310" s="35"/>
      <c r="W310" s="35"/>
      <c r="X310" s="35"/>
      <c r="Y310" s="35"/>
      <c r="Z310" s="35"/>
      <c r="AA310" s="35"/>
      <c r="AB310" s="35"/>
      <c r="AC310" s="35"/>
      <c r="AD310" s="35"/>
      <c r="AE310" s="35"/>
      <c r="AR310" s="204" t="s">
        <v>212</v>
      </c>
      <c r="AT310" s="204" t="s">
        <v>208</v>
      </c>
      <c r="AU310" s="204" t="s">
        <v>80</v>
      </c>
      <c r="AY310" s="18" t="s">
        <v>206</v>
      </c>
      <c r="BE310" s="205">
        <f>IF(N310="základní",J310,0)</f>
        <v>0</v>
      </c>
      <c r="BF310" s="205">
        <f>IF(N310="snížená",J310,0)</f>
        <v>0</v>
      </c>
      <c r="BG310" s="205">
        <f>IF(N310="zákl. přenesená",J310,0)</f>
        <v>0</v>
      </c>
      <c r="BH310" s="205">
        <f>IF(N310="sníž. přenesená",J310,0)</f>
        <v>0</v>
      </c>
      <c r="BI310" s="205">
        <f>IF(N310="nulová",J310,0)</f>
        <v>0</v>
      </c>
      <c r="BJ310" s="18" t="s">
        <v>80</v>
      </c>
      <c r="BK310" s="205">
        <f>ROUND(I310*H310,2)</f>
        <v>0</v>
      </c>
      <c r="BL310" s="18" t="s">
        <v>212</v>
      </c>
      <c r="BM310" s="204" t="s">
        <v>3260</v>
      </c>
    </row>
    <row r="311" spans="1:65" s="2" customFormat="1" ht="39">
      <c r="A311" s="35"/>
      <c r="B311" s="36"/>
      <c r="C311" s="37"/>
      <c r="D311" s="208" t="s">
        <v>1104</v>
      </c>
      <c r="E311" s="37"/>
      <c r="F311" s="221" t="s">
        <v>5553</v>
      </c>
      <c r="G311" s="37"/>
      <c r="H311" s="37"/>
      <c r="I311" s="116"/>
      <c r="J311" s="37"/>
      <c r="K311" s="37"/>
      <c r="L311" s="40"/>
      <c r="M311" s="222"/>
      <c r="N311" s="223"/>
      <c r="O311" s="65"/>
      <c r="P311" s="65"/>
      <c r="Q311" s="65"/>
      <c r="R311" s="65"/>
      <c r="S311" s="65"/>
      <c r="T311" s="66"/>
      <c r="U311" s="35"/>
      <c r="V311" s="35"/>
      <c r="W311" s="35"/>
      <c r="X311" s="35"/>
      <c r="Y311" s="35"/>
      <c r="Z311" s="35"/>
      <c r="AA311" s="35"/>
      <c r="AB311" s="35"/>
      <c r="AC311" s="35"/>
      <c r="AD311" s="35"/>
      <c r="AE311" s="35"/>
      <c r="AT311" s="18" t="s">
        <v>1104</v>
      </c>
      <c r="AU311" s="18" t="s">
        <v>80</v>
      </c>
    </row>
    <row r="312" spans="1:65" s="2" customFormat="1" ht="16.5" customHeight="1">
      <c r="A312" s="35"/>
      <c r="B312" s="36"/>
      <c r="C312" s="193" t="s">
        <v>72</v>
      </c>
      <c r="D312" s="193" t="s">
        <v>208</v>
      </c>
      <c r="E312" s="194" t="s">
        <v>5344</v>
      </c>
      <c r="F312" s="195" t="s">
        <v>5345</v>
      </c>
      <c r="G312" s="196" t="s">
        <v>887</v>
      </c>
      <c r="H312" s="197">
        <v>1</v>
      </c>
      <c r="I312" s="198"/>
      <c r="J312" s="199">
        <f>ROUND(I312*H312,2)</f>
        <v>0</v>
      </c>
      <c r="K312" s="195" t="s">
        <v>19</v>
      </c>
      <c r="L312" s="40"/>
      <c r="M312" s="200" t="s">
        <v>19</v>
      </c>
      <c r="N312" s="201" t="s">
        <v>43</v>
      </c>
      <c r="O312" s="65"/>
      <c r="P312" s="202">
        <f>O312*H312</f>
        <v>0</v>
      </c>
      <c r="Q312" s="202">
        <v>0</v>
      </c>
      <c r="R312" s="202">
        <f>Q312*H312</f>
        <v>0</v>
      </c>
      <c r="S312" s="202">
        <v>0</v>
      </c>
      <c r="T312" s="203">
        <f>S312*H312</f>
        <v>0</v>
      </c>
      <c r="U312" s="35"/>
      <c r="V312" s="35"/>
      <c r="W312" s="35"/>
      <c r="X312" s="35"/>
      <c r="Y312" s="35"/>
      <c r="Z312" s="35"/>
      <c r="AA312" s="35"/>
      <c r="AB312" s="35"/>
      <c r="AC312" s="35"/>
      <c r="AD312" s="35"/>
      <c r="AE312" s="35"/>
      <c r="AR312" s="204" t="s">
        <v>212</v>
      </c>
      <c r="AT312" s="204" t="s">
        <v>208</v>
      </c>
      <c r="AU312" s="204" t="s">
        <v>80</v>
      </c>
      <c r="AY312" s="18" t="s">
        <v>206</v>
      </c>
      <c r="BE312" s="205">
        <f>IF(N312="základní",J312,0)</f>
        <v>0</v>
      </c>
      <c r="BF312" s="205">
        <f>IF(N312="snížená",J312,0)</f>
        <v>0</v>
      </c>
      <c r="BG312" s="205">
        <f>IF(N312="zákl. přenesená",J312,0)</f>
        <v>0</v>
      </c>
      <c r="BH312" s="205">
        <f>IF(N312="sníž. přenesená",J312,0)</f>
        <v>0</v>
      </c>
      <c r="BI312" s="205">
        <f>IF(N312="nulová",J312,0)</f>
        <v>0</v>
      </c>
      <c r="BJ312" s="18" t="s">
        <v>80</v>
      </c>
      <c r="BK312" s="205">
        <f>ROUND(I312*H312,2)</f>
        <v>0</v>
      </c>
      <c r="BL312" s="18" t="s">
        <v>212</v>
      </c>
      <c r="BM312" s="204" t="s">
        <v>3270</v>
      </c>
    </row>
    <row r="313" spans="1:65" s="2" customFormat="1" ht="16.5" customHeight="1">
      <c r="A313" s="35"/>
      <c r="B313" s="36"/>
      <c r="C313" s="193" t="s">
        <v>72</v>
      </c>
      <c r="D313" s="193" t="s">
        <v>208</v>
      </c>
      <c r="E313" s="194" t="s">
        <v>5554</v>
      </c>
      <c r="F313" s="195" t="s">
        <v>5555</v>
      </c>
      <c r="G313" s="196" t="s">
        <v>862</v>
      </c>
      <c r="H313" s="197">
        <v>2</v>
      </c>
      <c r="I313" s="198"/>
      <c r="J313" s="199">
        <f>ROUND(I313*H313,2)</f>
        <v>0</v>
      </c>
      <c r="K313" s="195" t="s">
        <v>19</v>
      </c>
      <c r="L313" s="40"/>
      <c r="M313" s="200" t="s">
        <v>19</v>
      </c>
      <c r="N313" s="201" t="s">
        <v>43</v>
      </c>
      <c r="O313" s="65"/>
      <c r="P313" s="202">
        <f>O313*H313</f>
        <v>0</v>
      </c>
      <c r="Q313" s="202">
        <v>0</v>
      </c>
      <c r="R313" s="202">
        <f>Q313*H313</f>
        <v>0</v>
      </c>
      <c r="S313" s="202">
        <v>0</v>
      </c>
      <c r="T313" s="203">
        <f>S313*H313</f>
        <v>0</v>
      </c>
      <c r="U313" s="35"/>
      <c r="V313" s="35"/>
      <c r="W313" s="35"/>
      <c r="X313" s="35"/>
      <c r="Y313" s="35"/>
      <c r="Z313" s="35"/>
      <c r="AA313" s="35"/>
      <c r="AB313" s="35"/>
      <c r="AC313" s="35"/>
      <c r="AD313" s="35"/>
      <c r="AE313" s="35"/>
      <c r="AR313" s="204" t="s">
        <v>212</v>
      </c>
      <c r="AT313" s="204" t="s">
        <v>208</v>
      </c>
      <c r="AU313" s="204" t="s">
        <v>80</v>
      </c>
      <c r="AY313" s="18" t="s">
        <v>206</v>
      </c>
      <c r="BE313" s="205">
        <f>IF(N313="základní",J313,0)</f>
        <v>0</v>
      </c>
      <c r="BF313" s="205">
        <f>IF(N313="snížená",J313,0)</f>
        <v>0</v>
      </c>
      <c r="BG313" s="205">
        <f>IF(N313="zákl. přenesená",J313,0)</f>
        <v>0</v>
      </c>
      <c r="BH313" s="205">
        <f>IF(N313="sníž. přenesená",J313,0)</f>
        <v>0</v>
      </c>
      <c r="BI313" s="205">
        <f>IF(N313="nulová",J313,0)</f>
        <v>0</v>
      </c>
      <c r="BJ313" s="18" t="s">
        <v>80</v>
      </c>
      <c r="BK313" s="205">
        <f>ROUND(I313*H313,2)</f>
        <v>0</v>
      </c>
      <c r="BL313" s="18" t="s">
        <v>212</v>
      </c>
      <c r="BM313" s="204" t="s">
        <v>3280</v>
      </c>
    </row>
    <row r="314" spans="1:65" s="2" customFormat="1" ht="16.5" customHeight="1">
      <c r="A314" s="35"/>
      <c r="B314" s="36"/>
      <c r="C314" s="193" t="s">
        <v>72</v>
      </c>
      <c r="D314" s="193" t="s">
        <v>208</v>
      </c>
      <c r="E314" s="194" t="s">
        <v>5556</v>
      </c>
      <c r="F314" s="195" t="s">
        <v>5557</v>
      </c>
      <c r="G314" s="196" t="s">
        <v>862</v>
      </c>
      <c r="H314" s="197">
        <v>1</v>
      </c>
      <c r="I314" s="198"/>
      <c r="J314" s="199">
        <f>ROUND(I314*H314,2)</f>
        <v>0</v>
      </c>
      <c r="K314" s="195" t="s">
        <v>19</v>
      </c>
      <c r="L314" s="40"/>
      <c r="M314" s="200" t="s">
        <v>19</v>
      </c>
      <c r="N314" s="201" t="s">
        <v>43</v>
      </c>
      <c r="O314" s="65"/>
      <c r="P314" s="202">
        <f>O314*H314</f>
        <v>0</v>
      </c>
      <c r="Q314" s="202">
        <v>0</v>
      </c>
      <c r="R314" s="202">
        <f>Q314*H314</f>
        <v>0</v>
      </c>
      <c r="S314" s="202">
        <v>0</v>
      </c>
      <c r="T314" s="203">
        <f>S314*H314</f>
        <v>0</v>
      </c>
      <c r="U314" s="35"/>
      <c r="V314" s="35"/>
      <c r="W314" s="35"/>
      <c r="X314" s="35"/>
      <c r="Y314" s="35"/>
      <c r="Z314" s="35"/>
      <c r="AA314" s="35"/>
      <c r="AB314" s="35"/>
      <c r="AC314" s="35"/>
      <c r="AD314" s="35"/>
      <c r="AE314" s="35"/>
      <c r="AR314" s="204" t="s">
        <v>212</v>
      </c>
      <c r="AT314" s="204" t="s">
        <v>208</v>
      </c>
      <c r="AU314" s="204" t="s">
        <v>80</v>
      </c>
      <c r="AY314" s="18" t="s">
        <v>206</v>
      </c>
      <c r="BE314" s="205">
        <f>IF(N314="základní",J314,0)</f>
        <v>0</v>
      </c>
      <c r="BF314" s="205">
        <f>IF(N314="snížená",J314,0)</f>
        <v>0</v>
      </c>
      <c r="BG314" s="205">
        <f>IF(N314="zákl. přenesená",J314,0)</f>
        <v>0</v>
      </c>
      <c r="BH314" s="205">
        <f>IF(N314="sníž. přenesená",J314,0)</f>
        <v>0</v>
      </c>
      <c r="BI314" s="205">
        <f>IF(N314="nulová",J314,0)</f>
        <v>0</v>
      </c>
      <c r="BJ314" s="18" t="s">
        <v>80</v>
      </c>
      <c r="BK314" s="205">
        <f>ROUND(I314*H314,2)</f>
        <v>0</v>
      </c>
      <c r="BL314" s="18" t="s">
        <v>212</v>
      </c>
      <c r="BM314" s="204" t="s">
        <v>3292</v>
      </c>
    </row>
    <row r="315" spans="1:65" s="2" customFormat="1" ht="16.5" customHeight="1">
      <c r="A315" s="35"/>
      <c r="B315" s="36"/>
      <c r="C315" s="193" t="s">
        <v>72</v>
      </c>
      <c r="D315" s="193" t="s">
        <v>208</v>
      </c>
      <c r="E315" s="194" t="s">
        <v>5558</v>
      </c>
      <c r="F315" s="195" t="s">
        <v>5559</v>
      </c>
      <c r="G315" s="196" t="s">
        <v>862</v>
      </c>
      <c r="H315" s="197">
        <v>8</v>
      </c>
      <c r="I315" s="198"/>
      <c r="J315" s="199">
        <f>ROUND(I315*H315,2)</f>
        <v>0</v>
      </c>
      <c r="K315" s="195" t="s">
        <v>19</v>
      </c>
      <c r="L315" s="40"/>
      <c r="M315" s="200" t="s">
        <v>19</v>
      </c>
      <c r="N315" s="201" t="s">
        <v>43</v>
      </c>
      <c r="O315" s="65"/>
      <c r="P315" s="202">
        <f>O315*H315</f>
        <v>0</v>
      </c>
      <c r="Q315" s="202">
        <v>0</v>
      </c>
      <c r="R315" s="202">
        <f>Q315*H315</f>
        <v>0</v>
      </c>
      <c r="S315" s="202">
        <v>0</v>
      </c>
      <c r="T315" s="203">
        <f>S315*H315</f>
        <v>0</v>
      </c>
      <c r="U315" s="35"/>
      <c r="V315" s="35"/>
      <c r="W315" s="35"/>
      <c r="X315" s="35"/>
      <c r="Y315" s="35"/>
      <c r="Z315" s="35"/>
      <c r="AA315" s="35"/>
      <c r="AB315" s="35"/>
      <c r="AC315" s="35"/>
      <c r="AD315" s="35"/>
      <c r="AE315" s="35"/>
      <c r="AR315" s="204" t="s">
        <v>212</v>
      </c>
      <c r="AT315" s="204" t="s">
        <v>208</v>
      </c>
      <c r="AU315" s="204" t="s">
        <v>80</v>
      </c>
      <c r="AY315" s="18" t="s">
        <v>206</v>
      </c>
      <c r="BE315" s="205">
        <f>IF(N315="základní",J315,0)</f>
        <v>0</v>
      </c>
      <c r="BF315" s="205">
        <f>IF(N315="snížená",J315,0)</f>
        <v>0</v>
      </c>
      <c r="BG315" s="205">
        <f>IF(N315="zákl. přenesená",J315,0)</f>
        <v>0</v>
      </c>
      <c r="BH315" s="205">
        <f>IF(N315="sníž. přenesená",J315,0)</f>
        <v>0</v>
      </c>
      <c r="BI315" s="205">
        <f>IF(N315="nulová",J315,0)</f>
        <v>0</v>
      </c>
      <c r="BJ315" s="18" t="s">
        <v>80</v>
      </c>
      <c r="BK315" s="205">
        <f>ROUND(I315*H315,2)</f>
        <v>0</v>
      </c>
      <c r="BL315" s="18" t="s">
        <v>212</v>
      </c>
      <c r="BM315" s="204" t="s">
        <v>3300</v>
      </c>
    </row>
    <row r="316" spans="1:65" s="2" customFormat="1" ht="16.5" customHeight="1">
      <c r="A316" s="35"/>
      <c r="B316" s="36"/>
      <c r="C316" s="193" t="s">
        <v>72</v>
      </c>
      <c r="D316" s="193" t="s">
        <v>208</v>
      </c>
      <c r="E316" s="194" t="s">
        <v>5560</v>
      </c>
      <c r="F316" s="195" t="s">
        <v>5561</v>
      </c>
      <c r="G316" s="196" t="s">
        <v>862</v>
      </c>
      <c r="H316" s="197">
        <v>1</v>
      </c>
      <c r="I316" s="198"/>
      <c r="J316" s="199">
        <f>ROUND(I316*H316,2)</f>
        <v>0</v>
      </c>
      <c r="K316" s="195" t="s">
        <v>19</v>
      </c>
      <c r="L316" s="40"/>
      <c r="M316" s="200" t="s">
        <v>19</v>
      </c>
      <c r="N316" s="201" t="s">
        <v>43</v>
      </c>
      <c r="O316" s="65"/>
      <c r="P316" s="202">
        <f>O316*H316</f>
        <v>0</v>
      </c>
      <c r="Q316" s="202">
        <v>0</v>
      </c>
      <c r="R316" s="202">
        <f>Q316*H316</f>
        <v>0</v>
      </c>
      <c r="S316" s="202">
        <v>0</v>
      </c>
      <c r="T316" s="203">
        <f>S316*H316</f>
        <v>0</v>
      </c>
      <c r="U316" s="35"/>
      <c r="V316" s="35"/>
      <c r="W316" s="35"/>
      <c r="X316" s="35"/>
      <c r="Y316" s="35"/>
      <c r="Z316" s="35"/>
      <c r="AA316" s="35"/>
      <c r="AB316" s="35"/>
      <c r="AC316" s="35"/>
      <c r="AD316" s="35"/>
      <c r="AE316" s="35"/>
      <c r="AR316" s="204" t="s">
        <v>212</v>
      </c>
      <c r="AT316" s="204" t="s">
        <v>208</v>
      </c>
      <c r="AU316" s="204" t="s">
        <v>80</v>
      </c>
      <c r="AY316" s="18" t="s">
        <v>206</v>
      </c>
      <c r="BE316" s="205">
        <f>IF(N316="základní",J316,0)</f>
        <v>0</v>
      </c>
      <c r="BF316" s="205">
        <f>IF(N316="snížená",J316,0)</f>
        <v>0</v>
      </c>
      <c r="BG316" s="205">
        <f>IF(N316="zákl. přenesená",J316,0)</f>
        <v>0</v>
      </c>
      <c r="BH316" s="205">
        <f>IF(N316="sníž. přenesená",J316,0)</f>
        <v>0</v>
      </c>
      <c r="BI316" s="205">
        <f>IF(N316="nulová",J316,0)</f>
        <v>0</v>
      </c>
      <c r="BJ316" s="18" t="s">
        <v>80</v>
      </c>
      <c r="BK316" s="205">
        <f>ROUND(I316*H316,2)</f>
        <v>0</v>
      </c>
      <c r="BL316" s="18" t="s">
        <v>212</v>
      </c>
      <c r="BM316" s="204" t="s">
        <v>3308</v>
      </c>
    </row>
    <row r="317" spans="1:65" s="2" customFormat="1" ht="29.25">
      <c r="A317" s="35"/>
      <c r="B317" s="36"/>
      <c r="C317" s="37"/>
      <c r="D317" s="208" t="s">
        <v>1104</v>
      </c>
      <c r="E317" s="37"/>
      <c r="F317" s="221" t="s">
        <v>5562</v>
      </c>
      <c r="G317" s="37"/>
      <c r="H317" s="37"/>
      <c r="I317" s="116"/>
      <c r="J317" s="37"/>
      <c r="K317" s="37"/>
      <c r="L317" s="40"/>
      <c r="M317" s="222"/>
      <c r="N317" s="223"/>
      <c r="O317" s="65"/>
      <c r="P317" s="65"/>
      <c r="Q317" s="65"/>
      <c r="R317" s="65"/>
      <c r="S317" s="65"/>
      <c r="T317" s="66"/>
      <c r="U317" s="35"/>
      <c r="V317" s="35"/>
      <c r="W317" s="35"/>
      <c r="X317" s="35"/>
      <c r="Y317" s="35"/>
      <c r="Z317" s="35"/>
      <c r="AA317" s="35"/>
      <c r="AB317" s="35"/>
      <c r="AC317" s="35"/>
      <c r="AD317" s="35"/>
      <c r="AE317" s="35"/>
      <c r="AT317" s="18" t="s">
        <v>1104</v>
      </c>
      <c r="AU317" s="18" t="s">
        <v>80</v>
      </c>
    </row>
    <row r="318" spans="1:65" s="2" customFormat="1" ht="16.5" customHeight="1">
      <c r="A318" s="35"/>
      <c r="B318" s="36"/>
      <c r="C318" s="193" t="s">
        <v>72</v>
      </c>
      <c r="D318" s="193" t="s">
        <v>208</v>
      </c>
      <c r="E318" s="194" t="s">
        <v>5563</v>
      </c>
      <c r="F318" s="195" t="s">
        <v>5564</v>
      </c>
      <c r="G318" s="196" t="s">
        <v>862</v>
      </c>
      <c r="H318" s="197">
        <v>1</v>
      </c>
      <c r="I318" s="198"/>
      <c r="J318" s="199">
        <f>ROUND(I318*H318,2)</f>
        <v>0</v>
      </c>
      <c r="K318" s="195" t="s">
        <v>19</v>
      </c>
      <c r="L318" s="40"/>
      <c r="M318" s="200" t="s">
        <v>19</v>
      </c>
      <c r="N318" s="201" t="s">
        <v>43</v>
      </c>
      <c r="O318" s="65"/>
      <c r="P318" s="202">
        <f>O318*H318</f>
        <v>0</v>
      </c>
      <c r="Q318" s="202">
        <v>0</v>
      </c>
      <c r="R318" s="202">
        <f>Q318*H318</f>
        <v>0</v>
      </c>
      <c r="S318" s="202">
        <v>0</v>
      </c>
      <c r="T318" s="203">
        <f>S318*H318</f>
        <v>0</v>
      </c>
      <c r="U318" s="35"/>
      <c r="V318" s="35"/>
      <c r="W318" s="35"/>
      <c r="X318" s="35"/>
      <c r="Y318" s="35"/>
      <c r="Z318" s="35"/>
      <c r="AA318" s="35"/>
      <c r="AB318" s="35"/>
      <c r="AC318" s="35"/>
      <c r="AD318" s="35"/>
      <c r="AE318" s="35"/>
      <c r="AR318" s="204" t="s">
        <v>212</v>
      </c>
      <c r="AT318" s="204" t="s">
        <v>208</v>
      </c>
      <c r="AU318" s="204" t="s">
        <v>80</v>
      </c>
      <c r="AY318" s="18" t="s">
        <v>206</v>
      </c>
      <c r="BE318" s="205">
        <f>IF(N318="základní",J318,0)</f>
        <v>0</v>
      </c>
      <c r="BF318" s="205">
        <f>IF(N318="snížená",J318,0)</f>
        <v>0</v>
      </c>
      <c r="BG318" s="205">
        <f>IF(N318="zákl. přenesená",J318,0)</f>
        <v>0</v>
      </c>
      <c r="BH318" s="205">
        <f>IF(N318="sníž. přenesená",J318,0)</f>
        <v>0</v>
      </c>
      <c r="BI318" s="205">
        <f>IF(N318="nulová",J318,0)</f>
        <v>0</v>
      </c>
      <c r="BJ318" s="18" t="s">
        <v>80</v>
      </c>
      <c r="BK318" s="205">
        <f>ROUND(I318*H318,2)</f>
        <v>0</v>
      </c>
      <c r="BL318" s="18" t="s">
        <v>212</v>
      </c>
      <c r="BM318" s="204" t="s">
        <v>3318</v>
      </c>
    </row>
    <row r="319" spans="1:65" s="2" customFormat="1" ht="29.25">
      <c r="A319" s="35"/>
      <c r="B319" s="36"/>
      <c r="C319" s="37"/>
      <c r="D319" s="208" t="s">
        <v>1104</v>
      </c>
      <c r="E319" s="37"/>
      <c r="F319" s="221" t="s">
        <v>5562</v>
      </c>
      <c r="G319" s="37"/>
      <c r="H319" s="37"/>
      <c r="I319" s="116"/>
      <c r="J319" s="37"/>
      <c r="K319" s="37"/>
      <c r="L319" s="40"/>
      <c r="M319" s="222"/>
      <c r="N319" s="223"/>
      <c r="O319" s="65"/>
      <c r="P319" s="65"/>
      <c r="Q319" s="65"/>
      <c r="R319" s="65"/>
      <c r="S319" s="65"/>
      <c r="T319" s="66"/>
      <c r="U319" s="35"/>
      <c r="V319" s="35"/>
      <c r="W319" s="35"/>
      <c r="X319" s="35"/>
      <c r="Y319" s="35"/>
      <c r="Z319" s="35"/>
      <c r="AA319" s="35"/>
      <c r="AB319" s="35"/>
      <c r="AC319" s="35"/>
      <c r="AD319" s="35"/>
      <c r="AE319" s="35"/>
      <c r="AT319" s="18" t="s">
        <v>1104</v>
      </c>
      <c r="AU319" s="18" t="s">
        <v>80</v>
      </c>
    </row>
    <row r="320" spans="1:65" s="2" customFormat="1" ht="16.5" customHeight="1">
      <c r="A320" s="35"/>
      <c r="B320" s="36"/>
      <c r="C320" s="193" t="s">
        <v>72</v>
      </c>
      <c r="D320" s="193" t="s">
        <v>208</v>
      </c>
      <c r="E320" s="194" t="s">
        <v>5565</v>
      </c>
      <c r="F320" s="195" t="s">
        <v>5566</v>
      </c>
      <c r="G320" s="196" t="s">
        <v>862</v>
      </c>
      <c r="H320" s="197">
        <v>1</v>
      </c>
      <c r="I320" s="198"/>
      <c r="J320" s="199">
        <f>ROUND(I320*H320,2)</f>
        <v>0</v>
      </c>
      <c r="K320" s="195" t="s">
        <v>19</v>
      </c>
      <c r="L320" s="40"/>
      <c r="M320" s="200" t="s">
        <v>19</v>
      </c>
      <c r="N320" s="201" t="s">
        <v>43</v>
      </c>
      <c r="O320" s="65"/>
      <c r="P320" s="202">
        <f>O320*H320</f>
        <v>0</v>
      </c>
      <c r="Q320" s="202">
        <v>0</v>
      </c>
      <c r="R320" s="202">
        <f>Q320*H320</f>
        <v>0</v>
      </c>
      <c r="S320" s="202">
        <v>0</v>
      </c>
      <c r="T320" s="203">
        <f>S320*H320</f>
        <v>0</v>
      </c>
      <c r="U320" s="35"/>
      <c r="V320" s="35"/>
      <c r="W320" s="35"/>
      <c r="X320" s="35"/>
      <c r="Y320" s="35"/>
      <c r="Z320" s="35"/>
      <c r="AA320" s="35"/>
      <c r="AB320" s="35"/>
      <c r="AC320" s="35"/>
      <c r="AD320" s="35"/>
      <c r="AE320" s="35"/>
      <c r="AR320" s="204" t="s">
        <v>212</v>
      </c>
      <c r="AT320" s="204" t="s">
        <v>208</v>
      </c>
      <c r="AU320" s="204" t="s">
        <v>80</v>
      </c>
      <c r="AY320" s="18" t="s">
        <v>206</v>
      </c>
      <c r="BE320" s="205">
        <f>IF(N320="základní",J320,0)</f>
        <v>0</v>
      </c>
      <c r="BF320" s="205">
        <f>IF(N320="snížená",J320,0)</f>
        <v>0</v>
      </c>
      <c r="BG320" s="205">
        <f>IF(N320="zákl. přenesená",J320,0)</f>
        <v>0</v>
      </c>
      <c r="BH320" s="205">
        <f>IF(N320="sníž. přenesená",J320,0)</f>
        <v>0</v>
      </c>
      <c r="BI320" s="205">
        <f>IF(N320="nulová",J320,0)</f>
        <v>0</v>
      </c>
      <c r="BJ320" s="18" t="s">
        <v>80</v>
      </c>
      <c r="BK320" s="205">
        <f>ROUND(I320*H320,2)</f>
        <v>0</v>
      </c>
      <c r="BL320" s="18" t="s">
        <v>212</v>
      </c>
      <c r="BM320" s="204" t="s">
        <v>3331</v>
      </c>
    </row>
    <row r="321" spans="1:65" s="2" customFormat="1" ht="29.25">
      <c r="A321" s="35"/>
      <c r="B321" s="36"/>
      <c r="C321" s="37"/>
      <c r="D321" s="208" t="s">
        <v>1104</v>
      </c>
      <c r="E321" s="37"/>
      <c r="F321" s="221" t="s">
        <v>5567</v>
      </c>
      <c r="G321" s="37"/>
      <c r="H321" s="37"/>
      <c r="I321" s="116"/>
      <c r="J321" s="37"/>
      <c r="K321" s="37"/>
      <c r="L321" s="40"/>
      <c r="M321" s="222"/>
      <c r="N321" s="223"/>
      <c r="O321" s="65"/>
      <c r="P321" s="65"/>
      <c r="Q321" s="65"/>
      <c r="R321" s="65"/>
      <c r="S321" s="65"/>
      <c r="T321" s="66"/>
      <c r="U321" s="35"/>
      <c r="V321" s="35"/>
      <c r="W321" s="35"/>
      <c r="X321" s="35"/>
      <c r="Y321" s="35"/>
      <c r="Z321" s="35"/>
      <c r="AA321" s="35"/>
      <c r="AB321" s="35"/>
      <c r="AC321" s="35"/>
      <c r="AD321" s="35"/>
      <c r="AE321" s="35"/>
      <c r="AT321" s="18" t="s">
        <v>1104</v>
      </c>
      <c r="AU321" s="18" t="s">
        <v>80</v>
      </c>
    </row>
    <row r="322" spans="1:65" s="2" customFormat="1" ht="16.5" customHeight="1">
      <c r="A322" s="35"/>
      <c r="B322" s="36"/>
      <c r="C322" s="193" t="s">
        <v>72</v>
      </c>
      <c r="D322" s="193" t="s">
        <v>208</v>
      </c>
      <c r="E322" s="194" t="s">
        <v>5568</v>
      </c>
      <c r="F322" s="195" t="s">
        <v>5569</v>
      </c>
      <c r="G322" s="196" t="s">
        <v>862</v>
      </c>
      <c r="H322" s="197">
        <v>1</v>
      </c>
      <c r="I322" s="198"/>
      <c r="J322" s="199">
        <f>ROUND(I322*H322,2)</f>
        <v>0</v>
      </c>
      <c r="K322" s="195" t="s">
        <v>19</v>
      </c>
      <c r="L322" s="40"/>
      <c r="M322" s="200" t="s">
        <v>19</v>
      </c>
      <c r="N322" s="201" t="s">
        <v>43</v>
      </c>
      <c r="O322" s="65"/>
      <c r="P322" s="202">
        <f>O322*H322</f>
        <v>0</v>
      </c>
      <c r="Q322" s="202">
        <v>0</v>
      </c>
      <c r="R322" s="202">
        <f>Q322*H322</f>
        <v>0</v>
      </c>
      <c r="S322" s="202">
        <v>0</v>
      </c>
      <c r="T322" s="203">
        <f>S322*H322</f>
        <v>0</v>
      </c>
      <c r="U322" s="35"/>
      <c r="V322" s="35"/>
      <c r="W322" s="35"/>
      <c r="X322" s="35"/>
      <c r="Y322" s="35"/>
      <c r="Z322" s="35"/>
      <c r="AA322" s="35"/>
      <c r="AB322" s="35"/>
      <c r="AC322" s="35"/>
      <c r="AD322" s="35"/>
      <c r="AE322" s="35"/>
      <c r="AR322" s="204" t="s">
        <v>212</v>
      </c>
      <c r="AT322" s="204" t="s">
        <v>208</v>
      </c>
      <c r="AU322" s="204" t="s">
        <v>80</v>
      </c>
      <c r="AY322" s="18" t="s">
        <v>206</v>
      </c>
      <c r="BE322" s="205">
        <f>IF(N322="základní",J322,0)</f>
        <v>0</v>
      </c>
      <c r="BF322" s="205">
        <f>IF(N322="snížená",J322,0)</f>
        <v>0</v>
      </c>
      <c r="BG322" s="205">
        <f>IF(N322="zákl. přenesená",J322,0)</f>
        <v>0</v>
      </c>
      <c r="BH322" s="205">
        <f>IF(N322="sníž. přenesená",J322,0)</f>
        <v>0</v>
      </c>
      <c r="BI322" s="205">
        <f>IF(N322="nulová",J322,0)</f>
        <v>0</v>
      </c>
      <c r="BJ322" s="18" t="s">
        <v>80</v>
      </c>
      <c r="BK322" s="205">
        <f>ROUND(I322*H322,2)</f>
        <v>0</v>
      </c>
      <c r="BL322" s="18" t="s">
        <v>212</v>
      </c>
      <c r="BM322" s="204" t="s">
        <v>3343</v>
      </c>
    </row>
    <row r="323" spans="1:65" s="2" customFormat="1" ht="29.25">
      <c r="A323" s="35"/>
      <c r="B323" s="36"/>
      <c r="C323" s="37"/>
      <c r="D323" s="208" t="s">
        <v>1104</v>
      </c>
      <c r="E323" s="37"/>
      <c r="F323" s="221" t="s">
        <v>5567</v>
      </c>
      <c r="G323" s="37"/>
      <c r="H323" s="37"/>
      <c r="I323" s="116"/>
      <c r="J323" s="37"/>
      <c r="K323" s="37"/>
      <c r="L323" s="40"/>
      <c r="M323" s="222"/>
      <c r="N323" s="223"/>
      <c r="O323" s="65"/>
      <c r="P323" s="65"/>
      <c r="Q323" s="65"/>
      <c r="R323" s="65"/>
      <c r="S323" s="65"/>
      <c r="T323" s="66"/>
      <c r="U323" s="35"/>
      <c r="V323" s="35"/>
      <c r="W323" s="35"/>
      <c r="X323" s="35"/>
      <c r="Y323" s="35"/>
      <c r="Z323" s="35"/>
      <c r="AA323" s="35"/>
      <c r="AB323" s="35"/>
      <c r="AC323" s="35"/>
      <c r="AD323" s="35"/>
      <c r="AE323" s="35"/>
      <c r="AT323" s="18" t="s">
        <v>1104</v>
      </c>
      <c r="AU323" s="18" t="s">
        <v>80</v>
      </c>
    </row>
    <row r="324" spans="1:65" s="2" customFormat="1" ht="16.5" customHeight="1">
      <c r="A324" s="35"/>
      <c r="B324" s="36"/>
      <c r="C324" s="193" t="s">
        <v>72</v>
      </c>
      <c r="D324" s="193" t="s">
        <v>208</v>
      </c>
      <c r="E324" s="194" t="s">
        <v>5570</v>
      </c>
      <c r="F324" s="195" t="s">
        <v>5571</v>
      </c>
      <c r="G324" s="196" t="s">
        <v>862</v>
      </c>
      <c r="H324" s="197">
        <v>1</v>
      </c>
      <c r="I324" s="198"/>
      <c r="J324" s="199">
        <f>ROUND(I324*H324,2)</f>
        <v>0</v>
      </c>
      <c r="K324" s="195" t="s">
        <v>19</v>
      </c>
      <c r="L324" s="40"/>
      <c r="M324" s="200" t="s">
        <v>19</v>
      </c>
      <c r="N324" s="201" t="s">
        <v>43</v>
      </c>
      <c r="O324" s="65"/>
      <c r="P324" s="202">
        <f>O324*H324</f>
        <v>0</v>
      </c>
      <c r="Q324" s="202">
        <v>0</v>
      </c>
      <c r="R324" s="202">
        <f>Q324*H324</f>
        <v>0</v>
      </c>
      <c r="S324" s="202">
        <v>0</v>
      </c>
      <c r="T324" s="203">
        <f>S324*H324</f>
        <v>0</v>
      </c>
      <c r="U324" s="35"/>
      <c r="V324" s="35"/>
      <c r="W324" s="35"/>
      <c r="X324" s="35"/>
      <c r="Y324" s="35"/>
      <c r="Z324" s="35"/>
      <c r="AA324" s="35"/>
      <c r="AB324" s="35"/>
      <c r="AC324" s="35"/>
      <c r="AD324" s="35"/>
      <c r="AE324" s="35"/>
      <c r="AR324" s="204" t="s">
        <v>212</v>
      </c>
      <c r="AT324" s="204" t="s">
        <v>208</v>
      </c>
      <c r="AU324" s="204" t="s">
        <v>80</v>
      </c>
      <c r="AY324" s="18" t="s">
        <v>206</v>
      </c>
      <c r="BE324" s="205">
        <f>IF(N324="základní",J324,0)</f>
        <v>0</v>
      </c>
      <c r="BF324" s="205">
        <f>IF(N324="snížená",J324,0)</f>
        <v>0</v>
      </c>
      <c r="BG324" s="205">
        <f>IF(N324="zákl. přenesená",J324,0)</f>
        <v>0</v>
      </c>
      <c r="BH324" s="205">
        <f>IF(N324="sníž. přenesená",J324,0)</f>
        <v>0</v>
      </c>
      <c r="BI324" s="205">
        <f>IF(N324="nulová",J324,0)</f>
        <v>0</v>
      </c>
      <c r="BJ324" s="18" t="s">
        <v>80</v>
      </c>
      <c r="BK324" s="205">
        <f>ROUND(I324*H324,2)</f>
        <v>0</v>
      </c>
      <c r="BL324" s="18" t="s">
        <v>212</v>
      </c>
      <c r="BM324" s="204" t="s">
        <v>3354</v>
      </c>
    </row>
    <row r="325" spans="1:65" s="2" customFormat="1" ht="29.25">
      <c r="A325" s="35"/>
      <c r="B325" s="36"/>
      <c r="C325" s="37"/>
      <c r="D325" s="208" t="s">
        <v>1104</v>
      </c>
      <c r="E325" s="37"/>
      <c r="F325" s="221" t="s">
        <v>5572</v>
      </c>
      <c r="G325" s="37"/>
      <c r="H325" s="37"/>
      <c r="I325" s="116"/>
      <c r="J325" s="37"/>
      <c r="K325" s="37"/>
      <c r="L325" s="40"/>
      <c r="M325" s="222"/>
      <c r="N325" s="223"/>
      <c r="O325" s="65"/>
      <c r="P325" s="65"/>
      <c r="Q325" s="65"/>
      <c r="R325" s="65"/>
      <c r="S325" s="65"/>
      <c r="T325" s="66"/>
      <c r="U325" s="35"/>
      <c r="V325" s="35"/>
      <c r="W325" s="35"/>
      <c r="X325" s="35"/>
      <c r="Y325" s="35"/>
      <c r="Z325" s="35"/>
      <c r="AA325" s="35"/>
      <c r="AB325" s="35"/>
      <c r="AC325" s="35"/>
      <c r="AD325" s="35"/>
      <c r="AE325" s="35"/>
      <c r="AT325" s="18" t="s">
        <v>1104</v>
      </c>
      <c r="AU325" s="18" t="s">
        <v>80</v>
      </c>
    </row>
    <row r="326" spans="1:65" s="2" customFormat="1" ht="16.5" customHeight="1">
      <c r="A326" s="35"/>
      <c r="B326" s="36"/>
      <c r="C326" s="193" t="s">
        <v>72</v>
      </c>
      <c r="D326" s="193" t="s">
        <v>208</v>
      </c>
      <c r="E326" s="194" t="s">
        <v>5573</v>
      </c>
      <c r="F326" s="195" t="s">
        <v>5574</v>
      </c>
      <c r="G326" s="196" t="s">
        <v>862</v>
      </c>
      <c r="H326" s="197">
        <v>3</v>
      </c>
      <c r="I326" s="198"/>
      <c r="J326" s="199">
        <f>ROUND(I326*H326,2)</f>
        <v>0</v>
      </c>
      <c r="K326" s="195" t="s">
        <v>19</v>
      </c>
      <c r="L326" s="40"/>
      <c r="M326" s="200" t="s">
        <v>19</v>
      </c>
      <c r="N326" s="201" t="s">
        <v>43</v>
      </c>
      <c r="O326" s="65"/>
      <c r="P326" s="202">
        <f>O326*H326</f>
        <v>0</v>
      </c>
      <c r="Q326" s="202">
        <v>0</v>
      </c>
      <c r="R326" s="202">
        <f>Q326*H326</f>
        <v>0</v>
      </c>
      <c r="S326" s="202">
        <v>0</v>
      </c>
      <c r="T326" s="203">
        <f>S326*H326</f>
        <v>0</v>
      </c>
      <c r="U326" s="35"/>
      <c r="V326" s="35"/>
      <c r="W326" s="35"/>
      <c r="X326" s="35"/>
      <c r="Y326" s="35"/>
      <c r="Z326" s="35"/>
      <c r="AA326" s="35"/>
      <c r="AB326" s="35"/>
      <c r="AC326" s="35"/>
      <c r="AD326" s="35"/>
      <c r="AE326" s="35"/>
      <c r="AR326" s="204" t="s">
        <v>212</v>
      </c>
      <c r="AT326" s="204" t="s">
        <v>208</v>
      </c>
      <c r="AU326" s="204" t="s">
        <v>80</v>
      </c>
      <c r="AY326" s="18" t="s">
        <v>206</v>
      </c>
      <c r="BE326" s="205">
        <f>IF(N326="základní",J326,0)</f>
        <v>0</v>
      </c>
      <c r="BF326" s="205">
        <f>IF(N326="snížená",J326,0)</f>
        <v>0</v>
      </c>
      <c r="BG326" s="205">
        <f>IF(N326="zákl. přenesená",J326,0)</f>
        <v>0</v>
      </c>
      <c r="BH326" s="205">
        <f>IF(N326="sníž. přenesená",J326,0)</f>
        <v>0</v>
      </c>
      <c r="BI326" s="205">
        <f>IF(N326="nulová",J326,0)</f>
        <v>0</v>
      </c>
      <c r="BJ326" s="18" t="s">
        <v>80</v>
      </c>
      <c r="BK326" s="205">
        <f>ROUND(I326*H326,2)</f>
        <v>0</v>
      </c>
      <c r="BL326" s="18" t="s">
        <v>212</v>
      </c>
      <c r="BM326" s="204" t="s">
        <v>3365</v>
      </c>
    </row>
    <row r="327" spans="1:65" s="2" customFormat="1" ht="29.25">
      <c r="A327" s="35"/>
      <c r="B327" s="36"/>
      <c r="C327" s="37"/>
      <c r="D327" s="208" t="s">
        <v>1104</v>
      </c>
      <c r="E327" s="37"/>
      <c r="F327" s="221" t="s">
        <v>5575</v>
      </c>
      <c r="G327" s="37"/>
      <c r="H327" s="37"/>
      <c r="I327" s="116"/>
      <c r="J327" s="37"/>
      <c r="K327" s="37"/>
      <c r="L327" s="40"/>
      <c r="M327" s="222"/>
      <c r="N327" s="223"/>
      <c r="O327" s="65"/>
      <c r="P327" s="65"/>
      <c r="Q327" s="65"/>
      <c r="R327" s="65"/>
      <c r="S327" s="65"/>
      <c r="T327" s="66"/>
      <c r="U327" s="35"/>
      <c r="V327" s="35"/>
      <c r="W327" s="35"/>
      <c r="X327" s="35"/>
      <c r="Y327" s="35"/>
      <c r="Z327" s="35"/>
      <c r="AA327" s="35"/>
      <c r="AB327" s="35"/>
      <c r="AC327" s="35"/>
      <c r="AD327" s="35"/>
      <c r="AE327" s="35"/>
      <c r="AT327" s="18" t="s">
        <v>1104</v>
      </c>
      <c r="AU327" s="18" t="s">
        <v>80</v>
      </c>
    </row>
    <row r="328" spans="1:65" s="2" customFormat="1" ht="16.5" customHeight="1">
      <c r="A328" s="35"/>
      <c r="B328" s="36"/>
      <c r="C328" s="193" t="s">
        <v>72</v>
      </c>
      <c r="D328" s="193" t="s">
        <v>208</v>
      </c>
      <c r="E328" s="194" t="s">
        <v>5576</v>
      </c>
      <c r="F328" s="195" t="s">
        <v>5577</v>
      </c>
      <c r="G328" s="196" t="s">
        <v>862</v>
      </c>
      <c r="H328" s="197">
        <v>10</v>
      </c>
      <c r="I328" s="198"/>
      <c r="J328" s="199">
        <f>ROUND(I328*H328,2)</f>
        <v>0</v>
      </c>
      <c r="K328" s="195" t="s">
        <v>19</v>
      </c>
      <c r="L328" s="40"/>
      <c r="M328" s="200" t="s">
        <v>19</v>
      </c>
      <c r="N328" s="201" t="s">
        <v>43</v>
      </c>
      <c r="O328" s="65"/>
      <c r="P328" s="202">
        <f>O328*H328</f>
        <v>0</v>
      </c>
      <c r="Q328" s="202">
        <v>0</v>
      </c>
      <c r="R328" s="202">
        <f>Q328*H328</f>
        <v>0</v>
      </c>
      <c r="S328" s="202">
        <v>0</v>
      </c>
      <c r="T328" s="203">
        <f>S328*H328</f>
        <v>0</v>
      </c>
      <c r="U328" s="35"/>
      <c r="V328" s="35"/>
      <c r="W328" s="35"/>
      <c r="X328" s="35"/>
      <c r="Y328" s="35"/>
      <c r="Z328" s="35"/>
      <c r="AA328" s="35"/>
      <c r="AB328" s="35"/>
      <c r="AC328" s="35"/>
      <c r="AD328" s="35"/>
      <c r="AE328" s="35"/>
      <c r="AR328" s="204" t="s">
        <v>212</v>
      </c>
      <c r="AT328" s="204" t="s">
        <v>208</v>
      </c>
      <c r="AU328" s="204" t="s">
        <v>80</v>
      </c>
      <c r="AY328" s="18" t="s">
        <v>206</v>
      </c>
      <c r="BE328" s="205">
        <f>IF(N328="základní",J328,0)</f>
        <v>0</v>
      </c>
      <c r="BF328" s="205">
        <f>IF(N328="snížená",J328,0)</f>
        <v>0</v>
      </c>
      <c r="BG328" s="205">
        <f>IF(N328="zákl. přenesená",J328,0)</f>
        <v>0</v>
      </c>
      <c r="BH328" s="205">
        <f>IF(N328="sníž. přenesená",J328,0)</f>
        <v>0</v>
      </c>
      <c r="BI328" s="205">
        <f>IF(N328="nulová",J328,0)</f>
        <v>0</v>
      </c>
      <c r="BJ328" s="18" t="s">
        <v>80</v>
      </c>
      <c r="BK328" s="205">
        <f>ROUND(I328*H328,2)</f>
        <v>0</v>
      </c>
      <c r="BL328" s="18" t="s">
        <v>212</v>
      </c>
      <c r="BM328" s="204" t="s">
        <v>3377</v>
      </c>
    </row>
    <row r="329" spans="1:65" s="2" customFormat="1" ht="19.5">
      <c r="A329" s="35"/>
      <c r="B329" s="36"/>
      <c r="C329" s="37"/>
      <c r="D329" s="208" t="s">
        <v>1104</v>
      </c>
      <c r="E329" s="37"/>
      <c r="F329" s="221" t="s">
        <v>5578</v>
      </c>
      <c r="G329" s="37"/>
      <c r="H329" s="37"/>
      <c r="I329" s="116"/>
      <c r="J329" s="37"/>
      <c r="K329" s="37"/>
      <c r="L329" s="40"/>
      <c r="M329" s="222"/>
      <c r="N329" s="223"/>
      <c r="O329" s="65"/>
      <c r="P329" s="65"/>
      <c r="Q329" s="65"/>
      <c r="R329" s="65"/>
      <c r="S329" s="65"/>
      <c r="T329" s="66"/>
      <c r="U329" s="35"/>
      <c r="V329" s="35"/>
      <c r="W329" s="35"/>
      <c r="X329" s="35"/>
      <c r="Y329" s="35"/>
      <c r="Z329" s="35"/>
      <c r="AA329" s="35"/>
      <c r="AB329" s="35"/>
      <c r="AC329" s="35"/>
      <c r="AD329" s="35"/>
      <c r="AE329" s="35"/>
      <c r="AT329" s="18" t="s">
        <v>1104</v>
      </c>
      <c r="AU329" s="18" t="s">
        <v>80</v>
      </c>
    </row>
    <row r="330" spans="1:65" s="2" customFormat="1" ht="16.5" customHeight="1">
      <c r="A330" s="35"/>
      <c r="B330" s="36"/>
      <c r="C330" s="193" t="s">
        <v>72</v>
      </c>
      <c r="D330" s="193" t="s">
        <v>208</v>
      </c>
      <c r="E330" s="194" t="s">
        <v>5579</v>
      </c>
      <c r="F330" s="195" t="s">
        <v>5580</v>
      </c>
      <c r="G330" s="196" t="s">
        <v>862</v>
      </c>
      <c r="H330" s="197">
        <v>1</v>
      </c>
      <c r="I330" s="198"/>
      <c r="J330" s="199">
        <f>ROUND(I330*H330,2)</f>
        <v>0</v>
      </c>
      <c r="K330" s="195" t="s">
        <v>19</v>
      </c>
      <c r="L330" s="40"/>
      <c r="M330" s="200" t="s">
        <v>19</v>
      </c>
      <c r="N330" s="201" t="s">
        <v>43</v>
      </c>
      <c r="O330" s="65"/>
      <c r="P330" s="202">
        <f>O330*H330</f>
        <v>0</v>
      </c>
      <c r="Q330" s="202">
        <v>0</v>
      </c>
      <c r="R330" s="202">
        <f>Q330*H330</f>
        <v>0</v>
      </c>
      <c r="S330" s="202">
        <v>0</v>
      </c>
      <c r="T330" s="203">
        <f>S330*H330</f>
        <v>0</v>
      </c>
      <c r="U330" s="35"/>
      <c r="V330" s="35"/>
      <c r="W330" s="35"/>
      <c r="X330" s="35"/>
      <c r="Y330" s="35"/>
      <c r="Z330" s="35"/>
      <c r="AA330" s="35"/>
      <c r="AB330" s="35"/>
      <c r="AC330" s="35"/>
      <c r="AD330" s="35"/>
      <c r="AE330" s="35"/>
      <c r="AR330" s="204" t="s">
        <v>212</v>
      </c>
      <c r="AT330" s="204" t="s">
        <v>208</v>
      </c>
      <c r="AU330" s="204" t="s">
        <v>80</v>
      </c>
      <c r="AY330" s="18" t="s">
        <v>206</v>
      </c>
      <c r="BE330" s="205">
        <f>IF(N330="základní",J330,0)</f>
        <v>0</v>
      </c>
      <c r="BF330" s="205">
        <f>IF(N330="snížená",J330,0)</f>
        <v>0</v>
      </c>
      <c r="BG330" s="205">
        <f>IF(N330="zákl. přenesená",J330,0)</f>
        <v>0</v>
      </c>
      <c r="BH330" s="205">
        <f>IF(N330="sníž. přenesená",J330,0)</f>
        <v>0</v>
      </c>
      <c r="BI330" s="205">
        <f>IF(N330="nulová",J330,0)</f>
        <v>0</v>
      </c>
      <c r="BJ330" s="18" t="s">
        <v>80</v>
      </c>
      <c r="BK330" s="205">
        <f>ROUND(I330*H330,2)</f>
        <v>0</v>
      </c>
      <c r="BL330" s="18" t="s">
        <v>212</v>
      </c>
      <c r="BM330" s="204" t="s">
        <v>3388</v>
      </c>
    </row>
    <row r="331" spans="1:65" s="2" customFormat="1" ht="19.5">
      <c r="A331" s="35"/>
      <c r="B331" s="36"/>
      <c r="C331" s="37"/>
      <c r="D331" s="208" t="s">
        <v>1104</v>
      </c>
      <c r="E331" s="37"/>
      <c r="F331" s="221" t="s">
        <v>5578</v>
      </c>
      <c r="G331" s="37"/>
      <c r="H331" s="37"/>
      <c r="I331" s="116"/>
      <c r="J331" s="37"/>
      <c r="K331" s="37"/>
      <c r="L331" s="40"/>
      <c r="M331" s="222"/>
      <c r="N331" s="223"/>
      <c r="O331" s="65"/>
      <c r="P331" s="65"/>
      <c r="Q331" s="65"/>
      <c r="R331" s="65"/>
      <c r="S331" s="65"/>
      <c r="T331" s="66"/>
      <c r="U331" s="35"/>
      <c r="V331" s="35"/>
      <c r="W331" s="35"/>
      <c r="X331" s="35"/>
      <c r="Y331" s="35"/>
      <c r="Z331" s="35"/>
      <c r="AA331" s="35"/>
      <c r="AB331" s="35"/>
      <c r="AC331" s="35"/>
      <c r="AD331" s="35"/>
      <c r="AE331" s="35"/>
      <c r="AT331" s="18" t="s">
        <v>1104</v>
      </c>
      <c r="AU331" s="18" t="s">
        <v>80</v>
      </c>
    </row>
    <row r="332" spans="1:65" s="2" customFormat="1" ht="16.5" customHeight="1">
      <c r="A332" s="35"/>
      <c r="B332" s="36"/>
      <c r="C332" s="193" t="s">
        <v>72</v>
      </c>
      <c r="D332" s="193" t="s">
        <v>208</v>
      </c>
      <c r="E332" s="194" t="s">
        <v>5425</v>
      </c>
      <c r="F332" s="195" t="s">
        <v>5426</v>
      </c>
      <c r="G332" s="196" t="s">
        <v>862</v>
      </c>
      <c r="H332" s="197">
        <v>5</v>
      </c>
      <c r="I332" s="198"/>
      <c r="J332" s="199">
        <f>ROUND(I332*H332,2)</f>
        <v>0</v>
      </c>
      <c r="K332" s="195" t="s">
        <v>19</v>
      </c>
      <c r="L332" s="40"/>
      <c r="M332" s="200" t="s">
        <v>19</v>
      </c>
      <c r="N332" s="201" t="s">
        <v>43</v>
      </c>
      <c r="O332" s="65"/>
      <c r="P332" s="202">
        <f>O332*H332</f>
        <v>0</v>
      </c>
      <c r="Q332" s="202">
        <v>0</v>
      </c>
      <c r="R332" s="202">
        <f>Q332*H332</f>
        <v>0</v>
      </c>
      <c r="S332" s="202">
        <v>0</v>
      </c>
      <c r="T332" s="203">
        <f>S332*H332</f>
        <v>0</v>
      </c>
      <c r="U332" s="35"/>
      <c r="V332" s="35"/>
      <c r="W332" s="35"/>
      <c r="X332" s="35"/>
      <c r="Y332" s="35"/>
      <c r="Z332" s="35"/>
      <c r="AA332" s="35"/>
      <c r="AB332" s="35"/>
      <c r="AC332" s="35"/>
      <c r="AD332" s="35"/>
      <c r="AE332" s="35"/>
      <c r="AR332" s="204" t="s">
        <v>212</v>
      </c>
      <c r="AT332" s="204" t="s">
        <v>208</v>
      </c>
      <c r="AU332" s="204" t="s">
        <v>80</v>
      </c>
      <c r="AY332" s="18" t="s">
        <v>206</v>
      </c>
      <c r="BE332" s="205">
        <f>IF(N332="základní",J332,0)</f>
        <v>0</v>
      </c>
      <c r="BF332" s="205">
        <f>IF(N332="snížená",J332,0)</f>
        <v>0</v>
      </c>
      <c r="BG332" s="205">
        <f>IF(N332="zákl. přenesená",J332,0)</f>
        <v>0</v>
      </c>
      <c r="BH332" s="205">
        <f>IF(N332="sníž. přenesená",J332,0)</f>
        <v>0</v>
      </c>
      <c r="BI332" s="205">
        <f>IF(N332="nulová",J332,0)</f>
        <v>0</v>
      </c>
      <c r="BJ332" s="18" t="s">
        <v>80</v>
      </c>
      <c r="BK332" s="205">
        <f>ROUND(I332*H332,2)</f>
        <v>0</v>
      </c>
      <c r="BL332" s="18" t="s">
        <v>212</v>
      </c>
      <c r="BM332" s="204" t="s">
        <v>3400</v>
      </c>
    </row>
    <row r="333" spans="1:65" s="2" customFormat="1" ht="16.5" customHeight="1">
      <c r="A333" s="35"/>
      <c r="B333" s="36"/>
      <c r="C333" s="193" t="s">
        <v>72</v>
      </c>
      <c r="D333" s="193" t="s">
        <v>208</v>
      </c>
      <c r="E333" s="194" t="s">
        <v>5365</v>
      </c>
      <c r="F333" s="195" t="s">
        <v>5366</v>
      </c>
      <c r="G333" s="196" t="s">
        <v>862</v>
      </c>
      <c r="H333" s="197">
        <v>6</v>
      </c>
      <c r="I333" s="198"/>
      <c r="J333" s="199">
        <f>ROUND(I333*H333,2)</f>
        <v>0</v>
      </c>
      <c r="K333" s="195" t="s">
        <v>19</v>
      </c>
      <c r="L333" s="40"/>
      <c r="M333" s="200" t="s">
        <v>19</v>
      </c>
      <c r="N333" s="201" t="s">
        <v>43</v>
      </c>
      <c r="O333" s="65"/>
      <c r="P333" s="202">
        <f>O333*H333</f>
        <v>0</v>
      </c>
      <c r="Q333" s="202">
        <v>0</v>
      </c>
      <c r="R333" s="202">
        <f>Q333*H333</f>
        <v>0</v>
      </c>
      <c r="S333" s="202">
        <v>0</v>
      </c>
      <c r="T333" s="203">
        <f>S333*H333</f>
        <v>0</v>
      </c>
      <c r="U333" s="35"/>
      <c r="V333" s="35"/>
      <c r="W333" s="35"/>
      <c r="X333" s="35"/>
      <c r="Y333" s="35"/>
      <c r="Z333" s="35"/>
      <c r="AA333" s="35"/>
      <c r="AB333" s="35"/>
      <c r="AC333" s="35"/>
      <c r="AD333" s="35"/>
      <c r="AE333" s="35"/>
      <c r="AR333" s="204" t="s">
        <v>212</v>
      </c>
      <c r="AT333" s="204" t="s">
        <v>208</v>
      </c>
      <c r="AU333" s="204" t="s">
        <v>80</v>
      </c>
      <c r="AY333" s="18" t="s">
        <v>206</v>
      </c>
      <c r="BE333" s="205">
        <f>IF(N333="základní",J333,0)</f>
        <v>0</v>
      </c>
      <c r="BF333" s="205">
        <f>IF(N333="snížená",J333,0)</f>
        <v>0</v>
      </c>
      <c r="BG333" s="205">
        <f>IF(N333="zákl. přenesená",J333,0)</f>
        <v>0</v>
      </c>
      <c r="BH333" s="205">
        <f>IF(N333="sníž. přenesená",J333,0)</f>
        <v>0</v>
      </c>
      <c r="BI333" s="205">
        <f>IF(N333="nulová",J333,0)</f>
        <v>0</v>
      </c>
      <c r="BJ333" s="18" t="s">
        <v>80</v>
      </c>
      <c r="BK333" s="205">
        <f>ROUND(I333*H333,2)</f>
        <v>0</v>
      </c>
      <c r="BL333" s="18" t="s">
        <v>212</v>
      </c>
      <c r="BM333" s="204" t="s">
        <v>3411</v>
      </c>
    </row>
    <row r="334" spans="1:65" s="2" customFormat="1" ht="16.5" customHeight="1">
      <c r="A334" s="35"/>
      <c r="B334" s="36"/>
      <c r="C334" s="193" t="s">
        <v>72</v>
      </c>
      <c r="D334" s="193" t="s">
        <v>208</v>
      </c>
      <c r="E334" s="194" t="s">
        <v>5581</v>
      </c>
      <c r="F334" s="195" t="s">
        <v>5582</v>
      </c>
      <c r="G334" s="196" t="s">
        <v>862</v>
      </c>
      <c r="H334" s="197">
        <v>1</v>
      </c>
      <c r="I334" s="198"/>
      <c r="J334" s="199">
        <f>ROUND(I334*H334,2)</f>
        <v>0</v>
      </c>
      <c r="K334" s="195" t="s">
        <v>19</v>
      </c>
      <c r="L334" s="40"/>
      <c r="M334" s="200" t="s">
        <v>19</v>
      </c>
      <c r="N334" s="201" t="s">
        <v>43</v>
      </c>
      <c r="O334" s="65"/>
      <c r="P334" s="202">
        <f>O334*H334</f>
        <v>0</v>
      </c>
      <c r="Q334" s="202">
        <v>0</v>
      </c>
      <c r="R334" s="202">
        <f>Q334*H334</f>
        <v>0</v>
      </c>
      <c r="S334" s="202">
        <v>0</v>
      </c>
      <c r="T334" s="203">
        <f>S334*H334</f>
        <v>0</v>
      </c>
      <c r="U334" s="35"/>
      <c r="V334" s="35"/>
      <c r="W334" s="35"/>
      <c r="X334" s="35"/>
      <c r="Y334" s="35"/>
      <c r="Z334" s="35"/>
      <c r="AA334" s="35"/>
      <c r="AB334" s="35"/>
      <c r="AC334" s="35"/>
      <c r="AD334" s="35"/>
      <c r="AE334" s="35"/>
      <c r="AR334" s="204" t="s">
        <v>212</v>
      </c>
      <c r="AT334" s="204" t="s">
        <v>208</v>
      </c>
      <c r="AU334" s="204" t="s">
        <v>80</v>
      </c>
      <c r="AY334" s="18" t="s">
        <v>206</v>
      </c>
      <c r="BE334" s="205">
        <f>IF(N334="základní",J334,0)</f>
        <v>0</v>
      </c>
      <c r="BF334" s="205">
        <f>IF(N334="snížená",J334,0)</f>
        <v>0</v>
      </c>
      <c r="BG334" s="205">
        <f>IF(N334="zákl. přenesená",J334,0)</f>
        <v>0</v>
      </c>
      <c r="BH334" s="205">
        <f>IF(N334="sníž. přenesená",J334,0)</f>
        <v>0</v>
      </c>
      <c r="BI334" s="205">
        <f>IF(N334="nulová",J334,0)</f>
        <v>0</v>
      </c>
      <c r="BJ334" s="18" t="s">
        <v>80</v>
      </c>
      <c r="BK334" s="205">
        <f>ROUND(I334*H334,2)</f>
        <v>0</v>
      </c>
      <c r="BL334" s="18" t="s">
        <v>212</v>
      </c>
      <c r="BM334" s="204" t="s">
        <v>3420</v>
      </c>
    </row>
    <row r="335" spans="1:65" s="2" customFormat="1" ht="16.5" customHeight="1">
      <c r="A335" s="35"/>
      <c r="B335" s="36"/>
      <c r="C335" s="193" t="s">
        <v>72</v>
      </c>
      <c r="D335" s="193" t="s">
        <v>208</v>
      </c>
      <c r="E335" s="194" t="s">
        <v>5583</v>
      </c>
      <c r="F335" s="195" t="s">
        <v>5584</v>
      </c>
      <c r="G335" s="196" t="s">
        <v>862</v>
      </c>
      <c r="H335" s="197">
        <v>3</v>
      </c>
      <c r="I335" s="198"/>
      <c r="J335" s="199">
        <f>ROUND(I335*H335,2)</f>
        <v>0</v>
      </c>
      <c r="K335" s="195" t="s">
        <v>19</v>
      </c>
      <c r="L335" s="40"/>
      <c r="M335" s="200" t="s">
        <v>19</v>
      </c>
      <c r="N335" s="201" t="s">
        <v>43</v>
      </c>
      <c r="O335" s="65"/>
      <c r="P335" s="202">
        <f>O335*H335</f>
        <v>0</v>
      </c>
      <c r="Q335" s="202">
        <v>0</v>
      </c>
      <c r="R335" s="202">
        <f>Q335*H335</f>
        <v>0</v>
      </c>
      <c r="S335" s="202">
        <v>0</v>
      </c>
      <c r="T335" s="203">
        <f>S335*H335</f>
        <v>0</v>
      </c>
      <c r="U335" s="35"/>
      <c r="V335" s="35"/>
      <c r="W335" s="35"/>
      <c r="X335" s="35"/>
      <c r="Y335" s="35"/>
      <c r="Z335" s="35"/>
      <c r="AA335" s="35"/>
      <c r="AB335" s="35"/>
      <c r="AC335" s="35"/>
      <c r="AD335" s="35"/>
      <c r="AE335" s="35"/>
      <c r="AR335" s="204" t="s">
        <v>212</v>
      </c>
      <c r="AT335" s="204" t="s">
        <v>208</v>
      </c>
      <c r="AU335" s="204" t="s">
        <v>80</v>
      </c>
      <c r="AY335" s="18" t="s">
        <v>206</v>
      </c>
      <c r="BE335" s="205">
        <f>IF(N335="základní",J335,0)</f>
        <v>0</v>
      </c>
      <c r="BF335" s="205">
        <f>IF(N335="snížená",J335,0)</f>
        <v>0</v>
      </c>
      <c r="BG335" s="205">
        <f>IF(N335="zákl. přenesená",J335,0)</f>
        <v>0</v>
      </c>
      <c r="BH335" s="205">
        <f>IF(N335="sníž. přenesená",J335,0)</f>
        <v>0</v>
      </c>
      <c r="BI335" s="205">
        <f>IF(N335="nulová",J335,0)</f>
        <v>0</v>
      </c>
      <c r="BJ335" s="18" t="s">
        <v>80</v>
      </c>
      <c r="BK335" s="205">
        <f>ROUND(I335*H335,2)</f>
        <v>0</v>
      </c>
      <c r="BL335" s="18" t="s">
        <v>212</v>
      </c>
      <c r="BM335" s="204" t="s">
        <v>3430</v>
      </c>
    </row>
    <row r="336" spans="1:65" s="2" customFormat="1" ht="19.5">
      <c r="A336" s="35"/>
      <c r="B336" s="36"/>
      <c r="C336" s="37"/>
      <c r="D336" s="208" t="s">
        <v>1104</v>
      </c>
      <c r="E336" s="37"/>
      <c r="F336" s="221" t="s">
        <v>5585</v>
      </c>
      <c r="G336" s="37"/>
      <c r="H336" s="37"/>
      <c r="I336" s="116"/>
      <c r="J336" s="37"/>
      <c r="K336" s="37"/>
      <c r="L336" s="40"/>
      <c r="M336" s="222"/>
      <c r="N336" s="223"/>
      <c r="O336" s="65"/>
      <c r="P336" s="65"/>
      <c r="Q336" s="65"/>
      <c r="R336" s="65"/>
      <c r="S336" s="65"/>
      <c r="T336" s="66"/>
      <c r="U336" s="35"/>
      <c r="V336" s="35"/>
      <c r="W336" s="35"/>
      <c r="X336" s="35"/>
      <c r="Y336" s="35"/>
      <c r="Z336" s="35"/>
      <c r="AA336" s="35"/>
      <c r="AB336" s="35"/>
      <c r="AC336" s="35"/>
      <c r="AD336" s="35"/>
      <c r="AE336" s="35"/>
      <c r="AT336" s="18" t="s">
        <v>1104</v>
      </c>
      <c r="AU336" s="18" t="s">
        <v>80</v>
      </c>
    </row>
    <row r="337" spans="1:65" s="2" customFormat="1" ht="16.5" customHeight="1">
      <c r="A337" s="35"/>
      <c r="B337" s="36"/>
      <c r="C337" s="193" t="s">
        <v>72</v>
      </c>
      <c r="D337" s="193" t="s">
        <v>208</v>
      </c>
      <c r="E337" s="194" t="s">
        <v>5393</v>
      </c>
      <c r="F337" s="195" t="s">
        <v>5394</v>
      </c>
      <c r="G337" s="196" t="s">
        <v>5192</v>
      </c>
      <c r="H337" s="197">
        <v>20</v>
      </c>
      <c r="I337" s="198"/>
      <c r="J337" s="199">
        <f t="shared" ref="J337:J348" si="110">ROUND(I337*H337,2)</f>
        <v>0</v>
      </c>
      <c r="K337" s="195" t="s">
        <v>19</v>
      </c>
      <c r="L337" s="40"/>
      <c r="M337" s="200" t="s">
        <v>19</v>
      </c>
      <c r="N337" s="201" t="s">
        <v>43</v>
      </c>
      <c r="O337" s="65"/>
      <c r="P337" s="202">
        <f t="shared" ref="P337:P348" si="111">O337*H337</f>
        <v>0</v>
      </c>
      <c r="Q337" s="202">
        <v>0</v>
      </c>
      <c r="R337" s="202">
        <f t="shared" ref="R337:R348" si="112">Q337*H337</f>
        <v>0</v>
      </c>
      <c r="S337" s="202">
        <v>0</v>
      </c>
      <c r="T337" s="203">
        <f t="shared" ref="T337:T348" si="113">S337*H337</f>
        <v>0</v>
      </c>
      <c r="U337" s="35"/>
      <c r="V337" s="35"/>
      <c r="W337" s="35"/>
      <c r="X337" s="35"/>
      <c r="Y337" s="35"/>
      <c r="Z337" s="35"/>
      <c r="AA337" s="35"/>
      <c r="AB337" s="35"/>
      <c r="AC337" s="35"/>
      <c r="AD337" s="35"/>
      <c r="AE337" s="35"/>
      <c r="AR337" s="204" t="s">
        <v>212</v>
      </c>
      <c r="AT337" s="204" t="s">
        <v>208</v>
      </c>
      <c r="AU337" s="204" t="s">
        <v>80</v>
      </c>
      <c r="AY337" s="18" t="s">
        <v>206</v>
      </c>
      <c r="BE337" s="205">
        <f t="shared" ref="BE337:BE348" si="114">IF(N337="základní",J337,0)</f>
        <v>0</v>
      </c>
      <c r="BF337" s="205">
        <f t="shared" ref="BF337:BF348" si="115">IF(N337="snížená",J337,0)</f>
        <v>0</v>
      </c>
      <c r="BG337" s="205">
        <f t="shared" ref="BG337:BG348" si="116">IF(N337="zákl. přenesená",J337,0)</f>
        <v>0</v>
      </c>
      <c r="BH337" s="205">
        <f t="shared" ref="BH337:BH348" si="117">IF(N337="sníž. přenesená",J337,0)</f>
        <v>0</v>
      </c>
      <c r="BI337" s="205">
        <f t="shared" ref="BI337:BI348" si="118">IF(N337="nulová",J337,0)</f>
        <v>0</v>
      </c>
      <c r="BJ337" s="18" t="s">
        <v>80</v>
      </c>
      <c r="BK337" s="205">
        <f t="shared" ref="BK337:BK348" si="119">ROUND(I337*H337,2)</f>
        <v>0</v>
      </c>
      <c r="BL337" s="18" t="s">
        <v>212</v>
      </c>
      <c r="BM337" s="204" t="s">
        <v>3440</v>
      </c>
    </row>
    <row r="338" spans="1:65" s="2" customFormat="1" ht="16.5" customHeight="1">
      <c r="A338" s="35"/>
      <c r="B338" s="36"/>
      <c r="C338" s="193" t="s">
        <v>72</v>
      </c>
      <c r="D338" s="193" t="s">
        <v>208</v>
      </c>
      <c r="E338" s="194" t="s">
        <v>5395</v>
      </c>
      <c r="F338" s="195" t="s">
        <v>5396</v>
      </c>
      <c r="G338" s="196" t="s">
        <v>5192</v>
      </c>
      <c r="H338" s="197">
        <v>10</v>
      </c>
      <c r="I338" s="198"/>
      <c r="J338" s="199">
        <f t="shared" si="110"/>
        <v>0</v>
      </c>
      <c r="K338" s="195" t="s">
        <v>19</v>
      </c>
      <c r="L338" s="40"/>
      <c r="M338" s="200" t="s">
        <v>19</v>
      </c>
      <c r="N338" s="201" t="s">
        <v>43</v>
      </c>
      <c r="O338" s="65"/>
      <c r="P338" s="202">
        <f t="shared" si="111"/>
        <v>0</v>
      </c>
      <c r="Q338" s="202">
        <v>0</v>
      </c>
      <c r="R338" s="202">
        <f t="shared" si="112"/>
        <v>0</v>
      </c>
      <c r="S338" s="202">
        <v>0</v>
      </c>
      <c r="T338" s="203">
        <f t="shared" si="113"/>
        <v>0</v>
      </c>
      <c r="U338" s="35"/>
      <c r="V338" s="35"/>
      <c r="W338" s="35"/>
      <c r="X338" s="35"/>
      <c r="Y338" s="35"/>
      <c r="Z338" s="35"/>
      <c r="AA338" s="35"/>
      <c r="AB338" s="35"/>
      <c r="AC338" s="35"/>
      <c r="AD338" s="35"/>
      <c r="AE338" s="35"/>
      <c r="AR338" s="204" t="s">
        <v>212</v>
      </c>
      <c r="AT338" s="204" t="s">
        <v>208</v>
      </c>
      <c r="AU338" s="204" t="s">
        <v>80</v>
      </c>
      <c r="AY338" s="18" t="s">
        <v>206</v>
      </c>
      <c r="BE338" s="205">
        <f t="shared" si="114"/>
        <v>0</v>
      </c>
      <c r="BF338" s="205">
        <f t="shared" si="115"/>
        <v>0</v>
      </c>
      <c r="BG338" s="205">
        <f t="shared" si="116"/>
        <v>0</v>
      </c>
      <c r="BH338" s="205">
        <f t="shared" si="117"/>
        <v>0</v>
      </c>
      <c r="BI338" s="205">
        <f t="shared" si="118"/>
        <v>0</v>
      </c>
      <c r="BJ338" s="18" t="s">
        <v>80</v>
      </c>
      <c r="BK338" s="205">
        <f t="shared" si="119"/>
        <v>0</v>
      </c>
      <c r="BL338" s="18" t="s">
        <v>212</v>
      </c>
      <c r="BM338" s="204" t="s">
        <v>3449</v>
      </c>
    </row>
    <row r="339" spans="1:65" s="2" customFormat="1" ht="21.75" customHeight="1">
      <c r="A339" s="35"/>
      <c r="B339" s="36"/>
      <c r="C339" s="193" t="s">
        <v>72</v>
      </c>
      <c r="D339" s="193" t="s">
        <v>208</v>
      </c>
      <c r="E339" s="194" t="s">
        <v>5464</v>
      </c>
      <c r="F339" s="195" t="s">
        <v>5465</v>
      </c>
      <c r="G339" s="196" t="s">
        <v>5192</v>
      </c>
      <c r="H339" s="197">
        <v>25</v>
      </c>
      <c r="I339" s="198"/>
      <c r="J339" s="199">
        <f t="shared" si="110"/>
        <v>0</v>
      </c>
      <c r="K339" s="195" t="s">
        <v>19</v>
      </c>
      <c r="L339" s="40"/>
      <c r="M339" s="200" t="s">
        <v>19</v>
      </c>
      <c r="N339" s="201" t="s">
        <v>43</v>
      </c>
      <c r="O339" s="65"/>
      <c r="P339" s="202">
        <f t="shared" si="111"/>
        <v>0</v>
      </c>
      <c r="Q339" s="202">
        <v>0</v>
      </c>
      <c r="R339" s="202">
        <f t="shared" si="112"/>
        <v>0</v>
      </c>
      <c r="S339" s="202">
        <v>0</v>
      </c>
      <c r="T339" s="203">
        <f t="shared" si="113"/>
        <v>0</v>
      </c>
      <c r="U339" s="35"/>
      <c r="V339" s="35"/>
      <c r="W339" s="35"/>
      <c r="X339" s="35"/>
      <c r="Y339" s="35"/>
      <c r="Z339" s="35"/>
      <c r="AA339" s="35"/>
      <c r="AB339" s="35"/>
      <c r="AC339" s="35"/>
      <c r="AD339" s="35"/>
      <c r="AE339" s="35"/>
      <c r="AR339" s="204" t="s">
        <v>212</v>
      </c>
      <c r="AT339" s="204" t="s">
        <v>208</v>
      </c>
      <c r="AU339" s="204" t="s">
        <v>80</v>
      </c>
      <c r="AY339" s="18" t="s">
        <v>206</v>
      </c>
      <c r="BE339" s="205">
        <f t="shared" si="114"/>
        <v>0</v>
      </c>
      <c r="BF339" s="205">
        <f t="shared" si="115"/>
        <v>0</v>
      </c>
      <c r="BG339" s="205">
        <f t="shared" si="116"/>
        <v>0</v>
      </c>
      <c r="BH339" s="205">
        <f t="shared" si="117"/>
        <v>0</v>
      </c>
      <c r="BI339" s="205">
        <f t="shared" si="118"/>
        <v>0</v>
      </c>
      <c r="BJ339" s="18" t="s">
        <v>80</v>
      </c>
      <c r="BK339" s="205">
        <f t="shared" si="119"/>
        <v>0</v>
      </c>
      <c r="BL339" s="18" t="s">
        <v>212</v>
      </c>
      <c r="BM339" s="204" t="s">
        <v>3465</v>
      </c>
    </row>
    <row r="340" spans="1:65" s="2" customFormat="1" ht="21.75" customHeight="1">
      <c r="A340" s="35"/>
      <c r="B340" s="36"/>
      <c r="C340" s="193" t="s">
        <v>72</v>
      </c>
      <c r="D340" s="193" t="s">
        <v>208</v>
      </c>
      <c r="E340" s="194" t="s">
        <v>5399</v>
      </c>
      <c r="F340" s="195" t="s">
        <v>5400</v>
      </c>
      <c r="G340" s="196" t="s">
        <v>5192</v>
      </c>
      <c r="H340" s="197">
        <v>40</v>
      </c>
      <c r="I340" s="198"/>
      <c r="J340" s="199">
        <f t="shared" si="110"/>
        <v>0</v>
      </c>
      <c r="K340" s="195" t="s">
        <v>19</v>
      </c>
      <c r="L340" s="40"/>
      <c r="M340" s="200" t="s">
        <v>19</v>
      </c>
      <c r="N340" s="201" t="s">
        <v>43</v>
      </c>
      <c r="O340" s="65"/>
      <c r="P340" s="202">
        <f t="shared" si="111"/>
        <v>0</v>
      </c>
      <c r="Q340" s="202">
        <v>0</v>
      </c>
      <c r="R340" s="202">
        <f t="shared" si="112"/>
        <v>0</v>
      </c>
      <c r="S340" s="202">
        <v>0</v>
      </c>
      <c r="T340" s="203">
        <f t="shared" si="113"/>
        <v>0</v>
      </c>
      <c r="U340" s="35"/>
      <c r="V340" s="35"/>
      <c r="W340" s="35"/>
      <c r="X340" s="35"/>
      <c r="Y340" s="35"/>
      <c r="Z340" s="35"/>
      <c r="AA340" s="35"/>
      <c r="AB340" s="35"/>
      <c r="AC340" s="35"/>
      <c r="AD340" s="35"/>
      <c r="AE340" s="35"/>
      <c r="AR340" s="204" t="s">
        <v>212</v>
      </c>
      <c r="AT340" s="204" t="s">
        <v>208</v>
      </c>
      <c r="AU340" s="204" t="s">
        <v>80</v>
      </c>
      <c r="AY340" s="18" t="s">
        <v>206</v>
      </c>
      <c r="BE340" s="205">
        <f t="shared" si="114"/>
        <v>0</v>
      </c>
      <c r="BF340" s="205">
        <f t="shared" si="115"/>
        <v>0</v>
      </c>
      <c r="BG340" s="205">
        <f t="shared" si="116"/>
        <v>0</v>
      </c>
      <c r="BH340" s="205">
        <f t="shared" si="117"/>
        <v>0</v>
      </c>
      <c r="BI340" s="205">
        <f t="shared" si="118"/>
        <v>0</v>
      </c>
      <c r="BJ340" s="18" t="s">
        <v>80</v>
      </c>
      <c r="BK340" s="205">
        <f t="shared" si="119"/>
        <v>0</v>
      </c>
      <c r="BL340" s="18" t="s">
        <v>212</v>
      </c>
      <c r="BM340" s="204" t="s">
        <v>3479</v>
      </c>
    </row>
    <row r="341" spans="1:65" s="2" customFormat="1" ht="21.75" customHeight="1">
      <c r="A341" s="35"/>
      <c r="B341" s="36"/>
      <c r="C341" s="193" t="s">
        <v>72</v>
      </c>
      <c r="D341" s="193" t="s">
        <v>208</v>
      </c>
      <c r="E341" s="194" t="s">
        <v>5586</v>
      </c>
      <c r="F341" s="195" t="s">
        <v>5587</v>
      </c>
      <c r="G341" s="196" t="s">
        <v>5192</v>
      </c>
      <c r="H341" s="197">
        <v>20</v>
      </c>
      <c r="I341" s="198"/>
      <c r="J341" s="199">
        <f t="shared" si="110"/>
        <v>0</v>
      </c>
      <c r="K341" s="195" t="s">
        <v>19</v>
      </c>
      <c r="L341" s="40"/>
      <c r="M341" s="200" t="s">
        <v>19</v>
      </c>
      <c r="N341" s="201" t="s">
        <v>43</v>
      </c>
      <c r="O341" s="65"/>
      <c r="P341" s="202">
        <f t="shared" si="111"/>
        <v>0</v>
      </c>
      <c r="Q341" s="202">
        <v>0</v>
      </c>
      <c r="R341" s="202">
        <f t="shared" si="112"/>
        <v>0</v>
      </c>
      <c r="S341" s="202">
        <v>0</v>
      </c>
      <c r="T341" s="203">
        <f t="shared" si="113"/>
        <v>0</v>
      </c>
      <c r="U341" s="35"/>
      <c r="V341" s="35"/>
      <c r="W341" s="35"/>
      <c r="X341" s="35"/>
      <c r="Y341" s="35"/>
      <c r="Z341" s="35"/>
      <c r="AA341" s="35"/>
      <c r="AB341" s="35"/>
      <c r="AC341" s="35"/>
      <c r="AD341" s="35"/>
      <c r="AE341" s="35"/>
      <c r="AR341" s="204" t="s">
        <v>212</v>
      </c>
      <c r="AT341" s="204" t="s">
        <v>208</v>
      </c>
      <c r="AU341" s="204" t="s">
        <v>80</v>
      </c>
      <c r="AY341" s="18" t="s">
        <v>206</v>
      </c>
      <c r="BE341" s="205">
        <f t="shared" si="114"/>
        <v>0</v>
      </c>
      <c r="BF341" s="205">
        <f t="shared" si="115"/>
        <v>0</v>
      </c>
      <c r="BG341" s="205">
        <f t="shared" si="116"/>
        <v>0</v>
      </c>
      <c r="BH341" s="205">
        <f t="shared" si="117"/>
        <v>0</v>
      </c>
      <c r="BI341" s="205">
        <f t="shared" si="118"/>
        <v>0</v>
      </c>
      <c r="BJ341" s="18" t="s">
        <v>80</v>
      </c>
      <c r="BK341" s="205">
        <f t="shared" si="119"/>
        <v>0</v>
      </c>
      <c r="BL341" s="18" t="s">
        <v>212</v>
      </c>
      <c r="BM341" s="204" t="s">
        <v>3489</v>
      </c>
    </row>
    <row r="342" spans="1:65" s="2" customFormat="1" ht="21.75" customHeight="1">
      <c r="A342" s="35"/>
      <c r="B342" s="36"/>
      <c r="C342" s="193" t="s">
        <v>72</v>
      </c>
      <c r="D342" s="193" t="s">
        <v>208</v>
      </c>
      <c r="E342" s="194" t="s">
        <v>5588</v>
      </c>
      <c r="F342" s="195" t="s">
        <v>5589</v>
      </c>
      <c r="G342" s="196" t="s">
        <v>5192</v>
      </c>
      <c r="H342" s="197">
        <v>5</v>
      </c>
      <c r="I342" s="198"/>
      <c r="J342" s="199">
        <f t="shared" si="110"/>
        <v>0</v>
      </c>
      <c r="K342" s="195" t="s">
        <v>19</v>
      </c>
      <c r="L342" s="40"/>
      <c r="M342" s="200" t="s">
        <v>19</v>
      </c>
      <c r="N342" s="201" t="s">
        <v>43</v>
      </c>
      <c r="O342" s="65"/>
      <c r="P342" s="202">
        <f t="shared" si="111"/>
        <v>0</v>
      </c>
      <c r="Q342" s="202">
        <v>0</v>
      </c>
      <c r="R342" s="202">
        <f t="shared" si="112"/>
        <v>0</v>
      </c>
      <c r="S342" s="202">
        <v>0</v>
      </c>
      <c r="T342" s="203">
        <f t="shared" si="113"/>
        <v>0</v>
      </c>
      <c r="U342" s="35"/>
      <c r="V342" s="35"/>
      <c r="W342" s="35"/>
      <c r="X342" s="35"/>
      <c r="Y342" s="35"/>
      <c r="Z342" s="35"/>
      <c r="AA342" s="35"/>
      <c r="AB342" s="35"/>
      <c r="AC342" s="35"/>
      <c r="AD342" s="35"/>
      <c r="AE342" s="35"/>
      <c r="AR342" s="204" t="s">
        <v>212</v>
      </c>
      <c r="AT342" s="204" t="s">
        <v>208</v>
      </c>
      <c r="AU342" s="204" t="s">
        <v>80</v>
      </c>
      <c r="AY342" s="18" t="s">
        <v>206</v>
      </c>
      <c r="BE342" s="205">
        <f t="shared" si="114"/>
        <v>0</v>
      </c>
      <c r="BF342" s="205">
        <f t="shared" si="115"/>
        <v>0</v>
      </c>
      <c r="BG342" s="205">
        <f t="shared" si="116"/>
        <v>0</v>
      </c>
      <c r="BH342" s="205">
        <f t="shared" si="117"/>
        <v>0</v>
      </c>
      <c r="BI342" s="205">
        <f t="shared" si="118"/>
        <v>0</v>
      </c>
      <c r="BJ342" s="18" t="s">
        <v>80</v>
      </c>
      <c r="BK342" s="205">
        <f t="shared" si="119"/>
        <v>0</v>
      </c>
      <c r="BL342" s="18" t="s">
        <v>212</v>
      </c>
      <c r="BM342" s="204" t="s">
        <v>3500</v>
      </c>
    </row>
    <row r="343" spans="1:65" s="2" customFormat="1" ht="21.75" customHeight="1">
      <c r="A343" s="35"/>
      <c r="B343" s="36"/>
      <c r="C343" s="193" t="s">
        <v>72</v>
      </c>
      <c r="D343" s="193" t="s">
        <v>208</v>
      </c>
      <c r="E343" s="194" t="s">
        <v>5590</v>
      </c>
      <c r="F343" s="195" t="s">
        <v>5591</v>
      </c>
      <c r="G343" s="196" t="s">
        <v>5192</v>
      </c>
      <c r="H343" s="197">
        <v>45</v>
      </c>
      <c r="I343" s="198"/>
      <c r="J343" s="199">
        <f t="shared" si="110"/>
        <v>0</v>
      </c>
      <c r="K343" s="195" t="s">
        <v>19</v>
      </c>
      <c r="L343" s="40"/>
      <c r="M343" s="200" t="s">
        <v>19</v>
      </c>
      <c r="N343" s="201" t="s">
        <v>43</v>
      </c>
      <c r="O343" s="65"/>
      <c r="P343" s="202">
        <f t="shared" si="111"/>
        <v>0</v>
      </c>
      <c r="Q343" s="202">
        <v>0</v>
      </c>
      <c r="R343" s="202">
        <f t="shared" si="112"/>
        <v>0</v>
      </c>
      <c r="S343" s="202">
        <v>0</v>
      </c>
      <c r="T343" s="203">
        <f t="shared" si="113"/>
        <v>0</v>
      </c>
      <c r="U343" s="35"/>
      <c r="V343" s="35"/>
      <c r="W343" s="35"/>
      <c r="X343" s="35"/>
      <c r="Y343" s="35"/>
      <c r="Z343" s="35"/>
      <c r="AA343" s="35"/>
      <c r="AB343" s="35"/>
      <c r="AC343" s="35"/>
      <c r="AD343" s="35"/>
      <c r="AE343" s="35"/>
      <c r="AR343" s="204" t="s">
        <v>212</v>
      </c>
      <c r="AT343" s="204" t="s">
        <v>208</v>
      </c>
      <c r="AU343" s="204" t="s">
        <v>80</v>
      </c>
      <c r="AY343" s="18" t="s">
        <v>206</v>
      </c>
      <c r="BE343" s="205">
        <f t="shared" si="114"/>
        <v>0</v>
      </c>
      <c r="BF343" s="205">
        <f t="shared" si="115"/>
        <v>0</v>
      </c>
      <c r="BG343" s="205">
        <f t="shared" si="116"/>
        <v>0</v>
      </c>
      <c r="BH343" s="205">
        <f t="shared" si="117"/>
        <v>0</v>
      </c>
      <c r="BI343" s="205">
        <f t="shared" si="118"/>
        <v>0</v>
      </c>
      <c r="BJ343" s="18" t="s">
        <v>80</v>
      </c>
      <c r="BK343" s="205">
        <f t="shared" si="119"/>
        <v>0</v>
      </c>
      <c r="BL343" s="18" t="s">
        <v>212</v>
      </c>
      <c r="BM343" s="204" t="s">
        <v>3510</v>
      </c>
    </row>
    <row r="344" spans="1:65" s="2" customFormat="1" ht="21.75" customHeight="1">
      <c r="A344" s="35"/>
      <c r="B344" s="36"/>
      <c r="C344" s="193" t="s">
        <v>72</v>
      </c>
      <c r="D344" s="193" t="s">
        <v>208</v>
      </c>
      <c r="E344" s="194" t="s">
        <v>5592</v>
      </c>
      <c r="F344" s="195" t="s">
        <v>5593</v>
      </c>
      <c r="G344" s="196" t="s">
        <v>5192</v>
      </c>
      <c r="H344" s="197">
        <v>20</v>
      </c>
      <c r="I344" s="198"/>
      <c r="J344" s="199">
        <f t="shared" si="110"/>
        <v>0</v>
      </c>
      <c r="K344" s="195" t="s">
        <v>19</v>
      </c>
      <c r="L344" s="40"/>
      <c r="M344" s="200" t="s">
        <v>19</v>
      </c>
      <c r="N344" s="201" t="s">
        <v>43</v>
      </c>
      <c r="O344" s="65"/>
      <c r="P344" s="202">
        <f t="shared" si="111"/>
        <v>0</v>
      </c>
      <c r="Q344" s="202">
        <v>0</v>
      </c>
      <c r="R344" s="202">
        <f t="shared" si="112"/>
        <v>0</v>
      </c>
      <c r="S344" s="202">
        <v>0</v>
      </c>
      <c r="T344" s="203">
        <f t="shared" si="113"/>
        <v>0</v>
      </c>
      <c r="U344" s="35"/>
      <c r="V344" s="35"/>
      <c r="W344" s="35"/>
      <c r="X344" s="35"/>
      <c r="Y344" s="35"/>
      <c r="Z344" s="35"/>
      <c r="AA344" s="35"/>
      <c r="AB344" s="35"/>
      <c r="AC344" s="35"/>
      <c r="AD344" s="35"/>
      <c r="AE344" s="35"/>
      <c r="AR344" s="204" t="s">
        <v>212</v>
      </c>
      <c r="AT344" s="204" t="s">
        <v>208</v>
      </c>
      <c r="AU344" s="204" t="s">
        <v>80</v>
      </c>
      <c r="AY344" s="18" t="s">
        <v>206</v>
      </c>
      <c r="BE344" s="205">
        <f t="shared" si="114"/>
        <v>0</v>
      </c>
      <c r="BF344" s="205">
        <f t="shared" si="115"/>
        <v>0</v>
      </c>
      <c r="BG344" s="205">
        <f t="shared" si="116"/>
        <v>0</v>
      </c>
      <c r="BH344" s="205">
        <f t="shared" si="117"/>
        <v>0</v>
      </c>
      <c r="BI344" s="205">
        <f t="shared" si="118"/>
        <v>0</v>
      </c>
      <c r="BJ344" s="18" t="s">
        <v>80</v>
      </c>
      <c r="BK344" s="205">
        <f t="shared" si="119"/>
        <v>0</v>
      </c>
      <c r="BL344" s="18" t="s">
        <v>212</v>
      </c>
      <c r="BM344" s="204" t="s">
        <v>3519</v>
      </c>
    </row>
    <row r="345" spans="1:65" s="2" customFormat="1" ht="21.75" customHeight="1">
      <c r="A345" s="35"/>
      <c r="B345" s="36"/>
      <c r="C345" s="193" t="s">
        <v>72</v>
      </c>
      <c r="D345" s="193" t="s">
        <v>208</v>
      </c>
      <c r="E345" s="194" t="s">
        <v>5409</v>
      </c>
      <c r="F345" s="195" t="s">
        <v>5410</v>
      </c>
      <c r="G345" s="196" t="s">
        <v>325</v>
      </c>
      <c r="H345" s="197">
        <v>280</v>
      </c>
      <c r="I345" s="198"/>
      <c r="J345" s="199">
        <f t="shared" si="110"/>
        <v>0</v>
      </c>
      <c r="K345" s="195" t="s">
        <v>19</v>
      </c>
      <c r="L345" s="40"/>
      <c r="M345" s="200" t="s">
        <v>19</v>
      </c>
      <c r="N345" s="201" t="s">
        <v>43</v>
      </c>
      <c r="O345" s="65"/>
      <c r="P345" s="202">
        <f t="shared" si="111"/>
        <v>0</v>
      </c>
      <c r="Q345" s="202">
        <v>0</v>
      </c>
      <c r="R345" s="202">
        <f t="shared" si="112"/>
        <v>0</v>
      </c>
      <c r="S345" s="202">
        <v>0</v>
      </c>
      <c r="T345" s="203">
        <f t="shared" si="113"/>
        <v>0</v>
      </c>
      <c r="U345" s="35"/>
      <c r="V345" s="35"/>
      <c r="W345" s="35"/>
      <c r="X345" s="35"/>
      <c r="Y345" s="35"/>
      <c r="Z345" s="35"/>
      <c r="AA345" s="35"/>
      <c r="AB345" s="35"/>
      <c r="AC345" s="35"/>
      <c r="AD345" s="35"/>
      <c r="AE345" s="35"/>
      <c r="AR345" s="204" t="s">
        <v>212</v>
      </c>
      <c r="AT345" s="204" t="s">
        <v>208</v>
      </c>
      <c r="AU345" s="204" t="s">
        <v>80</v>
      </c>
      <c r="AY345" s="18" t="s">
        <v>206</v>
      </c>
      <c r="BE345" s="205">
        <f t="shared" si="114"/>
        <v>0</v>
      </c>
      <c r="BF345" s="205">
        <f t="shared" si="115"/>
        <v>0</v>
      </c>
      <c r="BG345" s="205">
        <f t="shared" si="116"/>
        <v>0</v>
      </c>
      <c r="BH345" s="205">
        <f t="shared" si="117"/>
        <v>0</v>
      </c>
      <c r="BI345" s="205">
        <f t="shared" si="118"/>
        <v>0</v>
      </c>
      <c r="BJ345" s="18" t="s">
        <v>80</v>
      </c>
      <c r="BK345" s="205">
        <f t="shared" si="119"/>
        <v>0</v>
      </c>
      <c r="BL345" s="18" t="s">
        <v>212</v>
      </c>
      <c r="BM345" s="204" t="s">
        <v>3527</v>
      </c>
    </row>
    <row r="346" spans="1:65" s="2" customFormat="1" ht="16.5" customHeight="1">
      <c r="A346" s="35"/>
      <c r="B346" s="36"/>
      <c r="C346" s="193" t="s">
        <v>72</v>
      </c>
      <c r="D346" s="193" t="s">
        <v>208</v>
      </c>
      <c r="E346" s="194" t="s">
        <v>5411</v>
      </c>
      <c r="F346" s="195" t="s">
        <v>5412</v>
      </c>
      <c r="G346" s="196" t="s">
        <v>325</v>
      </c>
      <c r="H346" s="197">
        <v>30</v>
      </c>
      <c r="I346" s="198"/>
      <c r="J346" s="199">
        <f t="shared" si="110"/>
        <v>0</v>
      </c>
      <c r="K346" s="195" t="s">
        <v>19</v>
      </c>
      <c r="L346" s="40"/>
      <c r="M346" s="200" t="s">
        <v>19</v>
      </c>
      <c r="N346" s="201" t="s">
        <v>43</v>
      </c>
      <c r="O346" s="65"/>
      <c r="P346" s="202">
        <f t="shared" si="111"/>
        <v>0</v>
      </c>
      <c r="Q346" s="202">
        <v>0</v>
      </c>
      <c r="R346" s="202">
        <f t="shared" si="112"/>
        <v>0</v>
      </c>
      <c r="S346" s="202">
        <v>0</v>
      </c>
      <c r="T346" s="203">
        <f t="shared" si="113"/>
        <v>0</v>
      </c>
      <c r="U346" s="35"/>
      <c r="V346" s="35"/>
      <c r="W346" s="35"/>
      <c r="X346" s="35"/>
      <c r="Y346" s="35"/>
      <c r="Z346" s="35"/>
      <c r="AA346" s="35"/>
      <c r="AB346" s="35"/>
      <c r="AC346" s="35"/>
      <c r="AD346" s="35"/>
      <c r="AE346" s="35"/>
      <c r="AR346" s="204" t="s">
        <v>212</v>
      </c>
      <c r="AT346" s="204" t="s">
        <v>208</v>
      </c>
      <c r="AU346" s="204" t="s">
        <v>80</v>
      </c>
      <c r="AY346" s="18" t="s">
        <v>206</v>
      </c>
      <c r="BE346" s="205">
        <f t="shared" si="114"/>
        <v>0</v>
      </c>
      <c r="BF346" s="205">
        <f t="shared" si="115"/>
        <v>0</v>
      </c>
      <c r="BG346" s="205">
        <f t="shared" si="116"/>
        <v>0</v>
      </c>
      <c r="BH346" s="205">
        <f t="shared" si="117"/>
        <v>0</v>
      </c>
      <c r="BI346" s="205">
        <f t="shared" si="118"/>
        <v>0</v>
      </c>
      <c r="BJ346" s="18" t="s">
        <v>80</v>
      </c>
      <c r="BK346" s="205">
        <f t="shared" si="119"/>
        <v>0</v>
      </c>
      <c r="BL346" s="18" t="s">
        <v>212</v>
      </c>
      <c r="BM346" s="204" t="s">
        <v>3536</v>
      </c>
    </row>
    <row r="347" spans="1:65" s="2" customFormat="1" ht="16.5" customHeight="1">
      <c r="A347" s="35"/>
      <c r="B347" s="36"/>
      <c r="C347" s="193" t="s">
        <v>72</v>
      </c>
      <c r="D347" s="193" t="s">
        <v>208</v>
      </c>
      <c r="E347" s="194" t="s">
        <v>5413</v>
      </c>
      <c r="F347" s="195" t="s">
        <v>5414</v>
      </c>
      <c r="G347" s="196" t="s">
        <v>325</v>
      </c>
      <c r="H347" s="197">
        <v>90</v>
      </c>
      <c r="I347" s="198"/>
      <c r="J347" s="199">
        <f t="shared" si="110"/>
        <v>0</v>
      </c>
      <c r="K347" s="195" t="s">
        <v>19</v>
      </c>
      <c r="L347" s="40"/>
      <c r="M347" s="200" t="s">
        <v>19</v>
      </c>
      <c r="N347" s="201" t="s">
        <v>43</v>
      </c>
      <c r="O347" s="65"/>
      <c r="P347" s="202">
        <f t="shared" si="111"/>
        <v>0</v>
      </c>
      <c r="Q347" s="202">
        <v>0</v>
      </c>
      <c r="R347" s="202">
        <f t="shared" si="112"/>
        <v>0</v>
      </c>
      <c r="S347" s="202">
        <v>0</v>
      </c>
      <c r="T347" s="203">
        <f t="shared" si="113"/>
        <v>0</v>
      </c>
      <c r="U347" s="35"/>
      <c r="V347" s="35"/>
      <c r="W347" s="35"/>
      <c r="X347" s="35"/>
      <c r="Y347" s="35"/>
      <c r="Z347" s="35"/>
      <c r="AA347" s="35"/>
      <c r="AB347" s="35"/>
      <c r="AC347" s="35"/>
      <c r="AD347" s="35"/>
      <c r="AE347" s="35"/>
      <c r="AR347" s="204" t="s">
        <v>212</v>
      </c>
      <c r="AT347" s="204" t="s">
        <v>208</v>
      </c>
      <c r="AU347" s="204" t="s">
        <v>80</v>
      </c>
      <c r="AY347" s="18" t="s">
        <v>206</v>
      </c>
      <c r="BE347" s="205">
        <f t="shared" si="114"/>
        <v>0</v>
      </c>
      <c r="BF347" s="205">
        <f t="shared" si="115"/>
        <v>0</v>
      </c>
      <c r="BG347" s="205">
        <f t="shared" si="116"/>
        <v>0</v>
      </c>
      <c r="BH347" s="205">
        <f t="shared" si="117"/>
        <v>0</v>
      </c>
      <c r="BI347" s="205">
        <f t="shared" si="118"/>
        <v>0</v>
      </c>
      <c r="BJ347" s="18" t="s">
        <v>80</v>
      </c>
      <c r="BK347" s="205">
        <f t="shared" si="119"/>
        <v>0</v>
      </c>
      <c r="BL347" s="18" t="s">
        <v>212</v>
      </c>
      <c r="BM347" s="204" t="s">
        <v>3547</v>
      </c>
    </row>
    <row r="348" spans="1:65" s="2" customFormat="1" ht="16.5" customHeight="1">
      <c r="A348" s="35"/>
      <c r="B348" s="36"/>
      <c r="C348" s="193" t="s">
        <v>72</v>
      </c>
      <c r="D348" s="193" t="s">
        <v>208</v>
      </c>
      <c r="E348" s="194" t="s">
        <v>5415</v>
      </c>
      <c r="F348" s="195" t="s">
        <v>5416</v>
      </c>
      <c r="G348" s="196" t="s">
        <v>325</v>
      </c>
      <c r="H348" s="197">
        <v>90</v>
      </c>
      <c r="I348" s="198"/>
      <c r="J348" s="199">
        <f t="shared" si="110"/>
        <v>0</v>
      </c>
      <c r="K348" s="195" t="s">
        <v>19</v>
      </c>
      <c r="L348" s="40"/>
      <c r="M348" s="200" t="s">
        <v>19</v>
      </c>
      <c r="N348" s="201" t="s">
        <v>43</v>
      </c>
      <c r="O348" s="65"/>
      <c r="P348" s="202">
        <f t="shared" si="111"/>
        <v>0</v>
      </c>
      <c r="Q348" s="202">
        <v>0</v>
      </c>
      <c r="R348" s="202">
        <f t="shared" si="112"/>
        <v>0</v>
      </c>
      <c r="S348" s="202">
        <v>0</v>
      </c>
      <c r="T348" s="203">
        <f t="shared" si="113"/>
        <v>0</v>
      </c>
      <c r="U348" s="35"/>
      <c r="V348" s="35"/>
      <c r="W348" s="35"/>
      <c r="X348" s="35"/>
      <c r="Y348" s="35"/>
      <c r="Z348" s="35"/>
      <c r="AA348" s="35"/>
      <c r="AB348" s="35"/>
      <c r="AC348" s="35"/>
      <c r="AD348" s="35"/>
      <c r="AE348" s="35"/>
      <c r="AR348" s="204" t="s">
        <v>212</v>
      </c>
      <c r="AT348" s="204" t="s">
        <v>208</v>
      </c>
      <c r="AU348" s="204" t="s">
        <v>80</v>
      </c>
      <c r="AY348" s="18" t="s">
        <v>206</v>
      </c>
      <c r="BE348" s="205">
        <f t="shared" si="114"/>
        <v>0</v>
      </c>
      <c r="BF348" s="205">
        <f t="shared" si="115"/>
        <v>0</v>
      </c>
      <c r="BG348" s="205">
        <f t="shared" si="116"/>
        <v>0</v>
      </c>
      <c r="BH348" s="205">
        <f t="shared" si="117"/>
        <v>0</v>
      </c>
      <c r="BI348" s="205">
        <f t="shared" si="118"/>
        <v>0</v>
      </c>
      <c r="BJ348" s="18" t="s">
        <v>80</v>
      </c>
      <c r="BK348" s="205">
        <f t="shared" si="119"/>
        <v>0</v>
      </c>
      <c r="BL348" s="18" t="s">
        <v>212</v>
      </c>
      <c r="BM348" s="204" t="s">
        <v>3557</v>
      </c>
    </row>
    <row r="349" spans="1:65" s="12" customFormat="1" ht="25.9" customHeight="1">
      <c r="B349" s="177"/>
      <c r="C349" s="178"/>
      <c r="D349" s="179" t="s">
        <v>71</v>
      </c>
      <c r="E349" s="180" t="s">
        <v>846</v>
      </c>
      <c r="F349" s="180" t="s">
        <v>5329</v>
      </c>
      <c r="G349" s="178"/>
      <c r="H349" s="178"/>
      <c r="I349" s="181"/>
      <c r="J349" s="182">
        <f>BK349</f>
        <v>0</v>
      </c>
      <c r="K349" s="178"/>
      <c r="L349" s="183"/>
      <c r="M349" s="184"/>
      <c r="N349" s="185"/>
      <c r="O349" s="185"/>
      <c r="P349" s="186">
        <f>SUM(P350:P376)</f>
        <v>0</v>
      </c>
      <c r="Q349" s="185"/>
      <c r="R349" s="186">
        <f>SUM(R350:R376)</f>
        <v>0</v>
      </c>
      <c r="S349" s="185"/>
      <c r="T349" s="187">
        <f>SUM(T350:T376)</f>
        <v>0</v>
      </c>
      <c r="AR349" s="188" t="s">
        <v>80</v>
      </c>
      <c r="AT349" s="189" t="s">
        <v>71</v>
      </c>
      <c r="AU349" s="189" t="s">
        <v>72</v>
      </c>
      <c r="AY349" s="188" t="s">
        <v>206</v>
      </c>
      <c r="BK349" s="190">
        <f>SUM(BK350:BK376)</f>
        <v>0</v>
      </c>
    </row>
    <row r="350" spans="1:65" s="2" customFormat="1" ht="33" customHeight="1">
      <c r="A350" s="35"/>
      <c r="B350" s="36"/>
      <c r="C350" s="193" t="s">
        <v>72</v>
      </c>
      <c r="D350" s="193" t="s">
        <v>208</v>
      </c>
      <c r="E350" s="194" t="s">
        <v>5594</v>
      </c>
      <c r="F350" s="195" t="s">
        <v>5595</v>
      </c>
      <c r="G350" s="196" t="s">
        <v>862</v>
      </c>
      <c r="H350" s="197">
        <v>1</v>
      </c>
      <c r="I350" s="198"/>
      <c r="J350" s="199">
        <f>ROUND(I350*H350,2)</f>
        <v>0</v>
      </c>
      <c r="K350" s="195" t="s">
        <v>19</v>
      </c>
      <c r="L350" s="40"/>
      <c r="M350" s="200" t="s">
        <v>19</v>
      </c>
      <c r="N350" s="201" t="s">
        <v>43</v>
      </c>
      <c r="O350" s="65"/>
      <c r="P350" s="202">
        <f>O350*H350</f>
        <v>0</v>
      </c>
      <c r="Q350" s="202">
        <v>0</v>
      </c>
      <c r="R350" s="202">
        <f>Q350*H350</f>
        <v>0</v>
      </c>
      <c r="S350" s="202">
        <v>0</v>
      </c>
      <c r="T350" s="203">
        <f>S350*H350</f>
        <v>0</v>
      </c>
      <c r="U350" s="35"/>
      <c r="V350" s="35"/>
      <c r="W350" s="35"/>
      <c r="X350" s="35"/>
      <c r="Y350" s="35"/>
      <c r="Z350" s="35"/>
      <c r="AA350" s="35"/>
      <c r="AB350" s="35"/>
      <c r="AC350" s="35"/>
      <c r="AD350" s="35"/>
      <c r="AE350" s="35"/>
      <c r="AR350" s="204" t="s">
        <v>212</v>
      </c>
      <c r="AT350" s="204" t="s">
        <v>208</v>
      </c>
      <c r="AU350" s="204" t="s">
        <v>80</v>
      </c>
      <c r="AY350" s="18" t="s">
        <v>206</v>
      </c>
      <c r="BE350" s="205">
        <f>IF(N350="základní",J350,0)</f>
        <v>0</v>
      </c>
      <c r="BF350" s="205">
        <f>IF(N350="snížená",J350,0)</f>
        <v>0</v>
      </c>
      <c r="BG350" s="205">
        <f>IF(N350="zákl. přenesená",J350,0)</f>
        <v>0</v>
      </c>
      <c r="BH350" s="205">
        <f>IF(N350="sníž. přenesená",J350,0)</f>
        <v>0</v>
      </c>
      <c r="BI350" s="205">
        <f>IF(N350="nulová",J350,0)</f>
        <v>0</v>
      </c>
      <c r="BJ350" s="18" t="s">
        <v>80</v>
      </c>
      <c r="BK350" s="205">
        <f>ROUND(I350*H350,2)</f>
        <v>0</v>
      </c>
      <c r="BL350" s="18" t="s">
        <v>212</v>
      </c>
      <c r="BM350" s="204" t="s">
        <v>3565</v>
      </c>
    </row>
    <row r="351" spans="1:65" s="2" customFormat="1" ht="48.75">
      <c r="A351" s="35"/>
      <c r="B351" s="36"/>
      <c r="C351" s="37"/>
      <c r="D351" s="208" t="s">
        <v>1104</v>
      </c>
      <c r="E351" s="37"/>
      <c r="F351" s="221" t="s">
        <v>5332</v>
      </c>
      <c r="G351" s="37"/>
      <c r="H351" s="37"/>
      <c r="I351" s="116"/>
      <c r="J351" s="37"/>
      <c r="K351" s="37"/>
      <c r="L351" s="40"/>
      <c r="M351" s="222"/>
      <c r="N351" s="223"/>
      <c r="O351" s="65"/>
      <c r="P351" s="65"/>
      <c r="Q351" s="65"/>
      <c r="R351" s="65"/>
      <c r="S351" s="65"/>
      <c r="T351" s="66"/>
      <c r="U351" s="35"/>
      <c r="V351" s="35"/>
      <c r="W351" s="35"/>
      <c r="X351" s="35"/>
      <c r="Y351" s="35"/>
      <c r="Z351" s="35"/>
      <c r="AA351" s="35"/>
      <c r="AB351" s="35"/>
      <c r="AC351" s="35"/>
      <c r="AD351" s="35"/>
      <c r="AE351" s="35"/>
      <c r="AT351" s="18" t="s">
        <v>1104</v>
      </c>
      <c r="AU351" s="18" t="s">
        <v>80</v>
      </c>
    </row>
    <row r="352" spans="1:65" s="2" customFormat="1" ht="16.5" customHeight="1">
      <c r="A352" s="35"/>
      <c r="B352" s="36"/>
      <c r="C352" s="193" t="s">
        <v>72</v>
      </c>
      <c r="D352" s="193" t="s">
        <v>208</v>
      </c>
      <c r="E352" s="194" t="s">
        <v>5339</v>
      </c>
      <c r="F352" s="195" t="s">
        <v>5340</v>
      </c>
      <c r="G352" s="196" t="s">
        <v>862</v>
      </c>
      <c r="H352" s="197">
        <v>2</v>
      </c>
      <c r="I352" s="198"/>
      <c r="J352" s="199">
        <f>ROUND(I352*H352,2)</f>
        <v>0</v>
      </c>
      <c r="K352" s="195" t="s">
        <v>19</v>
      </c>
      <c r="L352" s="40"/>
      <c r="M352" s="200" t="s">
        <v>19</v>
      </c>
      <c r="N352" s="201" t="s">
        <v>43</v>
      </c>
      <c r="O352" s="65"/>
      <c r="P352" s="202">
        <f>O352*H352</f>
        <v>0</v>
      </c>
      <c r="Q352" s="202">
        <v>0</v>
      </c>
      <c r="R352" s="202">
        <f>Q352*H352</f>
        <v>0</v>
      </c>
      <c r="S352" s="202">
        <v>0</v>
      </c>
      <c r="T352" s="203">
        <f>S352*H352</f>
        <v>0</v>
      </c>
      <c r="U352" s="35"/>
      <c r="V352" s="35"/>
      <c r="W352" s="35"/>
      <c r="X352" s="35"/>
      <c r="Y352" s="35"/>
      <c r="Z352" s="35"/>
      <c r="AA352" s="35"/>
      <c r="AB352" s="35"/>
      <c r="AC352" s="35"/>
      <c r="AD352" s="35"/>
      <c r="AE352" s="35"/>
      <c r="AR352" s="204" t="s">
        <v>212</v>
      </c>
      <c r="AT352" s="204" t="s">
        <v>208</v>
      </c>
      <c r="AU352" s="204" t="s">
        <v>80</v>
      </c>
      <c r="AY352" s="18" t="s">
        <v>206</v>
      </c>
      <c r="BE352" s="205">
        <f>IF(N352="základní",J352,0)</f>
        <v>0</v>
      </c>
      <c r="BF352" s="205">
        <f>IF(N352="snížená",J352,0)</f>
        <v>0</v>
      </c>
      <c r="BG352" s="205">
        <f>IF(N352="zákl. přenesená",J352,0)</f>
        <v>0</v>
      </c>
      <c r="BH352" s="205">
        <f>IF(N352="sníž. přenesená",J352,0)</f>
        <v>0</v>
      </c>
      <c r="BI352" s="205">
        <f>IF(N352="nulová",J352,0)</f>
        <v>0</v>
      </c>
      <c r="BJ352" s="18" t="s">
        <v>80</v>
      </c>
      <c r="BK352" s="205">
        <f>ROUND(I352*H352,2)</f>
        <v>0</v>
      </c>
      <c r="BL352" s="18" t="s">
        <v>212</v>
      </c>
      <c r="BM352" s="204" t="s">
        <v>3573</v>
      </c>
    </row>
    <row r="353" spans="1:65" s="2" customFormat="1" ht="39">
      <c r="A353" s="35"/>
      <c r="B353" s="36"/>
      <c r="C353" s="37"/>
      <c r="D353" s="208" t="s">
        <v>1104</v>
      </c>
      <c r="E353" s="37"/>
      <c r="F353" s="221" t="s">
        <v>5341</v>
      </c>
      <c r="G353" s="37"/>
      <c r="H353" s="37"/>
      <c r="I353" s="116"/>
      <c r="J353" s="37"/>
      <c r="K353" s="37"/>
      <c r="L353" s="40"/>
      <c r="M353" s="222"/>
      <c r="N353" s="223"/>
      <c r="O353" s="65"/>
      <c r="P353" s="65"/>
      <c r="Q353" s="65"/>
      <c r="R353" s="65"/>
      <c r="S353" s="65"/>
      <c r="T353" s="66"/>
      <c r="U353" s="35"/>
      <c r="V353" s="35"/>
      <c r="W353" s="35"/>
      <c r="X353" s="35"/>
      <c r="Y353" s="35"/>
      <c r="Z353" s="35"/>
      <c r="AA353" s="35"/>
      <c r="AB353" s="35"/>
      <c r="AC353" s="35"/>
      <c r="AD353" s="35"/>
      <c r="AE353" s="35"/>
      <c r="AT353" s="18" t="s">
        <v>1104</v>
      </c>
      <c r="AU353" s="18" t="s">
        <v>80</v>
      </c>
    </row>
    <row r="354" spans="1:65" s="2" customFormat="1" ht="16.5" customHeight="1">
      <c r="A354" s="35"/>
      <c r="B354" s="36"/>
      <c r="C354" s="193" t="s">
        <v>72</v>
      </c>
      <c r="D354" s="193" t="s">
        <v>208</v>
      </c>
      <c r="E354" s="194" t="s">
        <v>5344</v>
      </c>
      <c r="F354" s="195" t="s">
        <v>5345</v>
      </c>
      <c r="G354" s="196" t="s">
        <v>887</v>
      </c>
      <c r="H354" s="197">
        <v>1</v>
      </c>
      <c r="I354" s="198"/>
      <c r="J354" s="199">
        <f>ROUND(I354*H354,2)</f>
        <v>0</v>
      </c>
      <c r="K354" s="195" t="s">
        <v>19</v>
      </c>
      <c r="L354" s="40"/>
      <c r="M354" s="200" t="s">
        <v>19</v>
      </c>
      <c r="N354" s="201" t="s">
        <v>43</v>
      </c>
      <c r="O354" s="65"/>
      <c r="P354" s="202">
        <f>O354*H354</f>
        <v>0</v>
      </c>
      <c r="Q354" s="202">
        <v>0</v>
      </c>
      <c r="R354" s="202">
        <f>Q354*H354</f>
        <v>0</v>
      </c>
      <c r="S354" s="202">
        <v>0</v>
      </c>
      <c r="T354" s="203">
        <f>S354*H354</f>
        <v>0</v>
      </c>
      <c r="U354" s="35"/>
      <c r="V354" s="35"/>
      <c r="W354" s="35"/>
      <c r="X354" s="35"/>
      <c r="Y354" s="35"/>
      <c r="Z354" s="35"/>
      <c r="AA354" s="35"/>
      <c r="AB354" s="35"/>
      <c r="AC354" s="35"/>
      <c r="AD354" s="35"/>
      <c r="AE354" s="35"/>
      <c r="AR354" s="204" t="s">
        <v>212</v>
      </c>
      <c r="AT354" s="204" t="s">
        <v>208</v>
      </c>
      <c r="AU354" s="204" t="s">
        <v>80</v>
      </c>
      <c r="AY354" s="18" t="s">
        <v>206</v>
      </c>
      <c r="BE354" s="205">
        <f>IF(N354="základní",J354,0)</f>
        <v>0</v>
      </c>
      <c r="BF354" s="205">
        <f>IF(N354="snížená",J354,0)</f>
        <v>0</v>
      </c>
      <c r="BG354" s="205">
        <f>IF(N354="zákl. přenesená",J354,0)</f>
        <v>0</v>
      </c>
      <c r="BH354" s="205">
        <f>IF(N354="sníž. přenesená",J354,0)</f>
        <v>0</v>
      </c>
      <c r="BI354" s="205">
        <f>IF(N354="nulová",J354,0)</f>
        <v>0</v>
      </c>
      <c r="BJ354" s="18" t="s">
        <v>80</v>
      </c>
      <c r="BK354" s="205">
        <f>ROUND(I354*H354,2)</f>
        <v>0</v>
      </c>
      <c r="BL354" s="18" t="s">
        <v>212</v>
      </c>
      <c r="BM354" s="204" t="s">
        <v>3582</v>
      </c>
    </row>
    <row r="355" spans="1:65" s="2" customFormat="1" ht="16.5" customHeight="1">
      <c r="A355" s="35"/>
      <c r="B355" s="36"/>
      <c r="C355" s="193" t="s">
        <v>72</v>
      </c>
      <c r="D355" s="193" t="s">
        <v>208</v>
      </c>
      <c r="E355" s="194" t="s">
        <v>5596</v>
      </c>
      <c r="F355" s="195" t="s">
        <v>5597</v>
      </c>
      <c r="G355" s="196" t="s">
        <v>862</v>
      </c>
      <c r="H355" s="197">
        <v>1</v>
      </c>
      <c r="I355" s="198"/>
      <c r="J355" s="199">
        <f>ROUND(I355*H355,2)</f>
        <v>0</v>
      </c>
      <c r="K355" s="195" t="s">
        <v>19</v>
      </c>
      <c r="L355" s="40"/>
      <c r="M355" s="200" t="s">
        <v>19</v>
      </c>
      <c r="N355" s="201" t="s">
        <v>43</v>
      </c>
      <c r="O355" s="65"/>
      <c r="P355" s="202">
        <f>O355*H355</f>
        <v>0</v>
      </c>
      <c r="Q355" s="202">
        <v>0</v>
      </c>
      <c r="R355" s="202">
        <f>Q355*H355</f>
        <v>0</v>
      </c>
      <c r="S355" s="202">
        <v>0</v>
      </c>
      <c r="T355" s="203">
        <f>S355*H355</f>
        <v>0</v>
      </c>
      <c r="U355" s="35"/>
      <c r="V355" s="35"/>
      <c r="W355" s="35"/>
      <c r="X355" s="35"/>
      <c r="Y355" s="35"/>
      <c r="Z355" s="35"/>
      <c r="AA355" s="35"/>
      <c r="AB355" s="35"/>
      <c r="AC355" s="35"/>
      <c r="AD355" s="35"/>
      <c r="AE355" s="35"/>
      <c r="AR355" s="204" t="s">
        <v>212</v>
      </c>
      <c r="AT355" s="204" t="s">
        <v>208</v>
      </c>
      <c r="AU355" s="204" t="s">
        <v>80</v>
      </c>
      <c r="AY355" s="18" t="s">
        <v>206</v>
      </c>
      <c r="BE355" s="205">
        <f>IF(N355="základní",J355,0)</f>
        <v>0</v>
      </c>
      <c r="BF355" s="205">
        <f>IF(N355="snížená",J355,0)</f>
        <v>0</v>
      </c>
      <c r="BG355" s="205">
        <f>IF(N355="zákl. přenesená",J355,0)</f>
        <v>0</v>
      </c>
      <c r="BH355" s="205">
        <f>IF(N355="sníž. přenesená",J355,0)</f>
        <v>0</v>
      </c>
      <c r="BI355" s="205">
        <f>IF(N355="nulová",J355,0)</f>
        <v>0</v>
      </c>
      <c r="BJ355" s="18" t="s">
        <v>80</v>
      </c>
      <c r="BK355" s="205">
        <f>ROUND(I355*H355,2)</f>
        <v>0</v>
      </c>
      <c r="BL355" s="18" t="s">
        <v>212</v>
      </c>
      <c r="BM355" s="204" t="s">
        <v>3591</v>
      </c>
    </row>
    <row r="356" spans="1:65" s="2" customFormat="1" ht="16.5" customHeight="1">
      <c r="A356" s="35"/>
      <c r="B356" s="36"/>
      <c r="C356" s="193" t="s">
        <v>72</v>
      </c>
      <c r="D356" s="193" t="s">
        <v>208</v>
      </c>
      <c r="E356" s="194" t="s">
        <v>5556</v>
      </c>
      <c r="F356" s="195" t="s">
        <v>5557</v>
      </c>
      <c r="G356" s="196" t="s">
        <v>862</v>
      </c>
      <c r="H356" s="197">
        <v>3</v>
      </c>
      <c r="I356" s="198"/>
      <c r="J356" s="199">
        <f>ROUND(I356*H356,2)</f>
        <v>0</v>
      </c>
      <c r="K356" s="195" t="s">
        <v>19</v>
      </c>
      <c r="L356" s="40"/>
      <c r="M356" s="200" t="s">
        <v>19</v>
      </c>
      <c r="N356" s="201" t="s">
        <v>43</v>
      </c>
      <c r="O356" s="65"/>
      <c r="P356" s="202">
        <f>O356*H356</f>
        <v>0</v>
      </c>
      <c r="Q356" s="202">
        <v>0</v>
      </c>
      <c r="R356" s="202">
        <f>Q356*H356</f>
        <v>0</v>
      </c>
      <c r="S356" s="202">
        <v>0</v>
      </c>
      <c r="T356" s="203">
        <f>S356*H356</f>
        <v>0</v>
      </c>
      <c r="U356" s="35"/>
      <c r="V356" s="35"/>
      <c r="W356" s="35"/>
      <c r="X356" s="35"/>
      <c r="Y356" s="35"/>
      <c r="Z356" s="35"/>
      <c r="AA356" s="35"/>
      <c r="AB356" s="35"/>
      <c r="AC356" s="35"/>
      <c r="AD356" s="35"/>
      <c r="AE356" s="35"/>
      <c r="AR356" s="204" t="s">
        <v>212</v>
      </c>
      <c r="AT356" s="204" t="s">
        <v>208</v>
      </c>
      <c r="AU356" s="204" t="s">
        <v>80</v>
      </c>
      <c r="AY356" s="18" t="s">
        <v>206</v>
      </c>
      <c r="BE356" s="205">
        <f>IF(N356="základní",J356,0)</f>
        <v>0</v>
      </c>
      <c r="BF356" s="205">
        <f>IF(N356="snížená",J356,0)</f>
        <v>0</v>
      </c>
      <c r="BG356" s="205">
        <f>IF(N356="zákl. přenesená",J356,0)</f>
        <v>0</v>
      </c>
      <c r="BH356" s="205">
        <f>IF(N356="sníž. přenesená",J356,0)</f>
        <v>0</v>
      </c>
      <c r="BI356" s="205">
        <f>IF(N356="nulová",J356,0)</f>
        <v>0</v>
      </c>
      <c r="BJ356" s="18" t="s">
        <v>80</v>
      </c>
      <c r="BK356" s="205">
        <f>ROUND(I356*H356,2)</f>
        <v>0</v>
      </c>
      <c r="BL356" s="18" t="s">
        <v>212</v>
      </c>
      <c r="BM356" s="204" t="s">
        <v>3599</v>
      </c>
    </row>
    <row r="357" spans="1:65" s="2" customFormat="1" ht="16.5" customHeight="1">
      <c r="A357" s="35"/>
      <c r="B357" s="36"/>
      <c r="C357" s="193" t="s">
        <v>72</v>
      </c>
      <c r="D357" s="193" t="s">
        <v>208</v>
      </c>
      <c r="E357" s="194" t="s">
        <v>5598</v>
      </c>
      <c r="F357" s="195" t="s">
        <v>5599</v>
      </c>
      <c r="G357" s="196" t="s">
        <v>862</v>
      </c>
      <c r="H357" s="197">
        <v>2</v>
      </c>
      <c r="I357" s="198"/>
      <c r="J357" s="199">
        <f>ROUND(I357*H357,2)</f>
        <v>0</v>
      </c>
      <c r="K357" s="195" t="s">
        <v>19</v>
      </c>
      <c r="L357" s="40"/>
      <c r="M357" s="200" t="s">
        <v>19</v>
      </c>
      <c r="N357" s="201" t="s">
        <v>43</v>
      </c>
      <c r="O357" s="65"/>
      <c r="P357" s="202">
        <f>O357*H357</f>
        <v>0</v>
      </c>
      <c r="Q357" s="202">
        <v>0</v>
      </c>
      <c r="R357" s="202">
        <f>Q357*H357</f>
        <v>0</v>
      </c>
      <c r="S357" s="202">
        <v>0</v>
      </c>
      <c r="T357" s="203">
        <f>S357*H357</f>
        <v>0</v>
      </c>
      <c r="U357" s="35"/>
      <c r="V357" s="35"/>
      <c r="W357" s="35"/>
      <c r="X357" s="35"/>
      <c r="Y357" s="35"/>
      <c r="Z357" s="35"/>
      <c r="AA357" s="35"/>
      <c r="AB357" s="35"/>
      <c r="AC357" s="35"/>
      <c r="AD357" s="35"/>
      <c r="AE357" s="35"/>
      <c r="AR357" s="204" t="s">
        <v>212</v>
      </c>
      <c r="AT357" s="204" t="s">
        <v>208</v>
      </c>
      <c r="AU357" s="204" t="s">
        <v>80</v>
      </c>
      <c r="AY357" s="18" t="s">
        <v>206</v>
      </c>
      <c r="BE357" s="205">
        <f>IF(N357="základní",J357,0)</f>
        <v>0</v>
      </c>
      <c r="BF357" s="205">
        <f>IF(N357="snížená",J357,0)</f>
        <v>0</v>
      </c>
      <c r="BG357" s="205">
        <f>IF(N357="zákl. přenesená",J357,0)</f>
        <v>0</v>
      </c>
      <c r="BH357" s="205">
        <f>IF(N357="sníž. přenesená",J357,0)</f>
        <v>0</v>
      </c>
      <c r="BI357" s="205">
        <f>IF(N357="nulová",J357,0)</f>
        <v>0</v>
      </c>
      <c r="BJ357" s="18" t="s">
        <v>80</v>
      </c>
      <c r="BK357" s="205">
        <f>ROUND(I357*H357,2)</f>
        <v>0</v>
      </c>
      <c r="BL357" s="18" t="s">
        <v>212</v>
      </c>
      <c r="BM357" s="204" t="s">
        <v>3608</v>
      </c>
    </row>
    <row r="358" spans="1:65" s="2" customFormat="1" ht="19.5">
      <c r="A358" s="35"/>
      <c r="B358" s="36"/>
      <c r="C358" s="37"/>
      <c r="D358" s="208" t="s">
        <v>1104</v>
      </c>
      <c r="E358" s="37"/>
      <c r="F358" s="221" t="s">
        <v>5600</v>
      </c>
      <c r="G358" s="37"/>
      <c r="H358" s="37"/>
      <c r="I358" s="116"/>
      <c r="J358" s="37"/>
      <c r="K358" s="37"/>
      <c r="L358" s="40"/>
      <c r="M358" s="222"/>
      <c r="N358" s="223"/>
      <c r="O358" s="65"/>
      <c r="P358" s="65"/>
      <c r="Q358" s="65"/>
      <c r="R358" s="65"/>
      <c r="S358" s="65"/>
      <c r="T358" s="66"/>
      <c r="U358" s="35"/>
      <c r="V358" s="35"/>
      <c r="W358" s="35"/>
      <c r="X358" s="35"/>
      <c r="Y358" s="35"/>
      <c r="Z358" s="35"/>
      <c r="AA358" s="35"/>
      <c r="AB358" s="35"/>
      <c r="AC358" s="35"/>
      <c r="AD358" s="35"/>
      <c r="AE358" s="35"/>
      <c r="AT358" s="18" t="s">
        <v>1104</v>
      </c>
      <c r="AU358" s="18" t="s">
        <v>80</v>
      </c>
    </row>
    <row r="359" spans="1:65" s="2" customFormat="1" ht="16.5" customHeight="1">
      <c r="A359" s="35"/>
      <c r="B359" s="36"/>
      <c r="C359" s="193" t="s">
        <v>72</v>
      </c>
      <c r="D359" s="193" t="s">
        <v>208</v>
      </c>
      <c r="E359" s="194" t="s">
        <v>5601</v>
      </c>
      <c r="F359" s="195" t="s">
        <v>5602</v>
      </c>
      <c r="G359" s="196" t="s">
        <v>862</v>
      </c>
      <c r="H359" s="197">
        <v>10</v>
      </c>
      <c r="I359" s="198"/>
      <c r="J359" s="199">
        <f>ROUND(I359*H359,2)</f>
        <v>0</v>
      </c>
      <c r="K359" s="195" t="s">
        <v>19</v>
      </c>
      <c r="L359" s="40"/>
      <c r="M359" s="200" t="s">
        <v>19</v>
      </c>
      <c r="N359" s="201" t="s">
        <v>43</v>
      </c>
      <c r="O359" s="65"/>
      <c r="P359" s="202">
        <f>O359*H359</f>
        <v>0</v>
      </c>
      <c r="Q359" s="202">
        <v>0</v>
      </c>
      <c r="R359" s="202">
        <f>Q359*H359</f>
        <v>0</v>
      </c>
      <c r="S359" s="202">
        <v>0</v>
      </c>
      <c r="T359" s="203">
        <f>S359*H359</f>
        <v>0</v>
      </c>
      <c r="U359" s="35"/>
      <c r="V359" s="35"/>
      <c r="W359" s="35"/>
      <c r="X359" s="35"/>
      <c r="Y359" s="35"/>
      <c r="Z359" s="35"/>
      <c r="AA359" s="35"/>
      <c r="AB359" s="35"/>
      <c r="AC359" s="35"/>
      <c r="AD359" s="35"/>
      <c r="AE359" s="35"/>
      <c r="AR359" s="204" t="s">
        <v>212</v>
      </c>
      <c r="AT359" s="204" t="s">
        <v>208</v>
      </c>
      <c r="AU359" s="204" t="s">
        <v>80</v>
      </c>
      <c r="AY359" s="18" t="s">
        <v>206</v>
      </c>
      <c r="BE359" s="205">
        <f>IF(N359="základní",J359,0)</f>
        <v>0</v>
      </c>
      <c r="BF359" s="205">
        <f>IF(N359="snížená",J359,0)</f>
        <v>0</v>
      </c>
      <c r="BG359" s="205">
        <f>IF(N359="zákl. přenesená",J359,0)</f>
        <v>0</v>
      </c>
      <c r="BH359" s="205">
        <f>IF(N359="sníž. přenesená",J359,0)</f>
        <v>0</v>
      </c>
      <c r="BI359" s="205">
        <f>IF(N359="nulová",J359,0)</f>
        <v>0</v>
      </c>
      <c r="BJ359" s="18" t="s">
        <v>80</v>
      </c>
      <c r="BK359" s="205">
        <f>ROUND(I359*H359,2)</f>
        <v>0</v>
      </c>
      <c r="BL359" s="18" t="s">
        <v>212</v>
      </c>
      <c r="BM359" s="204" t="s">
        <v>3616</v>
      </c>
    </row>
    <row r="360" spans="1:65" s="2" customFormat="1" ht="19.5">
      <c r="A360" s="35"/>
      <c r="B360" s="36"/>
      <c r="C360" s="37"/>
      <c r="D360" s="208" t="s">
        <v>1104</v>
      </c>
      <c r="E360" s="37"/>
      <c r="F360" s="221" t="s">
        <v>5578</v>
      </c>
      <c r="G360" s="37"/>
      <c r="H360" s="37"/>
      <c r="I360" s="116"/>
      <c r="J360" s="37"/>
      <c r="K360" s="37"/>
      <c r="L360" s="40"/>
      <c r="M360" s="222"/>
      <c r="N360" s="223"/>
      <c r="O360" s="65"/>
      <c r="P360" s="65"/>
      <c r="Q360" s="65"/>
      <c r="R360" s="65"/>
      <c r="S360" s="65"/>
      <c r="T360" s="66"/>
      <c r="U360" s="35"/>
      <c r="V360" s="35"/>
      <c r="W360" s="35"/>
      <c r="X360" s="35"/>
      <c r="Y360" s="35"/>
      <c r="Z360" s="35"/>
      <c r="AA360" s="35"/>
      <c r="AB360" s="35"/>
      <c r="AC360" s="35"/>
      <c r="AD360" s="35"/>
      <c r="AE360" s="35"/>
      <c r="AT360" s="18" t="s">
        <v>1104</v>
      </c>
      <c r="AU360" s="18" t="s">
        <v>80</v>
      </c>
    </row>
    <row r="361" spans="1:65" s="2" customFormat="1" ht="16.5" customHeight="1">
      <c r="A361" s="35"/>
      <c r="B361" s="36"/>
      <c r="C361" s="193" t="s">
        <v>72</v>
      </c>
      <c r="D361" s="193" t="s">
        <v>208</v>
      </c>
      <c r="E361" s="194" t="s">
        <v>5603</v>
      </c>
      <c r="F361" s="195" t="s">
        <v>5604</v>
      </c>
      <c r="G361" s="196" t="s">
        <v>862</v>
      </c>
      <c r="H361" s="197">
        <v>6</v>
      </c>
      <c r="I361" s="198"/>
      <c r="J361" s="199">
        <f>ROUND(I361*H361,2)</f>
        <v>0</v>
      </c>
      <c r="K361" s="195" t="s">
        <v>19</v>
      </c>
      <c r="L361" s="40"/>
      <c r="M361" s="200" t="s">
        <v>19</v>
      </c>
      <c r="N361" s="201" t="s">
        <v>43</v>
      </c>
      <c r="O361" s="65"/>
      <c r="P361" s="202">
        <f>O361*H361</f>
        <v>0</v>
      </c>
      <c r="Q361" s="202">
        <v>0</v>
      </c>
      <c r="R361" s="202">
        <f>Q361*H361</f>
        <v>0</v>
      </c>
      <c r="S361" s="202">
        <v>0</v>
      </c>
      <c r="T361" s="203">
        <f>S361*H361</f>
        <v>0</v>
      </c>
      <c r="U361" s="35"/>
      <c r="V361" s="35"/>
      <c r="W361" s="35"/>
      <c r="X361" s="35"/>
      <c r="Y361" s="35"/>
      <c r="Z361" s="35"/>
      <c r="AA361" s="35"/>
      <c r="AB361" s="35"/>
      <c r="AC361" s="35"/>
      <c r="AD361" s="35"/>
      <c r="AE361" s="35"/>
      <c r="AR361" s="204" t="s">
        <v>212</v>
      </c>
      <c r="AT361" s="204" t="s">
        <v>208</v>
      </c>
      <c r="AU361" s="204" t="s">
        <v>80</v>
      </c>
      <c r="AY361" s="18" t="s">
        <v>206</v>
      </c>
      <c r="BE361" s="205">
        <f>IF(N361="základní",J361,0)</f>
        <v>0</v>
      </c>
      <c r="BF361" s="205">
        <f>IF(N361="snížená",J361,0)</f>
        <v>0</v>
      </c>
      <c r="BG361" s="205">
        <f>IF(N361="zákl. přenesená",J361,0)</f>
        <v>0</v>
      </c>
      <c r="BH361" s="205">
        <f>IF(N361="sníž. přenesená",J361,0)</f>
        <v>0</v>
      </c>
      <c r="BI361" s="205">
        <f>IF(N361="nulová",J361,0)</f>
        <v>0</v>
      </c>
      <c r="BJ361" s="18" t="s">
        <v>80</v>
      </c>
      <c r="BK361" s="205">
        <f>ROUND(I361*H361,2)</f>
        <v>0</v>
      </c>
      <c r="BL361" s="18" t="s">
        <v>212</v>
      </c>
      <c r="BM361" s="204" t="s">
        <v>3624</v>
      </c>
    </row>
    <row r="362" spans="1:65" s="2" customFormat="1" ht="16.5" customHeight="1">
      <c r="A362" s="35"/>
      <c r="B362" s="36"/>
      <c r="C362" s="193" t="s">
        <v>72</v>
      </c>
      <c r="D362" s="193" t="s">
        <v>208</v>
      </c>
      <c r="E362" s="194" t="s">
        <v>5423</v>
      </c>
      <c r="F362" s="195" t="s">
        <v>5424</v>
      </c>
      <c r="G362" s="196" t="s">
        <v>862</v>
      </c>
      <c r="H362" s="197">
        <v>1</v>
      </c>
      <c r="I362" s="198"/>
      <c r="J362" s="199">
        <f>ROUND(I362*H362,2)</f>
        <v>0</v>
      </c>
      <c r="K362" s="195" t="s">
        <v>19</v>
      </c>
      <c r="L362" s="40"/>
      <c r="M362" s="200" t="s">
        <v>19</v>
      </c>
      <c r="N362" s="201" t="s">
        <v>43</v>
      </c>
      <c r="O362" s="65"/>
      <c r="P362" s="202">
        <f>O362*H362</f>
        <v>0</v>
      </c>
      <c r="Q362" s="202">
        <v>0</v>
      </c>
      <c r="R362" s="202">
        <f>Q362*H362</f>
        <v>0</v>
      </c>
      <c r="S362" s="202">
        <v>0</v>
      </c>
      <c r="T362" s="203">
        <f>S362*H362</f>
        <v>0</v>
      </c>
      <c r="U362" s="35"/>
      <c r="V362" s="35"/>
      <c r="W362" s="35"/>
      <c r="X362" s="35"/>
      <c r="Y362" s="35"/>
      <c r="Z362" s="35"/>
      <c r="AA362" s="35"/>
      <c r="AB362" s="35"/>
      <c r="AC362" s="35"/>
      <c r="AD362" s="35"/>
      <c r="AE362" s="35"/>
      <c r="AR362" s="204" t="s">
        <v>212</v>
      </c>
      <c r="AT362" s="204" t="s">
        <v>208</v>
      </c>
      <c r="AU362" s="204" t="s">
        <v>80</v>
      </c>
      <c r="AY362" s="18" t="s">
        <v>206</v>
      </c>
      <c r="BE362" s="205">
        <f>IF(N362="základní",J362,0)</f>
        <v>0</v>
      </c>
      <c r="BF362" s="205">
        <f>IF(N362="snížená",J362,0)</f>
        <v>0</v>
      </c>
      <c r="BG362" s="205">
        <f>IF(N362="zákl. přenesená",J362,0)</f>
        <v>0</v>
      </c>
      <c r="BH362" s="205">
        <f>IF(N362="sníž. přenesená",J362,0)</f>
        <v>0</v>
      </c>
      <c r="BI362" s="205">
        <f>IF(N362="nulová",J362,0)</f>
        <v>0</v>
      </c>
      <c r="BJ362" s="18" t="s">
        <v>80</v>
      </c>
      <c r="BK362" s="205">
        <f>ROUND(I362*H362,2)</f>
        <v>0</v>
      </c>
      <c r="BL362" s="18" t="s">
        <v>212</v>
      </c>
      <c r="BM362" s="204" t="s">
        <v>3632</v>
      </c>
    </row>
    <row r="363" spans="1:65" s="2" customFormat="1" ht="16.5" customHeight="1">
      <c r="A363" s="35"/>
      <c r="B363" s="36"/>
      <c r="C363" s="193" t="s">
        <v>72</v>
      </c>
      <c r="D363" s="193" t="s">
        <v>208</v>
      </c>
      <c r="E363" s="194" t="s">
        <v>5365</v>
      </c>
      <c r="F363" s="195" t="s">
        <v>5366</v>
      </c>
      <c r="G363" s="196" t="s">
        <v>862</v>
      </c>
      <c r="H363" s="197">
        <v>1</v>
      </c>
      <c r="I363" s="198"/>
      <c r="J363" s="199">
        <f>ROUND(I363*H363,2)</f>
        <v>0</v>
      </c>
      <c r="K363" s="195" t="s">
        <v>19</v>
      </c>
      <c r="L363" s="40"/>
      <c r="M363" s="200" t="s">
        <v>19</v>
      </c>
      <c r="N363" s="201" t="s">
        <v>43</v>
      </c>
      <c r="O363" s="65"/>
      <c r="P363" s="202">
        <f>O363*H363</f>
        <v>0</v>
      </c>
      <c r="Q363" s="202">
        <v>0</v>
      </c>
      <c r="R363" s="202">
        <f>Q363*H363</f>
        <v>0</v>
      </c>
      <c r="S363" s="202">
        <v>0</v>
      </c>
      <c r="T363" s="203">
        <f>S363*H363</f>
        <v>0</v>
      </c>
      <c r="U363" s="35"/>
      <c r="V363" s="35"/>
      <c r="W363" s="35"/>
      <c r="X363" s="35"/>
      <c r="Y363" s="35"/>
      <c r="Z363" s="35"/>
      <c r="AA363" s="35"/>
      <c r="AB363" s="35"/>
      <c r="AC363" s="35"/>
      <c r="AD363" s="35"/>
      <c r="AE363" s="35"/>
      <c r="AR363" s="204" t="s">
        <v>212</v>
      </c>
      <c r="AT363" s="204" t="s">
        <v>208</v>
      </c>
      <c r="AU363" s="204" t="s">
        <v>80</v>
      </c>
      <c r="AY363" s="18" t="s">
        <v>206</v>
      </c>
      <c r="BE363" s="205">
        <f>IF(N363="základní",J363,0)</f>
        <v>0</v>
      </c>
      <c r="BF363" s="205">
        <f>IF(N363="snížená",J363,0)</f>
        <v>0</v>
      </c>
      <c r="BG363" s="205">
        <f>IF(N363="zákl. přenesená",J363,0)</f>
        <v>0</v>
      </c>
      <c r="BH363" s="205">
        <f>IF(N363="sníž. přenesená",J363,0)</f>
        <v>0</v>
      </c>
      <c r="BI363" s="205">
        <f>IF(N363="nulová",J363,0)</f>
        <v>0</v>
      </c>
      <c r="BJ363" s="18" t="s">
        <v>80</v>
      </c>
      <c r="BK363" s="205">
        <f>ROUND(I363*H363,2)</f>
        <v>0</v>
      </c>
      <c r="BL363" s="18" t="s">
        <v>212</v>
      </c>
      <c r="BM363" s="204" t="s">
        <v>3642</v>
      </c>
    </row>
    <row r="364" spans="1:65" s="2" customFormat="1" ht="16.5" customHeight="1">
      <c r="A364" s="35"/>
      <c r="B364" s="36"/>
      <c r="C364" s="193" t="s">
        <v>72</v>
      </c>
      <c r="D364" s="193" t="s">
        <v>208</v>
      </c>
      <c r="E364" s="194" t="s">
        <v>5371</v>
      </c>
      <c r="F364" s="195" t="s">
        <v>5372</v>
      </c>
      <c r="G364" s="196" t="s">
        <v>862</v>
      </c>
      <c r="H364" s="197">
        <v>1</v>
      </c>
      <c r="I364" s="198"/>
      <c r="J364" s="199">
        <f>ROUND(I364*H364,2)</f>
        <v>0</v>
      </c>
      <c r="K364" s="195" t="s">
        <v>19</v>
      </c>
      <c r="L364" s="40"/>
      <c r="M364" s="200" t="s">
        <v>19</v>
      </c>
      <c r="N364" s="201" t="s">
        <v>43</v>
      </c>
      <c r="O364" s="65"/>
      <c r="P364" s="202">
        <f>O364*H364</f>
        <v>0</v>
      </c>
      <c r="Q364" s="202">
        <v>0</v>
      </c>
      <c r="R364" s="202">
        <f>Q364*H364</f>
        <v>0</v>
      </c>
      <c r="S364" s="202">
        <v>0</v>
      </c>
      <c r="T364" s="203">
        <f>S364*H364</f>
        <v>0</v>
      </c>
      <c r="U364" s="35"/>
      <c r="V364" s="35"/>
      <c r="W364" s="35"/>
      <c r="X364" s="35"/>
      <c r="Y364" s="35"/>
      <c r="Z364" s="35"/>
      <c r="AA364" s="35"/>
      <c r="AB364" s="35"/>
      <c r="AC364" s="35"/>
      <c r="AD364" s="35"/>
      <c r="AE364" s="35"/>
      <c r="AR364" s="204" t="s">
        <v>212</v>
      </c>
      <c r="AT364" s="204" t="s">
        <v>208</v>
      </c>
      <c r="AU364" s="204" t="s">
        <v>80</v>
      </c>
      <c r="AY364" s="18" t="s">
        <v>206</v>
      </c>
      <c r="BE364" s="205">
        <f>IF(N364="základní",J364,0)</f>
        <v>0</v>
      </c>
      <c r="BF364" s="205">
        <f>IF(N364="snížená",J364,0)</f>
        <v>0</v>
      </c>
      <c r="BG364" s="205">
        <f>IF(N364="zákl. přenesená",J364,0)</f>
        <v>0</v>
      </c>
      <c r="BH364" s="205">
        <f>IF(N364="sníž. přenesená",J364,0)</f>
        <v>0</v>
      </c>
      <c r="BI364" s="205">
        <f>IF(N364="nulová",J364,0)</f>
        <v>0</v>
      </c>
      <c r="BJ364" s="18" t="s">
        <v>80</v>
      </c>
      <c r="BK364" s="205">
        <f>ROUND(I364*H364,2)</f>
        <v>0</v>
      </c>
      <c r="BL364" s="18" t="s">
        <v>212</v>
      </c>
      <c r="BM364" s="204" t="s">
        <v>3654</v>
      </c>
    </row>
    <row r="365" spans="1:65" s="2" customFormat="1" ht="16.5" customHeight="1">
      <c r="A365" s="35"/>
      <c r="B365" s="36"/>
      <c r="C365" s="193" t="s">
        <v>72</v>
      </c>
      <c r="D365" s="193" t="s">
        <v>208</v>
      </c>
      <c r="E365" s="194" t="s">
        <v>5385</v>
      </c>
      <c r="F365" s="195" t="s">
        <v>5386</v>
      </c>
      <c r="G365" s="196" t="s">
        <v>862</v>
      </c>
      <c r="H365" s="197">
        <v>3</v>
      </c>
      <c r="I365" s="198"/>
      <c r="J365" s="199">
        <f>ROUND(I365*H365,2)</f>
        <v>0</v>
      </c>
      <c r="K365" s="195" t="s">
        <v>19</v>
      </c>
      <c r="L365" s="40"/>
      <c r="M365" s="200" t="s">
        <v>19</v>
      </c>
      <c r="N365" s="201" t="s">
        <v>43</v>
      </c>
      <c r="O365" s="65"/>
      <c r="P365" s="202">
        <f>O365*H365</f>
        <v>0</v>
      </c>
      <c r="Q365" s="202">
        <v>0</v>
      </c>
      <c r="R365" s="202">
        <f>Q365*H365</f>
        <v>0</v>
      </c>
      <c r="S365" s="202">
        <v>0</v>
      </c>
      <c r="T365" s="203">
        <f>S365*H365</f>
        <v>0</v>
      </c>
      <c r="U365" s="35"/>
      <c r="V365" s="35"/>
      <c r="W365" s="35"/>
      <c r="X365" s="35"/>
      <c r="Y365" s="35"/>
      <c r="Z365" s="35"/>
      <c r="AA365" s="35"/>
      <c r="AB365" s="35"/>
      <c r="AC365" s="35"/>
      <c r="AD365" s="35"/>
      <c r="AE365" s="35"/>
      <c r="AR365" s="204" t="s">
        <v>212</v>
      </c>
      <c r="AT365" s="204" t="s">
        <v>208</v>
      </c>
      <c r="AU365" s="204" t="s">
        <v>80</v>
      </c>
      <c r="AY365" s="18" t="s">
        <v>206</v>
      </c>
      <c r="BE365" s="205">
        <f>IF(N365="základní",J365,0)</f>
        <v>0</v>
      </c>
      <c r="BF365" s="205">
        <f>IF(N365="snížená",J365,0)</f>
        <v>0</v>
      </c>
      <c r="BG365" s="205">
        <f>IF(N365="zákl. přenesená",J365,0)</f>
        <v>0</v>
      </c>
      <c r="BH365" s="205">
        <f>IF(N365="sníž. přenesená",J365,0)</f>
        <v>0</v>
      </c>
      <c r="BI365" s="205">
        <f>IF(N365="nulová",J365,0)</f>
        <v>0</v>
      </c>
      <c r="BJ365" s="18" t="s">
        <v>80</v>
      </c>
      <c r="BK365" s="205">
        <f>ROUND(I365*H365,2)</f>
        <v>0</v>
      </c>
      <c r="BL365" s="18" t="s">
        <v>212</v>
      </c>
      <c r="BM365" s="204" t="s">
        <v>3666</v>
      </c>
    </row>
    <row r="366" spans="1:65" s="2" customFormat="1" ht="19.5">
      <c r="A366" s="35"/>
      <c r="B366" s="36"/>
      <c r="C366" s="37"/>
      <c r="D366" s="208" t="s">
        <v>1104</v>
      </c>
      <c r="E366" s="37"/>
      <c r="F366" s="221" t="s">
        <v>5387</v>
      </c>
      <c r="G366" s="37"/>
      <c r="H366" s="37"/>
      <c r="I366" s="116"/>
      <c r="J366" s="37"/>
      <c r="K366" s="37"/>
      <c r="L366" s="40"/>
      <c r="M366" s="222"/>
      <c r="N366" s="223"/>
      <c r="O366" s="65"/>
      <c r="P366" s="65"/>
      <c r="Q366" s="65"/>
      <c r="R366" s="65"/>
      <c r="S366" s="65"/>
      <c r="T366" s="66"/>
      <c r="U366" s="35"/>
      <c r="V366" s="35"/>
      <c r="W366" s="35"/>
      <c r="X366" s="35"/>
      <c r="Y366" s="35"/>
      <c r="Z366" s="35"/>
      <c r="AA366" s="35"/>
      <c r="AB366" s="35"/>
      <c r="AC366" s="35"/>
      <c r="AD366" s="35"/>
      <c r="AE366" s="35"/>
      <c r="AT366" s="18" t="s">
        <v>1104</v>
      </c>
      <c r="AU366" s="18" t="s">
        <v>80</v>
      </c>
    </row>
    <row r="367" spans="1:65" s="2" customFormat="1" ht="21.75" customHeight="1">
      <c r="A367" s="35"/>
      <c r="B367" s="36"/>
      <c r="C367" s="193" t="s">
        <v>72</v>
      </c>
      <c r="D367" s="193" t="s">
        <v>208</v>
      </c>
      <c r="E367" s="194" t="s">
        <v>5460</v>
      </c>
      <c r="F367" s="195" t="s">
        <v>5461</v>
      </c>
      <c r="G367" s="196" t="s">
        <v>5192</v>
      </c>
      <c r="H367" s="197">
        <v>20</v>
      </c>
      <c r="I367" s="198"/>
      <c r="J367" s="199">
        <f t="shared" ref="J367:J376" si="120">ROUND(I367*H367,2)</f>
        <v>0</v>
      </c>
      <c r="K367" s="195" t="s">
        <v>19</v>
      </c>
      <c r="L367" s="40"/>
      <c r="M367" s="200" t="s">
        <v>19</v>
      </c>
      <c r="N367" s="201" t="s">
        <v>43</v>
      </c>
      <c r="O367" s="65"/>
      <c r="P367" s="202">
        <f t="shared" ref="P367:P376" si="121">O367*H367</f>
        <v>0</v>
      </c>
      <c r="Q367" s="202">
        <v>0</v>
      </c>
      <c r="R367" s="202">
        <f t="shared" ref="R367:R376" si="122">Q367*H367</f>
        <v>0</v>
      </c>
      <c r="S367" s="202">
        <v>0</v>
      </c>
      <c r="T367" s="203">
        <f t="shared" ref="T367:T376" si="123">S367*H367</f>
        <v>0</v>
      </c>
      <c r="U367" s="35"/>
      <c r="V367" s="35"/>
      <c r="W367" s="35"/>
      <c r="X367" s="35"/>
      <c r="Y367" s="35"/>
      <c r="Z367" s="35"/>
      <c r="AA367" s="35"/>
      <c r="AB367" s="35"/>
      <c r="AC367" s="35"/>
      <c r="AD367" s="35"/>
      <c r="AE367" s="35"/>
      <c r="AR367" s="204" t="s">
        <v>212</v>
      </c>
      <c r="AT367" s="204" t="s">
        <v>208</v>
      </c>
      <c r="AU367" s="204" t="s">
        <v>80</v>
      </c>
      <c r="AY367" s="18" t="s">
        <v>206</v>
      </c>
      <c r="BE367" s="205">
        <f t="shared" ref="BE367:BE376" si="124">IF(N367="základní",J367,0)</f>
        <v>0</v>
      </c>
      <c r="BF367" s="205">
        <f t="shared" ref="BF367:BF376" si="125">IF(N367="snížená",J367,0)</f>
        <v>0</v>
      </c>
      <c r="BG367" s="205">
        <f t="shared" ref="BG367:BG376" si="126">IF(N367="zákl. přenesená",J367,0)</f>
        <v>0</v>
      </c>
      <c r="BH367" s="205">
        <f t="shared" ref="BH367:BH376" si="127">IF(N367="sníž. přenesená",J367,0)</f>
        <v>0</v>
      </c>
      <c r="BI367" s="205">
        <f t="shared" ref="BI367:BI376" si="128">IF(N367="nulová",J367,0)</f>
        <v>0</v>
      </c>
      <c r="BJ367" s="18" t="s">
        <v>80</v>
      </c>
      <c r="BK367" s="205">
        <f t="shared" ref="BK367:BK376" si="129">ROUND(I367*H367,2)</f>
        <v>0</v>
      </c>
      <c r="BL367" s="18" t="s">
        <v>212</v>
      </c>
      <c r="BM367" s="204" t="s">
        <v>3677</v>
      </c>
    </row>
    <row r="368" spans="1:65" s="2" customFormat="1" ht="21.75" customHeight="1">
      <c r="A368" s="35"/>
      <c r="B368" s="36"/>
      <c r="C368" s="193" t="s">
        <v>72</v>
      </c>
      <c r="D368" s="193" t="s">
        <v>208</v>
      </c>
      <c r="E368" s="194" t="s">
        <v>5464</v>
      </c>
      <c r="F368" s="195" t="s">
        <v>5465</v>
      </c>
      <c r="G368" s="196" t="s">
        <v>5192</v>
      </c>
      <c r="H368" s="197">
        <v>10</v>
      </c>
      <c r="I368" s="198"/>
      <c r="J368" s="199">
        <f t="shared" si="120"/>
        <v>0</v>
      </c>
      <c r="K368" s="195" t="s">
        <v>19</v>
      </c>
      <c r="L368" s="40"/>
      <c r="M368" s="200" t="s">
        <v>19</v>
      </c>
      <c r="N368" s="201" t="s">
        <v>43</v>
      </c>
      <c r="O368" s="65"/>
      <c r="P368" s="202">
        <f t="shared" si="121"/>
        <v>0</v>
      </c>
      <c r="Q368" s="202">
        <v>0</v>
      </c>
      <c r="R368" s="202">
        <f t="shared" si="122"/>
        <v>0</v>
      </c>
      <c r="S368" s="202">
        <v>0</v>
      </c>
      <c r="T368" s="203">
        <f t="shared" si="123"/>
        <v>0</v>
      </c>
      <c r="U368" s="35"/>
      <c r="V368" s="35"/>
      <c r="W368" s="35"/>
      <c r="X368" s="35"/>
      <c r="Y368" s="35"/>
      <c r="Z368" s="35"/>
      <c r="AA368" s="35"/>
      <c r="AB368" s="35"/>
      <c r="AC368" s="35"/>
      <c r="AD368" s="35"/>
      <c r="AE368" s="35"/>
      <c r="AR368" s="204" t="s">
        <v>212</v>
      </c>
      <c r="AT368" s="204" t="s">
        <v>208</v>
      </c>
      <c r="AU368" s="204" t="s">
        <v>80</v>
      </c>
      <c r="AY368" s="18" t="s">
        <v>206</v>
      </c>
      <c r="BE368" s="205">
        <f t="shared" si="124"/>
        <v>0</v>
      </c>
      <c r="BF368" s="205">
        <f t="shared" si="125"/>
        <v>0</v>
      </c>
      <c r="BG368" s="205">
        <f t="shared" si="126"/>
        <v>0</v>
      </c>
      <c r="BH368" s="205">
        <f t="shared" si="127"/>
        <v>0</v>
      </c>
      <c r="BI368" s="205">
        <f t="shared" si="128"/>
        <v>0</v>
      </c>
      <c r="BJ368" s="18" t="s">
        <v>80</v>
      </c>
      <c r="BK368" s="205">
        <f t="shared" si="129"/>
        <v>0</v>
      </c>
      <c r="BL368" s="18" t="s">
        <v>212</v>
      </c>
      <c r="BM368" s="204" t="s">
        <v>3688</v>
      </c>
    </row>
    <row r="369" spans="1:65" s="2" customFormat="1" ht="21.75" customHeight="1">
      <c r="A369" s="35"/>
      <c r="B369" s="36"/>
      <c r="C369" s="193" t="s">
        <v>72</v>
      </c>
      <c r="D369" s="193" t="s">
        <v>208</v>
      </c>
      <c r="E369" s="194" t="s">
        <v>5397</v>
      </c>
      <c r="F369" s="195" t="s">
        <v>5398</v>
      </c>
      <c r="G369" s="196" t="s">
        <v>5192</v>
      </c>
      <c r="H369" s="197">
        <v>45</v>
      </c>
      <c r="I369" s="198"/>
      <c r="J369" s="199">
        <f t="shared" si="120"/>
        <v>0</v>
      </c>
      <c r="K369" s="195" t="s">
        <v>19</v>
      </c>
      <c r="L369" s="40"/>
      <c r="M369" s="200" t="s">
        <v>19</v>
      </c>
      <c r="N369" s="201" t="s">
        <v>43</v>
      </c>
      <c r="O369" s="65"/>
      <c r="P369" s="202">
        <f t="shared" si="121"/>
        <v>0</v>
      </c>
      <c r="Q369" s="202">
        <v>0</v>
      </c>
      <c r="R369" s="202">
        <f t="shared" si="122"/>
        <v>0</v>
      </c>
      <c r="S369" s="202">
        <v>0</v>
      </c>
      <c r="T369" s="203">
        <f t="shared" si="123"/>
        <v>0</v>
      </c>
      <c r="U369" s="35"/>
      <c r="V369" s="35"/>
      <c r="W369" s="35"/>
      <c r="X369" s="35"/>
      <c r="Y369" s="35"/>
      <c r="Z369" s="35"/>
      <c r="AA369" s="35"/>
      <c r="AB369" s="35"/>
      <c r="AC369" s="35"/>
      <c r="AD369" s="35"/>
      <c r="AE369" s="35"/>
      <c r="AR369" s="204" t="s">
        <v>212</v>
      </c>
      <c r="AT369" s="204" t="s">
        <v>208</v>
      </c>
      <c r="AU369" s="204" t="s">
        <v>80</v>
      </c>
      <c r="AY369" s="18" t="s">
        <v>206</v>
      </c>
      <c r="BE369" s="205">
        <f t="shared" si="124"/>
        <v>0</v>
      </c>
      <c r="BF369" s="205">
        <f t="shared" si="125"/>
        <v>0</v>
      </c>
      <c r="BG369" s="205">
        <f t="shared" si="126"/>
        <v>0</v>
      </c>
      <c r="BH369" s="205">
        <f t="shared" si="127"/>
        <v>0</v>
      </c>
      <c r="BI369" s="205">
        <f t="shared" si="128"/>
        <v>0</v>
      </c>
      <c r="BJ369" s="18" t="s">
        <v>80</v>
      </c>
      <c r="BK369" s="205">
        <f t="shared" si="129"/>
        <v>0</v>
      </c>
      <c r="BL369" s="18" t="s">
        <v>212</v>
      </c>
      <c r="BM369" s="204" t="s">
        <v>3699</v>
      </c>
    </row>
    <row r="370" spans="1:65" s="2" customFormat="1" ht="21.75" customHeight="1">
      <c r="A370" s="35"/>
      <c r="B370" s="36"/>
      <c r="C370" s="193" t="s">
        <v>72</v>
      </c>
      <c r="D370" s="193" t="s">
        <v>208</v>
      </c>
      <c r="E370" s="194" t="s">
        <v>5399</v>
      </c>
      <c r="F370" s="195" t="s">
        <v>5400</v>
      </c>
      <c r="G370" s="196" t="s">
        <v>5192</v>
      </c>
      <c r="H370" s="197">
        <v>20</v>
      </c>
      <c r="I370" s="198"/>
      <c r="J370" s="199">
        <f t="shared" si="120"/>
        <v>0</v>
      </c>
      <c r="K370" s="195" t="s">
        <v>19</v>
      </c>
      <c r="L370" s="40"/>
      <c r="M370" s="200" t="s">
        <v>19</v>
      </c>
      <c r="N370" s="201" t="s">
        <v>43</v>
      </c>
      <c r="O370" s="65"/>
      <c r="P370" s="202">
        <f t="shared" si="121"/>
        <v>0</v>
      </c>
      <c r="Q370" s="202">
        <v>0</v>
      </c>
      <c r="R370" s="202">
        <f t="shared" si="122"/>
        <v>0</v>
      </c>
      <c r="S370" s="202">
        <v>0</v>
      </c>
      <c r="T370" s="203">
        <f t="shared" si="123"/>
        <v>0</v>
      </c>
      <c r="U370" s="35"/>
      <c r="V370" s="35"/>
      <c r="W370" s="35"/>
      <c r="X370" s="35"/>
      <c r="Y370" s="35"/>
      <c r="Z370" s="35"/>
      <c r="AA370" s="35"/>
      <c r="AB370" s="35"/>
      <c r="AC370" s="35"/>
      <c r="AD370" s="35"/>
      <c r="AE370" s="35"/>
      <c r="AR370" s="204" t="s">
        <v>212</v>
      </c>
      <c r="AT370" s="204" t="s">
        <v>208</v>
      </c>
      <c r="AU370" s="204" t="s">
        <v>80</v>
      </c>
      <c r="AY370" s="18" t="s">
        <v>206</v>
      </c>
      <c r="BE370" s="205">
        <f t="shared" si="124"/>
        <v>0</v>
      </c>
      <c r="BF370" s="205">
        <f t="shared" si="125"/>
        <v>0</v>
      </c>
      <c r="BG370" s="205">
        <f t="shared" si="126"/>
        <v>0</v>
      </c>
      <c r="BH370" s="205">
        <f t="shared" si="127"/>
        <v>0</v>
      </c>
      <c r="BI370" s="205">
        <f t="shared" si="128"/>
        <v>0</v>
      </c>
      <c r="BJ370" s="18" t="s">
        <v>80</v>
      </c>
      <c r="BK370" s="205">
        <f t="shared" si="129"/>
        <v>0</v>
      </c>
      <c r="BL370" s="18" t="s">
        <v>212</v>
      </c>
      <c r="BM370" s="204" t="s">
        <v>3708</v>
      </c>
    </row>
    <row r="371" spans="1:65" s="2" customFormat="1" ht="21.75" customHeight="1">
      <c r="A371" s="35"/>
      <c r="B371" s="36"/>
      <c r="C371" s="193" t="s">
        <v>72</v>
      </c>
      <c r="D371" s="193" t="s">
        <v>208</v>
      </c>
      <c r="E371" s="194" t="s">
        <v>5403</v>
      </c>
      <c r="F371" s="195" t="s">
        <v>5404</v>
      </c>
      <c r="G371" s="196" t="s">
        <v>5192</v>
      </c>
      <c r="H371" s="197">
        <v>10</v>
      </c>
      <c r="I371" s="198"/>
      <c r="J371" s="199">
        <f t="shared" si="120"/>
        <v>0</v>
      </c>
      <c r="K371" s="195" t="s">
        <v>19</v>
      </c>
      <c r="L371" s="40"/>
      <c r="M371" s="200" t="s">
        <v>19</v>
      </c>
      <c r="N371" s="201" t="s">
        <v>43</v>
      </c>
      <c r="O371" s="65"/>
      <c r="P371" s="202">
        <f t="shared" si="121"/>
        <v>0</v>
      </c>
      <c r="Q371" s="202">
        <v>0</v>
      </c>
      <c r="R371" s="202">
        <f t="shared" si="122"/>
        <v>0</v>
      </c>
      <c r="S371" s="202">
        <v>0</v>
      </c>
      <c r="T371" s="203">
        <f t="shared" si="123"/>
        <v>0</v>
      </c>
      <c r="U371" s="35"/>
      <c r="V371" s="35"/>
      <c r="W371" s="35"/>
      <c r="X371" s="35"/>
      <c r="Y371" s="35"/>
      <c r="Z371" s="35"/>
      <c r="AA371" s="35"/>
      <c r="AB371" s="35"/>
      <c r="AC371" s="35"/>
      <c r="AD371" s="35"/>
      <c r="AE371" s="35"/>
      <c r="AR371" s="204" t="s">
        <v>212</v>
      </c>
      <c r="AT371" s="204" t="s">
        <v>208</v>
      </c>
      <c r="AU371" s="204" t="s">
        <v>80</v>
      </c>
      <c r="AY371" s="18" t="s">
        <v>206</v>
      </c>
      <c r="BE371" s="205">
        <f t="shared" si="124"/>
        <v>0</v>
      </c>
      <c r="BF371" s="205">
        <f t="shared" si="125"/>
        <v>0</v>
      </c>
      <c r="BG371" s="205">
        <f t="shared" si="126"/>
        <v>0</v>
      </c>
      <c r="BH371" s="205">
        <f t="shared" si="127"/>
        <v>0</v>
      </c>
      <c r="BI371" s="205">
        <f t="shared" si="128"/>
        <v>0</v>
      </c>
      <c r="BJ371" s="18" t="s">
        <v>80</v>
      </c>
      <c r="BK371" s="205">
        <f t="shared" si="129"/>
        <v>0</v>
      </c>
      <c r="BL371" s="18" t="s">
        <v>212</v>
      </c>
      <c r="BM371" s="204" t="s">
        <v>3718</v>
      </c>
    </row>
    <row r="372" spans="1:65" s="2" customFormat="1" ht="21.75" customHeight="1">
      <c r="A372" s="35"/>
      <c r="B372" s="36"/>
      <c r="C372" s="193" t="s">
        <v>72</v>
      </c>
      <c r="D372" s="193" t="s">
        <v>208</v>
      </c>
      <c r="E372" s="194" t="s">
        <v>5592</v>
      </c>
      <c r="F372" s="195" t="s">
        <v>5593</v>
      </c>
      <c r="G372" s="196" t="s">
        <v>5192</v>
      </c>
      <c r="H372" s="197">
        <v>2</v>
      </c>
      <c r="I372" s="198"/>
      <c r="J372" s="199">
        <f t="shared" si="120"/>
        <v>0</v>
      </c>
      <c r="K372" s="195" t="s">
        <v>19</v>
      </c>
      <c r="L372" s="40"/>
      <c r="M372" s="200" t="s">
        <v>19</v>
      </c>
      <c r="N372" s="201" t="s">
        <v>43</v>
      </c>
      <c r="O372" s="65"/>
      <c r="P372" s="202">
        <f t="shared" si="121"/>
        <v>0</v>
      </c>
      <c r="Q372" s="202">
        <v>0</v>
      </c>
      <c r="R372" s="202">
        <f t="shared" si="122"/>
        <v>0</v>
      </c>
      <c r="S372" s="202">
        <v>0</v>
      </c>
      <c r="T372" s="203">
        <f t="shared" si="123"/>
        <v>0</v>
      </c>
      <c r="U372" s="35"/>
      <c r="V372" s="35"/>
      <c r="W372" s="35"/>
      <c r="X372" s="35"/>
      <c r="Y372" s="35"/>
      <c r="Z372" s="35"/>
      <c r="AA372" s="35"/>
      <c r="AB372" s="35"/>
      <c r="AC372" s="35"/>
      <c r="AD372" s="35"/>
      <c r="AE372" s="35"/>
      <c r="AR372" s="204" t="s">
        <v>212</v>
      </c>
      <c r="AT372" s="204" t="s">
        <v>208</v>
      </c>
      <c r="AU372" s="204" t="s">
        <v>80</v>
      </c>
      <c r="AY372" s="18" t="s">
        <v>206</v>
      </c>
      <c r="BE372" s="205">
        <f t="shared" si="124"/>
        <v>0</v>
      </c>
      <c r="BF372" s="205">
        <f t="shared" si="125"/>
        <v>0</v>
      </c>
      <c r="BG372" s="205">
        <f t="shared" si="126"/>
        <v>0</v>
      </c>
      <c r="BH372" s="205">
        <f t="shared" si="127"/>
        <v>0</v>
      </c>
      <c r="BI372" s="205">
        <f t="shared" si="128"/>
        <v>0</v>
      </c>
      <c r="BJ372" s="18" t="s">
        <v>80</v>
      </c>
      <c r="BK372" s="205">
        <f t="shared" si="129"/>
        <v>0</v>
      </c>
      <c r="BL372" s="18" t="s">
        <v>212</v>
      </c>
      <c r="BM372" s="204" t="s">
        <v>3727</v>
      </c>
    </row>
    <row r="373" spans="1:65" s="2" customFormat="1" ht="21.75" customHeight="1">
      <c r="A373" s="35"/>
      <c r="B373" s="36"/>
      <c r="C373" s="193" t="s">
        <v>72</v>
      </c>
      <c r="D373" s="193" t="s">
        <v>208</v>
      </c>
      <c r="E373" s="194" t="s">
        <v>5409</v>
      </c>
      <c r="F373" s="195" t="s">
        <v>5410</v>
      </c>
      <c r="G373" s="196" t="s">
        <v>325</v>
      </c>
      <c r="H373" s="197">
        <v>240</v>
      </c>
      <c r="I373" s="198"/>
      <c r="J373" s="199">
        <f t="shared" si="120"/>
        <v>0</v>
      </c>
      <c r="K373" s="195" t="s">
        <v>19</v>
      </c>
      <c r="L373" s="40"/>
      <c r="M373" s="200" t="s">
        <v>19</v>
      </c>
      <c r="N373" s="201" t="s">
        <v>43</v>
      </c>
      <c r="O373" s="65"/>
      <c r="P373" s="202">
        <f t="shared" si="121"/>
        <v>0</v>
      </c>
      <c r="Q373" s="202">
        <v>0</v>
      </c>
      <c r="R373" s="202">
        <f t="shared" si="122"/>
        <v>0</v>
      </c>
      <c r="S373" s="202">
        <v>0</v>
      </c>
      <c r="T373" s="203">
        <f t="shared" si="123"/>
        <v>0</v>
      </c>
      <c r="U373" s="35"/>
      <c r="V373" s="35"/>
      <c r="W373" s="35"/>
      <c r="X373" s="35"/>
      <c r="Y373" s="35"/>
      <c r="Z373" s="35"/>
      <c r="AA373" s="35"/>
      <c r="AB373" s="35"/>
      <c r="AC373" s="35"/>
      <c r="AD373" s="35"/>
      <c r="AE373" s="35"/>
      <c r="AR373" s="204" t="s">
        <v>212</v>
      </c>
      <c r="AT373" s="204" t="s">
        <v>208</v>
      </c>
      <c r="AU373" s="204" t="s">
        <v>80</v>
      </c>
      <c r="AY373" s="18" t="s">
        <v>206</v>
      </c>
      <c r="BE373" s="205">
        <f t="shared" si="124"/>
        <v>0</v>
      </c>
      <c r="BF373" s="205">
        <f t="shared" si="125"/>
        <v>0</v>
      </c>
      <c r="BG373" s="205">
        <f t="shared" si="126"/>
        <v>0</v>
      </c>
      <c r="BH373" s="205">
        <f t="shared" si="127"/>
        <v>0</v>
      </c>
      <c r="BI373" s="205">
        <f t="shared" si="128"/>
        <v>0</v>
      </c>
      <c r="BJ373" s="18" t="s">
        <v>80</v>
      </c>
      <c r="BK373" s="205">
        <f t="shared" si="129"/>
        <v>0</v>
      </c>
      <c r="BL373" s="18" t="s">
        <v>212</v>
      </c>
      <c r="BM373" s="204" t="s">
        <v>3736</v>
      </c>
    </row>
    <row r="374" spans="1:65" s="2" customFormat="1" ht="16.5" customHeight="1">
      <c r="A374" s="35"/>
      <c r="B374" s="36"/>
      <c r="C374" s="193" t="s">
        <v>72</v>
      </c>
      <c r="D374" s="193" t="s">
        <v>208</v>
      </c>
      <c r="E374" s="194" t="s">
        <v>5411</v>
      </c>
      <c r="F374" s="195" t="s">
        <v>5412</v>
      </c>
      <c r="G374" s="196" t="s">
        <v>325</v>
      </c>
      <c r="H374" s="197">
        <v>15</v>
      </c>
      <c r="I374" s="198"/>
      <c r="J374" s="199">
        <f t="shared" si="120"/>
        <v>0</v>
      </c>
      <c r="K374" s="195" t="s">
        <v>19</v>
      </c>
      <c r="L374" s="40"/>
      <c r="M374" s="200" t="s">
        <v>19</v>
      </c>
      <c r="N374" s="201" t="s">
        <v>43</v>
      </c>
      <c r="O374" s="65"/>
      <c r="P374" s="202">
        <f t="shared" si="121"/>
        <v>0</v>
      </c>
      <c r="Q374" s="202">
        <v>0</v>
      </c>
      <c r="R374" s="202">
        <f t="shared" si="122"/>
        <v>0</v>
      </c>
      <c r="S374" s="202">
        <v>0</v>
      </c>
      <c r="T374" s="203">
        <f t="shared" si="123"/>
        <v>0</v>
      </c>
      <c r="U374" s="35"/>
      <c r="V374" s="35"/>
      <c r="W374" s="35"/>
      <c r="X374" s="35"/>
      <c r="Y374" s="35"/>
      <c r="Z374" s="35"/>
      <c r="AA374" s="35"/>
      <c r="AB374" s="35"/>
      <c r="AC374" s="35"/>
      <c r="AD374" s="35"/>
      <c r="AE374" s="35"/>
      <c r="AR374" s="204" t="s">
        <v>212</v>
      </c>
      <c r="AT374" s="204" t="s">
        <v>208</v>
      </c>
      <c r="AU374" s="204" t="s">
        <v>80</v>
      </c>
      <c r="AY374" s="18" t="s">
        <v>206</v>
      </c>
      <c r="BE374" s="205">
        <f t="shared" si="124"/>
        <v>0</v>
      </c>
      <c r="BF374" s="205">
        <f t="shared" si="125"/>
        <v>0</v>
      </c>
      <c r="BG374" s="205">
        <f t="shared" si="126"/>
        <v>0</v>
      </c>
      <c r="BH374" s="205">
        <f t="shared" si="127"/>
        <v>0</v>
      </c>
      <c r="BI374" s="205">
        <f t="shared" si="128"/>
        <v>0</v>
      </c>
      <c r="BJ374" s="18" t="s">
        <v>80</v>
      </c>
      <c r="BK374" s="205">
        <f t="shared" si="129"/>
        <v>0</v>
      </c>
      <c r="BL374" s="18" t="s">
        <v>212</v>
      </c>
      <c r="BM374" s="204" t="s">
        <v>3745</v>
      </c>
    </row>
    <row r="375" spans="1:65" s="2" customFormat="1" ht="16.5" customHeight="1">
      <c r="A375" s="35"/>
      <c r="B375" s="36"/>
      <c r="C375" s="193" t="s">
        <v>72</v>
      </c>
      <c r="D375" s="193" t="s">
        <v>208</v>
      </c>
      <c r="E375" s="194" t="s">
        <v>5413</v>
      </c>
      <c r="F375" s="195" t="s">
        <v>5414</v>
      </c>
      <c r="G375" s="196" t="s">
        <v>325</v>
      </c>
      <c r="H375" s="197">
        <v>20</v>
      </c>
      <c r="I375" s="198"/>
      <c r="J375" s="199">
        <f t="shared" si="120"/>
        <v>0</v>
      </c>
      <c r="K375" s="195" t="s">
        <v>19</v>
      </c>
      <c r="L375" s="40"/>
      <c r="M375" s="200" t="s">
        <v>19</v>
      </c>
      <c r="N375" s="201" t="s">
        <v>43</v>
      </c>
      <c r="O375" s="65"/>
      <c r="P375" s="202">
        <f t="shared" si="121"/>
        <v>0</v>
      </c>
      <c r="Q375" s="202">
        <v>0</v>
      </c>
      <c r="R375" s="202">
        <f t="shared" si="122"/>
        <v>0</v>
      </c>
      <c r="S375" s="202">
        <v>0</v>
      </c>
      <c r="T375" s="203">
        <f t="shared" si="123"/>
        <v>0</v>
      </c>
      <c r="U375" s="35"/>
      <c r="V375" s="35"/>
      <c r="W375" s="35"/>
      <c r="X375" s="35"/>
      <c r="Y375" s="35"/>
      <c r="Z375" s="35"/>
      <c r="AA375" s="35"/>
      <c r="AB375" s="35"/>
      <c r="AC375" s="35"/>
      <c r="AD375" s="35"/>
      <c r="AE375" s="35"/>
      <c r="AR375" s="204" t="s">
        <v>212</v>
      </c>
      <c r="AT375" s="204" t="s">
        <v>208</v>
      </c>
      <c r="AU375" s="204" t="s">
        <v>80</v>
      </c>
      <c r="AY375" s="18" t="s">
        <v>206</v>
      </c>
      <c r="BE375" s="205">
        <f t="shared" si="124"/>
        <v>0</v>
      </c>
      <c r="BF375" s="205">
        <f t="shared" si="125"/>
        <v>0</v>
      </c>
      <c r="BG375" s="205">
        <f t="shared" si="126"/>
        <v>0</v>
      </c>
      <c r="BH375" s="205">
        <f t="shared" si="127"/>
        <v>0</v>
      </c>
      <c r="BI375" s="205">
        <f t="shared" si="128"/>
        <v>0</v>
      </c>
      <c r="BJ375" s="18" t="s">
        <v>80</v>
      </c>
      <c r="BK375" s="205">
        <f t="shared" si="129"/>
        <v>0</v>
      </c>
      <c r="BL375" s="18" t="s">
        <v>212</v>
      </c>
      <c r="BM375" s="204" t="s">
        <v>3754</v>
      </c>
    </row>
    <row r="376" spans="1:65" s="2" customFormat="1" ht="16.5" customHeight="1">
      <c r="A376" s="35"/>
      <c r="B376" s="36"/>
      <c r="C376" s="193" t="s">
        <v>72</v>
      </c>
      <c r="D376" s="193" t="s">
        <v>208</v>
      </c>
      <c r="E376" s="194" t="s">
        <v>5415</v>
      </c>
      <c r="F376" s="195" t="s">
        <v>5416</v>
      </c>
      <c r="G376" s="196" t="s">
        <v>325</v>
      </c>
      <c r="H376" s="197">
        <v>160</v>
      </c>
      <c r="I376" s="198"/>
      <c r="J376" s="199">
        <f t="shared" si="120"/>
        <v>0</v>
      </c>
      <c r="K376" s="195" t="s">
        <v>19</v>
      </c>
      <c r="L376" s="40"/>
      <c r="M376" s="200" t="s">
        <v>19</v>
      </c>
      <c r="N376" s="201" t="s">
        <v>43</v>
      </c>
      <c r="O376" s="65"/>
      <c r="P376" s="202">
        <f t="shared" si="121"/>
        <v>0</v>
      </c>
      <c r="Q376" s="202">
        <v>0</v>
      </c>
      <c r="R376" s="202">
        <f t="shared" si="122"/>
        <v>0</v>
      </c>
      <c r="S376" s="202">
        <v>0</v>
      </c>
      <c r="T376" s="203">
        <f t="shared" si="123"/>
        <v>0</v>
      </c>
      <c r="U376" s="35"/>
      <c r="V376" s="35"/>
      <c r="W376" s="35"/>
      <c r="X376" s="35"/>
      <c r="Y376" s="35"/>
      <c r="Z376" s="35"/>
      <c r="AA376" s="35"/>
      <c r="AB376" s="35"/>
      <c r="AC376" s="35"/>
      <c r="AD376" s="35"/>
      <c r="AE376" s="35"/>
      <c r="AR376" s="204" t="s">
        <v>212</v>
      </c>
      <c r="AT376" s="204" t="s">
        <v>208</v>
      </c>
      <c r="AU376" s="204" t="s">
        <v>80</v>
      </c>
      <c r="AY376" s="18" t="s">
        <v>206</v>
      </c>
      <c r="BE376" s="205">
        <f t="shared" si="124"/>
        <v>0</v>
      </c>
      <c r="BF376" s="205">
        <f t="shared" si="125"/>
        <v>0</v>
      </c>
      <c r="BG376" s="205">
        <f t="shared" si="126"/>
        <v>0</v>
      </c>
      <c r="BH376" s="205">
        <f t="shared" si="127"/>
        <v>0</v>
      </c>
      <c r="BI376" s="205">
        <f t="shared" si="128"/>
        <v>0</v>
      </c>
      <c r="BJ376" s="18" t="s">
        <v>80</v>
      </c>
      <c r="BK376" s="205">
        <f t="shared" si="129"/>
        <v>0</v>
      </c>
      <c r="BL376" s="18" t="s">
        <v>212</v>
      </c>
      <c r="BM376" s="204" t="s">
        <v>3763</v>
      </c>
    </row>
    <row r="377" spans="1:65" s="12" customFormat="1" ht="25.9" customHeight="1">
      <c r="B377" s="177"/>
      <c r="C377" s="178"/>
      <c r="D377" s="179" t="s">
        <v>71</v>
      </c>
      <c r="E377" s="180" t="s">
        <v>846</v>
      </c>
      <c r="F377" s="180" t="s">
        <v>5329</v>
      </c>
      <c r="G377" s="178"/>
      <c r="H377" s="178"/>
      <c r="I377" s="181"/>
      <c r="J377" s="182">
        <f>BK377</f>
        <v>0</v>
      </c>
      <c r="K377" s="178"/>
      <c r="L377" s="183"/>
      <c r="M377" s="184"/>
      <c r="N377" s="185"/>
      <c r="O377" s="185"/>
      <c r="P377" s="186">
        <f>SUM(P378:P400)</f>
        <v>0</v>
      </c>
      <c r="Q377" s="185"/>
      <c r="R377" s="186">
        <f>SUM(R378:R400)</f>
        <v>0</v>
      </c>
      <c r="S377" s="185"/>
      <c r="T377" s="187">
        <f>SUM(T378:T400)</f>
        <v>0</v>
      </c>
      <c r="AR377" s="188" t="s">
        <v>80</v>
      </c>
      <c r="AT377" s="189" t="s">
        <v>71</v>
      </c>
      <c r="AU377" s="189" t="s">
        <v>72</v>
      </c>
      <c r="AY377" s="188" t="s">
        <v>206</v>
      </c>
      <c r="BK377" s="190">
        <f>SUM(BK378:BK400)</f>
        <v>0</v>
      </c>
    </row>
    <row r="378" spans="1:65" s="2" customFormat="1" ht="21.75" customHeight="1">
      <c r="A378" s="35"/>
      <c r="B378" s="36"/>
      <c r="C378" s="193" t="s">
        <v>72</v>
      </c>
      <c r="D378" s="193" t="s">
        <v>208</v>
      </c>
      <c r="E378" s="194" t="s">
        <v>5605</v>
      </c>
      <c r="F378" s="195" t="s">
        <v>5606</v>
      </c>
      <c r="G378" s="196" t="s">
        <v>862</v>
      </c>
      <c r="H378" s="197">
        <v>1</v>
      </c>
      <c r="I378" s="198"/>
      <c r="J378" s="199">
        <f>ROUND(I378*H378,2)</f>
        <v>0</v>
      </c>
      <c r="K378" s="195" t="s">
        <v>19</v>
      </c>
      <c r="L378" s="40"/>
      <c r="M378" s="200" t="s">
        <v>19</v>
      </c>
      <c r="N378" s="201" t="s">
        <v>43</v>
      </c>
      <c r="O378" s="65"/>
      <c r="P378" s="202">
        <f>O378*H378</f>
        <v>0</v>
      </c>
      <c r="Q378" s="202">
        <v>0</v>
      </c>
      <c r="R378" s="202">
        <f>Q378*H378</f>
        <v>0</v>
      </c>
      <c r="S378" s="202">
        <v>0</v>
      </c>
      <c r="T378" s="203">
        <f>S378*H378</f>
        <v>0</v>
      </c>
      <c r="U378" s="35"/>
      <c r="V378" s="35"/>
      <c r="W378" s="35"/>
      <c r="X378" s="35"/>
      <c r="Y378" s="35"/>
      <c r="Z378" s="35"/>
      <c r="AA378" s="35"/>
      <c r="AB378" s="35"/>
      <c r="AC378" s="35"/>
      <c r="AD378" s="35"/>
      <c r="AE378" s="35"/>
      <c r="AR378" s="204" t="s">
        <v>212</v>
      </c>
      <c r="AT378" s="204" t="s">
        <v>208</v>
      </c>
      <c r="AU378" s="204" t="s">
        <v>80</v>
      </c>
      <c r="AY378" s="18" t="s">
        <v>206</v>
      </c>
      <c r="BE378" s="205">
        <f>IF(N378="základní",J378,0)</f>
        <v>0</v>
      </c>
      <c r="BF378" s="205">
        <f>IF(N378="snížená",J378,0)</f>
        <v>0</v>
      </c>
      <c r="BG378" s="205">
        <f>IF(N378="zákl. přenesená",J378,0)</f>
        <v>0</v>
      </c>
      <c r="BH378" s="205">
        <f>IF(N378="sníž. přenesená",J378,0)</f>
        <v>0</v>
      </c>
      <c r="BI378" s="205">
        <f>IF(N378="nulová",J378,0)</f>
        <v>0</v>
      </c>
      <c r="BJ378" s="18" t="s">
        <v>80</v>
      </c>
      <c r="BK378" s="205">
        <f>ROUND(I378*H378,2)</f>
        <v>0</v>
      </c>
      <c r="BL378" s="18" t="s">
        <v>212</v>
      </c>
      <c r="BM378" s="204" t="s">
        <v>3772</v>
      </c>
    </row>
    <row r="379" spans="1:65" s="2" customFormat="1" ht="48.75">
      <c r="A379" s="35"/>
      <c r="B379" s="36"/>
      <c r="C379" s="37"/>
      <c r="D379" s="208" t="s">
        <v>1104</v>
      </c>
      <c r="E379" s="37"/>
      <c r="F379" s="221" t="s">
        <v>5607</v>
      </c>
      <c r="G379" s="37"/>
      <c r="H379" s="37"/>
      <c r="I379" s="116"/>
      <c r="J379" s="37"/>
      <c r="K379" s="37"/>
      <c r="L379" s="40"/>
      <c r="M379" s="222"/>
      <c r="N379" s="223"/>
      <c r="O379" s="65"/>
      <c r="P379" s="65"/>
      <c r="Q379" s="65"/>
      <c r="R379" s="65"/>
      <c r="S379" s="65"/>
      <c r="T379" s="66"/>
      <c r="U379" s="35"/>
      <c r="V379" s="35"/>
      <c r="W379" s="35"/>
      <c r="X379" s="35"/>
      <c r="Y379" s="35"/>
      <c r="Z379" s="35"/>
      <c r="AA379" s="35"/>
      <c r="AB379" s="35"/>
      <c r="AC379" s="35"/>
      <c r="AD379" s="35"/>
      <c r="AE379" s="35"/>
      <c r="AT379" s="18" t="s">
        <v>1104</v>
      </c>
      <c r="AU379" s="18" t="s">
        <v>80</v>
      </c>
    </row>
    <row r="380" spans="1:65" s="2" customFormat="1" ht="16.5" customHeight="1">
      <c r="A380" s="35"/>
      <c r="B380" s="36"/>
      <c r="C380" s="193" t="s">
        <v>72</v>
      </c>
      <c r="D380" s="193" t="s">
        <v>208</v>
      </c>
      <c r="E380" s="194" t="s">
        <v>5344</v>
      </c>
      <c r="F380" s="195" t="s">
        <v>5345</v>
      </c>
      <c r="G380" s="196" t="s">
        <v>887</v>
      </c>
      <c r="H380" s="197">
        <v>1</v>
      </c>
      <c r="I380" s="198"/>
      <c r="J380" s="199">
        <f>ROUND(I380*H380,2)</f>
        <v>0</v>
      </c>
      <c r="K380" s="195" t="s">
        <v>19</v>
      </c>
      <c r="L380" s="40"/>
      <c r="M380" s="200" t="s">
        <v>19</v>
      </c>
      <c r="N380" s="201" t="s">
        <v>43</v>
      </c>
      <c r="O380" s="65"/>
      <c r="P380" s="202">
        <f>O380*H380</f>
        <v>0</v>
      </c>
      <c r="Q380" s="202">
        <v>0</v>
      </c>
      <c r="R380" s="202">
        <f>Q380*H380</f>
        <v>0</v>
      </c>
      <c r="S380" s="202">
        <v>0</v>
      </c>
      <c r="T380" s="203">
        <f>S380*H380</f>
        <v>0</v>
      </c>
      <c r="U380" s="35"/>
      <c r="V380" s="35"/>
      <c r="W380" s="35"/>
      <c r="X380" s="35"/>
      <c r="Y380" s="35"/>
      <c r="Z380" s="35"/>
      <c r="AA380" s="35"/>
      <c r="AB380" s="35"/>
      <c r="AC380" s="35"/>
      <c r="AD380" s="35"/>
      <c r="AE380" s="35"/>
      <c r="AR380" s="204" t="s">
        <v>212</v>
      </c>
      <c r="AT380" s="204" t="s">
        <v>208</v>
      </c>
      <c r="AU380" s="204" t="s">
        <v>80</v>
      </c>
      <c r="AY380" s="18" t="s">
        <v>206</v>
      </c>
      <c r="BE380" s="205">
        <f>IF(N380="základní",J380,0)</f>
        <v>0</v>
      </c>
      <c r="BF380" s="205">
        <f>IF(N380="snížená",J380,0)</f>
        <v>0</v>
      </c>
      <c r="BG380" s="205">
        <f>IF(N380="zákl. přenesená",J380,0)</f>
        <v>0</v>
      </c>
      <c r="BH380" s="205">
        <f>IF(N380="sníž. přenesená",J380,0)</f>
        <v>0</v>
      </c>
      <c r="BI380" s="205">
        <f>IF(N380="nulová",J380,0)</f>
        <v>0</v>
      </c>
      <c r="BJ380" s="18" t="s">
        <v>80</v>
      </c>
      <c r="BK380" s="205">
        <f>ROUND(I380*H380,2)</f>
        <v>0</v>
      </c>
      <c r="BL380" s="18" t="s">
        <v>212</v>
      </c>
      <c r="BM380" s="204" t="s">
        <v>3780</v>
      </c>
    </row>
    <row r="381" spans="1:65" s="2" customFormat="1" ht="16.5" customHeight="1">
      <c r="A381" s="35"/>
      <c r="B381" s="36"/>
      <c r="C381" s="193" t="s">
        <v>72</v>
      </c>
      <c r="D381" s="193" t="s">
        <v>208</v>
      </c>
      <c r="E381" s="194" t="s">
        <v>5608</v>
      </c>
      <c r="F381" s="195" t="s">
        <v>5609</v>
      </c>
      <c r="G381" s="196" t="s">
        <v>862</v>
      </c>
      <c r="H381" s="197">
        <v>1</v>
      </c>
      <c r="I381" s="198"/>
      <c r="J381" s="199">
        <f>ROUND(I381*H381,2)</f>
        <v>0</v>
      </c>
      <c r="K381" s="195" t="s">
        <v>19</v>
      </c>
      <c r="L381" s="40"/>
      <c r="M381" s="200" t="s">
        <v>19</v>
      </c>
      <c r="N381" s="201" t="s">
        <v>43</v>
      </c>
      <c r="O381" s="65"/>
      <c r="P381" s="202">
        <f>O381*H381</f>
        <v>0</v>
      </c>
      <c r="Q381" s="202">
        <v>0</v>
      </c>
      <c r="R381" s="202">
        <f>Q381*H381</f>
        <v>0</v>
      </c>
      <c r="S381" s="202">
        <v>0</v>
      </c>
      <c r="T381" s="203">
        <f>S381*H381</f>
        <v>0</v>
      </c>
      <c r="U381" s="35"/>
      <c r="V381" s="35"/>
      <c r="W381" s="35"/>
      <c r="X381" s="35"/>
      <c r="Y381" s="35"/>
      <c r="Z381" s="35"/>
      <c r="AA381" s="35"/>
      <c r="AB381" s="35"/>
      <c r="AC381" s="35"/>
      <c r="AD381" s="35"/>
      <c r="AE381" s="35"/>
      <c r="AR381" s="204" t="s">
        <v>212</v>
      </c>
      <c r="AT381" s="204" t="s">
        <v>208</v>
      </c>
      <c r="AU381" s="204" t="s">
        <v>80</v>
      </c>
      <c r="AY381" s="18" t="s">
        <v>206</v>
      </c>
      <c r="BE381" s="205">
        <f>IF(N381="základní",J381,0)</f>
        <v>0</v>
      </c>
      <c r="BF381" s="205">
        <f>IF(N381="snížená",J381,0)</f>
        <v>0</v>
      </c>
      <c r="BG381" s="205">
        <f>IF(N381="zákl. přenesená",J381,0)</f>
        <v>0</v>
      </c>
      <c r="BH381" s="205">
        <f>IF(N381="sníž. přenesená",J381,0)</f>
        <v>0</v>
      </c>
      <c r="BI381" s="205">
        <f>IF(N381="nulová",J381,0)</f>
        <v>0</v>
      </c>
      <c r="BJ381" s="18" t="s">
        <v>80</v>
      </c>
      <c r="BK381" s="205">
        <f>ROUND(I381*H381,2)</f>
        <v>0</v>
      </c>
      <c r="BL381" s="18" t="s">
        <v>212</v>
      </c>
      <c r="BM381" s="204" t="s">
        <v>3788</v>
      </c>
    </row>
    <row r="382" spans="1:65" s="2" customFormat="1" ht="19.5">
      <c r="A382" s="35"/>
      <c r="B382" s="36"/>
      <c r="C382" s="37"/>
      <c r="D382" s="208" t="s">
        <v>1104</v>
      </c>
      <c r="E382" s="37"/>
      <c r="F382" s="221" t="s">
        <v>5422</v>
      </c>
      <c r="G382" s="37"/>
      <c r="H382" s="37"/>
      <c r="I382" s="116"/>
      <c r="J382" s="37"/>
      <c r="K382" s="37"/>
      <c r="L382" s="40"/>
      <c r="M382" s="222"/>
      <c r="N382" s="223"/>
      <c r="O382" s="65"/>
      <c r="P382" s="65"/>
      <c r="Q382" s="65"/>
      <c r="R382" s="65"/>
      <c r="S382" s="65"/>
      <c r="T382" s="66"/>
      <c r="U382" s="35"/>
      <c r="V382" s="35"/>
      <c r="W382" s="35"/>
      <c r="X382" s="35"/>
      <c r="Y382" s="35"/>
      <c r="Z382" s="35"/>
      <c r="AA382" s="35"/>
      <c r="AB382" s="35"/>
      <c r="AC382" s="35"/>
      <c r="AD382" s="35"/>
      <c r="AE382" s="35"/>
      <c r="AT382" s="18" t="s">
        <v>1104</v>
      </c>
      <c r="AU382" s="18" t="s">
        <v>80</v>
      </c>
    </row>
    <row r="383" spans="1:65" s="2" customFormat="1" ht="16.5" customHeight="1">
      <c r="A383" s="35"/>
      <c r="B383" s="36"/>
      <c r="C383" s="193" t="s">
        <v>72</v>
      </c>
      <c r="D383" s="193" t="s">
        <v>208</v>
      </c>
      <c r="E383" s="194" t="s">
        <v>5603</v>
      </c>
      <c r="F383" s="195" t="s">
        <v>5604</v>
      </c>
      <c r="G383" s="196" t="s">
        <v>862</v>
      </c>
      <c r="H383" s="197">
        <v>2</v>
      </c>
      <c r="I383" s="198"/>
      <c r="J383" s="199">
        <f t="shared" ref="J383:J389" si="130">ROUND(I383*H383,2)</f>
        <v>0</v>
      </c>
      <c r="K383" s="195" t="s">
        <v>19</v>
      </c>
      <c r="L383" s="40"/>
      <c r="M383" s="200" t="s">
        <v>19</v>
      </c>
      <c r="N383" s="201" t="s">
        <v>43</v>
      </c>
      <c r="O383" s="65"/>
      <c r="P383" s="202">
        <f t="shared" ref="P383:P389" si="131">O383*H383</f>
        <v>0</v>
      </c>
      <c r="Q383" s="202">
        <v>0</v>
      </c>
      <c r="R383" s="202">
        <f t="shared" ref="R383:R389" si="132">Q383*H383</f>
        <v>0</v>
      </c>
      <c r="S383" s="202">
        <v>0</v>
      </c>
      <c r="T383" s="203">
        <f t="shared" ref="T383:T389" si="133">S383*H383</f>
        <v>0</v>
      </c>
      <c r="U383" s="35"/>
      <c r="V383" s="35"/>
      <c r="W383" s="35"/>
      <c r="X383" s="35"/>
      <c r="Y383" s="35"/>
      <c r="Z383" s="35"/>
      <c r="AA383" s="35"/>
      <c r="AB383" s="35"/>
      <c r="AC383" s="35"/>
      <c r="AD383" s="35"/>
      <c r="AE383" s="35"/>
      <c r="AR383" s="204" t="s">
        <v>212</v>
      </c>
      <c r="AT383" s="204" t="s">
        <v>208</v>
      </c>
      <c r="AU383" s="204" t="s">
        <v>80</v>
      </c>
      <c r="AY383" s="18" t="s">
        <v>206</v>
      </c>
      <c r="BE383" s="205">
        <f t="shared" ref="BE383:BE389" si="134">IF(N383="základní",J383,0)</f>
        <v>0</v>
      </c>
      <c r="BF383" s="205">
        <f t="shared" ref="BF383:BF389" si="135">IF(N383="snížená",J383,0)</f>
        <v>0</v>
      </c>
      <c r="BG383" s="205">
        <f t="shared" ref="BG383:BG389" si="136">IF(N383="zákl. přenesená",J383,0)</f>
        <v>0</v>
      </c>
      <c r="BH383" s="205">
        <f t="shared" ref="BH383:BH389" si="137">IF(N383="sníž. přenesená",J383,0)</f>
        <v>0</v>
      </c>
      <c r="BI383" s="205">
        <f t="shared" ref="BI383:BI389" si="138">IF(N383="nulová",J383,0)</f>
        <v>0</v>
      </c>
      <c r="BJ383" s="18" t="s">
        <v>80</v>
      </c>
      <c r="BK383" s="205">
        <f t="shared" ref="BK383:BK389" si="139">ROUND(I383*H383,2)</f>
        <v>0</v>
      </c>
      <c r="BL383" s="18" t="s">
        <v>212</v>
      </c>
      <c r="BM383" s="204" t="s">
        <v>3796</v>
      </c>
    </row>
    <row r="384" spans="1:65" s="2" customFormat="1" ht="16.5" customHeight="1">
      <c r="A384" s="35"/>
      <c r="B384" s="36"/>
      <c r="C384" s="193" t="s">
        <v>72</v>
      </c>
      <c r="D384" s="193" t="s">
        <v>208</v>
      </c>
      <c r="E384" s="194" t="s">
        <v>5423</v>
      </c>
      <c r="F384" s="195" t="s">
        <v>5424</v>
      </c>
      <c r="G384" s="196" t="s">
        <v>862</v>
      </c>
      <c r="H384" s="197">
        <v>2</v>
      </c>
      <c r="I384" s="198"/>
      <c r="J384" s="199">
        <f t="shared" si="130"/>
        <v>0</v>
      </c>
      <c r="K384" s="195" t="s">
        <v>19</v>
      </c>
      <c r="L384" s="40"/>
      <c r="M384" s="200" t="s">
        <v>19</v>
      </c>
      <c r="N384" s="201" t="s">
        <v>43</v>
      </c>
      <c r="O384" s="65"/>
      <c r="P384" s="202">
        <f t="shared" si="131"/>
        <v>0</v>
      </c>
      <c r="Q384" s="202">
        <v>0</v>
      </c>
      <c r="R384" s="202">
        <f t="shared" si="132"/>
        <v>0</v>
      </c>
      <c r="S384" s="202">
        <v>0</v>
      </c>
      <c r="T384" s="203">
        <f t="shared" si="133"/>
        <v>0</v>
      </c>
      <c r="U384" s="35"/>
      <c r="V384" s="35"/>
      <c r="W384" s="35"/>
      <c r="X384" s="35"/>
      <c r="Y384" s="35"/>
      <c r="Z384" s="35"/>
      <c r="AA384" s="35"/>
      <c r="AB384" s="35"/>
      <c r="AC384" s="35"/>
      <c r="AD384" s="35"/>
      <c r="AE384" s="35"/>
      <c r="AR384" s="204" t="s">
        <v>212</v>
      </c>
      <c r="AT384" s="204" t="s">
        <v>208</v>
      </c>
      <c r="AU384" s="204" t="s">
        <v>80</v>
      </c>
      <c r="AY384" s="18" t="s">
        <v>206</v>
      </c>
      <c r="BE384" s="205">
        <f t="shared" si="134"/>
        <v>0</v>
      </c>
      <c r="BF384" s="205">
        <f t="shared" si="135"/>
        <v>0</v>
      </c>
      <c r="BG384" s="205">
        <f t="shared" si="136"/>
        <v>0</v>
      </c>
      <c r="BH384" s="205">
        <f t="shared" si="137"/>
        <v>0</v>
      </c>
      <c r="BI384" s="205">
        <f t="shared" si="138"/>
        <v>0</v>
      </c>
      <c r="BJ384" s="18" t="s">
        <v>80</v>
      </c>
      <c r="BK384" s="205">
        <f t="shared" si="139"/>
        <v>0</v>
      </c>
      <c r="BL384" s="18" t="s">
        <v>212</v>
      </c>
      <c r="BM384" s="204" t="s">
        <v>3804</v>
      </c>
    </row>
    <row r="385" spans="1:65" s="2" customFormat="1" ht="16.5" customHeight="1">
      <c r="A385" s="35"/>
      <c r="B385" s="36"/>
      <c r="C385" s="193" t="s">
        <v>72</v>
      </c>
      <c r="D385" s="193" t="s">
        <v>208</v>
      </c>
      <c r="E385" s="194" t="s">
        <v>5610</v>
      </c>
      <c r="F385" s="195" t="s">
        <v>5611</v>
      </c>
      <c r="G385" s="196" t="s">
        <v>862</v>
      </c>
      <c r="H385" s="197">
        <v>3</v>
      </c>
      <c r="I385" s="198"/>
      <c r="J385" s="199">
        <f t="shared" si="130"/>
        <v>0</v>
      </c>
      <c r="K385" s="195" t="s">
        <v>19</v>
      </c>
      <c r="L385" s="40"/>
      <c r="M385" s="200" t="s">
        <v>19</v>
      </c>
      <c r="N385" s="201" t="s">
        <v>43</v>
      </c>
      <c r="O385" s="65"/>
      <c r="P385" s="202">
        <f t="shared" si="131"/>
        <v>0</v>
      </c>
      <c r="Q385" s="202">
        <v>0</v>
      </c>
      <c r="R385" s="202">
        <f t="shared" si="132"/>
        <v>0</v>
      </c>
      <c r="S385" s="202">
        <v>0</v>
      </c>
      <c r="T385" s="203">
        <f t="shared" si="133"/>
        <v>0</v>
      </c>
      <c r="U385" s="35"/>
      <c r="V385" s="35"/>
      <c r="W385" s="35"/>
      <c r="X385" s="35"/>
      <c r="Y385" s="35"/>
      <c r="Z385" s="35"/>
      <c r="AA385" s="35"/>
      <c r="AB385" s="35"/>
      <c r="AC385" s="35"/>
      <c r="AD385" s="35"/>
      <c r="AE385" s="35"/>
      <c r="AR385" s="204" t="s">
        <v>212</v>
      </c>
      <c r="AT385" s="204" t="s">
        <v>208</v>
      </c>
      <c r="AU385" s="204" t="s">
        <v>80</v>
      </c>
      <c r="AY385" s="18" t="s">
        <v>206</v>
      </c>
      <c r="BE385" s="205">
        <f t="shared" si="134"/>
        <v>0</v>
      </c>
      <c r="BF385" s="205">
        <f t="shared" si="135"/>
        <v>0</v>
      </c>
      <c r="BG385" s="205">
        <f t="shared" si="136"/>
        <v>0</v>
      </c>
      <c r="BH385" s="205">
        <f t="shared" si="137"/>
        <v>0</v>
      </c>
      <c r="BI385" s="205">
        <f t="shared" si="138"/>
        <v>0</v>
      </c>
      <c r="BJ385" s="18" t="s">
        <v>80</v>
      </c>
      <c r="BK385" s="205">
        <f t="shared" si="139"/>
        <v>0</v>
      </c>
      <c r="BL385" s="18" t="s">
        <v>212</v>
      </c>
      <c r="BM385" s="204" t="s">
        <v>3813</v>
      </c>
    </row>
    <row r="386" spans="1:65" s="2" customFormat="1" ht="16.5" customHeight="1">
      <c r="A386" s="35"/>
      <c r="B386" s="36"/>
      <c r="C386" s="193" t="s">
        <v>72</v>
      </c>
      <c r="D386" s="193" t="s">
        <v>208</v>
      </c>
      <c r="E386" s="194" t="s">
        <v>5425</v>
      </c>
      <c r="F386" s="195" t="s">
        <v>5426</v>
      </c>
      <c r="G386" s="196" t="s">
        <v>862</v>
      </c>
      <c r="H386" s="197">
        <v>1</v>
      </c>
      <c r="I386" s="198"/>
      <c r="J386" s="199">
        <f t="shared" si="130"/>
        <v>0</v>
      </c>
      <c r="K386" s="195" t="s">
        <v>19</v>
      </c>
      <c r="L386" s="40"/>
      <c r="M386" s="200" t="s">
        <v>19</v>
      </c>
      <c r="N386" s="201" t="s">
        <v>43</v>
      </c>
      <c r="O386" s="65"/>
      <c r="P386" s="202">
        <f t="shared" si="131"/>
        <v>0</v>
      </c>
      <c r="Q386" s="202">
        <v>0</v>
      </c>
      <c r="R386" s="202">
        <f t="shared" si="132"/>
        <v>0</v>
      </c>
      <c r="S386" s="202">
        <v>0</v>
      </c>
      <c r="T386" s="203">
        <f t="shared" si="133"/>
        <v>0</v>
      </c>
      <c r="U386" s="35"/>
      <c r="V386" s="35"/>
      <c r="W386" s="35"/>
      <c r="X386" s="35"/>
      <c r="Y386" s="35"/>
      <c r="Z386" s="35"/>
      <c r="AA386" s="35"/>
      <c r="AB386" s="35"/>
      <c r="AC386" s="35"/>
      <c r="AD386" s="35"/>
      <c r="AE386" s="35"/>
      <c r="AR386" s="204" t="s">
        <v>212</v>
      </c>
      <c r="AT386" s="204" t="s">
        <v>208</v>
      </c>
      <c r="AU386" s="204" t="s">
        <v>80</v>
      </c>
      <c r="AY386" s="18" t="s">
        <v>206</v>
      </c>
      <c r="BE386" s="205">
        <f t="shared" si="134"/>
        <v>0</v>
      </c>
      <c r="BF386" s="205">
        <f t="shared" si="135"/>
        <v>0</v>
      </c>
      <c r="BG386" s="205">
        <f t="shared" si="136"/>
        <v>0</v>
      </c>
      <c r="BH386" s="205">
        <f t="shared" si="137"/>
        <v>0</v>
      </c>
      <c r="BI386" s="205">
        <f t="shared" si="138"/>
        <v>0</v>
      </c>
      <c r="BJ386" s="18" t="s">
        <v>80</v>
      </c>
      <c r="BK386" s="205">
        <f t="shared" si="139"/>
        <v>0</v>
      </c>
      <c r="BL386" s="18" t="s">
        <v>212</v>
      </c>
      <c r="BM386" s="204" t="s">
        <v>3821</v>
      </c>
    </row>
    <row r="387" spans="1:65" s="2" customFormat="1" ht="16.5" customHeight="1">
      <c r="A387" s="35"/>
      <c r="B387" s="36"/>
      <c r="C387" s="193" t="s">
        <v>72</v>
      </c>
      <c r="D387" s="193" t="s">
        <v>208</v>
      </c>
      <c r="E387" s="194" t="s">
        <v>5365</v>
      </c>
      <c r="F387" s="195" t="s">
        <v>5366</v>
      </c>
      <c r="G387" s="196" t="s">
        <v>862</v>
      </c>
      <c r="H387" s="197">
        <v>9</v>
      </c>
      <c r="I387" s="198"/>
      <c r="J387" s="199">
        <f t="shared" si="130"/>
        <v>0</v>
      </c>
      <c r="K387" s="195" t="s">
        <v>19</v>
      </c>
      <c r="L387" s="40"/>
      <c r="M387" s="200" t="s">
        <v>19</v>
      </c>
      <c r="N387" s="201" t="s">
        <v>43</v>
      </c>
      <c r="O387" s="65"/>
      <c r="P387" s="202">
        <f t="shared" si="131"/>
        <v>0</v>
      </c>
      <c r="Q387" s="202">
        <v>0</v>
      </c>
      <c r="R387" s="202">
        <f t="shared" si="132"/>
        <v>0</v>
      </c>
      <c r="S387" s="202">
        <v>0</v>
      </c>
      <c r="T387" s="203">
        <f t="shared" si="133"/>
        <v>0</v>
      </c>
      <c r="U387" s="35"/>
      <c r="V387" s="35"/>
      <c r="W387" s="35"/>
      <c r="X387" s="35"/>
      <c r="Y387" s="35"/>
      <c r="Z387" s="35"/>
      <c r="AA387" s="35"/>
      <c r="AB387" s="35"/>
      <c r="AC387" s="35"/>
      <c r="AD387" s="35"/>
      <c r="AE387" s="35"/>
      <c r="AR387" s="204" t="s">
        <v>212</v>
      </c>
      <c r="AT387" s="204" t="s">
        <v>208</v>
      </c>
      <c r="AU387" s="204" t="s">
        <v>80</v>
      </c>
      <c r="AY387" s="18" t="s">
        <v>206</v>
      </c>
      <c r="BE387" s="205">
        <f t="shared" si="134"/>
        <v>0</v>
      </c>
      <c r="BF387" s="205">
        <f t="shared" si="135"/>
        <v>0</v>
      </c>
      <c r="BG387" s="205">
        <f t="shared" si="136"/>
        <v>0</v>
      </c>
      <c r="BH387" s="205">
        <f t="shared" si="137"/>
        <v>0</v>
      </c>
      <c r="BI387" s="205">
        <f t="shared" si="138"/>
        <v>0</v>
      </c>
      <c r="BJ387" s="18" t="s">
        <v>80</v>
      </c>
      <c r="BK387" s="205">
        <f t="shared" si="139"/>
        <v>0</v>
      </c>
      <c r="BL387" s="18" t="s">
        <v>212</v>
      </c>
      <c r="BM387" s="204" t="s">
        <v>3830</v>
      </c>
    </row>
    <row r="388" spans="1:65" s="2" customFormat="1" ht="16.5" customHeight="1">
      <c r="A388" s="35"/>
      <c r="B388" s="36"/>
      <c r="C388" s="193" t="s">
        <v>72</v>
      </c>
      <c r="D388" s="193" t="s">
        <v>208</v>
      </c>
      <c r="E388" s="194" t="s">
        <v>5612</v>
      </c>
      <c r="F388" s="195" t="s">
        <v>5613</v>
      </c>
      <c r="G388" s="196" t="s">
        <v>862</v>
      </c>
      <c r="H388" s="197">
        <v>1</v>
      </c>
      <c r="I388" s="198"/>
      <c r="J388" s="199">
        <f t="shared" si="130"/>
        <v>0</v>
      </c>
      <c r="K388" s="195" t="s">
        <v>19</v>
      </c>
      <c r="L388" s="40"/>
      <c r="M388" s="200" t="s">
        <v>19</v>
      </c>
      <c r="N388" s="201" t="s">
        <v>43</v>
      </c>
      <c r="O388" s="65"/>
      <c r="P388" s="202">
        <f t="shared" si="131"/>
        <v>0</v>
      </c>
      <c r="Q388" s="202">
        <v>0</v>
      </c>
      <c r="R388" s="202">
        <f t="shared" si="132"/>
        <v>0</v>
      </c>
      <c r="S388" s="202">
        <v>0</v>
      </c>
      <c r="T388" s="203">
        <f t="shared" si="133"/>
        <v>0</v>
      </c>
      <c r="U388" s="35"/>
      <c r="V388" s="35"/>
      <c r="W388" s="35"/>
      <c r="X388" s="35"/>
      <c r="Y388" s="35"/>
      <c r="Z388" s="35"/>
      <c r="AA388" s="35"/>
      <c r="AB388" s="35"/>
      <c r="AC388" s="35"/>
      <c r="AD388" s="35"/>
      <c r="AE388" s="35"/>
      <c r="AR388" s="204" t="s">
        <v>212</v>
      </c>
      <c r="AT388" s="204" t="s">
        <v>208</v>
      </c>
      <c r="AU388" s="204" t="s">
        <v>80</v>
      </c>
      <c r="AY388" s="18" t="s">
        <v>206</v>
      </c>
      <c r="BE388" s="205">
        <f t="shared" si="134"/>
        <v>0</v>
      </c>
      <c r="BF388" s="205">
        <f t="shared" si="135"/>
        <v>0</v>
      </c>
      <c r="BG388" s="205">
        <f t="shared" si="136"/>
        <v>0</v>
      </c>
      <c r="BH388" s="205">
        <f t="shared" si="137"/>
        <v>0</v>
      </c>
      <c r="BI388" s="205">
        <f t="shared" si="138"/>
        <v>0</v>
      </c>
      <c r="BJ388" s="18" t="s">
        <v>80</v>
      </c>
      <c r="BK388" s="205">
        <f t="shared" si="139"/>
        <v>0</v>
      </c>
      <c r="BL388" s="18" t="s">
        <v>212</v>
      </c>
      <c r="BM388" s="204" t="s">
        <v>3838</v>
      </c>
    </row>
    <row r="389" spans="1:65" s="2" customFormat="1" ht="16.5" customHeight="1">
      <c r="A389" s="35"/>
      <c r="B389" s="36"/>
      <c r="C389" s="193" t="s">
        <v>72</v>
      </c>
      <c r="D389" s="193" t="s">
        <v>208</v>
      </c>
      <c r="E389" s="194" t="s">
        <v>5614</v>
      </c>
      <c r="F389" s="195" t="s">
        <v>5615</v>
      </c>
      <c r="G389" s="196" t="s">
        <v>862</v>
      </c>
      <c r="H389" s="197">
        <v>3</v>
      </c>
      <c r="I389" s="198"/>
      <c r="J389" s="199">
        <f t="shared" si="130"/>
        <v>0</v>
      </c>
      <c r="K389" s="195" t="s">
        <v>19</v>
      </c>
      <c r="L389" s="40"/>
      <c r="M389" s="200" t="s">
        <v>19</v>
      </c>
      <c r="N389" s="201" t="s">
        <v>43</v>
      </c>
      <c r="O389" s="65"/>
      <c r="P389" s="202">
        <f t="shared" si="131"/>
        <v>0</v>
      </c>
      <c r="Q389" s="202">
        <v>0</v>
      </c>
      <c r="R389" s="202">
        <f t="shared" si="132"/>
        <v>0</v>
      </c>
      <c r="S389" s="202">
        <v>0</v>
      </c>
      <c r="T389" s="203">
        <f t="shared" si="133"/>
        <v>0</v>
      </c>
      <c r="U389" s="35"/>
      <c r="V389" s="35"/>
      <c r="W389" s="35"/>
      <c r="X389" s="35"/>
      <c r="Y389" s="35"/>
      <c r="Z389" s="35"/>
      <c r="AA389" s="35"/>
      <c r="AB389" s="35"/>
      <c r="AC389" s="35"/>
      <c r="AD389" s="35"/>
      <c r="AE389" s="35"/>
      <c r="AR389" s="204" t="s">
        <v>212</v>
      </c>
      <c r="AT389" s="204" t="s">
        <v>208</v>
      </c>
      <c r="AU389" s="204" t="s">
        <v>80</v>
      </c>
      <c r="AY389" s="18" t="s">
        <v>206</v>
      </c>
      <c r="BE389" s="205">
        <f t="shared" si="134"/>
        <v>0</v>
      </c>
      <c r="BF389" s="205">
        <f t="shared" si="135"/>
        <v>0</v>
      </c>
      <c r="BG389" s="205">
        <f t="shared" si="136"/>
        <v>0</v>
      </c>
      <c r="BH389" s="205">
        <f t="shared" si="137"/>
        <v>0</v>
      </c>
      <c r="BI389" s="205">
        <f t="shared" si="138"/>
        <v>0</v>
      </c>
      <c r="BJ389" s="18" t="s">
        <v>80</v>
      </c>
      <c r="BK389" s="205">
        <f t="shared" si="139"/>
        <v>0</v>
      </c>
      <c r="BL389" s="18" t="s">
        <v>212</v>
      </c>
      <c r="BM389" s="204" t="s">
        <v>3848</v>
      </c>
    </row>
    <row r="390" spans="1:65" s="2" customFormat="1" ht="19.5">
      <c r="A390" s="35"/>
      <c r="B390" s="36"/>
      <c r="C390" s="37"/>
      <c r="D390" s="208" t="s">
        <v>1104</v>
      </c>
      <c r="E390" s="37"/>
      <c r="F390" s="221" t="s">
        <v>5616</v>
      </c>
      <c r="G390" s="37"/>
      <c r="H390" s="37"/>
      <c r="I390" s="116"/>
      <c r="J390" s="37"/>
      <c r="K390" s="37"/>
      <c r="L390" s="40"/>
      <c r="M390" s="222"/>
      <c r="N390" s="223"/>
      <c r="O390" s="65"/>
      <c r="P390" s="65"/>
      <c r="Q390" s="65"/>
      <c r="R390" s="65"/>
      <c r="S390" s="65"/>
      <c r="T390" s="66"/>
      <c r="U390" s="35"/>
      <c r="V390" s="35"/>
      <c r="W390" s="35"/>
      <c r="X390" s="35"/>
      <c r="Y390" s="35"/>
      <c r="Z390" s="35"/>
      <c r="AA390" s="35"/>
      <c r="AB390" s="35"/>
      <c r="AC390" s="35"/>
      <c r="AD390" s="35"/>
      <c r="AE390" s="35"/>
      <c r="AT390" s="18" t="s">
        <v>1104</v>
      </c>
      <c r="AU390" s="18" t="s">
        <v>80</v>
      </c>
    </row>
    <row r="391" spans="1:65" s="2" customFormat="1" ht="16.5" customHeight="1">
      <c r="A391" s="35"/>
      <c r="B391" s="36"/>
      <c r="C391" s="193" t="s">
        <v>72</v>
      </c>
      <c r="D391" s="193" t="s">
        <v>208</v>
      </c>
      <c r="E391" s="194" t="s">
        <v>5391</v>
      </c>
      <c r="F391" s="195" t="s">
        <v>5392</v>
      </c>
      <c r="G391" s="196" t="s">
        <v>5192</v>
      </c>
      <c r="H391" s="197">
        <v>5</v>
      </c>
      <c r="I391" s="198"/>
      <c r="J391" s="199">
        <f t="shared" ref="J391:J400" si="140">ROUND(I391*H391,2)</f>
        <v>0</v>
      </c>
      <c r="K391" s="195" t="s">
        <v>19</v>
      </c>
      <c r="L391" s="40"/>
      <c r="M391" s="200" t="s">
        <v>19</v>
      </c>
      <c r="N391" s="201" t="s">
        <v>43</v>
      </c>
      <c r="O391" s="65"/>
      <c r="P391" s="202">
        <f t="shared" ref="P391:P400" si="141">O391*H391</f>
        <v>0</v>
      </c>
      <c r="Q391" s="202">
        <v>0</v>
      </c>
      <c r="R391" s="202">
        <f t="shared" ref="R391:R400" si="142">Q391*H391</f>
        <v>0</v>
      </c>
      <c r="S391" s="202">
        <v>0</v>
      </c>
      <c r="T391" s="203">
        <f t="shared" ref="T391:T400" si="143">S391*H391</f>
        <v>0</v>
      </c>
      <c r="U391" s="35"/>
      <c r="V391" s="35"/>
      <c r="W391" s="35"/>
      <c r="X391" s="35"/>
      <c r="Y391" s="35"/>
      <c r="Z391" s="35"/>
      <c r="AA391" s="35"/>
      <c r="AB391" s="35"/>
      <c r="AC391" s="35"/>
      <c r="AD391" s="35"/>
      <c r="AE391" s="35"/>
      <c r="AR391" s="204" t="s">
        <v>212</v>
      </c>
      <c r="AT391" s="204" t="s">
        <v>208</v>
      </c>
      <c r="AU391" s="204" t="s">
        <v>80</v>
      </c>
      <c r="AY391" s="18" t="s">
        <v>206</v>
      </c>
      <c r="BE391" s="205">
        <f t="shared" ref="BE391:BE400" si="144">IF(N391="základní",J391,0)</f>
        <v>0</v>
      </c>
      <c r="BF391" s="205">
        <f t="shared" ref="BF391:BF400" si="145">IF(N391="snížená",J391,0)</f>
        <v>0</v>
      </c>
      <c r="BG391" s="205">
        <f t="shared" ref="BG391:BG400" si="146">IF(N391="zákl. přenesená",J391,0)</f>
        <v>0</v>
      </c>
      <c r="BH391" s="205">
        <f t="shared" ref="BH391:BH400" si="147">IF(N391="sníž. přenesená",J391,0)</f>
        <v>0</v>
      </c>
      <c r="BI391" s="205">
        <f t="shared" ref="BI391:BI400" si="148">IF(N391="nulová",J391,0)</f>
        <v>0</v>
      </c>
      <c r="BJ391" s="18" t="s">
        <v>80</v>
      </c>
      <c r="BK391" s="205">
        <f t="shared" ref="BK391:BK400" si="149">ROUND(I391*H391,2)</f>
        <v>0</v>
      </c>
      <c r="BL391" s="18" t="s">
        <v>212</v>
      </c>
      <c r="BM391" s="204" t="s">
        <v>3858</v>
      </c>
    </row>
    <row r="392" spans="1:65" s="2" customFormat="1" ht="16.5" customHeight="1">
      <c r="A392" s="35"/>
      <c r="B392" s="36"/>
      <c r="C392" s="193" t="s">
        <v>72</v>
      </c>
      <c r="D392" s="193" t="s">
        <v>208</v>
      </c>
      <c r="E392" s="194" t="s">
        <v>5393</v>
      </c>
      <c r="F392" s="195" t="s">
        <v>5394</v>
      </c>
      <c r="G392" s="196" t="s">
        <v>5192</v>
      </c>
      <c r="H392" s="197">
        <v>5</v>
      </c>
      <c r="I392" s="198"/>
      <c r="J392" s="199">
        <f t="shared" si="140"/>
        <v>0</v>
      </c>
      <c r="K392" s="195" t="s">
        <v>19</v>
      </c>
      <c r="L392" s="40"/>
      <c r="M392" s="200" t="s">
        <v>19</v>
      </c>
      <c r="N392" s="201" t="s">
        <v>43</v>
      </c>
      <c r="O392" s="65"/>
      <c r="P392" s="202">
        <f t="shared" si="141"/>
        <v>0</v>
      </c>
      <c r="Q392" s="202">
        <v>0</v>
      </c>
      <c r="R392" s="202">
        <f t="shared" si="142"/>
        <v>0</v>
      </c>
      <c r="S392" s="202">
        <v>0</v>
      </c>
      <c r="T392" s="203">
        <f t="shared" si="143"/>
        <v>0</v>
      </c>
      <c r="U392" s="35"/>
      <c r="V392" s="35"/>
      <c r="W392" s="35"/>
      <c r="X392" s="35"/>
      <c r="Y392" s="35"/>
      <c r="Z392" s="35"/>
      <c r="AA392" s="35"/>
      <c r="AB392" s="35"/>
      <c r="AC392" s="35"/>
      <c r="AD392" s="35"/>
      <c r="AE392" s="35"/>
      <c r="AR392" s="204" t="s">
        <v>212</v>
      </c>
      <c r="AT392" s="204" t="s">
        <v>208</v>
      </c>
      <c r="AU392" s="204" t="s">
        <v>80</v>
      </c>
      <c r="AY392" s="18" t="s">
        <v>206</v>
      </c>
      <c r="BE392" s="205">
        <f t="shared" si="144"/>
        <v>0</v>
      </c>
      <c r="BF392" s="205">
        <f t="shared" si="145"/>
        <v>0</v>
      </c>
      <c r="BG392" s="205">
        <f t="shared" si="146"/>
        <v>0</v>
      </c>
      <c r="BH392" s="205">
        <f t="shared" si="147"/>
        <v>0</v>
      </c>
      <c r="BI392" s="205">
        <f t="shared" si="148"/>
        <v>0</v>
      </c>
      <c r="BJ392" s="18" t="s">
        <v>80</v>
      </c>
      <c r="BK392" s="205">
        <f t="shared" si="149"/>
        <v>0</v>
      </c>
      <c r="BL392" s="18" t="s">
        <v>212</v>
      </c>
      <c r="BM392" s="204" t="s">
        <v>342</v>
      </c>
    </row>
    <row r="393" spans="1:65" s="2" customFormat="1" ht="16.5" customHeight="1">
      <c r="A393" s="35"/>
      <c r="B393" s="36"/>
      <c r="C393" s="193" t="s">
        <v>72</v>
      </c>
      <c r="D393" s="193" t="s">
        <v>208</v>
      </c>
      <c r="E393" s="194" t="s">
        <v>5395</v>
      </c>
      <c r="F393" s="195" t="s">
        <v>5396</v>
      </c>
      <c r="G393" s="196" t="s">
        <v>5192</v>
      </c>
      <c r="H393" s="197">
        <v>10</v>
      </c>
      <c r="I393" s="198"/>
      <c r="J393" s="199">
        <f t="shared" si="140"/>
        <v>0</v>
      </c>
      <c r="K393" s="195" t="s">
        <v>19</v>
      </c>
      <c r="L393" s="40"/>
      <c r="M393" s="200" t="s">
        <v>19</v>
      </c>
      <c r="N393" s="201" t="s">
        <v>43</v>
      </c>
      <c r="O393" s="65"/>
      <c r="P393" s="202">
        <f t="shared" si="141"/>
        <v>0</v>
      </c>
      <c r="Q393" s="202">
        <v>0</v>
      </c>
      <c r="R393" s="202">
        <f t="shared" si="142"/>
        <v>0</v>
      </c>
      <c r="S393" s="202">
        <v>0</v>
      </c>
      <c r="T393" s="203">
        <f t="shared" si="143"/>
        <v>0</v>
      </c>
      <c r="U393" s="35"/>
      <c r="V393" s="35"/>
      <c r="W393" s="35"/>
      <c r="X393" s="35"/>
      <c r="Y393" s="35"/>
      <c r="Z393" s="35"/>
      <c r="AA393" s="35"/>
      <c r="AB393" s="35"/>
      <c r="AC393" s="35"/>
      <c r="AD393" s="35"/>
      <c r="AE393" s="35"/>
      <c r="AR393" s="204" t="s">
        <v>212</v>
      </c>
      <c r="AT393" s="204" t="s">
        <v>208</v>
      </c>
      <c r="AU393" s="204" t="s">
        <v>80</v>
      </c>
      <c r="AY393" s="18" t="s">
        <v>206</v>
      </c>
      <c r="BE393" s="205">
        <f t="shared" si="144"/>
        <v>0</v>
      </c>
      <c r="BF393" s="205">
        <f t="shared" si="145"/>
        <v>0</v>
      </c>
      <c r="BG393" s="205">
        <f t="shared" si="146"/>
        <v>0</v>
      </c>
      <c r="BH393" s="205">
        <f t="shared" si="147"/>
        <v>0</v>
      </c>
      <c r="BI393" s="205">
        <f t="shared" si="148"/>
        <v>0</v>
      </c>
      <c r="BJ393" s="18" t="s">
        <v>80</v>
      </c>
      <c r="BK393" s="205">
        <f t="shared" si="149"/>
        <v>0</v>
      </c>
      <c r="BL393" s="18" t="s">
        <v>212</v>
      </c>
      <c r="BM393" s="204" t="s">
        <v>3876</v>
      </c>
    </row>
    <row r="394" spans="1:65" s="2" customFormat="1" ht="21.75" customHeight="1">
      <c r="A394" s="35"/>
      <c r="B394" s="36"/>
      <c r="C394" s="193" t="s">
        <v>72</v>
      </c>
      <c r="D394" s="193" t="s">
        <v>208</v>
      </c>
      <c r="E394" s="194" t="s">
        <v>5586</v>
      </c>
      <c r="F394" s="195" t="s">
        <v>5587</v>
      </c>
      <c r="G394" s="196" t="s">
        <v>5192</v>
      </c>
      <c r="H394" s="197">
        <v>10</v>
      </c>
      <c r="I394" s="198"/>
      <c r="J394" s="199">
        <f t="shared" si="140"/>
        <v>0</v>
      </c>
      <c r="K394" s="195" t="s">
        <v>19</v>
      </c>
      <c r="L394" s="40"/>
      <c r="M394" s="200" t="s">
        <v>19</v>
      </c>
      <c r="N394" s="201" t="s">
        <v>43</v>
      </c>
      <c r="O394" s="65"/>
      <c r="P394" s="202">
        <f t="shared" si="141"/>
        <v>0</v>
      </c>
      <c r="Q394" s="202">
        <v>0</v>
      </c>
      <c r="R394" s="202">
        <f t="shared" si="142"/>
        <v>0</v>
      </c>
      <c r="S394" s="202">
        <v>0</v>
      </c>
      <c r="T394" s="203">
        <f t="shared" si="143"/>
        <v>0</v>
      </c>
      <c r="U394" s="35"/>
      <c r="V394" s="35"/>
      <c r="W394" s="35"/>
      <c r="X394" s="35"/>
      <c r="Y394" s="35"/>
      <c r="Z394" s="35"/>
      <c r="AA394" s="35"/>
      <c r="AB394" s="35"/>
      <c r="AC394" s="35"/>
      <c r="AD394" s="35"/>
      <c r="AE394" s="35"/>
      <c r="AR394" s="204" t="s">
        <v>212</v>
      </c>
      <c r="AT394" s="204" t="s">
        <v>208</v>
      </c>
      <c r="AU394" s="204" t="s">
        <v>80</v>
      </c>
      <c r="AY394" s="18" t="s">
        <v>206</v>
      </c>
      <c r="BE394" s="205">
        <f t="shared" si="144"/>
        <v>0</v>
      </c>
      <c r="BF394" s="205">
        <f t="shared" si="145"/>
        <v>0</v>
      </c>
      <c r="BG394" s="205">
        <f t="shared" si="146"/>
        <v>0</v>
      </c>
      <c r="BH394" s="205">
        <f t="shared" si="147"/>
        <v>0</v>
      </c>
      <c r="BI394" s="205">
        <f t="shared" si="148"/>
        <v>0</v>
      </c>
      <c r="BJ394" s="18" t="s">
        <v>80</v>
      </c>
      <c r="BK394" s="205">
        <f t="shared" si="149"/>
        <v>0</v>
      </c>
      <c r="BL394" s="18" t="s">
        <v>212</v>
      </c>
      <c r="BM394" s="204" t="s">
        <v>3885</v>
      </c>
    </row>
    <row r="395" spans="1:65" s="2" customFormat="1" ht="21.75" customHeight="1">
      <c r="A395" s="35"/>
      <c r="B395" s="36"/>
      <c r="C395" s="193" t="s">
        <v>72</v>
      </c>
      <c r="D395" s="193" t="s">
        <v>208</v>
      </c>
      <c r="E395" s="194" t="s">
        <v>5617</v>
      </c>
      <c r="F395" s="195" t="s">
        <v>5618</v>
      </c>
      <c r="G395" s="196" t="s">
        <v>5192</v>
      </c>
      <c r="H395" s="197">
        <v>45</v>
      </c>
      <c r="I395" s="198"/>
      <c r="J395" s="199">
        <f t="shared" si="140"/>
        <v>0</v>
      </c>
      <c r="K395" s="195" t="s">
        <v>19</v>
      </c>
      <c r="L395" s="40"/>
      <c r="M395" s="200" t="s">
        <v>19</v>
      </c>
      <c r="N395" s="201" t="s">
        <v>43</v>
      </c>
      <c r="O395" s="65"/>
      <c r="P395" s="202">
        <f t="shared" si="141"/>
        <v>0</v>
      </c>
      <c r="Q395" s="202">
        <v>0</v>
      </c>
      <c r="R395" s="202">
        <f t="shared" si="142"/>
        <v>0</v>
      </c>
      <c r="S395" s="202">
        <v>0</v>
      </c>
      <c r="T395" s="203">
        <f t="shared" si="143"/>
        <v>0</v>
      </c>
      <c r="U395" s="35"/>
      <c r="V395" s="35"/>
      <c r="W395" s="35"/>
      <c r="X395" s="35"/>
      <c r="Y395" s="35"/>
      <c r="Z395" s="35"/>
      <c r="AA395" s="35"/>
      <c r="AB395" s="35"/>
      <c r="AC395" s="35"/>
      <c r="AD395" s="35"/>
      <c r="AE395" s="35"/>
      <c r="AR395" s="204" t="s">
        <v>212</v>
      </c>
      <c r="AT395" s="204" t="s">
        <v>208</v>
      </c>
      <c r="AU395" s="204" t="s">
        <v>80</v>
      </c>
      <c r="AY395" s="18" t="s">
        <v>206</v>
      </c>
      <c r="BE395" s="205">
        <f t="shared" si="144"/>
        <v>0</v>
      </c>
      <c r="BF395" s="205">
        <f t="shared" si="145"/>
        <v>0</v>
      </c>
      <c r="BG395" s="205">
        <f t="shared" si="146"/>
        <v>0</v>
      </c>
      <c r="BH395" s="205">
        <f t="shared" si="147"/>
        <v>0</v>
      </c>
      <c r="BI395" s="205">
        <f t="shared" si="148"/>
        <v>0</v>
      </c>
      <c r="BJ395" s="18" t="s">
        <v>80</v>
      </c>
      <c r="BK395" s="205">
        <f t="shared" si="149"/>
        <v>0</v>
      </c>
      <c r="BL395" s="18" t="s">
        <v>212</v>
      </c>
      <c r="BM395" s="204" t="s">
        <v>3895</v>
      </c>
    </row>
    <row r="396" spans="1:65" s="2" customFormat="1" ht="21.75" customHeight="1">
      <c r="A396" s="35"/>
      <c r="B396" s="36"/>
      <c r="C396" s="193" t="s">
        <v>72</v>
      </c>
      <c r="D396" s="193" t="s">
        <v>208</v>
      </c>
      <c r="E396" s="194" t="s">
        <v>5407</v>
      </c>
      <c r="F396" s="195" t="s">
        <v>5408</v>
      </c>
      <c r="G396" s="196" t="s">
        <v>5192</v>
      </c>
      <c r="H396" s="197">
        <v>10</v>
      </c>
      <c r="I396" s="198"/>
      <c r="J396" s="199">
        <f t="shared" si="140"/>
        <v>0</v>
      </c>
      <c r="K396" s="195" t="s">
        <v>19</v>
      </c>
      <c r="L396" s="40"/>
      <c r="M396" s="200" t="s">
        <v>19</v>
      </c>
      <c r="N396" s="201" t="s">
        <v>43</v>
      </c>
      <c r="O396" s="65"/>
      <c r="P396" s="202">
        <f t="shared" si="141"/>
        <v>0</v>
      </c>
      <c r="Q396" s="202">
        <v>0</v>
      </c>
      <c r="R396" s="202">
        <f t="shared" si="142"/>
        <v>0</v>
      </c>
      <c r="S396" s="202">
        <v>0</v>
      </c>
      <c r="T396" s="203">
        <f t="shared" si="143"/>
        <v>0</v>
      </c>
      <c r="U396" s="35"/>
      <c r="V396" s="35"/>
      <c r="W396" s="35"/>
      <c r="X396" s="35"/>
      <c r="Y396" s="35"/>
      <c r="Z396" s="35"/>
      <c r="AA396" s="35"/>
      <c r="AB396" s="35"/>
      <c r="AC396" s="35"/>
      <c r="AD396" s="35"/>
      <c r="AE396" s="35"/>
      <c r="AR396" s="204" t="s">
        <v>212</v>
      </c>
      <c r="AT396" s="204" t="s">
        <v>208</v>
      </c>
      <c r="AU396" s="204" t="s">
        <v>80</v>
      </c>
      <c r="AY396" s="18" t="s">
        <v>206</v>
      </c>
      <c r="BE396" s="205">
        <f t="shared" si="144"/>
        <v>0</v>
      </c>
      <c r="BF396" s="205">
        <f t="shared" si="145"/>
        <v>0</v>
      </c>
      <c r="BG396" s="205">
        <f t="shared" si="146"/>
        <v>0</v>
      </c>
      <c r="BH396" s="205">
        <f t="shared" si="147"/>
        <v>0</v>
      </c>
      <c r="BI396" s="205">
        <f t="shared" si="148"/>
        <v>0</v>
      </c>
      <c r="BJ396" s="18" t="s">
        <v>80</v>
      </c>
      <c r="BK396" s="205">
        <f t="shared" si="149"/>
        <v>0</v>
      </c>
      <c r="BL396" s="18" t="s">
        <v>212</v>
      </c>
      <c r="BM396" s="204" t="s">
        <v>3905</v>
      </c>
    </row>
    <row r="397" spans="1:65" s="2" customFormat="1" ht="21.75" customHeight="1">
      <c r="A397" s="35"/>
      <c r="B397" s="36"/>
      <c r="C397" s="193" t="s">
        <v>72</v>
      </c>
      <c r="D397" s="193" t="s">
        <v>208</v>
      </c>
      <c r="E397" s="194" t="s">
        <v>5409</v>
      </c>
      <c r="F397" s="195" t="s">
        <v>5410</v>
      </c>
      <c r="G397" s="196" t="s">
        <v>325</v>
      </c>
      <c r="H397" s="197">
        <v>100</v>
      </c>
      <c r="I397" s="198"/>
      <c r="J397" s="199">
        <f t="shared" si="140"/>
        <v>0</v>
      </c>
      <c r="K397" s="195" t="s">
        <v>19</v>
      </c>
      <c r="L397" s="40"/>
      <c r="M397" s="200" t="s">
        <v>19</v>
      </c>
      <c r="N397" s="201" t="s">
        <v>43</v>
      </c>
      <c r="O397" s="65"/>
      <c r="P397" s="202">
        <f t="shared" si="141"/>
        <v>0</v>
      </c>
      <c r="Q397" s="202">
        <v>0</v>
      </c>
      <c r="R397" s="202">
        <f t="shared" si="142"/>
        <v>0</v>
      </c>
      <c r="S397" s="202">
        <v>0</v>
      </c>
      <c r="T397" s="203">
        <f t="shared" si="143"/>
        <v>0</v>
      </c>
      <c r="U397" s="35"/>
      <c r="V397" s="35"/>
      <c r="W397" s="35"/>
      <c r="X397" s="35"/>
      <c r="Y397" s="35"/>
      <c r="Z397" s="35"/>
      <c r="AA397" s="35"/>
      <c r="AB397" s="35"/>
      <c r="AC397" s="35"/>
      <c r="AD397" s="35"/>
      <c r="AE397" s="35"/>
      <c r="AR397" s="204" t="s">
        <v>212</v>
      </c>
      <c r="AT397" s="204" t="s">
        <v>208</v>
      </c>
      <c r="AU397" s="204" t="s">
        <v>80</v>
      </c>
      <c r="AY397" s="18" t="s">
        <v>206</v>
      </c>
      <c r="BE397" s="205">
        <f t="shared" si="144"/>
        <v>0</v>
      </c>
      <c r="BF397" s="205">
        <f t="shared" si="145"/>
        <v>0</v>
      </c>
      <c r="BG397" s="205">
        <f t="shared" si="146"/>
        <v>0</v>
      </c>
      <c r="BH397" s="205">
        <f t="shared" si="147"/>
        <v>0</v>
      </c>
      <c r="BI397" s="205">
        <f t="shared" si="148"/>
        <v>0</v>
      </c>
      <c r="BJ397" s="18" t="s">
        <v>80</v>
      </c>
      <c r="BK397" s="205">
        <f t="shared" si="149"/>
        <v>0</v>
      </c>
      <c r="BL397" s="18" t="s">
        <v>212</v>
      </c>
      <c r="BM397" s="204" t="s">
        <v>3915</v>
      </c>
    </row>
    <row r="398" spans="1:65" s="2" customFormat="1" ht="16.5" customHeight="1">
      <c r="A398" s="35"/>
      <c r="B398" s="36"/>
      <c r="C398" s="193" t="s">
        <v>72</v>
      </c>
      <c r="D398" s="193" t="s">
        <v>208</v>
      </c>
      <c r="E398" s="194" t="s">
        <v>5411</v>
      </c>
      <c r="F398" s="195" t="s">
        <v>5412</v>
      </c>
      <c r="G398" s="196" t="s">
        <v>325</v>
      </c>
      <c r="H398" s="197">
        <v>12</v>
      </c>
      <c r="I398" s="198"/>
      <c r="J398" s="199">
        <f t="shared" si="140"/>
        <v>0</v>
      </c>
      <c r="K398" s="195" t="s">
        <v>19</v>
      </c>
      <c r="L398" s="40"/>
      <c r="M398" s="200" t="s">
        <v>19</v>
      </c>
      <c r="N398" s="201" t="s">
        <v>43</v>
      </c>
      <c r="O398" s="65"/>
      <c r="P398" s="202">
        <f t="shared" si="141"/>
        <v>0</v>
      </c>
      <c r="Q398" s="202">
        <v>0</v>
      </c>
      <c r="R398" s="202">
        <f t="shared" si="142"/>
        <v>0</v>
      </c>
      <c r="S398" s="202">
        <v>0</v>
      </c>
      <c r="T398" s="203">
        <f t="shared" si="143"/>
        <v>0</v>
      </c>
      <c r="U398" s="35"/>
      <c r="V398" s="35"/>
      <c r="W398" s="35"/>
      <c r="X398" s="35"/>
      <c r="Y398" s="35"/>
      <c r="Z398" s="35"/>
      <c r="AA398" s="35"/>
      <c r="AB398" s="35"/>
      <c r="AC398" s="35"/>
      <c r="AD398" s="35"/>
      <c r="AE398" s="35"/>
      <c r="AR398" s="204" t="s">
        <v>212</v>
      </c>
      <c r="AT398" s="204" t="s">
        <v>208</v>
      </c>
      <c r="AU398" s="204" t="s">
        <v>80</v>
      </c>
      <c r="AY398" s="18" t="s">
        <v>206</v>
      </c>
      <c r="BE398" s="205">
        <f t="shared" si="144"/>
        <v>0</v>
      </c>
      <c r="BF398" s="205">
        <f t="shared" si="145"/>
        <v>0</v>
      </c>
      <c r="BG398" s="205">
        <f t="shared" si="146"/>
        <v>0</v>
      </c>
      <c r="BH398" s="205">
        <f t="shared" si="147"/>
        <v>0</v>
      </c>
      <c r="BI398" s="205">
        <f t="shared" si="148"/>
        <v>0</v>
      </c>
      <c r="BJ398" s="18" t="s">
        <v>80</v>
      </c>
      <c r="BK398" s="205">
        <f t="shared" si="149"/>
        <v>0</v>
      </c>
      <c r="BL398" s="18" t="s">
        <v>212</v>
      </c>
      <c r="BM398" s="204" t="s">
        <v>3924</v>
      </c>
    </row>
    <row r="399" spans="1:65" s="2" customFormat="1" ht="16.5" customHeight="1">
      <c r="A399" s="35"/>
      <c r="B399" s="36"/>
      <c r="C399" s="193" t="s">
        <v>72</v>
      </c>
      <c r="D399" s="193" t="s">
        <v>208</v>
      </c>
      <c r="E399" s="194" t="s">
        <v>5413</v>
      </c>
      <c r="F399" s="195" t="s">
        <v>5414</v>
      </c>
      <c r="G399" s="196" t="s">
        <v>325</v>
      </c>
      <c r="H399" s="197">
        <v>15</v>
      </c>
      <c r="I399" s="198"/>
      <c r="J399" s="199">
        <f t="shared" si="140"/>
        <v>0</v>
      </c>
      <c r="K399" s="195" t="s">
        <v>19</v>
      </c>
      <c r="L399" s="40"/>
      <c r="M399" s="200" t="s">
        <v>19</v>
      </c>
      <c r="N399" s="201" t="s">
        <v>43</v>
      </c>
      <c r="O399" s="65"/>
      <c r="P399" s="202">
        <f t="shared" si="141"/>
        <v>0</v>
      </c>
      <c r="Q399" s="202">
        <v>0</v>
      </c>
      <c r="R399" s="202">
        <f t="shared" si="142"/>
        <v>0</v>
      </c>
      <c r="S399" s="202">
        <v>0</v>
      </c>
      <c r="T399" s="203">
        <f t="shared" si="143"/>
        <v>0</v>
      </c>
      <c r="U399" s="35"/>
      <c r="V399" s="35"/>
      <c r="W399" s="35"/>
      <c r="X399" s="35"/>
      <c r="Y399" s="35"/>
      <c r="Z399" s="35"/>
      <c r="AA399" s="35"/>
      <c r="AB399" s="35"/>
      <c r="AC399" s="35"/>
      <c r="AD399" s="35"/>
      <c r="AE399" s="35"/>
      <c r="AR399" s="204" t="s">
        <v>212</v>
      </c>
      <c r="AT399" s="204" t="s">
        <v>208</v>
      </c>
      <c r="AU399" s="204" t="s">
        <v>80</v>
      </c>
      <c r="AY399" s="18" t="s">
        <v>206</v>
      </c>
      <c r="BE399" s="205">
        <f t="shared" si="144"/>
        <v>0</v>
      </c>
      <c r="BF399" s="205">
        <f t="shared" si="145"/>
        <v>0</v>
      </c>
      <c r="BG399" s="205">
        <f t="shared" si="146"/>
        <v>0</v>
      </c>
      <c r="BH399" s="205">
        <f t="shared" si="147"/>
        <v>0</v>
      </c>
      <c r="BI399" s="205">
        <f t="shared" si="148"/>
        <v>0</v>
      </c>
      <c r="BJ399" s="18" t="s">
        <v>80</v>
      </c>
      <c r="BK399" s="205">
        <f t="shared" si="149"/>
        <v>0</v>
      </c>
      <c r="BL399" s="18" t="s">
        <v>212</v>
      </c>
      <c r="BM399" s="204" t="s">
        <v>3934</v>
      </c>
    </row>
    <row r="400" spans="1:65" s="2" customFormat="1" ht="16.5" customHeight="1">
      <c r="A400" s="35"/>
      <c r="B400" s="36"/>
      <c r="C400" s="193" t="s">
        <v>72</v>
      </c>
      <c r="D400" s="193" t="s">
        <v>208</v>
      </c>
      <c r="E400" s="194" t="s">
        <v>5415</v>
      </c>
      <c r="F400" s="195" t="s">
        <v>5416</v>
      </c>
      <c r="G400" s="196" t="s">
        <v>325</v>
      </c>
      <c r="H400" s="197">
        <v>40</v>
      </c>
      <c r="I400" s="198"/>
      <c r="J400" s="199">
        <f t="shared" si="140"/>
        <v>0</v>
      </c>
      <c r="K400" s="195" t="s">
        <v>19</v>
      </c>
      <c r="L400" s="40"/>
      <c r="M400" s="200" t="s">
        <v>19</v>
      </c>
      <c r="N400" s="201" t="s">
        <v>43</v>
      </c>
      <c r="O400" s="65"/>
      <c r="P400" s="202">
        <f t="shared" si="141"/>
        <v>0</v>
      </c>
      <c r="Q400" s="202">
        <v>0</v>
      </c>
      <c r="R400" s="202">
        <f t="shared" si="142"/>
        <v>0</v>
      </c>
      <c r="S400" s="202">
        <v>0</v>
      </c>
      <c r="T400" s="203">
        <f t="shared" si="143"/>
        <v>0</v>
      </c>
      <c r="U400" s="35"/>
      <c r="V400" s="35"/>
      <c r="W400" s="35"/>
      <c r="X400" s="35"/>
      <c r="Y400" s="35"/>
      <c r="Z400" s="35"/>
      <c r="AA400" s="35"/>
      <c r="AB400" s="35"/>
      <c r="AC400" s="35"/>
      <c r="AD400" s="35"/>
      <c r="AE400" s="35"/>
      <c r="AR400" s="204" t="s">
        <v>212</v>
      </c>
      <c r="AT400" s="204" t="s">
        <v>208</v>
      </c>
      <c r="AU400" s="204" t="s">
        <v>80</v>
      </c>
      <c r="AY400" s="18" t="s">
        <v>206</v>
      </c>
      <c r="BE400" s="205">
        <f t="shared" si="144"/>
        <v>0</v>
      </c>
      <c r="BF400" s="205">
        <f t="shared" si="145"/>
        <v>0</v>
      </c>
      <c r="BG400" s="205">
        <f t="shared" si="146"/>
        <v>0</v>
      </c>
      <c r="BH400" s="205">
        <f t="shared" si="147"/>
        <v>0</v>
      </c>
      <c r="BI400" s="205">
        <f t="shared" si="148"/>
        <v>0</v>
      </c>
      <c r="BJ400" s="18" t="s">
        <v>80</v>
      </c>
      <c r="BK400" s="205">
        <f t="shared" si="149"/>
        <v>0</v>
      </c>
      <c r="BL400" s="18" t="s">
        <v>212</v>
      </c>
      <c r="BM400" s="204" t="s">
        <v>3943</v>
      </c>
    </row>
    <row r="401" spans="1:65" s="12" customFormat="1" ht="25.9" customHeight="1">
      <c r="B401" s="177"/>
      <c r="C401" s="178"/>
      <c r="D401" s="179" t="s">
        <v>71</v>
      </c>
      <c r="E401" s="180" t="s">
        <v>846</v>
      </c>
      <c r="F401" s="180" t="s">
        <v>5329</v>
      </c>
      <c r="G401" s="178"/>
      <c r="H401" s="178"/>
      <c r="I401" s="181"/>
      <c r="J401" s="182">
        <f>BK401</f>
        <v>0</v>
      </c>
      <c r="K401" s="178"/>
      <c r="L401" s="183"/>
      <c r="M401" s="184"/>
      <c r="N401" s="185"/>
      <c r="O401" s="185"/>
      <c r="P401" s="186">
        <f>SUM(P402:P435)</f>
        <v>0</v>
      </c>
      <c r="Q401" s="185"/>
      <c r="R401" s="186">
        <f>SUM(R402:R435)</f>
        <v>0</v>
      </c>
      <c r="S401" s="185"/>
      <c r="T401" s="187">
        <f>SUM(T402:T435)</f>
        <v>0</v>
      </c>
      <c r="AR401" s="188" t="s">
        <v>80</v>
      </c>
      <c r="AT401" s="189" t="s">
        <v>71</v>
      </c>
      <c r="AU401" s="189" t="s">
        <v>72</v>
      </c>
      <c r="AY401" s="188" t="s">
        <v>206</v>
      </c>
      <c r="BK401" s="190">
        <f>SUM(BK402:BK435)</f>
        <v>0</v>
      </c>
    </row>
    <row r="402" spans="1:65" s="2" customFormat="1" ht="21.75" customHeight="1">
      <c r="A402" s="35"/>
      <c r="B402" s="36"/>
      <c r="C402" s="193" t="s">
        <v>72</v>
      </c>
      <c r="D402" s="193" t="s">
        <v>208</v>
      </c>
      <c r="E402" s="194" t="s">
        <v>5619</v>
      </c>
      <c r="F402" s="195" t="s">
        <v>5418</v>
      </c>
      <c r="G402" s="196" t="s">
        <v>862</v>
      </c>
      <c r="H402" s="197">
        <v>1</v>
      </c>
      <c r="I402" s="198"/>
      <c r="J402" s="199">
        <f>ROUND(I402*H402,2)</f>
        <v>0</v>
      </c>
      <c r="K402" s="195" t="s">
        <v>19</v>
      </c>
      <c r="L402" s="40"/>
      <c r="M402" s="200" t="s">
        <v>19</v>
      </c>
      <c r="N402" s="201" t="s">
        <v>43</v>
      </c>
      <c r="O402" s="65"/>
      <c r="P402" s="202">
        <f>O402*H402</f>
        <v>0</v>
      </c>
      <c r="Q402" s="202">
        <v>0</v>
      </c>
      <c r="R402" s="202">
        <f>Q402*H402</f>
        <v>0</v>
      </c>
      <c r="S402" s="202">
        <v>0</v>
      </c>
      <c r="T402" s="203">
        <f>S402*H402</f>
        <v>0</v>
      </c>
      <c r="U402" s="35"/>
      <c r="V402" s="35"/>
      <c r="W402" s="35"/>
      <c r="X402" s="35"/>
      <c r="Y402" s="35"/>
      <c r="Z402" s="35"/>
      <c r="AA402" s="35"/>
      <c r="AB402" s="35"/>
      <c r="AC402" s="35"/>
      <c r="AD402" s="35"/>
      <c r="AE402" s="35"/>
      <c r="AR402" s="204" t="s">
        <v>212</v>
      </c>
      <c r="AT402" s="204" t="s">
        <v>208</v>
      </c>
      <c r="AU402" s="204" t="s">
        <v>80</v>
      </c>
      <c r="AY402" s="18" t="s">
        <v>206</v>
      </c>
      <c r="BE402" s="205">
        <f>IF(N402="základní",J402,0)</f>
        <v>0</v>
      </c>
      <c r="BF402" s="205">
        <f>IF(N402="snížená",J402,0)</f>
        <v>0</v>
      </c>
      <c r="BG402" s="205">
        <f>IF(N402="zákl. přenesená",J402,0)</f>
        <v>0</v>
      </c>
      <c r="BH402" s="205">
        <f>IF(N402="sníž. přenesená",J402,0)</f>
        <v>0</v>
      </c>
      <c r="BI402" s="205">
        <f>IF(N402="nulová",J402,0)</f>
        <v>0</v>
      </c>
      <c r="BJ402" s="18" t="s">
        <v>80</v>
      </c>
      <c r="BK402" s="205">
        <f>ROUND(I402*H402,2)</f>
        <v>0</v>
      </c>
      <c r="BL402" s="18" t="s">
        <v>212</v>
      </c>
      <c r="BM402" s="204" t="s">
        <v>3953</v>
      </c>
    </row>
    <row r="403" spans="1:65" s="2" customFormat="1" ht="48.75">
      <c r="A403" s="35"/>
      <c r="B403" s="36"/>
      <c r="C403" s="37"/>
      <c r="D403" s="208" t="s">
        <v>1104</v>
      </c>
      <c r="E403" s="37"/>
      <c r="F403" s="221" t="s">
        <v>5419</v>
      </c>
      <c r="G403" s="37"/>
      <c r="H403" s="37"/>
      <c r="I403" s="116"/>
      <c r="J403" s="37"/>
      <c r="K403" s="37"/>
      <c r="L403" s="40"/>
      <c r="M403" s="222"/>
      <c r="N403" s="223"/>
      <c r="O403" s="65"/>
      <c r="P403" s="65"/>
      <c r="Q403" s="65"/>
      <c r="R403" s="65"/>
      <c r="S403" s="65"/>
      <c r="T403" s="66"/>
      <c r="U403" s="35"/>
      <c r="V403" s="35"/>
      <c r="W403" s="35"/>
      <c r="X403" s="35"/>
      <c r="Y403" s="35"/>
      <c r="Z403" s="35"/>
      <c r="AA403" s="35"/>
      <c r="AB403" s="35"/>
      <c r="AC403" s="35"/>
      <c r="AD403" s="35"/>
      <c r="AE403" s="35"/>
      <c r="AT403" s="18" t="s">
        <v>1104</v>
      </c>
      <c r="AU403" s="18" t="s">
        <v>80</v>
      </c>
    </row>
    <row r="404" spans="1:65" s="2" customFormat="1" ht="16.5" customHeight="1">
      <c r="A404" s="35"/>
      <c r="B404" s="36"/>
      <c r="C404" s="193" t="s">
        <v>72</v>
      </c>
      <c r="D404" s="193" t="s">
        <v>208</v>
      </c>
      <c r="E404" s="194" t="s">
        <v>5620</v>
      </c>
      <c r="F404" s="195" t="s">
        <v>5621</v>
      </c>
      <c r="G404" s="196" t="s">
        <v>862</v>
      </c>
      <c r="H404" s="197">
        <v>1</v>
      </c>
      <c r="I404" s="198"/>
      <c r="J404" s="199">
        <f>ROUND(I404*H404,2)</f>
        <v>0</v>
      </c>
      <c r="K404" s="195" t="s">
        <v>19</v>
      </c>
      <c r="L404" s="40"/>
      <c r="M404" s="200" t="s">
        <v>19</v>
      </c>
      <c r="N404" s="201" t="s">
        <v>43</v>
      </c>
      <c r="O404" s="65"/>
      <c r="P404" s="202">
        <f>O404*H404</f>
        <v>0</v>
      </c>
      <c r="Q404" s="202">
        <v>0</v>
      </c>
      <c r="R404" s="202">
        <f>Q404*H404</f>
        <v>0</v>
      </c>
      <c r="S404" s="202">
        <v>0</v>
      </c>
      <c r="T404" s="203">
        <f>S404*H404</f>
        <v>0</v>
      </c>
      <c r="U404" s="35"/>
      <c r="V404" s="35"/>
      <c r="W404" s="35"/>
      <c r="X404" s="35"/>
      <c r="Y404" s="35"/>
      <c r="Z404" s="35"/>
      <c r="AA404" s="35"/>
      <c r="AB404" s="35"/>
      <c r="AC404" s="35"/>
      <c r="AD404" s="35"/>
      <c r="AE404" s="35"/>
      <c r="AR404" s="204" t="s">
        <v>212</v>
      </c>
      <c r="AT404" s="204" t="s">
        <v>208</v>
      </c>
      <c r="AU404" s="204" t="s">
        <v>80</v>
      </c>
      <c r="AY404" s="18" t="s">
        <v>206</v>
      </c>
      <c r="BE404" s="205">
        <f>IF(N404="základní",J404,0)</f>
        <v>0</v>
      </c>
      <c r="BF404" s="205">
        <f>IF(N404="snížená",J404,0)</f>
        <v>0</v>
      </c>
      <c r="BG404" s="205">
        <f>IF(N404="zákl. přenesená",J404,0)</f>
        <v>0</v>
      </c>
      <c r="BH404" s="205">
        <f>IF(N404="sníž. přenesená",J404,0)</f>
        <v>0</v>
      </c>
      <c r="BI404" s="205">
        <f>IF(N404="nulová",J404,0)</f>
        <v>0</v>
      </c>
      <c r="BJ404" s="18" t="s">
        <v>80</v>
      </c>
      <c r="BK404" s="205">
        <f>ROUND(I404*H404,2)</f>
        <v>0</v>
      </c>
      <c r="BL404" s="18" t="s">
        <v>212</v>
      </c>
      <c r="BM404" s="204" t="s">
        <v>3962</v>
      </c>
    </row>
    <row r="405" spans="1:65" s="2" customFormat="1" ht="39">
      <c r="A405" s="35"/>
      <c r="B405" s="36"/>
      <c r="C405" s="37"/>
      <c r="D405" s="208" t="s">
        <v>1104</v>
      </c>
      <c r="E405" s="37"/>
      <c r="F405" s="221" t="s">
        <v>5622</v>
      </c>
      <c r="G405" s="37"/>
      <c r="H405" s="37"/>
      <c r="I405" s="116"/>
      <c r="J405" s="37"/>
      <c r="K405" s="37"/>
      <c r="L405" s="40"/>
      <c r="M405" s="222"/>
      <c r="N405" s="223"/>
      <c r="O405" s="65"/>
      <c r="P405" s="65"/>
      <c r="Q405" s="65"/>
      <c r="R405" s="65"/>
      <c r="S405" s="65"/>
      <c r="T405" s="66"/>
      <c r="U405" s="35"/>
      <c r="V405" s="35"/>
      <c r="W405" s="35"/>
      <c r="X405" s="35"/>
      <c r="Y405" s="35"/>
      <c r="Z405" s="35"/>
      <c r="AA405" s="35"/>
      <c r="AB405" s="35"/>
      <c r="AC405" s="35"/>
      <c r="AD405" s="35"/>
      <c r="AE405" s="35"/>
      <c r="AT405" s="18" t="s">
        <v>1104</v>
      </c>
      <c r="AU405" s="18" t="s">
        <v>80</v>
      </c>
    </row>
    <row r="406" spans="1:65" s="2" customFormat="1" ht="16.5" customHeight="1">
      <c r="A406" s="35"/>
      <c r="B406" s="36"/>
      <c r="C406" s="193" t="s">
        <v>72</v>
      </c>
      <c r="D406" s="193" t="s">
        <v>208</v>
      </c>
      <c r="E406" s="194" t="s">
        <v>5344</v>
      </c>
      <c r="F406" s="195" t="s">
        <v>5345</v>
      </c>
      <c r="G406" s="196" t="s">
        <v>887</v>
      </c>
      <c r="H406" s="197">
        <v>1</v>
      </c>
      <c r="I406" s="198"/>
      <c r="J406" s="199">
        <f>ROUND(I406*H406,2)</f>
        <v>0</v>
      </c>
      <c r="K406" s="195" t="s">
        <v>19</v>
      </c>
      <c r="L406" s="40"/>
      <c r="M406" s="200" t="s">
        <v>19</v>
      </c>
      <c r="N406" s="201" t="s">
        <v>43</v>
      </c>
      <c r="O406" s="65"/>
      <c r="P406" s="202">
        <f>O406*H406</f>
        <v>0</v>
      </c>
      <c r="Q406" s="202">
        <v>0</v>
      </c>
      <c r="R406" s="202">
        <f>Q406*H406</f>
        <v>0</v>
      </c>
      <c r="S406" s="202">
        <v>0</v>
      </c>
      <c r="T406" s="203">
        <f>S406*H406</f>
        <v>0</v>
      </c>
      <c r="U406" s="35"/>
      <c r="V406" s="35"/>
      <c r="W406" s="35"/>
      <c r="X406" s="35"/>
      <c r="Y406" s="35"/>
      <c r="Z406" s="35"/>
      <c r="AA406" s="35"/>
      <c r="AB406" s="35"/>
      <c r="AC406" s="35"/>
      <c r="AD406" s="35"/>
      <c r="AE406" s="35"/>
      <c r="AR406" s="204" t="s">
        <v>212</v>
      </c>
      <c r="AT406" s="204" t="s">
        <v>208</v>
      </c>
      <c r="AU406" s="204" t="s">
        <v>80</v>
      </c>
      <c r="AY406" s="18" t="s">
        <v>206</v>
      </c>
      <c r="BE406" s="205">
        <f>IF(N406="základní",J406,0)</f>
        <v>0</v>
      </c>
      <c r="BF406" s="205">
        <f>IF(N406="snížená",J406,0)</f>
        <v>0</v>
      </c>
      <c r="BG406" s="205">
        <f>IF(N406="zákl. přenesená",J406,0)</f>
        <v>0</v>
      </c>
      <c r="BH406" s="205">
        <f>IF(N406="sníž. přenesená",J406,0)</f>
        <v>0</v>
      </c>
      <c r="BI406" s="205">
        <f>IF(N406="nulová",J406,0)</f>
        <v>0</v>
      </c>
      <c r="BJ406" s="18" t="s">
        <v>80</v>
      </c>
      <c r="BK406" s="205">
        <f>ROUND(I406*H406,2)</f>
        <v>0</v>
      </c>
      <c r="BL406" s="18" t="s">
        <v>212</v>
      </c>
      <c r="BM406" s="204" t="s">
        <v>3971</v>
      </c>
    </row>
    <row r="407" spans="1:65" s="2" customFormat="1" ht="16.5" customHeight="1">
      <c r="A407" s="35"/>
      <c r="B407" s="36"/>
      <c r="C407" s="193" t="s">
        <v>72</v>
      </c>
      <c r="D407" s="193" t="s">
        <v>208</v>
      </c>
      <c r="E407" s="194" t="s">
        <v>5623</v>
      </c>
      <c r="F407" s="195" t="s">
        <v>5624</v>
      </c>
      <c r="G407" s="196" t="s">
        <v>862</v>
      </c>
      <c r="H407" s="197">
        <v>1</v>
      </c>
      <c r="I407" s="198"/>
      <c r="J407" s="199">
        <f>ROUND(I407*H407,2)</f>
        <v>0</v>
      </c>
      <c r="K407" s="195" t="s">
        <v>19</v>
      </c>
      <c r="L407" s="40"/>
      <c r="M407" s="200" t="s">
        <v>19</v>
      </c>
      <c r="N407" s="201" t="s">
        <v>43</v>
      </c>
      <c r="O407" s="65"/>
      <c r="P407" s="202">
        <f>O407*H407</f>
        <v>0</v>
      </c>
      <c r="Q407" s="202">
        <v>0</v>
      </c>
      <c r="R407" s="202">
        <f>Q407*H407</f>
        <v>0</v>
      </c>
      <c r="S407" s="202">
        <v>0</v>
      </c>
      <c r="T407" s="203">
        <f>S407*H407</f>
        <v>0</v>
      </c>
      <c r="U407" s="35"/>
      <c r="V407" s="35"/>
      <c r="W407" s="35"/>
      <c r="X407" s="35"/>
      <c r="Y407" s="35"/>
      <c r="Z407" s="35"/>
      <c r="AA407" s="35"/>
      <c r="AB407" s="35"/>
      <c r="AC407" s="35"/>
      <c r="AD407" s="35"/>
      <c r="AE407" s="35"/>
      <c r="AR407" s="204" t="s">
        <v>212</v>
      </c>
      <c r="AT407" s="204" t="s">
        <v>208</v>
      </c>
      <c r="AU407" s="204" t="s">
        <v>80</v>
      </c>
      <c r="AY407" s="18" t="s">
        <v>206</v>
      </c>
      <c r="BE407" s="205">
        <f>IF(N407="základní",J407,0)</f>
        <v>0</v>
      </c>
      <c r="BF407" s="205">
        <f>IF(N407="snížená",J407,0)</f>
        <v>0</v>
      </c>
      <c r="BG407" s="205">
        <f>IF(N407="zákl. přenesená",J407,0)</f>
        <v>0</v>
      </c>
      <c r="BH407" s="205">
        <f>IF(N407="sníž. přenesená",J407,0)</f>
        <v>0</v>
      </c>
      <c r="BI407" s="205">
        <f>IF(N407="nulová",J407,0)</f>
        <v>0</v>
      </c>
      <c r="BJ407" s="18" t="s">
        <v>80</v>
      </c>
      <c r="BK407" s="205">
        <f>ROUND(I407*H407,2)</f>
        <v>0</v>
      </c>
      <c r="BL407" s="18" t="s">
        <v>212</v>
      </c>
      <c r="BM407" s="204" t="s">
        <v>3981</v>
      </c>
    </row>
    <row r="408" spans="1:65" s="2" customFormat="1" ht="19.5">
      <c r="A408" s="35"/>
      <c r="B408" s="36"/>
      <c r="C408" s="37"/>
      <c r="D408" s="208" t="s">
        <v>1104</v>
      </c>
      <c r="E408" s="37"/>
      <c r="F408" s="221" t="s">
        <v>5422</v>
      </c>
      <c r="G408" s="37"/>
      <c r="H408" s="37"/>
      <c r="I408" s="116"/>
      <c r="J408" s="37"/>
      <c r="K408" s="37"/>
      <c r="L408" s="40"/>
      <c r="M408" s="222"/>
      <c r="N408" s="223"/>
      <c r="O408" s="65"/>
      <c r="P408" s="65"/>
      <c r="Q408" s="65"/>
      <c r="R408" s="65"/>
      <c r="S408" s="65"/>
      <c r="T408" s="66"/>
      <c r="U408" s="35"/>
      <c r="V408" s="35"/>
      <c r="W408" s="35"/>
      <c r="X408" s="35"/>
      <c r="Y408" s="35"/>
      <c r="Z408" s="35"/>
      <c r="AA408" s="35"/>
      <c r="AB408" s="35"/>
      <c r="AC408" s="35"/>
      <c r="AD408" s="35"/>
      <c r="AE408" s="35"/>
      <c r="AT408" s="18" t="s">
        <v>1104</v>
      </c>
      <c r="AU408" s="18" t="s">
        <v>80</v>
      </c>
    </row>
    <row r="409" spans="1:65" s="2" customFormat="1" ht="16.5" customHeight="1">
      <c r="A409" s="35"/>
      <c r="B409" s="36"/>
      <c r="C409" s="193" t="s">
        <v>72</v>
      </c>
      <c r="D409" s="193" t="s">
        <v>208</v>
      </c>
      <c r="E409" s="194" t="s">
        <v>5625</v>
      </c>
      <c r="F409" s="195" t="s">
        <v>5626</v>
      </c>
      <c r="G409" s="196" t="s">
        <v>862</v>
      </c>
      <c r="H409" s="197">
        <v>8</v>
      </c>
      <c r="I409" s="198"/>
      <c r="J409" s="199">
        <f>ROUND(I409*H409,2)</f>
        <v>0</v>
      </c>
      <c r="K409" s="195" t="s">
        <v>19</v>
      </c>
      <c r="L409" s="40"/>
      <c r="M409" s="200" t="s">
        <v>19</v>
      </c>
      <c r="N409" s="201" t="s">
        <v>43</v>
      </c>
      <c r="O409" s="65"/>
      <c r="P409" s="202">
        <f>O409*H409</f>
        <v>0</v>
      </c>
      <c r="Q409" s="202">
        <v>0</v>
      </c>
      <c r="R409" s="202">
        <f>Q409*H409</f>
        <v>0</v>
      </c>
      <c r="S409" s="202">
        <v>0</v>
      </c>
      <c r="T409" s="203">
        <f>S409*H409</f>
        <v>0</v>
      </c>
      <c r="U409" s="35"/>
      <c r="V409" s="35"/>
      <c r="W409" s="35"/>
      <c r="X409" s="35"/>
      <c r="Y409" s="35"/>
      <c r="Z409" s="35"/>
      <c r="AA409" s="35"/>
      <c r="AB409" s="35"/>
      <c r="AC409" s="35"/>
      <c r="AD409" s="35"/>
      <c r="AE409" s="35"/>
      <c r="AR409" s="204" t="s">
        <v>212</v>
      </c>
      <c r="AT409" s="204" t="s">
        <v>208</v>
      </c>
      <c r="AU409" s="204" t="s">
        <v>80</v>
      </c>
      <c r="AY409" s="18" t="s">
        <v>206</v>
      </c>
      <c r="BE409" s="205">
        <f>IF(N409="základní",J409,0)</f>
        <v>0</v>
      </c>
      <c r="BF409" s="205">
        <f>IF(N409="snížená",J409,0)</f>
        <v>0</v>
      </c>
      <c r="BG409" s="205">
        <f>IF(N409="zákl. přenesená",J409,0)</f>
        <v>0</v>
      </c>
      <c r="BH409" s="205">
        <f>IF(N409="sníž. přenesená",J409,0)</f>
        <v>0</v>
      </c>
      <c r="BI409" s="205">
        <f>IF(N409="nulová",J409,0)</f>
        <v>0</v>
      </c>
      <c r="BJ409" s="18" t="s">
        <v>80</v>
      </c>
      <c r="BK409" s="205">
        <f>ROUND(I409*H409,2)</f>
        <v>0</v>
      </c>
      <c r="BL409" s="18" t="s">
        <v>212</v>
      </c>
      <c r="BM409" s="204" t="s">
        <v>3989</v>
      </c>
    </row>
    <row r="410" spans="1:65" s="2" customFormat="1" ht="19.5">
      <c r="A410" s="35"/>
      <c r="B410" s="36"/>
      <c r="C410" s="37"/>
      <c r="D410" s="208" t="s">
        <v>1104</v>
      </c>
      <c r="E410" s="37"/>
      <c r="F410" s="221" t="s">
        <v>5422</v>
      </c>
      <c r="G410" s="37"/>
      <c r="H410" s="37"/>
      <c r="I410" s="116"/>
      <c r="J410" s="37"/>
      <c r="K410" s="37"/>
      <c r="L410" s="40"/>
      <c r="M410" s="222"/>
      <c r="N410" s="223"/>
      <c r="O410" s="65"/>
      <c r="P410" s="65"/>
      <c r="Q410" s="65"/>
      <c r="R410" s="65"/>
      <c r="S410" s="65"/>
      <c r="T410" s="66"/>
      <c r="U410" s="35"/>
      <c r="V410" s="35"/>
      <c r="W410" s="35"/>
      <c r="X410" s="35"/>
      <c r="Y410" s="35"/>
      <c r="Z410" s="35"/>
      <c r="AA410" s="35"/>
      <c r="AB410" s="35"/>
      <c r="AC410" s="35"/>
      <c r="AD410" s="35"/>
      <c r="AE410" s="35"/>
      <c r="AT410" s="18" t="s">
        <v>1104</v>
      </c>
      <c r="AU410" s="18" t="s">
        <v>80</v>
      </c>
    </row>
    <row r="411" spans="1:65" s="2" customFormat="1" ht="16.5" customHeight="1">
      <c r="A411" s="35"/>
      <c r="B411" s="36"/>
      <c r="C411" s="193" t="s">
        <v>72</v>
      </c>
      <c r="D411" s="193" t="s">
        <v>208</v>
      </c>
      <c r="E411" s="194" t="s">
        <v>5627</v>
      </c>
      <c r="F411" s="195" t="s">
        <v>5626</v>
      </c>
      <c r="G411" s="196" t="s">
        <v>862</v>
      </c>
      <c r="H411" s="197">
        <v>2</v>
      </c>
      <c r="I411" s="198"/>
      <c r="J411" s="199">
        <f>ROUND(I411*H411,2)</f>
        <v>0</v>
      </c>
      <c r="K411" s="195" t="s">
        <v>19</v>
      </c>
      <c r="L411" s="40"/>
      <c r="M411" s="200" t="s">
        <v>19</v>
      </c>
      <c r="N411" s="201" t="s">
        <v>43</v>
      </c>
      <c r="O411" s="65"/>
      <c r="P411" s="202">
        <f>O411*H411</f>
        <v>0</v>
      </c>
      <c r="Q411" s="202">
        <v>0</v>
      </c>
      <c r="R411" s="202">
        <f>Q411*H411</f>
        <v>0</v>
      </c>
      <c r="S411" s="202">
        <v>0</v>
      </c>
      <c r="T411" s="203">
        <f>S411*H411</f>
        <v>0</v>
      </c>
      <c r="U411" s="35"/>
      <c r="V411" s="35"/>
      <c r="W411" s="35"/>
      <c r="X411" s="35"/>
      <c r="Y411" s="35"/>
      <c r="Z411" s="35"/>
      <c r="AA411" s="35"/>
      <c r="AB411" s="35"/>
      <c r="AC411" s="35"/>
      <c r="AD411" s="35"/>
      <c r="AE411" s="35"/>
      <c r="AR411" s="204" t="s">
        <v>212</v>
      </c>
      <c r="AT411" s="204" t="s">
        <v>208</v>
      </c>
      <c r="AU411" s="204" t="s">
        <v>80</v>
      </c>
      <c r="AY411" s="18" t="s">
        <v>206</v>
      </c>
      <c r="BE411" s="205">
        <f>IF(N411="základní",J411,0)</f>
        <v>0</v>
      </c>
      <c r="BF411" s="205">
        <f>IF(N411="snížená",J411,0)</f>
        <v>0</v>
      </c>
      <c r="BG411" s="205">
        <f>IF(N411="zákl. přenesená",J411,0)</f>
        <v>0</v>
      </c>
      <c r="BH411" s="205">
        <f>IF(N411="sníž. přenesená",J411,0)</f>
        <v>0</v>
      </c>
      <c r="BI411" s="205">
        <f>IF(N411="nulová",J411,0)</f>
        <v>0</v>
      </c>
      <c r="BJ411" s="18" t="s">
        <v>80</v>
      </c>
      <c r="BK411" s="205">
        <f>ROUND(I411*H411,2)</f>
        <v>0</v>
      </c>
      <c r="BL411" s="18" t="s">
        <v>212</v>
      </c>
      <c r="BM411" s="204" t="s">
        <v>3999</v>
      </c>
    </row>
    <row r="412" spans="1:65" s="2" customFormat="1" ht="19.5">
      <c r="A412" s="35"/>
      <c r="B412" s="36"/>
      <c r="C412" s="37"/>
      <c r="D412" s="208" t="s">
        <v>1104</v>
      </c>
      <c r="E412" s="37"/>
      <c r="F412" s="221" t="s">
        <v>5356</v>
      </c>
      <c r="G412" s="37"/>
      <c r="H412" s="37"/>
      <c r="I412" s="116"/>
      <c r="J412" s="37"/>
      <c r="K412" s="37"/>
      <c r="L412" s="40"/>
      <c r="M412" s="222"/>
      <c r="N412" s="223"/>
      <c r="O412" s="65"/>
      <c r="P412" s="65"/>
      <c r="Q412" s="65"/>
      <c r="R412" s="65"/>
      <c r="S412" s="65"/>
      <c r="T412" s="66"/>
      <c r="U412" s="35"/>
      <c r="V412" s="35"/>
      <c r="W412" s="35"/>
      <c r="X412" s="35"/>
      <c r="Y412" s="35"/>
      <c r="Z412" s="35"/>
      <c r="AA412" s="35"/>
      <c r="AB412" s="35"/>
      <c r="AC412" s="35"/>
      <c r="AD412" s="35"/>
      <c r="AE412" s="35"/>
      <c r="AT412" s="18" t="s">
        <v>1104</v>
      </c>
      <c r="AU412" s="18" t="s">
        <v>80</v>
      </c>
    </row>
    <row r="413" spans="1:65" s="2" customFormat="1" ht="16.5" customHeight="1">
      <c r="A413" s="35"/>
      <c r="B413" s="36"/>
      <c r="C413" s="193" t="s">
        <v>72</v>
      </c>
      <c r="D413" s="193" t="s">
        <v>208</v>
      </c>
      <c r="E413" s="194" t="s">
        <v>5628</v>
      </c>
      <c r="F413" s="195" t="s">
        <v>5629</v>
      </c>
      <c r="G413" s="196" t="s">
        <v>862</v>
      </c>
      <c r="H413" s="197">
        <v>1</v>
      </c>
      <c r="I413" s="198"/>
      <c r="J413" s="199">
        <f t="shared" ref="J413:J419" si="150">ROUND(I413*H413,2)</f>
        <v>0</v>
      </c>
      <c r="K413" s="195" t="s">
        <v>19</v>
      </c>
      <c r="L413" s="40"/>
      <c r="M413" s="200" t="s">
        <v>19</v>
      </c>
      <c r="N413" s="201" t="s">
        <v>43</v>
      </c>
      <c r="O413" s="65"/>
      <c r="P413" s="202">
        <f t="shared" ref="P413:P419" si="151">O413*H413</f>
        <v>0</v>
      </c>
      <c r="Q413" s="202">
        <v>0</v>
      </c>
      <c r="R413" s="202">
        <f t="shared" ref="R413:R419" si="152">Q413*H413</f>
        <v>0</v>
      </c>
      <c r="S413" s="202">
        <v>0</v>
      </c>
      <c r="T413" s="203">
        <f t="shared" ref="T413:T419" si="153">S413*H413</f>
        <v>0</v>
      </c>
      <c r="U413" s="35"/>
      <c r="V413" s="35"/>
      <c r="W413" s="35"/>
      <c r="X413" s="35"/>
      <c r="Y413" s="35"/>
      <c r="Z413" s="35"/>
      <c r="AA413" s="35"/>
      <c r="AB413" s="35"/>
      <c r="AC413" s="35"/>
      <c r="AD413" s="35"/>
      <c r="AE413" s="35"/>
      <c r="AR413" s="204" t="s">
        <v>212</v>
      </c>
      <c r="AT413" s="204" t="s">
        <v>208</v>
      </c>
      <c r="AU413" s="204" t="s">
        <v>80</v>
      </c>
      <c r="AY413" s="18" t="s">
        <v>206</v>
      </c>
      <c r="BE413" s="205">
        <f t="shared" ref="BE413:BE419" si="154">IF(N413="základní",J413,0)</f>
        <v>0</v>
      </c>
      <c r="BF413" s="205">
        <f t="shared" ref="BF413:BF419" si="155">IF(N413="snížená",J413,0)</f>
        <v>0</v>
      </c>
      <c r="BG413" s="205">
        <f t="shared" ref="BG413:BG419" si="156">IF(N413="zákl. přenesená",J413,0)</f>
        <v>0</v>
      </c>
      <c r="BH413" s="205">
        <f t="shared" ref="BH413:BH419" si="157">IF(N413="sníž. přenesená",J413,0)</f>
        <v>0</v>
      </c>
      <c r="BI413" s="205">
        <f t="shared" ref="BI413:BI419" si="158">IF(N413="nulová",J413,0)</f>
        <v>0</v>
      </c>
      <c r="BJ413" s="18" t="s">
        <v>80</v>
      </c>
      <c r="BK413" s="205">
        <f t="shared" ref="BK413:BK419" si="159">ROUND(I413*H413,2)</f>
        <v>0</v>
      </c>
      <c r="BL413" s="18" t="s">
        <v>212</v>
      </c>
      <c r="BM413" s="204" t="s">
        <v>4008</v>
      </c>
    </row>
    <row r="414" spans="1:65" s="2" customFormat="1" ht="16.5" customHeight="1">
      <c r="A414" s="35"/>
      <c r="B414" s="36"/>
      <c r="C414" s="193" t="s">
        <v>72</v>
      </c>
      <c r="D414" s="193" t="s">
        <v>208</v>
      </c>
      <c r="E414" s="194" t="s">
        <v>5630</v>
      </c>
      <c r="F414" s="195" t="s">
        <v>5631</v>
      </c>
      <c r="G414" s="196" t="s">
        <v>862</v>
      </c>
      <c r="H414" s="197">
        <v>3</v>
      </c>
      <c r="I414" s="198"/>
      <c r="J414" s="199">
        <f t="shared" si="150"/>
        <v>0</v>
      </c>
      <c r="K414" s="195" t="s">
        <v>19</v>
      </c>
      <c r="L414" s="40"/>
      <c r="M414" s="200" t="s">
        <v>19</v>
      </c>
      <c r="N414" s="201" t="s">
        <v>43</v>
      </c>
      <c r="O414" s="65"/>
      <c r="P414" s="202">
        <f t="shared" si="151"/>
        <v>0</v>
      </c>
      <c r="Q414" s="202">
        <v>0</v>
      </c>
      <c r="R414" s="202">
        <f t="shared" si="152"/>
        <v>0</v>
      </c>
      <c r="S414" s="202">
        <v>0</v>
      </c>
      <c r="T414" s="203">
        <f t="shared" si="153"/>
        <v>0</v>
      </c>
      <c r="U414" s="35"/>
      <c r="V414" s="35"/>
      <c r="W414" s="35"/>
      <c r="X414" s="35"/>
      <c r="Y414" s="35"/>
      <c r="Z414" s="35"/>
      <c r="AA414" s="35"/>
      <c r="AB414" s="35"/>
      <c r="AC414" s="35"/>
      <c r="AD414" s="35"/>
      <c r="AE414" s="35"/>
      <c r="AR414" s="204" t="s">
        <v>212</v>
      </c>
      <c r="AT414" s="204" t="s">
        <v>208</v>
      </c>
      <c r="AU414" s="204" t="s">
        <v>80</v>
      </c>
      <c r="AY414" s="18" t="s">
        <v>206</v>
      </c>
      <c r="BE414" s="205">
        <f t="shared" si="154"/>
        <v>0</v>
      </c>
      <c r="BF414" s="205">
        <f t="shared" si="155"/>
        <v>0</v>
      </c>
      <c r="BG414" s="205">
        <f t="shared" si="156"/>
        <v>0</v>
      </c>
      <c r="BH414" s="205">
        <f t="shared" si="157"/>
        <v>0</v>
      </c>
      <c r="BI414" s="205">
        <f t="shared" si="158"/>
        <v>0</v>
      </c>
      <c r="BJ414" s="18" t="s">
        <v>80</v>
      </c>
      <c r="BK414" s="205">
        <f t="shared" si="159"/>
        <v>0</v>
      </c>
      <c r="BL414" s="18" t="s">
        <v>212</v>
      </c>
      <c r="BM414" s="204" t="s">
        <v>4016</v>
      </c>
    </row>
    <row r="415" spans="1:65" s="2" customFormat="1" ht="16.5" customHeight="1">
      <c r="A415" s="35"/>
      <c r="B415" s="36"/>
      <c r="C415" s="193" t="s">
        <v>72</v>
      </c>
      <c r="D415" s="193" t="s">
        <v>208</v>
      </c>
      <c r="E415" s="194" t="s">
        <v>5423</v>
      </c>
      <c r="F415" s="195" t="s">
        <v>5424</v>
      </c>
      <c r="G415" s="196" t="s">
        <v>862</v>
      </c>
      <c r="H415" s="197">
        <v>12</v>
      </c>
      <c r="I415" s="198"/>
      <c r="J415" s="199">
        <f t="shared" si="150"/>
        <v>0</v>
      </c>
      <c r="K415" s="195" t="s">
        <v>19</v>
      </c>
      <c r="L415" s="40"/>
      <c r="M415" s="200" t="s">
        <v>19</v>
      </c>
      <c r="N415" s="201" t="s">
        <v>43</v>
      </c>
      <c r="O415" s="65"/>
      <c r="P415" s="202">
        <f t="shared" si="151"/>
        <v>0</v>
      </c>
      <c r="Q415" s="202">
        <v>0</v>
      </c>
      <c r="R415" s="202">
        <f t="shared" si="152"/>
        <v>0</v>
      </c>
      <c r="S415" s="202">
        <v>0</v>
      </c>
      <c r="T415" s="203">
        <f t="shared" si="153"/>
        <v>0</v>
      </c>
      <c r="U415" s="35"/>
      <c r="V415" s="35"/>
      <c r="W415" s="35"/>
      <c r="X415" s="35"/>
      <c r="Y415" s="35"/>
      <c r="Z415" s="35"/>
      <c r="AA415" s="35"/>
      <c r="AB415" s="35"/>
      <c r="AC415" s="35"/>
      <c r="AD415" s="35"/>
      <c r="AE415" s="35"/>
      <c r="AR415" s="204" t="s">
        <v>212</v>
      </c>
      <c r="AT415" s="204" t="s">
        <v>208</v>
      </c>
      <c r="AU415" s="204" t="s">
        <v>80</v>
      </c>
      <c r="AY415" s="18" t="s">
        <v>206</v>
      </c>
      <c r="BE415" s="205">
        <f t="shared" si="154"/>
        <v>0</v>
      </c>
      <c r="BF415" s="205">
        <f t="shared" si="155"/>
        <v>0</v>
      </c>
      <c r="BG415" s="205">
        <f t="shared" si="156"/>
        <v>0</v>
      </c>
      <c r="BH415" s="205">
        <f t="shared" si="157"/>
        <v>0</v>
      </c>
      <c r="BI415" s="205">
        <f t="shared" si="158"/>
        <v>0</v>
      </c>
      <c r="BJ415" s="18" t="s">
        <v>80</v>
      </c>
      <c r="BK415" s="205">
        <f t="shared" si="159"/>
        <v>0</v>
      </c>
      <c r="BL415" s="18" t="s">
        <v>212</v>
      </c>
      <c r="BM415" s="204" t="s">
        <v>4025</v>
      </c>
    </row>
    <row r="416" spans="1:65" s="2" customFormat="1" ht="16.5" customHeight="1">
      <c r="A416" s="35"/>
      <c r="B416" s="36"/>
      <c r="C416" s="193" t="s">
        <v>72</v>
      </c>
      <c r="D416" s="193" t="s">
        <v>208</v>
      </c>
      <c r="E416" s="194" t="s">
        <v>5425</v>
      </c>
      <c r="F416" s="195" t="s">
        <v>5426</v>
      </c>
      <c r="G416" s="196" t="s">
        <v>862</v>
      </c>
      <c r="H416" s="197">
        <v>16</v>
      </c>
      <c r="I416" s="198"/>
      <c r="J416" s="199">
        <f t="shared" si="150"/>
        <v>0</v>
      </c>
      <c r="K416" s="195" t="s">
        <v>19</v>
      </c>
      <c r="L416" s="40"/>
      <c r="M416" s="200" t="s">
        <v>19</v>
      </c>
      <c r="N416" s="201" t="s">
        <v>43</v>
      </c>
      <c r="O416" s="65"/>
      <c r="P416" s="202">
        <f t="shared" si="151"/>
        <v>0</v>
      </c>
      <c r="Q416" s="202">
        <v>0</v>
      </c>
      <c r="R416" s="202">
        <f t="shared" si="152"/>
        <v>0</v>
      </c>
      <c r="S416" s="202">
        <v>0</v>
      </c>
      <c r="T416" s="203">
        <f t="shared" si="153"/>
        <v>0</v>
      </c>
      <c r="U416" s="35"/>
      <c r="V416" s="35"/>
      <c r="W416" s="35"/>
      <c r="X416" s="35"/>
      <c r="Y416" s="35"/>
      <c r="Z416" s="35"/>
      <c r="AA416" s="35"/>
      <c r="AB416" s="35"/>
      <c r="AC416" s="35"/>
      <c r="AD416" s="35"/>
      <c r="AE416" s="35"/>
      <c r="AR416" s="204" t="s">
        <v>212</v>
      </c>
      <c r="AT416" s="204" t="s">
        <v>208</v>
      </c>
      <c r="AU416" s="204" t="s">
        <v>80</v>
      </c>
      <c r="AY416" s="18" t="s">
        <v>206</v>
      </c>
      <c r="BE416" s="205">
        <f t="shared" si="154"/>
        <v>0</v>
      </c>
      <c r="BF416" s="205">
        <f t="shared" si="155"/>
        <v>0</v>
      </c>
      <c r="BG416" s="205">
        <f t="shared" si="156"/>
        <v>0</v>
      </c>
      <c r="BH416" s="205">
        <f t="shared" si="157"/>
        <v>0</v>
      </c>
      <c r="BI416" s="205">
        <f t="shared" si="158"/>
        <v>0</v>
      </c>
      <c r="BJ416" s="18" t="s">
        <v>80</v>
      </c>
      <c r="BK416" s="205">
        <f t="shared" si="159"/>
        <v>0</v>
      </c>
      <c r="BL416" s="18" t="s">
        <v>212</v>
      </c>
      <c r="BM416" s="204" t="s">
        <v>4036</v>
      </c>
    </row>
    <row r="417" spans="1:65" s="2" customFormat="1" ht="16.5" customHeight="1">
      <c r="A417" s="35"/>
      <c r="B417" s="36"/>
      <c r="C417" s="193" t="s">
        <v>72</v>
      </c>
      <c r="D417" s="193" t="s">
        <v>208</v>
      </c>
      <c r="E417" s="194" t="s">
        <v>5365</v>
      </c>
      <c r="F417" s="195" t="s">
        <v>5366</v>
      </c>
      <c r="G417" s="196" t="s">
        <v>862</v>
      </c>
      <c r="H417" s="197">
        <v>18</v>
      </c>
      <c r="I417" s="198"/>
      <c r="J417" s="199">
        <f t="shared" si="150"/>
        <v>0</v>
      </c>
      <c r="K417" s="195" t="s">
        <v>19</v>
      </c>
      <c r="L417" s="40"/>
      <c r="M417" s="200" t="s">
        <v>19</v>
      </c>
      <c r="N417" s="201" t="s">
        <v>43</v>
      </c>
      <c r="O417" s="65"/>
      <c r="P417" s="202">
        <f t="shared" si="151"/>
        <v>0</v>
      </c>
      <c r="Q417" s="202">
        <v>0</v>
      </c>
      <c r="R417" s="202">
        <f t="shared" si="152"/>
        <v>0</v>
      </c>
      <c r="S417" s="202">
        <v>0</v>
      </c>
      <c r="T417" s="203">
        <f t="shared" si="153"/>
        <v>0</v>
      </c>
      <c r="U417" s="35"/>
      <c r="V417" s="35"/>
      <c r="W417" s="35"/>
      <c r="X417" s="35"/>
      <c r="Y417" s="35"/>
      <c r="Z417" s="35"/>
      <c r="AA417" s="35"/>
      <c r="AB417" s="35"/>
      <c r="AC417" s="35"/>
      <c r="AD417" s="35"/>
      <c r="AE417" s="35"/>
      <c r="AR417" s="204" t="s">
        <v>212</v>
      </c>
      <c r="AT417" s="204" t="s">
        <v>208</v>
      </c>
      <c r="AU417" s="204" t="s">
        <v>80</v>
      </c>
      <c r="AY417" s="18" t="s">
        <v>206</v>
      </c>
      <c r="BE417" s="205">
        <f t="shared" si="154"/>
        <v>0</v>
      </c>
      <c r="BF417" s="205">
        <f t="shared" si="155"/>
        <v>0</v>
      </c>
      <c r="BG417" s="205">
        <f t="shared" si="156"/>
        <v>0</v>
      </c>
      <c r="BH417" s="205">
        <f t="shared" si="157"/>
        <v>0</v>
      </c>
      <c r="BI417" s="205">
        <f t="shared" si="158"/>
        <v>0</v>
      </c>
      <c r="BJ417" s="18" t="s">
        <v>80</v>
      </c>
      <c r="BK417" s="205">
        <f t="shared" si="159"/>
        <v>0</v>
      </c>
      <c r="BL417" s="18" t="s">
        <v>212</v>
      </c>
      <c r="BM417" s="204" t="s">
        <v>4046</v>
      </c>
    </row>
    <row r="418" spans="1:65" s="2" customFormat="1" ht="16.5" customHeight="1">
      <c r="A418" s="35"/>
      <c r="B418" s="36"/>
      <c r="C418" s="193" t="s">
        <v>72</v>
      </c>
      <c r="D418" s="193" t="s">
        <v>208</v>
      </c>
      <c r="E418" s="194" t="s">
        <v>5427</v>
      </c>
      <c r="F418" s="195" t="s">
        <v>5428</v>
      </c>
      <c r="G418" s="196" t="s">
        <v>862</v>
      </c>
      <c r="H418" s="197">
        <v>1</v>
      </c>
      <c r="I418" s="198"/>
      <c r="J418" s="199">
        <f t="shared" si="150"/>
        <v>0</v>
      </c>
      <c r="K418" s="195" t="s">
        <v>19</v>
      </c>
      <c r="L418" s="40"/>
      <c r="M418" s="200" t="s">
        <v>19</v>
      </c>
      <c r="N418" s="201" t="s">
        <v>43</v>
      </c>
      <c r="O418" s="65"/>
      <c r="P418" s="202">
        <f t="shared" si="151"/>
        <v>0</v>
      </c>
      <c r="Q418" s="202">
        <v>0</v>
      </c>
      <c r="R418" s="202">
        <f t="shared" si="152"/>
        <v>0</v>
      </c>
      <c r="S418" s="202">
        <v>0</v>
      </c>
      <c r="T418" s="203">
        <f t="shared" si="153"/>
        <v>0</v>
      </c>
      <c r="U418" s="35"/>
      <c r="V418" s="35"/>
      <c r="W418" s="35"/>
      <c r="X418" s="35"/>
      <c r="Y418" s="35"/>
      <c r="Z418" s="35"/>
      <c r="AA418" s="35"/>
      <c r="AB418" s="35"/>
      <c r="AC418" s="35"/>
      <c r="AD418" s="35"/>
      <c r="AE418" s="35"/>
      <c r="AR418" s="204" t="s">
        <v>212</v>
      </c>
      <c r="AT418" s="204" t="s">
        <v>208</v>
      </c>
      <c r="AU418" s="204" t="s">
        <v>80</v>
      </c>
      <c r="AY418" s="18" t="s">
        <v>206</v>
      </c>
      <c r="BE418" s="205">
        <f t="shared" si="154"/>
        <v>0</v>
      </c>
      <c r="BF418" s="205">
        <f t="shared" si="155"/>
        <v>0</v>
      </c>
      <c r="BG418" s="205">
        <f t="shared" si="156"/>
        <v>0</v>
      </c>
      <c r="BH418" s="205">
        <f t="shared" si="157"/>
        <v>0</v>
      </c>
      <c r="BI418" s="205">
        <f t="shared" si="158"/>
        <v>0</v>
      </c>
      <c r="BJ418" s="18" t="s">
        <v>80</v>
      </c>
      <c r="BK418" s="205">
        <f t="shared" si="159"/>
        <v>0</v>
      </c>
      <c r="BL418" s="18" t="s">
        <v>212</v>
      </c>
      <c r="BM418" s="204" t="s">
        <v>4056</v>
      </c>
    </row>
    <row r="419" spans="1:65" s="2" customFormat="1" ht="16.5" customHeight="1">
      <c r="A419" s="35"/>
      <c r="B419" s="36"/>
      <c r="C419" s="193" t="s">
        <v>72</v>
      </c>
      <c r="D419" s="193" t="s">
        <v>208</v>
      </c>
      <c r="E419" s="194" t="s">
        <v>5429</v>
      </c>
      <c r="F419" s="195" t="s">
        <v>5430</v>
      </c>
      <c r="G419" s="196" t="s">
        <v>862</v>
      </c>
      <c r="H419" s="197">
        <v>1</v>
      </c>
      <c r="I419" s="198"/>
      <c r="J419" s="199">
        <f t="shared" si="150"/>
        <v>0</v>
      </c>
      <c r="K419" s="195" t="s">
        <v>19</v>
      </c>
      <c r="L419" s="40"/>
      <c r="M419" s="200" t="s">
        <v>19</v>
      </c>
      <c r="N419" s="201" t="s">
        <v>43</v>
      </c>
      <c r="O419" s="65"/>
      <c r="P419" s="202">
        <f t="shared" si="151"/>
        <v>0</v>
      </c>
      <c r="Q419" s="202">
        <v>0</v>
      </c>
      <c r="R419" s="202">
        <f t="shared" si="152"/>
        <v>0</v>
      </c>
      <c r="S419" s="202">
        <v>0</v>
      </c>
      <c r="T419" s="203">
        <f t="shared" si="153"/>
        <v>0</v>
      </c>
      <c r="U419" s="35"/>
      <c r="V419" s="35"/>
      <c r="W419" s="35"/>
      <c r="X419" s="35"/>
      <c r="Y419" s="35"/>
      <c r="Z419" s="35"/>
      <c r="AA419" s="35"/>
      <c r="AB419" s="35"/>
      <c r="AC419" s="35"/>
      <c r="AD419" s="35"/>
      <c r="AE419" s="35"/>
      <c r="AR419" s="204" t="s">
        <v>212</v>
      </c>
      <c r="AT419" s="204" t="s">
        <v>208</v>
      </c>
      <c r="AU419" s="204" t="s">
        <v>80</v>
      </c>
      <c r="AY419" s="18" t="s">
        <v>206</v>
      </c>
      <c r="BE419" s="205">
        <f t="shared" si="154"/>
        <v>0</v>
      </c>
      <c r="BF419" s="205">
        <f t="shared" si="155"/>
        <v>0</v>
      </c>
      <c r="BG419" s="205">
        <f t="shared" si="156"/>
        <v>0</v>
      </c>
      <c r="BH419" s="205">
        <f t="shared" si="157"/>
        <v>0</v>
      </c>
      <c r="BI419" s="205">
        <f t="shared" si="158"/>
        <v>0</v>
      </c>
      <c r="BJ419" s="18" t="s">
        <v>80</v>
      </c>
      <c r="BK419" s="205">
        <f t="shared" si="159"/>
        <v>0</v>
      </c>
      <c r="BL419" s="18" t="s">
        <v>212</v>
      </c>
      <c r="BM419" s="204" t="s">
        <v>4066</v>
      </c>
    </row>
    <row r="420" spans="1:65" s="2" customFormat="1" ht="19.5">
      <c r="A420" s="35"/>
      <c r="B420" s="36"/>
      <c r="C420" s="37"/>
      <c r="D420" s="208" t="s">
        <v>1104</v>
      </c>
      <c r="E420" s="37"/>
      <c r="F420" s="221" t="s">
        <v>5431</v>
      </c>
      <c r="G420" s="37"/>
      <c r="H420" s="37"/>
      <c r="I420" s="116"/>
      <c r="J420" s="37"/>
      <c r="K420" s="37"/>
      <c r="L420" s="40"/>
      <c r="M420" s="222"/>
      <c r="N420" s="223"/>
      <c r="O420" s="65"/>
      <c r="P420" s="65"/>
      <c r="Q420" s="65"/>
      <c r="R420" s="65"/>
      <c r="S420" s="65"/>
      <c r="T420" s="66"/>
      <c r="U420" s="35"/>
      <c r="V420" s="35"/>
      <c r="W420" s="35"/>
      <c r="X420" s="35"/>
      <c r="Y420" s="35"/>
      <c r="Z420" s="35"/>
      <c r="AA420" s="35"/>
      <c r="AB420" s="35"/>
      <c r="AC420" s="35"/>
      <c r="AD420" s="35"/>
      <c r="AE420" s="35"/>
      <c r="AT420" s="18" t="s">
        <v>1104</v>
      </c>
      <c r="AU420" s="18" t="s">
        <v>80</v>
      </c>
    </row>
    <row r="421" spans="1:65" s="2" customFormat="1" ht="16.5" customHeight="1">
      <c r="A421" s="35"/>
      <c r="B421" s="36"/>
      <c r="C421" s="193" t="s">
        <v>72</v>
      </c>
      <c r="D421" s="193" t="s">
        <v>208</v>
      </c>
      <c r="E421" s="194" t="s">
        <v>5632</v>
      </c>
      <c r="F421" s="195" t="s">
        <v>5633</v>
      </c>
      <c r="G421" s="196" t="s">
        <v>862</v>
      </c>
      <c r="H421" s="197">
        <v>2</v>
      </c>
      <c r="I421" s="198"/>
      <c r="J421" s="199">
        <f>ROUND(I421*H421,2)</f>
        <v>0</v>
      </c>
      <c r="K421" s="195" t="s">
        <v>19</v>
      </c>
      <c r="L421" s="40"/>
      <c r="M421" s="200" t="s">
        <v>19</v>
      </c>
      <c r="N421" s="201" t="s">
        <v>43</v>
      </c>
      <c r="O421" s="65"/>
      <c r="P421" s="202">
        <f>O421*H421</f>
        <v>0</v>
      </c>
      <c r="Q421" s="202">
        <v>0</v>
      </c>
      <c r="R421" s="202">
        <f>Q421*H421</f>
        <v>0</v>
      </c>
      <c r="S421" s="202">
        <v>0</v>
      </c>
      <c r="T421" s="203">
        <f>S421*H421</f>
        <v>0</v>
      </c>
      <c r="U421" s="35"/>
      <c r="V421" s="35"/>
      <c r="W421" s="35"/>
      <c r="X421" s="35"/>
      <c r="Y421" s="35"/>
      <c r="Z421" s="35"/>
      <c r="AA421" s="35"/>
      <c r="AB421" s="35"/>
      <c r="AC421" s="35"/>
      <c r="AD421" s="35"/>
      <c r="AE421" s="35"/>
      <c r="AR421" s="204" t="s">
        <v>212</v>
      </c>
      <c r="AT421" s="204" t="s">
        <v>208</v>
      </c>
      <c r="AU421" s="204" t="s">
        <v>80</v>
      </c>
      <c r="AY421" s="18" t="s">
        <v>206</v>
      </c>
      <c r="BE421" s="205">
        <f>IF(N421="základní",J421,0)</f>
        <v>0</v>
      </c>
      <c r="BF421" s="205">
        <f>IF(N421="snížená",J421,0)</f>
        <v>0</v>
      </c>
      <c r="BG421" s="205">
        <f>IF(N421="zákl. přenesená",J421,0)</f>
        <v>0</v>
      </c>
      <c r="BH421" s="205">
        <f>IF(N421="sníž. přenesená",J421,0)</f>
        <v>0</v>
      </c>
      <c r="BI421" s="205">
        <f>IF(N421="nulová",J421,0)</f>
        <v>0</v>
      </c>
      <c r="BJ421" s="18" t="s">
        <v>80</v>
      </c>
      <c r="BK421" s="205">
        <f>ROUND(I421*H421,2)</f>
        <v>0</v>
      </c>
      <c r="BL421" s="18" t="s">
        <v>212</v>
      </c>
      <c r="BM421" s="204" t="s">
        <v>4076</v>
      </c>
    </row>
    <row r="422" spans="1:65" s="2" customFormat="1" ht="19.5">
      <c r="A422" s="35"/>
      <c r="B422" s="36"/>
      <c r="C422" s="37"/>
      <c r="D422" s="208" t="s">
        <v>1104</v>
      </c>
      <c r="E422" s="37"/>
      <c r="F422" s="221" t="s">
        <v>5634</v>
      </c>
      <c r="G422" s="37"/>
      <c r="H422" s="37"/>
      <c r="I422" s="116"/>
      <c r="J422" s="37"/>
      <c r="K422" s="37"/>
      <c r="L422" s="40"/>
      <c r="M422" s="222"/>
      <c r="N422" s="223"/>
      <c r="O422" s="65"/>
      <c r="P422" s="65"/>
      <c r="Q422" s="65"/>
      <c r="R422" s="65"/>
      <c r="S422" s="65"/>
      <c r="T422" s="66"/>
      <c r="U422" s="35"/>
      <c r="V422" s="35"/>
      <c r="W422" s="35"/>
      <c r="X422" s="35"/>
      <c r="Y422" s="35"/>
      <c r="Z422" s="35"/>
      <c r="AA422" s="35"/>
      <c r="AB422" s="35"/>
      <c r="AC422" s="35"/>
      <c r="AD422" s="35"/>
      <c r="AE422" s="35"/>
      <c r="AT422" s="18" t="s">
        <v>1104</v>
      </c>
      <c r="AU422" s="18" t="s">
        <v>80</v>
      </c>
    </row>
    <row r="423" spans="1:65" s="2" customFormat="1" ht="16.5" customHeight="1">
      <c r="A423" s="35"/>
      <c r="B423" s="36"/>
      <c r="C423" s="193" t="s">
        <v>72</v>
      </c>
      <c r="D423" s="193" t="s">
        <v>208</v>
      </c>
      <c r="E423" s="194" t="s">
        <v>5432</v>
      </c>
      <c r="F423" s="195" t="s">
        <v>5433</v>
      </c>
      <c r="G423" s="196" t="s">
        <v>5192</v>
      </c>
      <c r="H423" s="197">
        <v>5</v>
      </c>
      <c r="I423" s="198"/>
      <c r="J423" s="199">
        <f t="shared" ref="J423:J435" si="160">ROUND(I423*H423,2)</f>
        <v>0</v>
      </c>
      <c r="K423" s="195" t="s">
        <v>19</v>
      </c>
      <c r="L423" s="40"/>
      <c r="M423" s="200" t="s">
        <v>19</v>
      </c>
      <c r="N423" s="201" t="s">
        <v>43</v>
      </c>
      <c r="O423" s="65"/>
      <c r="P423" s="202">
        <f t="shared" ref="P423:P435" si="161">O423*H423</f>
        <v>0</v>
      </c>
      <c r="Q423" s="202">
        <v>0</v>
      </c>
      <c r="R423" s="202">
        <f t="shared" ref="R423:R435" si="162">Q423*H423</f>
        <v>0</v>
      </c>
      <c r="S423" s="202">
        <v>0</v>
      </c>
      <c r="T423" s="203">
        <f t="shared" ref="T423:T435" si="163">S423*H423</f>
        <v>0</v>
      </c>
      <c r="U423" s="35"/>
      <c r="V423" s="35"/>
      <c r="W423" s="35"/>
      <c r="X423" s="35"/>
      <c r="Y423" s="35"/>
      <c r="Z423" s="35"/>
      <c r="AA423" s="35"/>
      <c r="AB423" s="35"/>
      <c r="AC423" s="35"/>
      <c r="AD423" s="35"/>
      <c r="AE423" s="35"/>
      <c r="AR423" s="204" t="s">
        <v>212</v>
      </c>
      <c r="AT423" s="204" t="s">
        <v>208</v>
      </c>
      <c r="AU423" s="204" t="s">
        <v>80</v>
      </c>
      <c r="AY423" s="18" t="s">
        <v>206</v>
      </c>
      <c r="BE423" s="205">
        <f t="shared" ref="BE423:BE435" si="164">IF(N423="základní",J423,0)</f>
        <v>0</v>
      </c>
      <c r="BF423" s="205">
        <f t="shared" ref="BF423:BF435" si="165">IF(N423="snížená",J423,0)</f>
        <v>0</v>
      </c>
      <c r="BG423" s="205">
        <f t="shared" ref="BG423:BG435" si="166">IF(N423="zákl. přenesená",J423,0)</f>
        <v>0</v>
      </c>
      <c r="BH423" s="205">
        <f t="shared" ref="BH423:BH435" si="167">IF(N423="sníž. přenesená",J423,0)</f>
        <v>0</v>
      </c>
      <c r="BI423" s="205">
        <f t="shared" ref="BI423:BI435" si="168">IF(N423="nulová",J423,0)</f>
        <v>0</v>
      </c>
      <c r="BJ423" s="18" t="s">
        <v>80</v>
      </c>
      <c r="BK423" s="205">
        <f t="shared" ref="BK423:BK435" si="169">ROUND(I423*H423,2)</f>
        <v>0</v>
      </c>
      <c r="BL423" s="18" t="s">
        <v>212</v>
      </c>
      <c r="BM423" s="204" t="s">
        <v>4085</v>
      </c>
    </row>
    <row r="424" spans="1:65" s="2" customFormat="1" ht="16.5" customHeight="1">
      <c r="A424" s="35"/>
      <c r="B424" s="36"/>
      <c r="C424" s="193" t="s">
        <v>72</v>
      </c>
      <c r="D424" s="193" t="s">
        <v>208</v>
      </c>
      <c r="E424" s="194" t="s">
        <v>5391</v>
      </c>
      <c r="F424" s="195" t="s">
        <v>5392</v>
      </c>
      <c r="G424" s="196" t="s">
        <v>5192</v>
      </c>
      <c r="H424" s="197">
        <v>5</v>
      </c>
      <c r="I424" s="198"/>
      <c r="J424" s="199">
        <f t="shared" si="160"/>
        <v>0</v>
      </c>
      <c r="K424" s="195" t="s">
        <v>19</v>
      </c>
      <c r="L424" s="40"/>
      <c r="M424" s="200" t="s">
        <v>19</v>
      </c>
      <c r="N424" s="201" t="s">
        <v>43</v>
      </c>
      <c r="O424" s="65"/>
      <c r="P424" s="202">
        <f t="shared" si="161"/>
        <v>0</v>
      </c>
      <c r="Q424" s="202">
        <v>0</v>
      </c>
      <c r="R424" s="202">
        <f t="shared" si="162"/>
        <v>0</v>
      </c>
      <c r="S424" s="202">
        <v>0</v>
      </c>
      <c r="T424" s="203">
        <f t="shared" si="163"/>
        <v>0</v>
      </c>
      <c r="U424" s="35"/>
      <c r="V424" s="35"/>
      <c r="W424" s="35"/>
      <c r="X424" s="35"/>
      <c r="Y424" s="35"/>
      <c r="Z424" s="35"/>
      <c r="AA424" s="35"/>
      <c r="AB424" s="35"/>
      <c r="AC424" s="35"/>
      <c r="AD424" s="35"/>
      <c r="AE424" s="35"/>
      <c r="AR424" s="204" t="s">
        <v>212</v>
      </c>
      <c r="AT424" s="204" t="s">
        <v>208</v>
      </c>
      <c r="AU424" s="204" t="s">
        <v>80</v>
      </c>
      <c r="AY424" s="18" t="s">
        <v>206</v>
      </c>
      <c r="BE424" s="205">
        <f t="shared" si="164"/>
        <v>0</v>
      </c>
      <c r="BF424" s="205">
        <f t="shared" si="165"/>
        <v>0</v>
      </c>
      <c r="BG424" s="205">
        <f t="shared" si="166"/>
        <v>0</v>
      </c>
      <c r="BH424" s="205">
        <f t="shared" si="167"/>
        <v>0</v>
      </c>
      <c r="BI424" s="205">
        <f t="shared" si="168"/>
        <v>0</v>
      </c>
      <c r="BJ424" s="18" t="s">
        <v>80</v>
      </c>
      <c r="BK424" s="205">
        <f t="shared" si="169"/>
        <v>0</v>
      </c>
      <c r="BL424" s="18" t="s">
        <v>212</v>
      </c>
      <c r="BM424" s="204" t="s">
        <v>4095</v>
      </c>
    </row>
    <row r="425" spans="1:65" s="2" customFormat="1" ht="16.5" customHeight="1">
      <c r="A425" s="35"/>
      <c r="B425" s="36"/>
      <c r="C425" s="193" t="s">
        <v>72</v>
      </c>
      <c r="D425" s="193" t="s">
        <v>208</v>
      </c>
      <c r="E425" s="194" t="s">
        <v>5393</v>
      </c>
      <c r="F425" s="195" t="s">
        <v>5394</v>
      </c>
      <c r="G425" s="196" t="s">
        <v>5192</v>
      </c>
      <c r="H425" s="197">
        <v>30</v>
      </c>
      <c r="I425" s="198"/>
      <c r="J425" s="199">
        <f t="shared" si="160"/>
        <v>0</v>
      </c>
      <c r="K425" s="195" t="s">
        <v>19</v>
      </c>
      <c r="L425" s="40"/>
      <c r="M425" s="200" t="s">
        <v>19</v>
      </c>
      <c r="N425" s="201" t="s">
        <v>43</v>
      </c>
      <c r="O425" s="65"/>
      <c r="P425" s="202">
        <f t="shared" si="161"/>
        <v>0</v>
      </c>
      <c r="Q425" s="202">
        <v>0</v>
      </c>
      <c r="R425" s="202">
        <f t="shared" si="162"/>
        <v>0</v>
      </c>
      <c r="S425" s="202">
        <v>0</v>
      </c>
      <c r="T425" s="203">
        <f t="shared" si="163"/>
        <v>0</v>
      </c>
      <c r="U425" s="35"/>
      <c r="V425" s="35"/>
      <c r="W425" s="35"/>
      <c r="X425" s="35"/>
      <c r="Y425" s="35"/>
      <c r="Z425" s="35"/>
      <c r="AA425" s="35"/>
      <c r="AB425" s="35"/>
      <c r="AC425" s="35"/>
      <c r="AD425" s="35"/>
      <c r="AE425" s="35"/>
      <c r="AR425" s="204" t="s">
        <v>212</v>
      </c>
      <c r="AT425" s="204" t="s">
        <v>208</v>
      </c>
      <c r="AU425" s="204" t="s">
        <v>80</v>
      </c>
      <c r="AY425" s="18" t="s">
        <v>206</v>
      </c>
      <c r="BE425" s="205">
        <f t="shared" si="164"/>
        <v>0</v>
      </c>
      <c r="BF425" s="205">
        <f t="shared" si="165"/>
        <v>0</v>
      </c>
      <c r="BG425" s="205">
        <f t="shared" si="166"/>
        <v>0</v>
      </c>
      <c r="BH425" s="205">
        <f t="shared" si="167"/>
        <v>0</v>
      </c>
      <c r="BI425" s="205">
        <f t="shared" si="168"/>
        <v>0</v>
      </c>
      <c r="BJ425" s="18" t="s">
        <v>80</v>
      </c>
      <c r="BK425" s="205">
        <f t="shared" si="169"/>
        <v>0</v>
      </c>
      <c r="BL425" s="18" t="s">
        <v>212</v>
      </c>
      <c r="BM425" s="204" t="s">
        <v>4105</v>
      </c>
    </row>
    <row r="426" spans="1:65" s="2" customFormat="1" ht="16.5" customHeight="1">
      <c r="A426" s="35"/>
      <c r="B426" s="36"/>
      <c r="C426" s="193" t="s">
        <v>72</v>
      </c>
      <c r="D426" s="193" t="s">
        <v>208</v>
      </c>
      <c r="E426" s="194" t="s">
        <v>5395</v>
      </c>
      <c r="F426" s="195" t="s">
        <v>5396</v>
      </c>
      <c r="G426" s="196" t="s">
        <v>5192</v>
      </c>
      <c r="H426" s="197">
        <v>20</v>
      </c>
      <c r="I426" s="198"/>
      <c r="J426" s="199">
        <f t="shared" si="160"/>
        <v>0</v>
      </c>
      <c r="K426" s="195" t="s">
        <v>19</v>
      </c>
      <c r="L426" s="40"/>
      <c r="M426" s="200" t="s">
        <v>19</v>
      </c>
      <c r="N426" s="201" t="s">
        <v>43</v>
      </c>
      <c r="O426" s="65"/>
      <c r="P426" s="202">
        <f t="shared" si="161"/>
        <v>0</v>
      </c>
      <c r="Q426" s="202">
        <v>0</v>
      </c>
      <c r="R426" s="202">
        <f t="shared" si="162"/>
        <v>0</v>
      </c>
      <c r="S426" s="202">
        <v>0</v>
      </c>
      <c r="T426" s="203">
        <f t="shared" si="163"/>
        <v>0</v>
      </c>
      <c r="U426" s="35"/>
      <c r="V426" s="35"/>
      <c r="W426" s="35"/>
      <c r="X426" s="35"/>
      <c r="Y426" s="35"/>
      <c r="Z426" s="35"/>
      <c r="AA426" s="35"/>
      <c r="AB426" s="35"/>
      <c r="AC426" s="35"/>
      <c r="AD426" s="35"/>
      <c r="AE426" s="35"/>
      <c r="AR426" s="204" t="s">
        <v>212</v>
      </c>
      <c r="AT426" s="204" t="s">
        <v>208</v>
      </c>
      <c r="AU426" s="204" t="s">
        <v>80</v>
      </c>
      <c r="AY426" s="18" t="s">
        <v>206</v>
      </c>
      <c r="BE426" s="205">
        <f t="shared" si="164"/>
        <v>0</v>
      </c>
      <c r="BF426" s="205">
        <f t="shared" si="165"/>
        <v>0</v>
      </c>
      <c r="BG426" s="205">
        <f t="shared" si="166"/>
        <v>0</v>
      </c>
      <c r="BH426" s="205">
        <f t="shared" si="167"/>
        <v>0</v>
      </c>
      <c r="BI426" s="205">
        <f t="shared" si="168"/>
        <v>0</v>
      </c>
      <c r="BJ426" s="18" t="s">
        <v>80</v>
      </c>
      <c r="BK426" s="205">
        <f t="shared" si="169"/>
        <v>0</v>
      </c>
      <c r="BL426" s="18" t="s">
        <v>212</v>
      </c>
      <c r="BM426" s="204" t="s">
        <v>4115</v>
      </c>
    </row>
    <row r="427" spans="1:65" s="2" customFormat="1" ht="21.75" customHeight="1">
      <c r="A427" s="35"/>
      <c r="B427" s="36"/>
      <c r="C427" s="193" t="s">
        <v>72</v>
      </c>
      <c r="D427" s="193" t="s">
        <v>208</v>
      </c>
      <c r="E427" s="194" t="s">
        <v>5399</v>
      </c>
      <c r="F427" s="195" t="s">
        <v>5400</v>
      </c>
      <c r="G427" s="196" t="s">
        <v>5192</v>
      </c>
      <c r="H427" s="197">
        <v>40</v>
      </c>
      <c r="I427" s="198"/>
      <c r="J427" s="199">
        <f t="shared" si="160"/>
        <v>0</v>
      </c>
      <c r="K427" s="195" t="s">
        <v>19</v>
      </c>
      <c r="L427" s="40"/>
      <c r="M427" s="200" t="s">
        <v>19</v>
      </c>
      <c r="N427" s="201" t="s">
        <v>43</v>
      </c>
      <c r="O427" s="65"/>
      <c r="P427" s="202">
        <f t="shared" si="161"/>
        <v>0</v>
      </c>
      <c r="Q427" s="202">
        <v>0</v>
      </c>
      <c r="R427" s="202">
        <f t="shared" si="162"/>
        <v>0</v>
      </c>
      <c r="S427" s="202">
        <v>0</v>
      </c>
      <c r="T427" s="203">
        <f t="shared" si="163"/>
        <v>0</v>
      </c>
      <c r="U427" s="35"/>
      <c r="V427" s="35"/>
      <c r="W427" s="35"/>
      <c r="X427" s="35"/>
      <c r="Y427" s="35"/>
      <c r="Z427" s="35"/>
      <c r="AA427" s="35"/>
      <c r="AB427" s="35"/>
      <c r="AC427" s="35"/>
      <c r="AD427" s="35"/>
      <c r="AE427" s="35"/>
      <c r="AR427" s="204" t="s">
        <v>212</v>
      </c>
      <c r="AT427" s="204" t="s">
        <v>208</v>
      </c>
      <c r="AU427" s="204" t="s">
        <v>80</v>
      </c>
      <c r="AY427" s="18" t="s">
        <v>206</v>
      </c>
      <c r="BE427" s="205">
        <f t="shared" si="164"/>
        <v>0</v>
      </c>
      <c r="BF427" s="205">
        <f t="shared" si="165"/>
        <v>0</v>
      </c>
      <c r="BG427" s="205">
        <f t="shared" si="166"/>
        <v>0</v>
      </c>
      <c r="BH427" s="205">
        <f t="shared" si="167"/>
        <v>0</v>
      </c>
      <c r="BI427" s="205">
        <f t="shared" si="168"/>
        <v>0</v>
      </c>
      <c r="BJ427" s="18" t="s">
        <v>80</v>
      </c>
      <c r="BK427" s="205">
        <f t="shared" si="169"/>
        <v>0</v>
      </c>
      <c r="BL427" s="18" t="s">
        <v>212</v>
      </c>
      <c r="BM427" s="204" t="s">
        <v>4124</v>
      </c>
    </row>
    <row r="428" spans="1:65" s="2" customFormat="1" ht="21.75" customHeight="1">
      <c r="A428" s="35"/>
      <c r="B428" s="36"/>
      <c r="C428" s="193" t="s">
        <v>72</v>
      </c>
      <c r="D428" s="193" t="s">
        <v>208</v>
      </c>
      <c r="E428" s="194" t="s">
        <v>5635</v>
      </c>
      <c r="F428" s="195" t="s">
        <v>5636</v>
      </c>
      <c r="G428" s="196" t="s">
        <v>5192</v>
      </c>
      <c r="H428" s="197">
        <v>5</v>
      </c>
      <c r="I428" s="198"/>
      <c r="J428" s="199">
        <f t="shared" si="160"/>
        <v>0</v>
      </c>
      <c r="K428" s="195" t="s">
        <v>19</v>
      </c>
      <c r="L428" s="40"/>
      <c r="M428" s="200" t="s">
        <v>19</v>
      </c>
      <c r="N428" s="201" t="s">
        <v>43</v>
      </c>
      <c r="O428" s="65"/>
      <c r="P428" s="202">
        <f t="shared" si="161"/>
        <v>0</v>
      </c>
      <c r="Q428" s="202">
        <v>0</v>
      </c>
      <c r="R428" s="202">
        <f t="shared" si="162"/>
        <v>0</v>
      </c>
      <c r="S428" s="202">
        <v>0</v>
      </c>
      <c r="T428" s="203">
        <f t="shared" si="163"/>
        <v>0</v>
      </c>
      <c r="U428" s="35"/>
      <c r="V428" s="35"/>
      <c r="W428" s="35"/>
      <c r="X428" s="35"/>
      <c r="Y428" s="35"/>
      <c r="Z428" s="35"/>
      <c r="AA428" s="35"/>
      <c r="AB428" s="35"/>
      <c r="AC428" s="35"/>
      <c r="AD428" s="35"/>
      <c r="AE428" s="35"/>
      <c r="AR428" s="204" t="s">
        <v>212</v>
      </c>
      <c r="AT428" s="204" t="s">
        <v>208</v>
      </c>
      <c r="AU428" s="204" t="s">
        <v>80</v>
      </c>
      <c r="AY428" s="18" t="s">
        <v>206</v>
      </c>
      <c r="BE428" s="205">
        <f t="shared" si="164"/>
        <v>0</v>
      </c>
      <c r="BF428" s="205">
        <f t="shared" si="165"/>
        <v>0</v>
      </c>
      <c r="BG428" s="205">
        <f t="shared" si="166"/>
        <v>0</v>
      </c>
      <c r="BH428" s="205">
        <f t="shared" si="167"/>
        <v>0</v>
      </c>
      <c r="BI428" s="205">
        <f t="shared" si="168"/>
        <v>0</v>
      </c>
      <c r="BJ428" s="18" t="s">
        <v>80</v>
      </c>
      <c r="BK428" s="205">
        <f t="shared" si="169"/>
        <v>0</v>
      </c>
      <c r="BL428" s="18" t="s">
        <v>212</v>
      </c>
      <c r="BM428" s="204" t="s">
        <v>4135</v>
      </c>
    </row>
    <row r="429" spans="1:65" s="2" customFormat="1" ht="21.75" customHeight="1">
      <c r="A429" s="35"/>
      <c r="B429" s="36"/>
      <c r="C429" s="193" t="s">
        <v>72</v>
      </c>
      <c r="D429" s="193" t="s">
        <v>208</v>
      </c>
      <c r="E429" s="194" t="s">
        <v>5586</v>
      </c>
      <c r="F429" s="195" t="s">
        <v>5587</v>
      </c>
      <c r="G429" s="196" t="s">
        <v>5192</v>
      </c>
      <c r="H429" s="197">
        <v>25</v>
      </c>
      <c r="I429" s="198"/>
      <c r="J429" s="199">
        <f t="shared" si="160"/>
        <v>0</v>
      </c>
      <c r="K429" s="195" t="s">
        <v>19</v>
      </c>
      <c r="L429" s="40"/>
      <c r="M429" s="200" t="s">
        <v>19</v>
      </c>
      <c r="N429" s="201" t="s">
        <v>43</v>
      </c>
      <c r="O429" s="65"/>
      <c r="P429" s="202">
        <f t="shared" si="161"/>
        <v>0</v>
      </c>
      <c r="Q429" s="202">
        <v>0</v>
      </c>
      <c r="R429" s="202">
        <f t="shared" si="162"/>
        <v>0</v>
      </c>
      <c r="S429" s="202">
        <v>0</v>
      </c>
      <c r="T429" s="203">
        <f t="shared" si="163"/>
        <v>0</v>
      </c>
      <c r="U429" s="35"/>
      <c r="V429" s="35"/>
      <c r="W429" s="35"/>
      <c r="X429" s="35"/>
      <c r="Y429" s="35"/>
      <c r="Z429" s="35"/>
      <c r="AA429" s="35"/>
      <c r="AB429" s="35"/>
      <c r="AC429" s="35"/>
      <c r="AD429" s="35"/>
      <c r="AE429" s="35"/>
      <c r="AR429" s="204" t="s">
        <v>212</v>
      </c>
      <c r="AT429" s="204" t="s">
        <v>208</v>
      </c>
      <c r="AU429" s="204" t="s">
        <v>80</v>
      </c>
      <c r="AY429" s="18" t="s">
        <v>206</v>
      </c>
      <c r="BE429" s="205">
        <f t="shared" si="164"/>
        <v>0</v>
      </c>
      <c r="BF429" s="205">
        <f t="shared" si="165"/>
        <v>0</v>
      </c>
      <c r="BG429" s="205">
        <f t="shared" si="166"/>
        <v>0</v>
      </c>
      <c r="BH429" s="205">
        <f t="shared" si="167"/>
        <v>0</v>
      </c>
      <c r="BI429" s="205">
        <f t="shared" si="168"/>
        <v>0</v>
      </c>
      <c r="BJ429" s="18" t="s">
        <v>80</v>
      </c>
      <c r="BK429" s="205">
        <f t="shared" si="169"/>
        <v>0</v>
      </c>
      <c r="BL429" s="18" t="s">
        <v>212</v>
      </c>
      <c r="BM429" s="204" t="s">
        <v>4144</v>
      </c>
    </row>
    <row r="430" spans="1:65" s="2" customFormat="1" ht="21.75" customHeight="1">
      <c r="A430" s="35"/>
      <c r="B430" s="36"/>
      <c r="C430" s="193" t="s">
        <v>72</v>
      </c>
      <c r="D430" s="193" t="s">
        <v>208</v>
      </c>
      <c r="E430" s="194" t="s">
        <v>5405</v>
      </c>
      <c r="F430" s="195" t="s">
        <v>5406</v>
      </c>
      <c r="G430" s="196" t="s">
        <v>5192</v>
      </c>
      <c r="H430" s="197">
        <v>35</v>
      </c>
      <c r="I430" s="198"/>
      <c r="J430" s="199">
        <f t="shared" si="160"/>
        <v>0</v>
      </c>
      <c r="K430" s="195" t="s">
        <v>19</v>
      </c>
      <c r="L430" s="40"/>
      <c r="M430" s="200" t="s">
        <v>19</v>
      </c>
      <c r="N430" s="201" t="s">
        <v>43</v>
      </c>
      <c r="O430" s="65"/>
      <c r="P430" s="202">
        <f t="shared" si="161"/>
        <v>0</v>
      </c>
      <c r="Q430" s="202">
        <v>0</v>
      </c>
      <c r="R430" s="202">
        <f t="shared" si="162"/>
        <v>0</v>
      </c>
      <c r="S430" s="202">
        <v>0</v>
      </c>
      <c r="T430" s="203">
        <f t="shared" si="163"/>
        <v>0</v>
      </c>
      <c r="U430" s="35"/>
      <c r="V430" s="35"/>
      <c r="W430" s="35"/>
      <c r="X430" s="35"/>
      <c r="Y430" s="35"/>
      <c r="Z430" s="35"/>
      <c r="AA430" s="35"/>
      <c r="AB430" s="35"/>
      <c r="AC430" s="35"/>
      <c r="AD430" s="35"/>
      <c r="AE430" s="35"/>
      <c r="AR430" s="204" t="s">
        <v>212</v>
      </c>
      <c r="AT430" s="204" t="s">
        <v>208</v>
      </c>
      <c r="AU430" s="204" t="s">
        <v>80</v>
      </c>
      <c r="AY430" s="18" t="s">
        <v>206</v>
      </c>
      <c r="BE430" s="205">
        <f t="shared" si="164"/>
        <v>0</v>
      </c>
      <c r="BF430" s="205">
        <f t="shared" si="165"/>
        <v>0</v>
      </c>
      <c r="BG430" s="205">
        <f t="shared" si="166"/>
        <v>0</v>
      </c>
      <c r="BH430" s="205">
        <f t="shared" si="167"/>
        <v>0</v>
      </c>
      <c r="BI430" s="205">
        <f t="shared" si="168"/>
        <v>0</v>
      </c>
      <c r="BJ430" s="18" t="s">
        <v>80</v>
      </c>
      <c r="BK430" s="205">
        <f t="shared" si="169"/>
        <v>0</v>
      </c>
      <c r="BL430" s="18" t="s">
        <v>212</v>
      </c>
      <c r="BM430" s="204" t="s">
        <v>4157</v>
      </c>
    </row>
    <row r="431" spans="1:65" s="2" customFormat="1" ht="21.75" customHeight="1">
      <c r="A431" s="35"/>
      <c r="B431" s="36"/>
      <c r="C431" s="193" t="s">
        <v>72</v>
      </c>
      <c r="D431" s="193" t="s">
        <v>208</v>
      </c>
      <c r="E431" s="194" t="s">
        <v>5407</v>
      </c>
      <c r="F431" s="195" t="s">
        <v>5408</v>
      </c>
      <c r="G431" s="196" t="s">
        <v>5192</v>
      </c>
      <c r="H431" s="197">
        <v>10</v>
      </c>
      <c r="I431" s="198"/>
      <c r="J431" s="199">
        <f t="shared" si="160"/>
        <v>0</v>
      </c>
      <c r="K431" s="195" t="s">
        <v>19</v>
      </c>
      <c r="L431" s="40"/>
      <c r="M431" s="200" t="s">
        <v>19</v>
      </c>
      <c r="N431" s="201" t="s">
        <v>43</v>
      </c>
      <c r="O431" s="65"/>
      <c r="P431" s="202">
        <f t="shared" si="161"/>
        <v>0</v>
      </c>
      <c r="Q431" s="202">
        <v>0</v>
      </c>
      <c r="R431" s="202">
        <f t="shared" si="162"/>
        <v>0</v>
      </c>
      <c r="S431" s="202">
        <v>0</v>
      </c>
      <c r="T431" s="203">
        <f t="shared" si="163"/>
        <v>0</v>
      </c>
      <c r="U431" s="35"/>
      <c r="V431" s="35"/>
      <c r="W431" s="35"/>
      <c r="X431" s="35"/>
      <c r="Y431" s="35"/>
      <c r="Z431" s="35"/>
      <c r="AA431" s="35"/>
      <c r="AB431" s="35"/>
      <c r="AC431" s="35"/>
      <c r="AD431" s="35"/>
      <c r="AE431" s="35"/>
      <c r="AR431" s="204" t="s">
        <v>212</v>
      </c>
      <c r="AT431" s="204" t="s">
        <v>208</v>
      </c>
      <c r="AU431" s="204" t="s">
        <v>80</v>
      </c>
      <c r="AY431" s="18" t="s">
        <v>206</v>
      </c>
      <c r="BE431" s="205">
        <f t="shared" si="164"/>
        <v>0</v>
      </c>
      <c r="BF431" s="205">
        <f t="shared" si="165"/>
        <v>0</v>
      </c>
      <c r="BG431" s="205">
        <f t="shared" si="166"/>
        <v>0</v>
      </c>
      <c r="BH431" s="205">
        <f t="shared" si="167"/>
        <v>0</v>
      </c>
      <c r="BI431" s="205">
        <f t="shared" si="168"/>
        <v>0</v>
      </c>
      <c r="BJ431" s="18" t="s">
        <v>80</v>
      </c>
      <c r="BK431" s="205">
        <f t="shared" si="169"/>
        <v>0</v>
      </c>
      <c r="BL431" s="18" t="s">
        <v>212</v>
      </c>
      <c r="BM431" s="204" t="s">
        <v>4166</v>
      </c>
    </row>
    <row r="432" spans="1:65" s="2" customFormat="1" ht="21.75" customHeight="1">
      <c r="A432" s="35"/>
      <c r="B432" s="36"/>
      <c r="C432" s="193" t="s">
        <v>72</v>
      </c>
      <c r="D432" s="193" t="s">
        <v>208</v>
      </c>
      <c r="E432" s="194" t="s">
        <v>5409</v>
      </c>
      <c r="F432" s="195" t="s">
        <v>5410</v>
      </c>
      <c r="G432" s="196" t="s">
        <v>325</v>
      </c>
      <c r="H432" s="197">
        <v>330</v>
      </c>
      <c r="I432" s="198"/>
      <c r="J432" s="199">
        <f t="shared" si="160"/>
        <v>0</v>
      </c>
      <c r="K432" s="195" t="s">
        <v>19</v>
      </c>
      <c r="L432" s="40"/>
      <c r="M432" s="200" t="s">
        <v>19</v>
      </c>
      <c r="N432" s="201" t="s">
        <v>43</v>
      </c>
      <c r="O432" s="65"/>
      <c r="P432" s="202">
        <f t="shared" si="161"/>
        <v>0</v>
      </c>
      <c r="Q432" s="202">
        <v>0</v>
      </c>
      <c r="R432" s="202">
        <f t="shared" si="162"/>
        <v>0</v>
      </c>
      <c r="S432" s="202">
        <v>0</v>
      </c>
      <c r="T432" s="203">
        <f t="shared" si="163"/>
        <v>0</v>
      </c>
      <c r="U432" s="35"/>
      <c r="V432" s="35"/>
      <c r="W432" s="35"/>
      <c r="X432" s="35"/>
      <c r="Y432" s="35"/>
      <c r="Z432" s="35"/>
      <c r="AA432" s="35"/>
      <c r="AB432" s="35"/>
      <c r="AC432" s="35"/>
      <c r="AD432" s="35"/>
      <c r="AE432" s="35"/>
      <c r="AR432" s="204" t="s">
        <v>212</v>
      </c>
      <c r="AT432" s="204" t="s">
        <v>208</v>
      </c>
      <c r="AU432" s="204" t="s">
        <v>80</v>
      </c>
      <c r="AY432" s="18" t="s">
        <v>206</v>
      </c>
      <c r="BE432" s="205">
        <f t="shared" si="164"/>
        <v>0</v>
      </c>
      <c r="BF432" s="205">
        <f t="shared" si="165"/>
        <v>0</v>
      </c>
      <c r="BG432" s="205">
        <f t="shared" si="166"/>
        <v>0</v>
      </c>
      <c r="BH432" s="205">
        <f t="shared" si="167"/>
        <v>0</v>
      </c>
      <c r="BI432" s="205">
        <f t="shared" si="168"/>
        <v>0</v>
      </c>
      <c r="BJ432" s="18" t="s">
        <v>80</v>
      </c>
      <c r="BK432" s="205">
        <f t="shared" si="169"/>
        <v>0</v>
      </c>
      <c r="BL432" s="18" t="s">
        <v>212</v>
      </c>
      <c r="BM432" s="204" t="s">
        <v>4175</v>
      </c>
    </row>
    <row r="433" spans="1:65" s="2" customFormat="1" ht="16.5" customHeight="1">
      <c r="A433" s="35"/>
      <c r="B433" s="36"/>
      <c r="C433" s="193" t="s">
        <v>72</v>
      </c>
      <c r="D433" s="193" t="s">
        <v>208</v>
      </c>
      <c r="E433" s="194" t="s">
        <v>5411</v>
      </c>
      <c r="F433" s="195" t="s">
        <v>5412</v>
      </c>
      <c r="G433" s="196" t="s">
        <v>325</v>
      </c>
      <c r="H433" s="197">
        <v>40</v>
      </c>
      <c r="I433" s="198"/>
      <c r="J433" s="199">
        <f t="shared" si="160"/>
        <v>0</v>
      </c>
      <c r="K433" s="195" t="s">
        <v>19</v>
      </c>
      <c r="L433" s="40"/>
      <c r="M433" s="200" t="s">
        <v>19</v>
      </c>
      <c r="N433" s="201" t="s">
        <v>43</v>
      </c>
      <c r="O433" s="65"/>
      <c r="P433" s="202">
        <f t="shared" si="161"/>
        <v>0</v>
      </c>
      <c r="Q433" s="202">
        <v>0</v>
      </c>
      <c r="R433" s="202">
        <f t="shared" si="162"/>
        <v>0</v>
      </c>
      <c r="S433" s="202">
        <v>0</v>
      </c>
      <c r="T433" s="203">
        <f t="shared" si="163"/>
        <v>0</v>
      </c>
      <c r="U433" s="35"/>
      <c r="V433" s="35"/>
      <c r="W433" s="35"/>
      <c r="X433" s="35"/>
      <c r="Y433" s="35"/>
      <c r="Z433" s="35"/>
      <c r="AA433" s="35"/>
      <c r="AB433" s="35"/>
      <c r="AC433" s="35"/>
      <c r="AD433" s="35"/>
      <c r="AE433" s="35"/>
      <c r="AR433" s="204" t="s">
        <v>212</v>
      </c>
      <c r="AT433" s="204" t="s">
        <v>208</v>
      </c>
      <c r="AU433" s="204" t="s">
        <v>80</v>
      </c>
      <c r="AY433" s="18" t="s">
        <v>206</v>
      </c>
      <c r="BE433" s="205">
        <f t="shared" si="164"/>
        <v>0</v>
      </c>
      <c r="BF433" s="205">
        <f t="shared" si="165"/>
        <v>0</v>
      </c>
      <c r="BG433" s="205">
        <f t="shared" si="166"/>
        <v>0</v>
      </c>
      <c r="BH433" s="205">
        <f t="shared" si="167"/>
        <v>0</v>
      </c>
      <c r="BI433" s="205">
        <f t="shared" si="168"/>
        <v>0</v>
      </c>
      <c r="BJ433" s="18" t="s">
        <v>80</v>
      </c>
      <c r="BK433" s="205">
        <f t="shared" si="169"/>
        <v>0</v>
      </c>
      <c r="BL433" s="18" t="s">
        <v>212</v>
      </c>
      <c r="BM433" s="204" t="s">
        <v>4183</v>
      </c>
    </row>
    <row r="434" spans="1:65" s="2" customFormat="1" ht="16.5" customHeight="1">
      <c r="A434" s="35"/>
      <c r="B434" s="36"/>
      <c r="C434" s="193" t="s">
        <v>72</v>
      </c>
      <c r="D434" s="193" t="s">
        <v>208</v>
      </c>
      <c r="E434" s="194" t="s">
        <v>5413</v>
      </c>
      <c r="F434" s="195" t="s">
        <v>5414</v>
      </c>
      <c r="G434" s="196" t="s">
        <v>325</v>
      </c>
      <c r="H434" s="197">
        <v>40</v>
      </c>
      <c r="I434" s="198"/>
      <c r="J434" s="199">
        <f t="shared" si="160"/>
        <v>0</v>
      </c>
      <c r="K434" s="195" t="s">
        <v>19</v>
      </c>
      <c r="L434" s="40"/>
      <c r="M434" s="200" t="s">
        <v>19</v>
      </c>
      <c r="N434" s="201" t="s">
        <v>43</v>
      </c>
      <c r="O434" s="65"/>
      <c r="P434" s="202">
        <f t="shared" si="161"/>
        <v>0</v>
      </c>
      <c r="Q434" s="202">
        <v>0</v>
      </c>
      <c r="R434" s="202">
        <f t="shared" si="162"/>
        <v>0</v>
      </c>
      <c r="S434" s="202">
        <v>0</v>
      </c>
      <c r="T434" s="203">
        <f t="shared" si="163"/>
        <v>0</v>
      </c>
      <c r="U434" s="35"/>
      <c r="V434" s="35"/>
      <c r="W434" s="35"/>
      <c r="X434" s="35"/>
      <c r="Y434" s="35"/>
      <c r="Z434" s="35"/>
      <c r="AA434" s="35"/>
      <c r="AB434" s="35"/>
      <c r="AC434" s="35"/>
      <c r="AD434" s="35"/>
      <c r="AE434" s="35"/>
      <c r="AR434" s="204" t="s">
        <v>212</v>
      </c>
      <c r="AT434" s="204" t="s">
        <v>208</v>
      </c>
      <c r="AU434" s="204" t="s">
        <v>80</v>
      </c>
      <c r="AY434" s="18" t="s">
        <v>206</v>
      </c>
      <c r="BE434" s="205">
        <f t="shared" si="164"/>
        <v>0</v>
      </c>
      <c r="BF434" s="205">
        <f t="shared" si="165"/>
        <v>0</v>
      </c>
      <c r="BG434" s="205">
        <f t="shared" si="166"/>
        <v>0</v>
      </c>
      <c r="BH434" s="205">
        <f t="shared" si="167"/>
        <v>0</v>
      </c>
      <c r="BI434" s="205">
        <f t="shared" si="168"/>
        <v>0</v>
      </c>
      <c r="BJ434" s="18" t="s">
        <v>80</v>
      </c>
      <c r="BK434" s="205">
        <f t="shared" si="169"/>
        <v>0</v>
      </c>
      <c r="BL434" s="18" t="s">
        <v>212</v>
      </c>
      <c r="BM434" s="204" t="s">
        <v>4191</v>
      </c>
    </row>
    <row r="435" spans="1:65" s="2" customFormat="1" ht="16.5" customHeight="1">
      <c r="A435" s="35"/>
      <c r="B435" s="36"/>
      <c r="C435" s="193" t="s">
        <v>72</v>
      </c>
      <c r="D435" s="193" t="s">
        <v>208</v>
      </c>
      <c r="E435" s="194" t="s">
        <v>5415</v>
      </c>
      <c r="F435" s="195" t="s">
        <v>5416</v>
      </c>
      <c r="G435" s="196" t="s">
        <v>325</v>
      </c>
      <c r="H435" s="197">
        <v>70</v>
      </c>
      <c r="I435" s="198"/>
      <c r="J435" s="199">
        <f t="shared" si="160"/>
        <v>0</v>
      </c>
      <c r="K435" s="195" t="s">
        <v>19</v>
      </c>
      <c r="L435" s="40"/>
      <c r="M435" s="200" t="s">
        <v>19</v>
      </c>
      <c r="N435" s="201" t="s">
        <v>43</v>
      </c>
      <c r="O435" s="65"/>
      <c r="P435" s="202">
        <f t="shared" si="161"/>
        <v>0</v>
      </c>
      <c r="Q435" s="202">
        <v>0</v>
      </c>
      <c r="R435" s="202">
        <f t="shared" si="162"/>
        <v>0</v>
      </c>
      <c r="S435" s="202">
        <v>0</v>
      </c>
      <c r="T435" s="203">
        <f t="shared" si="163"/>
        <v>0</v>
      </c>
      <c r="U435" s="35"/>
      <c r="V435" s="35"/>
      <c r="W435" s="35"/>
      <c r="X435" s="35"/>
      <c r="Y435" s="35"/>
      <c r="Z435" s="35"/>
      <c r="AA435" s="35"/>
      <c r="AB435" s="35"/>
      <c r="AC435" s="35"/>
      <c r="AD435" s="35"/>
      <c r="AE435" s="35"/>
      <c r="AR435" s="204" t="s">
        <v>212</v>
      </c>
      <c r="AT435" s="204" t="s">
        <v>208</v>
      </c>
      <c r="AU435" s="204" t="s">
        <v>80</v>
      </c>
      <c r="AY435" s="18" t="s">
        <v>206</v>
      </c>
      <c r="BE435" s="205">
        <f t="shared" si="164"/>
        <v>0</v>
      </c>
      <c r="BF435" s="205">
        <f t="shared" si="165"/>
        <v>0</v>
      </c>
      <c r="BG435" s="205">
        <f t="shared" si="166"/>
        <v>0</v>
      </c>
      <c r="BH435" s="205">
        <f t="shared" si="167"/>
        <v>0</v>
      </c>
      <c r="BI435" s="205">
        <f t="shared" si="168"/>
        <v>0</v>
      </c>
      <c r="BJ435" s="18" t="s">
        <v>80</v>
      </c>
      <c r="BK435" s="205">
        <f t="shared" si="169"/>
        <v>0</v>
      </c>
      <c r="BL435" s="18" t="s">
        <v>212</v>
      </c>
      <c r="BM435" s="204" t="s">
        <v>4199</v>
      </c>
    </row>
    <row r="436" spans="1:65" s="12" customFormat="1" ht="25.9" customHeight="1">
      <c r="B436" s="177"/>
      <c r="C436" s="178"/>
      <c r="D436" s="179" t="s">
        <v>71</v>
      </c>
      <c r="E436" s="180" t="s">
        <v>846</v>
      </c>
      <c r="F436" s="180" t="s">
        <v>5329</v>
      </c>
      <c r="G436" s="178"/>
      <c r="H436" s="178"/>
      <c r="I436" s="181"/>
      <c r="J436" s="182">
        <f>BK436</f>
        <v>0</v>
      </c>
      <c r="K436" s="178"/>
      <c r="L436" s="183"/>
      <c r="M436" s="184"/>
      <c r="N436" s="185"/>
      <c r="O436" s="185"/>
      <c r="P436" s="186">
        <f>SUM(P437:P446)</f>
        <v>0</v>
      </c>
      <c r="Q436" s="185"/>
      <c r="R436" s="186">
        <f>SUM(R437:R446)</f>
        <v>0</v>
      </c>
      <c r="S436" s="185"/>
      <c r="T436" s="187">
        <f>SUM(T437:T446)</f>
        <v>0</v>
      </c>
      <c r="AR436" s="188" t="s">
        <v>80</v>
      </c>
      <c r="AT436" s="189" t="s">
        <v>71</v>
      </c>
      <c r="AU436" s="189" t="s">
        <v>72</v>
      </c>
      <c r="AY436" s="188" t="s">
        <v>206</v>
      </c>
      <c r="BK436" s="190">
        <f>SUM(BK437:BK446)</f>
        <v>0</v>
      </c>
    </row>
    <row r="437" spans="1:65" s="2" customFormat="1" ht="33" customHeight="1">
      <c r="A437" s="35"/>
      <c r="B437" s="36"/>
      <c r="C437" s="193" t="s">
        <v>72</v>
      </c>
      <c r="D437" s="193" t="s">
        <v>208</v>
      </c>
      <c r="E437" s="194" t="s">
        <v>5637</v>
      </c>
      <c r="F437" s="195" t="s">
        <v>5638</v>
      </c>
      <c r="G437" s="196" t="s">
        <v>862</v>
      </c>
      <c r="H437" s="197">
        <v>1</v>
      </c>
      <c r="I437" s="198"/>
      <c r="J437" s="199">
        <f>ROUND(I437*H437,2)</f>
        <v>0</v>
      </c>
      <c r="K437" s="195" t="s">
        <v>19</v>
      </c>
      <c r="L437" s="40"/>
      <c r="M437" s="200" t="s">
        <v>19</v>
      </c>
      <c r="N437" s="201" t="s">
        <v>43</v>
      </c>
      <c r="O437" s="65"/>
      <c r="P437" s="202">
        <f>O437*H437</f>
        <v>0</v>
      </c>
      <c r="Q437" s="202">
        <v>0</v>
      </c>
      <c r="R437" s="202">
        <f>Q437*H437</f>
        <v>0</v>
      </c>
      <c r="S437" s="202">
        <v>0</v>
      </c>
      <c r="T437" s="203">
        <f>S437*H437</f>
        <v>0</v>
      </c>
      <c r="U437" s="35"/>
      <c r="V437" s="35"/>
      <c r="W437" s="35"/>
      <c r="X437" s="35"/>
      <c r="Y437" s="35"/>
      <c r="Z437" s="35"/>
      <c r="AA437" s="35"/>
      <c r="AB437" s="35"/>
      <c r="AC437" s="35"/>
      <c r="AD437" s="35"/>
      <c r="AE437" s="35"/>
      <c r="AR437" s="204" t="s">
        <v>212</v>
      </c>
      <c r="AT437" s="204" t="s">
        <v>208</v>
      </c>
      <c r="AU437" s="204" t="s">
        <v>80</v>
      </c>
      <c r="AY437" s="18" t="s">
        <v>206</v>
      </c>
      <c r="BE437" s="205">
        <f>IF(N437="základní",J437,0)</f>
        <v>0</v>
      </c>
      <c r="BF437" s="205">
        <f>IF(N437="snížená",J437,0)</f>
        <v>0</v>
      </c>
      <c r="BG437" s="205">
        <f>IF(N437="zákl. přenesená",J437,0)</f>
        <v>0</v>
      </c>
      <c r="BH437" s="205">
        <f>IF(N437="sníž. přenesená",J437,0)</f>
        <v>0</v>
      </c>
      <c r="BI437" s="205">
        <f>IF(N437="nulová",J437,0)</f>
        <v>0</v>
      </c>
      <c r="BJ437" s="18" t="s">
        <v>80</v>
      </c>
      <c r="BK437" s="205">
        <f>ROUND(I437*H437,2)</f>
        <v>0</v>
      </c>
      <c r="BL437" s="18" t="s">
        <v>212</v>
      </c>
      <c r="BM437" s="204" t="s">
        <v>4208</v>
      </c>
    </row>
    <row r="438" spans="1:65" s="2" customFormat="1" ht="48.75">
      <c r="A438" s="35"/>
      <c r="B438" s="36"/>
      <c r="C438" s="37"/>
      <c r="D438" s="208" t="s">
        <v>1104</v>
      </c>
      <c r="E438" s="37"/>
      <c r="F438" s="221" t="s">
        <v>5639</v>
      </c>
      <c r="G438" s="37"/>
      <c r="H438" s="37"/>
      <c r="I438" s="116"/>
      <c r="J438" s="37"/>
      <c r="K438" s="37"/>
      <c r="L438" s="40"/>
      <c r="M438" s="222"/>
      <c r="N438" s="223"/>
      <c r="O438" s="65"/>
      <c r="P438" s="65"/>
      <c r="Q438" s="65"/>
      <c r="R438" s="65"/>
      <c r="S438" s="65"/>
      <c r="T438" s="66"/>
      <c r="U438" s="35"/>
      <c r="V438" s="35"/>
      <c r="W438" s="35"/>
      <c r="X438" s="35"/>
      <c r="Y438" s="35"/>
      <c r="Z438" s="35"/>
      <c r="AA438" s="35"/>
      <c r="AB438" s="35"/>
      <c r="AC438" s="35"/>
      <c r="AD438" s="35"/>
      <c r="AE438" s="35"/>
      <c r="AT438" s="18" t="s">
        <v>1104</v>
      </c>
      <c r="AU438" s="18" t="s">
        <v>80</v>
      </c>
    </row>
    <row r="439" spans="1:65" s="2" customFormat="1" ht="16.5" customHeight="1">
      <c r="A439" s="35"/>
      <c r="B439" s="36"/>
      <c r="C439" s="193" t="s">
        <v>72</v>
      </c>
      <c r="D439" s="193" t="s">
        <v>208</v>
      </c>
      <c r="E439" s="194" t="s">
        <v>5640</v>
      </c>
      <c r="F439" s="195" t="s">
        <v>5641</v>
      </c>
      <c r="G439" s="196" t="s">
        <v>862</v>
      </c>
      <c r="H439" s="197">
        <v>1</v>
      </c>
      <c r="I439" s="198"/>
      <c r="J439" s="199">
        <f>ROUND(I439*H439,2)</f>
        <v>0</v>
      </c>
      <c r="K439" s="195" t="s">
        <v>19</v>
      </c>
      <c r="L439" s="40"/>
      <c r="M439" s="200" t="s">
        <v>19</v>
      </c>
      <c r="N439" s="201" t="s">
        <v>43</v>
      </c>
      <c r="O439" s="65"/>
      <c r="P439" s="202">
        <f>O439*H439</f>
        <v>0</v>
      </c>
      <c r="Q439" s="202">
        <v>0</v>
      </c>
      <c r="R439" s="202">
        <f>Q439*H439</f>
        <v>0</v>
      </c>
      <c r="S439" s="202">
        <v>0</v>
      </c>
      <c r="T439" s="203">
        <f>S439*H439</f>
        <v>0</v>
      </c>
      <c r="U439" s="35"/>
      <c r="V439" s="35"/>
      <c r="W439" s="35"/>
      <c r="X439" s="35"/>
      <c r="Y439" s="35"/>
      <c r="Z439" s="35"/>
      <c r="AA439" s="35"/>
      <c r="AB439" s="35"/>
      <c r="AC439" s="35"/>
      <c r="AD439" s="35"/>
      <c r="AE439" s="35"/>
      <c r="AR439" s="204" t="s">
        <v>212</v>
      </c>
      <c r="AT439" s="204" t="s">
        <v>208</v>
      </c>
      <c r="AU439" s="204" t="s">
        <v>80</v>
      </c>
      <c r="AY439" s="18" t="s">
        <v>206</v>
      </c>
      <c r="BE439" s="205">
        <f>IF(N439="základní",J439,0)</f>
        <v>0</v>
      </c>
      <c r="BF439" s="205">
        <f>IF(N439="snížená",J439,0)</f>
        <v>0</v>
      </c>
      <c r="BG439" s="205">
        <f>IF(N439="zákl. přenesená",J439,0)</f>
        <v>0</v>
      </c>
      <c r="BH439" s="205">
        <f>IF(N439="sníž. přenesená",J439,0)</f>
        <v>0</v>
      </c>
      <c r="BI439" s="205">
        <f>IF(N439="nulová",J439,0)</f>
        <v>0</v>
      </c>
      <c r="BJ439" s="18" t="s">
        <v>80</v>
      </c>
      <c r="BK439" s="205">
        <f>ROUND(I439*H439,2)</f>
        <v>0</v>
      </c>
      <c r="BL439" s="18" t="s">
        <v>212</v>
      </c>
      <c r="BM439" s="204" t="s">
        <v>4217</v>
      </c>
    </row>
    <row r="440" spans="1:65" s="2" customFormat="1" ht="16.5" customHeight="1">
      <c r="A440" s="35"/>
      <c r="B440" s="36"/>
      <c r="C440" s="193" t="s">
        <v>72</v>
      </c>
      <c r="D440" s="193" t="s">
        <v>208</v>
      </c>
      <c r="E440" s="194" t="s">
        <v>5610</v>
      </c>
      <c r="F440" s="195" t="s">
        <v>5611</v>
      </c>
      <c r="G440" s="196" t="s">
        <v>862</v>
      </c>
      <c r="H440" s="197">
        <v>3</v>
      </c>
      <c r="I440" s="198"/>
      <c r="J440" s="199">
        <f>ROUND(I440*H440,2)</f>
        <v>0</v>
      </c>
      <c r="K440" s="195" t="s">
        <v>19</v>
      </c>
      <c r="L440" s="40"/>
      <c r="M440" s="200" t="s">
        <v>19</v>
      </c>
      <c r="N440" s="201" t="s">
        <v>43</v>
      </c>
      <c r="O440" s="65"/>
      <c r="P440" s="202">
        <f>O440*H440</f>
        <v>0</v>
      </c>
      <c r="Q440" s="202">
        <v>0</v>
      </c>
      <c r="R440" s="202">
        <f>Q440*H440</f>
        <v>0</v>
      </c>
      <c r="S440" s="202">
        <v>0</v>
      </c>
      <c r="T440" s="203">
        <f>S440*H440</f>
        <v>0</v>
      </c>
      <c r="U440" s="35"/>
      <c r="V440" s="35"/>
      <c r="W440" s="35"/>
      <c r="X440" s="35"/>
      <c r="Y440" s="35"/>
      <c r="Z440" s="35"/>
      <c r="AA440" s="35"/>
      <c r="AB440" s="35"/>
      <c r="AC440" s="35"/>
      <c r="AD440" s="35"/>
      <c r="AE440" s="35"/>
      <c r="AR440" s="204" t="s">
        <v>212</v>
      </c>
      <c r="AT440" s="204" t="s">
        <v>208</v>
      </c>
      <c r="AU440" s="204" t="s">
        <v>80</v>
      </c>
      <c r="AY440" s="18" t="s">
        <v>206</v>
      </c>
      <c r="BE440" s="205">
        <f>IF(N440="základní",J440,0)</f>
        <v>0</v>
      </c>
      <c r="BF440" s="205">
        <f>IF(N440="snížená",J440,0)</f>
        <v>0</v>
      </c>
      <c r="BG440" s="205">
        <f>IF(N440="zákl. přenesená",J440,0)</f>
        <v>0</v>
      </c>
      <c r="BH440" s="205">
        <f>IF(N440="sníž. přenesená",J440,0)</f>
        <v>0</v>
      </c>
      <c r="BI440" s="205">
        <f>IF(N440="nulová",J440,0)</f>
        <v>0</v>
      </c>
      <c r="BJ440" s="18" t="s">
        <v>80</v>
      </c>
      <c r="BK440" s="205">
        <f>ROUND(I440*H440,2)</f>
        <v>0</v>
      </c>
      <c r="BL440" s="18" t="s">
        <v>212</v>
      </c>
      <c r="BM440" s="204" t="s">
        <v>4228</v>
      </c>
    </row>
    <row r="441" spans="1:65" s="2" customFormat="1" ht="19.5">
      <c r="A441" s="35"/>
      <c r="B441" s="36"/>
      <c r="C441" s="37"/>
      <c r="D441" s="208" t="s">
        <v>1104</v>
      </c>
      <c r="E441" s="37"/>
      <c r="F441" s="221" t="s">
        <v>5578</v>
      </c>
      <c r="G441" s="37"/>
      <c r="H441" s="37"/>
      <c r="I441" s="116"/>
      <c r="J441" s="37"/>
      <c r="K441" s="37"/>
      <c r="L441" s="40"/>
      <c r="M441" s="222"/>
      <c r="N441" s="223"/>
      <c r="O441" s="65"/>
      <c r="P441" s="65"/>
      <c r="Q441" s="65"/>
      <c r="R441" s="65"/>
      <c r="S441" s="65"/>
      <c r="T441" s="66"/>
      <c r="U441" s="35"/>
      <c r="V441" s="35"/>
      <c r="W441" s="35"/>
      <c r="X441" s="35"/>
      <c r="Y441" s="35"/>
      <c r="Z441" s="35"/>
      <c r="AA441" s="35"/>
      <c r="AB441" s="35"/>
      <c r="AC441" s="35"/>
      <c r="AD441" s="35"/>
      <c r="AE441" s="35"/>
      <c r="AT441" s="18" t="s">
        <v>1104</v>
      </c>
      <c r="AU441" s="18" t="s">
        <v>80</v>
      </c>
    </row>
    <row r="442" spans="1:65" s="2" customFormat="1" ht="16.5" customHeight="1">
      <c r="A442" s="35"/>
      <c r="B442" s="36"/>
      <c r="C442" s="193" t="s">
        <v>72</v>
      </c>
      <c r="D442" s="193" t="s">
        <v>208</v>
      </c>
      <c r="E442" s="194" t="s">
        <v>5365</v>
      </c>
      <c r="F442" s="195" t="s">
        <v>5366</v>
      </c>
      <c r="G442" s="196" t="s">
        <v>862</v>
      </c>
      <c r="H442" s="197">
        <v>1</v>
      </c>
      <c r="I442" s="198"/>
      <c r="J442" s="199">
        <f>ROUND(I442*H442,2)</f>
        <v>0</v>
      </c>
      <c r="K442" s="195" t="s">
        <v>19</v>
      </c>
      <c r="L442" s="40"/>
      <c r="M442" s="200" t="s">
        <v>19</v>
      </c>
      <c r="N442" s="201" t="s">
        <v>43</v>
      </c>
      <c r="O442" s="65"/>
      <c r="P442" s="202">
        <f>O442*H442</f>
        <v>0</v>
      </c>
      <c r="Q442" s="202">
        <v>0</v>
      </c>
      <c r="R442" s="202">
        <f>Q442*H442</f>
        <v>0</v>
      </c>
      <c r="S442" s="202">
        <v>0</v>
      </c>
      <c r="T442" s="203">
        <f>S442*H442</f>
        <v>0</v>
      </c>
      <c r="U442" s="35"/>
      <c r="V442" s="35"/>
      <c r="W442" s="35"/>
      <c r="X442" s="35"/>
      <c r="Y442" s="35"/>
      <c r="Z442" s="35"/>
      <c r="AA442" s="35"/>
      <c r="AB442" s="35"/>
      <c r="AC442" s="35"/>
      <c r="AD442" s="35"/>
      <c r="AE442" s="35"/>
      <c r="AR442" s="204" t="s">
        <v>212</v>
      </c>
      <c r="AT442" s="204" t="s">
        <v>208</v>
      </c>
      <c r="AU442" s="204" t="s">
        <v>80</v>
      </c>
      <c r="AY442" s="18" t="s">
        <v>206</v>
      </c>
      <c r="BE442" s="205">
        <f>IF(N442="základní",J442,0)</f>
        <v>0</v>
      </c>
      <c r="BF442" s="205">
        <f>IF(N442="snížená",J442,0)</f>
        <v>0</v>
      </c>
      <c r="BG442" s="205">
        <f>IF(N442="zákl. přenesená",J442,0)</f>
        <v>0</v>
      </c>
      <c r="BH442" s="205">
        <f>IF(N442="sníž. přenesená",J442,0)</f>
        <v>0</v>
      </c>
      <c r="BI442" s="205">
        <f>IF(N442="nulová",J442,0)</f>
        <v>0</v>
      </c>
      <c r="BJ442" s="18" t="s">
        <v>80</v>
      </c>
      <c r="BK442" s="205">
        <f>ROUND(I442*H442,2)</f>
        <v>0</v>
      </c>
      <c r="BL442" s="18" t="s">
        <v>212</v>
      </c>
      <c r="BM442" s="204" t="s">
        <v>4237</v>
      </c>
    </row>
    <row r="443" spans="1:65" s="2" customFormat="1" ht="16.5" customHeight="1">
      <c r="A443" s="35"/>
      <c r="B443" s="36"/>
      <c r="C443" s="193" t="s">
        <v>72</v>
      </c>
      <c r="D443" s="193" t="s">
        <v>208</v>
      </c>
      <c r="E443" s="194" t="s">
        <v>5642</v>
      </c>
      <c r="F443" s="195" t="s">
        <v>5643</v>
      </c>
      <c r="G443" s="196" t="s">
        <v>862</v>
      </c>
      <c r="H443" s="197">
        <v>2</v>
      </c>
      <c r="I443" s="198"/>
      <c r="J443" s="199">
        <f>ROUND(I443*H443,2)</f>
        <v>0</v>
      </c>
      <c r="K443" s="195" t="s">
        <v>19</v>
      </c>
      <c r="L443" s="40"/>
      <c r="M443" s="200" t="s">
        <v>19</v>
      </c>
      <c r="N443" s="201" t="s">
        <v>43</v>
      </c>
      <c r="O443" s="65"/>
      <c r="P443" s="202">
        <f>O443*H443</f>
        <v>0</v>
      </c>
      <c r="Q443" s="202">
        <v>0</v>
      </c>
      <c r="R443" s="202">
        <f>Q443*H443</f>
        <v>0</v>
      </c>
      <c r="S443" s="202">
        <v>0</v>
      </c>
      <c r="T443" s="203">
        <f>S443*H443</f>
        <v>0</v>
      </c>
      <c r="U443" s="35"/>
      <c r="V443" s="35"/>
      <c r="W443" s="35"/>
      <c r="X443" s="35"/>
      <c r="Y443" s="35"/>
      <c r="Z443" s="35"/>
      <c r="AA443" s="35"/>
      <c r="AB443" s="35"/>
      <c r="AC443" s="35"/>
      <c r="AD443" s="35"/>
      <c r="AE443" s="35"/>
      <c r="AR443" s="204" t="s">
        <v>212</v>
      </c>
      <c r="AT443" s="204" t="s">
        <v>208</v>
      </c>
      <c r="AU443" s="204" t="s">
        <v>80</v>
      </c>
      <c r="AY443" s="18" t="s">
        <v>206</v>
      </c>
      <c r="BE443" s="205">
        <f>IF(N443="základní",J443,0)</f>
        <v>0</v>
      </c>
      <c r="BF443" s="205">
        <f>IF(N443="snížená",J443,0)</f>
        <v>0</v>
      </c>
      <c r="BG443" s="205">
        <f>IF(N443="zákl. přenesená",J443,0)</f>
        <v>0</v>
      </c>
      <c r="BH443" s="205">
        <f>IF(N443="sníž. přenesená",J443,0)</f>
        <v>0</v>
      </c>
      <c r="BI443" s="205">
        <f>IF(N443="nulová",J443,0)</f>
        <v>0</v>
      </c>
      <c r="BJ443" s="18" t="s">
        <v>80</v>
      </c>
      <c r="BK443" s="205">
        <f>ROUND(I443*H443,2)</f>
        <v>0</v>
      </c>
      <c r="BL443" s="18" t="s">
        <v>212</v>
      </c>
      <c r="BM443" s="204" t="s">
        <v>4247</v>
      </c>
    </row>
    <row r="444" spans="1:65" s="2" customFormat="1" ht="16.5" customHeight="1">
      <c r="A444" s="35"/>
      <c r="B444" s="36"/>
      <c r="C444" s="193" t="s">
        <v>72</v>
      </c>
      <c r="D444" s="193" t="s">
        <v>208</v>
      </c>
      <c r="E444" s="194" t="s">
        <v>5644</v>
      </c>
      <c r="F444" s="195" t="s">
        <v>5645</v>
      </c>
      <c r="G444" s="196" t="s">
        <v>862</v>
      </c>
      <c r="H444" s="197">
        <v>4</v>
      </c>
      <c r="I444" s="198"/>
      <c r="J444" s="199">
        <f>ROUND(I444*H444,2)</f>
        <v>0</v>
      </c>
      <c r="K444" s="195" t="s">
        <v>19</v>
      </c>
      <c r="L444" s="40"/>
      <c r="M444" s="200" t="s">
        <v>19</v>
      </c>
      <c r="N444" s="201" t="s">
        <v>43</v>
      </c>
      <c r="O444" s="65"/>
      <c r="P444" s="202">
        <f>O444*H444</f>
        <v>0</v>
      </c>
      <c r="Q444" s="202">
        <v>0</v>
      </c>
      <c r="R444" s="202">
        <f>Q444*H444</f>
        <v>0</v>
      </c>
      <c r="S444" s="202">
        <v>0</v>
      </c>
      <c r="T444" s="203">
        <f>S444*H444</f>
        <v>0</v>
      </c>
      <c r="U444" s="35"/>
      <c r="V444" s="35"/>
      <c r="W444" s="35"/>
      <c r="X444" s="35"/>
      <c r="Y444" s="35"/>
      <c r="Z444" s="35"/>
      <c r="AA444" s="35"/>
      <c r="AB444" s="35"/>
      <c r="AC444" s="35"/>
      <c r="AD444" s="35"/>
      <c r="AE444" s="35"/>
      <c r="AR444" s="204" t="s">
        <v>212</v>
      </c>
      <c r="AT444" s="204" t="s">
        <v>208</v>
      </c>
      <c r="AU444" s="204" t="s">
        <v>80</v>
      </c>
      <c r="AY444" s="18" t="s">
        <v>206</v>
      </c>
      <c r="BE444" s="205">
        <f>IF(N444="základní",J444,0)</f>
        <v>0</v>
      </c>
      <c r="BF444" s="205">
        <f>IF(N444="snížená",J444,0)</f>
        <v>0</v>
      </c>
      <c r="BG444" s="205">
        <f>IF(N444="zákl. přenesená",J444,0)</f>
        <v>0</v>
      </c>
      <c r="BH444" s="205">
        <f>IF(N444="sníž. přenesená",J444,0)</f>
        <v>0</v>
      </c>
      <c r="BI444" s="205">
        <f>IF(N444="nulová",J444,0)</f>
        <v>0</v>
      </c>
      <c r="BJ444" s="18" t="s">
        <v>80</v>
      </c>
      <c r="BK444" s="205">
        <f>ROUND(I444*H444,2)</f>
        <v>0</v>
      </c>
      <c r="BL444" s="18" t="s">
        <v>212</v>
      </c>
      <c r="BM444" s="204" t="s">
        <v>4255</v>
      </c>
    </row>
    <row r="445" spans="1:65" s="2" customFormat="1" ht="16.5" customHeight="1">
      <c r="A445" s="35"/>
      <c r="B445" s="36"/>
      <c r="C445" s="193" t="s">
        <v>72</v>
      </c>
      <c r="D445" s="193" t="s">
        <v>208</v>
      </c>
      <c r="E445" s="194" t="s">
        <v>5395</v>
      </c>
      <c r="F445" s="195" t="s">
        <v>5396</v>
      </c>
      <c r="G445" s="196" t="s">
        <v>5192</v>
      </c>
      <c r="H445" s="197">
        <v>5</v>
      </c>
      <c r="I445" s="198"/>
      <c r="J445" s="199">
        <f>ROUND(I445*H445,2)</f>
        <v>0</v>
      </c>
      <c r="K445" s="195" t="s">
        <v>19</v>
      </c>
      <c r="L445" s="40"/>
      <c r="M445" s="200" t="s">
        <v>19</v>
      </c>
      <c r="N445" s="201" t="s">
        <v>43</v>
      </c>
      <c r="O445" s="65"/>
      <c r="P445" s="202">
        <f>O445*H445</f>
        <v>0</v>
      </c>
      <c r="Q445" s="202">
        <v>0</v>
      </c>
      <c r="R445" s="202">
        <f>Q445*H445</f>
        <v>0</v>
      </c>
      <c r="S445" s="202">
        <v>0</v>
      </c>
      <c r="T445" s="203">
        <f>S445*H445</f>
        <v>0</v>
      </c>
      <c r="U445" s="35"/>
      <c r="V445" s="35"/>
      <c r="W445" s="35"/>
      <c r="X445" s="35"/>
      <c r="Y445" s="35"/>
      <c r="Z445" s="35"/>
      <c r="AA445" s="35"/>
      <c r="AB445" s="35"/>
      <c r="AC445" s="35"/>
      <c r="AD445" s="35"/>
      <c r="AE445" s="35"/>
      <c r="AR445" s="204" t="s">
        <v>212</v>
      </c>
      <c r="AT445" s="204" t="s">
        <v>208</v>
      </c>
      <c r="AU445" s="204" t="s">
        <v>80</v>
      </c>
      <c r="AY445" s="18" t="s">
        <v>206</v>
      </c>
      <c r="BE445" s="205">
        <f>IF(N445="základní",J445,0)</f>
        <v>0</v>
      </c>
      <c r="BF445" s="205">
        <f>IF(N445="snížená",J445,0)</f>
        <v>0</v>
      </c>
      <c r="BG445" s="205">
        <f>IF(N445="zákl. přenesená",J445,0)</f>
        <v>0</v>
      </c>
      <c r="BH445" s="205">
        <f>IF(N445="sníž. přenesená",J445,0)</f>
        <v>0</v>
      </c>
      <c r="BI445" s="205">
        <f>IF(N445="nulová",J445,0)</f>
        <v>0</v>
      </c>
      <c r="BJ445" s="18" t="s">
        <v>80</v>
      </c>
      <c r="BK445" s="205">
        <f>ROUND(I445*H445,2)</f>
        <v>0</v>
      </c>
      <c r="BL445" s="18" t="s">
        <v>212</v>
      </c>
      <c r="BM445" s="204" t="s">
        <v>4264</v>
      </c>
    </row>
    <row r="446" spans="1:65" s="2" customFormat="1" ht="21.75" customHeight="1">
      <c r="A446" s="35"/>
      <c r="B446" s="36"/>
      <c r="C446" s="193" t="s">
        <v>72</v>
      </c>
      <c r="D446" s="193" t="s">
        <v>208</v>
      </c>
      <c r="E446" s="194" t="s">
        <v>5407</v>
      </c>
      <c r="F446" s="195" t="s">
        <v>5408</v>
      </c>
      <c r="G446" s="196" t="s">
        <v>5192</v>
      </c>
      <c r="H446" s="197">
        <v>60</v>
      </c>
      <c r="I446" s="198"/>
      <c r="J446" s="199">
        <f>ROUND(I446*H446,2)</f>
        <v>0</v>
      </c>
      <c r="K446" s="195" t="s">
        <v>19</v>
      </c>
      <c r="L446" s="40"/>
      <c r="M446" s="200" t="s">
        <v>19</v>
      </c>
      <c r="N446" s="201" t="s">
        <v>43</v>
      </c>
      <c r="O446" s="65"/>
      <c r="P446" s="202">
        <f>O446*H446</f>
        <v>0</v>
      </c>
      <c r="Q446" s="202">
        <v>0</v>
      </c>
      <c r="R446" s="202">
        <f>Q446*H446</f>
        <v>0</v>
      </c>
      <c r="S446" s="202">
        <v>0</v>
      </c>
      <c r="T446" s="203">
        <f>S446*H446</f>
        <v>0</v>
      </c>
      <c r="U446" s="35"/>
      <c r="V446" s="35"/>
      <c r="W446" s="35"/>
      <c r="X446" s="35"/>
      <c r="Y446" s="35"/>
      <c r="Z446" s="35"/>
      <c r="AA446" s="35"/>
      <c r="AB446" s="35"/>
      <c r="AC446" s="35"/>
      <c r="AD446" s="35"/>
      <c r="AE446" s="35"/>
      <c r="AR446" s="204" t="s">
        <v>212</v>
      </c>
      <c r="AT446" s="204" t="s">
        <v>208</v>
      </c>
      <c r="AU446" s="204" t="s">
        <v>80</v>
      </c>
      <c r="AY446" s="18" t="s">
        <v>206</v>
      </c>
      <c r="BE446" s="205">
        <f>IF(N446="základní",J446,0)</f>
        <v>0</v>
      </c>
      <c r="BF446" s="205">
        <f>IF(N446="snížená",J446,0)</f>
        <v>0</v>
      </c>
      <c r="BG446" s="205">
        <f>IF(N446="zákl. přenesená",J446,0)</f>
        <v>0</v>
      </c>
      <c r="BH446" s="205">
        <f>IF(N446="sníž. přenesená",J446,0)</f>
        <v>0</v>
      </c>
      <c r="BI446" s="205">
        <f>IF(N446="nulová",J446,0)</f>
        <v>0</v>
      </c>
      <c r="BJ446" s="18" t="s">
        <v>80</v>
      </c>
      <c r="BK446" s="205">
        <f>ROUND(I446*H446,2)</f>
        <v>0</v>
      </c>
      <c r="BL446" s="18" t="s">
        <v>212</v>
      </c>
      <c r="BM446" s="204" t="s">
        <v>4272</v>
      </c>
    </row>
    <row r="447" spans="1:65" s="12" customFormat="1" ht="25.9" customHeight="1">
      <c r="B447" s="177"/>
      <c r="C447" s="178"/>
      <c r="D447" s="179" t="s">
        <v>71</v>
      </c>
      <c r="E447" s="180" t="s">
        <v>846</v>
      </c>
      <c r="F447" s="180" t="s">
        <v>5329</v>
      </c>
      <c r="G447" s="178"/>
      <c r="H447" s="178"/>
      <c r="I447" s="181"/>
      <c r="J447" s="182">
        <f>BK447</f>
        <v>0</v>
      </c>
      <c r="K447" s="178"/>
      <c r="L447" s="183"/>
      <c r="M447" s="184"/>
      <c r="N447" s="185"/>
      <c r="O447" s="185"/>
      <c r="P447" s="186">
        <f>SUM(P448:P456)</f>
        <v>0</v>
      </c>
      <c r="Q447" s="185"/>
      <c r="R447" s="186">
        <f>SUM(R448:R456)</f>
        <v>0</v>
      </c>
      <c r="S447" s="185"/>
      <c r="T447" s="187">
        <f>SUM(T448:T456)</f>
        <v>0</v>
      </c>
      <c r="AR447" s="188" t="s">
        <v>80</v>
      </c>
      <c r="AT447" s="189" t="s">
        <v>71</v>
      </c>
      <c r="AU447" s="189" t="s">
        <v>72</v>
      </c>
      <c r="AY447" s="188" t="s">
        <v>206</v>
      </c>
      <c r="BK447" s="190">
        <f>SUM(BK448:BK456)</f>
        <v>0</v>
      </c>
    </row>
    <row r="448" spans="1:65" s="2" customFormat="1" ht="16.5" customHeight="1">
      <c r="A448" s="35"/>
      <c r="B448" s="36"/>
      <c r="C448" s="193" t="s">
        <v>72</v>
      </c>
      <c r="D448" s="193" t="s">
        <v>208</v>
      </c>
      <c r="E448" s="194" t="s">
        <v>5646</v>
      </c>
      <c r="F448" s="195" t="s">
        <v>5647</v>
      </c>
      <c r="G448" s="196" t="s">
        <v>862</v>
      </c>
      <c r="H448" s="197">
        <v>1</v>
      </c>
      <c r="I448" s="198"/>
      <c r="J448" s="199">
        <f>ROUND(I448*H448,2)</f>
        <v>0</v>
      </c>
      <c r="K448" s="195" t="s">
        <v>19</v>
      </c>
      <c r="L448" s="40"/>
      <c r="M448" s="200" t="s">
        <v>19</v>
      </c>
      <c r="N448" s="201" t="s">
        <v>43</v>
      </c>
      <c r="O448" s="65"/>
      <c r="P448" s="202">
        <f>O448*H448</f>
        <v>0</v>
      </c>
      <c r="Q448" s="202">
        <v>0</v>
      </c>
      <c r="R448" s="202">
        <f>Q448*H448</f>
        <v>0</v>
      </c>
      <c r="S448" s="202">
        <v>0</v>
      </c>
      <c r="T448" s="203">
        <f>S448*H448</f>
        <v>0</v>
      </c>
      <c r="U448" s="35"/>
      <c r="V448" s="35"/>
      <c r="W448" s="35"/>
      <c r="X448" s="35"/>
      <c r="Y448" s="35"/>
      <c r="Z448" s="35"/>
      <c r="AA448" s="35"/>
      <c r="AB448" s="35"/>
      <c r="AC448" s="35"/>
      <c r="AD448" s="35"/>
      <c r="AE448" s="35"/>
      <c r="AR448" s="204" t="s">
        <v>212</v>
      </c>
      <c r="AT448" s="204" t="s">
        <v>208</v>
      </c>
      <c r="AU448" s="204" t="s">
        <v>80</v>
      </c>
      <c r="AY448" s="18" t="s">
        <v>206</v>
      </c>
      <c r="BE448" s="205">
        <f>IF(N448="základní",J448,0)</f>
        <v>0</v>
      </c>
      <c r="BF448" s="205">
        <f>IF(N448="snížená",J448,0)</f>
        <v>0</v>
      </c>
      <c r="BG448" s="205">
        <f>IF(N448="zákl. přenesená",J448,0)</f>
        <v>0</v>
      </c>
      <c r="BH448" s="205">
        <f>IF(N448="sníž. přenesená",J448,0)</f>
        <v>0</v>
      </c>
      <c r="BI448" s="205">
        <f>IF(N448="nulová",J448,0)</f>
        <v>0</v>
      </c>
      <c r="BJ448" s="18" t="s">
        <v>80</v>
      </c>
      <c r="BK448" s="205">
        <f>ROUND(I448*H448,2)</f>
        <v>0</v>
      </c>
      <c r="BL448" s="18" t="s">
        <v>212</v>
      </c>
      <c r="BM448" s="204" t="s">
        <v>4284</v>
      </c>
    </row>
    <row r="449" spans="1:65" s="2" customFormat="1" ht="19.5">
      <c r="A449" s="35"/>
      <c r="B449" s="36"/>
      <c r="C449" s="37"/>
      <c r="D449" s="208" t="s">
        <v>1104</v>
      </c>
      <c r="E449" s="37"/>
      <c r="F449" s="221" t="s">
        <v>5648</v>
      </c>
      <c r="G449" s="37"/>
      <c r="H449" s="37"/>
      <c r="I449" s="116"/>
      <c r="J449" s="37"/>
      <c r="K449" s="37"/>
      <c r="L449" s="40"/>
      <c r="M449" s="222"/>
      <c r="N449" s="223"/>
      <c r="O449" s="65"/>
      <c r="P449" s="65"/>
      <c r="Q449" s="65"/>
      <c r="R449" s="65"/>
      <c r="S449" s="65"/>
      <c r="T449" s="66"/>
      <c r="U449" s="35"/>
      <c r="V449" s="35"/>
      <c r="W449" s="35"/>
      <c r="X449" s="35"/>
      <c r="Y449" s="35"/>
      <c r="Z449" s="35"/>
      <c r="AA449" s="35"/>
      <c r="AB449" s="35"/>
      <c r="AC449" s="35"/>
      <c r="AD449" s="35"/>
      <c r="AE449" s="35"/>
      <c r="AT449" s="18" t="s">
        <v>1104</v>
      </c>
      <c r="AU449" s="18" t="s">
        <v>80</v>
      </c>
    </row>
    <row r="450" spans="1:65" s="2" customFormat="1" ht="16.5" customHeight="1">
      <c r="A450" s="35"/>
      <c r="B450" s="36"/>
      <c r="C450" s="193" t="s">
        <v>72</v>
      </c>
      <c r="D450" s="193" t="s">
        <v>208</v>
      </c>
      <c r="E450" s="194" t="s">
        <v>5344</v>
      </c>
      <c r="F450" s="195" t="s">
        <v>5345</v>
      </c>
      <c r="G450" s="196" t="s">
        <v>887</v>
      </c>
      <c r="H450" s="197">
        <v>1</v>
      </c>
      <c r="I450" s="198"/>
      <c r="J450" s="199">
        <f>ROUND(I450*H450,2)</f>
        <v>0</v>
      </c>
      <c r="K450" s="195" t="s">
        <v>19</v>
      </c>
      <c r="L450" s="40"/>
      <c r="M450" s="200" t="s">
        <v>19</v>
      </c>
      <c r="N450" s="201" t="s">
        <v>43</v>
      </c>
      <c r="O450" s="65"/>
      <c r="P450" s="202">
        <f>O450*H450</f>
        <v>0</v>
      </c>
      <c r="Q450" s="202">
        <v>0</v>
      </c>
      <c r="R450" s="202">
        <f>Q450*H450</f>
        <v>0</v>
      </c>
      <c r="S450" s="202">
        <v>0</v>
      </c>
      <c r="T450" s="203">
        <f>S450*H450</f>
        <v>0</v>
      </c>
      <c r="U450" s="35"/>
      <c r="V450" s="35"/>
      <c r="W450" s="35"/>
      <c r="X450" s="35"/>
      <c r="Y450" s="35"/>
      <c r="Z450" s="35"/>
      <c r="AA450" s="35"/>
      <c r="AB450" s="35"/>
      <c r="AC450" s="35"/>
      <c r="AD450" s="35"/>
      <c r="AE450" s="35"/>
      <c r="AR450" s="204" t="s">
        <v>212</v>
      </c>
      <c r="AT450" s="204" t="s">
        <v>208</v>
      </c>
      <c r="AU450" s="204" t="s">
        <v>80</v>
      </c>
      <c r="AY450" s="18" t="s">
        <v>206</v>
      </c>
      <c r="BE450" s="205">
        <f>IF(N450="základní",J450,0)</f>
        <v>0</v>
      </c>
      <c r="BF450" s="205">
        <f>IF(N450="snížená",J450,0)</f>
        <v>0</v>
      </c>
      <c r="BG450" s="205">
        <f>IF(N450="zákl. přenesená",J450,0)</f>
        <v>0</v>
      </c>
      <c r="BH450" s="205">
        <f>IF(N450="sníž. přenesená",J450,0)</f>
        <v>0</v>
      </c>
      <c r="BI450" s="205">
        <f>IF(N450="nulová",J450,0)</f>
        <v>0</v>
      </c>
      <c r="BJ450" s="18" t="s">
        <v>80</v>
      </c>
      <c r="BK450" s="205">
        <f>ROUND(I450*H450,2)</f>
        <v>0</v>
      </c>
      <c r="BL450" s="18" t="s">
        <v>212</v>
      </c>
      <c r="BM450" s="204" t="s">
        <v>4293</v>
      </c>
    </row>
    <row r="451" spans="1:65" s="2" customFormat="1" ht="16.5" customHeight="1">
      <c r="A451" s="35"/>
      <c r="B451" s="36"/>
      <c r="C451" s="193" t="s">
        <v>72</v>
      </c>
      <c r="D451" s="193" t="s">
        <v>208</v>
      </c>
      <c r="E451" s="194" t="s">
        <v>5649</v>
      </c>
      <c r="F451" s="195" t="s">
        <v>5650</v>
      </c>
      <c r="G451" s="196" t="s">
        <v>862</v>
      </c>
      <c r="H451" s="197">
        <v>1</v>
      </c>
      <c r="I451" s="198"/>
      <c r="J451" s="199">
        <f>ROUND(I451*H451,2)</f>
        <v>0</v>
      </c>
      <c r="K451" s="195" t="s">
        <v>19</v>
      </c>
      <c r="L451" s="40"/>
      <c r="M451" s="200" t="s">
        <v>19</v>
      </c>
      <c r="N451" s="201" t="s">
        <v>43</v>
      </c>
      <c r="O451" s="65"/>
      <c r="P451" s="202">
        <f>O451*H451</f>
        <v>0</v>
      </c>
      <c r="Q451" s="202">
        <v>0</v>
      </c>
      <c r="R451" s="202">
        <f>Q451*H451</f>
        <v>0</v>
      </c>
      <c r="S451" s="202">
        <v>0</v>
      </c>
      <c r="T451" s="203">
        <f>S451*H451</f>
        <v>0</v>
      </c>
      <c r="U451" s="35"/>
      <c r="V451" s="35"/>
      <c r="W451" s="35"/>
      <c r="X451" s="35"/>
      <c r="Y451" s="35"/>
      <c r="Z451" s="35"/>
      <c r="AA451" s="35"/>
      <c r="AB451" s="35"/>
      <c r="AC451" s="35"/>
      <c r="AD451" s="35"/>
      <c r="AE451" s="35"/>
      <c r="AR451" s="204" t="s">
        <v>212</v>
      </c>
      <c r="AT451" s="204" t="s">
        <v>208</v>
      </c>
      <c r="AU451" s="204" t="s">
        <v>80</v>
      </c>
      <c r="AY451" s="18" t="s">
        <v>206</v>
      </c>
      <c r="BE451" s="205">
        <f>IF(N451="základní",J451,0)</f>
        <v>0</v>
      </c>
      <c r="BF451" s="205">
        <f>IF(N451="snížená",J451,0)</f>
        <v>0</v>
      </c>
      <c r="BG451" s="205">
        <f>IF(N451="zákl. přenesená",J451,0)</f>
        <v>0</v>
      </c>
      <c r="BH451" s="205">
        <f>IF(N451="sníž. přenesená",J451,0)</f>
        <v>0</v>
      </c>
      <c r="BI451" s="205">
        <f>IF(N451="nulová",J451,0)</f>
        <v>0</v>
      </c>
      <c r="BJ451" s="18" t="s">
        <v>80</v>
      </c>
      <c r="BK451" s="205">
        <f>ROUND(I451*H451,2)</f>
        <v>0</v>
      </c>
      <c r="BL451" s="18" t="s">
        <v>212</v>
      </c>
      <c r="BM451" s="204" t="s">
        <v>4303</v>
      </c>
    </row>
    <row r="452" spans="1:65" s="2" customFormat="1" ht="16.5" customHeight="1">
      <c r="A452" s="35"/>
      <c r="B452" s="36"/>
      <c r="C452" s="193" t="s">
        <v>72</v>
      </c>
      <c r="D452" s="193" t="s">
        <v>208</v>
      </c>
      <c r="E452" s="194" t="s">
        <v>5651</v>
      </c>
      <c r="F452" s="195" t="s">
        <v>5652</v>
      </c>
      <c r="G452" s="196" t="s">
        <v>862</v>
      </c>
      <c r="H452" s="197">
        <v>4</v>
      </c>
      <c r="I452" s="198"/>
      <c r="J452" s="199">
        <f>ROUND(I452*H452,2)</f>
        <v>0</v>
      </c>
      <c r="K452" s="195" t="s">
        <v>19</v>
      </c>
      <c r="L452" s="40"/>
      <c r="M452" s="200" t="s">
        <v>19</v>
      </c>
      <c r="N452" s="201" t="s">
        <v>43</v>
      </c>
      <c r="O452" s="65"/>
      <c r="P452" s="202">
        <f>O452*H452</f>
        <v>0</v>
      </c>
      <c r="Q452" s="202">
        <v>0</v>
      </c>
      <c r="R452" s="202">
        <f>Q452*H452</f>
        <v>0</v>
      </c>
      <c r="S452" s="202">
        <v>0</v>
      </c>
      <c r="T452" s="203">
        <f>S452*H452</f>
        <v>0</v>
      </c>
      <c r="U452" s="35"/>
      <c r="V452" s="35"/>
      <c r="W452" s="35"/>
      <c r="X452" s="35"/>
      <c r="Y452" s="35"/>
      <c r="Z452" s="35"/>
      <c r="AA452" s="35"/>
      <c r="AB452" s="35"/>
      <c r="AC452" s="35"/>
      <c r="AD452" s="35"/>
      <c r="AE452" s="35"/>
      <c r="AR452" s="204" t="s">
        <v>212</v>
      </c>
      <c r="AT452" s="204" t="s">
        <v>208</v>
      </c>
      <c r="AU452" s="204" t="s">
        <v>80</v>
      </c>
      <c r="AY452" s="18" t="s">
        <v>206</v>
      </c>
      <c r="BE452" s="205">
        <f>IF(N452="základní",J452,0)</f>
        <v>0</v>
      </c>
      <c r="BF452" s="205">
        <f>IF(N452="snížená",J452,0)</f>
        <v>0</v>
      </c>
      <c r="BG452" s="205">
        <f>IF(N452="zákl. přenesená",J452,0)</f>
        <v>0</v>
      </c>
      <c r="BH452" s="205">
        <f>IF(N452="sníž. přenesená",J452,0)</f>
        <v>0</v>
      </c>
      <c r="BI452" s="205">
        <f>IF(N452="nulová",J452,0)</f>
        <v>0</v>
      </c>
      <c r="BJ452" s="18" t="s">
        <v>80</v>
      </c>
      <c r="BK452" s="205">
        <f>ROUND(I452*H452,2)</f>
        <v>0</v>
      </c>
      <c r="BL452" s="18" t="s">
        <v>212</v>
      </c>
      <c r="BM452" s="204" t="s">
        <v>4312</v>
      </c>
    </row>
    <row r="453" spans="1:65" s="2" customFormat="1" ht="16.5" customHeight="1">
      <c r="A453" s="35"/>
      <c r="B453" s="36"/>
      <c r="C453" s="193" t="s">
        <v>72</v>
      </c>
      <c r="D453" s="193" t="s">
        <v>208</v>
      </c>
      <c r="E453" s="194" t="s">
        <v>5653</v>
      </c>
      <c r="F453" s="195" t="s">
        <v>5654</v>
      </c>
      <c r="G453" s="196" t="s">
        <v>862</v>
      </c>
      <c r="H453" s="197">
        <v>2</v>
      </c>
      <c r="I453" s="198"/>
      <c r="J453" s="199">
        <f>ROUND(I453*H453,2)</f>
        <v>0</v>
      </c>
      <c r="K453" s="195" t="s">
        <v>19</v>
      </c>
      <c r="L453" s="40"/>
      <c r="M453" s="200" t="s">
        <v>19</v>
      </c>
      <c r="N453" s="201" t="s">
        <v>43</v>
      </c>
      <c r="O453" s="65"/>
      <c r="P453" s="202">
        <f>O453*H453</f>
        <v>0</v>
      </c>
      <c r="Q453" s="202">
        <v>0</v>
      </c>
      <c r="R453" s="202">
        <f>Q453*H453</f>
        <v>0</v>
      </c>
      <c r="S453" s="202">
        <v>0</v>
      </c>
      <c r="T453" s="203">
        <f>S453*H453</f>
        <v>0</v>
      </c>
      <c r="U453" s="35"/>
      <c r="V453" s="35"/>
      <c r="W453" s="35"/>
      <c r="X453" s="35"/>
      <c r="Y453" s="35"/>
      <c r="Z453" s="35"/>
      <c r="AA453" s="35"/>
      <c r="AB453" s="35"/>
      <c r="AC453" s="35"/>
      <c r="AD453" s="35"/>
      <c r="AE453" s="35"/>
      <c r="AR453" s="204" t="s">
        <v>212</v>
      </c>
      <c r="AT453" s="204" t="s">
        <v>208</v>
      </c>
      <c r="AU453" s="204" t="s">
        <v>80</v>
      </c>
      <c r="AY453" s="18" t="s">
        <v>206</v>
      </c>
      <c r="BE453" s="205">
        <f>IF(N453="základní",J453,0)</f>
        <v>0</v>
      </c>
      <c r="BF453" s="205">
        <f>IF(N453="snížená",J453,0)</f>
        <v>0</v>
      </c>
      <c r="BG453" s="205">
        <f>IF(N453="zákl. přenesená",J453,0)</f>
        <v>0</v>
      </c>
      <c r="BH453" s="205">
        <f>IF(N453="sníž. přenesená",J453,0)</f>
        <v>0</v>
      </c>
      <c r="BI453" s="205">
        <f>IF(N453="nulová",J453,0)</f>
        <v>0</v>
      </c>
      <c r="BJ453" s="18" t="s">
        <v>80</v>
      </c>
      <c r="BK453" s="205">
        <f>ROUND(I453*H453,2)</f>
        <v>0</v>
      </c>
      <c r="BL453" s="18" t="s">
        <v>212</v>
      </c>
      <c r="BM453" s="204" t="s">
        <v>4321</v>
      </c>
    </row>
    <row r="454" spans="1:65" s="2" customFormat="1" ht="19.5">
      <c r="A454" s="35"/>
      <c r="B454" s="36"/>
      <c r="C454" s="37"/>
      <c r="D454" s="208" t="s">
        <v>1104</v>
      </c>
      <c r="E454" s="37"/>
      <c r="F454" s="221" t="s">
        <v>5655</v>
      </c>
      <c r="G454" s="37"/>
      <c r="H454" s="37"/>
      <c r="I454" s="116"/>
      <c r="J454" s="37"/>
      <c r="K454" s="37"/>
      <c r="L454" s="40"/>
      <c r="M454" s="222"/>
      <c r="N454" s="223"/>
      <c r="O454" s="65"/>
      <c r="P454" s="65"/>
      <c r="Q454" s="65"/>
      <c r="R454" s="65"/>
      <c r="S454" s="65"/>
      <c r="T454" s="66"/>
      <c r="U454" s="35"/>
      <c r="V454" s="35"/>
      <c r="W454" s="35"/>
      <c r="X454" s="35"/>
      <c r="Y454" s="35"/>
      <c r="Z454" s="35"/>
      <c r="AA454" s="35"/>
      <c r="AB454" s="35"/>
      <c r="AC454" s="35"/>
      <c r="AD454" s="35"/>
      <c r="AE454" s="35"/>
      <c r="AT454" s="18" t="s">
        <v>1104</v>
      </c>
      <c r="AU454" s="18" t="s">
        <v>80</v>
      </c>
    </row>
    <row r="455" spans="1:65" s="2" customFormat="1" ht="21.75" customHeight="1">
      <c r="A455" s="35"/>
      <c r="B455" s="36"/>
      <c r="C455" s="193" t="s">
        <v>72</v>
      </c>
      <c r="D455" s="193" t="s">
        <v>208</v>
      </c>
      <c r="E455" s="194" t="s">
        <v>5409</v>
      </c>
      <c r="F455" s="195" t="s">
        <v>5410</v>
      </c>
      <c r="G455" s="196" t="s">
        <v>325</v>
      </c>
      <c r="H455" s="197">
        <v>90</v>
      </c>
      <c r="I455" s="198"/>
      <c r="J455" s="199">
        <f>ROUND(I455*H455,2)</f>
        <v>0</v>
      </c>
      <c r="K455" s="195" t="s">
        <v>19</v>
      </c>
      <c r="L455" s="40"/>
      <c r="M455" s="200" t="s">
        <v>19</v>
      </c>
      <c r="N455" s="201" t="s">
        <v>43</v>
      </c>
      <c r="O455" s="65"/>
      <c r="P455" s="202">
        <f>O455*H455</f>
        <v>0</v>
      </c>
      <c r="Q455" s="202">
        <v>0</v>
      </c>
      <c r="R455" s="202">
        <f>Q455*H455</f>
        <v>0</v>
      </c>
      <c r="S455" s="202">
        <v>0</v>
      </c>
      <c r="T455" s="203">
        <f>S455*H455</f>
        <v>0</v>
      </c>
      <c r="U455" s="35"/>
      <c r="V455" s="35"/>
      <c r="W455" s="35"/>
      <c r="X455" s="35"/>
      <c r="Y455" s="35"/>
      <c r="Z455" s="35"/>
      <c r="AA455" s="35"/>
      <c r="AB455" s="35"/>
      <c r="AC455" s="35"/>
      <c r="AD455" s="35"/>
      <c r="AE455" s="35"/>
      <c r="AR455" s="204" t="s">
        <v>212</v>
      </c>
      <c r="AT455" s="204" t="s">
        <v>208</v>
      </c>
      <c r="AU455" s="204" t="s">
        <v>80</v>
      </c>
      <c r="AY455" s="18" t="s">
        <v>206</v>
      </c>
      <c r="BE455" s="205">
        <f>IF(N455="základní",J455,0)</f>
        <v>0</v>
      </c>
      <c r="BF455" s="205">
        <f>IF(N455="snížená",J455,0)</f>
        <v>0</v>
      </c>
      <c r="BG455" s="205">
        <f>IF(N455="zákl. přenesená",J455,0)</f>
        <v>0</v>
      </c>
      <c r="BH455" s="205">
        <f>IF(N455="sníž. přenesená",J455,0)</f>
        <v>0</v>
      </c>
      <c r="BI455" s="205">
        <f>IF(N455="nulová",J455,0)</f>
        <v>0</v>
      </c>
      <c r="BJ455" s="18" t="s">
        <v>80</v>
      </c>
      <c r="BK455" s="205">
        <f>ROUND(I455*H455,2)</f>
        <v>0</v>
      </c>
      <c r="BL455" s="18" t="s">
        <v>212</v>
      </c>
      <c r="BM455" s="204" t="s">
        <v>4331</v>
      </c>
    </row>
    <row r="456" spans="1:65" s="2" customFormat="1" ht="16.5" customHeight="1">
      <c r="A456" s="35"/>
      <c r="B456" s="36"/>
      <c r="C456" s="193" t="s">
        <v>72</v>
      </c>
      <c r="D456" s="193" t="s">
        <v>208</v>
      </c>
      <c r="E456" s="194" t="s">
        <v>5411</v>
      </c>
      <c r="F456" s="195" t="s">
        <v>5412</v>
      </c>
      <c r="G456" s="196" t="s">
        <v>325</v>
      </c>
      <c r="H456" s="197">
        <v>15</v>
      </c>
      <c r="I456" s="198"/>
      <c r="J456" s="199">
        <f>ROUND(I456*H456,2)</f>
        <v>0</v>
      </c>
      <c r="K456" s="195" t="s">
        <v>19</v>
      </c>
      <c r="L456" s="40"/>
      <c r="M456" s="200" t="s">
        <v>19</v>
      </c>
      <c r="N456" s="201" t="s">
        <v>43</v>
      </c>
      <c r="O456" s="65"/>
      <c r="P456" s="202">
        <f>O456*H456</f>
        <v>0</v>
      </c>
      <c r="Q456" s="202">
        <v>0</v>
      </c>
      <c r="R456" s="202">
        <f>Q456*H456</f>
        <v>0</v>
      </c>
      <c r="S456" s="202">
        <v>0</v>
      </c>
      <c r="T456" s="203">
        <f>S456*H456</f>
        <v>0</v>
      </c>
      <c r="U456" s="35"/>
      <c r="V456" s="35"/>
      <c r="W456" s="35"/>
      <c r="X456" s="35"/>
      <c r="Y456" s="35"/>
      <c r="Z456" s="35"/>
      <c r="AA456" s="35"/>
      <c r="AB456" s="35"/>
      <c r="AC456" s="35"/>
      <c r="AD456" s="35"/>
      <c r="AE456" s="35"/>
      <c r="AR456" s="204" t="s">
        <v>212</v>
      </c>
      <c r="AT456" s="204" t="s">
        <v>208</v>
      </c>
      <c r="AU456" s="204" t="s">
        <v>80</v>
      </c>
      <c r="AY456" s="18" t="s">
        <v>206</v>
      </c>
      <c r="BE456" s="205">
        <f>IF(N456="základní",J456,0)</f>
        <v>0</v>
      </c>
      <c r="BF456" s="205">
        <f>IF(N456="snížená",J456,0)</f>
        <v>0</v>
      </c>
      <c r="BG456" s="205">
        <f>IF(N456="zákl. přenesená",J456,0)</f>
        <v>0</v>
      </c>
      <c r="BH456" s="205">
        <f>IF(N456="sníž. přenesená",J456,0)</f>
        <v>0</v>
      </c>
      <c r="BI456" s="205">
        <f>IF(N456="nulová",J456,0)</f>
        <v>0</v>
      </c>
      <c r="BJ456" s="18" t="s">
        <v>80</v>
      </c>
      <c r="BK456" s="205">
        <f>ROUND(I456*H456,2)</f>
        <v>0</v>
      </c>
      <c r="BL456" s="18" t="s">
        <v>212</v>
      </c>
      <c r="BM456" s="204" t="s">
        <v>4341</v>
      </c>
    </row>
    <row r="457" spans="1:65" s="12" customFormat="1" ht="25.9" customHeight="1">
      <c r="B457" s="177"/>
      <c r="C457" s="178"/>
      <c r="D457" s="179" t="s">
        <v>71</v>
      </c>
      <c r="E457" s="180" t="s">
        <v>846</v>
      </c>
      <c r="F457" s="180" t="s">
        <v>5329</v>
      </c>
      <c r="G457" s="178"/>
      <c r="H457" s="178"/>
      <c r="I457" s="181"/>
      <c r="J457" s="182">
        <f>BK457</f>
        <v>0</v>
      </c>
      <c r="K457" s="178"/>
      <c r="L457" s="183"/>
      <c r="M457" s="184"/>
      <c r="N457" s="185"/>
      <c r="O457" s="185"/>
      <c r="P457" s="186">
        <f>SUM(P458:P465)</f>
        <v>0</v>
      </c>
      <c r="Q457" s="185"/>
      <c r="R457" s="186">
        <f>SUM(R458:R465)</f>
        <v>0</v>
      </c>
      <c r="S457" s="185"/>
      <c r="T457" s="187">
        <f>SUM(T458:T465)</f>
        <v>0</v>
      </c>
      <c r="AR457" s="188" t="s">
        <v>80</v>
      </c>
      <c r="AT457" s="189" t="s">
        <v>71</v>
      </c>
      <c r="AU457" s="189" t="s">
        <v>72</v>
      </c>
      <c r="AY457" s="188" t="s">
        <v>206</v>
      </c>
      <c r="BK457" s="190">
        <f>SUM(BK458:BK465)</f>
        <v>0</v>
      </c>
    </row>
    <row r="458" spans="1:65" s="2" customFormat="1" ht="16.5" customHeight="1">
      <c r="A458" s="35"/>
      <c r="B458" s="36"/>
      <c r="C458" s="193" t="s">
        <v>72</v>
      </c>
      <c r="D458" s="193" t="s">
        <v>208</v>
      </c>
      <c r="E458" s="194" t="s">
        <v>5656</v>
      </c>
      <c r="F458" s="195" t="s">
        <v>5657</v>
      </c>
      <c r="G458" s="196" t="s">
        <v>862</v>
      </c>
      <c r="H458" s="197">
        <v>1</v>
      </c>
      <c r="I458" s="198"/>
      <c r="J458" s="199">
        <f>ROUND(I458*H458,2)</f>
        <v>0</v>
      </c>
      <c r="K458" s="195" t="s">
        <v>19</v>
      </c>
      <c r="L458" s="40"/>
      <c r="M458" s="200" t="s">
        <v>19</v>
      </c>
      <c r="N458" s="201" t="s">
        <v>43</v>
      </c>
      <c r="O458" s="65"/>
      <c r="P458" s="202">
        <f>O458*H458</f>
        <v>0</v>
      </c>
      <c r="Q458" s="202">
        <v>0</v>
      </c>
      <c r="R458" s="202">
        <f>Q458*H458</f>
        <v>0</v>
      </c>
      <c r="S458" s="202">
        <v>0</v>
      </c>
      <c r="T458" s="203">
        <f>S458*H458</f>
        <v>0</v>
      </c>
      <c r="U458" s="35"/>
      <c r="V458" s="35"/>
      <c r="W458" s="35"/>
      <c r="X458" s="35"/>
      <c r="Y458" s="35"/>
      <c r="Z458" s="35"/>
      <c r="AA458" s="35"/>
      <c r="AB458" s="35"/>
      <c r="AC458" s="35"/>
      <c r="AD458" s="35"/>
      <c r="AE458" s="35"/>
      <c r="AR458" s="204" t="s">
        <v>212</v>
      </c>
      <c r="AT458" s="204" t="s">
        <v>208</v>
      </c>
      <c r="AU458" s="204" t="s">
        <v>80</v>
      </c>
      <c r="AY458" s="18" t="s">
        <v>206</v>
      </c>
      <c r="BE458" s="205">
        <f>IF(N458="základní",J458,0)</f>
        <v>0</v>
      </c>
      <c r="BF458" s="205">
        <f>IF(N458="snížená",J458,0)</f>
        <v>0</v>
      </c>
      <c r="BG458" s="205">
        <f>IF(N458="zákl. přenesená",J458,0)</f>
        <v>0</v>
      </c>
      <c r="BH458" s="205">
        <f>IF(N458="sníž. přenesená",J458,0)</f>
        <v>0</v>
      </c>
      <c r="BI458" s="205">
        <f>IF(N458="nulová",J458,0)</f>
        <v>0</v>
      </c>
      <c r="BJ458" s="18" t="s">
        <v>80</v>
      </c>
      <c r="BK458" s="205">
        <f>ROUND(I458*H458,2)</f>
        <v>0</v>
      </c>
      <c r="BL458" s="18" t="s">
        <v>212</v>
      </c>
      <c r="BM458" s="204" t="s">
        <v>4350</v>
      </c>
    </row>
    <row r="459" spans="1:65" s="2" customFormat="1" ht="19.5">
      <c r="A459" s="35"/>
      <c r="B459" s="36"/>
      <c r="C459" s="37"/>
      <c r="D459" s="208" t="s">
        <v>1104</v>
      </c>
      <c r="E459" s="37"/>
      <c r="F459" s="221" t="s">
        <v>5658</v>
      </c>
      <c r="G459" s="37"/>
      <c r="H459" s="37"/>
      <c r="I459" s="116"/>
      <c r="J459" s="37"/>
      <c r="K459" s="37"/>
      <c r="L459" s="40"/>
      <c r="M459" s="222"/>
      <c r="N459" s="223"/>
      <c r="O459" s="65"/>
      <c r="P459" s="65"/>
      <c r="Q459" s="65"/>
      <c r="R459" s="65"/>
      <c r="S459" s="65"/>
      <c r="T459" s="66"/>
      <c r="U459" s="35"/>
      <c r="V459" s="35"/>
      <c r="W459" s="35"/>
      <c r="X459" s="35"/>
      <c r="Y459" s="35"/>
      <c r="Z459" s="35"/>
      <c r="AA459" s="35"/>
      <c r="AB459" s="35"/>
      <c r="AC459" s="35"/>
      <c r="AD459" s="35"/>
      <c r="AE459" s="35"/>
      <c r="AT459" s="18" t="s">
        <v>1104</v>
      </c>
      <c r="AU459" s="18" t="s">
        <v>80</v>
      </c>
    </row>
    <row r="460" spans="1:65" s="2" customFormat="1" ht="16.5" customHeight="1">
      <c r="A460" s="35"/>
      <c r="B460" s="36"/>
      <c r="C460" s="193" t="s">
        <v>72</v>
      </c>
      <c r="D460" s="193" t="s">
        <v>208</v>
      </c>
      <c r="E460" s="194" t="s">
        <v>5344</v>
      </c>
      <c r="F460" s="195" t="s">
        <v>5345</v>
      </c>
      <c r="G460" s="196" t="s">
        <v>887</v>
      </c>
      <c r="H460" s="197">
        <v>1</v>
      </c>
      <c r="I460" s="198"/>
      <c r="J460" s="199">
        <f t="shared" ref="J460:J465" si="170">ROUND(I460*H460,2)</f>
        <v>0</v>
      </c>
      <c r="K460" s="195" t="s">
        <v>19</v>
      </c>
      <c r="L460" s="40"/>
      <c r="M460" s="200" t="s">
        <v>19</v>
      </c>
      <c r="N460" s="201" t="s">
        <v>43</v>
      </c>
      <c r="O460" s="65"/>
      <c r="P460" s="202">
        <f t="shared" ref="P460:P465" si="171">O460*H460</f>
        <v>0</v>
      </c>
      <c r="Q460" s="202">
        <v>0</v>
      </c>
      <c r="R460" s="202">
        <f t="shared" ref="R460:R465" si="172">Q460*H460</f>
        <v>0</v>
      </c>
      <c r="S460" s="202">
        <v>0</v>
      </c>
      <c r="T460" s="203">
        <f t="shared" ref="T460:T465" si="173">S460*H460</f>
        <v>0</v>
      </c>
      <c r="U460" s="35"/>
      <c r="V460" s="35"/>
      <c r="W460" s="35"/>
      <c r="X460" s="35"/>
      <c r="Y460" s="35"/>
      <c r="Z460" s="35"/>
      <c r="AA460" s="35"/>
      <c r="AB460" s="35"/>
      <c r="AC460" s="35"/>
      <c r="AD460" s="35"/>
      <c r="AE460" s="35"/>
      <c r="AR460" s="204" t="s">
        <v>212</v>
      </c>
      <c r="AT460" s="204" t="s">
        <v>208</v>
      </c>
      <c r="AU460" s="204" t="s">
        <v>80</v>
      </c>
      <c r="AY460" s="18" t="s">
        <v>206</v>
      </c>
      <c r="BE460" s="205">
        <f t="shared" ref="BE460:BE465" si="174">IF(N460="základní",J460,0)</f>
        <v>0</v>
      </c>
      <c r="BF460" s="205">
        <f t="shared" ref="BF460:BF465" si="175">IF(N460="snížená",J460,0)</f>
        <v>0</v>
      </c>
      <c r="BG460" s="205">
        <f t="shared" ref="BG460:BG465" si="176">IF(N460="zákl. přenesená",J460,0)</f>
        <v>0</v>
      </c>
      <c r="BH460" s="205">
        <f t="shared" ref="BH460:BH465" si="177">IF(N460="sníž. přenesená",J460,0)</f>
        <v>0</v>
      </c>
      <c r="BI460" s="205">
        <f t="shared" ref="BI460:BI465" si="178">IF(N460="nulová",J460,0)</f>
        <v>0</v>
      </c>
      <c r="BJ460" s="18" t="s">
        <v>80</v>
      </c>
      <c r="BK460" s="205">
        <f t="shared" ref="BK460:BK465" si="179">ROUND(I460*H460,2)</f>
        <v>0</v>
      </c>
      <c r="BL460" s="18" t="s">
        <v>212</v>
      </c>
      <c r="BM460" s="204" t="s">
        <v>4358</v>
      </c>
    </row>
    <row r="461" spans="1:65" s="2" customFormat="1" ht="16.5" customHeight="1">
      <c r="A461" s="35"/>
      <c r="B461" s="36"/>
      <c r="C461" s="193" t="s">
        <v>72</v>
      </c>
      <c r="D461" s="193" t="s">
        <v>208</v>
      </c>
      <c r="E461" s="194" t="s">
        <v>5659</v>
      </c>
      <c r="F461" s="195" t="s">
        <v>5660</v>
      </c>
      <c r="G461" s="196" t="s">
        <v>862</v>
      </c>
      <c r="H461" s="197">
        <v>4</v>
      </c>
      <c r="I461" s="198"/>
      <c r="J461" s="199">
        <f t="shared" si="170"/>
        <v>0</v>
      </c>
      <c r="K461" s="195" t="s">
        <v>19</v>
      </c>
      <c r="L461" s="40"/>
      <c r="M461" s="200" t="s">
        <v>19</v>
      </c>
      <c r="N461" s="201" t="s">
        <v>43</v>
      </c>
      <c r="O461" s="65"/>
      <c r="P461" s="202">
        <f t="shared" si="171"/>
        <v>0</v>
      </c>
      <c r="Q461" s="202">
        <v>0</v>
      </c>
      <c r="R461" s="202">
        <f t="shared" si="172"/>
        <v>0</v>
      </c>
      <c r="S461" s="202">
        <v>0</v>
      </c>
      <c r="T461" s="203">
        <f t="shared" si="173"/>
        <v>0</v>
      </c>
      <c r="U461" s="35"/>
      <c r="V461" s="35"/>
      <c r="W461" s="35"/>
      <c r="X461" s="35"/>
      <c r="Y461" s="35"/>
      <c r="Z461" s="35"/>
      <c r="AA461" s="35"/>
      <c r="AB461" s="35"/>
      <c r="AC461" s="35"/>
      <c r="AD461" s="35"/>
      <c r="AE461" s="35"/>
      <c r="AR461" s="204" t="s">
        <v>212</v>
      </c>
      <c r="AT461" s="204" t="s">
        <v>208</v>
      </c>
      <c r="AU461" s="204" t="s">
        <v>80</v>
      </c>
      <c r="AY461" s="18" t="s">
        <v>206</v>
      </c>
      <c r="BE461" s="205">
        <f t="shared" si="174"/>
        <v>0</v>
      </c>
      <c r="BF461" s="205">
        <f t="shared" si="175"/>
        <v>0</v>
      </c>
      <c r="BG461" s="205">
        <f t="shared" si="176"/>
        <v>0</v>
      </c>
      <c r="BH461" s="205">
        <f t="shared" si="177"/>
        <v>0</v>
      </c>
      <c r="BI461" s="205">
        <f t="shared" si="178"/>
        <v>0</v>
      </c>
      <c r="BJ461" s="18" t="s">
        <v>80</v>
      </c>
      <c r="BK461" s="205">
        <f t="shared" si="179"/>
        <v>0</v>
      </c>
      <c r="BL461" s="18" t="s">
        <v>212</v>
      </c>
      <c r="BM461" s="204" t="s">
        <v>4367</v>
      </c>
    </row>
    <row r="462" spans="1:65" s="2" customFormat="1" ht="16.5" customHeight="1">
      <c r="A462" s="35"/>
      <c r="B462" s="36"/>
      <c r="C462" s="193" t="s">
        <v>72</v>
      </c>
      <c r="D462" s="193" t="s">
        <v>208</v>
      </c>
      <c r="E462" s="194" t="s">
        <v>5661</v>
      </c>
      <c r="F462" s="195" t="s">
        <v>5662</v>
      </c>
      <c r="G462" s="196" t="s">
        <v>862</v>
      </c>
      <c r="H462" s="197">
        <v>1</v>
      </c>
      <c r="I462" s="198"/>
      <c r="J462" s="199">
        <f t="shared" si="170"/>
        <v>0</v>
      </c>
      <c r="K462" s="195" t="s">
        <v>19</v>
      </c>
      <c r="L462" s="40"/>
      <c r="M462" s="200" t="s">
        <v>19</v>
      </c>
      <c r="N462" s="201" t="s">
        <v>43</v>
      </c>
      <c r="O462" s="65"/>
      <c r="P462" s="202">
        <f t="shared" si="171"/>
        <v>0</v>
      </c>
      <c r="Q462" s="202">
        <v>0</v>
      </c>
      <c r="R462" s="202">
        <f t="shared" si="172"/>
        <v>0</v>
      </c>
      <c r="S462" s="202">
        <v>0</v>
      </c>
      <c r="T462" s="203">
        <f t="shared" si="173"/>
        <v>0</v>
      </c>
      <c r="U462" s="35"/>
      <c r="V462" s="35"/>
      <c r="W462" s="35"/>
      <c r="X462" s="35"/>
      <c r="Y462" s="35"/>
      <c r="Z462" s="35"/>
      <c r="AA462" s="35"/>
      <c r="AB462" s="35"/>
      <c r="AC462" s="35"/>
      <c r="AD462" s="35"/>
      <c r="AE462" s="35"/>
      <c r="AR462" s="204" t="s">
        <v>212</v>
      </c>
      <c r="AT462" s="204" t="s">
        <v>208</v>
      </c>
      <c r="AU462" s="204" t="s">
        <v>80</v>
      </c>
      <c r="AY462" s="18" t="s">
        <v>206</v>
      </c>
      <c r="BE462" s="205">
        <f t="shared" si="174"/>
        <v>0</v>
      </c>
      <c r="BF462" s="205">
        <f t="shared" si="175"/>
        <v>0</v>
      </c>
      <c r="BG462" s="205">
        <f t="shared" si="176"/>
        <v>0</v>
      </c>
      <c r="BH462" s="205">
        <f t="shared" si="177"/>
        <v>0</v>
      </c>
      <c r="BI462" s="205">
        <f t="shared" si="178"/>
        <v>0</v>
      </c>
      <c r="BJ462" s="18" t="s">
        <v>80</v>
      </c>
      <c r="BK462" s="205">
        <f t="shared" si="179"/>
        <v>0</v>
      </c>
      <c r="BL462" s="18" t="s">
        <v>212</v>
      </c>
      <c r="BM462" s="204" t="s">
        <v>4375</v>
      </c>
    </row>
    <row r="463" spans="1:65" s="2" customFormat="1" ht="21.75" customHeight="1">
      <c r="A463" s="35"/>
      <c r="B463" s="36"/>
      <c r="C463" s="193" t="s">
        <v>72</v>
      </c>
      <c r="D463" s="193" t="s">
        <v>208</v>
      </c>
      <c r="E463" s="194" t="s">
        <v>5399</v>
      </c>
      <c r="F463" s="195" t="s">
        <v>5400</v>
      </c>
      <c r="G463" s="196" t="s">
        <v>5192</v>
      </c>
      <c r="H463" s="197">
        <v>20</v>
      </c>
      <c r="I463" s="198"/>
      <c r="J463" s="199">
        <f t="shared" si="170"/>
        <v>0</v>
      </c>
      <c r="K463" s="195" t="s">
        <v>19</v>
      </c>
      <c r="L463" s="40"/>
      <c r="M463" s="200" t="s">
        <v>19</v>
      </c>
      <c r="N463" s="201" t="s">
        <v>43</v>
      </c>
      <c r="O463" s="65"/>
      <c r="P463" s="202">
        <f t="shared" si="171"/>
        <v>0</v>
      </c>
      <c r="Q463" s="202">
        <v>0</v>
      </c>
      <c r="R463" s="202">
        <f t="shared" si="172"/>
        <v>0</v>
      </c>
      <c r="S463" s="202">
        <v>0</v>
      </c>
      <c r="T463" s="203">
        <f t="shared" si="173"/>
        <v>0</v>
      </c>
      <c r="U463" s="35"/>
      <c r="V463" s="35"/>
      <c r="W463" s="35"/>
      <c r="X463" s="35"/>
      <c r="Y463" s="35"/>
      <c r="Z463" s="35"/>
      <c r="AA463" s="35"/>
      <c r="AB463" s="35"/>
      <c r="AC463" s="35"/>
      <c r="AD463" s="35"/>
      <c r="AE463" s="35"/>
      <c r="AR463" s="204" t="s">
        <v>212</v>
      </c>
      <c r="AT463" s="204" t="s">
        <v>208</v>
      </c>
      <c r="AU463" s="204" t="s">
        <v>80</v>
      </c>
      <c r="AY463" s="18" t="s">
        <v>206</v>
      </c>
      <c r="BE463" s="205">
        <f t="shared" si="174"/>
        <v>0</v>
      </c>
      <c r="BF463" s="205">
        <f t="shared" si="175"/>
        <v>0</v>
      </c>
      <c r="BG463" s="205">
        <f t="shared" si="176"/>
        <v>0</v>
      </c>
      <c r="BH463" s="205">
        <f t="shared" si="177"/>
        <v>0</v>
      </c>
      <c r="BI463" s="205">
        <f t="shared" si="178"/>
        <v>0</v>
      </c>
      <c r="BJ463" s="18" t="s">
        <v>80</v>
      </c>
      <c r="BK463" s="205">
        <f t="shared" si="179"/>
        <v>0</v>
      </c>
      <c r="BL463" s="18" t="s">
        <v>212</v>
      </c>
      <c r="BM463" s="204" t="s">
        <v>4383</v>
      </c>
    </row>
    <row r="464" spans="1:65" s="2" customFormat="1" ht="21.75" customHeight="1">
      <c r="A464" s="35"/>
      <c r="B464" s="36"/>
      <c r="C464" s="193" t="s">
        <v>72</v>
      </c>
      <c r="D464" s="193" t="s">
        <v>208</v>
      </c>
      <c r="E464" s="194" t="s">
        <v>5403</v>
      </c>
      <c r="F464" s="195" t="s">
        <v>5404</v>
      </c>
      <c r="G464" s="196" t="s">
        <v>5192</v>
      </c>
      <c r="H464" s="197">
        <v>10</v>
      </c>
      <c r="I464" s="198"/>
      <c r="J464" s="199">
        <f t="shared" si="170"/>
        <v>0</v>
      </c>
      <c r="K464" s="195" t="s">
        <v>19</v>
      </c>
      <c r="L464" s="40"/>
      <c r="M464" s="200" t="s">
        <v>19</v>
      </c>
      <c r="N464" s="201" t="s">
        <v>43</v>
      </c>
      <c r="O464" s="65"/>
      <c r="P464" s="202">
        <f t="shared" si="171"/>
        <v>0</v>
      </c>
      <c r="Q464" s="202">
        <v>0</v>
      </c>
      <c r="R464" s="202">
        <f t="shared" si="172"/>
        <v>0</v>
      </c>
      <c r="S464" s="202">
        <v>0</v>
      </c>
      <c r="T464" s="203">
        <f t="shared" si="173"/>
        <v>0</v>
      </c>
      <c r="U464" s="35"/>
      <c r="V464" s="35"/>
      <c r="W464" s="35"/>
      <c r="X464" s="35"/>
      <c r="Y464" s="35"/>
      <c r="Z464" s="35"/>
      <c r="AA464" s="35"/>
      <c r="AB464" s="35"/>
      <c r="AC464" s="35"/>
      <c r="AD464" s="35"/>
      <c r="AE464" s="35"/>
      <c r="AR464" s="204" t="s">
        <v>212</v>
      </c>
      <c r="AT464" s="204" t="s">
        <v>208</v>
      </c>
      <c r="AU464" s="204" t="s">
        <v>80</v>
      </c>
      <c r="AY464" s="18" t="s">
        <v>206</v>
      </c>
      <c r="BE464" s="205">
        <f t="shared" si="174"/>
        <v>0</v>
      </c>
      <c r="BF464" s="205">
        <f t="shared" si="175"/>
        <v>0</v>
      </c>
      <c r="BG464" s="205">
        <f t="shared" si="176"/>
        <v>0</v>
      </c>
      <c r="BH464" s="205">
        <f t="shared" si="177"/>
        <v>0</v>
      </c>
      <c r="BI464" s="205">
        <f t="shared" si="178"/>
        <v>0</v>
      </c>
      <c r="BJ464" s="18" t="s">
        <v>80</v>
      </c>
      <c r="BK464" s="205">
        <f t="shared" si="179"/>
        <v>0</v>
      </c>
      <c r="BL464" s="18" t="s">
        <v>212</v>
      </c>
      <c r="BM464" s="204" t="s">
        <v>4391</v>
      </c>
    </row>
    <row r="465" spans="1:65" s="2" customFormat="1" ht="16.5" customHeight="1">
      <c r="A465" s="35"/>
      <c r="B465" s="36"/>
      <c r="C465" s="193" t="s">
        <v>72</v>
      </c>
      <c r="D465" s="193" t="s">
        <v>208</v>
      </c>
      <c r="E465" s="194" t="s">
        <v>5415</v>
      </c>
      <c r="F465" s="195" t="s">
        <v>5416</v>
      </c>
      <c r="G465" s="196" t="s">
        <v>325</v>
      </c>
      <c r="H465" s="197">
        <v>20</v>
      </c>
      <c r="I465" s="198"/>
      <c r="J465" s="199">
        <f t="shared" si="170"/>
        <v>0</v>
      </c>
      <c r="K465" s="195" t="s">
        <v>19</v>
      </c>
      <c r="L465" s="40"/>
      <c r="M465" s="200" t="s">
        <v>19</v>
      </c>
      <c r="N465" s="201" t="s">
        <v>43</v>
      </c>
      <c r="O465" s="65"/>
      <c r="P465" s="202">
        <f t="shared" si="171"/>
        <v>0</v>
      </c>
      <c r="Q465" s="202">
        <v>0</v>
      </c>
      <c r="R465" s="202">
        <f t="shared" si="172"/>
        <v>0</v>
      </c>
      <c r="S465" s="202">
        <v>0</v>
      </c>
      <c r="T465" s="203">
        <f t="shared" si="173"/>
        <v>0</v>
      </c>
      <c r="U465" s="35"/>
      <c r="V465" s="35"/>
      <c r="W465" s="35"/>
      <c r="X465" s="35"/>
      <c r="Y465" s="35"/>
      <c r="Z465" s="35"/>
      <c r="AA465" s="35"/>
      <c r="AB465" s="35"/>
      <c r="AC465" s="35"/>
      <c r="AD465" s="35"/>
      <c r="AE465" s="35"/>
      <c r="AR465" s="204" t="s">
        <v>212</v>
      </c>
      <c r="AT465" s="204" t="s">
        <v>208</v>
      </c>
      <c r="AU465" s="204" t="s">
        <v>80</v>
      </c>
      <c r="AY465" s="18" t="s">
        <v>206</v>
      </c>
      <c r="BE465" s="205">
        <f t="shared" si="174"/>
        <v>0</v>
      </c>
      <c r="BF465" s="205">
        <f t="shared" si="175"/>
        <v>0</v>
      </c>
      <c r="BG465" s="205">
        <f t="shared" si="176"/>
        <v>0</v>
      </c>
      <c r="BH465" s="205">
        <f t="shared" si="177"/>
        <v>0</v>
      </c>
      <c r="BI465" s="205">
        <f t="shared" si="178"/>
        <v>0</v>
      </c>
      <c r="BJ465" s="18" t="s">
        <v>80</v>
      </c>
      <c r="BK465" s="205">
        <f t="shared" si="179"/>
        <v>0</v>
      </c>
      <c r="BL465" s="18" t="s">
        <v>212</v>
      </c>
      <c r="BM465" s="204" t="s">
        <v>4400</v>
      </c>
    </row>
    <row r="466" spans="1:65" s="12" customFormat="1" ht="25.9" customHeight="1">
      <c r="B466" s="177"/>
      <c r="C466" s="178"/>
      <c r="D466" s="179" t="s">
        <v>71</v>
      </c>
      <c r="E466" s="180" t="s">
        <v>846</v>
      </c>
      <c r="F466" s="180" t="s">
        <v>5329</v>
      </c>
      <c r="G466" s="178"/>
      <c r="H466" s="178"/>
      <c r="I466" s="181"/>
      <c r="J466" s="182">
        <f>BK466</f>
        <v>0</v>
      </c>
      <c r="K466" s="178"/>
      <c r="L466" s="183"/>
      <c r="M466" s="184"/>
      <c r="N466" s="185"/>
      <c r="O466" s="185"/>
      <c r="P466" s="186">
        <f>SUM(P467:P478)</f>
        <v>0</v>
      </c>
      <c r="Q466" s="185"/>
      <c r="R466" s="186">
        <f>SUM(R467:R478)</f>
        <v>0</v>
      </c>
      <c r="S466" s="185"/>
      <c r="T466" s="187">
        <f>SUM(T467:T478)</f>
        <v>0</v>
      </c>
      <c r="AR466" s="188" t="s">
        <v>80</v>
      </c>
      <c r="AT466" s="189" t="s">
        <v>71</v>
      </c>
      <c r="AU466" s="189" t="s">
        <v>72</v>
      </c>
      <c r="AY466" s="188" t="s">
        <v>206</v>
      </c>
      <c r="BK466" s="190">
        <f>SUM(BK467:BK478)</f>
        <v>0</v>
      </c>
    </row>
    <row r="467" spans="1:65" s="2" customFormat="1" ht="16.5" customHeight="1">
      <c r="A467" s="35"/>
      <c r="B467" s="36"/>
      <c r="C467" s="193" t="s">
        <v>72</v>
      </c>
      <c r="D467" s="193" t="s">
        <v>208</v>
      </c>
      <c r="E467" s="194" t="s">
        <v>5663</v>
      </c>
      <c r="F467" s="195" t="s">
        <v>5664</v>
      </c>
      <c r="G467" s="196" t="s">
        <v>862</v>
      </c>
      <c r="H467" s="197">
        <v>1</v>
      </c>
      <c r="I467" s="198"/>
      <c r="J467" s="199">
        <f>ROUND(I467*H467,2)</f>
        <v>0</v>
      </c>
      <c r="K467" s="195" t="s">
        <v>19</v>
      </c>
      <c r="L467" s="40"/>
      <c r="M467" s="200" t="s">
        <v>19</v>
      </c>
      <c r="N467" s="201" t="s">
        <v>43</v>
      </c>
      <c r="O467" s="65"/>
      <c r="P467" s="202">
        <f>O467*H467</f>
        <v>0</v>
      </c>
      <c r="Q467" s="202">
        <v>0</v>
      </c>
      <c r="R467" s="202">
        <f>Q467*H467</f>
        <v>0</v>
      </c>
      <c r="S467" s="202">
        <v>0</v>
      </c>
      <c r="T467" s="203">
        <f>S467*H467</f>
        <v>0</v>
      </c>
      <c r="U467" s="35"/>
      <c r="V467" s="35"/>
      <c r="W467" s="35"/>
      <c r="X467" s="35"/>
      <c r="Y467" s="35"/>
      <c r="Z467" s="35"/>
      <c r="AA467" s="35"/>
      <c r="AB467" s="35"/>
      <c r="AC467" s="35"/>
      <c r="AD467" s="35"/>
      <c r="AE467" s="35"/>
      <c r="AR467" s="204" t="s">
        <v>212</v>
      </c>
      <c r="AT467" s="204" t="s">
        <v>208</v>
      </c>
      <c r="AU467" s="204" t="s">
        <v>80</v>
      </c>
      <c r="AY467" s="18" t="s">
        <v>206</v>
      </c>
      <c r="BE467" s="205">
        <f>IF(N467="základní",J467,0)</f>
        <v>0</v>
      </c>
      <c r="BF467" s="205">
        <f>IF(N467="snížená",J467,0)</f>
        <v>0</v>
      </c>
      <c r="BG467" s="205">
        <f>IF(N467="zákl. přenesená",J467,0)</f>
        <v>0</v>
      </c>
      <c r="BH467" s="205">
        <f>IF(N467="sníž. přenesená",J467,0)</f>
        <v>0</v>
      </c>
      <c r="BI467" s="205">
        <f>IF(N467="nulová",J467,0)</f>
        <v>0</v>
      </c>
      <c r="BJ467" s="18" t="s">
        <v>80</v>
      </c>
      <c r="BK467" s="205">
        <f>ROUND(I467*H467,2)</f>
        <v>0</v>
      </c>
      <c r="BL467" s="18" t="s">
        <v>212</v>
      </c>
      <c r="BM467" s="204" t="s">
        <v>4408</v>
      </c>
    </row>
    <row r="468" spans="1:65" s="2" customFormat="1" ht="19.5">
      <c r="A468" s="35"/>
      <c r="B468" s="36"/>
      <c r="C468" s="37"/>
      <c r="D468" s="208" t="s">
        <v>1104</v>
      </c>
      <c r="E468" s="37"/>
      <c r="F468" s="221" t="s">
        <v>5665</v>
      </c>
      <c r="G468" s="37"/>
      <c r="H468" s="37"/>
      <c r="I468" s="116"/>
      <c r="J468" s="37"/>
      <c r="K468" s="37"/>
      <c r="L468" s="40"/>
      <c r="M468" s="222"/>
      <c r="N468" s="223"/>
      <c r="O468" s="65"/>
      <c r="P468" s="65"/>
      <c r="Q468" s="65"/>
      <c r="R468" s="65"/>
      <c r="S468" s="65"/>
      <c r="T468" s="66"/>
      <c r="U468" s="35"/>
      <c r="V468" s="35"/>
      <c r="W468" s="35"/>
      <c r="X468" s="35"/>
      <c r="Y468" s="35"/>
      <c r="Z468" s="35"/>
      <c r="AA468" s="35"/>
      <c r="AB468" s="35"/>
      <c r="AC468" s="35"/>
      <c r="AD468" s="35"/>
      <c r="AE468" s="35"/>
      <c r="AT468" s="18" t="s">
        <v>1104</v>
      </c>
      <c r="AU468" s="18" t="s">
        <v>80</v>
      </c>
    </row>
    <row r="469" spans="1:65" s="2" customFormat="1" ht="16.5" customHeight="1">
      <c r="A469" s="35"/>
      <c r="B469" s="36"/>
      <c r="C469" s="193" t="s">
        <v>72</v>
      </c>
      <c r="D469" s="193" t="s">
        <v>208</v>
      </c>
      <c r="E469" s="194" t="s">
        <v>5344</v>
      </c>
      <c r="F469" s="195" t="s">
        <v>5345</v>
      </c>
      <c r="G469" s="196" t="s">
        <v>887</v>
      </c>
      <c r="H469" s="197">
        <v>1</v>
      </c>
      <c r="I469" s="198"/>
      <c r="J469" s="199">
        <f t="shared" ref="J469:J478" si="180">ROUND(I469*H469,2)</f>
        <v>0</v>
      </c>
      <c r="K469" s="195" t="s">
        <v>19</v>
      </c>
      <c r="L469" s="40"/>
      <c r="M469" s="200" t="s">
        <v>19</v>
      </c>
      <c r="N469" s="201" t="s">
        <v>43</v>
      </c>
      <c r="O469" s="65"/>
      <c r="P469" s="202">
        <f t="shared" ref="P469:P478" si="181">O469*H469</f>
        <v>0</v>
      </c>
      <c r="Q469" s="202">
        <v>0</v>
      </c>
      <c r="R469" s="202">
        <f t="shared" ref="R469:R478" si="182">Q469*H469</f>
        <v>0</v>
      </c>
      <c r="S469" s="202">
        <v>0</v>
      </c>
      <c r="T469" s="203">
        <f t="shared" ref="T469:T478" si="183">S469*H469</f>
        <v>0</v>
      </c>
      <c r="U469" s="35"/>
      <c r="V469" s="35"/>
      <c r="W469" s="35"/>
      <c r="X469" s="35"/>
      <c r="Y469" s="35"/>
      <c r="Z469" s="35"/>
      <c r="AA469" s="35"/>
      <c r="AB469" s="35"/>
      <c r="AC469" s="35"/>
      <c r="AD469" s="35"/>
      <c r="AE469" s="35"/>
      <c r="AR469" s="204" t="s">
        <v>212</v>
      </c>
      <c r="AT469" s="204" t="s">
        <v>208</v>
      </c>
      <c r="AU469" s="204" t="s">
        <v>80</v>
      </c>
      <c r="AY469" s="18" t="s">
        <v>206</v>
      </c>
      <c r="BE469" s="205">
        <f t="shared" ref="BE469:BE478" si="184">IF(N469="základní",J469,0)</f>
        <v>0</v>
      </c>
      <c r="BF469" s="205">
        <f t="shared" ref="BF469:BF478" si="185">IF(N469="snížená",J469,0)</f>
        <v>0</v>
      </c>
      <c r="BG469" s="205">
        <f t="shared" ref="BG469:BG478" si="186">IF(N469="zákl. přenesená",J469,0)</f>
        <v>0</v>
      </c>
      <c r="BH469" s="205">
        <f t="shared" ref="BH469:BH478" si="187">IF(N469="sníž. přenesená",J469,0)</f>
        <v>0</v>
      </c>
      <c r="BI469" s="205">
        <f t="shared" ref="BI469:BI478" si="188">IF(N469="nulová",J469,0)</f>
        <v>0</v>
      </c>
      <c r="BJ469" s="18" t="s">
        <v>80</v>
      </c>
      <c r="BK469" s="205">
        <f t="shared" ref="BK469:BK478" si="189">ROUND(I469*H469,2)</f>
        <v>0</v>
      </c>
      <c r="BL469" s="18" t="s">
        <v>212</v>
      </c>
      <c r="BM469" s="204" t="s">
        <v>4416</v>
      </c>
    </row>
    <row r="470" spans="1:65" s="2" customFormat="1" ht="16.5" customHeight="1">
      <c r="A470" s="35"/>
      <c r="B470" s="36"/>
      <c r="C470" s="193" t="s">
        <v>72</v>
      </c>
      <c r="D470" s="193" t="s">
        <v>208</v>
      </c>
      <c r="E470" s="194" t="s">
        <v>5666</v>
      </c>
      <c r="F470" s="195" t="s">
        <v>5667</v>
      </c>
      <c r="G470" s="196" t="s">
        <v>862</v>
      </c>
      <c r="H470" s="197">
        <v>2</v>
      </c>
      <c r="I470" s="198"/>
      <c r="J470" s="199">
        <f t="shared" si="180"/>
        <v>0</v>
      </c>
      <c r="K470" s="195" t="s">
        <v>19</v>
      </c>
      <c r="L470" s="40"/>
      <c r="M470" s="200" t="s">
        <v>19</v>
      </c>
      <c r="N470" s="201" t="s">
        <v>43</v>
      </c>
      <c r="O470" s="65"/>
      <c r="P470" s="202">
        <f t="shared" si="181"/>
        <v>0</v>
      </c>
      <c r="Q470" s="202">
        <v>0</v>
      </c>
      <c r="R470" s="202">
        <f t="shared" si="182"/>
        <v>0</v>
      </c>
      <c r="S470" s="202">
        <v>0</v>
      </c>
      <c r="T470" s="203">
        <f t="shared" si="183"/>
        <v>0</v>
      </c>
      <c r="U470" s="35"/>
      <c r="V470" s="35"/>
      <c r="W470" s="35"/>
      <c r="X470" s="35"/>
      <c r="Y470" s="35"/>
      <c r="Z470" s="35"/>
      <c r="AA470" s="35"/>
      <c r="AB470" s="35"/>
      <c r="AC470" s="35"/>
      <c r="AD470" s="35"/>
      <c r="AE470" s="35"/>
      <c r="AR470" s="204" t="s">
        <v>212</v>
      </c>
      <c r="AT470" s="204" t="s">
        <v>208</v>
      </c>
      <c r="AU470" s="204" t="s">
        <v>80</v>
      </c>
      <c r="AY470" s="18" t="s">
        <v>206</v>
      </c>
      <c r="BE470" s="205">
        <f t="shared" si="184"/>
        <v>0</v>
      </c>
      <c r="BF470" s="205">
        <f t="shared" si="185"/>
        <v>0</v>
      </c>
      <c r="BG470" s="205">
        <f t="shared" si="186"/>
        <v>0</v>
      </c>
      <c r="BH470" s="205">
        <f t="shared" si="187"/>
        <v>0</v>
      </c>
      <c r="BI470" s="205">
        <f t="shared" si="188"/>
        <v>0</v>
      </c>
      <c r="BJ470" s="18" t="s">
        <v>80</v>
      </c>
      <c r="BK470" s="205">
        <f t="shared" si="189"/>
        <v>0</v>
      </c>
      <c r="BL470" s="18" t="s">
        <v>212</v>
      </c>
      <c r="BM470" s="204" t="s">
        <v>4426</v>
      </c>
    </row>
    <row r="471" spans="1:65" s="2" customFormat="1" ht="16.5" customHeight="1">
      <c r="A471" s="35"/>
      <c r="B471" s="36"/>
      <c r="C471" s="193" t="s">
        <v>72</v>
      </c>
      <c r="D471" s="193" t="s">
        <v>208</v>
      </c>
      <c r="E471" s="194" t="s">
        <v>5668</v>
      </c>
      <c r="F471" s="195" t="s">
        <v>5669</v>
      </c>
      <c r="G471" s="196" t="s">
        <v>862</v>
      </c>
      <c r="H471" s="197">
        <v>24</v>
      </c>
      <c r="I471" s="198"/>
      <c r="J471" s="199">
        <f t="shared" si="180"/>
        <v>0</v>
      </c>
      <c r="K471" s="195" t="s">
        <v>19</v>
      </c>
      <c r="L471" s="40"/>
      <c r="M471" s="200" t="s">
        <v>19</v>
      </c>
      <c r="N471" s="201" t="s">
        <v>43</v>
      </c>
      <c r="O471" s="65"/>
      <c r="P471" s="202">
        <f t="shared" si="181"/>
        <v>0</v>
      </c>
      <c r="Q471" s="202">
        <v>0</v>
      </c>
      <c r="R471" s="202">
        <f t="shared" si="182"/>
        <v>0</v>
      </c>
      <c r="S471" s="202">
        <v>0</v>
      </c>
      <c r="T471" s="203">
        <f t="shared" si="183"/>
        <v>0</v>
      </c>
      <c r="U471" s="35"/>
      <c r="V471" s="35"/>
      <c r="W471" s="35"/>
      <c r="X471" s="35"/>
      <c r="Y471" s="35"/>
      <c r="Z471" s="35"/>
      <c r="AA471" s="35"/>
      <c r="AB471" s="35"/>
      <c r="AC471" s="35"/>
      <c r="AD471" s="35"/>
      <c r="AE471" s="35"/>
      <c r="AR471" s="204" t="s">
        <v>212</v>
      </c>
      <c r="AT471" s="204" t="s">
        <v>208</v>
      </c>
      <c r="AU471" s="204" t="s">
        <v>80</v>
      </c>
      <c r="AY471" s="18" t="s">
        <v>206</v>
      </c>
      <c r="BE471" s="205">
        <f t="shared" si="184"/>
        <v>0</v>
      </c>
      <c r="BF471" s="205">
        <f t="shared" si="185"/>
        <v>0</v>
      </c>
      <c r="BG471" s="205">
        <f t="shared" si="186"/>
        <v>0</v>
      </c>
      <c r="BH471" s="205">
        <f t="shared" si="187"/>
        <v>0</v>
      </c>
      <c r="BI471" s="205">
        <f t="shared" si="188"/>
        <v>0</v>
      </c>
      <c r="BJ471" s="18" t="s">
        <v>80</v>
      </c>
      <c r="BK471" s="205">
        <f t="shared" si="189"/>
        <v>0</v>
      </c>
      <c r="BL471" s="18" t="s">
        <v>212</v>
      </c>
      <c r="BM471" s="204" t="s">
        <v>4434</v>
      </c>
    </row>
    <row r="472" spans="1:65" s="2" customFormat="1" ht="16.5" customHeight="1">
      <c r="A472" s="35"/>
      <c r="B472" s="36"/>
      <c r="C472" s="193" t="s">
        <v>72</v>
      </c>
      <c r="D472" s="193" t="s">
        <v>208</v>
      </c>
      <c r="E472" s="194" t="s">
        <v>5393</v>
      </c>
      <c r="F472" s="195" t="s">
        <v>5394</v>
      </c>
      <c r="G472" s="196" t="s">
        <v>5192</v>
      </c>
      <c r="H472" s="197">
        <v>5</v>
      </c>
      <c r="I472" s="198"/>
      <c r="J472" s="199">
        <f t="shared" si="180"/>
        <v>0</v>
      </c>
      <c r="K472" s="195" t="s">
        <v>19</v>
      </c>
      <c r="L472" s="40"/>
      <c r="M472" s="200" t="s">
        <v>19</v>
      </c>
      <c r="N472" s="201" t="s">
        <v>43</v>
      </c>
      <c r="O472" s="65"/>
      <c r="P472" s="202">
        <f t="shared" si="181"/>
        <v>0</v>
      </c>
      <c r="Q472" s="202">
        <v>0</v>
      </c>
      <c r="R472" s="202">
        <f t="shared" si="182"/>
        <v>0</v>
      </c>
      <c r="S472" s="202">
        <v>0</v>
      </c>
      <c r="T472" s="203">
        <f t="shared" si="183"/>
        <v>0</v>
      </c>
      <c r="U472" s="35"/>
      <c r="V472" s="35"/>
      <c r="W472" s="35"/>
      <c r="X472" s="35"/>
      <c r="Y472" s="35"/>
      <c r="Z472" s="35"/>
      <c r="AA472" s="35"/>
      <c r="AB472" s="35"/>
      <c r="AC472" s="35"/>
      <c r="AD472" s="35"/>
      <c r="AE472" s="35"/>
      <c r="AR472" s="204" t="s">
        <v>212</v>
      </c>
      <c r="AT472" s="204" t="s">
        <v>208</v>
      </c>
      <c r="AU472" s="204" t="s">
        <v>80</v>
      </c>
      <c r="AY472" s="18" t="s">
        <v>206</v>
      </c>
      <c r="BE472" s="205">
        <f t="shared" si="184"/>
        <v>0</v>
      </c>
      <c r="BF472" s="205">
        <f t="shared" si="185"/>
        <v>0</v>
      </c>
      <c r="BG472" s="205">
        <f t="shared" si="186"/>
        <v>0</v>
      </c>
      <c r="BH472" s="205">
        <f t="shared" si="187"/>
        <v>0</v>
      </c>
      <c r="BI472" s="205">
        <f t="shared" si="188"/>
        <v>0</v>
      </c>
      <c r="BJ472" s="18" t="s">
        <v>80</v>
      </c>
      <c r="BK472" s="205">
        <f t="shared" si="189"/>
        <v>0</v>
      </c>
      <c r="BL472" s="18" t="s">
        <v>212</v>
      </c>
      <c r="BM472" s="204" t="s">
        <v>4443</v>
      </c>
    </row>
    <row r="473" spans="1:65" s="2" customFormat="1" ht="16.5" customHeight="1">
      <c r="A473" s="35"/>
      <c r="B473" s="36"/>
      <c r="C473" s="193" t="s">
        <v>72</v>
      </c>
      <c r="D473" s="193" t="s">
        <v>208</v>
      </c>
      <c r="E473" s="194" t="s">
        <v>5395</v>
      </c>
      <c r="F473" s="195" t="s">
        <v>5396</v>
      </c>
      <c r="G473" s="196" t="s">
        <v>5192</v>
      </c>
      <c r="H473" s="197">
        <v>30</v>
      </c>
      <c r="I473" s="198"/>
      <c r="J473" s="199">
        <f t="shared" si="180"/>
        <v>0</v>
      </c>
      <c r="K473" s="195" t="s">
        <v>19</v>
      </c>
      <c r="L473" s="40"/>
      <c r="M473" s="200" t="s">
        <v>19</v>
      </c>
      <c r="N473" s="201" t="s">
        <v>43</v>
      </c>
      <c r="O473" s="65"/>
      <c r="P473" s="202">
        <f t="shared" si="181"/>
        <v>0</v>
      </c>
      <c r="Q473" s="202">
        <v>0</v>
      </c>
      <c r="R473" s="202">
        <f t="shared" si="182"/>
        <v>0</v>
      </c>
      <c r="S473" s="202">
        <v>0</v>
      </c>
      <c r="T473" s="203">
        <f t="shared" si="183"/>
        <v>0</v>
      </c>
      <c r="U473" s="35"/>
      <c r="V473" s="35"/>
      <c r="W473" s="35"/>
      <c r="X473" s="35"/>
      <c r="Y473" s="35"/>
      <c r="Z473" s="35"/>
      <c r="AA473" s="35"/>
      <c r="AB473" s="35"/>
      <c r="AC473" s="35"/>
      <c r="AD473" s="35"/>
      <c r="AE473" s="35"/>
      <c r="AR473" s="204" t="s">
        <v>212</v>
      </c>
      <c r="AT473" s="204" t="s">
        <v>208</v>
      </c>
      <c r="AU473" s="204" t="s">
        <v>80</v>
      </c>
      <c r="AY473" s="18" t="s">
        <v>206</v>
      </c>
      <c r="BE473" s="205">
        <f t="shared" si="184"/>
        <v>0</v>
      </c>
      <c r="BF473" s="205">
        <f t="shared" si="185"/>
        <v>0</v>
      </c>
      <c r="BG473" s="205">
        <f t="shared" si="186"/>
        <v>0</v>
      </c>
      <c r="BH473" s="205">
        <f t="shared" si="187"/>
        <v>0</v>
      </c>
      <c r="BI473" s="205">
        <f t="shared" si="188"/>
        <v>0</v>
      </c>
      <c r="BJ473" s="18" t="s">
        <v>80</v>
      </c>
      <c r="BK473" s="205">
        <f t="shared" si="189"/>
        <v>0</v>
      </c>
      <c r="BL473" s="18" t="s">
        <v>212</v>
      </c>
      <c r="BM473" s="204" t="s">
        <v>4451</v>
      </c>
    </row>
    <row r="474" spans="1:65" s="2" customFormat="1" ht="21.75" customHeight="1">
      <c r="A474" s="35"/>
      <c r="B474" s="36"/>
      <c r="C474" s="193" t="s">
        <v>72</v>
      </c>
      <c r="D474" s="193" t="s">
        <v>208</v>
      </c>
      <c r="E474" s="194" t="s">
        <v>5403</v>
      </c>
      <c r="F474" s="195" t="s">
        <v>5404</v>
      </c>
      <c r="G474" s="196" t="s">
        <v>5192</v>
      </c>
      <c r="H474" s="197">
        <v>15</v>
      </c>
      <c r="I474" s="198"/>
      <c r="J474" s="199">
        <f t="shared" si="180"/>
        <v>0</v>
      </c>
      <c r="K474" s="195" t="s">
        <v>19</v>
      </c>
      <c r="L474" s="40"/>
      <c r="M474" s="200" t="s">
        <v>19</v>
      </c>
      <c r="N474" s="201" t="s">
        <v>43</v>
      </c>
      <c r="O474" s="65"/>
      <c r="P474" s="202">
        <f t="shared" si="181"/>
        <v>0</v>
      </c>
      <c r="Q474" s="202">
        <v>0</v>
      </c>
      <c r="R474" s="202">
        <f t="shared" si="182"/>
        <v>0</v>
      </c>
      <c r="S474" s="202">
        <v>0</v>
      </c>
      <c r="T474" s="203">
        <f t="shared" si="183"/>
        <v>0</v>
      </c>
      <c r="U474" s="35"/>
      <c r="V474" s="35"/>
      <c r="W474" s="35"/>
      <c r="X474" s="35"/>
      <c r="Y474" s="35"/>
      <c r="Z474" s="35"/>
      <c r="AA474" s="35"/>
      <c r="AB474" s="35"/>
      <c r="AC474" s="35"/>
      <c r="AD474" s="35"/>
      <c r="AE474" s="35"/>
      <c r="AR474" s="204" t="s">
        <v>212</v>
      </c>
      <c r="AT474" s="204" t="s">
        <v>208</v>
      </c>
      <c r="AU474" s="204" t="s">
        <v>80</v>
      </c>
      <c r="AY474" s="18" t="s">
        <v>206</v>
      </c>
      <c r="BE474" s="205">
        <f t="shared" si="184"/>
        <v>0</v>
      </c>
      <c r="BF474" s="205">
        <f t="shared" si="185"/>
        <v>0</v>
      </c>
      <c r="BG474" s="205">
        <f t="shared" si="186"/>
        <v>0</v>
      </c>
      <c r="BH474" s="205">
        <f t="shared" si="187"/>
        <v>0</v>
      </c>
      <c r="BI474" s="205">
        <f t="shared" si="188"/>
        <v>0</v>
      </c>
      <c r="BJ474" s="18" t="s">
        <v>80</v>
      </c>
      <c r="BK474" s="205">
        <f t="shared" si="189"/>
        <v>0</v>
      </c>
      <c r="BL474" s="18" t="s">
        <v>212</v>
      </c>
      <c r="BM474" s="204" t="s">
        <v>4461</v>
      </c>
    </row>
    <row r="475" spans="1:65" s="2" customFormat="1" ht="21.75" customHeight="1">
      <c r="A475" s="35"/>
      <c r="B475" s="36"/>
      <c r="C475" s="193" t="s">
        <v>72</v>
      </c>
      <c r="D475" s="193" t="s">
        <v>208</v>
      </c>
      <c r="E475" s="194" t="s">
        <v>5405</v>
      </c>
      <c r="F475" s="195" t="s">
        <v>5406</v>
      </c>
      <c r="G475" s="196" t="s">
        <v>5192</v>
      </c>
      <c r="H475" s="197">
        <v>10</v>
      </c>
      <c r="I475" s="198"/>
      <c r="J475" s="199">
        <f t="shared" si="180"/>
        <v>0</v>
      </c>
      <c r="K475" s="195" t="s">
        <v>19</v>
      </c>
      <c r="L475" s="40"/>
      <c r="M475" s="200" t="s">
        <v>19</v>
      </c>
      <c r="N475" s="201" t="s">
        <v>43</v>
      </c>
      <c r="O475" s="65"/>
      <c r="P475" s="202">
        <f t="shared" si="181"/>
        <v>0</v>
      </c>
      <c r="Q475" s="202">
        <v>0</v>
      </c>
      <c r="R475" s="202">
        <f t="shared" si="182"/>
        <v>0</v>
      </c>
      <c r="S475" s="202">
        <v>0</v>
      </c>
      <c r="T475" s="203">
        <f t="shared" si="183"/>
        <v>0</v>
      </c>
      <c r="U475" s="35"/>
      <c r="V475" s="35"/>
      <c r="W475" s="35"/>
      <c r="X475" s="35"/>
      <c r="Y475" s="35"/>
      <c r="Z475" s="35"/>
      <c r="AA475" s="35"/>
      <c r="AB475" s="35"/>
      <c r="AC475" s="35"/>
      <c r="AD475" s="35"/>
      <c r="AE475" s="35"/>
      <c r="AR475" s="204" t="s">
        <v>212</v>
      </c>
      <c r="AT475" s="204" t="s">
        <v>208</v>
      </c>
      <c r="AU475" s="204" t="s">
        <v>80</v>
      </c>
      <c r="AY475" s="18" t="s">
        <v>206</v>
      </c>
      <c r="BE475" s="205">
        <f t="shared" si="184"/>
        <v>0</v>
      </c>
      <c r="BF475" s="205">
        <f t="shared" si="185"/>
        <v>0</v>
      </c>
      <c r="BG475" s="205">
        <f t="shared" si="186"/>
        <v>0</v>
      </c>
      <c r="BH475" s="205">
        <f t="shared" si="187"/>
        <v>0</v>
      </c>
      <c r="BI475" s="205">
        <f t="shared" si="188"/>
        <v>0</v>
      </c>
      <c r="BJ475" s="18" t="s">
        <v>80</v>
      </c>
      <c r="BK475" s="205">
        <f t="shared" si="189"/>
        <v>0</v>
      </c>
      <c r="BL475" s="18" t="s">
        <v>212</v>
      </c>
      <c r="BM475" s="204" t="s">
        <v>4472</v>
      </c>
    </row>
    <row r="476" spans="1:65" s="2" customFormat="1" ht="21.75" customHeight="1">
      <c r="A476" s="35"/>
      <c r="B476" s="36"/>
      <c r="C476" s="193" t="s">
        <v>72</v>
      </c>
      <c r="D476" s="193" t="s">
        <v>208</v>
      </c>
      <c r="E476" s="194" t="s">
        <v>5407</v>
      </c>
      <c r="F476" s="195" t="s">
        <v>5408</v>
      </c>
      <c r="G476" s="196" t="s">
        <v>5192</v>
      </c>
      <c r="H476" s="197">
        <v>25</v>
      </c>
      <c r="I476" s="198"/>
      <c r="J476" s="199">
        <f t="shared" si="180"/>
        <v>0</v>
      </c>
      <c r="K476" s="195" t="s">
        <v>19</v>
      </c>
      <c r="L476" s="40"/>
      <c r="M476" s="200" t="s">
        <v>19</v>
      </c>
      <c r="N476" s="201" t="s">
        <v>43</v>
      </c>
      <c r="O476" s="65"/>
      <c r="P476" s="202">
        <f t="shared" si="181"/>
        <v>0</v>
      </c>
      <c r="Q476" s="202">
        <v>0</v>
      </c>
      <c r="R476" s="202">
        <f t="shared" si="182"/>
        <v>0</v>
      </c>
      <c r="S476" s="202">
        <v>0</v>
      </c>
      <c r="T476" s="203">
        <f t="shared" si="183"/>
        <v>0</v>
      </c>
      <c r="U476" s="35"/>
      <c r="V476" s="35"/>
      <c r="W476" s="35"/>
      <c r="X476" s="35"/>
      <c r="Y476" s="35"/>
      <c r="Z476" s="35"/>
      <c r="AA476" s="35"/>
      <c r="AB476" s="35"/>
      <c r="AC476" s="35"/>
      <c r="AD476" s="35"/>
      <c r="AE476" s="35"/>
      <c r="AR476" s="204" t="s">
        <v>212</v>
      </c>
      <c r="AT476" s="204" t="s">
        <v>208</v>
      </c>
      <c r="AU476" s="204" t="s">
        <v>80</v>
      </c>
      <c r="AY476" s="18" t="s">
        <v>206</v>
      </c>
      <c r="BE476" s="205">
        <f t="shared" si="184"/>
        <v>0</v>
      </c>
      <c r="BF476" s="205">
        <f t="shared" si="185"/>
        <v>0</v>
      </c>
      <c r="BG476" s="205">
        <f t="shared" si="186"/>
        <v>0</v>
      </c>
      <c r="BH476" s="205">
        <f t="shared" si="187"/>
        <v>0</v>
      </c>
      <c r="BI476" s="205">
        <f t="shared" si="188"/>
        <v>0</v>
      </c>
      <c r="BJ476" s="18" t="s">
        <v>80</v>
      </c>
      <c r="BK476" s="205">
        <f t="shared" si="189"/>
        <v>0</v>
      </c>
      <c r="BL476" s="18" t="s">
        <v>212</v>
      </c>
      <c r="BM476" s="204" t="s">
        <v>4492</v>
      </c>
    </row>
    <row r="477" spans="1:65" s="2" customFormat="1" ht="21.75" customHeight="1">
      <c r="A477" s="35"/>
      <c r="B477" s="36"/>
      <c r="C477" s="193" t="s">
        <v>72</v>
      </c>
      <c r="D477" s="193" t="s">
        <v>208</v>
      </c>
      <c r="E477" s="194" t="s">
        <v>5409</v>
      </c>
      <c r="F477" s="195" t="s">
        <v>5410</v>
      </c>
      <c r="G477" s="196" t="s">
        <v>325</v>
      </c>
      <c r="H477" s="197">
        <v>30</v>
      </c>
      <c r="I477" s="198"/>
      <c r="J477" s="199">
        <f t="shared" si="180"/>
        <v>0</v>
      </c>
      <c r="K477" s="195" t="s">
        <v>19</v>
      </c>
      <c r="L477" s="40"/>
      <c r="M477" s="200" t="s">
        <v>19</v>
      </c>
      <c r="N477" s="201" t="s">
        <v>43</v>
      </c>
      <c r="O477" s="65"/>
      <c r="P477" s="202">
        <f t="shared" si="181"/>
        <v>0</v>
      </c>
      <c r="Q477" s="202">
        <v>0</v>
      </c>
      <c r="R477" s="202">
        <f t="shared" si="182"/>
        <v>0</v>
      </c>
      <c r="S477" s="202">
        <v>0</v>
      </c>
      <c r="T477" s="203">
        <f t="shared" si="183"/>
        <v>0</v>
      </c>
      <c r="U477" s="35"/>
      <c r="V477" s="35"/>
      <c r="W477" s="35"/>
      <c r="X477" s="35"/>
      <c r="Y477" s="35"/>
      <c r="Z477" s="35"/>
      <c r="AA477" s="35"/>
      <c r="AB477" s="35"/>
      <c r="AC477" s="35"/>
      <c r="AD477" s="35"/>
      <c r="AE477" s="35"/>
      <c r="AR477" s="204" t="s">
        <v>212</v>
      </c>
      <c r="AT477" s="204" t="s">
        <v>208</v>
      </c>
      <c r="AU477" s="204" t="s">
        <v>80</v>
      </c>
      <c r="AY477" s="18" t="s">
        <v>206</v>
      </c>
      <c r="BE477" s="205">
        <f t="shared" si="184"/>
        <v>0</v>
      </c>
      <c r="BF477" s="205">
        <f t="shared" si="185"/>
        <v>0</v>
      </c>
      <c r="BG477" s="205">
        <f t="shared" si="186"/>
        <v>0</v>
      </c>
      <c r="BH477" s="205">
        <f t="shared" si="187"/>
        <v>0</v>
      </c>
      <c r="BI477" s="205">
        <f t="shared" si="188"/>
        <v>0</v>
      </c>
      <c r="BJ477" s="18" t="s">
        <v>80</v>
      </c>
      <c r="BK477" s="205">
        <f t="shared" si="189"/>
        <v>0</v>
      </c>
      <c r="BL477" s="18" t="s">
        <v>212</v>
      </c>
      <c r="BM477" s="204" t="s">
        <v>4500</v>
      </c>
    </row>
    <row r="478" spans="1:65" s="2" customFormat="1" ht="16.5" customHeight="1">
      <c r="A478" s="35"/>
      <c r="B478" s="36"/>
      <c r="C478" s="193" t="s">
        <v>72</v>
      </c>
      <c r="D478" s="193" t="s">
        <v>208</v>
      </c>
      <c r="E478" s="194" t="s">
        <v>5415</v>
      </c>
      <c r="F478" s="195" t="s">
        <v>5416</v>
      </c>
      <c r="G478" s="196" t="s">
        <v>325</v>
      </c>
      <c r="H478" s="197">
        <v>10</v>
      </c>
      <c r="I478" s="198"/>
      <c r="J478" s="199">
        <f t="shared" si="180"/>
        <v>0</v>
      </c>
      <c r="K478" s="195" t="s">
        <v>19</v>
      </c>
      <c r="L478" s="40"/>
      <c r="M478" s="200" t="s">
        <v>19</v>
      </c>
      <c r="N478" s="201" t="s">
        <v>43</v>
      </c>
      <c r="O478" s="65"/>
      <c r="P478" s="202">
        <f t="shared" si="181"/>
        <v>0</v>
      </c>
      <c r="Q478" s="202">
        <v>0</v>
      </c>
      <c r="R478" s="202">
        <f t="shared" si="182"/>
        <v>0</v>
      </c>
      <c r="S478" s="202">
        <v>0</v>
      </c>
      <c r="T478" s="203">
        <f t="shared" si="183"/>
        <v>0</v>
      </c>
      <c r="U478" s="35"/>
      <c r="V478" s="35"/>
      <c r="W478" s="35"/>
      <c r="X478" s="35"/>
      <c r="Y478" s="35"/>
      <c r="Z478" s="35"/>
      <c r="AA478" s="35"/>
      <c r="AB478" s="35"/>
      <c r="AC478" s="35"/>
      <c r="AD478" s="35"/>
      <c r="AE478" s="35"/>
      <c r="AR478" s="204" t="s">
        <v>212</v>
      </c>
      <c r="AT478" s="204" t="s">
        <v>208</v>
      </c>
      <c r="AU478" s="204" t="s">
        <v>80</v>
      </c>
      <c r="AY478" s="18" t="s">
        <v>206</v>
      </c>
      <c r="BE478" s="205">
        <f t="shared" si="184"/>
        <v>0</v>
      </c>
      <c r="BF478" s="205">
        <f t="shared" si="185"/>
        <v>0</v>
      </c>
      <c r="BG478" s="205">
        <f t="shared" si="186"/>
        <v>0</v>
      </c>
      <c r="BH478" s="205">
        <f t="shared" si="187"/>
        <v>0</v>
      </c>
      <c r="BI478" s="205">
        <f t="shared" si="188"/>
        <v>0</v>
      </c>
      <c r="BJ478" s="18" t="s">
        <v>80</v>
      </c>
      <c r="BK478" s="205">
        <f t="shared" si="189"/>
        <v>0</v>
      </c>
      <c r="BL478" s="18" t="s">
        <v>212</v>
      </c>
      <c r="BM478" s="204" t="s">
        <v>4510</v>
      </c>
    </row>
    <row r="479" spans="1:65" s="12" customFormat="1" ht="25.9" customHeight="1">
      <c r="B479" s="177"/>
      <c r="C479" s="178"/>
      <c r="D479" s="179" t="s">
        <v>71</v>
      </c>
      <c r="E479" s="180" t="s">
        <v>846</v>
      </c>
      <c r="F479" s="180" t="s">
        <v>5329</v>
      </c>
      <c r="G479" s="178"/>
      <c r="H479" s="178"/>
      <c r="I479" s="181"/>
      <c r="J479" s="182">
        <f>BK479</f>
        <v>0</v>
      </c>
      <c r="K479" s="178"/>
      <c r="L479" s="183"/>
      <c r="M479" s="184"/>
      <c r="N479" s="185"/>
      <c r="O479" s="185"/>
      <c r="P479" s="186">
        <f>SUM(P480:P486)</f>
        <v>0</v>
      </c>
      <c r="Q479" s="185"/>
      <c r="R479" s="186">
        <f>SUM(R480:R486)</f>
        <v>0</v>
      </c>
      <c r="S479" s="185"/>
      <c r="T479" s="187">
        <f>SUM(T480:T486)</f>
        <v>0</v>
      </c>
      <c r="AR479" s="188" t="s">
        <v>80</v>
      </c>
      <c r="AT479" s="189" t="s">
        <v>71</v>
      </c>
      <c r="AU479" s="189" t="s">
        <v>72</v>
      </c>
      <c r="AY479" s="188" t="s">
        <v>206</v>
      </c>
      <c r="BK479" s="190">
        <f>SUM(BK480:BK486)</f>
        <v>0</v>
      </c>
    </row>
    <row r="480" spans="1:65" s="2" customFormat="1" ht="16.5" customHeight="1">
      <c r="A480" s="35"/>
      <c r="B480" s="36"/>
      <c r="C480" s="193" t="s">
        <v>72</v>
      </c>
      <c r="D480" s="193" t="s">
        <v>208</v>
      </c>
      <c r="E480" s="194" t="s">
        <v>5670</v>
      </c>
      <c r="F480" s="195" t="s">
        <v>5671</v>
      </c>
      <c r="G480" s="196" t="s">
        <v>862</v>
      </c>
      <c r="H480" s="197">
        <v>1</v>
      </c>
      <c r="I480" s="198"/>
      <c r="J480" s="199">
        <f>ROUND(I480*H480,2)</f>
        <v>0</v>
      </c>
      <c r="K480" s="195" t="s">
        <v>19</v>
      </c>
      <c r="L480" s="40"/>
      <c r="M480" s="200" t="s">
        <v>19</v>
      </c>
      <c r="N480" s="201" t="s">
        <v>43</v>
      </c>
      <c r="O480" s="65"/>
      <c r="P480" s="202">
        <f>O480*H480</f>
        <v>0</v>
      </c>
      <c r="Q480" s="202">
        <v>0</v>
      </c>
      <c r="R480" s="202">
        <f>Q480*H480</f>
        <v>0</v>
      </c>
      <c r="S480" s="202">
        <v>0</v>
      </c>
      <c r="T480" s="203">
        <f>S480*H480</f>
        <v>0</v>
      </c>
      <c r="U480" s="35"/>
      <c r="V480" s="35"/>
      <c r="W480" s="35"/>
      <c r="X480" s="35"/>
      <c r="Y480" s="35"/>
      <c r="Z480" s="35"/>
      <c r="AA480" s="35"/>
      <c r="AB480" s="35"/>
      <c r="AC480" s="35"/>
      <c r="AD480" s="35"/>
      <c r="AE480" s="35"/>
      <c r="AR480" s="204" t="s">
        <v>212</v>
      </c>
      <c r="AT480" s="204" t="s">
        <v>208</v>
      </c>
      <c r="AU480" s="204" t="s">
        <v>80</v>
      </c>
      <c r="AY480" s="18" t="s">
        <v>206</v>
      </c>
      <c r="BE480" s="205">
        <f>IF(N480="základní",J480,0)</f>
        <v>0</v>
      </c>
      <c r="BF480" s="205">
        <f>IF(N480="snížená",J480,0)</f>
        <v>0</v>
      </c>
      <c r="BG480" s="205">
        <f>IF(N480="zákl. přenesená",J480,0)</f>
        <v>0</v>
      </c>
      <c r="BH480" s="205">
        <f>IF(N480="sníž. přenesená",J480,0)</f>
        <v>0</v>
      </c>
      <c r="BI480" s="205">
        <f>IF(N480="nulová",J480,0)</f>
        <v>0</v>
      </c>
      <c r="BJ480" s="18" t="s">
        <v>80</v>
      </c>
      <c r="BK480" s="205">
        <f>ROUND(I480*H480,2)</f>
        <v>0</v>
      </c>
      <c r="BL480" s="18" t="s">
        <v>212</v>
      </c>
      <c r="BM480" s="204" t="s">
        <v>4520</v>
      </c>
    </row>
    <row r="481" spans="1:65" s="2" customFormat="1" ht="19.5">
      <c r="A481" s="35"/>
      <c r="B481" s="36"/>
      <c r="C481" s="37"/>
      <c r="D481" s="208" t="s">
        <v>1104</v>
      </c>
      <c r="E481" s="37"/>
      <c r="F481" s="221" t="s">
        <v>5658</v>
      </c>
      <c r="G481" s="37"/>
      <c r="H481" s="37"/>
      <c r="I481" s="116"/>
      <c r="J481" s="37"/>
      <c r="K481" s="37"/>
      <c r="L481" s="40"/>
      <c r="M481" s="222"/>
      <c r="N481" s="223"/>
      <c r="O481" s="65"/>
      <c r="P481" s="65"/>
      <c r="Q481" s="65"/>
      <c r="R481" s="65"/>
      <c r="S481" s="65"/>
      <c r="T481" s="66"/>
      <c r="U481" s="35"/>
      <c r="V481" s="35"/>
      <c r="W481" s="35"/>
      <c r="X481" s="35"/>
      <c r="Y481" s="35"/>
      <c r="Z481" s="35"/>
      <c r="AA481" s="35"/>
      <c r="AB481" s="35"/>
      <c r="AC481" s="35"/>
      <c r="AD481" s="35"/>
      <c r="AE481" s="35"/>
      <c r="AT481" s="18" t="s">
        <v>1104</v>
      </c>
      <c r="AU481" s="18" t="s">
        <v>80</v>
      </c>
    </row>
    <row r="482" spans="1:65" s="2" customFormat="1" ht="16.5" customHeight="1">
      <c r="A482" s="35"/>
      <c r="B482" s="36"/>
      <c r="C482" s="193" t="s">
        <v>72</v>
      </c>
      <c r="D482" s="193" t="s">
        <v>208</v>
      </c>
      <c r="E482" s="194" t="s">
        <v>5344</v>
      </c>
      <c r="F482" s="195" t="s">
        <v>5345</v>
      </c>
      <c r="G482" s="196" t="s">
        <v>887</v>
      </c>
      <c r="H482" s="197">
        <v>1</v>
      </c>
      <c r="I482" s="198"/>
      <c r="J482" s="199">
        <f>ROUND(I482*H482,2)</f>
        <v>0</v>
      </c>
      <c r="K482" s="195" t="s">
        <v>19</v>
      </c>
      <c r="L482" s="40"/>
      <c r="M482" s="200" t="s">
        <v>19</v>
      </c>
      <c r="N482" s="201" t="s">
        <v>43</v>
      </c>
      <c r="O482" s="65"/>
      <c r="P482" s="202">
        <f>O482*H482</f>
        <v>0</v>
      </c>
      <c r="Q482" s="202">
        <v>0</v>
      </c>
      <c r="R482" s="202">
        <f>Q482*H482</f>
        <v>0</v>
      </c>
      <c r="S482" s="202">
        <v>0</v>
      </c>
      <c r="T482" s="203">
        <f>S482*H482</f>
        <v>0</v>
      </c>
      <c r="U482" s="35"/>
      <c r="V482" s="35"/>
      <c r="W482" s="35"/>
      <c r="X482" s="35"/>
      <c r="Y482" s="35"/>
      <c r="Z482" s="35"/>
      <c r="AA482" s="35"/>
      <c r="AB482" s="35"/>
      <c r="AC482" s="35"/>
      <c r="AD482" s="35"/>
      <c r="AE482" s="35"/>
      <c r="AR482" s="204" t="s">
        <v>212</v>
      </c>
      <c r="AT482" s="204" t="s">
        <v>208</v>
      </c>
      <c r="AU482" s="204" t="s">
        <v>80</v>
      </c>
      <c r="AY482" s="18" t="s">
        <v>206</v>
      </c>
      <c r="BE482" s="205">
        <f>IF(N482="základní",J482,0)</f>
        <v>0</v>
      </c>
      <c r="BF482" s="205">
        <f>IF(N482="snížená",J482,0)</f>
        <v>0</v>
      </c>
      <c r="BG482" s="205">
        <f>IF(N482="zákl. přenesená",J482,0)</f>
        <v>0</v>
      </c>
      <c r="BH482" s="205">
        <f>IF(N482="sníž. přenesená",J482,0)</f>
        <v>0</v>
      </c>
      <c r="BI482" s="205">
        <f>IF(N482="nulová",J482,0)</f>
        <v>0</v>
      </c>
      <c r="BJ482" s="18" t="s">
        <v>80</v>
      </c>
      <c r="BK482" s="205">
        <f>ROUND(I482*H482,2)</f>
        <v>0</v>
      </c>
      <c r="BL482" s="18" t="s">
        <v>212</v>
      </c>
      <c r="BM482" s="204" t="s">
        <v>4530</v>
      </c>
    </row>
    <row r="483" spans="1:65" s="2" customFormat="1" ht="16.5" customHeight="1">
      <c r="A483" s="35"/>
      <c r="B483" s="36"/>
      <c r="C483" s="193" t="s">
        <v>72</v>
      </c>
      <c r="D483" s="193" t="s">
        <v>208</v>
      </c>
      <c r="E483" s="194" t="s">
        <v>5672</v>
      </c>
      <c r="F483" s="195" t="s">
        <v>5673</v>
      </c>
      <c r="G483" s="196" t="s">
        <v>862</v>
      </c>
      <c r="H483" s="197">
        <v>1</v>
      </c>
      <c r="I483" s="198"/>
      <c r="J483" s="199">
        <f>ROUND(I483*H483,2)</f>
        <v>0</v>
      </c>
      <c r="K483" s="195" t="s">
        <v>19</v>
      </c>
      <c r="L483" s="40"/>
      <c r="M483" s="200" t="s">
        <v>19</v>
      </c>
      <c r="N483" s="201" t="s">
        <v>43</v>
      </c>
      <c r="O483" s="65"/>
      <c r="P483" s="202">
        <f>O483*H483</f>
        <v>0</v>
      </c>
      <c r="Q483" s="202">
        <v>0</v>
      </c>
      <c r="R483" s="202">
        <f>Q483*H483</f>
        <v>0</v>
      </c>
      <c r="S483" s="202">
        <v>0</v>
      </c>
      <c r="T483" s="203">
        <f>S483*H483</f>
        <v>0</v>
      </c>
      <c r="U483" s="35"/>
      <c r="V483" s="35"/>
      <c r="W483" s="35"/>
      <c r="X483" s="35"/>
      <c r="Y483" s="35"/>
      <c r="Z483" s="35"/>
      <c r="AA483" s="35"/>
      <c r="AB483" s="35"/>
      <c r="AC483" s="35"/>
      <c r="AD483" s="35"/>
      <c r="AE483" s="35"/>
      <c r="AR483" s="204" t="s">
        <v>212</v>
      </c>
      <c r="AT483" s="204" t="s">
        <v>208</v>
      </c>
      <c r="AU483" s="204" t="s">
        <v>80</v>
      </c>
      <c r="AY483" s="18" t="s">
        <v>206</v>
      </c>
      <c r="BE483" s="205">
        <f>IF(N483="základní",J483,0)</f>
        <v>0</v>
      </c>
      <c r="BF483" s="205">
        <f>IF(N483="snížená",J483,0)</f>
        <v>0</v>
      </c>
      <c r="BG483" s="205">
        <f>IF(N483="zákl. přenesená",J483,0)</f>
        <v>0</v>
      </c>
      <c r="BH483" s="205">
        <f>IF(N483="sníž. přenesená",J483,0)</f>
        <v>0</v>
      </c>
      <c r="BI483" s="205">
        <f>IF(N483="nulová",J483,0)</f>
        <v>0</v>
      </c>
      <c r="BJ483" s="18" t="s">
        <v>80</v>
      </c>
      <c r="BK483" s="205">
        <f>ROUND(I483*H483,2)</f>
        <v>0</v>
      </c>
      <c r="BL483" s="18" t="s">
        <v>212</v>
      </c>
      <c r="BM483" s="204" t="s">
        <v>4550</v>
      </c>
    </row>
    <row r="484" spans="1:65" s="2" customFormat="1" ht="19.5">
      <c r="A484" s="35"/>
      <c r="B484" s="36"/>
      <c r="C484" s="37"/>
      <c r="D484" s="208" t="s">
        <v>1104</v>
      </c>
      <c r="E484" s="37"/>
      <c r="F484" s="221" t="s">
        <v>5600</v>
      </c>
      <c r="G484" s="37"/>
      <c r="H484" s="37"/>
      <c r="I484" s="116"/>
      <c r="J484" s="37"/>
      <c r="K484" s="37"/>
      <c r="L484" s="40"/>
      <c r="M484" s="222"/>
      <c r="N484" s="223"/>
      <c r="O484" s="65"/>
      <c r="P484" s="65"/>
      <c r="Q484" s="65"/>
      <c r="R484" s="65"/>
      <c r="S484" s="65"/>
      <c r="T484" s="66"/>
      <c r="U484" s="35"/>
      <c r="V484" s="35"/>
      <c r="W484" s="35"/>
      <c r="X484" s="35"/>
      <c r="Y484" s="35"/>
      <c r="Z484" s="35"/>
      <c r="AA484" s="35"/>
      <c r="AB484" s="35"/>
      <c r="AC484" s="35"/>
      <c r="AD484" s="35"/>
      <c r="AE484" s="35"/>
      <c r="AT484" s="18" t="s">
        <v>1104</v>
      </c>
      <c r="AU484" s="18" t="s">
        <v>80</v>
      </c>
    </row>
    <row r="485" spans="1:65" s="2" customFormat="1" ht="16.5" customHeight="1">
      <c r="A485" s="35"/>
      <c r="B485" s="36"/>
      <c r="C485" s="193" t="s">
        <v>72</v>
      </c>
      <c r="D485" s="193" t="s">
        <v>208</v>
      </c>
      <c r="E485" s="194" t="s">
        <v>5674</v>
      </c>
      <c r="F485" s="195" t="s">
        <v>5675</v>
      </c>
      <c r="G485" s="196" t="s">
        <v>862</v>
      </c>
      <c r="H485" s="197">
        <v>1</v>
      </c>
      <c r="I485" s="198"/>
      <c r="J485" s="199">
        <f>ROUND(I485*H485,2)</f>
        <v>0</v>
      </c>
      <c r="K485" s="195" t="s">
        <v>19</v>
      </c>
      <c r="L485" s="40"/>
      <c r="M485" s="200" t="s">
        <v>19</v>
      </c>
      <c r="N485" s="201" t="s">
        <v>43</v>
      </c>
      <c r="O485" s="65"/>
      <c r="P485" s="202">
        <f>O485*H485</f>
        <v>0</v>
      </c>
      <c r="Q485" s="202">
        <v>0</v>
      </c>
      <c r="R485" s="202">
        <f>Q485*H485</f>
        <v>0</v>
      </c>
      <c r="S485" s="202">
        <v>0</v>
      </c>
      <c r="T485" s="203">
        <f>S485*H485</f>
        <v>0</v>
      </c>
      <c r="U485" s="35"/>
      <c r="V485" s="35"/>
      <c r="W485" s="35"/>
      <c r="X485" s="35"/>
      <c r="Y485" s="35"/>
      <c r="Z485" s="35"/>
      <c r="AA485" s="35"/>
      <c r="AB485" s="35"/>
      <c r="AC485" s="35"/>
      <c r="AD485" s="35"/>
      <c r="AE485" s="35"/>
      <c r="AR485" s="204" t="s">
        <v>212</v>
      </c>
      <c r="AT485" s="204" t="s">
        <v>208</v>
      </c>
      <c r="AU485" s="204" t="s">
        <v>80</v>
      </c>
      <c r="AY485" s="18" t="s">
        <v>206</v>
      </c>
      <c r="BE485" s="205">
        <f>IF(N485="základní",J485,0)</f>
        <v>0</v>
      </c>
      <c r="BF485" s="205">
        <f>IF(N485="snížená",J485,0)</f>
        <v>0</v>
      </c>
      <c r="BG485" s="205">
        <f>IF(N485="zákl. přenesená",J485,0)</f>
        <v>0</v>
      </c>
      <c r="BH485" s="205">
        <f>IF(N485="sníž. přenesená",J485,0)</f>
        <v>0</v>
      </c>
      <c r="BI485" s="205">
        <f>IF(N485="nulová",J485,0)</f>
        <v>0</v>
      </c>
      <c r="BJ485" s="18" t="s">
        <v>80</v>
      </c>
      <c r="BK485" s="205">
        <f>ROUND(I485*H485,2)</f>
        <v>0</v>
      </c>
      <c r="BL485" s="18" t="s">
        <v>212</v>
      </c>
      <c r="BM485" s="204" t="s">
        <v>4563</v>
      </c>
    </row>
    <row r="486" spans="1:65" s="2" customFormat="1" ht="21.75" customHeight="1">
      <c r="A486" s="35"/>
      <c r="B486" s="36"/>
      <c r="C486" s="193" t="s">
        <v>72</v>
      </c>
      <c r="D486" s="193" t="s">
        <v>208</v>
      </c>
      <c r="E486" s="194" t="s">
        <v>5403</v>
      </c>
      <c r="F486" s="195" t="s">
        <v>5404</v>
      </c>
      <c r="G486" s="196" t="s">
        <v>5192</v>
      </c>
      <c r="H486" s="197">
        <v>35</v>
      </c>
      <c r="I486" s="198"/>
      <c r="J486" s="199">
        <f>ROUND(I486*H486,2)</f>
        <v>0</v>
      </c>
      <c r="K486" s="195" t="s">
        <v>19</v>
      </c>
      <c r="L486" s="40"/>
      <c r="M486" s="200" t="s">
        <v>19</v>
      </c>
      <c r="N486" s="201" t="s">
        <v>43</v>
      </c>
      <c r="O486" s="65"/>
      <c r="P486" s="202">
        <f>O486*H486</f>
        <v>0</v>
      </c>
      <c r="Q486" s="202">
        <v>0</v>
      </c>
      <c r="R486" s="202">
        <f>Q486*H486</f>
        <v>0</v>
      </c>
      <c r="S486" s="202">
        <v>0</v>
      </c>
      <c r="T486" s="203">
        <f>S486*H486</f>
        <v>0</v>
      </c>
      <c r="U486" s="35"/>
      <c r="V486" s="35"/>
      <c r="W486" s="35"/>
      <c r="X486" s="35"/>
      <c r="Y486" s="35"/>
      <c r="Z486" s="35"/>
      <c r="AA486" s="35"/>
      <c r="AB486" s="35"/>
      <c r="AC486" s="35"/>
      <c r="AD486" s="35"/>
      <c r="AE486" s="35"/>
      <c r="AR486" s="204" t="s">
        <v>212</v>
      </c>
      <c r="AT486" s="204" t="s">
        <v>208</v>
      </c>
      <c r="AU486" s="204" t="s">
        <v>80</v>
      </c>
      <c r="AY486" s="18" t="s">
        <v>206</v>
      </c>
      <c r="BE486" s="205">
        <f>IF(N486="základní",J486,0)</f>
        <v>0</v>
      </c>
      <c r="BF486" s="205">
        <f>IF(N486="snížená",J486,0)</f>
        <v>0</v>
      </c>
      <c r="BG486" s="205">
        <f>IF(N486="zákl. přenesená",J486,0)</f>
        <v>0</v>
      </c>
      <c r="BH486" s="205">
        <f>IF(N486="sníž. přenesená",J486,0)</f>
        <v>0</v>
      </c>
      <c r="BI486" s="205">
        <f>IF(N486="nulová",J486,0)</f>
        <v>0</v>
      </c>
      <c r="BJ486" s="18" t="s">
        <v>80</v>
      </c>
      <c r="BK486" s="205">
        <f>ROUND(I486*H486,2)</f>
        <v>0</v>
      </c>
      <c r="BL486" s="18" t="s">
        <v>212</v>
      </c>
      <c r="BM486" s="204" t="s">
        <v>4573</v>
      </c>
    </row>
    <row r="487" spans="1:65" s="12" customFormat="1" ht="25.9" customHeight="1">
      <c r="B487" s="177"/>
      <c r="C487" s="178"/>
      <c r="D487" s="179" t="s">
        <v>71</v>
      </c>
      <c r="E487" s="180" t="s">
        <v>846</v>
      </c>
      <c r="F487" s="180" t="s">
        <v>5329</v>
      </c>
      <c r="G487" s="178"/>
      <c r="H487" s="178"/>
      <c r="I487" s="181"/>
      <c r="J487" s="182">
        <f>BK487</f>
        <v>0</v>
      </c>
      <c r="K487" s="178"/>
      <c r="L487" s="183"/>
      <c r="M487" s="184"/>
      <c r="N487" s="185"/>
      <c r="O487" s="185"/>
      <c r="P487" s="186">
        <f>SUM(P488:P495)</f>
        <v>0</v>
      </c>
      <c r="Q487" s="185"/>
      <c r="R487" s="186">
        <f>SUM(R488:R495)</f>
        <v>0</v>
      </c>
      <c r="S487" s="185"/>
      <c r="T487" s="187">
        <f>SUM(T488:T495)</f>
        <v>0</v>
      </c>
      <c r="AR487" s="188" t="s">
        <v>80</v>
      </c>
      <c r="AT487" s="189" t="s">
        <v>71</v>
      </c>
      <c r="AU487" s="189" t="s">
        <v>72</v>
      </c>
      <c r="AY487" s="188" t="s">
        <v>206</v>
      </c>
      <c r="BK487" s="190">
        <f>SUM(BK488:BK495)</f>
        <v>0</v>
      </c>
    </row>
    <row r="488" spans="1:65" s="2" customFormat="1" ht="16.5" customHeight="1">
      <c r="A488" s="35"/>
      <c r="B488" s="36"/>
      <c r="C488" s="193" t="s">
        <v>72</v>
      </c>
      <c r="D488" s="193" t="s">
        <v>208</v>
      </c>
      <c r="E488" s="194" t="s">
        <v>5676</v>
      </c>
      <c r="F488" s="195" t="s">
        <v>5677</v>
      </c>
      <c r="G488" s="196" t="s">
        <v>862</v>
      </c>
      <c r="H488" s="197">
        <v>1</v>
      </c>
      <c r="I488" s="198"/>
      <c r="J488" s="199">
        <f>ROUND(I488*H488,2)</f>
        <v>0</v>
      </c>
      <c r="K488" s="195" t="s">
        <v>19</v>
      </c>
      <c r="L488" s="40"/>
      <c r="M488" s="200" t="s">
        <v>19</v>
      </c>
      <c r="N488" s="201" t="s">
        <v>43</v>
      </c>
      <c r="O488" s="65"/>
      <c r="P488" s="202">
        <f>O488*H488</f>
        <v>0</v>
      </c>
      <c r="Q488" s="202">
        <v>0</v>
      </c>
      <c r="R488" s="202">
        <f>Q488*H488</f>
        <v>0</v>
      </c>
      <c r="S488" s="202">
        <v>0</v>
      </c>
      <c r="T488" s="203">
        <f>S488*H488</f>
        <v>0</v>
      </c>
      <c r="U488" s="35"/>
      <c r="V488" s="35"/>
      <c r="W488" s="35"/>
      <c r="X488" s="35"/>
      <c r="Y488" s="35"/>
      <c r="Z488" s="35"/>
      <c r="AA488" s="35"/>
      <c r="AB488" s="35"/>
      <c r="AC488" s="35"/>
      <c r="AD488" s="35"/>
      <c r="AE488" s="35"/>
      <c r="AR488" s="204" t="s">
        <v>212</v>
      </c>
      <c r="AT488" s="204" t="s">
        <v>208</v>
      </c>
      <c r="AU488" s="204" t="s">
        <v>80</v>
      </c>
      <c r="AY488" s="18" t="s">
        <v>206</v>
      </c>
      <c r="BE488" s="205">
        <f>IF(N488="základní",J488,0)</f>
        <v>0</v>
      </c>
      <c r="BF488" s="205">
        <f>IF(N488="snížená",J488,0)</f>
        <v>0</v>
      </c>
      <c r="BG488" s="205">
        <f>IF(N488="zákl. přenesená",J488,0)</f>
        <v>0</v>
      </c>
      <c r="BH488" s="205">
        <f>IF(N488="sníž. přenesená",J488,0)</f>
        <v>0</v>
      </c>
      <c r="BI488" s="205">
        <f>IF(N488="nulová",J488,0)</f>
        <v>0</v>
      </c>
      <c r="BJ488" s="18" t="s">
        <v>80</v>
      </c>
      <c r="BK488" s="205">
        <f>ROUND(I488*H488,2)</f>
        <v>0</v>
      </c>
      <c r="BL488" s="18" t="s">
        <v>212</v>
      </c>
      <c r="BM488" s="204" t="s">
        <v>4581</v>
      </c>
    </row>
    <row r="489" spans="1:65" s="2" customFormat="1" ht="19.5">
      <c r="A489" s="35"/>
      <c r="B489" s="36"/>
      <c r="C489" s="37"/>
      <c r="D489" s="208" t="s">
        <v>1104</v>
      </c>
      <c r="E489" s="37"/>
      <c r="F489" s="221" t="s">
        <v>5678</v>
      </c>
      <c r="G489" s="37"/>
      <c r="H489" s="37"/>
      <c r="I489" s="116"/>
      <c r="J489" s="37"/>
      <c r="K489" s="37"/>
      <c r="L489" s="40"/>
      <c r="M489" s="222"/>
      <c r="N489" s="223"/>
      <c r="O489" s="65"/>
      <c r="P489" s="65"/>
      <c r="Q489" s="65"/>
      <c r="R489" s="65"/>
      <c r="S489" s="65"/>
      <c r="T489" s="66"/>
      <c r="U489" s="35"/>
      <c r="V489" s="35"/>
      <c r="W489" s="35"/>
      <c r="X489" s="35"/>
      <c r="Y489" s="35"/>
      <c r="Z489" s="35"/>
      <c r="AA489" s="35"/>
      <c r="AB489" s="35"/>
      <c r="AC489" s="35"/>
      <c r="AD489" s="35"/>
      <c r="AE489" s="35"/>
      <c r="AT489" s="18" t="s">
        <v>1104</v>
      </c>
      <c r="AU489" s="18" t="s">
        <v>80</v>
      </c>
    </row>
    <row r="490" spans="1:65" s="2" customFormat="1" ht="16.5" customHeight="1">
      <c r="A490" s="35"/>
      <c r="B490" s="36"/>
      <c r="C490" s="193" t="s">
        <v>72</v>
      </c>
      <c r="D490" s="193" t="s">
        <v>208</v>
      </c>
      <c r="E490" s="194" t="s">
        <v>5344</v>
      </c>
      <c r="F490" s="195" t="s">
        <v>5345</v>
      </c>
      <c r="G490" s="196" t="s">
        <v>887</v>
      </c>
      <c r="H490" s="197">
        <v>1</v>
      </c>
      <c r="I490" s="198"/>
      <c r="J490" s="199">
        <f>ROUND(I490*H490,2)</f>
        <v>0</v>
      </c>
      <c r="K490" s="195" t="s">
        <v>19</v>
      </c>
      <c r="L490" s="40"/>
      <c r="M490" s="200" t="s">
        <v>19</v>
      </c>
      <c r="N490" s="201" t="s">
        <v>43</v>
      </c>
      <c r="O490" s="65"/>
      <c r="P490" s="202">
        <f>O490*H490</f>
        <v>0</v>
      </c>
      <c r="Q490" s="202">
        <v>0</v>
      </c>
      <c r="R490" s="202">
        <f>Q490*H490</f>
        <v>0</v>
      </c>
      <c r="S490" s="202">
        <v>0</v>
      </c>
      <c r="T490" s="203">
        <f>S490*H490</f>
        <v>0</v>
      </c>
      <c r="U490" s="35"/>
      <c r="V490" s="35"/>
      <c r="W490" s="35"/>
      <c r="X490" s="35"/>
      <c r="Y490" s="35"/>
      <c r="Z490" s="35"/>
      <c r="AA490" s="35"/>
      <c r="AB490" s="35"/>
      <c r="AC490" s="35"/>
      <c r="AD490" s="35"/>
      <c r="AE490" s="35"/>
      <c r="AR490" s="204" t="s">
        <v>212</v>
      </c>
      <c r="AT490" s="204" t="s">
        <v>208</v>
      </c>
      <c r="AU490" s="204" t="s">
        <v>80</v>
      </c>
      <c r="AY490" s="18" t="s">
        <v>206</v>
      </c>
      <c r="BE490" s="205">
        <f>IF(N490="základní",J490,0)</f>
        <v>0</v>
      </c>
      <c r="BF490" s="205">
        <f>IF(N490="snížená",J490,0)</f>
        <v>0</v>
      </c>
      <c r="BG490" s="205">
        <f>IF(N490="zákl. přenesená",J490,0)</f>
        <v>0</v>
      </c>
      <c r="BH490" s="205">
        <f>IF(N490="sníž. přenesená",J490,0)</f>
        <v>0</v>
      </c>
      <c r="BI490" s="205">
        <f>IF(N490="nulová",J490,0)</f>
        <v>0</v>
      </c>
      <c r="BJ490" s="18" t="s">
        <v>80</v>
      </c>
      <c r="BK490" s="205">
        <f>ROUND(I490*H490,2)</f>
        <v>0</v>
      </c>
      <c r="BL490" s="18" t="s">
        <v>212</v>
      </c>
      <c r="BM490" s="204" t="s">
        <v>4590</v>
      </c>
    </row>
    <row r="491" spans="1:65" s="2" customFormat="1" ht="16.5" customHeight="1">
      <c r="A491" s="35"/>
      <c r="B491" s="36"/>
      <c r="C491" s="193" t="s">
        <v>72</v>
      </c>
      <c r="D491" s="193" t="s">
        <v>208</v>
      </c>
      <c r="E491" s="194" t="s">
        <v>5679</v>
      </c>
      <c r="F491" s="195" t="s">
        <v>5680</v>
      </c>
      <c r="G491" s="196" t="s">
        <v>862</v>
      </c>
      <c r="H491" s="197">
        <v>1</v>
      </c>
      <c r="I491" s="198"/>
      <c r="J491" s="199">
        <f>ROUND(I491*H491,2)</f>
        <v>0</v>
      </c>
      <c r="K491" s="195" t="s">
        <v>19</v>
      </c>
      <c r="L491" s="40"/>
      <c r="M491" s="200" t="s">
        <v>19</v>
      </c>
      <c r="N491" s="201" t="s">
        <v>43</v>
      </c>
      <c r="O491" s="65"/>
      <c r="P491" s="202">
        <f>O491*H491</f>
        <v>0</v>
      </c>
      <c r="Q491" s="202">
        <v>0</v>
      </c>
      <c r="R491" s="202">
        <f>Q491*H491</f>
        <v>0</v>
      </c>
      <c r="S491" s="202">
        <v>0</v>
      </c>
      <c r="T491" s="203">
        <f>S491*H491</f>
        <v>0</v>
      </c>
      <c r="U491" s="35"/>
      <c r="V491" s="35"/>
      <c r="W491" s="35"/>
      <c r="X491" s="35"/>
      <c r="Y491" s="35"/>
      <c r="Z491" s="35"/>
      <c r="AA491" s="35"/>
      <c r="AB491" s="35"/>
      <c r="AC491" s="35"/>
      <c r="AD491" s="35"/>
      <c r="AE491" s="35"/>
      <c r="AR491" s="204" t="s">
        <v>212</v>
      </c>
      <c r="AT491" s="204" t="s">
        <v>208</v>
      </c>
      <c r="AU491" s="204" t="s">
        <v>80</v>
      </c>
      <c r="AY491" s="18" t="s">
        <v>206</v>
      </c>
      <c r="BE491" s="205">
        <f>IF(N491="základní",J491,0)</f>
        <v>0</v>
      </c>
      <c r="BF491" s="205">
        <f>IF(N491="snížená",J491,0)</f>
        <v>0</v>
      </c>
      <c r="BG491" s="205">
        <f>IF(N491="zákl. přenesená",J491,0)</f>
        <v>0</v>
      </c>
      <c r="BH491" s="205">
        <f>IF(N491="sníž. přenesená",J491,0)</f>
        <v>0</v>
      </c>
      <c r="BI491" s="205">
        <f>IF(N491="nulová",J491,0)</f>
        <v>0</v>
      </c>
      <c r="BJ491" s="18" t="s">
        <v>80</v>
      </c>
      <c r="BK491" s="205">
        <f>ROUND(I491*H491,2)</f>
        <v>0</v>
      </c>
      <c r="BL491" s="18" t="s">
        <v>212</v>
      </c>
      <c r="BM491" s="204" t="s">
        <v>4601</v>
      </c>
    </row>
    <row r="492" spans="1:65" s="2" customFormat="1" ht="16.5" customHeight="1">
      <c r="A492" s="35"/>
      <c r="B492" s="36"/>
      <c r="C492" s="193" t="s">
        <v>72</v>
      </c>
      <c r="D492" s="193" t="s">
        <v>208</v>
      </c>
      <c r="E492" s="194" t="s">
        <v>5681</v>
      </c>
      <c r="F492" s="195" t="s">
        <v>5682</v>
      </c>
      <c r="G492" s="196" t="s">
        <v>862</v>
      </c>
      <c r="H492" s="197">
        <v>1</v>
      </c>
      <c r="I492" s="198"/>
      <c r="J492" s="199">
        <f>ROUND(I492*H492,2)</f>
        <v>0</v>
      </c>
      <c r="K492" s="195" t="s">
        <v>19</v>
      </c>
      <c r="L492" s="40"/>
      <c r="M492" s="200" t="s">
        <v>19</v>
      </c>
      <c r="N492" s="201" t="s">
        <v>43</v>
      </c>
      <c r="O492" s="65"/>
      <c r="P492" s="202">
        <f>O492*H492</f>
        <v>0</v>
      </c>
      <c r="Q492" s="202">
        <v>0</v>
      </c>
      <c r="R492" s="202">
        <f>Q492*H492</f>
        <v>0</v>
      </c>
      <c r="S492" s="202">
        <v>0</v>
      </c>
      <c r="T492" s="203">
        <f>S492*H492</f>
        <v>0</v>
      </c>
      <c r="U492" s="35"/>
      <c r="V492" s="35"/>
      <c r="W492" s="35"/>
      <c r="X492" s="35"/>
      <c r="Y492" s="35"/>
      <c r="Z492" s="35"/>
      <c r="AA492" s="35"/>
      <c r="AB492" s="35"/>
      <c r="AC492" s="35"/>
      <c r="AD492" s="35"/>
      <c r="AE492" s="35"/>
      <c r="AR492" s="204" t="s">
        <v>212</v>
      </c>
      <c r="AT492" s="204" t="s">
        <v>208</v>
      </c>
      <c r="AU492" s="204" t="s">
        <v>80</v>
      </c>
      <c r="AY492" s="18" t="s">
        <v>206</v>
      </c>
      <c r="BE492" s="205">
        <f>IF(N492="základní",J492,0)</f>
        <v>0</v>
      </c>
      <c r="BF492" s="205">
        <f>IF(N492="snížená",J492,0)</f>
        <v>0</v>
      </c>
      <c r="BG492" s="205">
        <f>IF(N492="zákl. přenesená",J492,0)</f>
        <v>0</v>
      </c>
      <c r="BH492" s="205">
        <f>IF(N492="sníž. přenesená",J492,0)</f>
        <v>0</v>
      </c>
      <c r="BI492" s="205">
        <f>IF(N492="nulová",J492,0)</f>
        <v>0</v>
      </c>
      <c r="BJ492" s="18" t="s">
        <v>80</v>
      </c>
      <c r="BK492" s="205">
        <f>ROUND(I492*H492,2)</f>
        <v>0</v>
      </c>
      <c r="BL492" s="18" t="s">
        <v>212</v>
      </c>
      <c r="BM492" s="204" t="s">
        <v>4611</v>
      </c>
    </row>
    <row r="493" spans="1:65" s="2" customFormat="1" ht="19.5">
      <c r="A493" s="35"/>
      <c r="B493" s="36"/>
      <c r="C493" s="37"/>
      <c r="D493" s="208" t="s">
        <v>1104</v>
      </c>
      <c r="E493" s="37"/>
      <c r="F493" s="221" t="s">
        <v>5683</v>
      </c>
      <c r="G493" s="37"/>
      <c r="H493" s="37"/>
      <c r="I493" s="116"/>
      <c r="J493" s="37"/>
      <c r="K493" s="37"/>
      <c r="L493" s="40"/>
      <c r="M493" s="222"/>
      <c r="N493" s="223"/>
      <c r="O493" s="65"/>
      <c r="P493" s="65"/>
      <c r="Q493" s="65"/>
      <c r="R493" s="65"/>
      <c r="S493" s="65"/>
      <c r="T493" s="66"/>
      <c r="U493" s="35"/>
      <c r="V493" s="35"/>
      <c r="W493" s="35"/>
      <c r="X493" s="35"/>
      <c r="Y493" s="35"/>
      <c r="Z493" s="35"/>
      <c r="AA493" s="35"/>
      <c r="AB493" s="35"/>
      <c r="AC493" s="35"/>
      <c r="AD493" s="35"/>
      <c r="AE493" s="35"/>
      <c r="AT493" s="18" t="s">
        <v>1104</v>
      </c>
      <c r="AU493" s="18" t="s">
        <v>80</v>
      </c>
    </row>
    <row r="494" spans="1:65" s="2" customFormat="1" ht="21.75" customHeight="1">
      <c r="A494" s="35"/>
      <c r="B494" s="36"/>
      <c r="C494" s="193" t="s">
        <v>72</v>
      </c>
      <c r="D494" s="193" t="s">
        <v>208</v>
      </c>
      <c r="E494" s="194" t="s">
        <v>5409</v>
      </c>
      <c r="F494" s="195" t="s">
        <v>5410</v>
      </c>
      <c r="G494" s="196" t="s">
        <v>325</v>
      </c>
      <c r="H494" s="197">
        <v>5</v>
      </c>
      <c r="I494" s="198"/>
      <c r="J494" s="199">
        <f>ROUND(I494*H494,2)</f>
        <v>0</v>
      </c>
      <c r="K494" s="195" t="s">
        <v>19</v>
      </c>
      <c r="L494" s="40"/>
      <c r="M494" s="200" t="s">
        <v>19</v>
      </c>
      <c r="N494" s="201" t="s">
        <v>43</v>
      </c>
      <c r="O494" s="65"/>
      <c r="P494" s="202">
        <f>O494*H494</f>
        <v>0</v>
      </c>
      <c r="Q494" s="202">
        <v>0</v>
      </c>
      <c r="R494" s="202">
        <f>Q494*H494</f>
        <v>0</v>
      </c>
      <c r="S494" s="202">
        <v>0</v>
      </c>
      <c r="T494" s="203">
        <f>S494*H494</f>
        <v>0</v>
      </c>
      <c r="U494" s="35"/>
      <c r="V494" s="35"/>
      <c r="W494" s="35"/>
      <c r="X494" s="35"/>
      <c r="Y494" s="35"/>
      <c r="Z494" s="35"/>
      <c r="AA494" s="35"/>
      <c r="AB494" s="35"/>
      <c r="AC494" s="35"/>
      <c r="AD494" s="35"/>
      <c r="AE494" s="35"/>
      <c r="AR494" s="204" t="s">
        <v>212</v>
      </c>
      <c r="AT494" s="204" t="s">
        <v>208</v>
      </c>
      <c r="AU494" s="204" t="s">
        <v>80</v>
      </c>
      <c r="AY494" s="18" t="s">
        <v>206</v>
      </c>
      <c r="BE494" s="205">
        <f>IF(N494="základní",J494,0)</f>
        <v>0</v>
      </c>
      <c r="BF494" s="205">
        <f>IF(N494="snížená",J494,0)</f>
        <v>0</v>
      </c>
      <c r="BG494" s="205">
        <f>IF(N494="zákl. přenesená",J494,0)</f>
        <v>0</v>
      </c>
      <c r="BH494" s="205">
        <f>IF(N494="sníž. přenesená",J494,0)</f>
        <v>0</v>
      </c>
      <c r="BI494" s="205">
        <f>IF(N494="nulová",J494,0)</f>
        <v>0</v>
      </c>
      <c r="BJ494" s="18" t="s">
        <v>80</v>
      </c>
      <c r="BK494" s="205">
        <f>ROUND(I494*H494,2)</f>
        <v>0</v>
      </c>
      <c r="BL494" s="18" t="s">
        <v>212</v>
      </c>
      <c r="BM494" s="204" t="s">
        <v>4630</v>
      </c>
    </row>
    <row r="495" spans="1:65" s="2" customFormat="1" ht="16.5" customHeight="1">
      <c r="A495" s="35"/>
      <c r="B495" s="36"/>
      <c r="C495" s="193" t="s">
        <v>72</v>
      </c>
      <c r="D495" s="193" t="s">
        <v>208</v>
      </c>
      <c r="E495" s="194" t="s">
        <v>5411</v>
      </c>
      <c r="F495" s="195" t="s">
        <v>5412</v>
      </c>
      <c r="G495" s="196" t="s">
        <v>325</v>
      </c>
      <c r="H495" s="197">
        <v>3</v>
      </c>
      <c r="I495" s="198"/>
      <c r="J495" s="199">
        <f>ROUND(I495*H495,2)</f>
        <v>0</v>
      </c>
      <c r="K495" s="195" t="s">
        <v>19</v>
      </c>
      <c r="L495" s="40"/>
      <c r="M495" s="200" t="s">
        <v>19</v>
      </c>
      <c r="N495" s="201" t="s">
        <v>43</v>
      </c>
      <c r="O495" s="65"/>
      <c r="P495" s="202">
        <f>O495*H495</f>
        <v>0</v>
      </c>
      <c r="Q495" s="202">
        <v>0</v>
      </c>
      <c r="R495" s="202">
        <f>Q495*H495</f>
        <v>0</v>
      </c>
      <c r="S495" s="202">
        <v>0</v>
      </c>
      <c r="T495" s="203">
        <f>S495*H495</f>
        <v>0</v>
      </c>
      <c r="U495" s="35"/>
      <c r="V495" s="35"/>
      <c r="W495" s="35"/>
      <c r="X495" s="35"/>
      <c r="Y495" s="35"/>
      <c r="Z495" s="35"/>
      <c r="AA495" s="35"/>
      <c r="AB495" s="35"/>
      <c r="AC495" s="35"/>
      <c r="AD495" s="35"/>
      <c r="AE495" s="35"/>
      <c r="AR495" s="204" t="s">
        <v>212</v>
      </c>
      <c r="AT495" s="204" t="s">
        <v>208</v>
      </c>
      <c r="AU495" s="204" t="s">
        <v>80</v>
      </c>
      <c r="AY495" s="18" t="s">
        <v>206</v>
      </c>
      <c r="BE495" s="205">
        <f>IF(N495="základní",J495,0)</f>
        <v>0</v>
      </c>
      <c r="BF495" s="205">
        <f>IF(N495="snížená",J495,0)</f>
        <v>0</v>
      </c>
      <c r="BG495" s="205">
        <f>IF(N495="zákl. přenesená",J495,0)</f>
        <v>0</v>
      </c>
      <c r="BH495" s="205">
        <f>IF(N495="sníž. přenesená",J495,0)</f>
        <v>0</v>
      </c>
      <c r="BI495" s="205">
        <f>IF(N495="nulová",J495,0)</f>
        <v>0</v>
      </c>
      <c r="BJ495" s="18" t="s">
        <v>80</v>
      </c>
      <c r="BK495" s="205">
        <f>ROUND(I495*H495,2)</f>
        <v>0</v>
      </c>
      <c r="BL495" s="18" t="s">
        <v>212</v>
      </c>
      <c r="BM495" s="204" t="s">
        <v>4645</v>
      </c>
    </row>
    <row r="496" spans="1:65" s="12" customFormat="1" ht="25.9" customHeight="1">
      <c r="B496" s="177"/>
      <c r="C496" s="178"/>
      <c r="D496" s="179" t="s">
        <v>71</v>
      </c>
      <c r="E496" s="180" t="s">
        <v>846</v>
      </c>
      <c r="F496" s="180" t="s">
        <v>5329</v>
      </c>
      <c r="G496" s="178"/>
      <c r="H496" s="178"/>
      <c r="I496" s="181"/>
      <c r="J496" s="182">
        <f>BK496</f>
        <v>0</v>
      </c>
      <c r="K496" s="178"/>
      <c r="L496" s="183"/>
      <c r="M496" s="184"/>
      <c r="N496" s="185"/>
      <c r="O496" s="185"/>
      <c r="P496" s="186">
        <f>SUM(P497:P502)</f>
        <v>0</v>
      </c>
      <c r="Q496" s="185"/>
      <c r="R496" s="186">
        <f>SUM(R497:R502)</f>
        <v>0</v>
      </c>
      <c r="S496" s="185"/>
      <c r="T496" s="187">
        <f>SUM(T497:T502)</f>
        <v>0</v>
      </c>
      <c r="AR496" s="188" t="s">
        <v>80</v>
      </c>
      <c r="AT496" s="189" t="s">
        <v>71</v>
      </c>
      <c r="AU496" s="189" t="s">
        <v>72</v>
      </c>
      <c r="AY496" s="188" t="s">
        <v>206</v>
      </c>
      <c r="BK496" s="190">
        <f>SUM(BK497:BK502)</f>
        <v>0</v>
      </c>
    </row>
    <row r="497" spans="1:65" s="2" customFormat="1" ht="16.5" customHeight="1">
      <c r="A497" s="35"/>
      <c r="B497" s="36"/>
      <c r="C497" s="193" t="s">
        <v>72</v>
      </c>
      <c r="D497" s="193" t="s">
        <v>208</v>
      </c>
      <c r="E497" s="194" t="s">
        <v>5684</v>
      </c>
      <c r="F497" s="195" t="s">
        <v>5685</v>
      </c>
      <c r="G497" s="196" t="s">
        <v>862</v>
      </c>
      <c r="H497" s="197">
        <v>1</v>
      </c>
      <c r="I497" s="198"/>
      <c r="J497" s="199">
        <f>ROUND(I497*H497,2)</f>
        <v>0</v>
      </c>
      <c r="K497" s="195" t="s">
        <v>19</v>
      </c>
      <c r="L497" s="40"/>
      <c r="M497" s="200" t="s">
        <v>19</v>
      </c>
      <c r="N497" s="201" t="s">
        <v>43</v>
      </c>
      <c r="O497" s="65"/>
      <c r="P497" s="202">
        <f>O497*H497</f>
        <v>0</v>
      </c>
      <c r="Q497" s="202">
        <v>0</v>
      </c>
      <c r="R497" s="202">
        <f>Q497*H497</f>
        <v>0</v>
      </c>
      <c r="S497" s="202">
        <v>0</v>
      </c>
      <c r="T497" s="203">
        <f>S497*H497</f>
        <v>0</v>
      </c>
      <c r="U497" s="35"/>
      <c r="V497" s="35"/>
      <c r="W497" s="35"/>
      <c r="X497" s="35"/>
      <c r="Y497" s="35"/>
      <c r="Z497" s="35"/>
      <c r="AA497" s="35"/>
      <c r="AB497" s="35"/>
      <c r="AC497" s="35"/>
      <c r="AD497" s="35"/>
      <c r="AE497" s="35"/>
      <c r="AR497" s="204" t="s">
        <v>212</v>
      </c>
      <c r="AT497" s="204" t="s">
        <v>208</v>
      </c>
      <c r="AU497" s="204" t="s">
        <v>80</v>
      </c>
      <c r="AY497" s="18" t="s">
        <v>206</v>
      </c>
      <c r="BE497" s="205">
        <f>IF(N497="základní",J497,0)</f>
        <v>0</v>
      </c>
      <c r="BF497" s="205">
        <f>IF(N497="snížená",J497,0)</f>
        <v>0</v>
      </c>
      <c r="BG497" s="205">
        <f>IF(N497="zákl. přenesená",J497,0)</f>
        <v>0</v>
      </c>
      <c r="BH497" s="205">
        <f>IF(N497="sníž. přenesená",J497,0)</f>
        <v>0</v>
      </c>
      <c r="BI497" s="205">
        <f>IF(N497="nulová",J497,0)</f>
        <v>0</v>
      </c>
      <c r="BJ497" s="18" t="s">
        <v>80</v>
      </c>
      <c r="BK497" s="205">
        <f>ROUND(I497*H497,2)</f>
        <v>0</v>
      </c>
      <c r="BL497" s="18" t="s">
        <v>212</v>
      </c>
      <c r="BM497" s="204" t="s">
        <v>4655</v>
      </c>
    </row>
    <row r="498" spans="1:65" s="2" customFormat="1" ht="19.5">
      <c r="A498" s="35"/>
      <c r="B498" s="36"/>
      <c r="C498" s="37"/>
      <c r="D498" s="208" t="s">
        <v>1104</v>
      </c>
      <c r="E498" s="37"/>
      <c r="F498" s="221" t="s">
        <v>5678</v>
      </c>
      <c r="G498" s="37"/>
      <c r="H498" s="37"/>
      <c r="I498" s="116"/>
      <c r="J498" s="37"/>
      <c r="K498" s="37"/>
      <c r="L498" s="40"/>
      <c r="M498" s="222"/>
      <c r="N498" s="223"/>
      <c r="O498" s="65"/>
      <c r="P498" s="65"/>
      <c r="Q498" s="65"/>
      <c r="R498" s="65"/>
      <c r="S498" s="65"/>
      <c r="T498" s="66"/>
      <c r="U498" s="35"/>
      <c r="V498" s="35"/>
      <c r="W498" s="35"/>
      <c r="X498" s="35"/>
      <c r="Y498" s="35"/>
      <c r="Z498" s="35"/>
      <c r="AA498" s="35"/>
      <c r="AB498" s="35"/>
      <c r="AC498" s="35"/>
      <c r="AD498" s="35"/>
      <c r="AE498" s="35"/>
      <c r="AT498" s="18" t="s">
        <v>1104</v>
      </c>
      <c r="AU498" s="18" t="s">
        <v>80</v>
      </c>
    </row>
    <row r="499" spans="1:65" s="2" customFormat="1" ht="16.5" customHeight="1">
      <c r="A499" s="35"/>
      <c r="B499" s="36"/>
      <c r="C499" s="193" t="s">
        <v>72</v>
      </c>
      <c r="D499" s="193" t="s">
        <v>208</v>
      </c>
      <c r="E499" s="194" t="s">
        <v>5686</v>
      </c>
      <c r="F499" s="195" t="s">
        <v>5687</v>
      </c>
      <c r="G499" s="196" t="s">
        <v>862</v>
      </c>
      <c r="H499" s="197">
        <v>1</v>
      </c>
      <c r="I499" s="198"/>
      <c r="J499" s="199">
        <f>ROUND(I499*H499,2)</f>
        <v>0</v>
      </c>
      <c r="K499" s="195" t="s">
        <v>19</v>
      </c>
      <c r="L499" s="40"/>
      <c r="M499" s="200" t="s">
        <v>19</v>
      </c>
      <c r="N499" s="201" t="s">
        <v>43</v>
      </c>
      <c r="O499" s="65"/>
      <c r="P499" s="202">
        <f>O499*H499</f>
        <v>0</v>
      </c>
      <c r="Q499" s="202">
        <v>0</v>
      </c>
      <c r="R499" s="202">
        <f>Q499*H499</f>
        <v>0</v>
      </c>
      <c r="S499" s="202">
        <v>0</v>
      </c>
      <c r="T499" s="203">
        <f>S499*H499</f>
        <v>0</v>
      </c>
      <c r="U499" s="35"/>
      <c r="V499" s="35"/>
      <c r="W499" s="35"/>
      <c r="X499" s="35"/>
      <c r="Y499" s="35"/>
      <c r="Z499" s="35"/>
      <c r="AA499" s="35"/>
      <c r="AB499" s="35"/>
      <c r="AC499" s="35"/>
      <c r="AD499" s="35"/>
      <c r="AE499" s="35"/>
      <c r="AR499" s="204" t="s">
        <v>212</v>
      </c>
      <c r="AT499" s="204" t="s">
        <v>208</v>
      </c>
      <c r="AU499" s="204" t="s">
        <v>80</v>
      </c>
      <c r="AY499" s="18" t="s">
        <v>206</v>
      </c>
      <c r="BE499" s="205">
        <f>IF(N499="základní",J499,0)</f>
        <v>0</v>
      </c>
      <c r="BF499" s="205">
        <f>IF(N499="snížená",J499,0)</f>
        <v>0</v>
      </c>
      <c r="BG499" s="205">
        <f>IF(N499="zákl. přenesená",J499,0)</f>
        <v>0</v>
      </c>
      <c r="BH499" s="205">
        <f>IF(N499="sníž. přenesená",J499,0)</f>
        <v>0</v>
      </c>
      <c r="BI499" s="205">
        <f>IF(N499="nulová",J499,0)</f>
        <v>0</v>
      </c>
      <c r="BJ499" s="18" t="s">
        <v>80</v>
      </c>
      <c r="BK499" s="205">
        <f>ROUND(I499*H499,2)</f>
        <v>0</v>
      </c>
      <c r="BL499" s="18" t="s">
        <v>212</v>
      </c>
      <c r="BM499" s="204" t="s">
        <v>4664</v>
      </c>
    </row>
    <row r="500" spans="1:65" s="2" customFormat="1" ht="16.5" customHeight="1">
      <c r="A500" s="35"/>
      <c r="B500" s="36"/>
      <c r="C500" s="193" t="s">
        <v>72</v>
      </c>
      <c r="D500" s="193" t="s">
        <v>208</v>
      </c>
      <c r="E500" s="194" t="s">
        <v>5688</v>
      </c>
      <c r="F500" s="195" t="s">
        <v>5689</v>
      </c>
      <c r="G500" s="196" t="s">
        <v>862</v>
      </c>
      <c r="H500" s="197">
        <v>1</v>
      </c>
      <c r="I500" s="198"/>
      <c r="J500" s="199">
        <f>ROUND(I500*H500,2)</f>
        <v>0</v>
      </c>
      <c r="K500" s="195" t="s">
        <v>19</v>
      </c>
      <c r="L500" s="40"/>
      <c r="M500" s="200" t="s">
        <v>19</v>
      </c>
      <c r="N500" s="201" t="s">
        <v>43</v>
      </c>
      <c r="O500" s="65"/>
      <c r="P500" s="202">
        <f>O500*H500</f>
        <v>0</v>
      </c>
      <c r="Q500" s="202">
        <v>0</v>
      </c>
      <c r="R500" s="202">
        <f>Q500*H500</f>
        <v>0</v>
      </c>
      <c r="S500" s="202">
        <v>0</v>
      </c>
      <c r="T500" s="203">
        <f>S500*H500</f>
        <v>0</v>
      </c>
      <c r="U500" s="35"/>
      <c r="V500" s="35"/>
      <c r="W500" s="35"/>
      <c r="X500" s="35"/>
      <c r="Y500" s="35"/>
      <c r="Z500" s="35"/>
      <c r="AA500" s="35"/>
      <c r="AB500" s="35"/>
      <c r="AC500" s="35"/>
      <c r="AD500" s="35"/>
      <c r="AE500" s="35"/>
      <c r="AR500" s="204" t="s">
        <v>212</v>
      </c>
      <c r="AT500" s="204" t="s">
        <v>208</v>
      </c>
      <c r="AU500" s="204" t="s">
        <v>80</v>
      </c>
      <c r="AY500" s="18" t="s">
        <v>206</v>
      </c>
      <c r="BE500" s="205">
        <f>IF(N500="základní",J500,0)</f>
        <v>0</v>
      </c>
      <c r="BF500" s="205">
        <f>IF(N500="snížená",J500,0)</f>
        <v>0</v>
      </c>
      <c r="BG500" s="205">
        <f>IF(N500="zákl. přenesená",J500,0)</f>
        <v>0</v>
      </c>
      <c r="BH500" s="205">
        <f>IF(N500="sníž. přenesená",J500,0)</f>
        <v>0</v>
      </c>
      <c r="BI500" s="205">
        <f>IF(N500="nulová",J500,0)</f>
        <v>0</v>
      </c>
      <c r="BJ500" s="18" t="s">
        <v>80</v>
      </c>
      <c r="BK500" s="205">
        <f>ROUND(I500*H500,2)</f>
        <v>0</v>
      </c>
      <c r="BL500" s="18" t="s">
        <v>212</v>
      </c>
      <c r="BM500" s="204" t="s">
        <v>4680</v>
      </c>
    </row>
    <row r="501" spans="1:65" s="2" customFormat="1" ht="21.75" customHeight="1">
      <c r="A501" s="35"/>
      <c r="B501" s="36"/>
      <c r="C501" s="193" t="s">
        <v>72</v>
      </c>
      <c r="D501" s="193" t="s">
        <v>208</v>
      </c>
      <c r="E501" s="194" t="s">
        <v>5409</v>
      </c>
      <c r="F501" s="195" t="s">
        <v>5410</v>
      </c>
      <c r="G501" s="196" t="s">
        <v>325</v>
      </c>
      <c r="H501" s="197">
        <v>20</v>
      </c>
      <c r="I501" s="198"/>
      <c r="J501" s="199">
        <f>ROUND(I501*H501,2)</f>
        <v>0</v>
      </c>
      <c r="K501" s="195" t="s">
        <v>19</v>
      </c>
      <c r="L501" s="40"/>
      <c r="M501" s="200" t="s">
        <v>19</v>
      </c>
      <c r="N501" s="201" t="s">
        <v>43</v>
      </c>
      <c r="O501" s="65"/>
      <c r="P501" s="202">
        <f>O501*H501</f>
        <v>0</v>
      </c>
      <c r="Q501" s="202">
        <v>0</v>
      </c>
      <c r="R501" s="202">
        <f>Q501*H501</f>
        <v>0</v>
      </c>
      <c r="S501" s="202">
        <v>0</v>
      </c>
      <c r="T501" s="203">
        <f>S501*H501</f>
        <v>0</v>
      </c>
      <c r="U501" s="35"/>
      <c r="V501" s="35"/>
      <c r="W501" s="35"/>
      <c r="X501" s="35"/>
      <c r="Y501" s="35"/>
      <c r="Z501" s="35"/>
      <c r="AA501" s="35"/>
      <c r="AB501" s="35"/>
      <c r="AC501" s="35"/>
      <c r="AD501" s="35"/>
      <c r="AE501" s="35"/>
      <c r="AR501" s="204" t="s">
        <v>212</v>
      </c>
      <c r="AT501" s="204" t="s">
        <v>208</v>
      </c>
      <c r="AU501" s="204" t="s">
        <v>80</v>
      </c>
      <c r="AY501" s="18" t="s">
        <v>206</v>
      </c>
      <c r="BE501" s="205">
        <f>IF(N501="základní",J501,0)</f>
        <v>0</v>
      </c>
      <c r="BF501" s="205">
        <f>IF(N501="snížená",J501,0)</f>
        <v>0</v>
      </c>
      <c r="BG501" s="205">
        <f>IF(N501="zákl. přenesená",J501,0)</f>
        <v>0</v>
      </c>
      <c r="BH501" s="205">
        <f>IF(N501="sníž. přenesená",J501,0)</f>
        <v>0</v>
      </c>
      <c r="BI501" s="205">
        <f>IF(N501="nulová",J501,0)</f>
        <v>0</v>
      </c>
      <c r="BJ501" s="18" t="s">
        <v>80</v>
      </c>
      <c r="BK501" s="205">
        <f>ROUND(I501*H501,2)</f>
        <v>0</v>
      </c>
      <c r="BL501" s="18" t="s">
        <v>212</v>
      </c>
      <c r="BM501" s="204" t="s">
        <v>4694</v>
      </c>
    </row>
    <row r="502" spans="1:65" s="2" customFormat="1" ht="16.5" customHeight="1">
      <c r="A502" s="35"/>
      <c r="B502" s="36"/>
      <c r="C502" s="193" t="s">
        <v>72</v>
      </c>
      <c r="D502" s="193" t="s">
        <v>208</v>
      </c>
      <c r="E502" s="194" t="s">
        <v>5690</v>
      </c>
      <c r="F502" s="195" t="s">
        <v>5691</v>
      </c>
      <c r="G502" s="196" t="s">
        <v>325</v>
      </c>
      <c r="H502" s="197">
        <v>20</v>
      </c>
      <c r="I502" s="198"/>
      <c r="J502" s="199">
        <f>ROUND(I502*H502,2)</f>
        <v>0</v>
      </c>
      <c r="K502" s="195" t="s">
        <v>19</v>
      </c>
      <c r="L502" s="40"/>
      <c r="M502" s="200" t="s">
        <v>19</v>
      </c>
      <c r="N502" s="201" t="s">
        <v>43</v>
      </c>
      <c r="O502" s="65"/>
      <c r="P502" s="202">
        <f>O502*H502</f>
        <v>0</v>
      </c>
      <c r="Q502" s="202">
        <v>0</v>
      </c>
      <c r="R502" s="202">
        <f>Q502*H502</f>
        <v>0</v>
      </c>
      <c r="S502" s="202">
        <v>0</v>
      </c>
      <c r="T502" s="203">
        <f>S502*H502</f>
        <v>0</v>
      </c>
      <c r="U502" s="35"/>
      <c r="V502" s="35"/>
      <c r="W502" s="35"/>
      <c r="X502" s="35"/>
      <c r="Y502" s="35"/>
      <c r="Z502" s="35"/>
      <c r="AA502" s="35"/>
      <c r="AB502" s="35"/>
      <c r="AC502" s="35"/>
      <c r="AD502" s="35"/>
      <c r="AE502" s="35"/>
      <c r="AR502" s="204" t="s">
        <v>212</v>
      </c>
      <c r="AT502" s="204" t="s">
        <v>208</v>
      </c>
      <c r="AU502" s="204" t="s">
        <v>80</v>
      </c>
      <c r="AY502" s="18" t="s">
        <v>206</v>
      </c>
      <c r="BE502" s="205">
        <f>IF(N502="základní",J502,0)</f>
        <v>0</v>
      </c>
      <c r="BF502" s="205">
        <f>IF(N502="snížená",J502,0)</f>
        <v>0</v>
      </c>
      <c r="BG502" s="205">
        <f>IF(N502="zákl. přenesená",J502,0)</f>
        <v>0</v>
      </c>
      <c r="BH502" s="205">
        <f>IF(N502="sníž. přenesená",J502,0)</f>
        <v>0</v>
      </c>
      <c r="BI502" s="205">
        <f>IF(N502="nulová",J502,0)</f>
        <v>0</v>
      </c>
      <c r="BJ502" s="18" t="s">
        <v>80</v>
      </c>
      <c r="BK502" s="205">
        <f>ROUND(I502*H502,2)</f>
        <v>0</v>
      </c>
      <c r="BL502" s="18" t="s">
        <v>212</v>
      </c>
      <c r="BM502" s="204" t="s">
        <v>4704</v>
      </c>
    </row>
    <row r="503" spans="1:65" s="12" customFormat="1" ht="25.9" customHeight="1">
      <c r="B503" s="177"/>
      <c r="C503" s="178"/>
      <c r="D503" s="179" t="s">
        <v>71</v>
      </c>
      <c r="E503" s="180" t="s">
        <v>846</v>
      </c>
      <c r="F503" s="180" t="s">
        <v>5329</v>
      </c>
      <c r="G503" s="178"/>
      <c r="H503" s="178"/>
      <c r="I503" s="181"/>
      <c r="J503" s="182">
        <f>BK503</f>
        <v>0</v>
      </c>
      <c r="K503" s="178"/>
      <c r="L503" s="183"/>
      <c r="M503" s="184"/>
      <c r="N503" s="185"/>
      <c r="O503" s="185"/>
      <c r="P503" s="186">
        <f>SUM(P504:P512)</f>
        <v>0</v>
      </c>
      <c r="Q503" s="185"/>
      <c r="R503" s="186">
        <f>SUM(R504:R512)</f>
        <v>0</v>
      </c>
      <c r="S503" s="185"/>
      <c r="T503" s="187">
        <f>SUM(T504:T512)</f>
        <v>0</v>
      </c>
      <c r="AR503" s="188" t="s">
        <v>80</v>
      </c>
      <c r="AT503" s="189" t="s">
        <v>71</v>
      </c>
      <c r="AU503" s="189" t="s">
        <v>72</v>
      </c>
      <c r="AY503" s="188" t="s">
        <v>206</v>
      </c>
      <c r="BK503" s="190">
        <f>SUM(BK504:BK512)</f>
        <v>0</v>
      </c>
    </row>
    <row r="504" spans="1:65" s="2" customFormat="1" ht="16.5" customHeight="1">
      <c r="A504" s="35"/>
      <c r="B504" s="36"/>
      <c r="C504" s="193" t="s">
        <v>72</v>
      </c>
      <c r="D504" s="193" t="s">
        <v>208</v>
      </c>
      <c r="E504" s="194" t="s">
        <v>5692</v>
      </c>
      <c r="F504" s="195" t="s">
        <v>5693</v>
      </c>
      <c r="G504" s="196" t="s">
        <v>862</v>
      </c>
      <c r="H504" s="197">
        <v>1</v>
      </c>
      <c r="I504" s="198"/>
      <c r="J504" s="199">
        <f>ROUND(I504*H504,2)</f>
        <v>0</v>
      </c>
      <c r="K504" s="195" t="s">
        <v>19</v>
      </c>
      <c r="L504" s="40"/>
      <c r="M504" s="200" t="s">
        <v>19</v>
      </c>
      <c r="N504" s="201" t="s">
        <v>43</v>
      </c>
      <c r="O504" s="65"/>
      <c r="P504" s="202">
        <f>O504*H504</f>
        <v>0</v>
      </c>
      <c r="Q504" s="202">
        <v>0</v>
      </c>
      <c r="R504" s="202">
        <f>Q504*H504</f>
        <v>0</v>
      </c>
      <c r="S504" s="202">
        <v>0</v>
      </c>
      <c r="T504" s="203">
        <f>S504*H504</f>
        <v>0</v>
      </c>
      <c r="U504" s="35"/>
      <c r="V504" s="35"/>
      <c r="W504" s="35"/>
      <c r="X504" s="35"/>
      <c r="Y504" s="35"/>
      <c r="Z504" s="35"/>
      <c r="AA504" s="35"/>
      <c r="AB504" s="35"/>
      <c r="AC504" s="35"/>
      <c r="AD504" s="35"/>
      <c r="AE504" s="35"/>
      <c r="AR504" s="204" t="s">
        <v>212</v>
      </c>
      <c r="AT504" s="204" t="s">
        <v>208</v>
      </c>
      <c r="AU504" s="204" t="s">
        <v>80</v>
      </c>
      <c r="AY504" s="18" t="s">
        <v>206</v>
      </c>
      <c r="BE504" s="205">
        <f>IF(N504="základní",J504,0)</f>
        <v>0</v>
      </c>
      <c r="BF504" s="205">
        <f>IF(N504="snížená",J504,0)</f>
        <v>0</v>
      </c>
      <c r="BG504" s="205">
        <f>IF(N504="zákl. přenesená",J504,0)</f>
        <v>0</v>
      </c>
      <c r="BH504" s="205">
        <f>IF(N504="sníž. přenesená",J504,0)</f>
        <v>0</v>
      </c>
      <c r="BI504" s="205">
        <f>IF(N504="nulová",J504,0)</f>
        <v>0</v>
      </c>
      <c r="BJ504" s="18" t="s">
        <v>80</v>
      </c>
      <c r="BK504" s="205">
        <f>ROUND(I504*H504,2)</f>
        <v>0</v>
      </c>
      <c r="BL504" s="18" t="s">
        <v>212</v>
      </c>
      <c r="BM504" s="204" t="s">
        <v>4713</v>
      </c>
    </row>
    <row r="505" spans="1:65" s="2" customFormat="1" ht="19.5">
      <c r="A505" s="35"/>
      <c r="B505" s="36"/>
      <c r="C505" s="37"/>
      <c r="D505" s="208" t="s">
        <v>1104</v>
      </c>
      <c r="E505" s="37"/>
      <c r="F505" s="221" t="s">
        <v>5648</v>
      </c>
      <c r="G505" s="37"/>
      <c r="H505" s="37"/>
      <c r="I505" s="116"/>
      <c r="J505" s="37"/>
      <c r="K505" s="37"/>
      <c r="L505" s="40"/>
      <c r="M505" s="222"/>
      <c r="N505" s="223"/>
      <c r="O505" s="65"/>
      <c r="P505" s="65"/>
      <c r="Q505" s="65"/>
      <c r="R505" s="65"/>
      <c r="S505" s="65"/>
      <c r="T505" s="66"/>
      <c r="U505" s="35"/>
      <c r="V505" s="35"/>
      <c r="W505" s="35"/>
      <c r="X505" s="35"/>
      <c r="Y505" s="35"/>
      <c r="Z505" s="35"/>
      <c r="AA505" s="35"/>
      <c r="AB505" s="35"/>
      <c r="AC505" s="35"/>
      <c r="AD505" s="35"/>
      <c r="AE505" s="35"/>
      <c r="AT505" s="18" t="s">
        <v>1104</v>
      </c>
      <c r="AU505" s="18" t="s">
        <v>80</v>
      </c>
    </row>
    <row r="506" spans="1:65" s="2" customFormat="1" ht="16.5" customHeight="1">
      <c r="A506" s="35"/>
      <c r="B506" s="36"/>
      <c r="C506" s="193" t="s">
        <v>72</v>
      </c>
      <c r="D506" s="193" t="s">
        <v>208</v>
      </c>
      <c r="E506" s="194" t="s">
        <v>5694</v>
      </c>
      <c r="F506" s="195" t="s">
        <v>5695</v>
      </c>
      <c r="G506" s="196" t="s">
        <v>862</v>
      </c>
      <c r="H506" s="197">
        <v>1</v>
      </c>
      <c r="I506" s="198"/>
      <c r="J506" s="199">
        <f t="shared" ref="J506:J512" si="190">ROUND(I506*H506,2)</f>
        <v>0</v>
      </c>
      <c r="K506" s="195" t="s">
        <v>19</v>
      </c>
      <c r="L506" s="40"/>
      <c r="M506" s="200" t="s">
        <v>19</v>
      </c>
      <c r="N506" s="201" t="s">
        <v>43</v>
      </c>
      <c r="O506" s="65"/>
      <c r="P506" s="202">
        <f t="shared" ref="P506:P512" si="191">O506*H506</f>
        <v>0</v>
      </c>
      <c r="Q506" s="202">
        <v>0</v>
      </c>
      <c r="R506" s="202">
        <f t="shared" ref="R506:R512" si="192">Q506*H506</f>
        <v>0</v>
      </c>
      <c r="S506" s="202">
        <v>0</v>
      </c>
      <c r="T506" s="203">
        <f t="shared" ref="T506:T512" si="193">S506*H506</f>
        <v>0</v>
      </c>
      <c r="U506" s="35"/>
      <c r="V506" s="35"/>
      <c r="W506" s="35"/>
      <c r="X506" s="35"/>
      <c r="Y506" s="35"/>
      <c r="Z506" s="35"/>
      <c r="AA506" s="35"/>
      <c r="AB506" s="35"/>
      <c r="AC506" s="35"/>
      <c r="AD506" s="35"/>
      <c r="AE506" s="35"/>
      <c r="AR506" s="204" t="s">
        <v>212</v>
      </c>
      <c r="AT506" s="204" t="s">
        <v>208</v>
      </c>
      <c r="AU506" s="204" t="s">
        <v>80</v>
      </c>
      <c r="AY506" s="18" t="s">
        <v>206</v>
      </c>
      <c r="BE506" s="205">
        <f t="shared" ref="BE506:BE512" si="194">IF(N506="základní",J506,0)</f>
        <v>0</v>
      </c>
      <c r="BF506" s="205">
        <f t="shared" ref="BF506:BF512" si="195">IF(N506="snížená",J506,0)</f>
        <v>0</v>
      </c>
      <c r="BG506" s="205">
        <f t="shared" ref="BG506:BG512" si="196">IF(N506="zákl. přenesená",J506,0)</f>
        <v>0</v>
      </c>
      <c r="BH506" s="205">
        <f t="shared" ref="BH506:BH512" si="197">IF(N506="sníž. přenesená",J506,0)</f>
        <v>0</v>
      </c>
      <c r="BI506" s="205">
        <f t="shared" ref="BI506:BI512" si="198">IF(N506="nulová",J506,0)</f>
        <v>0</v>
      </c>
      <c r="BJ506" s="18" t="s">
        <v>80</v>
      </c>
      <c r="BK506" s="205">
        <f t="shared" ref="BK506:BK512" si="199">ROUND(I506*H506,2)</f>
        <v>0</v>
      </c>
      <c r="BL506" s="18" t="s">
        <v>212</v>
      </c>
      <c r="BM506" s="204" t="s">
        <v>4725</v>
      </c>
    </row>
    <row r="507" spans="1:65" s="2" customFormat="1" ht="16.5" customHeight="1">
      <c r="A507" s="35"/>
      <c r="B507" s="36"/>
      <c r="C507" s="193" t="s">
        <v>72</v>
      </c>
      <c r="D507" s="193" t="s">
        <v>208</v>
      </c>
      <c r="E507" s="194" t="s">
        <v>5696</v>
      </c>
      <c r="F507" s="195" t="s">
        <v>5697</v>
      </c>
      <c r="G507" s="196" t="s">
        <v>862</v>
      </c>
      <c r="H507" s="197">
        <v>1</v>
      </c>
      <c r="I507" s="198"/>
      <c r="J507" s="199">
        <f t="shared" si="190"/>
        <v>0</v>
      </c>
      <c r="K507" s="195" t="s">
        <v>19</v>
      </c>
      <c r="L507" s="40"/>
      <c r="M507" s="200" t="s">
        <v>19</v>
      </c>
      <c r="N507" s="201" t="s">
        <v>43</v>
      </c>
      <c r="O507" s="65"/>
      <c r="P507" s="202">
        <f t="shared" si="191"/>
        <v>0</v>
      </c>
      <c r="Q507" s="202">
        <v>0</v>
      </c>
      <c r="R507" s="202">
        <f t="shared" si="192"/>
        <v>0</v>
      </c>
      <c r="S507" s="202">
        <v>0</v>
      </c>
      <c r="T507" s="203">
        <f t="shared" si="193"/>
        <v>0</v>
      </c>
      <c r="U507" s="35"/>
      <c r="V507" s="35"/>
      <c r="W507" s="35"/>
      <c r="X507" s="35"/>
      <c r="Y507" s="35"/>
      <c r="Z507" s="35"/>
      <c r="AA507" s="35"/>
      <c r="AB507" s="35"/>
      <c r="AC507" s="35"/>
      <c r="AD507" s="35"/>
      <c r="AE507" s="35"/>
      <c r="AR507" s="204" t="s">
        <v>212</v>
      </c>
      <c r="AT507" s="204" t="s">
        <v>208</v>
      </c>
      <c r="AU507" s="204" t="s">
        <v>80</v>
      </c>
      <c r="AY507" s="18" t="s">
        <v>206</v>
      </c>
      <c r="BE507" s="205">
        <f t="shared" si="194"/>
        <v>0</v>
      </c>
      <c r="BF507" s="205">
        <f t="shared" si="195"/>
        <v>0</v>
      </c>
      <c r="BG507" s="205">
        <f t="shared" si="196"/>
        <v>0</v>
      </c>
      <c r="BH507" s="205">
        <f t="shared" si="197"/>
        <v>0</v>
      </c>
      <c r="BI507" s="205">
        <f t="shared" si="198"/>
        <v>0</v>
      </c>
      <c r="BJ507" s="18" t="s">
        <v>80</v>
      </c>
      <c r="BK507" s="205">
        <f t="shared" si="199"/>
        <v>0</v>
      </c>
      <c r="BL507" s="18" t="s">
        <v>212</v>
      </c>
      <c r="BM507" s="204" t="s">
        <v>4736</v>
      </c>
    </row>
    <row r="508" spans="1:65" s="2" customFormat="1" ht="16.5" customHeight="1">
      <c r="A508" s="35"/>
      <c r="B508" s="36"/>
      <c r="C508" s="193" t="s">
        <v>72</v>
      </c>
      <c r="D508" s="193" t="s">
        <v>208</v>
      </c>
      <c r="E508" s="194" t="s">
        <v>5523</v>
      </c>
      <c r="F508" s="195" t="s">
        <v>5524</v>
      </c>
      <c r="G508" s="196" t="s">
        <v>862</v>
      </c>
      <c r="H508" s="197">
        <v>2</v>
      </c>
      <c r="I508" s="198"/>
      <c r="J508" s="199">
        <f t="shared" si="190"/>
        <v>0</v>
      </c>
      <c r="K508" s="195" t="s">
        <v>19</v>
      </c>
      <c r="L508" s="40"/>
      <c r="M508" s="200" t="s">
        <v>19</v>
      </c>
      <c r="N508" s="201" t="s">
        <v>43</v>
      </c>
      <c r="O508" s="65"/>
      <c r="P508" s="202">
        <f t="shared" si="191"/>
        <v>0</v>
      </c>
      <c r="Q508" s="202">
        <v>0</v>
      </c>
      <c r="R508" s="202">
        <f t="shared" si="192"/>
        <v>0</v>
      </c>
      <c r="S508" s="202">
        <v>0</v>
      </c>
      <c r="T508" s="203">
        <f t="shared" si="193"/>
        <v>0</v>
      </c>
      <c r="U508" s="35"/>
      <c r="V508" s="35"/>
      <c r="W508" s="35"/>
      <c r="X508" s="35"/>
      <c r="Y508" s="35"/>
      <c r="Z508" s="35"/>
      <c r="AA508" s="35"/>
      <c r="AB508" s="35"/>
      <c r="AC508" s="35"/>
      <c r="AD508" s="35"/>
      <c r="AE508" s="35"/>
      <c r="AR508" s="204" t="s">
        <v>212</v>
      </c>
      <c r="AT508" s="204" t="s">
        <v>208</v>
      </c>
      <c r="AU508" s="204" t="s">
        <v>80</v>
      </c>
      <c r="AY508" s="18" t="s">
        <v>206</v>
      </c>
      <c r="BE508" s="205">
        <f t="shared" si="194"/>
        <v>0</v>
      </c>
      <c r="BF508" s="205">
        <f t="shared" si="195"/>
        <v>0</v>
      </c>
      <c r="BG508" s="205">
        <f t="shared" si="196"/>
        <v>0</v>
      </c>
      <c r="BH508" s="205">
        <f t="shared" si="197"/>
        <v>0</v>
      </c>
      <c r="BI508" s="205">
        <f t="shared" si="198"/>
        <v>0</v>
      </c>
      <c r="BJ508" s="18" t="s">
        <v>80</v>
      </c>
      <c r="BK508" s="205">
        <f t="shared" si="199"/>
        <v>0</v>
      </c>
      <c r="BL508" s="18" t="s">
        <v>212</v>
      </c>
      <c r="BM508" s="204" t="s">
        <v>4746</v>
      </c>
    </row>
    <row r="509" spans="1:65" s="2" customFormat="1" ht="16.5" customHeight="1">
      <c r="A509" s="35"/>
      <c r="B509" s="36"/>
      <c r="C509" s="193" t="s">
        <v>72</v>
      </c>
      <c r="D509" s="193" t="s">
        <v>208</v>
      </c>
      <c r="E509" s="194" t="s">
        <v>5698</v>
      </c>
      <c r="F509" s="195" t="s">
        <v>5699</v>
      </c>
      <c r="G509" s="196" t="s">
        <v>862</v>
      </c>
      <c r="H509" s="197">
        <v>1</v>
      </c>
      <c r="I509" s="198"/>
      <c r="J509" s="199">
        <f t="shared" si="190"/>
        <v>0</v>
      </c>
      <c r="K509" s="195" t="s">
        <v>19</v>
      </c>
      <c r="L509" s="40"/>
      <c r="M509" s="200" t="s">
        <v>19</v>
      </c>
      <c r="N509" s="201" t="s">
        <v>43</v>
      </c>
      <c r="O509" s="65"/>
      <c r="P509" s="202">
        <f t="shared" si="191"/>
        <v>0</v>
      </c>
      <c r="Q509" s="202">
        <v>0</v>
      </c>
      <c r="R509" s="202">
        <f t="shared" si="192"/>
        <v>0</v>
      </c>
      <c r="S509" s="202">
        <v>0</v>
      </c>
      <c r="T509" s="203">
        <f t="shared" si="193"/>
        <v>0</v>
      </c>
      <c r="U509" s="35"/>
      <c r="V509" s="35"/>
      <c r="W509" s="35"/>
      <c r="X509" s="35"/>
      <c r="Y509" s="35"/>
      <c r="Z509" s="35"/>
      <c r="AA509" s="35"/>
      <c r="AB509" s="35"/>
      <c r="AC509" s="35"/>
      <c r="AD509" s="35"/>
      <c r="AE509" s="35"/>
      <c r="AR509" s="204" t="s">
        <v>212</v>
      </c>
      <c r="AT509" s="204" t="s">
        <v>208</v>
      </c>
      <c r="AU509" s="204" t="s">
        <v>80</v>
      </c>
      <c r="AY509" s="18" t="s">
        <v>206</v>
      </c>
      <c r="BE509" s="205">
        <f t="shared" si="194"/>
        <v>0</v>
      </c>
      <c r="BF509" s="205">
        <f t="shared" si="195"/>
        <v>0</v>
      </c>
      <c r="BG509" s="205">
        <f t="shared" si="196"/>
        <v>0</v>
      </c>
      <c r="BH509" s="205">
        <f t="shared" si="197"/>
        <v>0</v>
      </c>
      <c r="BI509" s="205">
        <f t="shared" si="198"/>
        <v>0</v>
      </c>
      <c r="BJ509" s="18" t="s">
        <v>80</v>
      </c>
      <c r="BK509" s="205">
        <f t="shared" si="199"/>
        <v>0</v>
      </c>
      <c r="BL509" s="18" t="s">
        <v>212</v>
      </c>
      <c r="BM509" s="204" t="s">
        <v>4756</v>
      </c>
    </row>
    <row r="510" spans="1:65" s="2" customFormat="1" ht="16.5" customHeight="1">
      <c r="A510" s="35"/>
      <c r="B510" s="36"/>
      <c r="C510" s="193" t="s">
        <v>72</v>
      </c>
      <c r="D510" s="193" t="s">
        <v>208</v>
      </c>
      <c r="E510" s="194" t="s">
        <v>5480</v>
      </c>
      <c r="F510" s="195" t="s">
        <v>5481</v>
      </c>
      <c r="G510" s="196" t="s">
        <v>862</v>
      </c>
      <c r="H510" s="197">
        <v>2</v>
      </c>
      <c r="I510" s="198"/>
      <c r="J510" s="199">
        <f t="shared" si="190"/>
        <v>0</v>
      </c>
      <c r="K510" s="195" t="s">
        <v>19</v>
      </c>
      <c r="L510" s="40"/>
      <c r="M510" s="200" t="s">
        <v>19</v>
      </c>
      <c r="N510" s="201" t="s">
        <v>43</v>
      </c>
      <c r="O510" s="65"/>
      <c r="P510" s="202">
        <f t="shared" si="191"/>
        <v>0</v>
      </c>
      <c r="Q510" s="202">
        <v>0</v>
      </c>
      <c r="R510" s="202">
        <f t="shared" si="192"/>
        <v>0</v>
      </c>
      <c r="S510" s="202">
        <v>0</v>
      </c>
      <c r="T510" s="203">
        <f t="shared" si="193"/>
        <v>0</v>
      </c>
      <c r="U510" s="35"/>
      <c r="V510" s="35"/>
      <c r="W510" s="35"/>
      <c r="X510" s="35"/>
      <c r="Y510" s="35"/>
      <c r="Z510" s="35"/>
      <c r="AA510" s="35"/>
      <c r="AB510" s="35"/>
      <c r="AC510" s="35"/>
      <c r="AD510" s="35"/>
      <c r="AE510" s="35"/>
      <c r="AR510" s="204" t="s">
        <v>212</v>
      </c>
      <c r="AT510" s="204" t="s">
        <v>208</v>
      </c>
      <c r="AU510" s="204" t="s">
        <v>80</v>
      </c>
      <c r="AY510" s="18" t="s">
        <v>206</v>
      </c>
      <c r="BE510" s="205">
        <f t="shared" si="194"/>
        <v>0</v>
      </c>
      <c r="BF510" s="205">
        <f t="shared" si="195"/>
        <v>0</v>
      </c>
      <c r="BG510" s="205">
        <f t="shared" si="196"/>
        <v>0</v>
      </c>
      <c r="BH510" s="205">
        <f t="shared" si="197"/>
        <v>0</v>
      </c>
      <c r="BI510" s="205">
        <f t="shared" si="198"/>
        <v>0</v>
      </c>
      <c r="BJ510" s="18" t="s">
        <v>80</v>
      </c>
      <c r="BK510" s="205">
        <f t="shared" si="199"/>
        <v>0</v>
      </c>
      <c r="BL510" s="18" t="s">
        <v>212</v>
      </c>
      <c r="BM510" s="204" t="s">
        <v>4767</v>
      </c>
    </row>
    <row r="511" spans="1:65" s="2" customFormat="1" ht="21.75" customHeight="1">
      <c r="A511" s="35"/>
      <c r="B511" s="36"/>
      <c r="C511" s="193" t="s">
        <v>72</v>
      </c>
      <c r="D511" s="193" t="s">
        <v>208</v>
      </c>
      <c r="E511" s="194" t="s">
        <v>5409</v>
      </c>
      <c r="F511" s="195" t="s">
        <v>5410</v>
      </c>
      <c r="G511" s="196" t="s">
        <v>325</v>
      </c>
      <c r="H511" s="197">
        <v>35</v>
      </c>
      <c r="I511" s="198"/>
      <c r="J511" s="199">
        <f t="shared" si="190"/>
        <v>0</v>
      </c>
      <c r="K511" s="195" t="s">
        <v>19</v>
      </c>
      <c r="L511" s="40"/>
      <c r="M511" s="200" t="s">
        <v>19</v>
      </c>
      <c r="N511" s="201" t="s">
        <v>43</v>
      </c>
      <c r="O511" s="65"/>
      <c r="P511" s="202">
        <f t="shared" si="191"/>
        <v>0</v>
      </c>
      <c r="Q511" s="202">
        <v>0</v>
      </c>
      <c r="R511" s="202">
        <f t="shared" si="192"/>
        <v>0</v>
      </c>
      <c r="S511" s="202">
        <v>0</v>
      </c>
      <c r="T511" s="203">
        <f t="shared" si="193"/>
        <v>0</v>
      </c>
      <c r="U511" s="35"/>
      <c r="V511" s="35"/>
      <c r="W511" s="35"/>
      <c r="X511" s="35"/>
      <c r="Y511" s="35"/>
      <c r="Z511" s="35"/>
      <c r="AA511" s="35"/>
      <c r="AB511" s="35"/>
      <c r="AC511" s="35"/>
      <c r="AD511" s="35"/>
      <c r="AE511" s="35"/>
      <c r="AR511" s="204" t="s">
        <v>212</v>
      </c>
      <c r="AT511" s="204" t="s">
        <v>208</v>
      </c>
      <c r="AU511" s="204" t="s">
        <v>80</v>
      </c>
      <c r="AY511" s="18" t="s">
        <v>206</v>
      </c>
      <c r="BE511" s="205">
        <f t="shared" si="194"/>
        <v>0</v>
      </c>
      <c r="BF511" s="205">
        <f t="shared" si="195"/>
        <v>0</v>
      </c>
      <c r="BG511" s="205">
        <f t="shared" si="196"/>
        <v>0</v>
      </c>
      <c r="BH511" s="205">
        <f t="shared" si="197"/>
        <v>0</v>
      </c>
      <c r="BI511" s="205">
        <f t="shared" si="198"/>
        <v>0</v>
      </c>
      <c r="BJ511" s="18" t="s">
        <v>80</v>
      </c>
      <c r="BK511" s="205">
        <f t="shared" si="199"/>
        <v>0</v>
      </c>
      <c r="BL511" s="18" t="s">
        <v>212</v>
      </c>
      <c r="BM511" s="204" t="s">
        <v>4776</v>
      </c>
    </row>
    <row r="512" spans="1:65" s="2" customFormat="1" ht="16.5" customHeight="1">
      <c r="A512" s="35"/>
      <c r="B512" s="36"/>
      <c r="C512" s="193" t="s">
        <v>72</v>
      </c>
      <c r="D512" s="193" t="s">
        <v>208</v>
      </c>
      <c r="E512" s="194" t="s">
        <v>5700</v>
      </c>
      <c r="F512" s="195" t="s">
        <v>5416</v>
      </c>
      <c r="G512" s="196" t="s">
        <v>325</v>
      </c>
      <c r="H512" s="197">
        <v>20</v>
      </c>
      <c r="I512" s="198"/>
      <c r="J512" s="199">
        <f t="shared" si="190"/>
        <v>0</v>
      </c>
      <c r="K512" s="195" t="s">
        <v>19</v>
      </c>
      <c r="L512" s="40"/>
      <c r="M512" s="200" t="s">
        <v>19</v>
      </c>
      <c r="N512" s="201" t="s">
        <v>43</v>
      </c>
      <c r="O512" s="65"/>
      <c r="P512" s="202">
        <f t="shared" si="191"/>
        <v>0</v>
      </c>
      <c r="Q512" s="202">
        <v>0</v>
      </c>
      <c r="R512" s="202">
        <f t="shared" si="192"/>
        <v>0</v>
      </c>
      <c r="S512" s="202">
        <v>0</v>
      </c>
      <c r="T512" s="203">
        <f t="shared" si="193"/>
        <v>0</v>
      </c>
      <c r="U512" s="35"/>
      <c r="V512" s="35"/>
      <c r="W512" s="35"/>
      <c r="X512" s="35"/>
      <c r="Y512" s="35"/>
      <c r="Z512" s="35"/>
      <c r="AA512" s="35"/>
      <c r="AB512" s="35"/>
      <c r="AC512" s="35"/>
      <c r="AD512" s="35"/>
      <c r="AE512" s="35"/>
      <c r="AR512" s="204" t="s">
        <v>212</v>
      </c>
      <c r="AT512" s="204" t="s">
        <v>208</v>
      </c>
      <c r="AU512" s="204" t="s">
        <v>80</v>
      </c>
      <c r="AY512" s="18" t="s">
        <v>206</v>
      </c>
      <c r="BE512" s="205">
        <f t="shared" si="194"/>
        <v>0</v>
      </c>
      <c r="BF512" s="205">
        <f t="shared" si="195"/>
        <v>0</v>
      </c>
      <c r="BG512" s="205">
        <f t="shared" si="196"/>
        <v>0</v>
      </c>
      <c r="BH512" s="205">
        <f t="shared" si="197"/>
        <v>0</v>
      </c>
      <c r="BI512" s="205">
        <f t="shared" si="198"/>
        <v>0</v>
      </c>
      <c r="BJ512" s="18" t="s">
        <v>80</v>
      </c>
      <c r="BK512" s="205">
        <f t="shared" si="199"/>
        <v>0</v>
      </c>
      <c r="BL512" s="18" t="s">
        <v>212</v>
      </c>
      <c r="BM512" s="204" t="s">
        <v>4789</v>
      </c>
    </row>
    <row r="513" spans="1:65" s="12" customFormat="1" ht="25.9" customHeight="1">
      <c r="B513" s="177"/>
      <c r="C513" s="178"/>
      <c r="D513" s="179" t="s">
        <v>71</v>
      </c>
      <c r="E513" s="180" t="s">
        <v>846</v>
      </c>
      <c r="F513" s="180" t="s">
        <v>5329</v>
      </c>
      <c r="G513" s="178"/>
      <c r="H513" s="178"/>
      <c r="I513" s="181"/>
      <c r="J513" s="182">
        <f>BK513</f>
        <v>0</v>
      </c>
      <c r="K513" s="178"/>
      <c r="L513" s="183"/>
      <c r="M513" s="184"/>
      <c r="N513" s="185"/>
      <c r="O513" s="185"/>
      <c r="P513" s="186">
        <f>SUM(P514:P519)</f>
        <v>0</v>
      </c>
      <c r="Q513" s="185"/>
      <c r="R513" s="186">
        <f>SUM(R514:R519)</f>
        <v>0</v>
      </c>
      <c r="S513" s="185"/>
      <c r="T513" s="187">
        <f>SUM(T514:T519)</f>
        <v>0</v>
      </c>
      <c r="AR513" s="188" t="s">
        <v>80</v>
      </c>
      <c r="AT513" s="189" t="s">
        <v>71</v>
      </c>
      <c r="AU513" s="189" t="s">
        <v>72</v>
      </c>
      <c r="AY513" s="188" t="s">
        <v>206</v>
      </c>
      <c r="BK513" s="190">
        <f>SUM(BK514:BK519)</f>
        <v>0</v>
      </c>
    </row>
    <row r="514" spans="1:65" s="2" customFormat="1" ht="16.5" customHeight="1">
      <c r="A514" s="35"/>
      <c r="B514" s="36"/>
      <c r="C514" s="193" t="s">
        <v>72</v>
      </c>
      <c r="D514" s="193" t="s">
        <v>208</v>
      </c>
      <c r="E514" s="194" t="s">
        <v>5701</v>
      </c>
      <c r="F514" s="195" t="s">
        <v>5702</v>
      </c>
      <c r="G514" s="196" t="s">
        <v>862</v>
      </c>
      <c r="H514" s="197">
        <v>1</v>
      </c>
      <c r="I514" s="198"/>
      <c r="J514" s="199">
        <f>ROUND(I514*H514,2)</f>
        <v>0</v>
      </c>
      <c r="K514" s="195" t="s">
        <v>19</v>
      </c>
      <c r="L514" s="40"/>
      <c r="M514" s="200" t="s">
        <v>19</v>
      </c>
      <c r="N514" s="201" t="s">
        <v>43</v>
      </c>
      <c r="O514" s="65"/>
      <c r="P514" s="202">
        <f>O514*H514</f>
        <v>0</v>
      </c>
      <c r="Q514" s="202">
        <v>0</v>
      </c>
      <c r="R514" s="202">
        <f>Q514*H514</f>
        <v>0</v>
      </c>
      <c r="S514" s="202">
        <v>0</v>
      </c>
      <c r="T514" s="203">
        <f>S514*H514</f>
        <v>0</v>
      </c>
      <c r="U514" s="35"/>
      <c r="V514" s="35"/>
      <c r="W514" s="35"/>
      <c r="X514" s="35"/>
      <c r="Y514" s="35"/>
      <c r="Z514" s="35"/>
      <c r="AA514" s="35"/>
      <c r="AB514" s="35"/>
      <c r="AC514" s="35"/>
      <c r="AD514" s="35"/>
      <c r="AE514" s="35"/>
      <c r="AR514" s="204" t="s">
        <v>212</v>
      </c>
      <c r="AT514" s="204" t="s">
        <v>208</v>
      </c>
      <c r="AU514" s="204" t="s">
        <v>80</v>
      </c>
      <c r="AY514" s="18" t="s">
        <v>206</v>
      </c>
      <c r="BE514" s="205">
        <f>IF(N514="základní",J514,0)</f>
        <v>0</v>
      </c>
      <c r="BF514" s="205">
        <f>IF(N514="snížená",J514,0)</f>
        <v>0</v>
      </c>
      <c r="BG514" s="205">
        <f>IF(N514="zákl. přenesená",J514,0)</f>
        <v>0</v>
      </c>
      <c r="BH514" s="205">
        <f>IF(N514="sníž. přenesená",J514,0)</f>
        <v>0</v>
      </c>
      <c r="BI514" s="205">
        <f>IF(N514="nulová",J514,0)</f>
        <v>0</v>
      </c>
      <c r="BJ514" s="18" t="s">
        <v>80</v>
      </c>
      <c r="BK514" s="205">
        <f>ROUND(I514*H514,2)</f>
        <v>0</v>
      </c>
      <c r="BL514" s="18" t="s">
        <v>212</v>
      </c>
      <c r="BM514" s="204" t="s">
        <v>4799</v>
      </c>
    </row>
    <row r="515" spans="1:65" s="2" customFormat="1" ht="19.5">
      <c r="A515" s="35"/>
      <c r="B515" s="36"/>
      <c r="C515" s="37"/>
      <c r="D515" s="208" t="s">
        <v>1104</v>
      </c>
      <c r="E515" s="37"/>
      <c r="F515" s="221" t="s">
        <v>5678</v>
      </c>
      <c r="G515" s="37"/>
      <c r="H515" s="37"/>
      <c r="I515" s="116"/>
      <c r="J515" s="37"/>
      <c r="K515" s="37"/>
      <c r="L515" s="40"/>
      <c r="M515" s="222"/>
      <c r="N515" s="223"/>
      <c r="O515" s="65"/>
      <c r="P515" s="65"/>
      <c r="Q515" s="65"/>
      <c r="R515" s="65"/>
      <c r="S515" s="65"/>
      <c r="T515" s="66"/>
      <c r="U515" s="35"/>
      <c r="V515" s="35"/>
      <c r="W515" s="35"/>
      <c r="X515" s="35"/>
      <c r="Y515" s="35"/>
      <c r="Z515" s="35"/>
      <c r="AA515" s="35"/>
      <c r="AB515" s="35"/>
      <c r="AC515" s="35"/>
      <c r="AD515" s="35"/>
      <c r="AE515" s="35"/>
      <c r="AT515" s="18" t="s">
        <v>1104</v>
      </c>
      <c r="AU515" s="18" t="s">
        <v>80</v>
      </c>
    </row>
    <row r="516" spans="1:65" s="2" customFormat="1" ht="16.5" customHeight="1">
      <c r="A516" s="35"/>
      <c r="B516" s="36"/>
      <c r="C516" s="193" t="s">
        <v>72</v>
      </c>
      <c r="D516" s="193" t="s">
        <v>208</v>
      </c>
      <c r="E516" s="194" t="s">
        <v>5694</v>
      </c>
      <c r="F516" s="195" t="s">
        <v>5695</v>
      </c>
      <c r="G516" s="196" t="s">
        <v>862</v>
      </c>
      <c r="H516" s="197">
        <v>1</v>
      </c>
      <c r="I516" s="198"/>
      <c r="J516" s="199">
        <f>ROUND(I516*H516,2)</f>
        <v>0</v>
      </c>
      <c r="K516" s="195" t="s">
        <v>19</v>
      </c>
      <c r="L516" s="40"/>
      <c r="M516" s="200" t="s">
        <v>19</v>
      </c>
      <c r="N516" s="201" t="s">
        <v>43</v>
      </c>
      <c r="O516" s="65"/>
      <c r="P516" s="202">
        <f>O516*H516</f>
        <v>0</v>
      </c>
      <c r="Q516" s="202">
        <v>0</v>
      </c>
      <c r="R516" s="202">
        <f>Q516*H516</f>
        <v>0</v>
      </c>
      <c r="S516" s="202">
        <v>0</v>
      </c>
      <c r="T516" s="203">
        <f>S516*H516</f>
        <v>0</v>
      </c>
      <c r="U516" s="35"/>
      <c r="V516" s="35"/>
      <c r="W516" s="35"/>
      <c r="X516" s="35"/>
      <c r="Y516" s="35"/>
      <c r="Z516" s="35"/>
      <c r="AA516" s="35"/>
      <c r="AB516" s="35"/>
      <c r="AC516" s="35"/>
      <c r="AD516" s="35"/>
      <c r="AE516" s="35"/>
      <c r="AR516" s="204" t="s">
        <v>212</v>
      </c>
      <c r="AT516" s="204" t="s">
        <v>208</v>
      </c>
      <c r="AU516" s="204" t="s">
        <v>80</v>
      </c>
      <c r="AY516" s="18" t="s">
        <v>206</v>
      </c>
      <c r="BE516" s="205">
        <f>IF(N516="základní",J516,0)</f>
        <v>0</v>
      </c>
      <c r="BF516" s="205">
        <f>IF(N516="snížená",J516,0)</f>
        <v>0</v>
      </c>
      <c r="BG516" s="205">
        <f>IF(N516="zákl. přenesená",J516,0)</f>
        <v>0</v>
      </c>
      <c r="BH516" s="205">
        <f>IF(N516="sníž. přenesená",J516,0)</f>
        <v>0</v>
      </c>
      <c r="BI516" s="205">
        <f>IF(N516="nulová",J516,0)</f>
        <v>0</v>
      </c>
      <c r="BJ516" s="18" t="s">
        <v>80</v>
      </c>
      <c r="BK516" s="205">
        <f>ROUND(I516*H516,2)</f>
        <v>0</v>
      </c>
      <c r="BL516" s="18" t="s">
        <v>212</v>
      </c>
      <c r="BM516" s="204" t="s">
        <v>4809</v>
      </c>
    </row>
    <row r="517" spans="1:65" s="2" customFormat="1" ht="16.5" customHeight="1">
      <c r="A517" s="35"/>
      <c r="B517" s="36"/>
      <c r="C517" s="193" t="s">
        <v>72</v>
      </c>
      <c r="D517" s="193" t="s">
        <v>208</v>
      </c>
      <c r="E517" s="194" t="s">
        <v>5703</v>
      </c>
      <c r="F517" s="195" t="s">
        <v>5704</v>
      </c>
      <c r="G517" s="196" t="s">
        <v>862</v>
      </c>
      <c r="H517" s="197">
        <v>1</v>
      </c>
      <c r="I517" s="198"/>
      <c r="J517" s="199">
        <f>ROUND(I517*H517,2)</f>
        <v>0</v>
      </c>
      <c r="K517" s="195" t="s">
        <v>19</v>
      </c>
      <c r="L517" s="40"/>
      <c r="M517" s="200" t="s">
        <v>19</v>
      </c>
      <c r="N517" s="201" t="s">
        <v>43</v>
      </c>
      <c r="O517" s="65"/>
      <c r="P517" s="202">
        <f>O517*H517</f>
        <v>0</v>
      </c>
      <c r="Q517" s="202">
        <v>0</v>
      </c>
      <c r="R517" s="202">
        <f>Q517*H517</f>
        <v>0</v>
      </c>
      <c r="S517" s="202">
        <v>0</v>
      </c>
      <c r="T517" s="203">
        <f>S517*H517</f>
        <v>0</v>
      </c>
      <c r="U517" s="35"/>
      <c r="V517" s="35"/>
      <c r="W517" s="35"/>
      <c r="X517" s="35"/>
      <c r="Y517" s="35"/>
      <c r="Z517" s="35"/>
      <c r="AA517" s="35"/>
      <c r="AB517" s="35"/>
      <c r="AC517" s="35"/>
      <c r="AD517" s="35"/>
      <c r="AE517" s="35"/>
      <c r="AR517" s="204" t="s">
        <v>212</v>
      </c>
      <c r="AT517" s="204" t="s">
        <v>208</v>
      </c>
      <c r="AU517" s="204" t="s">
        <v>80</v>
      </c>
      <c r="AY517" s="18" t="s">
        <v>206</v>
      </c>
      <c r="BE517" s="205">
        <f>IF(N517="základní",J517,0)</f>
        <v>0</v>
      </c>
      <c r="BF517" s="205">
        <f>IF(N517="snížená",J517,0)</f>
        <v>0</v>
      </c>
      <c r="BG517" s="205">
        <f>IF(N517="zákl. přenesená",J517,0)</f>
        <v>0</v>
      </c>
      <c r="BH517" s="205">
        <f>IF(N517="sníž. přenesená",J517,0)</f>
        <v>0</v>
      </c>
      <c r="BI517" s="205">
        <f>IF(N517="nulová",J517,0)</f>
        <v>0</v>
      </c>
      <c r="BJ517" s="18" t="s">
        <v>80</v>
      </c>
      <c r="BK517" s="205">
        <f>ROUND(I517*H517,2)</f>
        <v>0</v>
      </c>
      <c r="BL517" s="18" t="s">
        <v>212</v>
      </c>
      <c r="BM517" s="204" t="s">
        <v>4818</v>
      </c>
    </row>
    <row r="518" spans="1:65" s="2" customFormat="1" ht="16.5" customHeight="1">
      <c r="A518" s="35"/>
      <c r="B518" s="36"/>
      <c r="C518" s="193" t="s">
        <v>72</v>
      </c>
      <c r="D518" s="193" t="s">
        <v>208</v>
      </c>
      <c r="E518" s="194" t="s">
        <v>5480</v>
      </c>
      <c r="F518" s="195" t="s">
        <v>5481</v>
      </c>
      <c r="G518" s="196" t="s">
        <v>862</v>
      </c>
      <c r="H518" s="197">
        <v>2</v>
      </c>
      <c r="I518" s="198"/>
      <c r="J518" s="199">
        <f>ROUND(I518*H518,2)</f>
        <v>0</v>
      </c>
      <c r="K518" s="195" t="s">
        <v>19</v>
      </c>
      <c r="L518" s="40"/>
      <c r="M518" s="200" t="s">
        <v>19</v>
      </c>
      <c r="N518" s="201" t="s">
        <v>43</v>
      </c>
      <c r="O518" s="65"/>
      <c r="P518" s="202">
        <f>O518*H518</f>
        <v>0</v>
      </c>
      <c r="Q518" s="202">
        <v>0</v>
      </c>
      <c r="R518" s="202">
        <f>Q518*H518</f>
        <v>0</v>
      </c>
      <c r="S518" s="202">
        <v>0</v>
      </c>
      <c r="T518" s="203">
        <f>S518*H518</f>
        <v>0</v>
      </c>
      <c r="U518" s="35"/>
      <c r="V518" s="35"/>
      <c r="W518" s="35"/>
      <c r="X518" s="35"/>
      <c r="Y518" s="35"/>
      <c r="Z518" s="35"/>
      <c r="AA518" s="35"/>
      <c r="AB518" s="35"/>
      <c r="AC518" s="35"/>
      <c r="AD518" s="35"/>
      <c r="AE518" s="35"/>
      <c r="AR518" s="204" t="s">
        <v>212</v>
      </c>
      <c r="AT518" s="204" t="s">
        <v>208</v>
      </c>
      <c r="AU518" s="204" t="s">
        <v>80</v>
      </c>
      <c r="AY518" s="18" t="s">
        <v>206</v>
      </c>
      <c r="BE518" s="205">
        <f>IF(N518="základní",J518,0)</f>
        <v>0</v>
      </c>
      <c r="BF518" s="205">
        <f>IF(N518="snížená",J518,0)</f>
        <v>0</v>
      </c>
      <c r="BG518" s="205">
        <f>IF(N518="zákl. přenesená",J518,0)</f>
        <v>0</v>
      </c>
      <c r="BH518" s="205">
        <f>IF(N518="sníž. přenesená",J518,0)</f>
        <v>0</v>
      </c>
      <c r="BI518" s="205">
        <f>IF(N518="nulová",J518,0)</f>
        <v>0</v>
      </c>
      <c r="BJ518" s="18" t="s">
        <v>80</v>
      </c>
      <c r="BK518" s="205">
        <f>ROUND(I518*H518,2)</f>
        <v>0</v>
      </c>
      <c r="BL518" s="18" t="s">
        <v>212</v>
      </c>
      <c r="BM518" s="204" t="s">
        <v>4828</v>
      </c>
    </row>
    <row r="519" spans="1:65" s="2" customFormat="1" ht="21.75" customHeight="1">
      <c r="A519" s="35"/>
      <c r="B519" s="36"/>
      <c r="C519" s="193" t="s">
        <v>72</v>
      </c>
      <c r="D519" s="193" t="s">
        <v>208</v>
      </c>
      <c r="E519" s="194" t="s">
        <v>5409</v>
      </c>
      <c r="F519" s="195" t="s">
        <v>5410</v>
      </c>
      <c r="G519" s="196" t="s">
        <v>325</v>
      </c>
      <c r="H519" s="197">
        <v>15</v>
      </c>
      <c r="I519" s="198"/>
      <c r="J519" s="199">
        <f>ROUND(I519*H519,2)</f>
        <v>0</v>
      </c>
      <c r="K519" s="195" t="s">
        <v>19</v>
      </c>
      <c r="L519" s="40"/>
      <c r="M519" s="200" t="s">
        <v>19</v>
      </c>
      <c r="N519" s="201" t="s">
        <v>43</v>
      </c>
      <c r="O519" s="65"/>
      <c r="P519" s="202">
        <f>O519*H519</f>
        <v>0</v>
      </c>
      <c r="Q519" s="202">
        <v>0</v>
      </c>
      <c r="R519" s="202">
        <f>Q519*H519</f>
        <v>0</v>
      </c>
      <c r="S519" s="202">
        <v>0</v>
      </c>
      <c r="T519" s="203">
        <f>S519*H519</f>
        <v>0</v>
      </c>
      <c r="U519" s="35"/>
      <c r="V519" s="35"/>
      <c r="W519" s="35"/>
      <c r="X519" s="35"/>
      <c r="Y519" s="35"/>
      <c r="Z519" s="35"/>
      <c r="AA519" s="35"/>
      <c r="AB519" s="35"/>
      <c r="AC519" s="35"/>
      <c r="AD519" s="35"/>
      <c r="AE519" s="35"/>
      <c r="AR519" s="204" t="s">
        <v>212</v>
      </c>
      <c r="AT519" s="204" t="s">
        <v>208</v>
      </c>
      <c r="AU519" s="204" t="s">
        <v>80</v>
      </c>
      <c r="AY519" s="18" t="s">
        <v>206</v>
      </c>
      <c r="BE519" s="205">
        <f>IF(N519="základní",J519,0)</f>
        <v>0</v>
      </c>
      <c r="BF519" s="205">
        <f>IF(N519="snížená",J519,0)</f>
        <v>0</v>
      </c>
      <c r="BG519" s="205">
        <f>IF(N519="zákl. přenesená",J519,0)</f>
        <v>0</v>
      </c>
      <c r="BH519" s="205">
        <f>IF(N519="sníž. přenesená",J519,0)</f>
        <v>0</v>
      </c>
      <c r="BI519" s="205">
        <f>IF(N519="nulová",J519,0)</f>
        <v>0</v>
      </c>
      <c r="BJ519" s="18" t="s">
        <v>80</v>
      </c>
      <c r="BK519" s="205">
        <f>ROUND(I519*H519,2)</f>
        <v>0</v>
      </c>
      <c r="BL519" s="18" t="s">
        <v>212</v>
      </c>
      <c r="BM519" s="204" t="s">
        <v>4837</v>
      </c>
    </row>
    <row r="520" spans="1:65" s="12" customFormat="1" ht="25.9" customHeight="1">
      <c r="B520" s="177"/>
      <c r="C520" s="178"/>
      <c r="D520" s="179" t="s">
        <v>71</v>
      </c>
      <c r="E520" s="180" t="s">
        <v>846</v>
      </c>
      <c r="F520" s="180" t="s">
        <v>5329</v>
      </c>
      <c r="G520" s="178"/>
      <c r="H520" s="178"/>
      <c r="I520" s="181"/>
      <c r="J520" s="182">
        <f>BK520</f>
        <v>0</v>
      </c>
      <c r="K520" s="178"/>
      <c r="L520" s="183"/>
      <c r="M520" s="184"/>
      <c r="N520" s="185"/>
      <c r="O520" s="185"/>
      <c r="P520" s="186">
        <f>SUM(P521:P527)</f>
        <v>0</v>
      </c>
      <c r="Q520" s="185"/>
      <c r="R520" s="186">
        <f>SUM(R521:R527)</f>
        <v>0</v>
      </c>
      <c r="S520" s="185"/>
      <c r="T520" s="187">
        <f>SUM(T521:T527)</f>
        <v>0</v>
      </c>
      <c r="AR520" s="188" t="s">
        <v>80</v>
      </c>
      <c r="AT520" s="189" t="s">
        <v>71</v>
      </c>
      <c r="AU520" s="189" t="s">
        <v>72</v>
      </c>
      <c r="AY520" s="188" t="s">
        <v>206</v>
      </c>
      <c r="BK520" s="190">
        <f>SUM(BK521:BK527)</f>
        <v>0</v>
      </c>
    </row>
    <row r="521" spans="1:65" s="2" customFormat="1" ht="16.5" customHeight="1">
      <c r="A521" s="35"/>
      <c r="B521" s="36"/>
      <c r="C521" s="193" t="s">
        <v>72</v>
      </c>
      <c r="D521" s="193" t="s">
        <v>208</v>
      </c>
      <c r="E521" s="194" t="s">
        <v>5705</v>
      </c>
      <c r="F521" s="195" t="s">
        <v>5706</v>
      </c>
      <c r="G521" s="196" t="s">
        <v>862</v>
      </c>
      <c r="H521" s="197">
        <v>1</v>
      </c>
      <c r="I521" s="198"/>
      <c r="J521" s="199">
        <f>ROUND(I521*H521,2)</f>
        <v>0</v>
      </c>
      <c r="K521" s="195" t="s">
        <v>19</v>
      </c>
      <c r="L521" s="40"/>
      <c r="M521" s="200" t="s">
        <v>19</v>
      </c>
      <c r="N521" s="201" t="s">
        <v>43</v>
      </c>
      <c r="O521" s="65"/>
      <c r="P521" s="202">
        <f>O521*H521</f>
        <v>0</v>
      </c>
      <c r="Q521" s="202">
        <v>0</v>
      </c>
      <c r="R521" s="202">
        <f>Q521*H521</f>
        <v>0</v>
      </c>
      <c r="S521" s="202">
        <v>0</v>
      </c>
      <c r="T521" s="203">
        <f>S521*H521</f>
        <v>0</v>
      </c>
      <c r="U521" s="35"/>
      <c r="V521" s="35"/>
      <c r="W521" s="35"/>
      <c r="X521" s="35"/>
      <c r="Y521" s="35"/>
      <c r="Z521" s="35"/>
      <c r="AA521" s="35"/>
      <c r="AB521" s="35"/>
      <c r="AC521" s="35"/>
      <c r="AD521" s="35"/>
      <c r="AE521" s="35"/>
      <c r="AR521" s="204" t="s">
        <v>212</v>
      </c>
      <c r="AT521" s="204" t="s">
        <v>208</v>
      </c>
      <c r="AU521" s="204" t="s">
        <v>80</v>
      </c>
      <c r="AY521" s="18" t="s">
        <v>206</v>
      </c>
      <c r="BE521" s="205">
        <f>IF(N521="základní",J521,0)</f>
        <v>0</v>
      </c>
      <c r="BF521" s="205">
        <f>IF(N521="snížená",J521,0)</f>
        <v>0</v>
      </c>
      <c r="BG521" s="205">
        <f>IF(N521="zákl. přenesená",J521,0)</f>
        <v>0</v>
      </c>
      <c r="BH521" s="205">
        <f>IF(N521="sníž. přenesená",J521,0)</f>
        <v>0</v>
      </c>
      <c r="BI521" s="205">
        <f>IF(N521="nulová",J521,0)</f>
        <v>0</v>
      </c>
      <c r="BJ521" s="18" t="s">
        <v>80</v>
      </c>
      <c r="BK521" s="205">
        <f>ROUND(I521*H521,2)</f>
        <v>0</v>
      </c>
      <c r="BL521" s="18" t="s">
        <v>212</v>
      </c>
      <c r="BM521" s="204" t="s">
        <v>4847</v>
      </c>
    </row>
    <row r="522" spans="1:65" s="2" customFormat="1" ht="19.5">
      <c r="A522" s="35"/>
      <c r="B522" s="36"/>
      <c r="C522" s="37"/>
      <c r="D522" s="208" t="s">
        <v>1104</v>
      </c>
      <c r="E522" s="37"/>
      <c r="F522" s="221" t="s">
        <v>5648</v>
      </c>
      <c r="G522" s="37"/>
      <c r="H522" s="37"/>
      <c r="I522" s="116"/>
      <c r="J522" s="37"/>
      <c r="K522" s="37"/>
      <c r="L522" s="40"/>
      <c r="M522" s="222"/>
      <c r="N522" s="223"/>
      <c r="O522" s="65"/>
      <c r="P522" s="65"/>
      <c r="Q522" s="65"/>
      <c r="R522" s="65"/>
      <c r="S522" s="65"/>
      <c r="T522" s="66"/>
      <c r="U522" s="35"/>
      <c r="V522" s="35"/>
      <c r="W522" s="35"/>
      <c r="X522" s="35"/>
      <c r="Y522" s="35"/>
      <c r="Z522" s="35"/>
      <c r="AA522" s="35"/>
      <c r="AB522" s="35"/>
      <c r="AC522" s="35"/>
      <c r="AD522" s="35"/>
      <c r="AE522" s="35"/>
      <c r="AT522" s="18" t="s">
        <v>1104</v>
      </c>
      <c r="AU522" s="18" t="s">
        <v>80</v>
      </c>
    </row>
    <row r="523" spans="1:65" s="2" customFormat="1" ht="16.5" customHeight="1">
      <c r="A523" s="35"/>
      <c r="B523" s="36"/>
      <c r="C523" s="193" t="s">
        <v>72</v>
      </c>
      <c r="D523" s="193" t="s">
        <v>208</v>
      </c>
      <c r="E523" s="194" t="s">
        <v>5707</v>
      </c>
      <c r="F523" s="195" t="s">
        <v>5708</v>
      </c>
      <c r="G523" s="196" t="s">
        <v>862</v>
      </c>
      <c r="H523" s="197">
        <v>1</v>
      </c>
      <c r="I523" s="198"/>
      <c r="J523" s="199">
        <f>ROUND(I523*H523,2)</f>
        <v>0</v>
      </c>
      <c r="K523" s="195" t="s">
        <v>19</v>
      </c>
      <c r="L523" s="40"/>
      <c r="M523" s="200" t="s">
        <v>19</v>
      </c>
      <c r="N523" s="201" t="s">
        <v>43</v>
      </c>
      <c r="O523" s="65"/>
      <c r="P523" s="202">
        <f>O523*H523</f>
        <v>0</v>
      </c>
      <c r="Q523" s="202">
        <v>0</v>
      </c>
      <c r="R523" s="202">
        <f>Q523*H523</f>
        <v>0</v>
      </c>
      <c r="S523" s="202">
        <v>0</v>
      </c>
      <c r="T523" s="203">
        <f>S523*H523</f>
        <v>0</v>
      </c>
      <c r="U523" s="35"/>
      <c r="V523" s="35"/>
      <c r="W523" s="35"/>
      <c r="X523" s="35"/>
      <c r="Y523" s="35"/>
      <c r="Z523" s="35"/>
      <c r="AA523" s="35"/>
      <c r="AB523" s="35"/>
      <c r="AC523" s="35"/>
      <c r="AD523" s="35"/>
      <c r="AE523" s="35"/>
      <c r="AR523" s="204" t="s">
        <v>212</v>
      </c>
      <c r="AT523" s="204" t="s">
        <v>208</v>
      </c>
      <c r="AU523" s="204" t="s">
        <v>80</v>
      </c>
      <c r="AY523" s="18" t="s">
        <v>206</v>
      </c>
      <c r="BE523" s="205">
        <f>IF(N523="základní",J523,0)</f>
        <v>0</v>
      </c>
      <c r="BF523" s="205">
        <f>IF(N523="snížená",J523,0)</f>
        <v>0</v>
      </c>
      <c r="BG523" s="205">
        <f>IF(N523="zákl. přenesená",J523,0)</f>
        <v>0</v>
      </c>
      <c r="BH523" s="205">
        <f>IF(N523="sníž. přenesená",J523,0)</f>
        <v>0</v>
      </c>
      <c r="BI523" s="205">
        <f>IF(N523="nulová",J523,0)</f>
        <v>0</v>
      </c>
      <c r="BJ523" s="18" t="s">
        <v>80</v>
      </c>
      <c r="BK523" s="205">
        <f>ROUND(I523*H523,2)</f>
        <v>0</v>
      </c>
      <c r="BL523" s="18" t="s">
        <v>212</v>
      </c>
      <c r="BM523" s="204" t="s">
        <v>4861</v>
      </c>
    </row>
    <row r="524" spans="1:65" s="2" customFormat="1" ht="16.5" customHeight="1">
      <c r="A524" s="35"/>
      <c r="B524" s="36"/>
      <c r="C524" s="193" t="s">
        <v>72</v>
      </c>
      <c r="D524" s="193" t="s">
        <v>208</v>
      </c>
      <c r="E524" s="194" t="s">
        <v>5709</v>
      </c>
      <c r="F524" s="195" t="s">
        <v>5710</v>
      </c>
      <c r="G524" s="196" t="s">
        <v>862</v>
      </c>
      <c r="H524" s="197">
        <v>1</v>
      </c>
      <c r="I524" s="198"/>
      <c r="J524" s="199">
        <f>ROUND(I524*H524,2)</f>
        <v>0</v>
      </c>
      <c r="K524" s="195" t="s">
        <v>19</v>
      </c>
      <c r="L524" s="40"/>
      <c r="M524" s="200" t="s">
        <v>19</v>
      </c>
      <c r="N524" s="201" t="s">
        <v>43</v>
      </c>
      <c r="O524" s="65"/>
      <c r="P524" s="202">
        <f>O524*H524</f>
        <v>0</v>
      </c>
      <c r="Q524" s="202">
        <v>0</v>
      </c>
      <c r="R524" s="202">
        <f>Q524*H524</f>
        <v>0</v>
      </c>
      <c r="S524" s="202">
        <v>0</v>
      </c>
      <c r="T524" s="203">
        <f>S524*H524</f>
        <v>0</v>
      </c>
      <c r="U524" s="35"/>
      <c r="V524" s="35"/>
      <c r="W524" s="35"/>
      <c r="X524" s="35"/>
      <c r="Y524" s="35"/>
      <c r="Z524" s="35"/>
      <c r="AA524" s="35"/>
      <c r="AB524" s="35"/>
      <c r="AC524" s="35"/>
      <c r="AD524" s="35"/>
      <c r="AE524" s="35"/>
      <c r="AR524" s="204" t="s">
        <v>212</v>
      </c>
      <c r="AT524" s="204" t="s">
        <v>208</v>
      </c>
      <c r="AU524" s="204" t="s">
        <v>80</v>
      </c>
      <c r="AY524" s="18" t="s">
        <v>206</v>
      </c>
      <c r="BE524" s="205">
        <f>IF(N524="základní",J524,0)</f>
        <v>0</v>
      </c>
      <c r="BF524" s="205">
        <f>IF(N524="snížená",J524,0)</f>
        <v>0</v>
      </c>
      <c r="BG524" s="205">
        <f>IF(N524="zákl. přenesená",J524,0)</f>
        <v>0</v>
      </c>
      <c r="BH524" s="205">
        <f>IF(N524="sníž. přenesená",J524,0)</f>
        <v>0</v>
      </c>
      <c r="BI524" s="205">
        <f>IF(N524="nulová",J524,0)</f>
        <v>0</v>
      </c>
      <c r="BJ524" s="18" t="s">
        <v>80</v>
      </c>
      <c r="BK524" s="205">
        <f>ROUND(I524*H524,2)</f>
        <v>0</v>
      </c>
      <c r="BL524" s="18" t="s">
        <v>212</v>
      </c>
      <c r="BM524" s="204" t="s">
        <v>4871</v>
      </c>
    </row>
    <row r="525" spans="1:65" s="2" customFormat="1" ht="16.5" customHeight="1">
      <c r="A525" s="35"/>
      <c r="B525" s="36"/>
      <c r="C525" s="193" t="s">
        <v>72</v>
      </c>
      <c r="D525" s="193" t="s">
        <v>208</v>
      </c>
      <c r="E525" s="194" t="s">
        <v>5711</v>
      </c>
      <c r="F525" s="195" t="s">
        <v>5712</v>
      </c>
      <c r="G525" s="196" t="s">
        <v>862</v>
      </c>
      <c r="H525" s="197">
        <v>1</v>
      </c>
      <c r="I525" s="198"/>
      <c r="J525" s="199">
        <f>ROUND(I525*H525,2)</f>
        <v>0</v>
      </c>
      <c r="K525" s="195" t="s">
        <v>19</v>
      </c>
      <c r="L525" s="40"/>
      <c r="M525" s="200" t="s">
        <v>19</v>
      </c>
      <c r="N525" s="201" t="s">
        <v>43</v>
      </c>
      <c r="O525" s="65"/>
      <c r="P525" s="202">
        <f>O525*H525</f>
        <v>0</v>
      </c>
      <c r="Q525" s="202">
        <v>0</v>
      </c>
      <c r="R525" s="202">
        <f>Q525*H525</f>
        <v>0</v>
      </c>
      <c r="S525" s="202">
        <v>0</v>
      </c>
      <c r="T525" s="203">
        <f>S525*H525</f>
        <v>0</v>
      </c>
      <c r="U525" s="35"/>
      <c r="V525" s="35"/>
      <c r="W525" s="35"/>
      <c r="X525" s="35"/>
      <c r="Y525" s="35"/>
      <c r="Z525" s="35"/>
      <c r="AA525" s="35"/>
      <c r="AB525" s="35"/>
      <c r="AC525" s="35"/>
      <c r="AD525" s="35"/>
      <c r="AE525" s="35"/>
      <c r="AR525" s="204" t="s">
        <v>212</v>
      </c>
      <c r="AT525" s="204" t="s">
        <v>208</v>
      </c>
      <c r="AU525" s="204" t="s">
        <v>80</v>
      </c>
      <c r="AY525" s="18" t="s">
        <v>206</v>
      </c>
      <c r="BE525" s="205">
        <f>IF(N525="základní",J525,0)</f>
        <v>0</v>
      </c>
      <c r="BF525" s="205">
        <f>IF(N525="snížená",J525,0)</f>
        <v>0</v>
      </c>
      <c r="BG525" s="205">
        <f>IF(N525="zákl. přenesená",J525,0)</f>
        <v>0</v>
      </c>
      <c r="BH525" s="205">
        <f>IF(N525="sníž. přenesená",J525,0)</f>
        <v>0</v>
      </c>
      <c r="BI525" s="205">
        <f>IF(N525="nulová",J525,0)</f>
        <v>0</v>
      </c>
      <c r="BJ525" s="18" t="s">
        <v>80</v>
      </c>
      <c r="BK525" s="205">
        <f>ROUND(I525*H525,2)</f>
        <v>0</v>
      </c>
      <c r="BL525" s="18" t="s">
        <v>212</v>
      </c>
      <c r="BM525" s="204" t="s">
        <v>4884</v>
      </c>
    </row>
    <row r="526" spans="1:65" s="2" customFormat="1" ht="16.5" customHeight="1">
      <c r="A526" s="35"/>
      <c r="B526" s="36"/>
      <c r="C526" s="193" t="s">
        <v>72</v>
      </c>
      <c r="D526" s="193" t="s">
        <v>208</v>
      </c>
      <c r="E526" s="194" t="s">
        <v>5713</v>
      </c>
      <c r="F526" s="195" t="s">
        <v>5714</v>
      </c>
      <c r="G526" s="196" t="s">
        <v>862</v>
      </c>
      <c r="H526" s="197">
        <v>1</v>
      </c>
      <c r="I526" s="198"/>
      <c r="J526" s="199">
        <f>ROUND(I526*H526,2)</f>
        <v>0</v>
      </c>
      <c r="K526" s="195" t="s">
        <v>19</v>
      </c>
      <c r="L526" s="40"/>
      <c r="M526" s="200" t="s">
        <v>19</v>
      </c>
      <c r="N526" s="201" t="s">
        <v>43</v>
      </c>
      <c r="O526" s="65"/>
      <c r="P526" s="202">
        <f>O526*H526</f>
        <v>0</v>
      </c>
      <c r="Q526" s="202">
        <v>0</v>
      </c>
      <c r="R526" s="202">
        <f>Q526*H526</f>
        <v>0</v>
      </c>
      <c r="S526" s="202">
        <v>0</v>
      </c>
      <c r="T526" s="203">
        <f>S526*H526</f>
        <v>0</v>
      </c>
      <c r="U526" s="35"/>
      <c r="V526" s="35"/>
      <c r="W526" s="35"/>
      <c r="X526" s="35"/>
      <c r="Y526" s="35"/>
      <c r="Z526" s="35"/>
      <c r="AA526" s="35"/>
      <c r="AB526" s="35"/>
      <c r="AC526" s="35"/>
      <c r="AD526" s="35"/>
      <c r="AE526" s="35"/>
      <c r="AR526" s="204" t="s">
        <v>212</v>
      </c>
      <c r="AT526" s="204" t="s">
        <v>208</v>
      </c>
      <c r="AU526" s="204" t="s">
        <v>80</v>
      </c>
      <c r="AY526" s="18" t="s">
        <v>206</v>
      </c>
      <c r="BE526" s="205">
        <f>IF(N526="základní",J526,0)</f>
        <v>0</v>
      </c>
      <c r="BF526" s="205">
        <f>IF(N526="snížená",J526,0)</f>
        <v>0</v>
      </c>
      <c r="BG526" s="205">
        <f>IF(N526="zákl. přenesená",J526,0)</f>
        <v>0</v>
      </c>
      <c r="BH526" s="205">
        <f>IF(N526="sníž. přenesená",J526,0)</f>
        <v>0</v>
      </c>
      <c r="BI526" s="205">
        <f>IF(N526="nulová",J526,0)</f>
        <v>0</v>
      </c>
      <c r="BJ526" s="18" t="s">
        <v>80</v>
      </c>
      <c r="BK526" s="205">
        <f>ROUND(I526*H526,2)</f>
        <v>0</v>
      </c>
      <c r="BL526" s="18" t="s">
        <v>212</v>
      </c>
      <c r="BM526" s="204" t="s">
        <v>4894</v>
      </c>
    </row>
    <row r="527" spans="1:65" s="2" customFormat="1" ht="21.75" customHeight="1">
      <c r="A527" s="35"/>
      <c r="B527" s="36"/>
      <c r="C527" s="193" t="s">
        <v>72</v>
      </c>
      <c r="D527" s="193" t="s">
        <v>208</v>
      </c>
      <c r="E527" s="194" t="s">
        <v>5409</v>
      </c>
      <c r="F527" s="195" t="s">
        <v>5410</v>
      </c>
      <c r="G527" s="196" t="s">
        <v>325</v>
      </c>
      <c r="H527" s="197">
        <v>8</v>
      </c>
      <c r="I527" s="198"/>
      <c r="J527" s="199">
        <f>ROUND(I527*H527,2)</f>
        <v>0</v>
      </c>
      <c r="K527" s="195" t="s">
        <v>19</v>
      </c>
      <c r="L527" s="40"/>
      <c r="M527" s="200" t="s">
        <v>19</v>
      </c>
      <c r="N527" s="201" t="s">
        <v>43</v>
      </c>
      <c r="O527" s="65"/>
      <c r="P527" s="202">
        <f>O527*H527</f>
        <v>0</v>
      </c>
      <c r="Q527" s="202">
        <v>0</v>
      </c>
      <c r="R527" s="202">
        <f>Q527*H527</f>
        <v>0</v>
      </c>
      <c r="S527" s="202">
        <v>0</v>
      </c>
      <c r="T527" s="203">
        <f>S527*H527</f>
        <v>0</v>
      </c>
      <c r="U527" s="35"/>
      <c r="V527" s="35"/>
      <c r="W527" s="35"/>
      <c r="X527" s="35"/>
      <c r="Y527" s="35"/>
      <c r="Z527" s="35"/>
      <c r="AA527" s="35"/>
      <c r="AB527" s="35"/>
      <c r="AC527" s="35"/>
      <c r="AD527" s="35"/>
      <c r="AE527" s="35"/>
      <c r="AR527" s="204" t="s">
        <v>212</v>
      </c>
      <c r="AT527" s="204" t="s">
        <v>208</v>
      </c>
      <c r="AU527" s="204" t="s">
        <v>80</v>
      </c>
      <c r="AY527" s="18" t="s">
        <v>206</v>
      </c>
      <c r="BE527" s="205">
        <f>IF(N527="základní",J527,0)</f>
        <v>0</v>
      </c>
      <c r="BF527" s="205">
        <f>IF(N527="snížená",J527,0)</f>
        <v>0</v>
      </c>
      <c r="BG527" s="205">
        <f>IF(N527="zákl. přenesená",J527,0)</f>
        <v>0</v>
      </c>
      <c r="BH527" s="205">
        <f>IF(N527="sníž. přenesená",J527,0)</f>
        <v>0</v>
      </c>
      <c r="BI527" s="205">
        <f>IF(N527="nulová",J527,0)</f>
        <v>0</v>
      </c>
      <c r="BJ527" s="18" t="s">
        <v>80</v>
      </c>
      <c r="BK527" s="205">
        <f>ROUND(I527*H527,2)</f>
        <v>0</v>
      </c>
      <c r="BL527" s="18" t="s">
        <v>212</v>
      </c>
      <c r="BM527" s="204" t="s">
        <v>4903</v>
      </c>
    </row>
    <row r="528" spans="1:65" s="12" customFormat="1" ht="25.9" customHeight="1">
      <c r="B528" s="177"/>
      <c r="C528" s="178"/>
      <c r="D528" s="179" t="s">
        <v>71</v>
      </c>
      <c r="E528" s="180" t="s">
        <v>846</v>
      </c>
      <c r="F528" s="180" t="s">
        <v>5329</v>
      </c>
      <c r="G528" s="178"/>
      <c r="H528" s="178"/>
      <c r="I528" s="181"/>
      <c r="J528" s="182">
        <f>BK528</f>
        <v>0</v>
      </c>
      <c r="K528" s="178"/>
      <c r="L528" s="183"/>
      <c r="M528" s="184"/>
      <c r="N528" s="185"/>
      <c r="O528" s="185"/>
      <c r="P528" s="186">
        <f>SUM(P529:P536)</f>
        <v>0</v>
      </c>
      <c r="Q528" s="185"/>
      <c r="R528" s="186">
        <f>SUM(R529:R536)</f>
        <v>0</v>
      </c>
      <c r="S528" s="185"/>
      <c r="T528" s="187">
        <f>SUM(T529:T536)</f>
        <v>0</v>
      </c>
      <c r="AR528" s="188" t="s">
        <v>80</v>
      </c>
      <c r="AT528" s="189" t="s">
        <v>71</v>
      </c>
      <c r="AU528" s="189" t="s">
        <v>72</v>
      </c>
      <c r="AY528" s="188" t="s">
        <v>206</v>
      </c>
      <c r="BK528" s="190">
        <f>SUM(BK529:BK536)</f>
        <v>0</v>
      </c>
    </row>
    <row r="529" spans="1:65" s="2" customFormat="1" ht="16.5" customHeight="1">
      <c r="A529" s="35"/>
      <c r="B529" s="36"/>
      <c r="C529" s="193" t="s">
        <v>72</v>
      </c>
      <c r="D529" s="193" t="s">
        <v>208</v>
      </c>
      <c r="E529" s="194" t="s">
        <v>5715</v>
      </c>
      <c r="F529" s="195" t="s">
        <v>5716</v>
      </c>
      <c r="G529" s="196" t="s">
        <v>887</v>
      </c>
      <c r="H529" s="197">
        <v>1</v>
      </c>
      <c r="I529" s="198"/>
      <c r="J529" s="199">
        <f t="shared" ref="J529:J536" si="200">ROUND(I529*H529,2)</f>
        <v>0</v>
      </c>
      <c r="K529" s="195" t="s">
        <v>19</v>
      </c>
      <c r="L529" s="40"/>
      <c r="M529" s="200" t="s">
        <v>19</v>
      </c>
      <c r="N529" s="201" t="s">
        <v>43</v>
      </c>
      <c r="O529" s="65"/>
      <c r="P529" s="202">
        <f t="shared" ref="P529:P536" si="201">O529*H529</f>
        <v>0</v>
      </c>
      <c r="Q529" s="202">
        <v>0</v>
      </c>
      <c r="R529" s="202">
        <f t="shared" ref="R529:R536" si="202">Q529*H529</f>
        <v>0</v>
      </c>
      <c r="S529" s="202">
        <v>0</v>
      </c>
      <c r="T529" s="203">
        <f t="shared" ref="T529:T536" si="203">S529*H529</f>
        <v>0</v>
      </c>
      <c r="U529" s="35"/>
      <c r="V529" s="35"/>
      <c r="W529" s="35"/>
      <c r="X529" s="35"/>
      <c r="Y529" s="35"/>
      <c r="Z529" s="35"/>
      <c r="AA529" s="35"/>
      <c r="AB529" s="35"/>
      <c r="AC529" s="35"/>
      <c r="AD529" s="35"/>
      <c r="AE529" s="35"/>
      <c r="AR529" s="204" t="s">
        <v>212</v>
      </c>
      <c r="AT529" s="204" t="s">
        <v>208</v>
      </c>
      <c r="AU529" s="204" t="s">
        <v>80</v>
      </c>
      <c r="AY529" s="18" t="s">
        <v>206</v>
      </c>
      <c r="BE529" s="205">
        <f t="shared" ref="BE529:BE536" si="204">IF(N529="základní",J529,0)</f>
        <v>0</v>
      </c>
      <c r="BF529" s="205">
        <f t="shared" ref="BF529:BF536" si="205">IF(N529="snížená",J529,0)</f>
        <v>0</v>
      </c>
      <c r="BG529" s="205">
        <f t="shared" ref="BG529:BG536" si="206">IF(N529="zákl. přenesená",J529,0)</f>
        <v>0</v>
      </c>
      <c r="BH529" s="205">
        <f t="shared" ref="BH529:BH536" si="207">IF(N529="sníž. přenesená",J529,0)</f>
        <v>0</v>
      </c>
      <c r="BI529" s="205">
        <f t="shared" ref="BI529:BI536" si="208">IF(N529="nulová",J529,0)</f>
        <v>0</v>
      </c>
      <c r="BJ529" s="18" t="s">
        <v>80</v>
      </c>
      <c r="BK529" s="205">
        <f t="shared" ref="BK529:BK536" si="209">ROUND(I529*H529,2)</f>
        <v>0</v>
      </c>
      <c r="BL529" s="18" t="s">
        <v>212</v>
      </c>
      <c r="BM529" s="204" t="s">
        <v>4912</v>
      </c>
    </row>
    <row r="530" spans="1:65" s="2" customFormat="1" ht="16.5" customHeight="1">
      <c r="A530" s="35"/>
      <c r="B530" s="36"/>
      <c r="C530" s="193" t="s">
        <v>72</v>
      </c>
      <c r="D530" s="193" t="s">
        <v>208</v>
      </c>
      <c r="E530" s="194" t="s">
        <v>5717</v>
      </c>
      <c r="F530" s="195" t="s">
        <v>5718</v>
      </c>
      <c r="G530" s="196" t="s">
        <v>887</v>
      </c>
      <c r="H530" s="197">
        <v>1</v>
      </c>
      <c r="I530" s="198"/>
      <c r="J530" s="199">
        <f t="shared" si="200"/>
        <v>0</v>
      </c>
      <c r="K530" s="195" t="s">
        <v>19</v>
      </c>
      <c r="L530" s="40"/>
      <c r="M530" s="200" t="s">
        <v>19</v>
      </c>
      <c r="N530" s="201" t="s">
        <v>43</v>
      </c>
      <c r="O530" s="65"/>
      <c r="P530" s="202">
        <f t="shared" si="201"/>
        <v>0</v>
      </c>
      <c r="Q530" s="202">
        <v>0</v>
      </c>
      <c r="R530" s="202">
        <f t="shared" si="202"/>
        <v>0</v>
      </c>
      <c r="S530" s="202">
        <v>0</v>
      </c>
      <c r="T530" s="203">
        <f t="shared" si="203"/>
        <v>0</v>
      </c>
      <c r="U530" s="35"/>
      <c r="V530" s="35"/>
      <c r="W530" s="35"/>
      <c r="X530" s="35"/>
      <c r="Y530" s="35"/>
      <c r="Z530" s="35"/>
      <c r="AA530" s="35"/>
      <c r="AB530" s="35"/>
      <c r="AC530" s="35"/>
      <c r="AD530" s="35"/>
      <c r="AE530" s="35"/>
      <c r="AR530" s="204" t="s">
        <v>212</v>
      </c>
      <c r="AT530" s="204" t="s">
        <v>208</v>
      </c>
      <c r="AU530" s="204" t="s">
        <v>80</v>
      </c>
      <c r="AY530" s="18" t="s">
        <v>206</v>
      </c>
      <c r="BE530" s="205">
        <f t="shared" si="204"/>
        <v>0</v>
      </c>
      <c r="BF530" s="205">
        <f t="shared" si="205"/>
        <v>0</v>
      </c>
      <c r="BG530" s="205">
        <f t="shared" si="206"/>
        <v>0</v>
      </c>
      <c r="BH530" s="205">
        <f t="shared" si="207"/>
        <v>0</v>
      </c>
      <c r="BI530" s="205">
        <f t="shared" si="208"/>
        <v>0</v>
      </c>
      <c r="BJ530" s="18" t="s">
        <v>80</v>
      </c>
      <c r="BK530" s="205">
        <f t="shared" si="209"/>
        <v>0</v>
      </c>
      <c r="BL530" s="18" t="s">
        <v>212</v>
      </c>
      <c r="BM530" s="204" t="s">
        <v>4923</v>
      </c>
    </row>
    <row r="531" spans="1:65" s="2" customFormat="1" ht="16.5" customHeight="1">
      <c r="A531" s="35"/>
      <c r="B531" s="36"/>
      <c r="C531" s="193" t="s">
        <v>72</v>
      </c>
      <c r="D531" s="193" t="s">
        <v>208</v>
      </c>
      <c r="E531" s="194" t="s">
        <v>5719</v>
      </c>
      <c r="F531" s="195" t="s">
        <v>5720</v>
      </c>
      <c r="G531" s="196" t="s">
        <v>887</v>
      </c>
      <c r="H531" s="197">
        <v>1</v>
      </c>
      <c r="I531" s="198"/>
      <c r="J531" s="199">
        <f t="shared" si="200"/>
        <v>0</v>
      </c>
      <c r="K531" s="195" t="s">
        <v>19</v>
      </c>
      <c r="L531" s="40"/>
      <c r="M531" s="200" t="s">
        <v>19</v>
      </c>
      <c r="N531" s="201" t="s">
        <v>43</v>
      </c>
      <c r="O531" s="65"/>
      <c r="P531" s="202">
        <f t="shared" si="201"/>
        <v>0</v>
      </c>
      <c r="Q531" s="202">
        <v>0</v>
      </c>
      <c r="R531" s="202">
        <f t="shared" si="202"/>
        <v>0</v>
      </c>
      <c r="S531" s="202">
        <v>0</v>
      </c>
      <c r="T531" s="203">
        <f t="shared" si="203"/>
        <v>0</v>
      </c>
      <c r="U531" s="35"/>
      <c r="V531" s="35"/>
      <c r="W531" s="35"/>
      <c r="X531" s="35"/>
      <c r="Y531" s="35"/>
      <c r="Z531" s="35"/>
      <c r="AA531" s="35"/>
      <c r="AB531" s="35"/>
      <c r="AC531" s="35"/>
      <c r="AD531" s="35"/>
      <c r="AE531" s="35"/>
      <c r="AR531" s="204" t="s">
        <v>212</v>
      </c>
      <c r="AT531" s="204" t="s">
        <v>208</v>
      </c>
      <c r="AU531" s="204" t="s">
        <v>80</v>
      </c>
      <c r="AY531" s="18" t="s">
        <v>206</v>
      </c>
      <c r="BE531" s="205">
        <f t="shared" si="204"/>
        <v>0</v>
      </c>
      <c r="BF531" s="205">
        <f t="shared" si="205"/>
        <v>0</v>
      </c>
      <c r="BG531" s="205">
        <f t="shared" si="206"/>
        <v>0</v>
      </c>
      <c r="BH531" s="205">
        <f t="shared" si="207"/>
        <v>0</v>
      </c>
      <c r="BI531" s="205">
        <f t="shared" si="208"/>
        <v>0</v>
      </c>
      <c r="BJ531" s="18" t="s">
        <v>80</v>
      </c>
      <c r="BK531" s="205">
        <f t="shared" si="209"/>
        <v>0</v>
      </c>
      <c r="BL531" s="18" t="s">
        <v>212</v>
      </c>
      <c r="BM531" s="204" t="s">
        <v>4932</v>
      </c>
    </row>
    <row r="532" spans="1:65" s="2" customFormat="1" ht="16.5" customHeight="1">
      <c r="A532" s="35"/>
      <c r="B532" s="36"/>
      <c r="C532" s="193" t="s">
        <v>72</v>
      </c>
      <c r="D532" s="193" t="s">
        <v>208</v>
      </c>
      <c r="E532" s="194" t="s">
        <v>5721</v>
      </c>
      <c r="F532" s="195" t="s">
        <v>1549</v>
      </c>
      <c r="G532" s="196" t="s">
        <v>887</v>
      </c>
      <c r="H532" s="197">
        <v>1</v>
      </c>
      <c r="I532" s="198"/>
      <c r="J532" s="199">
        <f t="shared" si="200"/>
        <v>0</v>
      </c>
      <c r="K532" s="195" t="s">
        <v>19</v>
      </c>
      <c r="L532" s="40"/>
      <c r="M532" s="200" t="s">
        <v>19</v>
      </c>
      <c r="N532" s="201" t="s">
        <v>43</v>
      </c>
      <c r="O532" s="65"/>
      <c r="P532" s="202">
        <f t="shared" si="201"/>
        <v>0</v>
      </c>
      <c r="Q532" s="202">
        <v>0</v>
      </c>
      <c r="R532" s="202">
        <f t="shared" si="202"/>
        <v>0</v>
      </c>
      <c r="S532" s="202">
        <v>0</v>
      </c>
      <c r="T532" s="203">
        <f t="shared" si="203"/>
        <v>0</v>
      </c>
      <c r="U532" s="35"/>
      <c r="V532" s="35"/>
      <c r="W532" s="35"/>
      <c r="X532" s="35"/>
      <c r="Y532" s="35"/>
      <c r="Z532" s="35"/>
      <c r="AA532" s="35"/>
      <c r="AB532" s="35"/>
      <c r="AC532" s="35"/>
      <c r="AD532" s="35"/>
      <c r="AE532" s="35"/>
      <c r="AR532" s="204" t="s">
        <v>212</v>
      </c>
      <c r="AT532" s="204" t="s">
        <v>208</v>
      </c>
      <c r="AU532" s="204" t="s">
        <v>80</v>
      </c>
      <c r="AY532" s="18" t="s">
        <v>206</v>
      </c>
      <c r="BE532" s="205">
        <f t="shared" si="204"/>
        <v>0</v>
      </c>
      <c r="BF532" s="205">
        <f t="shared" si="205"/>
        <v>0</v>
      </c>
      <c r="BG532" s="205">
        <f t="shared" si="206"/>
        <v>0</v>
      </c>
      <c r="BH532" s="205">
        <f t="shared" si="207"/>
        <v>0</v>
      </c>
      <c r="BI532" s="205">
        <f t="shared" si="208"/>
        <v>0</v>
      </c>
      <c r="BJ532" s="18" t="s">
        <v>80</v>
      </c>
      <c r="BK532" s="205">
        <f t="shared" si="209"/>
        <v>0</v>
      </c>
      <c r="BL532" s="18" t="s">
        <v>212</v>
      </c>
      <c r="BM532" s="204" t="s">
        <v>4941</v>
      </c>
    </row>
    <row r="533" spans="1:65" s="2" customFormat="1" ht="16.5" customHeight="1">
      <c r="A533" s="35"/>
      <c r="B533" s="36"/>
      <c r="C533" s="193" t="s">
        <v>72</v>
      </c>
      <c r="D533" s="193" t="s">
        <v>208</v>
      </c>
      <c r="E533" s="194" t="s">
        <v>5722</v>
      </c>
      <c r="F533" s="195" t="s">
        <v>5723</v>
      </c>
      <c r="G533" s="196" t="s">
        <v>887</v>
      </c>
      <c r="H533" s="197">
        <v>1</v>
      </c>
      <c r="I533" s="198"/>
      <c r="J533" s="199">
        <f t="shared" si="200"/>
        <v>0</v>
      </c>
      <c r="K533" s="195" t="s">
        <v>19</v>
      </c>
      <c r="L533" s="40"/>
      <c r="M533" s="200" t="s">
        <v>19</v>
      </c>
      <c r="N533" s="201" t="s">
        <v>43</v>
      </c>
      <c r="O533" s="65"/>
      <c r="P533" s="202">
        <f t="shared" si="201"/>
        <v>0</v>
      </c>
      <c r="Q533" s="202">
        <v>0</v>
      </c>
      <c r="R533" s="202">
        <f t="shared" si="202"/>
        <v>0</v>
      </c>
      <c r="S533" s="202">
        <v>0</v>
      </c>
      <c r="T533" s="203">
        <f t="shared" si="203"/>
        <v>0</v>
      </c>
      <c r="U533" s="35"/>
      <c r="V533" s="35"/>
      <c r="W533" s="35"/>
      <c r="X533" s="35"/>
      <c r="Y533" s="35"/>
      <c r="Z533" s="35"/>
      <c r="AA533" s="35"/>
      <c r="AB533" s="35"/>
      <c r="AC533" s="35"/>
      <c r="AD533" s="35"/>
      <c r="AE533" s="35"/>
      <c r="AR533" s="204" t="s">
        <v>212</v>
      </c>
      <c r="AT533" s="204" t="s">
        <v>208</v>
      </c>
      <c r="AU533" s="204" t="s">
        <v>80</v>
      </c>
      <c r="AY533" s="18" t="s">
        <v>206</v>
      </c>
      <c r="BE533" s="205">
        <f t="shared" si="204"/>
        <v>0</v>
      </c>
      <c r="BF533" s="205">
        <f t="shared" si="205"/>
        <v>0</v>
      </c>
      <c r="BG533" s="205">
        <f t="shared" si="206"/>
        <v>0</v>
      </c>
      <c r="BH533" s="205">
        <f t="shared" si="207"/>
        <v>0</v>
      </c>
      <c r="BI533" s="205">
        <f t="shared" si="208"/>
        <v>0</v>
      </c>
      <c r="BJ533" s="18" t="s">
        <v>80</v>
      </c>
      <c r="BK533" s="205">
        <f t="shared" si="209"/>
        <v>0</v>
      </c>
      <c r="BL533" s="18" t="s">
        <v>212</v>
      </c>
      <c r="BM533" s="204" t="s">
        <v>4953</v>
      </c>
    </row>
    <row r="534" spans="1:65" s="2" customFormat="1" ht="16.5" customHeight="1">
      <c r="A534" s="35"/>
      <c r="B534" s="36"/>
      <c r="C534" s="193" t="s">
        <v>72</v>
      </c>
      <c r="D534" s="193" t="s">
        <v>208</v>
      </c>
      <c r="E534" s="194" t="s">
        <v>5724</v>
      </c>
      <c r="F534" s="195" t="s">
        <v>5725</v>
      </c>
      <c r="G534" s="196" t="s">
        <v>887</v>
      </c>
      <c r="H534" s="197">
        <v>1</v>
      </c>
      <c r="I534" s="198"/>
      <c r="J534" s="199">
        <f t="shared" si="200"/>
        <v>0</v>
      </c>
      <c r="K534" s="195" t="s">
        <v>19</v>
      </c>
      <c r="L534" s="40"/>
      <c r="M534" s="200" t="s">
        <v>19</v>
      </c>
      <c r="N534" s="201" t="s">
        <v>43</v>
      </c>
      <c r="O534" s="65"/>
      <c r="P534" s="202">
        <f t="shared" si="201"/>
        <v>0</v>
      </c>
      <c r="Q534" s="202">
        <v>0</v>
      </c>
      <c r="R534" s="202">
        <f t="shared" si="202"/>
        <v>0</v>
      </c>
      <c r="S534" s="202">
        <v>0</v>
      </c>
      <c r="T534" s="203">
        <f t="shared" si="203"/>
        <v>0</v>
      </c>
      <c r="U534" s="35"/>
      <c r="V534" s="35"/>
      <c r="W534" s="35"/>
      <c r="X534" s="35"/>
      <c r="Y534" s="35"/>
      <c r="Z534" s="35"/>
      <c r="AA534" s="35"/>
      <c r="AB534" s="35"/>
      <c r="AC534" s="35"/>
      <c r="AD534" s="35"/>
      <c r="AE534" s="35"/>
      <c r="AR534" s="204" t="s">
        <v>212</v>
      </c>
      <c r="AT534" s="204" t="s">
        <v>208</v>
      </c>
      <c r="AU534" s="204" t="s">
        <v>80</v>
      </c>
      <c r="AY534" s="18" t="s">
        <v>206</v>
      </c>
      <c r="BE534" s="205">
        <f t="shared" si="204"/>
        <v>0</v>
      </c>
      <c r="BF534" s="205">
        <f t="shared" si="205"/>
        <v>0</v>
      </c>
      <c r="BG534" s="205">
        <f t="shared" si="206"/>
        <v>0</v>
      </c>
      <c r="BH534" s="205">
        <f t="shared" si="207"/>
        <v>0</v>
      </c>
      <c r="BI534" s="205">
        <f t="shared" si="208"/>
        <v>0</v>
      </c>
      <c r="BJ534" s="18" t="s">
        <v>80</v>
      </c>
      <c r="BK534" s="205">
        <f t="shared" si="209"/>
        <v>0</v>
      </c>
      <c r="BL534" s="18" t="s">
        <v>212</v>
      </c>
      <c r="BM534" s="204" t="s">
        <v>4962</v>
      </c>
    </row>
    <row r="535" spans="1:65" s="2" customFormat="1" ht="16.5" customHeight="1">
      <c r="A535" s="35"/>
      <c r="B535" s="36"/>
      <c r="C535" s="193" t="s">
        <v>72</v>
      </c>
      <c r="D535" s="193" t="s">
        <v>208</v>
      </c>
      <c r="E535" s="194" t="s">
        <v>5726</v>
      </c>
      <c r="F535" s="195" t="s">
        <v>5727</v>
      </c>
      <c r="G535" s="196" t="s">
        <v>887</v>
      </c>
      <c r="H535" s="197">
        <v>1</v>
      </c>
      <c r="I535" s="198"/>
      <c r="J535" s="199">
        <f t="shared" si="200"/>
        <v>0</v>
      </c>
      <c r="K535" s="195" t="s">
        <v>19</v>
      </c>
      <c r="L535" s="40"/>
      <c r="M535" s="200" t="s">
        <v>19</v>
      </c>
      <c r="N535" s="201" t="s">
        <v>43</v>
      </c>
      <c r="O535" s="65"/>
      <c r="P535" s="202">
        <f t="shared" si="201"/>
        <v>0</v>
      </c>
      <c r="Q535" s="202">
        <v>0</v>
      </c>
      <c r="R535" s="202">
        <f t="shared" si="202"/>
        <v>0</v>
      </c>
      <c r="S535" s="202">
        <v>0</v>
      </c>
      <c r="T535" s="203">
        <f t="shared" si="203"/>
        <v>0</v>
      </c>
      <c r="U535" s="35"/>
      <c r="V535" s="35"/>
      <c r="W535" s="35"/>
      <c r="X535" s="35"/>
      <c r="Y535" s="35"/>
      <c r="Z535" s="35"/>
      <c r="AA535" s="35"/>
      <c r="AB535" s="35"/>
      <c r="AC535" s="35"/>
      <c r="AD535" s="35"/>
      <c r="AE535" s="35"/>
      <c r="AR535" s="204" t="s">
        <v>212</v>
      </c>
      <c r="AT535" s="204" t="s">
        <v>208</v>
      </c>
      <c r="AU535" s="204" t="s">
        <v>80</v>
      </c>
      <c r="AY535" s="18" t="s">
        <v>206</v>
      </c>
      <c r="BE535" s="205">
        <f t="shared" si="204"/>
        <v>0</v>
      </c>
      <c r="BF535" s="205">
        <f t="shared" si="205"/>
        <v>0</v>
      </c>
      <c r="BG535" s="205">
        <f t="shared" si="206"/>
        <v>0</v>
      </c>
      <c r="BH535" s="205">
        <f t="shared" si="207"/>
        <v>0</v>
      </c>
      <c r="BI535" s="205">
        <f t="shared" si="208"/>
        <v>0</v>
      </c>
      <c r="BJ535" s="18" t="s">
        <v>80</v>
      </c>
      <c r="BK535" s="205">
        <f t="shared" si="209"/>
        <v>0</v>
      </c>
      <c r="BL535" s="18" t="s">
        <v>212</v>
      </c>
      <c r="BM535" s="204" t="s">
        <v>4972</v>
      </c>
    </row>
    <row r="536" spans="1:65" s="2" customFormat="1" ht="16.5" customHeight="1">
      <c r="A536" s="35"/>
      <c r="B536" s="36"/>
      <c r="C536" s="193" t="s">
        <v>72</v>
      </c>
      <c r="D536" s="193" t="s">
        <v>208</v>
      </c>
      <c r="E536" s="194" t="s">
        <v>5728</v>
      </c>
      <c r="F536" s="195" t="s">
        <v>5729</v>
      </c>
      <c r="G536" s="196" t="s">
        <v>887</v>
      </c>
      <c r="H536" s="197">
        <v>1</v>
      </c>
      <c r="I536" s="198"/>
      <c r="J536" s="199">
        <f t="shared" si="200"/>
        <v>0</v>
      </c>
      <c r="K536" s="195" t="s">
        <v>19</v>
      </c>
      <c r="L536" s="40"/>
      <c r="M536" s="200" t="s">
        <v>19</v>
      </c>
      <c r="N536" s="201" t="s">
        <v>43</v>
      </c>
      <c r="O536" s="65"/>
      <c r="P536" s="202">
        <f t="shared" si="201"/>
        <v>0</v>
      </c>
      <c r="Q536" s="202">
        <v>0</v>
      </c>
      <c r="R536" s="202">
        <f t="shared" si="202"/>
        <v>0</v>
      </c>
      <c r="S536" s="202">
        <v>0</v>
      </c>
      <c r="T536" s="203">
        <f t="shared" si="203"/>
        <v>0</v>
      </c>
      <c r="U536" s="35"/>
      <c r="V536" s="35"/>
      <c r="W536" s="35"/>
      <c r="X536" s="35"/>
      <c r="Y536" s="35"/>
      <c r="Z536" s="35"/>
      <c r="AA536" s="35"/>
      <c r="AB536" s="35"/>
      <c r="AC536" s="35"/>
      <c r="AD536" s="35"/>
      <c r="AE536" s="35"/>
      <c r="AR536" s="204" t="s">
        <v>212</v>
      </c>
      <c r="AT536" s="204" t="s">
        <v>208</v>
      </c>
      <c r="AU536" s="204" t="s">
        <v>80</v>
      </c>
      <c r="AY536" s="18" t="s">
        <v>206</v>
      </c>
      <c r="BE536" s="205">
        <f t="shared" si="204"/>
        <v>0</v>
      </c>
      <c r="BF536" s="205">
        <f t="shared" si="205"/>
        <v>0</v>
      </c>
      <c r="BG536" s="205">
        <f t="shared" si="206"/>
        <v>0</v>
      </c>
      <c r="BH536" s="205">
        <f t="shared" si="207"/>
        <v>0</v>
      </c>
      <c r="BI536" s="205">
        <f t="shared" si="208"/>
        <v>0</v>
      </c>
      <c r="BJ536" s="18" t="s">
        <v>80</v>
      </c>
      <c r="BK536" s="205">
        <f t="shared" si="209"/>
        <v>0</v>
      </c>
      <c r="BL536" s="18" t="s">
        <v>212</v>
      </c>
      <c r="BM536" s="204" t="s">
        <v>4981</v>
      </c>
    </row>
    <row r="537" spans="1:65" s="12" customFormat="1" ht="25.9" customHeight="1">
      <c r="B537" s="177"/>
      <c r="C537" s="178"/>
      <c r="D537" s="179" t="s">
        <v>71</v>
      </c>
      <c r="E537" s="180" t="s">
        <v>1169</v>
      </c>
      <c r="F537" s="180" t="s">
        <v>1169</v>
      </c>
      <c r="G537" s="178"/>
      <c r="H537" s="178"/>
      <c r="I537" s="181"/>
      <c r="J537" s="182">
        <f>BK537</f>
        <v>0</v>
      </c>
      <c r="K537" s="178"/>
      <c r="L537" s="183"/>
      <c r="M537" s="184"/>
      <c r="N537" s="185"/>
      <c r="O537" s="185"/>
      <c r="P537" s="186">
        <f>P538</f>
        <v>0</v>
      </c>
      <c r="Q537" s="185"/>
      <c r="R537" s="186">
        <f>R538</f>
        <v>0</v>
      </c>
      <c r="S537" s="185"/>
      <c r="T537" s="187">
        <f>T538</f>
        <v>0</v>
      </c>
      <c r="AR537" s="188" t="s">
        <v>212</v>
      </c>
      <c r="AT537" s="189" t="s">
        <v>71</v>
      </c>
      <c r="AU537" s="189" t="s">
        <v>72</v>
      </c>
      <c r="AY537" s="188" t="s">
        <v>206</v>
      </c>
      <c r="BK537" s="190">
        <f>BK538</f>
        <v>0</v>
      </c>
    </row>
    <row r="538" spans="1:65" s="12" customFormat="1" ht="22.9" customHeight="1">
      <c r="B538" s="177"/>
      <c r="C538" s="178"/>
      <c r="D538" s="179" t="s">
        <v>71</v>
      </c>
      <c r="E538" s="191" t="s">
        <v>848</v>
      </c>
      <c r="F538" s="191" t="s">
        <v>5730</v>
      </c>
      <c r="G538" s="178"/>
      <c r="H538" s="178"/>
      <c r="I538" s="181"/>
      <c r="J538" s="192">
        <f>BK538</f>
        <v>0</v>
      </c>
      <c r="K538" s="178"/>
      <c r="L538" s="183"/>
      <c r="M538" s="184"/>
      <c r="N538" s="185"/>
      <c r="O538" s="185"/>
      <c r="P538" s="186">
        <f>SUM(P539:P690)</f>
        <v>0</v>
      </c>
      <c r="Q538" s="185"/>
      <c r="R538" s="186">
        <f>SUM(R539:R690)</f>
        <v>0</v>
      </c>
      <c r="S538" s="185"/>
      <c r="T538" s="187">
        <f>SUM(T539:T690)</f>
        <v>0</v>
      </c>
      <c r="AR538" s="188" t="s">
        <v>212</v>
      </c>
      <c r="AT538" s="189" t="s">
        <v>71</v>
      </c>
      <c r="AU538" s="189" t="s">
        <v>80</v>
      </c>
      <c r="AY538" s="188" t="s">
        <v>206</v>
      </c>
      <c r="BK538" s="190">
        <f>SUM(BK539:BK690)</f>
        <v>0</v>
      </c>
    </row>
    <row r="539" spans="1:65" s="2" customFormat="1" ht="16.5" customHeight="1">
      <c r="A539" s="35"/>
      <c r="B539" s="36"/>
      <c r="C539" s="193" t="s">
        <v>80</v>
      </c>
      <c r="D539" s="193" t="s">
        <v>208</v>
      </c>
      <c r="E539" s="194" t="s">
        <v>5731</v>
      </c>
      <c r="F539" s="195" t="s">
        <v>5732</v>
      </c>
      <c r="G539" s="196" t="s">
        <v>211</v>
      </c>
      <c r="H539" s="197">
        <v>1</v>
      </c>
      <c r="I539" s="198"/>
      <c r="J539" s="199">
        <f>ROUND(I539*H539,2)</f>
        <v>0</v>
      </c>
      <c r="K539" s="195" t="s">
        <v>19</v>
      </c>
      <c r="L539" s="40"/>
      <c r="M539" s="200" t="s">
        <v>19</v>
      </c>
      <c r="N539" s="201" t="s">
        <v>43</v>
      </c>
      <c r="O539" s="65"/>
      <c r="P539" s="202">
        <f>O539*H539</f>
        <v>0</v>
      </c>
      <c r="Q539" s="202">
        <v>0</v>
      </c>
      <c r="R539" s="202">
        <f>Q539*H539</f>
        <v>0</v>
      </c>
      <c r="S539" s="202">
        <v>0</v>
      </c>
      <c r="T539" s="203">
        <f>S539*H539</f>
        <v>0</v>
      </c>
      <c r="U539" s="35"/>
      <c r="V539" s="35"/>
      <c r="W539" s="35"/>
      <c r="X539" s="35"/>
      <c r="Y539" s="35"/>
      <c r="Z539" s="35"/>
      <c r="AA539" s="35"/>
      <c r="AB539" s="35"/>
      <c r="AC539" s="35"/>
      <c r="AD539" s="35"/>
      <c r="AE539" s="35"/>
      <c r="AR539" s="204" t="s">
        <v>212</v>
      </c>
      <c r="AT539" s="204" t="s">
        <v>208</v>
      </c>
      <c r="AU539" s="204" t="s">
        <v>82</v>
      </c>
      <c r="AY539" s="18" t="s">
        <v>206</v>
      </c>
      <c r="BE539" s="205">
        <f>IF(N539="základní",J539,0)</f>
        <v>0</v>
      </c>
      <c r="BF539" s="205">
        <f>IF(N539="snížená",J539,0)</f>
        <v>0</v>
      </c>
      <c r="BG539" s="205">
        <f>IF(N539="zákl. přenesená",J539,0)</f>
        <v>0</v>
      </c>
      <c r="BH539" s="205">
        <f>IF(N539="sníž. přenesená",J539,0)</f>
        <v>0</v>
      </c>
      <c r="BI539" s="205">
        <f>IF(N539="nulová",J539,0)</f>
        <v>0</v>
      </c>
      <c r="BJ539" s="18" t="s">
        <v>80</v>
      </c>
      <c r="BK539" s="205">
        <f>ROUND(I539*H539,2)</f>
        <v>0</v>
      </c>
      <c r="BL539" s="18" t="s">
        <v>212</v>
      </c>
      <c r="BM539" s="204" t="s">
        <v>5733</v>
      </c>
    </row>
    <row r="540" spans="1:65" s="2" customFormat="1" ht="19.5">
      <c r="A540" s="35"/>
      <c r="B540" s="36"/>
      <c r="C540" s="37"/>
      <c r="D540" s="208" t="s">
        <v>1104</v>
      </c>
      <c r="E540" s="37"/>
      <c r="F540" s="221" t="s">
        <v>5734</v>
      </c>
      <c r="G540" s="37"/>
      <c r="H540" s="37"/>
      <c r="I540" s="116"/>
      <c r="J540" s="37"/>
      <c r="K540" s="37"/>
      <c r="L540" s="40"/>
      <c r="M540" s="222"/>
      <c r="N540" s="223"/>
      <c r="O540" s="65"/>
      <c r="P540" s="65"/>
      <c r="Q540" s="65"/>
      <c r="R540" s="65"/>
      <c r="S540" s="65"/>
      <c r="T540" s="66"/>
      <c r="U540" s="35"/>
      <c r="V540" s="35"/>
      <c r="W540" s="35"/>
      <c r="X540" s="35"/>
      <c r="Y540" s="35"/>
      <c r="Z540" s="35"/>
      <c r="AA540" s="35"/>
      <c r="AB540" s="35"/>
      <c r="AC540" s="35"/>
      <c r="AD540" s="35"/>
      <c r="AE540" s="35"/>
      <c r="AT540" s="18" t="s">
        <v>1104</v>
      </c>
      <c r="AU540" s="18" t="s">
        <v>82</v>
      </c>
    </row>
    <row r="541" spans="1:65" s="2" customFormat="1" ht="16.5" customHeight="1">
      <c r="A541" s="35"/>
      <c r="B541" s="36"/>
      <c r="C541" s="193" t="s">
        <v>82</v>
      </c>
      <c r="D541" s="193" t="s">
        <v>208</v>
      </c>
      <c r="E541" s="194" t="s">
        <v>5735</v>
      </c>
      <c r="F541" s="195" t="s">
        <v>5736</v>
      </c>
      <c r="G541" s="196" t="s">
        <v>211</v>
      </c>
      <c r="H541" s="197">
        <v>1</v>
      </c>
      <c r="I541" s="198"/>
      <c r="J541" s="199">
        <f>ROUND(I541*H541,2)</f>
        <v>0</v>
      </c>
      <c r="K541" s="195" t="s">
        <v>19</v>
      </c>
      <c r="L541" s="40"/>
      <c r="M541" s="200" t="s">
        <v>19</v>
      </c>
      <c r="N541" s="201" t="s">
        <v>43</v>
      </c>
      <c r="O541" s="65"/>
      <c r="P541" s="202">
        <f>O541*H541</f>
        <v>0</v>
      </c>
      <c r="Q541" s="202">
        <v>0</v>
      </c>
      <c r="R541" s="202">
        <f>Q541*H541</f>
        <v>0</v>
      </c>
      <c r="S541" s="202">
        <v>0</v>
      </c>
      <c r="T541" s="203">
        <f>S541*H541</f>
        <v>0</v>
      </c>
      <c r="U541" s="35"/>
      <c r="V541" s="35"/>
      <c r="W541" s="35"/>
      <c r="X541" s="35"/>
      <c r="Y541" s="35"/>
      <c r="Z541" s="35"/>
      <c r="AA541" s="35"/>
      <c r="AB541" s="35"/>
      <c r="AC541" s="35"/>
      <c r="AD541" s="35"/>
      <c r="AE541" s="35"/>
      <c r="AR541" s="204" t="s">
        <v>212</v>
      </c>
      <c r="AT541" s="204" t="s">
        <v>208</v>
      </c>
      <c r="AU541" s="204" t="s">
        <v>82</v>
      </c>
      <c r="AY541" s="18" t="s">
        <v>206</v>
      </c>
      <c r="BE541" s="205">
        <f>IF(N541="základní",J541,0)</f>
        <v>0</v>
      </c>
      <c r="BF541" s="205">
        <f>IF(N541="snížená",J541,0)</f>
        <v>0</v>
      </c>
      <c r="BG541" s="205">
        <f>IF(N541="zákl. přenesená",J541,0)</f>
        <v>0</v>
      </c>
      <c r="BH541" s="205">
        <f>IF(N541="sníž. přenesená",J541,0)</f>
        <v>0</v>
      </c>
      <c r="BI541" s="205">
        <f>IF(N541="nulová",J541,0)</f>
        <v>0</v>
      </c>
      <c r="BJ541" s="18" t="s">
        <v>80</v>
      </c>
      <c r="BK541" s="205">
        <f>ROUND(I541*H541,2)</f>
        <v>0</v>
      </c>
      <c r="BL541" s="18" t="s">
        <v>212</v>
      </c>
      <c r="BM541" s="204" t="s">
        <v>5737</v>
      </c>
    </row>
    <row r="542" spans="1:65" s="2" customFormat="1" ht="19.5">
      <c r="A542" s="35"/>
      <c r="B542" s="36"/>
      <c r="C542" s="37"/>
      <c r="D542" s="208" t="s">
        <v>1104</v>
      </c>
      <c r="E542" s="37"/>
      <c r="F542" s="221" t="s">
        <v>5734</v>
      </c>
      <c r="G542" s="37"/>
      <c r="H542" s="37"/>
      <c r="I542" s="116"/>
      <c r="J542" s="37"/>
      <c r="K542" s="37"/>
      <c r="L542" s="40"/>
      <c r="M542" s="222"/>
      <c r="N542" s="223"/>
      <c r="O542" s="65"/>
      <c r="P542" s="65"/>
      <c r="Q542" s="65"/>
      <c r="R542" s="65"/>
      <c r="S542" s="65"/>
      <c r="T542" s="66"/>
      <c r="U542" s="35"/>
      <c r="V542" s="35"/>
      <c r="W542" s="35"/>
      <c r="X542" s="35"/>
      <c r="Y542" s="35"/>
      <c r="Z542" s="35"/>
      <c r="AA542" s="35"/>
      <c r="AB542" s="35"/>
      <c r="AC542" s="35"/>
      <c r="AD542" s="35"/>
      <c r="AE542" s="35"/>
      <c r="AT542" s="18" t="s">
        <v>1104</v>
      </c>
      <c r="AU542" s="18" t="s">
        <v>82</v>
      </c>
    </row>
    <row r="543" spans="1:65" s="2" customFormat="1" ht="16.5" customHeight="1">
      <c r="A543" s="35"/>
      <c r="B543" s="36"/>
      <c r="C543" s="193" t="s">
        <v>217</v>
      </c>
      <c r="D543" s="193" t="s">
        <v>208</v>
      </c>
      <c r="E543" s="194" t="s">
        <v>5738</v>
      </c>
      <c r="F543" s="195" t="s">
        <v>5739</v>
      </c>
      <c r="G543" s="196" t="s">
        <v>211</v>
      </c>
      <c r="H543" s="197">
        <v>1</v>
      </c>
      <c r="I543" s="198"/>
      <c r="J543" s="199">
        <f>ROUND(I543*H543,2)</f>
        <v>0</v>
      </c>
      <c r="K543" s="195" t="s">
        <v>19</v>
      </c>
      <c r="L543" s="40"/>
      <c r="M543" s="200" t="s">
        <v>19</v>
      </c>
      <c r="N543" s="201" t="s">
        <v>43</v>
      </c>
      <c r="O543" s="65"/>
      <c r="P543" s="202">
        <f>O543*H543</f>
        <v>0</v>
      </c>
      <c r="Q543" s="202">
        <v>0</v>
      </c>
      <c r="R543" s="202">
        <f>Q543*H543</f>
        <v>0</v>
      </c>
      <c r="S543" s="202">
        <v>0</v>
      </c>
      <c r="T543" s="203">
        <f>S543*H543</f>
        <v>0</v>
      </c>
      <c r="U543" s="35"/>
      <c r="V543" s="35"/>
      <c r="W543" s="35"/>
      <c r="X543" s="35"/>
      <c r="Y543" s="35"/>
      <c r="Z543" s="35"/>
      <c r="AA543" s="35"/>
      <c r="AB543" s="35"/>
      <c r="AC543" s="35"/>
      <c r="AD543" s="35"/>
      <c r="AE543" s="35"/>
      <c r="AR543" s="204" t="s">
        <v>212</v>
      </c>
      <c r="AT543" s="204" t="s">
        <v>208</v>
      </c>
      <c r="AU543" s="204" t="s">
        <v>82</v>
      </c>
      <c r="AY543" s="18" t="s">
        <v>206</v>
      </c>
      <c r="BE543" s="205">
        <f>IF(N543="základní",J543,0)</f>
        <v>0</v>
      </c>
      <c r="BF543" s="205">
        <f>IF(N543="snížená",J543,0)</f>
        <v>0</v>
      </c>
      <c r="BG543" s="205">
        <f>IF(N543="zákl. přenesená",J543,0)</f>
        <v>0</v>
      </c>
      <c r="BH543" s="205">
        <f>IF(N543="sníž. přenesená",J543,0)</f>
        <v>0</v>
      </c>
      <c r="BI543" s="205">
        <f>IF(N543="nulová",J543,0)</f>
        <v>0</v>
      </c>
      <c r="BJ543" s="18" t="s">
        <v>80</v>
      </c>
      <c r="BK543" s="205">
        <f>ROUND(I543*H543,2)</f>
        <v>0</v>
      </c>
      <c r="BL543" s="18" t="s">
        <v>212</v>
      </c>
      <c r="BM543" s="204" t="s">
        <v>5740</v>
      </c>
    </row>
    <row r="544" spans="1:65" s="2" customFormat="1" ht="19.5">
      <c r="A544" s="35"/>
      <c r="B544" s="36"/>
      <c r="C544" s="37"/>
      <c r="D544" s="208" t="s">
        <v>1104</v>
      </c>
      <c r="E544" s="37"/>
      <c r="F544" s="221" t="s">
        <v>5734</v>
      </c>
      <c r="G544" s="37"/>
      <c r="H544" s="37"/>
      <c r="I544" s="116"/>
      <c r="J544" s="37"/>
      <c r="K544" s="37"/>
      <c r="L544" s="40"/>
      <c r="M544" s="222"/>
      <c r="N544" s="223"/>
      <c r="O544" s="65"/>
      <c r="P544" s="65"/>
      <c r="Q544" s="65"/>
      <c r="R544" s="65"/>
      <c r="S544" s="65"/>
      <c r="T544" s="66"/>
      <c r="U544" s="35"/>
      <c r="V544" s="35"/>
      <c r="W544" s="35"/>
      <c r="X544" s="35"/>
      <c r="Y544" s="35"/>
      <c r="Z544" s="35"/>
      <c r="AA544" s="35"/>
      <c r="AB544" s="35"/>
      <c r="AC544" s="35"/>
      <c r="AD544" s="35"/>
      <c r="AE544" s="35"/>
      <c r="AT544" s="18" t="s">
        <v>1104</v>
      </c>
      <c r="AU544" s="18" t="s">
        <v>82</v>
      </c>
    </row>
    <row r="545" spans="1:65" s="2" customFormat="1" ht="16.5" customHeight="1">
      <c r="A545" s="35"/>
      <c r="B545" s="36"/>
      <c r="C545" s="193" t="s">
        <v>212</v>
      </c>
      <c r="D545" s="193" t="s">
        <v>208</v>
      </c>
      <c r="E545" s="194" t="s">
        <v>5741</v>
      </c>
      <c r="F545" s="195" t="s">
        <v>5742</v>
      </c>
      <c r="G545" s="196" t="s">
        <v>211</v>
      </c>
      <c r="H545" s="197">
        <v>1</v>
      </c>
      <c r="I545" s="198"/>
      <c r="J545" s="199">
        <f>ROUND(I545*H545,2)</f>
        <v>0</v>
      </c>
      <c r="K545" s="195" t="s">
        <v>19</v>
      </c>
      <c r="L545" s="40"/>
      <c r="M545" s="200" t="s">
        <v>19</v>
      </c>
      <c r="N545" s="201" t="s">
        <v>43</v>
      </c>
      <c r="O545" s="65"/>
      <c r="P545" s="202">
        <f>O545*H545</f>
        <v>0</v>
      </c>
      <c r="Q545" s="202">
        <v>0</v>
      </c>
      <c r="R545" s="202">
        <f>Q545*H545</f>
        <v>0</v>
      </c>
      <c r="S545" s="202">
        <v>0</v>
      </c>
      <c r="T545" s="203">
        <f>S545*H545</f>
        <v>0</v>
      </c>
      <c r="U545" s="35"/>
      <c r="V545" s="35"/>
      <c r="W545" s="35"/>
      <c r="X545" s="35"/>
      <c r="Y545" s="35"/>
      <c r="Z545" s="35"/>
      <c r="AA545" s="35"/>
      <c r="AB545" s="35"/>
      <c r="AC545" s="35"/>
      <c r="AD545" s="35"/>
      <c r="AE545" s="35"/>
      <c r="AR545" s="204" t="s">
        <v>212</v>
      </c>
      <c r="AT545" s="204" t="s">
        <v>208</v>
      </c>
      <c r="AU545" s="204" t="s">
        <v>82</v>
      </c>
      <c r="AY545" s="18" t="s">
        <v>206</v>
      </c>
      <c r="BE545" s="205">
        <f>IF(N545="základní",J545,0)</f>
        <v>0</v>
      </c>
      <c r="BF545" s="205">
        <f>IF(N545="snížená",J545,0)</f>
        <v>0</v>
      </c>
      <c r="BG545" s="205">
        <f>IF(N545="zákl. přenesená",J545,0)</f>
        <v>0</v>
      </c>
      <c r="BH545" s="205">
        <f>IF(N545="sníž. přenesená",J545,0)</f>
        <v>0</v>
      </c>
      <c r="BI545" s="205">
        <f>IF(N545="nulová",J545,0)</f>
        <v>0</v>
      </c>
      <c r="BJ545" s="18" t="s">
        <v>80</v>
      </c>
      <c r="BK545" s="205">
        <f>ROUND(I545*H545,2)</f>
        <v>0</v>
      </c>
      <c r="BL545" s="18" t="s">
        <v>212</v>
      </c>
      <c r="BM545" s="204" t="s">
        <v>5743</v>
      </c>
    </row>
    <row r="546" spans="1:65" s="2" customFormat="1" ht="19.5">
      <c r="A546" s="35"/>
      <c r="B546" s="36"/>
      <c r="C546" s="37"/>
      <c r="D546" s="208" t="s">
        <v>1104</v>
      </c>
      <c r="E546" s="37"/>
      <c r="F546" s="221" t="s">
        <v>5734</v>
      </c>
      <c r="G546" s="37"/>
      <c r="H546" s="37"/>
      <c r="I546" s="116"/>
      <c r="J546" s="37"/>
      <c r="K546" s="37"/>
      <c r="L546" s="40"/>
      <c r="M546" s="222"/>
      <c r="N546" s="223"/>
      <c r="O546" s="65"/>
      <c r="P546" s="65"/>
      <c r="Q546" s="65"/>
      <c r="R546" s="65"/>
      <c r="S546" s="65"/>
      <c r="T546" s="66"/>
      <c r="U546" s="35"/>
      <c r="V546" s="35"/>
      <c r="W546" s="35"/>
      <c r="X546" s="35"/>
      <c r="Y546" s="35"/>
      <c r="Z546" s="35"/>
      <c r="AA546" s="35"/>
      <c r="AB546" s="35"/>
      <c r="AC546" s="35"/>
      <c r="AD546" s="35"/>
      <c r="AE546" s="35"/>
      <c r="AT546" s="18" t="s">
        <v>1104</v>
      </c>
      <c r="AU546" s="18" t="s">
        <v>82</v>
      </c>
    </row>
    <row r="547" spans="1:65" s="2" customFormat="1" ht="16.5" customHeight="1">
      <c r="A547" s="35"/>
      <c r="B547" s="36"/>
      <c r="C547" s="193" t="s">
        <v>227</v>
      </c>
      <c r="D547" s="193" t="s">
        <v>208</v>
      </c>
      <c r="E547" s="194" t="s">
        <v>5744</v>
      </c>
      <c r="F547" s="195" t="s">
        <v>5742</v>
      </c>
      <c r="G547" s="196" t="s">
        <v>211</v>
      </c>
      <c r="H547" s="197">
        <v>1</v>
      </c>
      <c r="I547" s="198"/>
      <c r="J547" s="199">
        <f>ROUND(I547*H547,2)</f>
        <v>0</v>
      </c>
      <c r="K547" s="195" t="s">
        <v>19</v>
      </c>
      <c r="L547" s="40"/>
      <c r="M547" s="200" t="s">
        <v>19</v>
      </c>
      <c r="N547" s="201" t="s">
        <v>43</v>
      </c>
      <c r="O547" s="65"/>
      <c r="P547" s="202">
        <f>O547*H547</f>
        <v>0</v>
      </c>
      <c r="Q547" s="202">
        <v>0</v>
      </c>
      <c r="R547" s="202">
        <f>Q547*H547</f>
        <v>0</v>
      </c>
      <c r="S547" s="202">
        <v>0</v>
      </c>
      <c r="T547" s="203">
        <f>S547*H547</f>
        <v>0</v>
      </c>
      <c r="U547" s="35"/>
      <c r="V547" s="35"/>
      <c r="W547" s="35"/>
      <c r="X547" s="35"/>
      <c r="Y547" s="35"/>
      <c r="Z547" s="35"/>
      <c r="AA547" s="35"/>
      <c r="AB547" s="35"/>
      <c r="AC547" s="35"/>
      <c r="AD547" s="35"/>
      <c r="AE547" s="35"/>
      <c r="AR547" s="204" t="s">
        <v>212</v>
      </c>
      <c r="AT547" s="204" t="s">
        <v>208</v>
      </c>
      <c r="AU547" s="204" t="s">
        <v>82</v>
      </c>
      <c r="AY547" s="18" t="s">
        <v>206</v>
      </c>
      <c r="BE547" s="205">
        <f>IF(N547="základní",J547,0)</f>
        <v>0</v>
      </c>
      <c r="BF547" s="205">
        <f>IF(N547="snížená",J547,0)</f>
        <v>0</v>
      </c>
      <c r="BG547" s="205">
        <f>IF(N547="zákl. přenesená",J547,0)</f>
        <v>0</v>
      </c>
      <c r="BH547" s="205">
        <f>IF(N547="sníž. přenesená",J547,0)</f>
        <v>0</v>
      </c>
      <c r="BI547" s="205">
        <f>IF(N547="nulová",J547,0)</f>
        <v>0</v>
      </c>
      <c r="BJ547" s="18" t="s">
        <v>80</v>
      </c>
      <c r="BK547" s="205">
        <f>ROUND(I547*H547,2)</f>
        <v>0</v>
      </c>
      <c r="BL547" s="18" t="s">
        <v>212</v>
      </c>
      <c r="BM547" s="204" t="s">
        <v>5745</v>
      </c>
    </row>
    <row r="548" spans="1:65" s="2" customFormat="1" ht="19.5">
      <c r="A548" s="35"/>
      <c r="B548" s="36"/>
      <c r="C548" s="37"/>
      <c r="D548" s="208" t="s">
        <v>1104</v>
      </c>
      <c r="E548" s="37"/>
      <c r="F548" s="221" t="s">
        <v>5734</v>
      </c>
      <c r="G548" s="37"/>
      <c r="H548" s="37"/>
      <c r="I548" s="116"/>
      <c r="J548" s="37"/>
      <c r="K548" s="37"/>
      <c r="L548" s="40"/>
      <c r="M548" s="222"/>
      <c r="N548" s="223"/>
      <c r="O548" s="65"/>
      <c r="P548" s="65"/>
      <c r="Q548" s="65"/>
      <c r="R548" s="65"/>
      <c r="S548" s="65"/>
      <c r="T548" s="66"/>
      <c r="U548" s="35"/>
      <c r="V548" s="35"/>
      <c r="W548" s="35"/>
      <c r="X548" s="35"/>
      <c r="Y548" s="35"/>
      <c r="Z548" s="35"/>
      <c r="AA548" s="35"/>
      <c r="AB548" s="35"/>
      <c r="AC548" s="35"/>
      <c r="AD548" s="35"/>
      <c r="AE548" s="35"/>
      <c r="AT548" s="18" t="s">
        <v>1104</v>
      </c>
      <c r="AU548" s="18" t="s">
        <v>82</v>
      </c>
    </row>
    <row r="549" spans="1:65" s="2" customFormat="1" ht="16.5" customHeight="1">
      <c r="A549" s="35"/>
      <c r="B549" s="36"/>
      <c r="C549" s="193" t="s">
        <v>231</v>
      </c>
      <c r="D549" s="193" t="s">
        <v>208</v>
      </c>
      <c r="E549" s="194" t="s">
        <v>5746</v>
      </c>
      <c r="F549" s="195" t="s">
        <v>5742</v>
      </c>
      <c r="G549" s="196" t="s">
        <v>211</v>
      </c>
      <c r="H549" s="197">
        <v>1</v>
      </c>
      <c r="I549" s="198"/>
      <c r="J549" s="199">
        <f>ROUND(I549*H549,2)</f>
        <v>0</v>
      </c>
      <c r="K549" s="195" t="s">
        <v>19</v>
      </c>
      <c r="L549" s="40"/>
      <c r="M549" s="200" t="s">
        <v>19</v>
      </c>
      <c r="N549" s="201" t="s">
        <v>43</v>
      </c>
      <c r="O549" s="65"/>
      <c r="P549" s="202">
        <f>O549*H549</f>
        <v>0</v>
      </c>
      <c r="Q549" s="202">
        <v>0</v>
      </c>
      <c r="R549" s="202">
        <f>Q549*H549</f>
        <v>0</v>
      </c>
      <c r="S549" s="202">
        <v>0</v>
      </c>
      <c r="T549" s="203">
        <f>S549*H549</f>
        <v>0</v>
      </c>
      <c r="U549" s="35"/>
      <c r="V549" s="35"/>
      <c r="W549" s="35"/>
      <c r="X549" s="35"/>
      <c r="Y549" s="35"/>
      <c r="Z549" s="35"/>
      <c r="AA549" s="35"/>
      <c r="AB549" s="35"/>
      <c r="AC549" s="35"/>
      <c r="AD549" s="35"/>
      <c r="AE549" s="35"/>
      <c r="AR549" s="204" t="s">
        <v>212</v>
      </c>
      <c r="AT549" s="204" t="s">
        <v>208</v>
      </c>
      <c r="AU549" s="204" t="s">
        <v>82</v>
      </c>
      <c r="AY549" s="18" t="s">
        <v>206</v>
      </c>
      <c r="BE549" s="205">
        <f>IF(N549="základní",J549,0)</f>
        <v>0</v>
      </c>
      <c r="BF549" s="205">
        <f>IF(N549="snížená",J549,0)</f>
        <v>0</v>
      </c>
      <c r="BG549" s="205">
        <f>IF(N549="zákl. přenesená",J549,0)</f>
        <v>0</v>
      </c>
      <c r="BH549" s="205">
        <f>IF(N549="sníž. přenesená",J549,0)</f>
        <v>0</v>
      </c>
      <c r="BI549" s="205">
        <f>IF(N549="nulová",J549,0)</f>
        <v>0</v>
      </c>
      <c r="BJ549" s="18" t="s">
        <v>80</v>
      </c>
      <c r="BK549" s="205">
        <f>ROUND(I549*H549,2)</f>
        <v>0</v>
      </c>
      <c r="BL549" s="18" t="s">
        <v>212</v>
      </c>
      <c r="BM549" s="204" t="s">
        <v>5747</v>
      </c>
    </row>
    <row r="550" spans="1:65" s="2" customFormat="1" ht="19.5">
      <c r="A550" s="35"/>
      <c r="B550" s="36"/>
      <c r="C550" s="37"/>
      <c r="D550" s="208" t="s">
        <v>1104</v>
      </c>
      <c r="E550" s="37"/>
      <c r="F550" s="221" t="s">
        <v>5734</v>
      </c>
      <c r="G550" s="37"/>
      <c r="H550" s="37"/>
      <c r="I550" s="116"/>
      <c r="J550" s="37"/>
      <c r="K550" s="37"/>
      <c r="L550" s="40"/>
      <c r="M550" s="222"/>
      <c r="N550" s="223"/>
      <c r="O550" s="65"/>
      <c r="P550" s="65"/>
      <c r="Q550" s="65"/>
      <c r="R550" s="65"/>
      <c r="S550" s="65"/>
      <c r="T550" s="66"/>
      <c r="U550" s="35"/>
      <c r="V550" s="35"/>
      <c r="W550" s="35"/>
      <c r="X550" s="35"/>
      <c r="Y550" s="35"/>
      <c r="Z550" s="35"/>
      <c r="AA550" s="35"/>
      <c r="AB550" s="35"/>
      <c r="AC550" s="35"/>
      <c r="AD550" s="35"/>
      <c r="AE550" s="35"/>
      <c r="AT550" s="18" t="s">
        <v>1104</v>
      </c>
      <c r="AU550" s="18" t="s">
        <v>82</v>
      </c>
    </row>
    <row r="551" spans="1:65" s="2" customFormat="1" ht="16.5" customHeight="1">
      <c r="A551" s="35"/>
      <c r="B551" s="36"/>
      <c r="C551" s="193" t="s">
        <v>235</v>
      </c>
      <c r="D551" s="193" t="s">
        <v>208</v>
      </c>
      <c r="E551" s="194" t="s">
        <v>5748</v>
      </c>
      <c r="F551" s="195" t="s">
        <v>5749</v>
      </c>
      <c r="G551" s="196" t="s">
        <v>211</v>
      </c>
      <c r="H551" s="197">
        <v>1</v>
      </c>
      <c r="I551" s="198"/>
      <c r="J551" s="199">
        <f>ROUND(I551*H551,2)</f>
        <v>0</v>
      </c>
      <c r="K551" s="195" t="s">
        <v>19</v>
      </c>
      <c r="L551" s="40"/>
      <c r="M551" s="200" t="s">
        <v>19</v>
      </c>
      <c r="N551" s="201" t="s">
        <v>43</v>
      </c>
      <c r="O551" s="65"/>
      <c r="P551" s="202">
        <f>O551*H551</f>
        <v>0</v>
      </c>
      <c r="Q551" s="202">
        <v>0</v>
      </c>
      <c r="R551" s="202">
        <f>Q551*H551</f>
        <v>0</v>
      </c>
      <c r="S551" s="202">
        <v>0</v>
      </c>
      <c r="T551" s="203">
        <f>S551*H551</f>
        <v>0</v>
      </c>
      <c r="U551" s="35"/>
      <c r="V551" s="35"/>
      <c r="W551" s="35"/>
      <c r="X551" s="35"/>
      <c r="Y551" s="35"/>
      <c r="Z551" s="35"/>
      <c r="AA551" s="35"/>
      <c r="AB551" s="35"/>
      <c r="AC551" s="35"/>
      <c r="AD551" s="35"/>
      <c r="AE551" s="35"/>
      <c r="AR551" s="204" t="s">
        <v>212</v>
      </c>
      <c r="AT551" s="204" t="s">
        <v>208</v>
      </c>
      <c r="AU551" s="204" t="s">
        <v>82</v>
      </c>
      <c r="AY551" s="18" t="s">
        <v>206</v>
      </c>
      <c r="BE551" s="205">
        <f>IF(N551="základní",J551,0)</f>
        <v>0</v>
      </c>
      <c r="BF551" s="205">
        <f>IF(N551="snížená",J551,0)</f>
        <v>0</v>
      </c>
      <c r="BG551" s="205">
        <f>IF(N551="zákl. přenesená",J551,0)</f>
        <v>0</v>
      </c>
      <c r="BH551" s="205">
        <f>IF(N551="sníž. přenesená",J551,0)</f>
        <v>0</v>
      </c>
      <c r="BI551" s="205">
        <f>IF(N551="nulová",J551,0)</f>
        <v>0</v>
      </c>
      <c r="BJ551" s="18" t="s">
        <v>80</v>
      </c>
      <c r="BK551" s="205">
        <f>ROUND(I551*H551,2)</f>
        <v>0</v>
      </c>
      <c r="BL551" s="18" t="s">
        <v>212</v>
      </c>
      <c r="BM551" s="204" t="s">
        <v>5750</v>
      </c>
    </row>
    <row r="552" spans="1:65" s="2" customFormat="1" ht="19.5">
      <c r="A552" s="35"/>
      <c r="B552" s="36"/>
      <c r="C552" s="37"/>
      <c r="D552" s="208" t="s">
        <v>1104</v>
      </c>
      <c r="E552" s="37"/>
      <c r="F552" s="221" t="s">
        <v>5734</v>
      </c>
      <c r="G552" s="37"/>
      <c r="H552" s="37"/>
      <c r="I552" s="116"/>
      <c r="J552" s="37"/>
      <c r="K552" s="37"/>
      <c r="L552" s="40"/>
      <c r="M552" s="222"/>
      <c r="N552" s="223"/>
      <c r="O552" s="65"/>
      <c r="P552" s="65"/>
      <c r="Q552" s="65"/>
      <c r="R552" s="65"/>
      <c r="S552" s="65"/>
      <c r="T552" s="66"/>
      <c r="U552" s="35"/>
      <c r="V552" s="35"/>
      <c r="W552" s="35"/>
      <c r="X552" s="35"/>
      <c r="Y552" s="35"/>
      <c r="Z552" s="35"/>
      <c r="AA552" s="35"/>
      <c r="AB552" s="35"/>
      <c r="AC552" s="35"/>
      <c r="AD552" s="35"/>
      <c r="AE552" s="35"/>
      <c r="AT552" s="18" t="s">
        <v>1104</v>
      </c>
      <c r="AU552" s="18" t="s">
        <v>82</v>
      </c>
    </row>
    <row r="553" spans="1:65" s="2" customFormat="1" ht="16.5" customHeight="1">
      <c r="A553" s="35"/>
      <c r="B553" s="36"/>
      <c r="C553" s="193" t="s">
        <v>239</v>
      </c>
      <c r="D553" s="193" t="s">
        <v>208</v>
      </c>
      <c r="E553" s="194" t="s">
        <v>5751</v>
      </c>
      <c r="F553" s="195" t="s">
        <v>5752</v>
      </c>
      <c r="G553" s="196" t="s">
        <v>211</v>
      </c>
      <c r="H553" s="197">
        <v>1</v>
      </c>
      <c r="I553" s="198"/>
      <c r="J553" s="199">
        <f>ROUND(I553*H553,2)</f>
        <v>0</v>
      </c>
      <c r="K553" s="195" t="s">
        <v>19</v>
      </c>
      <c r="L553" s="40"/>
      <c r="M553" s="200" t="s">
        <v>19</v>
      </c>
      <c r="N553" s="201" t="s">
        <v>43</v>
      </c>
      <c r="O553" s="65"/>
      <c r="P553" s="202">
        <f>O553*H553</f>
        <v>0</v>
      </c>
      <c r="Q553" s="202">
        <v>0</v>
      </c>
      <c r="R553" s="202">
        <f>Q553*H553</f>
        <v>0</v>
      </c>
      <c r="S553" s="202">
        <v>0</v>
      </c>
      <c r="T553" s="203">
        <f>S553*H553</f>
        <v>0</v>
      </c>
      <c r="U553" s="35"/>
      <c r="V553" s="35"/>
      <c r="W553" s="35"/>
      <c r="X553" s="35"/>
      <c r="Y553" s="35"/>
      <c r="Z553" s="35"/>
      <c r="AA553" s="35"/>
      <c r="AB553" s="35"/>
      <c r="AC553" s="35"/>
      <c r="AD553" s="35"/>
      <c r="AE553" s="35"/>
      <c r="AR553" s="204" t="s">
        <v>212</v>
      </c>
      <c r="AT553" s="204" t="s">
        <v>208</v>
      </c>
      <c r="AU553" s="204" t="s">
        <v>82</v>
      </c>
      <c r="AY553" s="18" t="s">
        <v>206</v>
      </c>
      <c r="BE553" s="205">
        <f>IF(N553="základní",J553,0)</f>
        <v>0</v>
      </c>
      <c r="BF553" s="205">
        <f>IF(N553="snížená",J553,0)</f>
        <v>0</v>
      </c>
      <c r="BG553" s="205">
        <f>IF(N553="zákl. přenesená",J553,0)</f>
        <v>0</v>
      </c>
      <c r="BH553" s="205">
        <f>IF(N553="sníž. přenesená",J553,0)</f>
        <v>0</v>
      </c>
      <c r="BI553" s="205">
        <f>IF(N553="nulová",J553,0)</f>
        <v>0</v>
      </c>
      <c r="BJ553" s="18" t="s">
        <v>80</v>
      </c>
      <c r="BK553" s="205">
        <f>ROUND(I553*H553,2)</f>
        <v>0</v>
      </c>
      <c r="BL553" s="18" t="s">
        <v>212</v>
      </c>
      <c r="BM553" s="204" t="s">
        <v>5753</v>
      </c>
    </row>
    <row r="554" spans="1:65" s="2" customFormat="1" ht="19.5">
      <c r="A554" s="35"/>
      <c r="B554" s="36"/>
      <c r="C554" s="37"/>
      <c r="D554" s="208" t="s">
        <v>1104</v>
      </c>
      <c r="E554" s="37"/>
      <c r="F554" s="221" t="s">
        <v>5734</v>
      </c>
      <c r="G554" s="37"/>
      <c r="H554" s="37"/>
      <c r="I554" s="116"/>
      <c r="J554" s="37"/>
      <c r="K554" s="37"/>
      <c r="L554" s="40"/>
      <c r="M554" s="222"/>
      <c r="N554" s="223"/>
      <c r="O554" s="65"/>
      <c r="P554" s="65"/>
      <c r="Q554" s="65"/>
      <c r="R554" s="65"/>
      <c r="S554" s="65"/>
      <c r="T554" s="66"/>
      <c r="U554" s="35"/>
      <c r="V554" s="35"/>
      <c r="W554" s="35"/>
      <c r="X554" s="35"/>
      <c r="Y554" s="35"/>
      <c r="Z554" s="35"/>
      <c r="AA554" s="35"/>
      <c r="AB554" s="35"/>
      <c r="AC554" s="35"/>
      <c r="AD554" s="35"/>
      <c r="AE554" s="35"/>
      <c r="AT554" s="18" t="s">
        <v>1104</v>
      </c>
      <c r="AU554" s="18" t="s">
        <v>82</v>
      </c>
    </row>
    <row r="555" spans="1:65" s="2" customFormat="1" ht="16.5" customHeight="1">
      <c r="A555" s="35"/>
      <c r="B555" s="36"/>
      <c r="C555" s="193" t="s">
        <v>225</v>
      </c>
      <c r="D555" s="193" t="s">
        <v>208</v>
      </c>
      <c r="E555" s="194" t="s">
        <v>5754</v>
      </c>
      <c r="F555" s="195" t="s">
        <v>5755</v>
      </c>
      <c r="G555" s="196" t="s">
        <v>211</v>
      </c>
      <c r="H555" s="197">
        <v>1</v>
      </c>
      <c r="I555" s="198"/>
      <c r="J555" s="199">
        <f>ROUND(I555*H555,2)</f>
        <v>0</v>
      </c>
      <c r="K555" s="195" t="s">
        <v>19</v>
      </c>
      <c r="L555" s="40"/>
      <c r="M555" s="200" t="s">
        <v>19</v>
      </c>
      <c r="N555" s="201" t="s">
        <v>43</v>
      </c>
      <c r="O555" s="65"/>
      <c r="P555" s="202">
        <f>O555*H555</f>
        <v>0</v>
      </c>
      <c r="Q555" s="202">
        <v>0</v>
      </c>
      <c r="R555" s="202">
        <f>Q555*H555</f>
        <v>0</v>
      </c>
      <c r="S555" s="202">
        <v>0</v>
      </c>
      <c r="T555" s="203">
        <f>S555*H555</f>
        <v>0</v>
      </c>
      <c r="U555" s="35"/>
      <c r="V555" s="35"/>
      <c r="W555" s="35"/>
      <c r="X555" s="35"/>
      <c r="Y555" s="35"/>
      <c r="Z555" s="35"/>
      <c r="AA555" s="35"/>
      <c r="AB555" s="35"/>
      <c r="AC555" s="35"/>
      <c r="AD555" s="35"/>
      <c r="AE555" s="35"/>
      <c r="AR555" s="204" t="s">
        <v>212</v>
      </c>
      <c r="AT555" s="204" t="s">
        <v>208</v>
      </c>
      <c r="AU555" s="204" t="s">
        <v>82</v>
      </c>
      <c r="AY555" s="18" t="s">
        <v>206</v>
      </c>
      <c r="BE555" s="205">
        <f>IF(N555="základní",J555,0)</f>
        <v>0</v>
      </c>
      <c r="BF555" s="205">
        <f>IF(N555="snížená",J555,0)</f>
        <v>0</v>
      </c>
      <c r="BG555" s="205">
        <f>IF(N555="zákl. přenesená",J555,0)</f>
        <v>0</v>
      </c>
      <c r="BH555" s="205">
        <f>IF(N555="sníž. přenesená",J555,0)</f>
        <v>0</v>
      </c>
      <c r="BI555" s="205">
        <f>IF(N555="nulová",J555,0)</f>
        <v>0</v>
      </c>
      <c r="BJ555" s="18" t="s">
        <v>80</v>
      </c>
      <c r="BK555" s="205">
        <f>ROUND(I555*H555,2)</f>
        <v>0</v>
      </c>
      <c r="BL555" s="18" t="s">
        <v>212</v>
      </c>
      <c r="BM555" s="204" t="s">
        <v>5756</v>
      </c>
    </row>
    <row r="556" spans="1:65" s="2" customFormat="1" ht="19.5">
      <c r="A556" s="35"/>
      <c r="B556" s="36"/>
      <c r="C556" s="37"/>
      <c r="D556" s="208" t="s">
        <v>1104</v>
      </c>
      <c r="E556" s="37"/>
      <c r="F556" s="221" t="s">
        <v>5734</v>
      </c>
      <c r="G556" s="37"/>
      <c r="H556" s="37"/>
      <c r="I556" s="116"/>
      <c r="J556" s="37"/>
      <c r="K556" s="37"/>
      <c r="L556" s="40"/>
      <c r="M556" s="222"/>
      <c r="N556" s="223"/>
      <c r="O556" s="65"/>
      <c r="P556" s="65"/>
      <c r="Q556" s="65"/>
      <c r="R556" s="65"/>
      <c r="S556" s="65"/>
      <c r="T556" s="66"/>
      <c r="U556" s="35"/>
      <c r="V556" s="35"/>
      <c r="W556" s="35"/>
      <c r="X556" s="35"/>
      <c r="Y556" s="35"/>
      <c r="Z556" s="35"/>
      <c r="AA556" s="35"/>
      <c r="AB556" s="35"/>
      <c r="AC556" s="35"/>
      <c r="AD556" s="35"/>
      <c r="AE556" s="35"/>
      <c r="AT556" s="18" t="s">
        <v>1104</v>
      </c>
      <c r="AU556" s="18" t="s">
        <v>82</v>
      </c>
    </row>
    <row r="557" spans="1:65" s="2" customFormat="1" ht="16.5" customHeight="1">
      <c r="A557" s="35"/>
      <c r="B557" s="36"/>
      <c r="C557" s="193" t="s">
        <v>248</v>
      </c>
      <c r="D557" s="193" t="s">
        <v>208</v>
      </c>
      <c r="E557" s="194" t="s">
        <v>5757</v>
      </c>
      <c r="F557" s="195" t="s">
        <v>5758</v>
      </c>
      <c r="G557" s="196" t="s">
        <v>211</v>
      </c>
      <c r="H557" s="197">
        <v>1</v>
      </c>
      <c r="I557" s="198"/>
      <c r="J557" s="199">
        <f>ROUND(I557*H557,2)</f>
        <v>0</v>
      </c>
      <c r="K557" s="195" t="s">
        <v>19</v>
      </c>
      <c r="L557" s="40"/>
      <c r="M557" s="200" t="s">
        <v>19</v>
      </c>
      <c r="N557" s="201" t="s">
        <v>43</v>
      </c>
      <c r="O557" s="65"/>
      <c r="P557" s="202">
        <f>O557*H557</f>
        <v>0</v>
      </c>
      <c r="Q557" s="202">
        <v>0</v>
      </c>
      <c r="R557" s="202">
        <f>Q557*H557</f>
        <v>0</v>
      </c>
      <c r="S557" s="202">
        <v>0</v>
      </c>
      <c r="T557" s="203">
        <f>S557*H557</f>
        <v>0</v>
      </c>
      <c r="U557" s="35"/>
      <c r="V557" s="35"/>
      <c r="W557" s="35"/>
      <c r="X557" s="35"/>
      <c r="Y557" s="35"/>
      <c r="Z557" s="35"/>
      <c r="AA557" s="35"/>
      <c r="AB557" s="35"/>
      <c r="AC557" s="35"/>
      <c r="AD557" s="35"/>
      <c r="AE557" s="35"/>
      <c r="AR557" s="204" t="s">
        <v>212</v>
      </c>
      <c r="AT557" s="204" t="s">
        <v>208</v>
      </c>
      <c r="AU557" s="204" t="s">
        <v>82</v>
      </c>
      <c r="AY557" s="18" t="s">
        <v>206</v>
      </c>
      <c r="BE557" s="205">
        <f>IF(N557="základní",J557,0)</f>
        <v>0</v>
      </c>
      <c r="BF557" s="205">
        <f>IF(N557="snížená",J557,0)</f>
        <v>0</v>
      </c>
      <c r="BG557" s="205">
        <f>IF(N557="zákl. přenesená",J557,0)</f>
        <v>0</v>
      </c>
      <c r="BH557" s="205">
        <f>IF(N557="sníž. přenesená",J557,0)</f>
        <v>0</v>
      </c>
      <c r="BI557" s="205">
        <f>IF(N557="nulová",J557,0)</f>
        <v>0</v>
      </c>
      <c r="BJ557" s="18" t="s">
        <v>80</v>
      </c>
      <c r="BK557" s="205">
        <f>ROUND(I557*H557,2)</f>
        <v>0</v>
      </c>
      <c r="BL557" s="18" t="s">
        <v>212</v>
      </c>
      <c r="BM557" s="204" t="s">
        <v>5759</v>
      </c>
    </row>
    <row r="558" spans="1:65" s="2" customFormat="1" ht="19.5">
      <c r="A558" s="35"/>
      <c r="B558" s="36"/>
      <c r="C558" s="37"/>
      <c r="D558" s="208" t="s">
        <v>1104</v>
      </c>
      <c r="E558" s="37"/>
      <c r="F558" s="221" t="s">
        <v>5734</v>
      </c>
      <c r="G558" s="37"/>
      <c r="H558" s="37"/>
      <c r="I558" s="116"/>
      <c r="J558" s="37"/>
      <c r="K558" s="37"/>
      <c r="L558" s="40"/>
      <c r="M558" s="222"/>
      <c r="N558" s="223"/>
      <c r="O558" s="65"/>
      <c r="P558" s="65"/>
      <c r="Q558" s="65"/>
      <c r="R558" s="65"/>
      <c r="S558" s="65"/>
      <c r="T558" s="66"/>
      <c r="U558" s="35"/>
      <c r="V558" s="35"/>
      <c r="W558" s="35"/>
      <c r="X558" s="35"/>
      <c r="Y558" s="35"/>
      <c r="Z558" s="35"/>
      <c r="AA558" s="35"/>
      <c r="AB558" s="35"/>
      <c r="AC558" s="35"/>
      <c r="AD558" s="35"/>
      <c r="AE558" s="35"/>
      <c r="AT558" s="18" t="s">
        <v>1104</v>
      </c>
      <c r="AU558" s="18" t="s">
        <v>82</v>
      </c>
    </row>
    <row r="559" spans="1:65" s="2" customFormat="1" ht="16.5" customHeight="1">
      <c r="A559" s="35"/>
      <c r="B559" s="36"/>
      <c r="C559" s="193" t="s">
        <v>253</v>
      </c>
      <c r="D559" s="193" t="s">
        <v>208</v>
      </c>
      <c r="E559" s="194" t="s">
        <v>5760</v>
      </c>
      <c r="F559" s="195" t="s">
        <v>5752</v>
      </c>
      <c r="G559" s="196" t="s">
        <v>211</v>
      </c>
      <c r="H559" s="197">
        <v>1</v>
      </c>
      <c r="I559" s="198"/>
      <c r="J559" s="199">
        <f>ROUND(I559*H559,2)</f>
        <v>0</v>
      </c>
      <c r="K559" s="195" t="s">
        <v>19</v>
      </c>
      <c r="L559" s="40"/>
      <c r="M559" s="200" t="s">
        <v>19</v>
      </c>
      <c r="N559" s="201" t="s">
        <v>43</v>
      </c>
      <c r="O559" s="65"/>
      <c r="P559" s="202">
        <f>O559*H559</f>
        <v>0</v>
      </c>
      <c r="Q559" s="202">
        <v>0</v>
      </c>
      <c r="R559" s="202">
        <f>Q559*H559</f>
        <v>0</v>
      </c>
      <c r="S559" s="202">
        <v>0</v>
      </c>
      <c r="T559" s="203">
        <f>S559*H559</f>
        <v>0</v>
      </c>
      <c r="U559" s="35"/>
      <c r="V559" s="35"/>
      <c r="W559" s="35"/>
      <c r="X559" s="35"/>
      <c r="Y559" s="35"/>
      <c r="Z559" s="35"/>
      <c r="AA559" s="35"/>
      <c r="AB559" s="35"/>
      <c r="AC559" s="35"/>
      <c r="AD559" s="35"/>
      <c r="AE559" s="35"/>
      <c r="AR559" s="204" t="s">
        <v>212</v>
      </c>
      <c r="AT559" s="204" t="s">
        <v>208</v>
      </c>
      <c r="AU559" s="204" t="s">
        <v>82</v>
      </c>
      <c r="AY559" s="18" t="s">
        <v>206</v>
      </c>
      <c r="BE559" s="205">
        <f>IF(N559="základní",J559,0)</f>
        <v>0</v>
      </c>
      <c r="BF559" s="205">
        <f>IF(N559="snížená",J559,0)</f>
        <v>0</v>
      </c>
      <c r="BG559" s="205">
        <f>IF(N559="zákl. přenesená",J559,0)</f>
        <v>0</v>
      </c>
      <c r="BH559" s="205">
        <f>IF(N559="sníž. přenesená",J559,0)</f>
        <v>0</v>
      </c>
      <c r="BI559" s="205">
        <f>IF(N559="nulová",J559,0)</f>
        <v>0</v>
      </c>
      <c r="BJ559" s="18" t="s">
        <v>80</v>
      </c>
      <c r="BK559" s="205">
        <f>ROUND(I559*H559,2)</f>
        <v>0</v>
      </c>
      <c r="BL559" s="18" t="s">
        <v>212</v>
      </c>
      <c r="BM559" s="204" t="s">
        <v>5761</v>
      </c>
    </row>
    <row r="560" spans="1:65" s="2" customFormat="1" ht="19.5">
      <c r="A560" s="35"/>
      <c r="B560" s="36"/>
      <c r="C560" s="37"/>
      <c r="D560" s="208" t="s">
        <v>1104</v>
      </c>
      <c r="E560" s="37"/>
      <c r="F560" s="221" t="s">
        <v>5734</v>
      </c>
      <c r="G560" s="37"/>
      <c r="H560" s="37"/>
      <c r="I560" s="116"/>
      <c r="J560" s="37"/>
      <c r="K560" s="37"/>
      <c r="L560" s="40"/>
      <c r="M560" s="222"/>
      <c r="N560" s="223"/>
      <c r="O560" s="65"/>
      <c r="P560" s="65"/>
      <c r="Q560" s="65"/>
      <c r="R560" s="65"/>
      <c r="S560" s="65"/>
      <c r="T560" s="66"/>
      <c r="U560" s="35"/>
      <c r="V560" s="35"/>
      <c r="W560" s="35"/>
      <c r="X560" s="35"/>
      <c r="Y560" s="35"/>
      <c r="Z560" s="35"/>
      <c r="AA560" s="35"/>
      <c r="AB560" s="35"/>
      <c r="AC560" s="35"/>
      <c r="AD560" s="35"/>
      <c r="AE560" s="35"/>
      <c r="AT560" s="18" t="s">
        <v>1104</v>
      </c>
      <c r="AU560" s="18" t="s">
        <v>82</v>
      </c>
    </row>
    <row r="561" spans="1:65" s="2" customFormat="1" ht="16.5" customHeight="1">
      <c r="A561" s="35"/>
      <c r="B561" s="36"/>
      <c r="C561" s="193" t="s">
        <v>257</v>
      </c>
      <c r="D561" s="193" t="s">
        <v>208</v>
      </c>
      <c r="E561" s="194" t="s">
        <v>5762</v>
      </c>
      <c r="F561" s="195" t="s">
        <v>5755</v>
      </c>
      <c r="G561" s="196" t="s">
        <v>211</v>
      </c>
      <c r="H561" s="197">
        <v>1</v>
      </c>
      <c r="I561" s="198"/>
      <c r="J561" s="199">
        <f>ROUND(I561*H561,2)</f>
        <v>0</v>
      </c>
      <c r="K561" s="195" t="s">
        <v>19</v>
      </c>
      <c r="L561" s="40"/>
      <c r="M561" s="200" t="s">
        <v>19</v>
      </c>
      <c r="N561" s="201" t="s">
        <v>43</v>
      </c>
      <c r="O561" s="65"/>
      <c r="P561" s="202">
        <f>O561*H561</f>
        <v>0</v>
      </c>
      <c r="Q561" s="202">
        <v>0</v>
      </c>
      <c r="R561" s="202">
        <f>Q561*H561</f>
        <v>0</v>
      </c>
      <c r="S561" s="202">
        <v>0</v>
      </c>
      <c r="T561" s="203">
        <f>S561*H561</f>
        <v>0</v>
      </c>
      <c r="U561" s="35"/>
      <c r="V561" s="35"/>
      <c r="W561" s="35"/>
      <c r="X561" s="35"/>
      <c r="Y561" s="35"/>
      <c r="Z561" s="35"/>
      <c r="AA561" s="35"/>
      <c r="AB561" s="35"/>
      <c r="AC561" s="35"/>
      <c r="AD561" s="35"/>
      <c r="AE561" s="35"/>
      <c r="AR561" s="204" t="s">
        <v>212</v>
      </c>
      <c r="AT561" s="204" t="s">
        <v>208</v>
      </c>
      <c r="AU561" s="204" t="s">
        <v>82</v>
      </c>
      <c r="AY561" s="18" t="s">
        <v>206</v>
      </c>
      <c r="BE561" s="205">
        <f>IF(N561="základní",J561,0)</f>
        <v>0</v>
      </c>
      <c r="BF561" s="205">
        <f>IF(N561="snížená",J561,0)</f>
        <v>0</v>
      </c>
      <c r="BG561" s="205">
        <f>IF(N561="zákl. přenesená",J561,0)</f>
        <v>0</v>
      </c>
      <c r="BH561" s="205">
        <f>IF(N561="sníž. přenesená",J561,0)</f>
        <v>0</v>
      </c>
      <c r="BI561" s="205">
        <f>IF(N561="nulová",J561,0)</f>
        <v>0</v>
      </c>
      <c r="BJ561" s="18" t="s">
        <v>80</v>
      </c>
      <c r="BK561" s="205">
        <f>ROUND(I561*H561,2)</f>
        <v>0</v>
      </c>
      <c r="BL561" s="18" t="s">
        <v>212</v>
      </c>
      <c r="BM561" s="204" t="s">
        <v>5763</v>
      </c>
    </row>
    <row r="562" spans="1:65" s="2" customFormat="1" ht="19.5">
      <c r="A562" s="35"/>
      <c r="B562" s="36"/>
      <c r="C562" s="37"/>
      <c r="D562" s="208" t="s">
        <v>1104</v>
      </c>
      <c r="E562" s="37"/>
      <c r="F562" s="221" t="s">
        <v>5734</v>
      </c>
      <c r="G562" s="37"/>
      <c r="H562" s="37"/>
      <c r="I562" s="116"/>
      <c r="J562" s="37"/>
      <c r="K562" s="37"/>
      <c r="L562" s="40"/>
      <c r="M562" s="222"/>
      <c r="N562" s="223"/>
      <c r="O562" s="65"/>
      <c r="P562" s="65"/>
      <c r="Q562" s="65"/>
      <c r="R562" s="65"/>
      <c r="S562" s="65"/>
      <c r="T562" s="66"/>
      <c r="U562" s="35"/>
      <c r="V562" s="35"/>
      <c r="W562" s="35"/>
      <c r="X562" s="35"/>
      <c r="Y562" s="35"/>
      <c r="Z562" s="35"/>
      <c r="AA562" s="35"/>
      <c r="AB562" s="35"/>
      <c r="AC562" s="35"/>
      <c r="AD562" s="35"/>
      <c r="AE562" s="35"/>
      <c r="AT562" s="18" t="s">
        <v>1104</v>
      </c>
      <c r="AU562" s="18" t="s">
        <v>82</v>
      </c>
    </row>
    <row r="563" spans="1:65" s="2" customFormat="1" ht="16.5" customHeight="1">
      <c r="A563" s="35"/>
      <c r="B563" s="36"/>
      <c r="C563" s="193" t="s">
        <v>262</v>
      </c>
      <c r="D563" s="193" t="s">
        <v>208</v>
      </c>
      <c r="E563" s="194" t="s">
        <v>5764</v>
      </c>
      <c r="F563" s="195" t="s">
        <v>5765</v>
      </c>
      <c r="G563" s="196" t="s">
        <v>211</v>
      </c>
      <c r="H563" s="197">
        <v>1</v>
      </c>
      <c r="I563" s="198"/>
      <c r="J563" s="199">
        <f>ROUND(I563*H563,2)</f>
        <v>0</v>
      </c>
      <c r="K563" s="195" t="s">
        <v>19</v>
      </c>
      <c r="L563" s="40"/>
      <c r="M563" s="200" t="s">
        <v>19</v>
      </c>
      <c r="N563" s="201" t="s">
        <v>43</v>
      </c>
      <c r="O563" s="65"/>
      <c r="P563" s="202">
        <f>O563*H563</f>
        <v>0</v>
      </c>
      <c r="Q563" s="202">
        <v>0</v>
      </c>
      <c r="R563" s="202">
        <f>Q563*H563</f>
        <v>0</v>
      </c>
      <c r="S563" s="202">
        <v>0</v>
      </c>
      <c r="T563" s="203">
        <f>S563*H563</f>
        <v>0</v>
      </c>
      <c r="U563" s="35"/>
      <c r="V563" s="35"/>
      <c r="W563" s="35"/>
      <c r="X563" s="35"/>
      <c r="Y563" s="35"/>
      <c r="Z563" s="35"/>
      <c r="AA563" s="35"/>
      <c r="AB563" s="35"/>
      <c r="AC563" s="35"/>
      <c r="AD563" s="35"/>
      <c r="AE563" s="35"/>
      <c r="AR563" s="204" t="s">
        <v>212</v>
      </c>
      <c r="AT563" s="204" t="s">
        <v>208</v>
      </c>
      <c r="AU563" s="204" t="s">
        <v>82</v>
      </c>
      <c r="AY563" s="18" t="s">
        <v>206</v>
      </c>
      <c r="BE563" s="205">
        <f>IF(N563="základní",J563,0)</f>
        <v>0</v>
      </c>
      <c r="BF563" s="205">
        <f>IF(N563="snížená",J563,0)</f>
        <v>0</v>
      </c>
      <c r="BG563" s="205">
        <f>IF(N563="zákl. přenesená",J563,0)</f>
        <v>0</v>
      </c>
      <c r="BH563" s="205">
        <f>IF(N563="sníž. přenesená",J563,0)</f>
        <v>0</v>
      </c>
      <c r="BI563" s="205">
        <f>IF(N563="nulová",J563,0)</f>
        <v>0</v>
      </c>
      <c r="BJ563" s="18" t="s">
        <v>80</v>
      </c>
      <c r="BK563" s="205">
        <f>ROUND(I563*H563,2)</f>
        <v>0</v>
      </c>
      <c r="BL563" s="18" t="s">
        <v>212</v>
      </c>
      <c r="BM563" s="204" t="s">
        <v>5766</v>
      </c>
    </row>
    <row r="564" spans="1:65" s="2" customFormat="1" ht="19.5">
      <c r="A564" s="35"/>
      <c r="B564" s="36"/>
      <c r="C564" s="37"/>
      <c r="D564" s="208" t="s">
        <v>1104</v>
      </c>
      <c r="E564" s="37"/>
      <c r="F564" s="221" t="s">
        <v>5734</v>
      </c>
      <c r="G564" s="37"/>
      <c r="H564" s="37"/>
      <c r="I564" s="116"/>
      <c r="J564" s="37"/>
      <c r="K564" s="37"/>
      <c r="L564" s="40"/>
      <c r="M564" s="222"/>
      <c r="N564" s="223"/>
      <c r="O564" s="65"/>
      <c r="P564" s="65"/>
      <c r="Q564" s="65"/>
      <c r="R564" s="65"/>
      <c r="S564" s="65"/>
      <c r="T564" s="66"/>
      <c r="U564" s="35"/>
      <c r="V564" s="35"/>
      <c r="W564" s="35"/>
      <c r="X564" s="35"/>
      <c r="Y564" s="35"/>
      <c r="Z564" s="35"/>
      <c r="AA564" s="35"/>
      <c r="AB564" s="35"/>
      <c r="AC564" s="35"/>
      <c r="AD564" s="35"/>
      <c r="AE564" s="35"/>
      <c r="AT564" s="18" t="s">
        <v>1104</v>
      </c>
      <c r="AU564" s="18" t="s">
        <v>82</v>
      </c>
    </row>
    <row r="565" spans="1:65" s="2" customFormat="1" ht="16.5" customHeight="1">
      <c r="A565" s="35"/>
      <c r="B565" s="36"/>
      <c r="C565" s="193" t="s">
        <v>266</v>
      </c>
      <c r="D565" s="193" t="s">
        <v>208</v>
      </c>
      <c r="E565" s="194" t="s">
        <v>5767</v>
      </c>
      <c r="F565" s="195" t="s">
        <v>5768</v>
      </c>
      <c r="G565" s="196" t="s">
        <v>211</v>
      </c>
      <c r="H565" s="197">
        <v>1</v>
      </c>
      <c r="I565" s="198"/>
      <c r="J565" s="199">
        <f>ROUND(I565*H565,2)</f>
        <v>0</v>
      </c>
      <c r="K565" s="195" t="s">
        <v>19</v>
      </c>
      <c r="L565" s="40"/>
      <c r="M565" s="200" t="s">
        <v>19</v>
      </c>
      <c r="N565" s="201" t="s">
        <v>43</v>
      </c>
      <c r="O565" s="65"/>
      <c r="P565" s="202">
        <f>O565*H565</f>
        <v>0</v>
      </c>
      <c r="Q565" s="202">
        <v>0</v>
      </c>
      <c r="R565" s="202">
        <f>Q565*H565</f>
        <v>0</v>
      </c>
      <c r="S565" s="202">
        <v>0</v>
      </c>
      <c r="T565" s="203">
        <f>S565*H565</f>
        <v>0</v>
      </c>
      <c r="U565" s="35"/>
      <c r="V565" s="35"/>
      <c r="W565" s="35"/>
      <c r="X565" s="35"/>
      <c r="Y565" s="35"/>
      <c r="Z565" s="35"/>
      <c r="AA565" s="35"/>
      <c r="AB565" s="35"/>
      <c r="AC565" s="35"/>
      <c r="AD565" s="35"/>
      <c r="AE565" s="35"/>
      <c r="AR565" s="204" t="s">
        <v>212</v>
      </c>
      <c r="AT565" s="204" t="s">
        <v>208</v>
      </c>
      <c r="AU565" s="204" t="s">
        <v>82</v>
      </c>
      <c r="AY565" s="18" t="s">
        <v>206</v>
      </c>
      <c r="BE565" s="205">
        <f>IF(N565="základní",J565,0)</f>
        <v>0</v>
      </c>
      <c r="BF565" s="205">
        <f>IF(N565="snížená",J565,0)</f>
        <v>0</v>
      </c>
      <c r="BG565" s="205">
        <f>IF(N565="zákl. přenesená",J565,0)</f>
        <v>0</v>
      </c>
      <c r="BH565" s="205">
        <f>IF(N565="sníž. přenesená",J565,0)</f>
        <v>0</v>
      </c>
      <c r="BI565" s="205">
        <f>IF(N565="nulová",J565,0)</f>
        <v>0</v>
      </c>
      <c r="BJ565" s="18" t="s">
        <v>80</v>
      </c>
      <c r="BK565" s="205">
        <f>ROUND(I565*H565,2)</f>
        <v>0</v>
      </c>
      <c r="BL565" s="18" t="s">
        <v>212</v>
      </c>
      <c r="BM565" s="204" t="s">
        <v>5769</v>
      </c>
    </row>
    <row r="566" spans="1:65" s="2" customFormat="1" ht="19.5">
      <c r="A566" s="35"/>
      <c r="B566" s="36"/>
      <c r="C566" s="37"/>
      <c r="D566" s="208" t="s">
        <v>1104</v>
      </c>
      <c r="E566" s="37"/>
      <c r="F566" s="221" t="s">
        <v>5734</v>
      </c>
      <c r="G566" s="37"/>
      <c r="H566" s="37"/>
      <c r="I566" s="116"/>
      <c r="J566" s="37"/>
      <c r="K566" s="37"/>
      <c r="L566" s="40"/>
      <c r="M566" s="222"/>
      <c r="N566" s="223"/>
      <c r="O566" s="65"/>
      <c r="P566" s="65"/>
      <c r="Q566" s="65"/>
      <c r="R566" s="65"/>
      <c r="S566" s="65"/>
      <c r="T566" s="66"/>
      <c r="U566" s="35"/>
      <c r="V566" s="35"/>
      <c r="W566" s="35"/>
      <c r="X566" s="35"/>
      <c r="Y566" s="35"/>
      <c r="Z566" s="35"/>
      <c r="AA566" s="35"/>
      <c r="AB566" s="35"/>
      <c r="AC566" s="35"/>
      <c r="AD566" s="35"/>
      <c r="AE566" s="35"/>
      <c r="AT566" s="18" t="s">
        <v>1104</v>
      </c>
      <c r="AU566" s="18" t="s">
        <v>82</v>
      </c>
    </row>
    <row r="567" spans="1:65" s="2" customFormat="1" ht="16.5" customHeight="1">
      <c r="A567" s="35"/>
      <c r="B567" s="36"/>
      <c r="C567" s="193" t="s">
        <v>8</v>
      </c>
      <c r="D567" s="193" t="s">
        <v>208</v>
      </c>
      <c r="E567" s="194" t="s">
        <v>5770</v>
      </c>
      <c r="F567" s="195" t="s">
        <v>5749</v>
      </c>
      <c r="G567" s="196" t="s">
        <v>211</v>
      </c>
      <c r="H567" s="197">
        <v>1</v>
      </c>
      <c r="I567" s="198"/>
      <c r="J567" s="199">
        <f>ROUND(I567*H567,2)</f>
        <v>0</v>
      </c>
      <c r="K567" s="195" t="s">
        <v>19</v>
      </c>
      <c r="L567" s="40"/>
      <c r="M567" s="200" t="s">
        <v>19</v>
      </c>
      <c r="N567" s="201" t="s">
        <v>43</v>
      </c>
      <c r="O567" s="65"/>
      <c r="P567" s="202">
        <f>O567*H567</f>
        <v>0</v>
      </c>
      <c r="Q567" s="202">
        <v>0</v>
      </c>
      <c r="R567" s="202">
        <f>Q567*H567</f>
        <v>0</v>
      </c>
      <c r="S567" s="202">
        <v>0</v>
      </c>
      <c r="T567" s="203">
        <f>S567*H567</f>
        <v>0</v>
      </c>
      <c r="U567" s="35"/>
      <c r="V567" s="35"/>
      <c r="W567" s="35"/>
      <c r="X567" s="35"/>
      <c r="Y567" s="35"/>
      <c r="Z567" s="35"/>
      <c r="AA567" s="35"/>
      <c r="AB567" s="35"/>
      <c r="AC567" s="35"/>
      <c r="AD567" s="35"/>
      <c r="AE567" s="35"/>
      <c r="AR567" s="204" t="s">
        <v>212</v>
      </c>
      <c r="AT567" s="204" t="s">
        <v>208</v>
      </c>
      <c r="AU567" s="204" t="s">
        <v>82</v>
      </c>
      <c r="AY567" s="18" t="s">
        <v>206</v>
      </c>
      <c r="BE567" s="205">
        <f>IF(N567="základní",J567,0)</f>
        <v>0</v>
      </c>
      <c r="BF567" s="205">
        <f>IF(N567="snížená",J567,0)</f>
        <v>0</v>
      </c>
      <c r="BG567" s="205">
        <f>IF(N567="zákl. přenesená",J567,0)</f>
        <v>0</v>
      </c>
      <c r="BH567" s="205">
        <f>IF(N567="sníž. přenesená",J567,0)</f>
        <v>0</v>
      </c>
      <c r="BI567" s="205">
        <f>IF(N567="nulová",J567,0)</f>
        <v>0</v>
      </c>
      <c r="BJ567" s="18" t="s">
        <v>80</v>
      </c>
      <c r="BK567" s="205">
        <f>ROUND(I567*H567,2)</f>
        <v>0</v>
      </c>
      <c r="BL567" s="18" t="s">
        <v>212</v>
      </c>
      <c r="BM567" s="204" t="s">
        <v>5771</v>
      </c>
    </row>
    <row r="568" spans="1:65" s="2" customFormat="1" ht="19.5">
      <c r="A568" s="35"/>
      <c r="B568" s="36"/>
      <c r="C568" s="37"/>
      <c r="D568" s="208" t="s">
        <v>1104</v>
      </c>
      <c r="E568" s="37"/>
      <c r="F568" s="221" t="s">
        <v>5734</v>
      </c>
      <c r="G568" s="37"/>
      <c r="H568" s="37"/>
      <c r="I568" s="116"/>
      <c r="J568" s="37"/>
      <c r="K568" s="37"/>
      <c r="L568" s="40"/>
      <c r="M568" s="222"/>
      <c r="N568" s="223"/>
      <c r="O568" s="65"/>
      <c r="P568" s="65"/>
      <c r="Q568" s="65"/>
      <c r="R568" s="65"/>
      <c r="S568" s="65"/>
      <c r="T568" s="66"/>
      <c r="U568" s="35"/>
      <c r="V568" s="35"/>
      <c r="W568" s="35"/>
      <c r="X568" s="35"/>
      <c r="Y568" s="35"/>
      <c r="Z568" s="35"/>
      <c r="AA568" s="35"/>
      <c r="AB568" s="35"/>
      <c r="AC568" s="35"/>
      <c r="AD568" s="35"/>
      <c r="AE568" s="35"/>
      <c r="AT568" s="18" t="s">
        <v>1104</v>
      </c>
      <c r="AU568" s="18" t="s">
        <v>82</v>
      </c>
    </row>
    <row r="569" spans="1:65" s="2" customFormat="1" ht="16.5" customHeight="1">
      <c r="A569" s="35"/>
      <c r="B569" s="36"/>
      <c r="C569" s="193" t="s">
        <v>343</v>
      </c>
      <c r="D569" s="193" t="s">
        <v>208</v>
      </c>
      <c r="E569" s="194" t="s">
        <v>5772</v>
      </c>
      <c r="F569" s="195" t="s">
        <v>5755</v>
      </c>
      <c r="G569" s="196" t="s">
        <v>211</v>
      </c>
      <c r="H569" s="197">
        <v>1</v>
      </c>
      <c r="I569" s="198"/>
      <c r="J569" s="199">
        <f>ROUND(I569*H569,2)</f>
        <v>0</v>
      </c>
      <c r="K569" s="195" t="s">
        <v>19</v>
      </c>
      <c r="L569" s="40"/>
      <c r="M569" s="200" t="s">
        <v>19</v>
      </c>
      <c r="N569" s="201" t="s">
        <v>43</v>
      </c>
      <c r="O569" s="65"/>
      <c r="P569" s="202">
        <f>O569*H569</f>
        <v>0</v>
      </c>
      <c r="Q569" s="202">
        <v>0</v>
      </c>
      <c r="R569" s="202">
        <f>Q569*H569</f>
        <v>0</v>
      </c>
      <c r="S569" s="202">
        <v>0</v>
      </c>
      <c r="T569" s="203">
        <f>S569*H569</f>
        <v>0</v>
      </c>
      <c r="U569" s="35"/>
      <c r="V569" s="35"/>
      <c r="W569" s="35"/>
      <c r="X569" s="35"/>
      <c r="Y569" s="35"/>
      <c r="Z569" s="35"/>
      <c r="AA569" s="35"/>
      <c r="AB569" s="35"/>
      <c r="AC569" s="35"/>
      <c r="AD569" s="35"/>
      <c r="AE569" s="35"/>
      <c r="AR569" s="204" t="s">
        <v>212</v>
      </c>
      <c r="AT569" s="204" t="s">
        <v>208</v>
      </c>
      <c r="AU569" s="204" t="s">
        <v>82</v>
      </c>
      <c r="AY569" s="18" t="s">
        <v>206</v>
      </c>
      <c r="BE569" s="205">
        <f>IF(N569="základní",J569,0)</f>
        <v>0</v>
      </c>
      <c r="BF569" s="205">
        <f>IF(N569="snížená",J569,0)</f>
        <v>0</v>
      </c>
      <c r="BG569" s="205">
        <f>IF(N569="zákl. přenesená",J569,0)</f>
        <v>0</v>
      </c>
      <c r="BH569" s="205">
        <f>IF(N569="sníž. přenesená",J569,0)</f>
        <v>0</v>
      </c>
      <c r="BI569" s="205">
        <f>IF(N569="nulová",J569,0)</f>
        <v>0</v>
      </c>
      <c r="BJ569" s="18" t="s">
        <v>80</v>
      </c>
      <c r="BK569" s="205">
        <f>ROUND(I569*H569,2)</f>
        <v>0</v>
      </c>
      <c r="BL569" s="18" t="s">
        <v>212</v>
      </c>
      <c r="BM569" s="204" t="s">
        <v>5773</v>
      </c>
    </row>
    <row r="570" spans="1:65" s="2" customFormat="1" ht="19.5">
      <c r="A570" s="35"/>
      <c r="B570" s="36"/>
      <c r="C570" s="37"/>
      <c r="D570" s="208" t="s">
        <v>1104</v>
      </c>
      <c r="E570" s="37"/>
      <c r="F570" s="221" t="s">
        <v>5734</v>
      </c>
      <c r="G570" s="37"/>
      <c r="H570" s="37"/>
      <c r="I570" s="116"/>
      <c r="J570" s="37"/>
      <c r="K570" s="37"/>
      <c r="L570" s="40"/>
      <c r="M570" s="222"/>
      <c r="N570" s="223"/>
      <c r="O570" s="65"/>
      <c r="P570" s="65"/>
      <c r="Q570" s="65"/>
      <c r="R570" s="65"/>
      <c r="S570" s="65"/>
      <c r="T570" s="66"/>
      <c r="U570" s="35"/>
      <c r="V570" s="35"/>
      <c r="W570" s="35"/>
      <c r="X570" s="35"/>
      <c r="Y570" s="35"/>
      <c r="Z570" s="35"/>
      <c r="AA570" s="35"/>
      <c r="AB570" s="35"/>
      <c r="AC570" s="35"/>
      <c r="AD570" s="35"/>
      <c r="AE570" s="35"/>
      <c r="AT570" s="18" t="s">
        <v>1104</v>
      </c>
      <c r="AU570" s="18" t="s">
        <v>82</v>
      </c>
    </row>
    <row r="571" spans="1:65" s="2" customFormat="1" ht="16.5" customHeight="1">
      <c r="A571" s="35"/>
      <c r="B571" s="36"/>
      <c r="C571" s="193" t="s">
        <v>348</v>
      </c>
      <c r="D571" s="193" t="s">
        <v>208</v>
      </c>
      <c r="E571" s="194" t="s">
        <v>5774</v>
      </c>
      <c r="F571" s="195" t="s">
        <v>5775</v>
      </c>
      <c r="G571" s="196" t="s">
        <v>211</v>
      </c>
      <c r="H571" s="197">
        <v>1</v>
      </c>
      <c r="I571" s="198"/>
      <c r="J571" s="199">
        <f>ROUND(I571*H571,2)</f>
        <v>0</v>
      </c>
      <c r="K571" s="195" t="s">
        <v>19</v>
      </c>
      <c r="L571" s="40"/>
      <c r="M571" s="200" t="s">
        <v>19</v>
      </c>
      <c r="N571" s="201" t="s">
        <v>43</v>
      </c>
      <c r="O571" s="65"/>
      <c r="P571" s="202">
        <f>O571*H571</f>
        <v>0</v>
      </c>
      <c r="Q571" s="202">
        <v>0</v>
      </c>
      <c r="R571" s="202">
        <f>Q571*H571</f>
        <v>0</v>
      </c>
      <c r="S571" s="202">
        <v>0</v>
      </c>
      <c r="T571" s="203">
        <f>S571*H571</f>
        <v>0</v>
      </c>
      <c r="U571" s="35"/>
      <c r="V571" s="35"/>
      <c r="W571" s="35"/>
      <c r="X571" s="35"/>
      <c r="Y571" s="35"/>
      <c r="Z571" s="35"/>
      <c r="AA571" s="35"/>
      <c r="AB571" s="35"/>
      <c r="AC571" s="35"/>
      <c r="AD571" s="35"/>
      <c r="AE571" s="35"/>
      <c r="AR571" s="204" t="s">
        <v>212</v>
      </c>
      <c r="AT571" s="204" t="s">
        <v>208</v>
      </c>
      <c r="AU571" s="204" t="s">
        <v>82</v>
      </c>
      <c r="AY571" s="18" t="s">
        <v>206</v>
      </c>
      <c r="BE571" s="205">
        <f>IF(N571="základní",J571,0)</f>
        <v>0</v>
      </c>
      <c r="BF571" s="205">
        <f>IF(N571="snížená",J571,0)</f>
        <v>0</v>
      </c>
      <c r="BG571" s="205">
        <f>IF(N571="zákl. přenesená",J571,0)</f>
        <v>0</v>
      </c>
      <c r="BH571" s="205">
        <f>IF(N571="sníž. přenesená",J571,0)</f>
        <v>0</v>
      </c>
      <c r="BI571" s="205">
        <f>IF(N571="nulová",J571,0)</f>
        <v>0</v>
      </c>
      <c r="BJ571" s="18" t="s">
        <v>80</v>
      </c>
      <c r="BK571" s="205">
        <f>ROUND(I571*H571,2)</f>
        <v>0</v>
      </c>
      <c r="BL571" s="18" t="s">
        <v>212</v>
      </c>
      <c r="BM571" s="204" t="s">
        <v>5776</v>
      </c>
    </row>
    <row r="572" spans="1:65" s="2" customFormat="1" ht="19.5">
      <c r="A572" s="35"/>
      <c r="B572" s="36"/>
      <c r="C572" s="37"/>
      <c r="D572" s="208" t="s">
        <v>1104</v>
      </c>
      <c r="E572" s="37"/>
      <c r="F572" s="221" t="s">
        <v>5734</v>
      </c>
      <c r="G572" s="37"/>
      <c r="H572" s="37"/>
      <c r="I572" s="116"/>
      <c r="J572" s="37"/>
      <c r="K572" s="37"/>
      <c r="L572" s="40"/>
      <c r="M572" s="222"/>
      <c r="N572" s="223"/>
      <c r="O572" s="65"/>
      <c r="P572" s="65"/>
      <c r="Q572" s="65"/>
      <c r="R572" s="65"/>
      <c r="S572" s="65"/>
      <c r="T572" s="66"/>
      <c r="U572" s="35"/>
      <c r="V572" s="35"/>
      <c r="W572" s="35"/>
      <c r="X572" s="35"/>
      <c r="Y572" s="35"/>
      <c r="Z572" s="35"/>
      <c r="AA572" s="35"/>
      <c r="AB572" s="35"/>
      <c r="AC572" s="35"/>
      <c r="AD572" s="35"/>
      <c r="AE572" s="35"/>
      <c r="AT572" s="18" t="s">
        <v>1104</v>
      </c>
      <c r="AU572" s="18" t="s">
        <v>82</v>
      </c>
    </row>
    <row r="573" spans="1:65" s="2" customFormat="1" ht="16.5" customHeight="1">
      <c r="A573" s="35"/>
      <c r="B573" s="36"/>
      <c r="C573" s="193" t="s">
        <v>353</v>
      </c>
      <c r="D573" s="193" t="s">
        <v>208</v>
      </c>
      <c r="E573" s="194" t="s">
        <v>5777</v>
      </c>
      <c r="F573" s="195" t="s">
        <v>5752</v>
      </c>
      <c r="G573" s="196" t="s">
        <v>211</v>
      </c>
      <c r="H573" s="197">
        <v>1</v>
      </c>
      <c r="I573" s="198"/>
      <c r="J573" s="199">
        <f>ROUND(I573*H573,2)</f>
        <v>0</v>
      </c>
      <c r="K573" s="195" t="s">
        <v>19</v>
      </c>
      <c r="L573" s="40"/>
      <c r="M573" s="200" t="s">
        <v>19</v>
      </c>
      <c r="N573" s="201" t="s">
        <v>43</v>
      </c>
      <c r="O573" s="65"/>
      <c r="P573" s="202">
        <f>O573*H573</f>
        <v>0</v>
      </c>
      <c r="Q573" s="202">
        <v>0</v>
      </c>
      <c r="R573" s="202">
        <f>Q573*H573</f>
        <v>0</v>
      </c>
      <c r="S573" s="202">
        <v>0</v>
      </c>
      <c r="T573" s="203">
        <f>S573*H573</f>
        <v>0</v>
      </c>
      <c r="U573" s="35"/>
      <c r="V573" s="35"/>
      <c r="W573" s="35"/>
      <c r="X573" s="35"/>
      <c r="Y573" s="35"/>
      <c r="Z573" s="35"/>
      <c r="AA573" s="35"/>
      <c r="AB573" s="35"/>
      <c r="AC573" s="35"/>
      <c r="AD573" s="35"/>
      <c r="AE573" s="35"/>
      <c r="AR573" s="204" t="s">
        <v>212</v>
      </c>
      <c r="AT573" s="204" t="s">
        <v>208</v>
      </c>
      <c r="AU573" s="204" t="s">
        <v>82</v>
      </c>
      <c r="AY573" s="18" t="s">
        <v>206</v>
      </c>
      <c r="BE573" s="205">
        <f>IF(N573="základní",J573,0)</f>
        <v>0</v>
      </c>
      <c r="BF573" s="205">
        <f>IF(N573="snížená",J573,0)</f>
        <v>0</v>
      </c>
      <c r="BG573" s="205">
        <f>IF(N573="zákl. přenesená",J573,0)</f>
        <v>0</v>
      </c>
      <c r="BH573" s="205">
        <f>IF(N573="sníž. přenesená",J573,0)</f>
        <v>0</v>
      </c>
      <c r="BI573" s="205">
        <f>IF(N573="nulová",J573,0)</f>
        <v>0</v>
      </c>
      <c r="BJ573" s="18" t="s">
        <v>80</v>
      </c>
      <c r="BK573" s="205">
        <f>ROUND(I573*H573,2)</f>
        <v>0</v>
      </c>
      <c r="BL573" s="18" t="s">
        <v>212</v>
      </c>
      <c r="BM573" s="204" t="s">
        <v>5778</v>
      </c>
    </row>
    <row r="574" spans="1:65" s="2" customFormat="1" ht="19.5">
      <c r="A574" s="35"/>
      <c r="B574" s="36"/>
      <c r="C574" s="37"/>
      <c r="D574" s="208" t="s">
        <v>1104</v>
      </c>
      <c r="E574" s="37"/>
      <c r="F574" s="221" t="s">
        <v>5734</v>
      </c>
      <c r="G574" s="37"/>
      <c r="H574" s="37"/>
      <c r="I574" s="116"/>
      <c r="J574" s="37"/>
      <c r="K574" s="37"/>
      <c r="L574" s="40"/>
      <c r="M574" s="222"/>
      <c r="N574" s="223"/>
      <c r="O574" s="65"/>
      <c r="P574" s="65"/>
      <c r="Q574" s="65"/>
      <c r="R574" s="65"/>
      <c r="S574" s="65"/>
      <c r="T574" s="66"/>
      <c r="U574" s="35"/>
      <c r="V574" s="35"/>
      <c r="W574" s="35"/>
      <c r="X574" s="35"/>
      <c r="Y574" s="35"/>
      <c r="Z574" s="35"/>
      <c r="AA574" s="35"/>
      <c r="AB574" s="35"/>
      <c r="AC574" s="35"/>
      <c r="AD574" s="35"/>
      <c r="AE574" s="35"/>
      <c r="AT574" s="18" t="s">
        <v>1104</v>
      </c>
      <c r="AU574" s="18" t="s">
        <v>82</v>
      </c>
    </row>
    <row r="575" spans="1:65" s="2" customFormat="1" ht="16.5" customHeight="1">
      <c r="A575" s="35"/>
      <c r="B575" s="36"/>
      <c r="C575" s="193" t="s">
        <v>358</v>
      </c>
      <c r="D575" s="193" t="s">
        <v>208</v>
      </c>
      <c r="E575" s="194" t="s">
        <v>5779</v>
      </c>
      <c r="F575" s="195" t="s">
        <v>5752</v>
      </c>
      <c r="G575" s="196" t="s">
        <v>211</v>
      </c>
      <c r="H575" s="197">
        <v>1</v>
      </c>
      <c r="I575" s="198"/>
      <c r="J575" s="199">
        <f>ROUND(I575*H575,2)</f>
        <v>0</v>
      </c>
      <c r="K575" s="195" t="s">
        <v>19</v>
      </c>
      <c r="L575" s="40"/>
      <c r="M575" s="200" t="s">
        <v>19</v>
      </c>
      <c r="N575" s="201" t="s">
        <v>43</v>
      </c>
      <c r="O575" s="65"/>
      <c r="P575" s="202">
        <f>O575*H575</f>
        <v>0</v>
      </c>
      <c r="Q575" s="202">
        <v>0</v>
      </c>
      <c r="R575" s="202">
        <f>Q575*H575</f>
        <v>0</v>
      </c>
      <c r="S575" s="202">
        <v>0</v>
      </c>
      <c r="T575" s="203">
        <f>S575*H575</f>
        <v>0</v>
      </c>
      <c r="U575" s="35"/>
      <c r="V575" s="35"/>
      <c r="W575" s="35"/>
      <c r="X575" s="35"/>
      <c r="Y575" s="35"/>
      <c r="Z575" s="35"/>
      <c r="AA575" s="35"/>
      <c r="AB575" s="35"/>
      <c r="AC575" s="35"/>
      <c r="AD575" s="35"/>
      <c r="AE575" s="35"/>
      <c r="AR575" s="204" t="s">
        <v>212</v>
      </c>
      <c r="AT575" s="204" t="s">
        <v>208</v>
      </c>
      <c r="AU575" s="204" t="s">
        <v>82</v>
      </c>
      <c r="AY575" s="18" t="s">
        <v>206</v>
      </c>
      <c r="BE575" s="205">
        <f>IF(N575="základní",J575,0)</f>
        <v>0</v>
      </c>
      <c r="BF575" s="205">
        <f>IF(N575="snížená",J575,0)</f>
        <v>0</v>
      </c>
      <c r="BG575" s="205">
        <f>IF(N575="zákl. přenesená",J575,0)</f>
        <v>0</v>
      </c>
      <c r="BH575" s="205">
        <f>IF(N575="sníž. přenesená",J575,0)</f>
        <v>0</v>
      </c>
      <c r="BI575" s="205">
        <f>IF(N575="nulová",J575,0)</f>
        <v>0</v>
      </c>
      <c r="BJ575" s="18" t="s">
        <v>80</v>
      </c>
      <c r="BK575" s="205">
        <f>ROUND(I575*H575,2)</f>
        <v>0</v>
      </c>
      <c r="BL575" s="18" t="s">
        <v>212</v>
      </c>
      <c r="BM575" s="204" t="s">
        <v>5780</v>
      </c>
    </row>
    <row r="576" spans="1:65" s="2" customFormat="1" ht="19.5">
      <c r="A576" s="35"/>
      <c r="B576" s="36"/>
      <c r="C576" s="37"/>
      <c r="D576" s="208" t="s">
        <v>1104</v>
      </c>
      <c r="E576" s="37"/>
      <c r="F576" s="221" t="s">
        <v>5734</v>
      </c>
      <c r="G576" s="37"/>
      <c r="H576" s="37"/>
      <c r="I576" s="116"/>
      <c r="J576" s="37"/>
      <c r="K576" s="37"/>
      <c r="L576" s="40"/>
      <c r="M576" s="222"/>
      <c r="N576" s="223"/>
      <c r="O576" s="65"/>
      <c r="P576" s="65"/>
      <c r="Q576" s="65"/>
      <c r="R576" s="65"/>
      <c r="S576" s="65"/>
      <c r="T576" s="66"/>
      <c r="U576" s="35"/>
      <c r="V576" s="35"/>
      <c r="W576" s="35"/>
      <c r="X576" s="35"/>
      <c r="Y576" s="35"/>
      <c r="Z576" s="35"/>
      <c r="AA576" s="35"/>
      <c r="AB576" s="35"/>
      <c r="AC576" s="35"/>
      <c r="AD576" s="35"/>
      <c r="AE576" s="35"/>
      <c r="AT576" s="18" t="s">
        <v>1104</v>
      </c>
      <c r="AU576" s="18" t="s">
        <v>82</v>
      </c>
    </row>
    <row r="577" spans="1:65" s="2" customFormat="1" ht="16.5" customHeight="1">
      <c r="A577" s="35"/>
      <c r="B577" s="36"/>
      <c r="C577" s="193" t="s">
        <v>362</v>
      </c>
      <c r="D577" s="193" t="s">
        <v>208</v>
      </c>
      <c r="E577" s="194" t="s">
        <v>5781</v>
      </c>
      <c r="F577" s="195" t="s">
        <v>5782</v>
      </c>
      <c r="G577" s="196" t="s">
        <v>211</v>
      </c>
      <c r="H577" s="197">
        <v>1</v>
      </c>
      <c r="I577" s="198"/>
      <c r="J577" s="199">
        <f>ROUND(I577*H577,2)</f>
        <v>0</v>
      </c>
      <c r="K577" s="195" t="s">
        <v>19</v>
      </c>
      <c r="L577" s="40"/>
      <c r="M577" s="200" t="s">
        <v>19</v>
      </c>
      <c r="N577" s="201" t="s">
        <v>43</v>
      </c>
      <c r="O577" s="65"/>
      <c r="P577" s="202">
        <f>O577*H577</f>
        <v>0</v>
      </c>
      <c r="Q577" s="202">
        <v>0</v>
      </c>
      <c r="R577" s="202">
        <f>Q577*H577</f>
        <v>0</v>
      </c>
      <c r="S577" s="202">
        <v>0</v>
      </c>
      <c r="T577" s="203">
        <f>S577*H577</f>
        <v>0</v>
      </c>
      <c r="U577" s="35"/>
      <c r="V577" s="35"/>
      <c r="W577" s="35"/>
      <c r="X577" s="35"/>
      <c r="Y577" s="35"/>
      <c r="Z577" s="35"/>
      <c r="AA577" s="35"/>
      <c r="AB577" s="35"/>
      <c r="AC577" s="35"/>
      <c r="AD577" s="35"/>
      <c r="AE577" s="35"/>
      <c r="AR577" s="204" t="s">
        <v>212</v>
      </c>
      <c r="AT577" s="204" t="s">
        <v>208</v>
      </c>
      <c r="AU577" s="204" t="s">
        <v>82</v>
      </c>
      <c r="AY577" s="18" t="s">
        <v>206</v>
      </c>
      <c r="BE577" s="205">
        <f>IF(N577="základní",J577,0)</f>
        <v>0</v>
      </c>
      <c r="BF577" s="205">
        <f>IF(N577="snížená",J577,0)</f>
        <v>0</v>
      </c>
      <c r="BG577" s="205">
        <f>IF(N577="zákl. přenesená",J577,0)</f>
        <v>0</v>
      </c>
      <c r="BH577" s="205">
        <f>IF(N577="sníž. přenesená",J577,0)</f>
        <v>0</v>
      </c>
      <c r="BI577" s="205">
        <f>IF(N577="nulová",J577,0)</f>
        <v>0</v>
      </c>
      <c r="BJ577" s="18" t="s">
        <v>80</v>
      </c>
      <c r="BK577" s="205">
        <f>ROUND(I577*H577,2)</f>
        <v>0</v>
      </c>
      <c r="BL577" s="18" t="s">
        <v>212</v>
      </c>
      <c r="BM577" s="204" t="s">
        <v>5783</v>
      </c>
    </row>
    <row r="578" spans="1:65" s="2" customFormat="1" ht="19.5">
      <c r="A578" s="35"/>
      <c r="B578" s="36"/>
      <c r="C578" s="37"/>
      <c r="D578" s="208" t="s">
        <v>1104</v>
      </c>
      <c r="E578" s="37"/>
      <c r="F578" s="221" t="s">
        <v>5734</v>
      </c>
      <c r="G578" s="37"/>
      <c r="H578" s="37"/>
      <c r="I578" s="116"/>
      <c r="J578" s="37"/>
      <c r="K578" s="37"/>
      <c r="L578" s="40"/>
      <c r="M578" s="222"/>
      <c r="N578" s="223"/>
      <c r="O578" s="65"/>
      <c r="P578" s="65"/>
      <c r="Q578" s="65"/>
      <c r="R578" s="65"/>
      <c r="S578" s="65"/>
      <c r="T578" s="66"/>
      <c r="U578" s="35"/>
      <c r="V578" s="35"/>
      <c r="W578" s="35"/>
      <c r="X578" s="35"/>
      <c r="Y578" s="35"/>
      <c r="Z578" s="35"/>
      <c r="AA578" s="35"/>
      <c r="AB578" s="35"/>
      <c r="AC578" s="35"/>
      <c r="AD578" s="35"/>
      <c r="AE578" s="35"/>
      <c r="AT578" s="18" t="s">
        <v>1104</v>
      </c>
      <c r="AU578" s="18" t="s">
        <v>82</v>
      </c>
    </row>
    <row r="579" spans="1:65" s="2" customFormat="1" ht="16.5" customHeight="1">
      <c r="A579" s="35"/>
      <c r="B579" s="36"/>
      <c r="C579" s="193" t="s">
        <v>7</v>
      </c>
      <c r="D579" s="193" t="s">
        <v>208</v>
      </c>
      <c r="E579" s="194" t="s">
        <v>5784</v>
      </c>
      <c r="F579" s="195" t="s">
        <v>5785</v>
      </c>
      <c r="G579" s="196" t="s">
        <v>211</v>
      </c>
      <c r="H579" s="197">
        <v>1</v>
      </c>
      <c r="I579" s="198"/>
      <c r="J579" s="199">
        <f>ROUND(I579*H579,2)</f>
        <v>0</v>
      </c>
      <c r="K579" s="195" t="s">
        <v>19</v>
      </c>
      <c r="L579" s="40"/>
      <c r="M579" s="200" t="s">
        <v>19</v>
      </c>
      <c r="N579" s="201" t="s">
        <v>43</v>
      </c>
      <c r="O579" s="65"/>
      <c r="P579" s="202">
        <f>O579*H579</f>
        <v>0</v>
      </c>
      <c r="Q579" s="202">
        <v>0</v>
      </c>
      <c r="R579" s="202">
        <f>Q579*H579</f>
        <v>0</v>
      </c>
      <c r="S579" s="202">
        <v>0</v>
      </c>
      <c r="T579" s="203">
        <f>S579*H579</f>
        <v>0</v>
      </c>
      <c r="U579" s="35"/>
      <c r="V579" s="35"/>
      <c r="W579" s="35"/>
      <c r="X579" s="35"/>
      <c r="Y579" s="35"/>
      <c r="Z579" s="35"/>
      <c r="AA579" s="35"/>
      <c r="AB579" s="35"/>
      <c r="AC579" s="35"/>
      <c r="AD579" s="35"/>
      <c r="AE579" s="35"/>
      <c r="AR579" s="204" t="s">
        <v>212</v>
      </c>
      <c r="AT579" s="204" t="s">
        <v>208</v>
      </c>
      <c r="AU579" s="204" t="s">
        <v>82</v>
      </c>
      <c r="AY579" s="18" t="s">
        <v>206</v>
      </c>
      <c r="BE579" s="205">
        <f>IF(N579="základní",J579,0)</f>
        <v>0</v>
      </c>
      <c r="BF579" s="205">
        <f>IF(N579="snížená",J579,0)</f>
        <v>0</v>
      </c>
      <c r="BG579" s="205">
        <f>IF(N579="zákl. přenesená",J579,0)</f>
        <v>0</v>
      </c>
      <c r="BH579" s="205">
        <f>IF(N579="sníž. přenesená",J579,0)</f>
        <v>0</v>
      </c>
      <c r="BI579" s="205">
        <f>IF(N579="nulová",J579,0)</f>
        <v>0</v>
      </c>
      <c r="BJ579" s="18" t="s">
        <v>80</v>
      </c>
      <c r="BK579" s="205">
        <f>ROUND(I579*H579,2)</f>
        <v>0</v>
      </c>
      <c r="BL579" s="18" t="s">
        <v>212</v>
      </c>
      <c r="BM579" s="204" t="s">
        <v>5786</v>
      </c>
    </row>
    <row r="580" spans="1:65" s="2" customFormat="1" ht="19.5">
      <c r="A580" s="35"/>
      <c r="B580" s="36"/>
      <c r="C580" s="37"/>
      <c r="D580" s="208" t="s">
        <v>1104</v>
      </c>
      <c r="E580" s="37"/>
      <c r="F580" s="221" t="s">
        <v>5734</v>
      </c>
      <c r="G580" s="37"/>
      <c r="H580" s="37"/>
      <c r="I580" s="116"/>
      <c r="J580" s="37"/>
      <c r="K580" s="37"/>
      <c r="L580" s="40"/>
      <c r="M580" s="222"/>
      <c r="N580" s="223"/>
      <c r="O580" s="65"/>
      <c r="P580" s="65"/>
      <c r="Q580" s="65"/>
      <c r="R580" s="65"/>
      <c r="S580" s="65"/>
      <c r="T580" s="66"/>
      <c r="U580" s="35"/>
      <c r="V580" s="35"/>
      <c r="W580" s="35"/>
      <c r="X580" s="35"/>
      <c r="Y580" s="35"/>
      <c r="Z580" s="35"/>
      <c r="AA580" s="35"/>
      <c r="AB580" s="35"/>
      <c r="AC580" s="35"/>
      <c r="AD580" s="35"/>
      <c r="AE580" s="35"/>
      <c r="AT580" s="18" t="s">
        <v>1104</v>
      </c>
      <c r="AU580" s="18" t="s">
        <v>82</v>
      </c>
    </row>
    <row r="581" spans="1:65" s="2" customFormat="1" ht="16.5" customHeight="1">
      <c r="A581" s="35"/>
      <c r="B581" s="36"/>
      <c r="C581" s="193" t="s">
        <v>371</v>
      </c>
      <c r="D581" s="193" t="s">
        <v>208</v>
      </c>
      <c r="E581" s="194" t="s">
        <v>5787</v>
      </c>
      <c r="F581" s="195" t="s">
        <v>5785</v>
      </c>
      <c r="G581" s="196" t="s">
        <v>211</v>
      </c>
      <c r="H581" s="197">
        <v>1</v>
      </c>
      <c r="I581" s="198"/>
      <c r="J581" s="199">
        <f>ROUND(I581*H581,2)</f>
        <v>0</v>
      </c>
      <c r="K581" s="195" t="s">
        <v>19</v>
      </c>
      <c r="L581" s="40"/>
      <c r="M581" s="200" t="s">
        <v>19</v>
      </c>
      <c r="N581" s="201" t="s">
        <v>43</v>
      </c>
      <c r="O581" s="65"/>
      <c r="P581" s="202">
        <f>O581*H581</f>
        <v>0</v>
      </c>
      <c r="Q581" s="202">
        <v>0</v>
      </c>
      <c r="R581" s="202">
        <f>Q581*H581</f>
        <v>0</v>
      </c>
      <c r="S581" s="202">
        <v>0</v>
      </c>
      <c r="T581" s="203">
        <f>S581*H581</f>
        <v>0</v>
      </c>
      <c r="U581" s="35"/>
      <c r="V581" s="35"/>
      <c r="W581" s="35"/>
      <c r="X581" s="35"/>
      <c r="Y581" s="35"/>
      <c r="Z581" s="35"/>
      <c r="AA581" s="35"/>
      <c r="AB581" s="35"/>
      <c r="AC581" s="35"/>
      <c r="AD581" s="35"/>
      <c r="AE581" s="35"/>
      <c r="AR581" s="204" t="s">
        <v>212</v>
      </c>
      <c r="AT581" s="204" t="s">
        <v>208</v>
      </c>
      <c r="AU581" s="204" t="s">
        <v>82</v>
      </c>
      <c r="AY581" s="18" t="s">
        <v>206</v>
      </c>
      <c r="BE581" s="205">
        <f>IF(N581="základní",J581,0)</f>
        <v>0</v>
      </c>
      <c r="BF581" s="205">
        <f>IF(N581="snížená",J581,0)</f>
        <v>0</v>
      </c>
      <c r="BG581" s="205">
        <f>IF(N581="zákl. přenesená",J581,0)</f>
        <v>0</v>
      </c>
      <c r="BH581" s="205">
        <f>IF(N581="sníž. přenesená",J581,0)</f>
        <v>0</v>
      </c>
      <c r="BI581" s="205">
        <f>IF(N581="nulová",J581,0)</f>
        <v>0</v>
      </c>
      <c r="BJ581" s="18" t="s">
        <v>80</v>
      </c>
      <c r="BK581" s="205">
        <f>ROUND(I581*H581,2)</f>
        <v>0</v>
      </c>
      <c r="BL581" s="18" t="s">
        <v>212</v>
      </c>
      <c r="BM581" s="204" t="s">
        <v>5788</v>
      </c>
    </row>
    <row r="582" spans="1:65" s="2" customFormat="1" ht="19.5">
      <c r="A582" s="35"/>
      <c r="B582" s="36"/>
      <c r="C582" s="37"/>
      <c r="D582" s="208" t="s">
        <v>1104</v>
      </c>
      <c r="E582" s="37"/>
      <c r="F582" s="221" t="s">
        <v>5734</v>
      </c>
      <c r="G582" s="37"/>
      <c r="H582" s="37"/>
      <c r="I582" s="116"/>
      <c r="J582" s="37"/>
      <c r="K582" s="37"/>
      <c r="L582" s="40"/>
      <c r="M582" s="222"/>
      <c r="N582" s="223"/>
      <c r="O582" s="65"/>
      <c r="P582" s="65"/>
      <c r="Q582" s="65"/>
      <c r="R582" s="65"/>
      <c r="S582" s="65"/>
      <c r="T582" s="66"/>
      <c r="U582" s="35"/>
      <c r="V582" s="35"/>
      <c r="W582" s="35"/>
      <c r="X582" s="35"/>
      <c r="Y582" s="35"/>
      <c r="Z582" s="35"/>
      <c r="AA582" s="35"/>
      <c r="AB582" s="35"/>
      <c r="AC582" s="35"/>
      <c r="AD582" s="35"/>
      <c r="AE582" s="35"/>
      <c r="AT582" s="18" t="s">
        <v>1104</v>
      </c>
      <c r="AU582" s="18" t="s">
        <v>82</v>
      </c>
    </row>
    <row r="583" spans="1:65" s="2" customFormat="1" ht="16.5" customHeight="1">
      <c r="A583" s="35"/>
      <c r="B583" s="36"/>
      <c r="C583" s="193" t="s">
        <v>376</v>
      </c>
      <c r="D583" s="193" t="s">
        <v>208</v>
      </c>
      <c r="E583" s="194" t="s">
        <v>5789</v>
      </c>
      <c r="F583" s="195" t="s">
        <v>5782</v>
      </c>
      <c r="G583" s="196" t="s">
        <v>211</v>
      </c>
      <c r="H583" s="197">
        <v>1</v>
      </c>
      <c r="I583" s="198"/>
      <c r="J583" s="199">
        <f>ROUND(I583*H583,2)</f>
        <v>0</v>
      </c>
      <c r="K583" s="195" t="s">
        <v>19</v>
      </c>
      <c r="L583" s="40"/>
      <c r="M583" s="200" t="s">
        <v>19</v>
      </c>
      <c r="N583" s="201" t="s">
        <v>43</v>
      </c>
      <c r="O583" s="65"/>
      <c r="P583" s="202">
        <f>O583*H583</f>
        <v>0</v>
      </c>
      <c r="Q583" s="202">
        <v>0</v>
      </c>
      <c r="R583" s="202">
        <f>Q583*H583</f>
        <v>0</v>
      </c>
      <c r="S583" s="202">
        <v>0</v>
      </c>
      <c r="T583" s="203">
        <f>S583*H583</f>
        <v>0</v>
      </c>
      <c r="U583" s="35"/>
      <c r="V583" s="35"/>
      <c r="W583" s="35"/>
      <c r="X583" s="35"/>
      <c r="Y583" s="35"/>
      <c r="Z583" s="35"/>
      <c r="AA583" s="35"/>
      <c r="AB583" s="35"/>
      <c r="AC583" s="35"/>
      <c r="AD583" s="35"/>
      <c r="AE583" s="35"/>
      <c r="AR583" s="204" t="s">
        <v>212</v>
      </c>
      <c r="AT583" s="204" t="s">
        <v>208</v>
      </c>
      <c r="AU583" s="204" t="s">
        <v>82</v>
      </c>
      <c r="AY583" s="18" t="s">
        <v>206</v>
      </c>
      <c r="BE583" s="205">
        <f>IF(N583="základní",J583,0)</f>
        <v>0</v>
      </c>
      <c r="BF583" s="205">
        <f>IF(N583="snížená",J583,0)</f>
        <v>0</v>
      </c>
      <c r="BG583" s="205">
        <f>IF(N583="zákl. přenesená",J583,0)</f>
        <v>0</v>
      </c>
      <c r="BH583" s="205">
        <f>IF(N583="sníž. přenesená",J583,0)</f>
        <v>0</v>
      </c>
      <c r="BI583" s="205">
        <f>IF(N583="nulová",J583,0)</f>
        <v>0</v>
      </c>
      <c r="BJ583" s="18" t="s">
        <v>80</v>
      </c>
      <c r="BK583" s="205">
        <f>ROUND(I583*H583,2)</f>
        <v>0</v>
      </c>
      <c r="BL583" s="18" t="s">
        <v>212</v>
      </c>
      <c r="BM583" s="204" t="s">
        <v>5790</v>
      </c>
    </row>
    <row r="584" spans="1:65" s="2" customFormat="1" ht="19.5">
      <c r="A584" s="35"/>
      <c r="B584" s="36"/>
      <c r="C584" s="37"/>
      <c r="D584" s="208" t="s">
        <v>1104</v>
      </c>
      <c r="E584" s="37"/>
      <c r="F584" s="221" t="s">
        <v>5734</v>
      </c>
      <c r="G584" s="37"/>
      <c r="H584" s="37"/>
      <c r="I584" s="116"/>
      <c r="J584" s="37"/>
      <c r="K584" s="37"/>
      <c r="L584" s="40"/>
      <c r="M584" s="222"/>
      <c r="N584" s="223"/>
      <c r="O584" s="65"/>
      <c r="P584" s="65"/>
      <c r="Q584" s="65"/>
      <c r="R584" s="65"/>
      <c r="S584" s="65"/>
      <c r="T584" s="66"/>
      <c r="U584" s="35"/>
      <c r="V584" s="35"/>
      <c r="W584" s="35"/>
      <c r="X584" s="35"/>
      <c r="Y584" s="35"/>
      <c r="Z584" s="35"/>
      <c r="AA584" s="35"/>
      <c r="AB584" s="35"/>
      <c r="AC584" s="35"/>
      <c r="AD584" s="35"/>
      <c r="AE584" s="35"/>
      <c r="AT584" s="18" t="s">
        <v>1104</v>
      </c>
      <c r="AU584" s="18" t="s">
        <v>82</v>
      </c>
    </row>
    <row r="585" spans="1:65" s="2" customFormat="1" ht="16.5" customHeight="1">
      <c r="A585" s="35"/>
      <c r="B585" s="36"/>
      <c r="C585" s="193" t="s">
        <v>380</v>
      </c>
      <c r="D585" s="193" t="s">
        <v>208</v>
      </c>
      <c r="E585" s="194" t="s">
        <v>5791</v>
      </c>
      <c r="F585" s="195" t="s">
        <v>5782</v>
      </c>
      <c r="G585" s="196" t="s">
        <v>211</v>
      </c>
      <c r="H585" s="197">
        <v>1</v>
      </c>
      <c r="I585" s="198"/>
      <c r="J585" s="199">
        <f>ROUND(I585*H585,2)</f>
        <v>0</v>
      </c>
      <c r="K585" s="195" t="s">
        <v>19</v>
      </c>
      <c r="L585" s="40"/>
      <c r="M585" s="200" t="s">
        <v>19</v>
      </c>
      <c r="N585" s="201" t="s">
        <v>43</v>
      </c>
      <c r="O585" s="65"/>
      <c r="P585" s="202">
        <f>O585*H585</f>
        <v>0</v>
      </c>
      <c r="Q585" s="202">
        <v>0</v>
      </c>
      <c r="R585" s="202">
        <f>Q585*H585</f>
        <v>0</v>
      </c>
      <c r="S585" s="202">
        <v>0</v>
      </c>
      <c r="T585" s="203">
        <f>S585*H585</f>
        <v>0</v>
      </c>
      <c r="U585" s="35"/>
      <c r="V585" s="35"/>
      <c r="W585" s="35"/>
      <c r="X585" s="35"/>
      <c r="Y585" s="35"/>
      <c r="Z585" s="35"/>
      <c r="AA585" s="35"/>
      <c r="AB585" s="35"/>
      <c r="AC585" s="35"/>
      <c r="AD585" s="35"/>
      <c r="AE585" s="35"/>
      <c r="AR585" s="204" t="s">
        <v>212</v>
      </c>
      <c r="AT585" s="204" t="s">
        <v>208</v>
      </c>
      <c r="AU585" s="204" t="s">
        <v>82</v>
      </c>
      <c r="AY585" s="18" t="s">
        <v>206</v>
      </c>
      <c r="BE585" s="205">
        <f>IF(N585="základní",J585,0)</f>
        <v>0</v>
      </c>
      <c r="BF585" s="205">
        <f>IF(N585="snížená",J585,0)</f>
        <v>0</v>
      </c>
      <c r="BG585" s="205">
        <f>IF(N585="zákl. přenesená",J585,0)</f>
        <v>0</v>
      </c>
      <c r="BH585" s="205">
        <f>IF(N585="sníž. přenesená",J585,0)</f>
        <v>0</v>
      </c>
      <c r="BI585" s="205">
        <f>IF(N585="nulová",J585,0)</f>
        <v>0</v>
      </c>
      <c r="BJ585" s="18" t="s">
        <v>80</v>
      </c>
      <c r="BK585" s="205">
        <f>ROUND(I585*H585,2)</f>
        <v>0</v>
      </c>
      <c r="BL585" s="18" t="s">
        <v>212</v>
      </c>
      <c r="BM585" s="204" t="s">
        <v>5792</v>
      </c>
    </row>
    <row r="586" spans="1:65" s="2" customFormat="1" ht="19.5">
      <c r="A586" s="35"/>
      <c r="B586" s="36"/>
      <c r="C586" s="37"/>
      <c r="D586" s="208" t="s">
        <v>1104</v>
      </c>
      <c r="E586" s="37"/>
      <c r="F586" s="221" t="s">
        <v>5734</v>
      </c>
      <c r="G586" s="37"/>
      <c r="H586" s="37"/>
      <c r="I586" s="116"/>
      <c r="J586" s="37"/>
      <c r="K586" s="37"/>
      <c r="L586" s="40"/>
      <c r="M586" s="222"/>
      <c r="N586" s="223"/>
      <c r="O586" s="65"/>
      <c r="P586" s="65"/>
      <c r="Q586" s="65"/>
      <c r="R586" s="65"/>
      <c r="S586" s="65"/>
      <c r="T586" s="66"/>
      <c r="U586" s="35"/>
      <c r="V586" s="35"/>
      <c r="W586" s="35"/>
      <c r="X586" s="35"/>
      <c r="Y586" s="35"/>
      <c r="Z586" s="35"/>
      <c r="AA586" s="35"/>
      <c r="AB586" s="35"/>
      <c r="AC586" s="35"/>
      <c r="AD586" s="35"/>
      <c r="AE586" s="35"/>
      <c r="AT586" s="18" t="s">
        <v>1104</v>
      </c>
      <c r="AU586" s="18" t="s">
        <v>82</v>
      </c>
    </row>
    <row r="587" spans="1:65" s="2" customFormat="1" ht="16.5" customHeight="1">
      <c r="A587" s="35"/>
      <c r="B587" s="36"/>
      <c r="C587" s="193" t="s">
        <v>385</v>
      </c>
      <c r="D587" s="193" t="s">
        <v>208</v>
      </c>
      <c r="E587" s="194" t="s">
        <v>5793</v>
      </c>
      <c r="F587" s="195" t="s">
        <v>5782</v>
      </c>
      <c r="G587" s="196" t="s">
        <v>211</v>
      </c>
      <c r="H587" s="197">
        <v>1</v>
      </c>
      <c r="I587" s="198"/>
      <c r="J587" s="199">
        <f>ROUND(I587*H587,2)</f>
        <v>0</v>
      </c>
      <c r="K587" s="195" t="s">
        <v>19</v>
      </c>
      <c r="L587" s="40"/>
      <c r="M587" s="200" t="s">
        <v>19</v>
      </c>
      <c r="N587" s="201" t="s">
        <v>43</v>
      </c>
      <c r="O587" s="65"/>
      <c r="P587" s="202">
        <f>O587*H587</f>
        <v>0</v>
      </c>
      <c r="Q587" s="202">
        <v>0</v>
      </c>
      <c r="R587" s="202">
        <f>Q587*H587</f>
        <v>0</v>
      </c>
      <c r="S587" s="202">
        <v>0</v>
      </c>
      <c r="T587" s="203">
        <f>S587*H587</f>
        <v>0</v>
      </c>
      <c r="U587" s="35"/>
      <c r="V587" s="35"/>
      <c r="W587" s="35"/>
      <c r="X587" s="35"/>
      <c r="Y587" s="35"/>
      <c r="Z587" s="35"/>
      <c r="AA587" s="35"/>
      <c r="AB587" s="35"/>
      <c r="AC587" s="35"/>
      <c r="AD587" s="35"/>
      <c r="AE587" s="35"/>
      <c r="AR587" s="204" t="s">
        <v>212</v>
      </c>
      <c r="AT587" s="204" t="s">
        <v>208</v>
      </c>
      <c r="AU587" s="204" t="s">
        <v>82</v>
      </c>
      <c r="AY587" s="18" t="s">
        <v>206</v>
      </c>
      <c r="BE587" s="205">
        <f>IF(N587="základní",J587,0)</f>
        <v>0</v>
      </c>
      <c r="BF587" s="205">
        <f>IF(N587="snížená",J587,0)</f>
        <v>0</v>
      </c>
      <c r="BG587" s="205">
        <f>IF(N587="zákl. přenesená",J587,0)</f>
        <v>0</v>
      </c>
      <c r="BH587" s="205">
        <f>IF(N587="sníž. přenesená",J587,0)</f>
        <v>0</v>
      </c>
      <c r="BI587" s="205">
        <f>IF(N587="nulová",J587,0)</f>
        <v>0</v>
      </c>
      <c r="BJ587" s="18" t="s">
        <v>80</v>
      </c>
      <c r="BK587" s="205">
        <f>ROUND(I587*H587,2)</f>
        <v>0</v>
      </c>
      <c r="BL587" s="18" t="s">
        <v>212</v>
      </c>
      <c r="BM587" s="204" t="s">
        <v>5794</v>
      </c>
    </row>
    <row r="588" spans="1:65" s="2" customFormat="1" ht="19.5">
      <c r="A588" s="35"/>
      <c r="B588" s="36"/>
      <c r="C588" s="37"/>
      <c r="D588" s="208" t="s">
        <v>1104</v>
      </c>
      <c r="E588" s="37"/>
      <c r="F588" s="221" t="s">
        <v>5734</v>
      </c>
      <c r="G588" s="37"/>
      <c r="H588" s="37"/>
      <c r="I588" s="116"/>
      <c r="J588" s="37"/>
      <c r="K588" s="37"/>
      <c r="L588" s="40"/>
      <c r="M588" s="222"/>
      <c r="N588" s="223"/>
      <c r="O588" s="65"/>
      <c r="P588" s="65"/>
      <c r="Q588" s="65"/>
      <c r="R588" s="65"/>
      <c r="S588" s="65"/>
      <c r="T588" s="66"/>
      <c r="U588" s="35"/>
      <c r="V588" s="35"/>
      <c r="W588" s="35"/>
      <c r="X588" s="35"/>
      <c r="Y588" s="35"/>
      <c r="Z588" s="35"/>
      <c r="AA588" s="35"/>
      <c r="AB588" s="35"/>
      <c r="AC588" s="35"/>
      <c r="AD588" s="35"/>
      <c r="AE588" s="35"/>
      <c r="AT588" s="18" t="s">
        <v>1104</v>
      </c>
      <c r="AU588" s="18" t="s">
        <v>82</v>
      </c>
    </row>
    <row r="589" spans="1:65" s="2" customFormat="1" ht="16.5" customHeight="1">
      <c r="A589" s="35"/>
      <c r="B589" s="36"/>
      <c r="C589" s="193" t="s">
        <v>389</v>
      </c>
      <c r="D589" s="193" t="s">
        <v>208</v>
      </c>
      <c r="E589" s="194" t="s">
        <v>5795</v>
      </c>
      <c r="F589" s="195" t="s">
        <v>5782</v>
      </c>
      <c r="G589" s="196" t="s">
        <v>211</v>
      </c>
      <c r="H589" s="197">
        <v>1</v>
      </c>
      <c r="I589" s="198"/>
      <c r="J589" s="199">
        <f>ROUND(I589*H589,2)</f>
        <v>0</v>
      </c>
      <c r="K589" s="195" t="s">
        <v>19</v>
      </c>
      <c r="L589" s="40"/>
      <c r="M589" s="200" t="s">
        <v>19</v>
      </c>
      <c r="N589" s="201" t="s">
        <v>43</v>
      </c>
      <c r="O589" s="65"/>
      <c r="P589" s="202">
        <f>O589*H589</f>
        <v>0</v>
      </c>
      <c r="Q589" s="202">
        <v>0</v>
      </c>
      <c r="R589" s="202">
        <f>Q589*H589</f>
        <v>0</v>
      </c>
      <c r="S589" s="202">
        <v>0</v>
      </c>
      <c r="T589" s="203">
        <f>S589*H589</f>
        <v>0</v>
      </c>
      <c r="U589" s="35"/>
      <c r="V589" s="35"/>
      <c r="W589" s="35"/>
      <c r="X589" s="35"/>
      <c r="Y589" s="35"/>
      <c r="Z589" s="35"/>
      <c r="AA589" s="35"/>
      <c r="AB589" s="35"/>
      <c r="AC589" s="35"/>
      <c r="AD589" s="35"/>
      <c r="AE589" s="35"/>
      <c r="AR589" s="204" t="s">
        <v>212</v>
      </c>
      <c r="AT589" s="204" t="s">
        <v>208</v>
      </c>
      <c r="AU589" s="204" t="s">
        <v>82</v>
      </c>
      <c r="AY589" s="18" t="s">
        <v>206</v>
      </c>
      <c r="BE589" s="205">
        <f>IF(N589="základní",J589,0)</f>
        <v>0</v>
      </c>
      <c r="BF589" s="205">
        <f>IF(N589="snížená",J589,0)</f>
        <v>0</v>
      </c>
      <c r="BG589" s="205">
        <f>IF(N589="zákl. přenesená",J589,0)</f>
        <v>0</v>
      </c>
      <c r="BH589" s="205">
        <f>IF(N589="sníž. přenesená",J589,0)</f>
        <v>0</v>
      </c>
      <c r="BI589" s="205">
        <f>IF(N589="nulová",J589,0)</f>
        <v>0</v>
      </c>
      <c r="BJ589" s="18" t="s">
        <v>80</v>
      </c>
      <c r="BK589" s="205">
        <f>ROUND(I589*H589,2)</f>
        <v>0</v>
      </c>
      <c r="BL589" s="18" t="s">
        <v>212</v>
      </c>
      <c r="BM589" s="204" t="s">
        <v>5796</v>
      </c>
    </row>
    <row r="590" spans="1:65" s="2" customFormat="1" ht="19.5">
      <c r="A590" s="35"/>
      <c r="B590" s="36"/>
      <c r="C590" s="37"/>
      <c r="D590" s="208" t="s">
        <v>1104</v>
      </c>
      <c r="E590" s="37"/>
      <c r="F590" s="221" t="s">
        <v>5734</v>
      </c>
      <c r="G590" s="37"/>
      <c r="H590" s="37"/>
      <c r="I590" s="116"/>
      <c r="J590" s="37"/>
      <c r="K590" s="37"/>
      <c r="L590" s="40"/>
      <c r="M590" s="222"/>
      <c r="N590" s="223"/>
      <c r="O590" s="65"/>
      <c r="P590" s="65"/>
      <c r="Q590" s="65"/>
      <c r="R590" s="65"/>
      <c r="S590" s="65"/>
      <c r="T590" s="66"/>
      <c r="U590" s="35"/>
      <c r="V590" s="35"/>
      <c r="W590" s="35"/>
      <c r="X590" s="35"/>
      <c r="Y590" s="35"/>
      <c r="Z590" s="35"/>
      <c r="AA590" s="35"/>
      <c r="AB590" s="35"/>
      <c r="AC590" s="35"/>
      <c r="AD590" s="35"/>
      <c r="AE590" s="35"/>
      <c r="AT590" s="18" t="s">
        <v>1104</v>
      </c>
      <c r="AU590" s="18" t="s">
        <v>82</v>
      </c>
    </row>
    <row r="591" spans="1:65" s="2" customFormat="1" ht="16.5" customHeight="1">
      <c r="A591" s="35"/>
      <c r="B591" s="36"/>
      <c r="C591" s="193" t="s">
        <v>395</v>
      </c>
      <c r="D591" s="193" t="s">
        <v>208</v>
      </c>
      <c r="E591" s="194" t="s">
        <v>5797</v>
      </c>
      <c r="F591" s="195" t="s">
        <v>5798</v>
      </c>
      <c r="G591" s="196" t="s">
        <v>211</v>
      </c>
      <c r="H591" s="197">
        <v>1</v>
      </c>
      <c r="I591" s="198"/>
      <c r="J591" s="199">
        <f>ROUND(I591*H591,2)</f>
        <v>0</v>
      </c>
      <c r="K591" s="195" t="s">
        <v>19</v>
      </c>
      <c r="L591" s="40"/>
      <c r="M591" s="200" t="s">
        <v>19</v>
      </c>
      <c r="N591" s="201" t="s">
        <v>43</v>
      </c>
      <c r="O591" s="65"/>
      <c r="P591" s="202">
        <f>O591*H591</f>
        <v>0</v>
      </c>
      <c r="Q591" s="202">
        <v>0</v>
      </c>
      <c r="R591" s="202">
        <f>Q591*H591</f>
        <v>0</v>
      </c>
      <c r="S591" s="202">
        <v>0</v>
      </c>
      <c r="T591" s="203">
        <f>S591*H591</f>
        <v>0</v>
      </c>
      <c r="U591" s="35"/>
      <c r="V591" s="35"/>
      <c r="W591" s="35"/>
      <c r="X591" s="35"/>
      <c r="Y591" s="35"/>
      <c r="Z591" s="35"/>
      <c r="AA591" s="35"/>
      <c r="AB591" s="35"/>
      <c r="AC591" s="35"/>
      <c r="AD591" s="35"/>
      <c r="AE591" s="35"/>
      <c r="AR591" s="204" t="s">
        <v>212</v>
      </c>
      <c r="AT591" s="204" t="s">
        <v>208</v>
      </c>
      <c r="AU591" s="204" t="s">
        <v>82</v>
      </c>
      <c r="AY591" s="18" t="s">
        <v>206</v>
      </c>
      <c r="BE591" s="205">
        <f>IF(N591="základní",J591,0)</f>
        <v>0</v>
      </c>
      <c r="BF591" s="205">
        <f>IF(N591="snížená",J591,0)</f>
        <v>0</v>
      </c>
      <c r="BG591" s="205">
        <f>IF(N591="zákl. přenesená",J591,0)</f>
        <v>0</v>
      </c>
      <c r="BH591" s="205">
        <f>IF(N591="sníž. přenesená",J591,0)</f>
        <v>0</v>
      </c>
      <c r="BI591" s="205">
        <f>IF(N591="nulová",J591,0)</f>
        <v>0</v>
      </c>
      <c r="BJ591" s="18" t="s">
        <v>80</v>
      </c>
      <c r="BK591" s="205">
        <f>ROUND(I591*H591,2)</f>
        <v>0</v>
      </c>
      <c r="BL591" s="18" t="s">
        <v>212</v>
      </c>
      <c r="BM591" s="204" t="s">
        <v>5799</v>
      </c>
    </row>
    <row r="592" spans="1:65" s="2" customFormat="1" ht="19.5">
      <c r="A592" s="35"/>
      <c r="B592" s="36"/>
      <c r="C592" s="37"/>
      <c r="D592" s="208" t="s">
        <v>1104</v>
      </c>
      <c r="E592" s="37"/>
      <c r="F592" s="221" t="s">
        <v>5800</v>
      </c>
      <c r="G592" s="37"/>
      <c r="H592" s="37"/>
      <c r="I592" s="116"/>
      <c r="J592" s="37"/>
      <c r="K592" s="37"/>
      <c r="L592" s="40"/>
      <c r="M592" s="222"/>
      <c r="N592" s="223"/>
      <c r="O592" s="65"/>
      <c r="P592" s="65"/>
      <c r="Q592" s="65"/>
      <c r="R592" s="65"/>
      <c r="S592" s="65"/>
      <c r="T592" s="66"/>
      <c r="U592" s="35"/>
      <c r="V592" s="35"/>
      <c r="W592" s="35"/>
      <c r="X592" s="35"/>
      <c r="Y592" s="35"/>
      <c r="Z592" s="35"/>
      <c r="AA592" s="35"/>
      <c r="AB592" s="35"/>
      <c r="AC592" s="35"/>
      <c r="AD592" s="35"/>
      <c r="AE592" s="35"/>
      <c r="AT592" s="18" t="s">
        <v>1104</v>
      </c>
      <c r="AU592" s="18" t="s">
        <v>82</v>
      </c>
    </row>
    <row r="593" spans="1:65" s="2" customFormat="1" ht="16.5" customHeight="1">
      <c r="A593" s="35"/>
      <c r="B593" s="36"/>
      <c r="C593" s="193" t="s">
        <v>400</v>
      </c>
      <c r="D593" s="193" t="s">
        <v>208</v>
      </c>
      <c r="E593" s="194" t="s">
        <v>5801</v>
      </c>
      <c r="F593" s="195" t="s">
        <v>5802</v>
      </c>
      <c r="G593" s="196" t="s">
        <v>211</v>
      </c>
      <c r="H593" s="197">
        <v>1</v>
      </c>
      <c r="I593" s="198"/>
      <c r="J593" s="199">
        <f>ROUND(I593*H593,2)</f>
        <v>0</v>
      </c>
      <c r="K593" s="195" t="s">
        <v>19</v>
      </c>
      <c r="L593" s="40"/>
      <c r="M593" s="200" t="s">
        <v>19</v>
      </c>
      <c r="N593" s="201" t="s">
        <v>43</v>
      </c>
      <c r="O593" s="65"/>
      <c r="P593" s="202">
        <f>O593*H593</f>
        <v>0</v>
      </c>
      <c r="Q593" s="202">
        <v>0</v>
      </c>
      <c r="R593" s="202">
        <f>Q593*H593</f>
        <v>0</v>
      </c>
      <c r="S593" s="202">
        <v>0</v>
      </c>
      <c r="T593" s="203">
        <f>S593*H593</f>
        <v>0</v>
      </c>
      <c r="U593" s="35"/>
      <c r="V593" s="35"/>
      <c r="W593" s="35"/>
      <c r="X593" s="35"/>
      <c r="Y593" s="35"/>
      <c r="Z593" s="35"/>
      <c r="AA593" s="35"/>
      <c r="AB593" s="35"/>
      <c r="AC593" s="35"/>
      <c r="AD593" s="35"/>
      <c r="AE593" s="35"/>
      <c r="AR593" s="204" t="s">
        <v>212</v>
      </c>
      <c r="AT593" s="204" t="s">
        <v>208</v>
      </c>
      <c r="AU593" s="204" t="s">
        <v>82</v>
      </c>
      <c r="AY593" s="18" t="s">
        <v>206</v>
      </c>
      <c r="BE593" s="205">
        <f>IF(N593="základní",J593,0)</f>
        <v>0</v>
      </c>
      <c r="BF593" s="205">
        <f>IF(N593="snížená",J593,0)</f>
        <v>0</v>
      </c>
      <c r="BG593" s="205">
        <f>IF(N593="zákl. přenesená",J593,0)</f>
        <v>0</v>
      </c>
      <c r="BH593" s="205">
        <f>IF(N593="sníž. přenesená",J593,0)</f>
        <v>0</v>
      </c>
      <c r="BI593" s="205">
        <f>IF(N593="nulová",J593,0)</f>
        <v>0</v>
      </c>
      <c r="BJ593" s="18" t="s">
        <v>80</v>
      </c>
      <c r="BK593" s="205">
        <f>ROUND(I593*H593,2)</f>
        <v>0</v>
      </c>
      <c r="BL593" s="18" t="s">
        <v>212</v>
      </c>
      <c r="BM593" s="204" t="s">
        <v>5803</v>
      </c>
    </row>
    <row r="594" spans="1:65" s="2" customFormat="1" ht="19.5">
      <c r="A594" s="35"/>
      <c r="B594" s="36"/>
      <c r="C594" s="37"/>
      <c r="D594" s="208" t="s">
        <v>1104</v>
      </c>
      <c r="E594" s="37"/>
      <c r="F594" s="221" t="s">
        <v>5800</v>
      </c>
      <c r="G594" s="37"/>
      <c r="H594" s="37"/>
      <c r="I594" s="116"/>
      <c r="J594" s="37"/>
      <c r="K594" s="37"/>
      <c r="L594" s="40"/>
      <c r="M594" s="222"/>
      <c r="N594" s="223"/>
      <c r="O594" s="65"/>
      <c r="P594" s="65"/>
      <c r="Q594" s="65"/>
      <c r="R594" s="65"/>
      <c r="S594" s="65"/>
      <c r="T594" s="66"/>
      <c r="U594" s="35"/>
      <c r="V594" s="35"/>
      <c r="W594" s="35"/>
      <c r="X594" s="35"/>
      <c r="Y594" s="35"/>
      <c r="Z594" s="35"/>
      <c r="AA594" s="35"/>
      <c r="AB594" s="35"/>
      <c r="AC594" s="35"/>
      <c r="AD594" s="35"/>
      <c r="AE594" s="35"/>
      <c r="AT594" s="18" t="s">
        <v>1104</v>
      </c>
      <c r="AU594" s="18" t="s">
        <v>82</v>
      </c>
    </row>
    <row r="595" spans="1:65" s="2" customFormat="1" ht="16.5" customHeight="1">
      <c r="A595" s="35"/>
      <c r="B595" s="36"/>
      <c r="C595" s="193" t="s">
        <v>407</v>
      </c>
      <c r="D595" s="193" t="s">
        <v>208</v>
      </c>
      <c r="E595" s="194" t="s">
        <v>5804</v>
      </c>
      <c r="F595" s="195" t="s">
        <v>5805</v>
      </c>
      <c r="G595" s="196" t="s">
        <v>211</v>
      </c>
      <c r="H595" s="197">
        <v>1</v>
      </c>
      <c r="I595" s="198"/>
      <c r="J595" s="199">
        <f>ROUND(I595*H595,2)</f>
        <v>0</v>
      </c>
      <c r="K595" s="195" t="s">
        <v>19</v>
      </c>
      <c r="L595" s="40"/>
      <c r="M595" s="200" t="s">
        <v>19</v>
      </c>
      <c r="N595" s="201" t="s">
        <v>43</v>
      </c>
      <c r="O595" s="65"/>
      <c r="P595" s="202">
        <f>O595*H595</f>
        <v>0</v>
      </c>
      <c r="Q595" s="202">
        <v>0</v>
      </c>
      <c r="R595" s="202">
        <f>Q595*H595</f>
        <v>0</v>
      </c>
      <c r="S595" s="202">
        <v>0</v>
      </c>
      <c r="T595" s="203">
        <f>S595*H595</f>
        <v>0</v>
      </c>
      <c r="U595" s="35"/>
      <c r="V595" s="35"/>
      <c r="W595" s="35"/>
      <c r="X595" s="35"/>
      <c r="Y595" s="35"/>
      <c r="Z595" s="35"/>
      <c r="AA595" s="35"/>
      <c r="AB595" s="35"/>
      <c r="AC595" s="35"/>
      <c r="AD595" s="35"/>
      <c r="AE595" s="35"/>
      <c r="AR595" s="204" t="s">
        <v>212</v>
      </c>
      <c r="AT595" s="204" t="s">
        <v>208</v>
      </c>
      <c r="AU595" s="204" t="s">
        <v>82</v>
      </c>
      <c r="AY595" s="18" t="s">
        <v>206</v>
      </c>
      <c r="BE595" s="205">
        <f>IF(N595="základní",J595,0)</f>
        <v>0</v>
      </c>
      <c r="BF595" s="205">
        <f>IF(N595="snížená",J595,0)</f>
        <v>0</v>
      </c>
      <c r="BG595" s="205">
        <f>IF(N595="zákl. přenesená",J595,0)</f>
        <v>0</v>
      </c>
      <c r="BH595" s="205">
        <f>IF(N595="sníž. přenesená",J595,0)</f>
        <v>0</v>
      </c>
      <c r="BI595" s="205">
        <f>IF(N595="nulová",J595,0)</f>
        <v>0</v>
      </c>
      <c r="BJ595" s="18" t="s">
        <v>80</v>
      </c>
      <c r="BK595" s="205">
        <f>ROUND(I595*H595,2)</f>
        <v>0</v>
      </c>
      <c r="BL595" s="18" t="s">
        <v>212</v>
      </c>
      <c r="BM595" s="204" t="s">
        <v>5806</v>
      </c>
    </row>
    <row r="596" spans="1:65" s="2" customFormat="1" ht="19.5">
      <c r="A596" s="35"/>
      <c r="B596" s="36"/>
      <c r="C596" s="37"/>
      <c r="D596" s="208" t="s">
        <v>1104</v>
      </c>
      <c r="E596" s="37"/>
      <c r="F596" s="221" t="s">
        <v>5734</v>
      </c>
      <c r="G596" s="37"/>
      <c r="H596" s="37"/>
      <c r="I596" s="116"/>
      <c r="J596" s="37"/>
      <c r="K596" s="37"/>
      <c r="L596" s="40"/>
      <c r="M596" s="222"/>
      <c r="N596" s="223"/>
      <c r="O596" s="65"/>
      <c r="P596" s="65"/>
      <c r="Q596" s="65"/>
      <c r="R596" s="65"/>
      <c r="S596" s="65"/>
      <c r="T596" s="66"/>
      <c r="U596" s="35"/>
      <c r="V596" s="35"/>
      <c r="W596" s="35"/>
      <c r="X596" s="35"/>
      <c r="Y596" s="35"/>
      <c r="Z596" s="35"/>
      <c r="AA596" s="35"/>
      <c r="AB596" s="35"/>
      <c r="AC596" s="35"/>
      <c r="AD596" s="35"/>
      <c r="AE596" s="35"/>
      <c r="AT596" s="18" t="s">
        <v>1104</v>
      </c>
      <c r="AU596" s="18" t="s">
        <v>82</v>
      </c>
    </row>
    <row r="597" spans="1:65" s="2" customFormat="1" ht="16.5" customHeight="1">
      <c r="A597" s="35"/>
      <c r="B597" s="36"/>
      <c r="C597" s="193" t="s">
        <v>412</v>
      </c>
      <c r="D597" s="193" t="s">
        <v>208</v>
      </c>
      <c r="E597" s="194" t="s">
        <v>5807</v>
      </c>
      <c r="F597" s="195" t="s">
        <v>5805</v>
      </c>
      <c r="G597" s="196" t="s">
        <v>211</v>
      </c>
      <c r="H597" s="197">
        <v>1</v>
      </c>
      <c r="I597" s="198"/>
      <c r="J597" s="199">
        <f>ROUND(I597*H597,2)</f>
        <v>0</v>
      </c>
      <c r="K597" s="195" t="s">
        <v>19</v>
      </c>
      <c r="L597" s="40"/>
      <c r="M597" s="200" t="s">
        <v>19</v>
      </c>
      <c r="N597" s="201" t="s">
        <v>43</v>
      </c>
      <c r="O597" s="65"/>
      <c r="P597" s="202">
        <f>O597*H597</f>
        <v>0</v>
      </c>
      <c r="Q597" s="202">
        <v>0</v>
      </c>
      <c r="R597" s="202">
        <f>Q597*H597</f>
        <v>0</v>
      </c>
      <c r="S597" s="202">
        <v>0</v>
      </c>
      <c r="T597" s="203">
        <f>S597*H597</f>
        <v>0</v>
      </c>
      <c r="U597" s="35"/>
      <c r="V597" s="35"/>
      <c r="W597" s="35"/>
      <c r="X597" s="35"/>
      <c r="Y597" s="35"/>
      <c r="Z597" s="35"/>
      <c r="AA597" s="35"/>
      <c r="AB597" s="35"/>
      <c r="AC597" s="35"/>
      <c r="AD597" s="35"/>
      <c r="AE597" s="35"/>
      <c r="AR597" s="204" t="s">
        <v>212</v>
      </c>
      <c r="AT597" s="204" t="s">
        <v>208</v>
      </c>
      <c r="AU597" s="204" t="s">
        <v>82</v>
      </c>
      <c r="AY597" s="18" t="s">
        <v>206</v>
      </c>
      <c r="BE597" s="205">
        <f>IF(N597="základní",J597,0)</f>
        <v>0</v>
      </c>
      <c r="BF597" s="205">
        <f>IF(N597="snížená",J597,0)</f>
        <v>0</v>
      </c>
      <c r="BG597" s="205">
        <f>IF(N597="zákl. přenesená",J597,0)</f>
        <v>0</v>
      </c>
      <c r="BH597" s="205">
        <f>IF(N597="sníž. přenesená",J597,0)</f>
        <v>0</v>
      </c>
      <c r="BI597" s="205">
        <f>IF(N597="nulová",J597,0)</f>
        <v>0</v>
      </c>
      <c r="BJ597" s="18" t="s">
        <v>80</v>
      </c>
      <c r="BK597" s="205">
        <f>ROUND(I597*H597,2)</f>
        <v>0</v>
      </c>
      <c r="BL597" s="18" t="s">
        <v>212</v>
      </c>
      <c r="BM597" s="204" t="s">
        <v>5808</v>
      </c>
    </row>
    <row r="598" spans="1:65" s="2" customFormat="1" ht="19.5">
      <c r="A598" s="35"/>
      <c r="B598" s="36"/>
      <c r="C598" s="37"/>
      <c r="D598" s="208" t="s">
        <v>1104</v>
      </c>
      <c r="E598" s="37"/>
      <c r="F598" s="221" t="s">
        <v>5734</v>
      </c>
      <c r="G598" s="37"/>
      <c r="H598" s="37"/>
      <c r="I598" s="116"/>
      <c r="J598" s="37"/>
      <c r="K598" s="37"/>
      <c r="L598" s="40"/>
      <c r="M598" s="222"/>
      <c r="N598" s="223"/>
      <c r="O598" s="65"/>
      <c r="P598" s="65"/>
      <c r="Q598" s="65"/>
      <c r="R598" s="65"/>
      <c r="S598" s="65"/>
      <c r="T598" s="66"/>
      <c r="U598" s="35"/>
      <c r="V598" s="35"/>
      <c r="W598" s="35"/>
      <c r="X598" s="35"/>
      <c r="Y598" s="35"/>
      <c r="Z598" s="35"/>
      <c r="AA598" s="35"/>
      <c r="AB598" s="35"/>
      <c r="AC598" s="35"/>
      <c r="AD598" s="35"/>
      <c r="AE598" s="35"/>
      <c r="AT598" s="18" t="s">
        <v>1104</v>
      </c>
      <c r="AU598" s="18" t="s">
        <v>82</v>
      </c>
    </row>
    <row r="599" spans="1:65" s="2" customFormat="1" ht="16.5" customHeight="1">
      <c r="A599" s="35"/>
      <c r="B599" s="36"/>
      <c r="C599" s="193" t="s">
        <v>417</v>
      </c>
      <c r="D599" s="193" t="s">
        <v>208</v>
      </c>
      <c r="E599" s="194" t="s">
        <v>5809</v>
      </c>
      <c r="F599" s="195" t="s">
        <v>5805</v>
      </c>
      <c r="G599" s="196" t="s">
        <v>211</v>
      </c>
      <c r="H599" s="197">
        <v>1</v>
      </c>
      <c r="I599" s="198"/>
      <c r="J599" s="199">
        <f>ROUND(I599*H599,2)</f>
        <v>0</v>
      </c>
      <c r="K599" s="195" t="s">
        <v>19</v>
      </c>
      <c r="L599" s="40"/>
      <c r="M599" s="200" t="s">
        <v>19</v>
      </c>
      <c r="N599" s="201" t="s">
        <v>43</v>
      </c>
      <c r="O599" s="65"/>
      <c r="P599" s="202">
        <f>O599*H599</f>
        <v>0</v>
      </c>
      <c r="Q599" s="202">
        <v>0</v>
      </c>
      <c r="R599" s="202">
        <f>Q599*H599</f>
        <v>0</v>
      </c>
      <c r="S599" s="202">
        <v>0</v>
      </c>
      <c r="T599" s="203">
        <f>S599*H599</f>
        <v>0</v>
      </c>
      <c r="U599" s="35"/>
      <c r="V599" s="35"/>
      <c r="W599" s="35"/>
      <c r="X599" s="35"/>
      <c r="Y599" s="35"/>
      <c r="Z599" s="35"/>
      <c r="AA599" s="35"/>
      <c r="AB599" s="35"/>
      <c r="AC599" s="35"/>
      <c r="AD599" s="35"/>
      <c r="AE599" s="35"/>
      <c r="AR599" s="204" t="s">
        <v>212</v>
      </c>
      <c r="AT599" s="204" t="s">
        <v>208</v>
      </c>
      <c r="AU599" s="204" t="s">
        <v>82</v>
      </c>
      <c r="AY599" s="18" t="s">
        <v>206</v>
      </c>
      <c r="BE599" s="205">
        <f>IF(N599="základní",J599,0)</f>
        <v>0</v>
      </c>
      <c r="BF599" s="205">
        <f>IF(N599="snížená",J599,0)</f>
        <v>0</v>
      </c>
      <c r="BG599" s="205">
        <f>IF(N599="zákl. přenesená",J599,0)</f>
        <v>0</v>
      </c>
      <c r="BH599" s="205">
        <f>IF(N599="sníž. přenesená",J599,0)</f>
        <v>0</v>
      </c>
      <c r="BI599" s="205">
        <f>IF(N599="nulová",J599,0)</f>
        <v>0</v>
      </c>
      <c r="BJ599" s="18" t="s">
        <v>80</v>
      </c>
      <c r="BK599" s="205">
        <f>ROUND(I599*H599,2)</f>
        <v>0</v>
      </c>
      <c r="BL599" s="18" t="s">
        <v>212</v>
      </c>
      <c r="BM599" s="204" t="s">
        <v>5810</v>
      </c>
    </row>
    <row r="600" spans="1:65" s="2" customFormat="1" ht="19.5">
      <c r="A600" s="35"/>
      <c r="B600" s="36"/>
      <c r="C600" s="37"/>
      <c r="D600" s="208" t="s">
        <v>1104</v>
      </c>
      <c r="E600" s="37"/>
      <c r="F600" s="221" t="s">
        <v>5734</v>
      </c>
      <c r="G600" s="37"/>
      <c r="H600" s="37"/>
      <c r="I600" s="116"/>
      <c r="J600" s="37"/>
      <c r="K600" s="37"/>
      <c r="L600" s="40"/>
      <c r="M600" s="222"/>
      <c r="N600" s="223"/>
      <c r="O600" s="65"/>
      <c r="P600" s="65"/>
      <c r="Q600" s="65"/>
      <c r="R600" s="65"/>
      <c r="S600" s="65"/>
      <c r="T600" s="66"/>
      <c r="U600" s="35"/>
      <c r="V600" s="35"/>
      <c r="W600" s="35"/>
      <c r="X600" s="35"/>
      <c r="Y600" s="35"/>
      <c r="Z600" s="35"/>
      <c r="AA600" s="35"/>
      <c r="AB600" s="35"/>
      <c r="AC600" s="35"/>
      <c r="AD600" s="35"/>
      <c r="AE600" s="35"/>
      <c r="AT600" s="18" t="s">
        <v>1104</v>
      </c>
      <c r="AU600" s="18" t="s">
        <v>82</v>
      </c>
    </row>
    <row r="601" spans="1:65" s="2" customFormat="1" ht="16.5" customHeight="1">
      <c r="A601" s="35"/>
      <c r="B601" s="36"/>
      <c r="C601" s="193" t="s">
        <v>422</v>
      </c>
      <c r="D601" s="193" t="s">
        <v>208</v>
      </c>
      <c r="E601" s="194" t="s">
        <v>5811</v>
      </c>
      <c r="F601" s="195" t="s">
        <v>5805</v>
      </c>
      <c r="G601" s="196" t="s">
        <v>211</v>
      </c>
      <c r="H601" s="197">
        <v>1</v>
      </c>
      <c r="I601" s="198"/>
      <c r="J601" s="199">
        <f>ROUND(I601*H601,2)</f>
        <v>0</v>
      </c>
      <c r="K601" s="195" t="s">
        <v>19</v>
      </c>
      <c r="L601" s="40"/>
      <c r="M601" s="200" t="s">
        <v>19</v>
      </c>
      <c r="N601" s="201" t="s">
        <v>43</v>
      </c>
      <c r="O601" s="65"/>
      <c r="P601" s="202">
        <f>O601*H601</f>
        <v>0</v>
      </c>
      <c r="Q601" s="202">
        <v>0</v>
      </c>
      <c r="R601" s="202">
        <f>Q601*H601</f>
        <v>0</v>
      </c>
      <c r="S601" s="202">
        <v>0</v>
      </c>
      <c r="T601" s="203">
        <f>S601*H601</f>
        <v>0</v>
      </c>
      <c r="U601" s="35"/>
      <c r="V601" s="35"/>
      <c r="W601" s="35"/>
      <c r="X601" s="35"/>
      <c r="Y601" s="35"/>
      <c r="Z601" s="35"/>
      <c r="AA601" s="35"/>
      <c r="AB601" s="35"/>
      <c r="AC601" s="35"/>
      <c r="AD601" s="35"/>
      <c r="AE601" s="35"/>
      <c r="AR601" s="204" t="s">
        <v>212</v>
      </c>
      <c r="AT601" s="204" t="s">
        <v>208</v>
      </c>
      <c r="AU601" s="204" t="s">
        <v>82</v>
      </c>
      <c r="AY601" s="18" t="s">
        <v>206</v>
      </c>
      <c r="BE601" s="205">
        <f>IF(N601="základní",J601,0)</f>
        <v>0</v>
      </c>
      <c r="BF601" s="205">
        <f>IF(N601="snížená",J601,0)</f>
        <v>0</v>
      </c>
      <c r="BG601" s="205">
        <f>IF(N601="zákl. přenesená",J601,0)</f>
        <v>0</v>
      </c>
      <c r="BH601" s="205">
        <f>IF(N601="sníž. přenesená",J601,0)</f>
        <v>0</v>
      </c>
      <c r="BI601" s="205">
        <f>IF(N601="nulová",J601,0)</f>
        <v>0</v>
      </c>
      <c r="BJ601" s="18" t="s">
        <v>80</v>
      </c>
      <c r="BK601" s="205">
        <f>ROUND(I601*H601,2)</f>
        <v>0</v>
      </c>
      <c r="BL601" s="18" t="s">
        <v>212</v>
      </c>
      <c r="BM601" s="204" t="s">
        <v>5812</v>
      </c>
    </row>
    <row r="602" spans="1:65" s="2" customFormat="1" ht="19.5">
      <c r="A602" s="35"/>
      <c r="B602" s="36"/>
      <c r="C602" s="37"/>
      <c r="D602" s="208" t="s">
        <v>1104</v>
      </c>
      <c r="E602" s="37"/>
      <c r="F602" s="221" t="s">
        <v>5734</v>
      </c>
      <c r="G602" s="37"/>
      <c r="H602" s="37"/>
      <c r="I602" s="116"/>
      <c r="J602" s="37"/>
      <c r="K602" s="37"/>
      <c r="L602" s="40"/>
      <c r="M602" s="222"/>
      <c r="N602" s="223"/>
      <c r="O602" s="65"/>
      <c r="P602" s="65"/>
      <c r="Q602" s="65"/>
      <c r="R602" s="65"/>
      <c r="S602" s="65"/>
      <c r="T602" s="66"/>
      <c r="U602" s="35"/>
      <c r="V602" s="35"/>
      <c r="W602" s="35"/>
      <c r="X602" s="35"/>
      <c r="Y602" s="35"/>
      <c r="Z602" s="35"/>
      <c r="AA602" s="35"/>
      <c r="AB602" s="35"/>
      <c r="AC602" s="35"/>
      <c r="AD602" s="35"/>
      <c r="AE602" s="35"/>
      <c r="AT602" s="18" t="s">
        <v>1104</v>
      </c>
      <c r="AU602" s="18" t="s">
        <v>82</v>
      </c>
    </row>
    <row r="603" spans="1:65" s="2" customFormat="1" ht="16.5" customHeight="1">
      <c r="A603" s="35"/>
      <c r="B603" s="36"/>
      <c r="C603" s="193" t="s">
        <v>427</v>
      </c>
      <c r="D603" s="193" t="s">
        <v>208</v>
      </c>
      <c r="E603" s="194" t="s">
        <v>5813</v>
      </c>
      <c r="F603" s="195" t="s">
        <v>5805</v>
      </c>
      <c r="G603" s="196" t="s">
        <v>211</v>
      </c>
      <c r="H603" s="197">
        <v>1</v>
      </c>
      <c r="I603" s="198"/>
      <c r="J603" s="199">
        <f>ROUND(I603*H603,2)</f>
        <v>0</v>
      </c>
      <c r="K603" s="195" t="s">
        <v>19</v>
      </c>
      <c r="L603" s="40"/>
      <c r="M603" s="200" t="s">
        <v>19</v>
      </c>
      <c r="N603" s="201" t="s">
        <v>43</v>
      </c>
      <c r="O603" s="65"/>
      <c r="P603" s="202">
        <f>O603*H603</f>
        <v>0</v>
      </c>
      <c r="Q603" s="202">
        <v>0</v>
      </c>
      <c r="R603" s="202">
        <f>Q603*H603</f>
        <v>0</v>
      </c>
      <c r="S603" s="202">
        <v>0</v>
      </c>
      <c r="T603" s="203">
        <f>S603*H603</f>
        <v>0</v>
      </c>
      <c r="U603" s="35"/>
      <c r="V603" s="35"/>
      <c r="W603" s="35"/>
      <c r="X603" s="35"/>
      <c r="Y603" s="35"/>
      <c r="Z603" s="35"/>
      <c r="AA603" s="35"/>
      <c r="AB603" s="35"/>
      <c r="AC603" s="35"/>
      <c r="AD603" s="35"/>
      <c r="AE603" s="35"/>
      <c r="AR603" s="204" t="s">
        <v>212</v>
      </c>
      <c r="AT603" s="204" t="s">
        <v>208</v>
      </c>
      <c r="AU603" s="204" t="s">
        <v>82</v>
      </c>
      <c r="AY603" s="18" t="s">
        <v>206</v>
      </c>
      <c r="BE603" s="205">
        <f>IF(N603="základní",J603,0)</f>
        <v>0</v>
      </c>
      <c r="BF603" s="205">
        <f>IF(N603="snížená",J603,0)</f>
        <v>0</v>
      </c>
      <c r="BG603" s="205">
        <f>IF(N603="zákl. přenesená",J603,0)</f>
        <v>0</v>
      </c>
      <c r="BH603" s="205">
        <f>IF(N603="sníž. přenesená",J603,0)</f>
        <v>0</v>
      </c>
      <c r="BI603" s="205">
        <f>IF(N603="nulová",J603,0)</f>
        <v>0</v>
      </c>
      <c r="BJ603" s="18" t="s">
        <v>80</v>
      </c>
      <c r="BK603" s="205">
        <f>ROUND(I603*H603,2)</f>
        <v>0</v>
      </c>
      <c r="BL603" s="18" t="s">
        <v>212</v>
      </c>
      <c r="BM603" s="204" t="s">
        <v>5814</v>
      </c>
    </row>
    <row r="604" spans="1:65" s="2" customFormat="1" ht="19.5">
      <c r="A604" s="35"/>
      <c r="B604" s="36"/>
      <c r="C604" s="37"/>
      <c r="D604" s="208" t="s">
        <v>1104</v>
      </c>
      <c r="E604" s="37"/>
      <c r="F604" s="221" t="s">
        <v>5734</v>
      </c>
      <c r="G604" s="37"/>
      <c r="H604" s="37"/>
      <c r="I604" s="116"/>
      <c r="J604" s="37"/>
      <c r="K604" s="37"/>
      <c r="L604" s="40"/>
      <c r="M604" s="222"/>
      <c r="N604" s="223"/>
      <c r="O604" s="65"/>
      <c r="P604" s="65"/>
      <c r="Q604" s="65"/>
      <c r="R604" s="65"/>
      <c r="S604" s="65"/>
      <c r="T604" s="66"/>
      <c r="U604" s="35"/>
      <c r="V604" s="35"/>
      <c r="W604" s="35"/>
      <c r="X604" s="35"/>
      <c r="Y604" s="35"/>
      <c r="Z604" s="35"/>
      <c r="AA604" s="35"/>
      <c r="AB604" s="35"/>
      <c r="AC604" s="35"/>
      <c r="AD604" s="35"/>
      <c r="AE604" s="35"/>
      <c r="AT604" s="18" t="s">
        <v>1104</v>
      </c>
      <c r="AU604" s="18" t="s">
        <v>82</v>
      </c>
    </row>
    <row r="605" spans="1:65" s="2" customFormat="1" ht="16.5" customHeight="1">
      <c r="A605" s="35"/>
      <c r="B605" s="36"/>
      <c r="C605" s="193" t="s">
        <v>432</v>
      </c>
      <c r="D605" s="193" t="s">
        <v>208</v>
      </c>
      <c r="E605" s="194" t="s">
        <v>5815</v>
      </c>
      <c r="F605" s="195" t="s">
        <v>5805</v>
      </c>
      <c r="G605" s="196" t="s">
        <v>211</v>
      </c>
      <c r="H605" s="197">
        <v>1</v>
      </c>
      <c r="I605" s="198"/>
      <c r="J605" s="199">
        <f>ROUND(I605*H605,2)</f>
        <v>0</v>
      </c>
      <c r="K605" s="195" t="s">
        <v>19</v>
      </c>
      <c r="L605" s="40"/>
      <c r="M605" s="200" t="s">
        <v>19</v>
      </c>
      <c r="N605" s="201" t="s">
        <v>43</v>
      </c>
      <c r="O605" s="65"/>
      <c r="P605" s="202">
        <f>O605*H605</f>
        <v>0</v>
      </c>
      <c r="Q605" s="202">
        <v>0</v>
      </c>
      <c r="R605" s="202">
        <f>Q605*H605</f>
        <v>0</v>
      </c>
      <c r="S605" s="202">
        <v>0</v>
      </c>
      <c r="T605" s="203">
        <f>S605*H605</f>
        <v>0</v>
      </c>
      <c r="U605" s="35"/>
      <c r="V605" s="35"/>
      <c r="W605" s="35"/>
      <c r="X605" s="35"/>
      <c r="Y605" s="35"/>
      <c r="Z605" s="35"/>
      <c r="AA605" s="35"/>
      <c r="AB605" s="35"/>
      <c r="AC605" s="35"/>
      <c r="AD605" s="35"/>
      <c r="AE605" s="35"/>
      <c r="AR605" s="204" t="s">
        <v>212</v>
      </c>
      <c r="AT605" s="204" t="s">
        <v>208</v>
      </c>
      <c r="AU605" s="204" t="s">
        <v>82</v>
      </c>
      <c r="AY605" s="18" t="s">
        <v>206</v>
      </c>
      <c r="BE605" s="205">
        <f>IF(N605="základní",J605,0)</f>
        <v>0</v>
      </c>
      <c r="BF605" s="205">
        <f>IF(N605="snížená",J605,0)</f>
        <v>0</v>
      </c>
      <c r="BG605" s="205">
        <f>IF(N605="zákl. přenesená",J605,0)</f>
        <v>0</v>
      </c>
      <c r="BH605" s="205">
        <f>IF(N605="sníž. přenesená",J605,0)</f>
        <v>0</v>
      </c>
      <c r="BI605" s="205">
        <f>IF(N605="nulová",J605,0)</f>
        <v>0</v>
      </c>
      <c r="BJ605" s="18" t="s">
        <v>80</v>
      </c>
      <c r="BK605" s="205">
        <f>ROUND(I605*H605,2)</f>
        <v>0</v>
      </c>
      <c r="BL605" s="18" t="s">
        <v>212</v>
      </c>
      <c r="BM605" s="204" t="s">
        <v>5816</v>
      </c>
    </row>
    <row r="606" spans="1:65" s="2" customFormat="1" ht="19.5">
      <c r="A606" s="35"/>
      <c r="B606" s="36"/>
      <c r="C606" s="37"/>
      <c r="D606" s="208" t="s">
        <v>1104</v>
      </c>
      <c r="E606" s="37"/>
      <c r="F606" s="221" t="s">
        <v>5734</v>
      </c>
      <c r="G606" s="37"/>
      <c r="H606" s="37"/>
      <c r="I606" s="116"/>
      <c r="J606" s="37"/>
      <c r="K606" s="37"/>
      <c r="L606" s="40"/>
      <c r="M606" s="222"/>
      <c r="N606" s="223"/>
      <c r="O606" s="65"/>
      <c r="P606" s="65"/>
      <c r="Q606" s="65"/>
      <c r="R606" s="65"/>
      <c r="S606" s="65"/>
      <c r="T606" s="66"/>
      <c r="U606" s="35"/>
      <c r="V606" s="35"/>
      <c r="W606" s="35"/>
      <c r="X606" s="35"/>
      <c r="Y606" s="35"/>
      <c r="Z606" s="35"/>
      <c r="AA606" s="35"/>
      <c r="AB606" s="35"/>
      <c r="AC606" s="35"/>
      <c r="AD606" s="35"/>
      <c r="AE606" s="35"/>
      <c r="AT606" s="18" t="s">
        <v>1104</v>
      </c>
      <c r="AU606" s="18" t="s">
        <v>82</v>
      </c>
    </row>
    <row r="607" spans="1:65" s="2" customFormat="1" ht="16.5" customHeight="1">
      <c r="A607" s="35"/>
      <c r="B607" s="36"/>
      <c r="C607" s="193" t="s">
        <v>439</v>
      </c>
      <c r="D607" s="193" t="s">
        <v>208</v>
      </c>
      <c r="E607" s="194" t="s">
        <v>5817</v>
      </c>
      <c r="F607" s="195" t="s">
        <v>5785</v>
      </c>
      <c r="G607" s="196" t="s">
        <v>211</v>
      </c>
      <c r="H607" s="197">
        <v>1</v>
      </c>
      <c r="I607" s="198"/>
      <c r="J607" s="199">
        <f>ROUND(I607*H607,2)</f>
        <v>0</v>
      </c>
      <c r="K607" s="195" t="s">
        <v>19</v>
      </c>
      <c r="L607" s="40"/>
      <c r="M607" s="200" t="s">
        <v>19</v>
      </c>
      <c r="N607" s="201" t="s">
        <v>43</v>
      </c>
      <c r="O607" s="65"/>
      <c r="P607" s="202">
        <f>O607*H607</f>
        <v>0</v>
      </c>
      <c r="Q607" s="202">
        <v>0</v>
      </c>
      <c r="R607" s="202">
        <f>Q607*H607</f>
        <v>0</v>
      </c>
      <c r="S607" s="202">
        <v>0</v>
      </c>
      <c r="T607" s="203">
        <f>S607*H607</f>
        <v>0</v>
      </c>
      <c r="U607" s="35"/>
      <c r="V607" s="35"/>
      <c r="W607" s="35"/>
      <c r="X607" s="35"/>
      <c r="Y607" s="35"/>
      <c r="Z607" s="35"/>
      <c r="AA607" s="35"/>
      <c r="AB607" s="35"/>
      <c r="AC607" s="35"/>
      <c r="AD607" s="35"/>
      <c r="AE607" s="35"/>
      <c r="AR607" s="204" t="s">
        <v>212</v>
      </c>
      <c r="AT607" s="204" t="s">
        <v>208</v>
      </c>
      <c r="AU607" s="204" t="s">
        <v>82</v>
      </c>
      <c r="AY607" s="18" t="s">
        <v>206</v>
      </c>
      <c r="BE607" s="205">
        <f>IF(N607="základní",J607,0)</f>
        <v>0</v>
      </c>
      <c r="BF607" s="205">
        <f>IF(N607="snížená",J607,0)</f>
        <v>0</v>
      </c>
      <c r="BG607" s="205">
        <f>IF(N607="zákl. přenesená",J607,0)</f>
        <v>0</v>
      </c>
      <c r="BH607" s="205">
        <f>IF(N607="sníž. přenesená",J607,0)</f>
        <v>0</v>
      </c>
      <c r="BI607" s="205">
        <f>IF(N607="nulová",J607,0)</f>
        <v>0</v>
      </c>
      <c r="BJ607" s="18" t="s">
        <v>80</v>
      </c>
      <c r="BK607" s="205">
        <f>ROUND(I607*H607,2)</f>
        <v>0</v>
      </c>
      <c r="BL607" s="18" t="s">
        <v>212</v>
      </c>
      <c r="BM607" s="204" t="s">
        <v>5818</v>
      </c>
    </row>
    <row r="608" spans="1:65" s="2" customFormat="1" ht="19.5">
      <c r="A608" s="35"/>
      <c r="B608" s="36"/>
      <c r="C608" s="37"/>
      <c r="D608" s="208" t="s">
        <v>1104</v>
      </c>
      <c r="E608" s="37"/>
      <c r="F608" s="221" t="s">
        <v>5734</v>
      </c>
      <c r="G608" s="37"/>
      <c r="H608" s="37"/>
      <c r="I608" s="116"/>
      <c r="J608" s="37"/>
      <c r="K608" s="37"/>
      <c r="L608" s="40"/>
      <c r="M608" s="222"/>
      <c r="N608" s="223"/>
      <c r="O608" s="65"/>
      <c r="P608" s="65"/>
      <c r="Q608" s="65"/>
      <c r="R608" s="65"/>
      <c r="S608" s="65"/>
      <c r="T608" s="66"/>
      <c r="U608" s="35"/>
      <c r="V608" s="35"/>
      <c r="W608" s="35"/>
      <c r="X608" s="35"/>
      <c r="Y608" s="35"/>
      <c r="Z608" s="35"/>
      <c r="AA608" s="35"/>
      <c r="AB608" s="35"/>
      <c r="AC608" s="35"/>
      <c r="AD608" s="35"/>
      <c r="AE608" s="35"/>
      <c r="AT608" s="18" t="s">
        <v>1104</v>
      </c>
      <c r="AU608" s="18" t="s">
        <v>82</v>
      </c>
    </row>
    <row r="609" spans="1:65" s="2" customFormat="1" ht="16.5" customHeight="1">
      <c r="A609" s="35"/>
      <c r="B609" s="36"/>
      <c r="C609" s="193" t="s">
        <v>444</v>
      </c>
      <c r="D609" s="193" t="s">
        <v>208</v>
      </c>
      <c r="E609" s="194" t="s">
        <v>5819</v>
      </c>
      <c r="F609" s="195" t="s">
        <v>5785</v>
      </c>
      <c r="G609" s="196" t="s">
        <v>211</v>
      </c>
      <c r="H609" s="197">
        <v>1</v>
      </c>
      <c r="I609" s="198"/>
      <c r="J609" s="199">
        <f>ROUND(I609*H609,2)</f>
        <v>0</v>
      </c>
      <c r="K609" s="195" t="s">
        <v>19</v>
      </c>
      <c r="L609" s="40"/>
      <c r="M609" s="200" t="s">
        <v>19</v>
      </c>
      <c r="N609" s="201" t="s">
        <v>43</v>
      </c>
      <c r="O609" s="65"/>
      <c r="P609" s="202">
        <f>O609*H609</f>
        <v>0</v>
      </c>
      <c r="Q609" s="202">
        <v>0</v>
      </c>
      <c r="R609" s="202">
        <f>Q609*H609</f>
        <v>0</v>
      </c>
      <c r="S609" s="202">
        <v>0</v>
      </c>
      <c r="T609" s="203">
        <f>S609*H609</f>
        <v>0</v>
      </c>
      <c r="U609" s="35"/>
      <c r="V609" s="35"/>
      <c r="W609" s="35"/>
      <c r="X609" s="35"/>
      <c r="Y609" s="35"/>
      <c r="Z609" s="35"/>
      <c r="AA609" s="35"/>
      <c r="AB609" s="35"/>
      <c r="AC609" s="35"/>
      <c r="AD609" s="35"/>
      <c r="AE609" s="35"/>
      <c r="AR609" s="204" t="s">
        <v>212</v>
      </c>
      <c r="AT609" s="204" t="s">
        <v>208</v>
      </c>
      <c r="AU609" s="204" t="s">
        <v>82</v>
      </c>
      <c r="AY609" s="18" t="s">
        <v>206</v>
      </c>
      <c r="BE609" s="205">
        <f>IF(N609="základní",J609,0)</f>
        <v>0</v>
      </c>
      <c r="BF609" s="205">
        <f>IF(N609="snížená",J609,0)</f>
        <v>0</v>
      </c>
      <c r="BG609" s="205">
        <f>IF(N609="zákl. přenesená",J609,0)</f>
        <v>0</v>
      </c>
      <c r="BH609" s="205">
        <f>IF(N609="sníž. přenesená",J609,0)</f>
        <v>0</v>
      </c>
      <c r="BI609" s="205">
        <f>IF(N609="nulová",J609,0)</f>
        <v>0</v>
      </c>
      <c r="BJ609" s="18" t="s">
        <v>80</v>
      </c>
      <c r="BK609" s="205">
        <f>ROUND(I609*H609,2)</f>
        <v>0</v>
      </c>
      <c r="BL609" s="18" t="s">
        <v>212</v>
      </c>
      <c r="BM609" s="204" t="s">
        <v>5820</v>
      </c>
    </row>
    <row r="610" spans="1:65" s="2" customFormat="1" ht="19.5">
      <c r="A610" s="35"/>
      <c r="B610" s="36"/>
      <c r="C610" s="37"/>
      <c r="D610" s="208" t="s">
        <v>1104</v>
      </c>
      <c r="E610" s="37"/>
      <c r="F610" s="221" t="s">
        <v>5734</v>
      </c>
      <c r="G610" s="37"/>
      <c r="H610" s="37"/>
      <c r="I610" s="116"/>
      <c r="J610" s="37"/>
      <c r="K610" s="37"/>
      <c r="L610" s="40"/>
      <c r="M610" s="222"/>
      <c r="N610" s="223"/>
      <c r="O610" s="65"/>
      <c r="P610" s="65"/>
      <c r="Q610" s="65"/>
      <c r="R610" s="65"/>
      <c r="S610" s="65"/>
      <c r="T610" s="66"/>
      <c r="U610" s="35"/>
      <c r="V610" s="35"/>
      <c r="W610" s="35"/>
      <c r="X610" s="35"/>
      <c r="Y610" s="35"/>
      <c r="Z610" s="35"/>
      <c r="AA610" s="35"/>
      <c r="AB610" s="35"/>
      <c r="AC610" s="35"/>
      <c r="AD610" s="35"/>
      <c r="AE610" s="35"/>
      <c r="AT610" s="18" t="s">
        <v>1104</v>
      </c>
      <c r="AU610" s="18" t="s">
        <v>82</v>
      </c>
    </row>
    <row r="611" spans="1:65" s="2" customFormat="1" ht="16.5" customHeight="1">
      <c r="A611" s="35"/>
      <c r="B611" s="36"/>
      <c r="C611" s="193" t="s">
        <v>449</v>
      </c>
      <c r="D611" s="193" t="s">
        <v>208</v>
      </c>
      <c r="E611" s="194" t="s">
        <v>5821</v>
      </c>
      <c r="F611" s="195" t="s">
        <v>5742</v>
      </c>
      <c r="G611" s="196" t="s">
        <v>211</v>
      </c>
      <c r="H611" s="197">
        <v>1</v>
      </c>
      <c r="I611" s="198"/>
      <c r="J611" s="199">
        <f>ROUND(I611*H611,2)</f>
        <v>0</v>
      </c>
      <c r="K611" s="195" t="s">
        <v>19</v>
      </c>
      <c r="L611" s="40"/>
      <c r="M611" s="200" t="s">
        <v>19</v>
      </c>
      <c r="N611" s="201" t="s">
        <v>43</v>
      </c>
      <c r="O611" s="65"/>
      <c r="P611" s="202">
        <f>O611*H611</f>
        <v>0</v>
      </c>
      <c r="Q611" s="202">
        <v>0</v>
      </c>
      <c r="R611" s="202">
        <f>Q611*H611</f>
        <v>0</v>
      </c>
      <c r="S611" s="202">
        <v>0</v>
      </c>
      <c r="T611" s="203">
        <f>S611*H611</f>
        <v>0</v>
      </c>
      <c r="U611" s="35"/>
      <c r="V611" s="35"/>
      <c r="W611" s="35"/>
      <c r="X611" s="35"/>
      <c r="Y611" s="35"/>
      <c r="Z611" s="35"/>
      <c r="AA611" s="35"/>
      <c r="AB611" s="35"/>
      <c r="AC611" s="35"/>
      <c r="AD611" s="35"/>
      <c r="AE611" s="35"/>
      <c r="AR611" s="204" t="s">
        <v>212</v>
      </c>
      <c r="AT611" s="204" t="s">
        <v>208</v>
      </c>
      <c r="AU611" s="204" t="s">
        <v>82</v>
      </c>
      <c r="AY611" s="18" t="s">
        <v>206</v>
      </c>
      <c r="BE611" s="205">
        <f>IF(N611="základní",J611,0)</f>
        <v>0</v>
      </c>
      <c r="BF611" s="205">
        <f>IF(N611="snížená",J611,0)</f>
        <v>0</v>
      </c>
      <c r="BG611" s="205">
        <f>IF(N611="zákl. přenesená",J611,0)</f>
        <v>0</v>
      </c>
      <c r="BH611" s="205">
        <f>IF(N611="sníž. přenesená",J611,0)</f>
        <v>0</v>
      </c>
      <c r="BI611" s="205">
        <f>IF(N611="nulová",J611,0)</f>
        <v>0</v>
      </c>
      <c r="BJ611" s="18" t="s">
        <v>80</v>
      </c>
      <c r="BK611" s="205">
        <f>ROUND(I611*H611,2)</f>
        <v>0</v>
      </c>
      <c r="BL611" s="18" t="s">
        <v>212</v>
      </c>
      <c r="BM611" s="204" t="s">
        <v>5822</v>
      </c>
    </row>
    <row r="612" spans="1:65" s="2" customFormat="1" ht="19.5">
      <c r="A612" s="35"/>
      <c r="B612" s="36"/>
      <c r="C612" s="37"/>
      <c r="D612" s="208" t="s">
        <v>1104</v>
      </c>
      <c r="E612" s="37"/>
      <c r="F612" s="221" t="s">
        <v>5734</v>
      </c>
      <c r="G612" s="37"/>
      <c r="H612" s="37"/>
      <c r="I612" s="116"/>
      <c r="J612" s="37"/>
      <c r="K612" s="37"/>
      <c r="L612" s="40"/>
      <c r="M612" s="222"/>
      <c r="N612" s="223"/>
      <c r="O612" s="65"/>
      <c r="P612" s="65"/>
      <c r="Q612" s="65"/>
      <c r="R612" s="65"/>
      <c r="S612" s="65"/>
      <c r="T612" s="66"/>
      <c r="U612" s="35"/>
      <c r="V612" s="35"/>
      <c r="W612" s="35"/>
      <c r="X612" s="35"/>
      <c r="Y612" s="35"/>
      <c r="Z612" s="35"/>
      <c r="AA612" s="35"/>
      <c r="AB612" s="35"/>
      <c r="AC612" s="35"/>
      <c r="AD612" s="35"/>
      <c r="AE612" s="35"/>
      <c r="AT612" s="18" t="s">
        <v>1104</v>
      </c>
      <c r="AU612" s="18" t="s">
        <v>82</v>
      </c>
    </row>
    <row r="613" spans="1:65" s="2" customFormat="1" ht="16.5" customHeight="1">
      <c r="A613" s="35"/>
      <c r="B613" s="36"/>
      <c r="C613" s="193" t="s">
        <v>456</v>
      </c>
      <c r="D613" s="193" t="s">
        <v>208</v>
      </c>
      <c r="E613" s="194" t="s">
        <v>5823</v>
      </c>
      <c r="F613" s="195" t="s">
        <v>5802</v>
      </c>
      <c r="G613" s="196" t="s">
        <v>211</v>
      </c>
      <c r="H613" s="197">
        <v>1</v>
      </c>
      <c r="I613" s="198"/>
      <c r="J613" s="199">
        <f>ROUND(I613*H613,2)</f>
        <v>0</v>
      </c>
      <c r="K613" s="195" t="s">
        <v>19</v>
      </c>
      <c r="L613" s="40"/>
      <c r="M613" s="200" t="s">
        <v>19</v>
      </c>
      <c r="N613" s="201" t="s">
        <v>43</v>
      </c>
      <c r="O613" s="65"/>
      <c r="P613" s="202">
        <f>O613*H613</f>
        <v>0</v>
      </c>
      <c r="Q613" s="202">
        <v>0</v>
      </c>
      <c r="R613" s="202">
        <f>Q613*H613</f>
        <v>0</v>
      </c>
      <c r="S613" s="202">
        <v>0</v>
      </c>
      <c r="T613" s="203">
        <f>S613*H613</f>
        <v>0</v>
      </c>
      <c r="U613" s="35"/>
      <c r="V613" s="35"/>
      <c r="W613" s="35"/>
      <c r="X613" s="35"/>
      <c r="Y613" s="35"/>
      <c r="Z613" s="35"/>
      <c r="AA613" s="35"/>
      <c r="AB613" s="35"/>
      <c r="AC613" s="35"/>
      <c r="AD613" s="35"/>
      <c r="AE613" s="35"/>
      <c r="AR613" s="204" t="s">
        <v>212</v>
      </c>
      <c r="AT613" s="204" t="s">
        <v>208</v>
      </c>
      <c r="AU613" s="204" t="s">
        <v>82</v>
      </c>
      <c r="AY613" s="18" t="s">
        <v>206</v>
      </c>
      <c r="BE613" s="205">
        <f>IF(N613="základní",J613,0)</f>
        <v>0</v>
      </c>
      <c r="BF613" s="205">
        <f>IF(N613="snížená",J613,0)</f>
        <v>0</v>
      </c>
      <c r="BG613" s="205">
        <f>IF(N613="zákl. přenesená",J613,0)</f>
        <v>0</v>
      </c>
      <c r="BH613" s="205">
        <f>IF(N613="sníž. přenesená",J613,0)</f>
        <v>0</v>
      </c>
      <c r="BI613" s="205">
        <f>IF(N613="nulová",J613,0)</f>
        <v>0</v>
      </c>
      <c r="BJ613" s="18" t="s">
        <v>80</v>
      </c>
      <c r="BK613" s="205">
        <f>ROUND(I613*H613,2)</f>
        <v>0</v>
      </c>
      <c r="BL613" s="18" t="s">
        <v>212</v>
      </c>
      <c r="BM613" s="204" t="s">
        <v>5824</v>
      </c>
    </row>
    <row r="614" spans="1:65" s="2" customFormat="1" ht="19.5">
      <c r="A614" s="35"/>
      <c r="B614" s="36"/>
      <c r="C614" s="37"/>
      <c r="D614" s="208" t="s">
        <v>1104</v>
      </c>
      <c r="E614" s="37"/>
      <c r="F614" s="221" t="s">
        <v>5800</v>
      </c>
      <c r="G614" s="37"/>
      <c r="H614" s="37"/>
      <c r="I614" s="116"/>
      <c r="J614" s="37"/>
      <c r="K614" s="37"/>
      <c r="L614" s="40"/>
      <c r="M614" s="222"/>
      <c r="N614" s="223"/>
      <c r="O614" s="65"/>
      <c r="P614" s="65"/>
      <c r="Q614" s="65"/>
      <c r="R614" s="65"/>
      <c r="S614" s="65"/>
      <c r="T614" s="66"/>
      <c r="U614" s="35"/>
      <c r="V614" s="35"/>
      <c r="W614" s="35"/>
      <c r="X614" s="35"/>
      <c r="Y614" s="35"/>
      <c r="Z614" s="35"/>
      <c r="AA614" s="35"/>
      <c r="AB614" s="35"/>
      <c r="AC614" s="35"/>
      <c r="AD614" s="35"/>
      <c r="AE614" s="35"/>
      <c r="AT614" s="18" t="s">
        <v>1104</v>
      </c>
      <c r="AU614" s="18" t="s">
        <v>82</v>
      </c>
    </row>
    <row r="615" spans="1:65" s="2" customFormat="1" ht="16.5" customHeight="1">
      <c r="A615" s="35"/>
      <c r="B615" s="36"/>
      <c r="C615" s="193" t="s">
        <v>590</v>
      </c>
      <c r="D615" s="193" t="s">
        <v>208</v>
      </c>
      <c r="E615" s="194" t="s">
        <v>5825</v>
      </c>
      <c r="F615" s="195" t="s">
        <v>5802</v>
      </c>
      <c r="G615" s="196" t="s">
        <v>211</v>
      </c>
      <c r="H615" s="197">
        <v>1</v>
      </c>
      <c r="I615" s="198"/>
      <c r="J615" s="199">
        <f>ROUND(I615*H615,2)</f>
        <v>0</v>
      </c>
      <c r="K615" s="195" t="s">
        <v>19</v>
      </c>
      <c r="L615" s="40"/>
      <c r="M615" s="200" t="s">
        <v>19</v>
      </c>
      <c r="N615" s="201" t="s">
        <v>43</v>
      </c>
      <c r="O615" s="65"/>
      <c r="P615" s="202">
        <f>O615*H615</f>
        <v>0</v>
      </c>
      <c r="Q615" s="202">
        <v>0</v>
      </c>
      <c r="R615" s="202">
        <f>Q615*H615</f>
        <v>0</v>
      </c>
      <c r="S615" s="202">
        <v>0</v>
      </c>
      <c r="T615" s="203">
        <f>S615*H615</f>
        <v>0</v>
      </c>
      <c r="U615" s="35"/>
      <c r="V615" s="35"/>
      <c r="W615" s="35"/>
      <c r="X615" s="35"/>
      <c r="Y615" s="35"/>
      <c r="Z615" s="35"/>
      <c r="AA615" s="35"/>
      <c r="AB615" s="35"/>
      <c r="AC615" s="35"/>
      <c r="AD615" s="35"/>
      <c r="AE615" s="35"/>
      <c r="AR615" s="204" t="s">
        <v>212</v>
      </c>
      <c r="AT615" s="204" t="s">
        <v>208</v>
      </c>
      <c r="AU615" s="204" t="s">
        <v>82</v>
      </c>
      <c r="AY615" s="18" t="s">
        <v>206</v>
      </c>
      <c r="BE615" s="205">
        <f>IF(N615="základní",J615,0)</f>
        <v>0</v>
      </c>
      <c r="BF615" s="205">
        <f>IF(N615="snížená",J615,0)</f>
        <v>0</v>
      </c>
      <c r="BG615" s="205">
        <f>IF(N615="zákl. přenesená",J615,0)</f>
        <v>0</v>
      </c>
      <c r="BH615" s="205">
        <f>IF(N615="sníž. přenesená",J615,0)</f>
        <v>0</v>
      </c>
      <c r="BI615" s="205">
        <f>IF(N615="nulová",J615,0)</f>
        <v>0</v>
      </c>
      <c r="BJ615" s="18" t="s">
        <v>80</v>
      </c>
      <c r="BK615" s="205">
        <f>ROUND(I615*H615,2)</f>
        <v>0</v>
      </c>
      <c r="BL615" s="18" t="s">
        <v>212</v>
      </c>
      <c r="BM615" s="204" t="s">
        <v>5826</v>
      </c>
    </row>
    <row r="616" spans="1:65" s="2" customFormat="1" ht="19.5">
      <c r="A616" s="35"/>
      <c r="B616" s="36"/>
      <c r="C616" s="37"/>
      <c r="D616" s="208" t="s">
        <v>1104</v>
      </c>
      <c r="E616" s="37"/>
      <c r="F616" s="221" t="s">
        <v>5800</v>
      </c>
      <c r="G616" s="37"/>
      <c r="H616" s="37"/>
      <c r="I616" s="116"/>
      <c r="J616" s="37"/>
      <c r="K616" s="37"/>
      <c r="L616" s="40"/>
      <c r="M616" s="222"/>
      <c r="N616" s="223"/>
      <c r="O616" s="65"/>
      <c r="P616" s="65"/>
      <c r="Q616" s="65"/>
      <c r="R616" s="65"/>
      <c r="S616" s="65"/>
      <c r="T616" s="66"/>
      <c r="U616" s="35"/>
      <c r="V616" s="35"/>
      <c r="W616" s="35"/>
      <c r="X616" s="35"/>
      <c r="Y616" s="35"/>
      <c r="Z616" s="35"/>
      <c r="AA616" s="35"/>
      <c r="AB616" s="35"/>
      <c r="AC616" s="35"/>
      <c r="AD616" s="35"/>
      <c r="AE616" s="35"/>
      <c r="AT616" s="18" t="s">
        <v>1104</v>
      </c>
      <c r="AU616" s="18" t="s">
        <v>82</v>
      </c>
    </row>
    <row r="617" spans="1:65" s="2" customFormat="1" ht="16.5" customHeight="1">
      <c r="A617" s="35"/>
      <c r="B617" s="36"/>
      <c r="C617" s="193" t="s">
        <v>594</v>
      </c>
      <c r="D617" s="193" t="s">
        <v>208</v>
      </c>
      <c r="E617" s="194" t="s">
        <v>5827</v>
      </c>
      <c r="F617" s="195" t="s">
        <v>5758</v>
      </c>
      <c r="G617" s="196" t="s">
        <v>211</v>
      </c>
      <c r="H617" s="197">
        <v>1</v>
      </c>
      <c r="I617" s="198"/>
      <c r="J617" s="199">
        <f>ROUND(I617*H617,2)</f>
        <v>0</v>
      </c>
      <c r="K617" s="195" t="s">
        <v>19</v>
      </c>
      <c r="L617" s="40"/>
      <c r="M617" s="200" t="s">
        <v>19</v>
      </c>
      <c r="N617" s="201" t="s">
        <v>43</v>
      </c>
      <c r="O617" s="65"/>
      <c r="P617" s="202">
        <f>O617*H617</f>
        <v>0</v>
      </c>
      <c r="Q617" s="202">
        <v>0</v>
      </c>
      <c r="R617" s="202">
        <f>Q617*H617</f>
        <v>0</v>
      </c>
      <c r="S617" s="202">
        <v>0</v>
      </c>
      <c r="T617" s="203">
        <f>S617*H617</f>
        <v>0</v>
      </c>
      <c r="U617" s="35"/>
      <c r="V617" s="35"/>
      <c r="W617" s="35"/>
      <c r="X617" s="35"/>
      <c r="Y617" s="35"/>
      <c r="Z617" s="35"/>
      <c r="AA617" s="35"/>
      <c r="AB617" s="35"/>
      <c r="AC617" s="35"/>
      <c r="AD617" s="35"/>
      <c r="AE617" s="35"/>
      <c r="AR617" s="204" t="s">
        <v>212</v>
      </c>
      <c r="AT617" s="204" t="s">
        <v>208</v>
      </c>
      <c r="AU617" s="204" t="s">
        <v>82</v>
      </c>
      <c r="AY617" s="18" t="s">
        <v>206</v>
      </c>
      <c r="BE617" s="205">
        <f>IF(N617="základní",J617,0)</f>
        <v>0</v>
      </c>
      <c r="BF617" s="205">
        <f>IF(N617="snížená",J617,0)</f>
        <v>0</v>
      </c>
      <c r="BG617" s="205">
        <f>IF(N617="zákl. přenesená",J617,0)</f>
        <v>0</v>
      </c>
      <c r="BH617" s="205">
        <f>IF(N617="sníž. přenesená",J617,0)</f>
        <v>0</v>
      </c>
      <c r="BI617" s="205">
        <f>IF(N617="nulová",J617,0)</f>
        <v>0</v>
      </c>
      <c r="BJ617" s="18" t="s">
        <v>80</v>
      </c>
      <c r="BK617" s="205">
        <f>ROUND(I617*H617,2)</f>
        <v>0</v>
      </c>
      <c r="BL617" s="18" t="s">
        <v>212</v>
      </c>
      <c r="BM617" s="204" t="s">
        <v>5828</v>
      </c>
    </row>
    <row r="618" spans="1:65" s="2" customFormat="1" ht="19.5">
      <c r="A618" s="35"/>
      <c r="B618" s="36"/>
      <c r="C618" s="37"/>
      <c r="D618" s="208" t="s">
        <v>1104</v>
      </c>
      <c r="E618" s="37"/>
      <c r="F618" s="221" t="s">
        <v>5734</v>
      </c>
      <c r="G618" s="37"/>
      <c r="H618" s="37"/>
      <c r="I618" s="116"/>
      <c r="J618" s="37"/>
      <c r="K618" s="37"/>
      <c r="L618" s="40"/>
      <c r="M618" s="222"/>
      <c r="N618" s="223"/>
      <c r="O618" s="65"/>
      <c r="P618" s="65"/>
      <c r="Q618" s="65"/>
      <c r="R618" s="65"/>
      <c r="S618" s="65"/>
      <c r="T618" s="66"/>
      <c r="U618" s="35"/>
      <c r="V618" s="35"/>
      <c r="W618" s="35"/>
      <c r="X618" s="35"/>
      <c r="Y618" s="35"/>
      <c r="Z618" s="35"/>
      <c r="AA618" s="35"/>
      <c r="AB618" s="35"/>
      <c r="AC618" s="35"/>
      <c r="AD618" s="35"/>
      <c r="AE618" s="35"/>
      <c r="AT618" s="18" t="s">
        <v>1104</v>
      </c>
      <c r="AU618" s="18" t="s">
        <v>82</v>
      </c>
    </row>
    <row r="619" spans="1:65" s="2" customFormat="1" ht="16.5" customHeight="1">
      <c r="A619" s="35"/>
      <c r="B619" s="36"/>
      <c r="C619" s="193" t="s">
        <v>598</v>
      </c>
      <c r="D619" s="193" t="s">
        <v>208</v>
      </c>
      <c r="E619" s="194" t="s">
        <v>5829</v>
      </c>
      <c r="F619" s="195" t="s">
        <v>5752</v>
      </c>
      <c r="G619" s="196" t="s">
        <v>211</v>
      </c>
      <c r="H619" s="197">
        <v>1</v>
      </c>
      <c r="I619" s="198"/>
      <c r="J619" s="199">
        <f>ROUND(I619*H619,2)</f>
        <v>0</v>
      </c>
      <c r="K619" s="195" t="s">
        <v>19</v>
      </c>
      <c r="L619" s="40"/>
      <c r="M619" s="200" t="s">
        <v>19</v>
      </c>
      <c r="N619" s="201" t="s">
        <v>43</v>
      </c>
      <c r="O619" s="65"/>
      <c r="P619" s="202">
        <f>O619*H619</f>
        <v>0</v>
      </c>
      <c r="Q619" s="202">
        <v>0</v>
      </c>
      <c r="R619" s="202">
        <f>Q619*H619</f>
        <v>0</v>
      </c>
      <c r="S619" s="202">
        <v>0</v>
      </c>
      <c r="T619" s="203">
        <f>S619*H619</f>
        <v>0</v>
      </c>
      <c r="U619" s="35"/>
      <c r="V619" s="35"/>
      <c r="W619" s="35"/>
      <c r="X619" s="35"/>
      <c r="Y619" s="35"/>
      <c r="Z619" s="35"/>
      <c r="AA619" s="35"/>
      <c r="AB619" s="35"/>
      <c r="AC619" s="35"/>
      <c r="AD619" s="35"/>
      <c r="AE619" s="35"/>
      <c r="AR619" s="204" t="s">
        <v>212</v>
      </c>
      <c r="AT619" s="204" t="s">
        <v>208</v>
      </c>
      <c r="AU619" s="204" t="s">
        <v>82</v>
      </c>
      <c r="AY619" s="18" t="s">
        <v>206</v>
      </c>
      <c r="BE619" s="205">
        <f>IF(N619="základní",J619,0)</f>
        <v>0</v>
      </c>
      <c r="BF619" s="205">
        <f>IF(N619="snížená",J619,0)</f>
        <v>0</v>
      </c>
      <c r="BG619" s="205">
        <f>IF(N619="zákl. přenesená",J619,0)</f>
        <v>0</v>
      </c>
      <c r="BH619" s="205">
        <f>IF(N619="sníž. přenesená",J619,0)</f>
        <v>0</v>
      </c>
      <c r="BI619" s="205">
        <f>IF(N619="nulová",J619,0)</f>
        <v>0</v>
      </c>
      <c r="BJ619" s="18" t="s">
        <v>80</v>
      </c>
      <c r="BK619" s="205">
        <f>ROUND(I619*H619,2)</f>
        <v>0</v>
      </c>
      <c r="BL619" s="18" t="s">
        <v>212</v>
      </c>
      <c r="BM619" s="204" t="s">
        <v>5830</v>
      </c>
    </row>
    <row r="620" spans="1:65" s="2" customFormat="1" ht="19.5">
      <c r="A620" s="35"/>
      <c r="B620" s="36"/>
      <c r="C620" s="37"/>
      <c r="D620" s="208" t="s">
        <v>1104</v>
      </c>
      <c r="E620" s="37"/>
      <c r="F620" s="221" t="s">
        <v>5734</v>
      </c>
      <c r="G620" s="37"/>
      <c r="H620" s="37"/>
      <c r="I620" s="116"/>
      <c r="J620" s="37"/>
      <c r="K620" s="37"/>
      <c r="L620" s="40"/>
      <c r="M620" s="222"/>
      <c r="N620" s="223"/>
      <c r="O620" s="65"/>
      <c r="P620" s="65"/>
      <c r="Q620" s="65"/>
      <c r="R620" s="65"/>
      <c r="S620" s="65"/>
      <c r="T620" s="66"/>
      <c r="U620" s="35"/>
      <c r="V620" s="35"/>
      <c r="W620" s="35"/>
      <c r="X620" s="35"/>
      <c r="Y620" s="35"/>
      <c r="Z620" s="35"/>
      <c r="AA620" s="35"/>
      <c r="AB620" s="35"/>
      <c r="AC620" s="35"/>
      <c r="AD620" s="35"/>
      <c r="AE620" s="35"/>
      <c r="AT620" s="18" t="s">
        <v>1104</v>
      </c>
      <c r="AU620" s="18" t="s">
        <v>82</v>
      </c>
    </row>
    <row r="621" spans="1:65" s="2" customFormat="1" ht="16.5" customHeight="1">
      <c r="A621" s="35"/>
      <c r="B621" s="36"/>
      <c r="C621" s="193" t="s">
        <v>602</v>
      </c>
      <c r="D621" s="193" t="s">
        <v>208</v>
      </c>
      <c r="E621" s="194" t="s">
        <v>5831</v>
      </c>
      <c r="F621" s="195" t="s">
        <v>5832</v>
      </c>
      <c r="G621" s="196" t="s">
        <v>211</v>
      </c>
      <c r="H621" s="197">
        <v>1</v>
      </c>
      <c r="I621" s="198"/>
      <c r="J621" s="199">
        <f>ROUND(I621*H621,2)</f>
        <v>0</v>
      </c>
      <c r="K621" s="195" t="s">
        <v>19</v>
      </c>
      <c r="L621" s="40"/>
      <c r="M621" s="200" t="s">
        <v>19</v>
      </c>
      <c r="N621" s="201" t="s">
        <v>43</v>
      </c>
      <c r="O621" s="65"/>
      <c r="P621" s="202">
        <f>O621*H621</f>
        <v>0</v>
      </c>
      <c r="Q621" s="202">
        <v>0</v>
      </c>
      <c r="R621" s="202">
        <f>Q621*H621</f>
        <v>0</v>
      </c>
      <c r="S621" s="202">
        <v>0</v>
      </c>
      <c r="T621" s="203">
        <f>S621*H621</f>
        <v>0</v>
      </c>
      <c r="U621" s="35"/>
      <c r="V621" s="35"/>
      <c r="W621" s="35"/>
      <c r="X621" s="35"/>
      <c r="Y621" s="35"/>
      <c r="Z621" s="35"/>
      <c r="AA621" s="35"/>
      <c r="AB621" s="35"/>
      <c r="AC621" s="35"/>
      <c r="AD621" s="35"/>
      <c r="AE621" s="35"/>
      <c r="AR621" s="204" t="s">
        <v>212</v>
      </c>
      <c r="AT621" s="204" t="s">
        <v>208</v>
      </c>
      <c r="AU621" s="204" t="s">
        <v>82</v>
      </c>
      <c r="AY621" s="18" t="s">
        <v>206</v>
      </c>
      <c r="BE621" s="205">
        <f>IF(N621="základní",J621,0)</f>
        <v>0</v>
      </c>
      <c r="BF621" s="205">
        <f>IF(N621="snížená",J621,0)</f>
        <v>0</v>
      </c>
      <c r="BG621" s="205">
        <f>IF(N621="zákl. přenesená",J621,0)</f>
        <v>0</v>
      </c>
      <c r="BH621" s="205">
        <f>IF(N621="sníž. přenesená",J621,0)</f>
        <v>0</v>
      </c>
      <c r="BI621" s="205">
        <f>IF(N621="nulová",J621,0)</f>
        <v>0</v>
      </c>
      <c r="BJ621" s="18" t="s">
        <v>80</v>
      </c>
      <c r="BK621" s="205">
        <f>ROUND(I621*H621,2)</f>
        <v>0</v>
      </c>
      <c r="BL621" s="18" t="s">
        <v>212</v>
      </c>
      <c r="BM621" s="204" t="s">
        <v>5833</v>
      </c>
    </row>
    <row r="622" spans="1:65" s="2" customFormat="1" ht="19.5">
      <c r="A622" s="35"/>
      <c r="B622" s="36"/>
      <c r="C622" s="37"/>
      <c r="D622" s="208" t="s">
        <v>1104</v>
      </c>
      <c r="E622" s="37"/>
      <c r="F622" s="221" t="s">
        <v>5734</v>
      </c>
      <c r="G622" s="37"/>
      <c r="H622" s="37"/>
      <c r="I622" s="116"/>
      <c r="J622" s="37"/>
      <c r="K622" s="37"/>
      <c r="L622" s="40"/>
      <c r="M622" s="222"/>
      <c r="N622" s="223"/>
      <c r="O622" s="65"/>
      <c r="P622" s="65"/>
      <c r="Q622" s="65"/>
      <c r="R622" s="65"/>
      <c r="S622" s="65"/>
      <c r="T622" s="66"/>
      <c r="U622" s="35"/>
      <c r="V622" s="35"/>
      <c r="W622" s="35"/>
      <c r="X622" s="35"/>
      <c r="Y622" s="35"/>
      <c r="Z622" s="35"/>
      <c r="AA622" s="35"/>
      <c r="AB622" s="35"/>
      <c r="AC622" s="35"/>
      <c r="AD622" s="35"/>
      <c r="AE622" s="35"/>
      <c r="AT622" s="18" t="s">
        <v>1104</v>
      </c>
      <c r="AU622" s="18" t="s">
        <v>82</v>
      </c>
    </row>
    <row r="623" spans="1:65" s="2" customFormat="1" ht="16.5" customHeight="1">
      <c r="A623" s="35"/>
      <c r="B623" s="36"/>
      <c r="C623" s="193" t="s">
        <v>732</v>
      </c>
      <c r="D623" s="193" t="s">
        <v>208</v>
      </c>
      <c r="E623" s="194" t="s">
        <v>5834</v>
      </c>
      <c r="F623" s="195" t="s">
        <v>5832</v>
      </c>
      <c r="G623" s="196" t="s">
        <v>211</v>
      </c>
      <c r="H623" s="197">
        <v>1</v>
      </c>
      <c r="I623" s="198"/>
      <c r="J623" s="199">
        <f>ROUND(I623*H623,2)</f>
        <v>0</v>
      </c>
      <c r="K623" s="195" t="s">
        <v>19</v>
      </c>
      <c r="L623" s="40"/>
      <c r="M623" s="200" t="s">
        <v>19</v>
      </c>
      <c r="N623" s="201" t="s">
        <v>43</v>
      </c>
      <c r="O623" s="65"/>
      <c r="P623" s="202">
        <f>O623*H623</f>
        <v>0</v>
      </c>
      <c r="Q623" s="202">
        <v>0</v>
      </c>
      <c r="R623" s="202">
        <f>Q623*H623</f>
        <v>0</v>
      </c>
      <c r="S623" s="202">
        <v>0</v>
      </c>
      <c r="T623" s="203">
        <f>S623*H623</f>
        <v>0</v>
      </c>
      <c r="U623" s="35"/>
      <c r="V623" s="35"/>
      <c r="W623" s="35"/>
      <c r="X623" s="35"/>
      <c r="Y623" s="35"/>
      <c r="Z623" s="35"/>
      <c r="AA623" s="35"/>
      <c r="AB623" s="35"/>
      <c r="AC623" s="35"/>
      <c r="AD623" s="35"/>
      <c r="AE623" s="35"/>
      <c r="AR623" s="204" t="s">
        <v>212</v>
      </c>
      <c r="AT623" s="204" t="s">
        <v>208</v>
      </c>
      <c r="AU623" s="204" t="s">
        <v>82</v>
      </c>
      <c r="AY623" s="18" t="s">
        <v>206</v>
      </c>
      <c r="BE623" s="205">
        <f>IF(N623="základní",J623,0)</f>
        <v>0</v>
      </c>
      <c r="BF623" s="205">
        <f>IF(N623="snížená",J623,0)</f>
        <v>0</v>
      </c>
      <c r="BG623" s="205">
        <f>IF(N623="zákl. přenesená",J623,0)</f>
        <v>0</v>
      </c>
      <c r="BH623" s="205">
        <f>IF(N623="sníž. přenesená",J623,0)</f>
        <v>0</v>
      </c>
      <c r="BI623" s="205">
        <f>IF(N623="nulová",J623,0)</f>
        <v>0</v>
      </c>
      <c r="BJ623" s="18" t="s">
        <v>80</v>
      </c>
      <c r="BK623" s="205">
        <f>ROUND(I623*H623,2)</f>
        <v>0</v>
      </c>
      <c r="BL623" s="18" t="s">
        <v>212</v>
      </c>
      <c r="BM623" s="204" t="s">
        <v>5835</v>
      </c>
    </row>
    <row r="624" spans="1:65" s="2" customFormat="1" ht="19.5">
      <c r="A624" s="35"/>
      <c r="B624" s="36"/>
      <c r="C624" s="37"/>
      <c r="D624" s="208" t="s">
        <v>1104</v>
      </c>
      <c r="E624" s="37"/>
      <c r="F624" s="221" t="s">
        <v>5734</v>
      </c>
      <c r="G624" s="37"/>
      <c r="H624" s="37"/>
      <c r="I624" s="116"/>
      <c r="J624" s="37"/>
      <c r="K624" s="37"/>
      <c r="L624" s="40"/>
      <c r="M624" s="222"/>
      <c r="N624" s="223"/>
      <c r="O624" s="65"/>
      <c r="P624" s="65"/>
      <c r="Q624" s="65"/>
      <c r="R624" s="65"/>
      <c r="S624" s="65"/>
      <c r="T624" s="66"/>
      <c r="U624" s="35"/>
      <c r="V624" s="35"/>
      <c r="W624" s="35"/>
      <c r="X624" s="35"/>
      <c r="Y624" s="35"/>
      <c r="Z624" s="35"/>
      <c r="AA624" s="35"/>
      <c r="AB624" s="35"/>
      <c r="AC624" s="35"/>
      <c r="AD624" s="35"/>
      <c r="AE624" s="35"/>
      <c r="AT624" s="18" t="s">
        <v>1104</v>
      </c>
      <c r="AU624" s="18" t="s">
        <v>82</v>
      </c>
    </row>
    <row r="625" spans="1:65" s="2" customFormat="1" ht="16.5" customHeight="1">
      <c r="A625" s="35"/>
      <c r="B625" s="36"/>
      <c r="C625" s="193" t="s">
        <v>734</v>
      </c>
      <c r="D625" s="193" t="s">
        <v>208</v>
      </c>
      <c r="E625" s="194" t="s">
        <v>5836</v>
      </c>
      <c r="F625" s="195" t="s">
        <v>5832</v>
      </c>
      <c r="G625" s="196" t="s">
        <v>211</v>
      </c>
      <c r="H625" s="197">
        <v>1</v>
      </c>
      <c r="I625" s="198"/>
      <c r="J625" s="199">
        <f>ROUND(I625*H625,2)</f>
        <v>0</v>
      </c>
      <c r="K625" s="195" t="s">
        <v>19</v>
      </c>
      <c r="L625" s="40"/>
      <c r="M625" s="200" t="s">
        <v>19</v>
      </c>
      <c r="N625" s="201" t="s">
        <v>43</v>
      </c>
      <c r="O625" s="65"/>
      <c r="P625" s="202">
        <f>O625*H625</f>
        <v>0</v>
      </c>
      <c r="Q625" s="202">
        <v>0</v>
      </c>
      <c r="R625" s="202">
        <f>Q625*H625</f>
        <v>0</v>
      </c>
      <c r="S625" s="202">
        <v>0</v>
      </c>
      <c r="T625" s="203">
        <f>S625*H625</f>
        <v>0</v>
      </c>
      <c r="U625" s="35"/>
      <c r="V625" s="35"/>
      <c r="W625" s="35"/>
      <c r="X625" s="35"/>
      <c r="Y625" s="35"/>
      <c r="Z625" s="35"/>
      <c r="AA625" s="35"/>
      <c r="AB625" s="35"/>
      <c r="AC625" s="35"/>
      <c r="AD625" s="35"/>
      <c r="AE625" s="35"/>
      <c r="AR625" s="204" t="s">
        <v>212</v>
      </c>
      <c r="AT625" s="204" t="s">
        <v>208</v>
      </c>
      <c r="AU625" s="204" t="s">
        <v>82</v>
      </c>
      <c r="AY625" s="18" t="s">
        <v>206</v>
      </c>
      <c r="BE625" s="205">
        <f>IF(N625="základní",J625,0)</f>
        <v>0</v>
      </c>
      <c r="BF625" s="205">
        <f>IF(N625="snížená",J625,0)</f>
        <v>0</v>
      </c>
      <c r="BG625" s="205">
        <f>IF(N625="zákl. přenesená",J625,0)</f>
        <v>0</v>
      </c>
      <c r="BH625" s="205">
        <f>IF(N625="sníž. přenesená",J625,0)</f>
        <v>0</v>
      </c>
      <c r="BI625" s="205">
        <f>IF(N625="nulová",J625,0)</f>
        <v>0</v>
      </c>
      <c r="BJ625" s="18" t="s">
        <v>80</v>
      </c>
      <c r="BK625" s="205">
        <f>ROUND(I625*H625,2)</f>
        <v>0</v>
      </c>
      <c r="BL625" s="18" t="s">
        <v>212</v>
      </c>
      <c r="BM625" s="204" t="s">
        <v>5837</v>
      </c>
    </row>
    <row r="626" spans="1:65" s="2" customFormat="1" ht="19.5">
      <c r="A626" s="35"/>
      <c r="B626" s="36"/>
      <c r="C626" s="37"/>
      <c r="D626" s="208" t="s">
        <v>1104</v>
      </c>
      <c r="E626" s="37"/>
      <c r="F626" s="221" t="s">
        <v>5734</v>
      </c>
      <c r="G626" s="37"/>
      <c r="H626" s="37"/>
      <c r="I626" s="116"/>
      <c r="J626" s="37"/>
      <c r="K626" s="37"/>
      <c r="L626" s="40"/>
      <c r="M626" s="222"/>
      <c r="N626" s="223"/>
      <c r="O626" s="65"/>
      <c r="P626" s="65"/>
      <c r="Q626" s="65"/>
      <c r="R626" s="65"/>
      <c r="S626" s="65"/>
      <c r="T626" s="66"/>
      <c r="U626" s="35"/>
      <c r="V626" s="35"/>
      <c r="W626" s="35"/>
      <c r="X626" s="35"/>
      <c r="Y626" s="35"/>
      <c r="Z626" s="35"/>
      <c r="AA626" s="35"/>
      <c r="AB626" s="35"/>
      <c r="AC626" s="35"/>
      <c r="AD626" s="35"/>
      <c r="AE626" s="35"/>
      <c r="AT626" s="18" t="s">
        <v>1104</v>
      </c>
      <c r="AU626" s="18" t="s">
        <v>82</v>
      </c>
    </row>
    <row r="627" spans="1:65" s="2" customFormat="1" ht="16.5" customHeight="1">
      <c r="A627" s="35"/>
      <c r="B627" s="36"/>
      <c r="C627" s="193" t="s">
        <v>737</v>
      </c>
      <c r="D627" s="193" t="s">
        <v>208</v>
      </c>
      <c r="E627" s="194" t="s">
        <v>5838</v>
      </c>
      <c r="F627" s="195" t="s">
        <v>5832</v>
      </c>
      <c r="G627" s="196" t="s">
        <v>211</v>
      </c>
      <c r="H627" s="197">
        <v>1</v>
      </c>
      <c r="I627" s="198"/>
      <c r="J627" s="199">
        <f>ROUND(I627*H627,2)</f>
        <v>0</v>
      </c>
      <c r="K627" s="195" t="s">
        <v>19</v>
      </c>
      <c r="L627" s="40"/>
      <c r="M627" s="200" t="s">
        <v>19</v>
      </c>
      <c r="N627" s="201" t="s">
        <v>43</v>
      </c>
      <c r="O627" s="65"/>
      <c r="P627" s="202">
        <f>O627*H627</f>
        <v>0</v>
      </c>
      <c r="Q627" s="202">
        <v>0</v>
      </c>
      <c r="R627" s="202">
        <f>Q627*H627</f>
        <v>0</v>
      </c>
      <c r="S627" s="202">
        <v>0</v>
      </c>
      <c r="T627" s="203">
        <f>S627*H627</f>
        <v>0</v>
      </c>
      <c r="U627" s="35"/>
      <c r="V627" s="35"/>
      <c r="W627" s="35"/>
      <c r="X627" s="35"/>
      <c r="Y627" s="35"/>
      <c r="Z627" s="35"/>
      <c r="AA627" s="35"/>
      <c r="AB627" s="35"/>
      <c r="AC627" s="35"/>
      <c r="AD627" s="35"/>
      <c r="AE627" s="35"/>
      <c r="AR627" s="204" t="s">
        <v>212</v>
      </c>
      <c r="AT627" s="204" t="s">
        <v>208</v>
      </c>
      <c r="AU627" s="204" t="s">
        <v>82</v>
      </c>
      <c r="AY627" s="18" t="s">
        <v>206</v>
      </c>
      <c r="BE627" s="205">
        <f>IF(N627="základní",J627,0)</f>
        <v>0</v>
      </c>
      <c r="BF627" s="205">
        <f>IF(N627="snížená",J627,0)</f>
        <v>0</v>
      </c>
      <c r="BG627" s="205">
        <f>IF(N627="zákl. přenesená",J627,0)</f>
        <v>0</v>
      </c>
      <c r="BH627" s="205">
        <f>IF(N627="sníž. přenesená",J627,0)</f>
        <v>0</v>
      </c>
      <c r="BI627" s="205">
        <f>IF(N627="nulová",J627,0)</f>
        <v>0</v>
      </c>
      <c r="BJ627" s="18" t="s">
        <v>80</v>
      </c>
      <c r="BK627" s="205">
        <f>ROUND(I627*H627,2)</f>
        <v>0</v>
      </c>
      <c r="BL627" s="18" t="s">
        <v>212</v>
      </c>
      <c r="BM627" s="204" t="s">
        <v>5839</v>
      </c>
    </row>
    <row r="628" spans="1:65" s="2" customFormat="1" ht="19.5">
      <c r="A628" s="35"/>
      <c r="B628" s="36"/>
      <c r="C628" s="37"/>
      <c r="D628" s="208" t="s">
        <v>1104</v>
      </c>
      <c r="E628" s="37"/>
      <c r="F628" s="221" t="s">
        <v>5734</v>
      </c>
      <c r="G628" s="37"/>
      <c r="H628" s="37"/>
      <c r="I628" s="116"/>
      <c r="J628" s="37"/>
      <c r="K628" s="37"/>
      <c r="L628" s="40"/>
      <c r="M628" s="222"/>
      <c r="N628" s="223"/>
      <c r="O628" s="65"/>
      <c r="P628" s="65"/>
      <c r="Q628" s="65"/>
      <c r="R628" s="65"/>
      <c r="S628" s="65"/>
      <c r="T628" s="66"/>
      <c r="U628" s="35"/>
      <c r="V628" s="35"/>
      <c r="W628" s="35"/>
      <c r="X628" s="35"/>
      <c r="Y628" s="35"/>
      <c r="Z628" s="35"/>
      <c r="AA628" s="35"/>
      <c r="AB628" s="35"/>
      <c r="AC628" s="35"/>
      <c r="AD628" s="35"/>
      <c r="AE628" s="35"/>
      <c r="AT628" s="18" t="s">
        <v>1104</v>
      </c>
      <c r="AU628" s="18" t="s">
        <v>82</v>
      </c>
    </row>
    <row r="629" spans="1:65" s="2" customFormat="1" ht="16.5" customHeight="1">
      <c r="A629" s="35"/>
      <c r="B629" s="36"/>
      <c r="C629" s="193" t="s">
        <v>741</v>
      </c>
      <c r="D629" s="193" t="s">
        <v>208</v>
      </c>
      <c r="E629" s="194" t="s">
        <v>5840</v>
      </c>
      <c r="F629" s="195" t="s">
        <v>5742</v>
      </c>
      <c r="G629" s="196" t="s">
        <v>211</v>
      </c>
      <c r="H629" s="197">
        <v>1</v>
      </c>
      <c r="I629" s="198"/>
      <c r="J629" s="199">
        <f>ROUND(I629*H629,2)</f>
        <v>0</v>
      </c>
      <c r="K629" s="195" t="s">
        <v>19</v>
      </c>
      <c r="L629" s="40"/>
      <c r="M629" s="200" t="s">
        <v>19</v>
      </c>
      <c r="N629" s="201" t="s">
        <v>43</v>
      </c>
      <c r="O629" s="65"/>
      <c r="P629" s="202">
        <f>O629*H629</f>
        <v>0</v>
      </c>
      <c r="Q629" s="202">
        <v>0</v>
      </c>
      <c r="R629" s="202">
        <f>Q629*H629</f>
        <v>0</v>
      </c>
      <c r="S629" s="202">
        <v>0</v>
      </c>
      <c r="T629" s="203">
        <f>S629*H629</f>
        <v>0</v>
      </c>
      <c r="U629" s="35"/>
      <c r="V629" s="35"/>
      <c r="W629" s="35"/>
      <c r="X629" s="35"/>
      <c r="Y629" s="35"/>
      <c r="Z629" s="35"/>
      <c r="AA629" s="35"/>
      <c r="AB629" s="35"/>
      <c r="AC629" s="35"/>
      <c r="AD629" s="35"/>
      <c r="AE629" s="35"/>
      <c r="AR629" s="204" t="s">
        <v>212</v>
      </c>
      <c r="AT629" s="204" t="s">
        <v>208</v>
      </c>
      <c r="AU629" s="204" t="s">
        <v>82</v>
      </c>
      <c r="AY629" s="18" t="s">
        <v>206</v>
      </c>
      <c r="BE629" s="205">
        <f>IF(N629="základní",J629,0)</f>
        <v>0</v>
      </c>
      <c r="BF629" s="205">
        <f>IF(N629="snížená",J629,0)</f>
        <v>0</v>
      </c>
      <c r="BG629" s="205">
        <f>IF(N629="zákl. přenesená",J629,0)</f>
        <v>0</v>
      </c>
      <c r="BH629" s="205">
        <f>IF(N629="sníž. přenesená",J629,0)</f>
        <v>0</v>
      </c>
      <c r="BI629" s="205">
        <f>IF(N629="nulová",J629,0)</f>
        <v>0</v>
      </c>
      <c r="BJ629" s="18" t="s">
        <v>80</v>
      </c>
      <c r="BK629" s="205">
        <f>ROUND(I629*H629,2)</f>
        <v>0</v>
      </c>
      <c r="BL629" s="18" t="s">
        <v>212</v>
      </c>
      <c r="BM629" s="204" t="s">
        <v>5841</v>
      </c>
    </row>
    <row r="630" spans="1:65" s="2" customFormat="1" ht="19.5">
      <c r="A630" s="35"/>
      <c r="B630" s="36"/>
      <c r="C630" s="37"/>
      <c r="D630" s="208" t="s">
        <v>1104</v>
      </c>
      <c r="E630" s="37"/>
      <c r="F630" s="221" t="s">
        <v>5734</v>
      </c>
      <c r="G630" s="37"/>
      <c r="H630" s="37"/>
      <c r="I630" s="116"/>
      <c r="J630" s="37"/>
      <c r="K630" s="37"/>
      <c r="L630" s="40"/>
      <c r="M630" s="222"/>
      <c r="N630" s="223"/>
      <c r="O630" s="65"/>
      <c r="P630" s="65"/>
      <c r="Q630" s="65"/>
      <c r="R630" s="65"/>
      <c r="S630" s="65"/>
      <c r="T630" s="66"/>
      <c r="U630" s="35"/>
      <c r="V630" s="35"/>
      <c r="W630" s="35"/>
      <c r="X630" s="35"/>
      <c r="Y630" s="35"/>
      <c r="Z630" s="35"/>
      <c r="AA630" s="35"/>
      <c r="AB630" s="35"/>
      <c r="AC630" s="35"/>
      <c r="AD630" s="35"/>
      <c r="AE630" s="35"/>
      <c r="AT630" s="18" t="s">
        <v>1104</v>
      </c>
      <c r="AU630" s="18" t="s">
        <v>82</v>
      </c>
    </row>
    <row r="631" spans="1:65" s="2" customFormat="1" ht="16.5" customHeight="1">
      <c r="A631" s="35"/>
      <c r="B631" s="36"/>
      <c r="C631" s="193" t="s">
        <v>743</v>
      </c>
      <c r="D631" s="193" t="s">
        <v>208</v>
      </c>
      <c r="E631" s="194" t="s">
        <v>5842</v>
      </c>
      <c r="F631" s="195" t="s">
        <v>5843</v>
      </c>
      <c r="G631" s="196" t="s">
        <v>211</v>
      </c>
      <c r="H631" s="197">
        <v>1</v>
      </c>
      <c r="I631" s="198"/>
      <c r="J631" s="199">
        <f>ROUND(I631*H631,2)</f>
        <v>0</v>
      </c>
      <c r="K631" s="195" t="s">
        <v>19</v>
      </c>
      <c r="L631" s="40"/>
      <c r="M631" s="200" t="s">
        <v>19</v>
      </c>
      <c r="N631" s="201" t="s">
        <v>43</v>
      </c>
      <c r="O631" s="65"/>
      <c r="P631" s="202">
        <f>O631*H631</f>
        <v>0</v>
      </c>
      <c r="Q631" s="202">
        <v>0</v>
      </c>
      <c r="R631" s="202">
        <f>Q631*H631</f>
        <v>0</v>
      </c>
      <c r="S631" s="202">
        <v>0</v>
      </c>
      <c r="T631" s="203">
        <f>S631*H631</f>
        <v>0</v>
      </c>
      <c r="U631" s="35"/>
      <c r="V631" s="35"/>
      <c r="W631" s="35"/>
      <c r="X631" s="35"/>
      <c r="Y631" s="35"/>
      <c r="Z631" s="35"/>
      <c r="AA631" s="35"/>
      <c r="AB631" s="35"/>
      <c r="AC631" s="35"/>
      <c r="AD631" s="35"/>
      <c r="AE631" s="35"/>
      <c r="AR631" s="204" t="s">
        <v>212</v>
      </c>
      <c r="AT631" s="204" t="s">
        <v>208</v>
      </c>
      <c r="AU631" s="204" t="s">
        <v>82</v>
      </c>
      <c r="AY631" s="18" t="s">
        <v>206</v>
      </c>
      <c r="BE631" s="205">
        <f>IF(N631="základní",J631,0)</f>
        <v>0</v>
      </c>
      <c r="BF631" s="205">
        <f>IF(N631="snížená",J631,0)</f>
        <v>0</v>
      </c>
      <c r="BG631" s="205">
        <f>IF(N631="zákl. přenesená",J631,0)</f>
        <v>0</v>
      </c>
      <c r="BH631" s="205">
        <f>IF(N631="sníž. přenesená",J631,0)</f>
        <v>0</v>
      </c>
      <c r="BI631" s="205">
        <f>IF(N631="nulová",J631,0)</f>
        <v>0</v>
      </c>
      <c r="BJ631" s="18" t="s">
        <v>80</v>
      </c>
      <c r="BK631" s="205">
        <f>ROUND(I631*H631,2)</f>
        <v>0</v>
      </c>
      <c r="BL631" s="18" t="s">
        <v>212</v>
      </c>
      <c r="BM631" s="204" t="s">
        <v>5844</v>
      </c>
    </row>
    <row r="632" spans="1:65" s="2" customFormat="1" ht="19.5">
      <c r="A632" s="35"/>
      <c r="B632" s="36"/>
      <c r="C632" s="37"/>
      <c r="D632" s="208" t="s">
        <v>1104</v>
      </c>
      <c r="E632" s="37"/>
      <c r="F632" s="221" t="s">
        <v>5734</v>
      </c>
      <c r="G632" s="37"/>
      <c r="H632" s="37"/>
      <c r="I632" s="116"/>
      <c r="J632" s="37"/>
      <c r="K632" s="37"/>
      <c r="L632" s="40"/>
      <c r="M632" s="222"/>
      <c r="N632" s="223"/>
      <c r="O632" s="65"/>
      <c r="P632" s="65"/>
      <c r="Q632" s="65"/>
      <c r="R632" s="65"/>
      <c r="S632" s="65"/>
      <c r="T632" s="66"/>
      <c r="U632" s="35"/>
      <c r="V632" s="35"/>
      <c r="W632" s="35"/>
      <c r="X632" s="35"/>
      <c r="Y632" s="35"/>
      <c r="Z632" s="35"/>
      <c r="AA632" s="35"/>
      <c r="AB632" s="35"/>
      <c r="AC632" s="35"/>
      <c r="AD632" s="35"/>
      <c r="AE632" s="35"/>
      <c r="AT632" s="18" t="s">
        <v>1104</v>
      </c>
      <c r="AU632" s="18" t="s">
        <v>82</v>
      </c>
    </row>
    <row r="633" spans="1:65" s="2" customFormat="1" ht="16.5" customHeight="1">
      <c r="A633" s="35"/>
      <c r="B633" s="36"/>
      <c r="C633" s="193" t="s">
        <v>745</v>
      </c>
      <c r="D633" s="193" t="s">
        <v>208</v>
      </c>
      <c r="E633" s="194" t="s">
        <v>5845</v>
      </c>
      <c r="F633" s="195" t="s">
        <v>5843</v>
      </c>
      <c r="G633" s="196" t="s">
        <v>211</v>
      </c>
      <c r="H633" s="197">
        <v>1</v>
      </c>
      <c r="I633" s="198"/>
      <c r="J633" s="199">
        <f>ROUND(I633*H633,2)</f>
        <v>0</v>
      </c>
      <c r="K633" s="195" t="s">
        <v>19</v>
      </c>
      <c r="L633" s="40"/>
      <c r="M633" s="200" t="s">
        <v>19</v>
      </c>
      <c r="N633" s="201" t="s">
        <v>43</v>
      </c>
      <c r="O633" s="65"/>
      <c r="P633" s="202">
        <f>O633*H633</f>
        <v>0</v>
      </c>
      <c r="Q633" s="202">
        <v>0</v>
      </c>
      <c r="R633" s="202">
        <f>Q633*H633</f>
        <v>0</v>
      </c>
      <c r="S633" s="202">
        <v>0</v>
      </c>
      <c r="T633" s="203">
        <f>S633*H633</f>
        <v>0</v>
      </c>
      <c r="U633" s="35"/>
      <c r="V633" s="35"/>
      <c r="W633" s="35"/>
      <c r="X633" s="35"/>
      <c r="Y633" s="35"/>
      <c r="Z633" s="35"/>
      <c r="AA633" s="35"/>
      <c r="AB633" s="35"/>
      <c r="AC633" s="35"/>
      <c r="AD633" s="35"/>
      <c r="AE633" s="35"/>
      <c r="AR633" s="204" t="s">
        <v>212</v>
      </c>
      <c r="AT633" s="204" t="s">
        <v>208</v>
      </c>
      <c r="AU633" s="204" t="s">
        <v>82</v>
      </c>
      <c r="AY633" s="18" t="s">
        <v>206</v>
      </c>
      <c r="BE633" s="205">
        <f>IF(N633="základní",J633,0)</f>
        <v>0</v>
      </c>
      <c r="BF633" s="205">
        <f>IF(N633="snížená",J633,0)</f>
        <v>0</v>
      </c>
      <c r="BG633" s="205">
        <f>IF(N633="zákl. přenesená",J633,0)</f>
        <v>0</v>
      </c>
      <c r="BH633" s="205">
        <f>IF(N633="sníž. přenesená",J633,0)</f>
        <v>0</v>
      </c>
      <c r="BI633" s="205">
        <f>IF(N633="nulová",J633,0)</f>
        <v>0</v>
      </c>
      <c r="BJ633" s="18" t="s">
        <v>80</v>
      </c>
      <c r="BK633" s="205">
        <f>ROUND(I633*H633,2)</f>
        <v>0</v>
      </c>
      <c r="BL633" s="18" t="s">
        <v>212</v>
      </c>
      <c r="BM633" s="204" t="s">
        <v>5846</v>
      </c>
    </row>
    <row r="634" spans="1:65" s="2" customFormat="1" ht="19.5">
      <c r="A634" s="35"/>
      <c r="B634" s="36"/>
      <c r="C634" s="37"/>
      <c r="D634" s="208" t="s">
        <v>1104</v>
      </c>
      <c r="E634" s="37"/>
      <c r="F634" s="221" t="s">
        <v>5734</v>
      </c>
      <c r="G634" s="37"/>
      <c r="H634" s="37"/>
      <c r="I634" s="116"/>
      <c r="J634" s="37"/>
      <c r="K634" s="37"/>
      <c r="L634" s="40"/>
      <c r="M634" s="222"/>
      <c r="N634" s="223"/>
      <c r="O634" s="65"/>
      <c r="P634" s="65"/>
      <c r="Q634" s="65"/>
      <c r="R634" s="65"/>
      <c r="S634" s="65"/>
      <c r="T634" s="66"/>
      <c r="U634" s="35"/>
      <c r="V634" s="35"/>
      <c r="W634" s="35"/>
      <c r="X634" s="35"/>
      <c r="Y634" s="35"/>
      <c r="Z634" s="35"/>
      <c r="AA634" s="35"/>
      <c r="AB634" s="35"/>
      <c r="AC634" s="35"/>
      <c r="AD634" s="35"/>
      <c r="AE634" s="35"/>
      <c r="AT634" s="18" t="s">
        <v>1104</v>
      </c>
      <c r="AU634" s="18" t="s">
        <v>82</v>
      </c>
    </row>
    <row r="635" spans="1:65" s="2" customFormat="1" ht="16.5" customHeight="1">
      <c r="A635" s="35"/>
      <c r="B635" s="36"/>
      <c r="C635" s="193" t="s">
        <v>747</v>
      </c>
      <c r="D635" s="193" t="s">
        <v>208</v>
      </c>
      <c r="E635" s="194" t="s">
        <v>5847</v>
      </c>
      <c r="F635" s="195" t="s">
        <v>5843</v>
      </c>
      <c r="G635" s="196" t="s">
        <v>211</v>
      </c>
      <c r="H635" s="197">
        <v>1</v>
      </c>
      <c r="I635" s="198"/>
      <c r="J635" s="199">
        <f>ROUND(I635*H635,2)</f>
        <v>0</v>
      </c>
      <c r="K635" s="195" t="s">
        <v>19</v>
      </c>
      <c r="L635" s="40"/>
      <c r="M635" s="200" t="s">
        <v>19</v>
      </c>
      <c r="N635" s="201" t="s">
        <v>43</v>
      </c>
      <c r="O635" s="65"/>
      <c r="P635" s="202">
        <f>O635*H635</f>
        <v>0</v>
      </c>
      <c r="Q635" s="202">
        <v>0</v>
      </c>
      <c r="R635" s="202">
        <f>Q635*H635</f>
        <v>0</v>
      </c>
      <c r="S635" s="202">
        <v>0</v>
      </c>
      <c r="T635" s="203">
        <f>S635*H635</f>
        <v>0</v>
      </c>
      <c r="U635" s="35"/>
      <c r="V635" s="35"/>
      <c r="W635" s="35"/>
      <c r="X635" s="35"/>
      <c r="Y635" s="35"/>
      <c r="Z635" s="35"/>
      <c r="AA635" s="35"/>
      <c r="AB635" s="35"/>
      <c r="AC635" s="35"/>
      <c r="AD635" s="35"/>
      <c r="AE635" s="35"/>
      <c r="AR635" s="204" t="s">
        <v>212</v>
      </c>
      <c r="AT635" s="204" t="s">
        <v>208</v>
      </c>
      <c r="AU635" s="204" t="s">
        <v>82</v>
      </c>
      <c r="AY635" s="18" t="s">
        <v>206</v>
      </c>
      <c r="BE635" s="205">
        <f>IF(N635="základní",J635,0)</f>
        <v>0</v>
      </c>
      <c r="BF635" s="205">
        <f>IF(N635="snížená",J635,0)</f>
        <v>0</v>
      </c>
      <c r="BG635" s="205">
        <f>IF(N635="zákl. přenesená",J635,0)</f>
        <v>0</v>
      </c>
      <c r="BH635" s="205">
        <f>IF(N635="sníž. přenesená",J635,0)</f>
        <v>0</v>
      </c>
      <c r="BI635" s="205">
        <f>IF(N635="nulová",J635,0)</f>
        <v>0</v>
      </c>
      <c r="BJ635" s="18" t="s">
        <v>80</v>
      </c>
      <c r="BK635" s="205">
        <f>ROUND(I635*H635,2)</f>
        <v>0</v>
      </c>
      <c r="BL635" s="18" t="s">
        <v>212</v>
      </c>
      <c r="BM635" s="204" t="s">
        <v>5848</v>
      </c>
    </row>
    <row r="636" spans="1:65" s="2" customFormat="1" ht="19.5">
      <c r="A636" s="35"/>
      <c r="B636" s="36"/>
      <c r="C636" s="37"/>
      <c r="D636" s="208" t="s">
        <v>1104</v>
      </c>
      <c r="E636" s="37"/>
      <c r="F636" s="221" t="s">
        <v>5734</v>
      </c>
      <c r="G636" s="37"/>
      <c r="H636" s="37"/>
      <c r="I636" s="116"/>
      <c r="J636" s="37"/>
      <c r="K636" s="37"/>
      <c r="L636" s="40"/>
      <c r="M636" s="222"/>
      <c r="N636" s="223"/>
      <c r="O636" s="65"/>
      <c r="P636" s="65"/>
      <c r="Q636" s="65"/>
      <c r="R636" s="65"/>
      <c r="S636" s="65"/>
      <c r="T636" s="66"/>
      <c r="U636" s="35"/>
      <c r="V636" s="35"/>
      <c r="W636" s="35"/>
      <c r="X636" s="35"/>
      <c r="Y636" s="35"/>
      <c r="Z636" s="35"/>
      <c r="AA636" s="35"/>
      <c r="AB636" s="35"/>
      <c r="AC636" s="35"/>
      <c r="AD636" s="35"/>
      <c r="AE636" s="35"/>
      <c r="AT636" s="18" t="s">
        <v>1104</v>
      </c>
      <c r="AU636" s="18" t="s">
        <v>82</v>
      </c>
    </row>
    <row r="637" spans="1:65" s="2" customFormat="1" ht="16.5" customHeight="1">
      <c r="A637" s="35"/>
      <c r="B637" s="36"/>
      <c r="C637" s="193" t="s">
        <v>749</v>
      </c>
      <c r="D637" s="193" t="s">
        <v>208</v>
      </c>
      <c r="E637" s="194" t="s">
        <v>5849</v>
      </c>
      <c r="F637" s="195" t="s">
        <v>5802</v>
      </c>
      <c r="G637" s="196" t="s">
        <v>211</v>
      </c>
      <c r="H637" s="197">
        <v>1</v>
      </c>
      <c r="I637" s="198"/>
      <c r="J637" s="199">
        <f>ROUND(I637*H637,2)</f>
        <v>0</v>
      </c>
      <c r="K637" s="195" t="s">
        <v>19</v>
      </c>
      <c r="L637" s="40"/>
      <c r="M637" s="200" t="s">
        <v>19</v>
      </c>
      <c r="N637" s="201" t="s">
        <v>43</v>
      </c>
      <c r="O637" s="65"/>
      <c r="P637" s="202">
        <f>O637*H637</f>
        <v>0</v>
      </c>
      <c r="Q637" s="202">
        <v>0</v>
      </c>
      <c r="R637" s="202">
        <f>Q637*H637</f>
        <v>0</v>
      </c>
      <c r="S637" s="202">
        <v>0</v>
      </c>
      <c r="T637" s="203">
        <f>S637*H637</f>
        <v>0</v>
      </c>
      <c r="U637" s="35"/>
      <c r="V637" s="35"/>
      <c r="W637" s="35"/>
      <c r="X637" s="35"/>
      <c r="Y637" s="35"/>
      <c r="Z637" s="35"/>
      <c r="AA637" s="35"/>
      <c r="AB637" s="35"/>
      <c r="AC637" s="35"/>
      <c r="AD637" s="35"/>
      <c r="AE637" s="35"/>
      <c r="AR637" s="204" t="s">
        <v>212</v>
      </c>
      <c r="AT637" s="204" t="s">
        <v>208</v>
      </c>
      <c r="AU637" s="204" t="s">
        <v>82</v>
      </c>
      <c r="AY637" s="18" t="s">
        <v>206</v>
      </c>
      <c r="BE637" s="205">
        <f>IF(N637="základní",J637,0)</f>
        <v>0</v>
      </c>
      <c r="BF637" s="205">
        <f>IF(N637="snížená",J637,0)</f>
        <v>0</v>
      </c>
      <c r="BG637" s="205">
        <f>IF(N637="zákl. přenesená",J637,0)</f>
        <v>0</v>
      </c>
      <c r="BH637" s="205">
        <f>IF(N637="sníž. přenesená",J637,0)</f>
        <v>0</v>
      </c>
      <c r="BI637" s="205">
        <f>IF(N637="nulová",J637,0)</f>
        <v>0</v>
      </c>
      <c r="BJ637" s="18" t="s">
        <v>80</v>
      </c>
      <c r="BK637" s="205">
        <f>ROUND(I637*H637,2)</f>
        <v>0</v>
      </c>
      <c r="BL637" s="18" t="s">
        <v>212</v>
      </c>
      <c r="BM637" s="204" t="s">
        <v>5850</v>
      </c>
    </row>
    <row r="638" spans="1:65" s="2" customFormat="1" ht="19.5">
      <c r="A638" s="35"/>
      <c r="B638" s="36"/>
      <c r="C638" s="37"/>
      <c r="D638" s="208" t="s">
        <v>1104</v>
      </c>
      <c r="E638" s="37"/>
      <c r="F638" s="221" t="s">
        <v>5800</v>
      </c>
      <c r="G638" s="37"/>
      <c r="H638" s="37"/>
      <c r="I638" s="116"/>
      <c r="J638" s="37"/>
      <c r="K638" s="37"/>
      <c r="L638" s="40"/>
      <c r="M638" s="222"/>
      <c r="N638" s="223"/>
      <c r="O638" s="65"/>
      <c r="P638" s="65"/>
      <c r="Q638" s="65"/>
      <c r="R638" s="65"/>
      <c r="S638" s="65"/>
      <c r="T638" s="66"/>
      <c r="U638" s="35"/>
      <c r="V638" s="35"/>
      <c r="W638" s="35"/>
      <c r="X638" s="35"/>
      <c r="Y638" s="35"/>
      <c r="Z638" s="35"/>
      <c r="AA638" s="35"/>
      <c r="AB638" s="35"/>
      <c r="AC638" s="35"/>
      <c r="AD638" s="35"/>
      <c r="AE638" s="35"/>
      <c r="AT638" s="18" t="s">
        <v>1104</v>
      </c>
      <c r="AU638" s="18" t="s">
        <v>82</v>
      </c>
    </row>
    <row r="639" spans="1:65" s="2" customFormat="1" ht="16.5" customHeight="1">
      <c r="A639" s="35"/>
      <c r="B639" s="36"/>
      <c r="C639" s="193" t="s">
        <v>751</v>
      </c>
      <c r="D639" s="193" t="s">
        <v>208</v>
      </c>
      <c r="E639" s="194" t="s">
        <v>5851</v>
      </c>
      <c r="F639" s="195" t="s">
        <v>5802</v>
      </c>
      <c r="G639" s="196" t="s">
        <v>211</v>
      </c>
      <c r="H639" s="197">
        <v>1</v>
      </c>
      <c r="I639" s="198"/>
      <c r="J639" s="199">
        <f>ROUND(I639*H639,2)</f>
        <v>0</v>
      </c>
      <c r="K639" s="195" t="s">
        <v>19</v>
      </c>
      <c r="L639" s="40"/>
      <c r="M639" s="200" t="s">
        <v>19</v>
      </c>
      <c r="N639" s="201" t="s">
        <v>43</v>
      </c>
      <c r="O639" s="65"/>
      <c r="P639" s="202">
        <f>O639*H639</f>
        <v>0</v>
      </c>
      <c r="Q639" s="202">
        <v>0</v>
      </c>
      <c r="R639" s="202">
        <f>Q639*H639</f>
        <v>0</v>
      </c>
      <c r="S639" s="202">
        <v>0</v>
      </c>
      <c r="T639" s="203">
        <f>S639*H639</f>
        <v>0</v>
      </c>
      <c r="U639" s="35"/>
      <c r="V639" s="35"/>
      <c r="W639" s="35"/>
      <c r="X639" s="35"/>
      <c r="Y639" s="35"/>
      <c r="Z639" s="35"/>
      <c r="AA639" s="35"/>
      <c r="AB639" s="35"/>
      <c r="AC639" s="35"/>
      <c r="AD639" s="35"/>
      <c r="AE639" s="35"/>
      <c r="AR639" s="204" t="s">
        <v>212</v>
      </c>
      <c r="AT639" s="204" t="s">
        <v>208</v>
      </c>
      <c r="AU639" s="204" t="s">
        <v>82</v>
      </c>
      <c r="AY639" s="18" t="s">
        <v>206</v>
      </c>
      <c r="BE639" s="205">
        <f>IF(N639="základní",J639,0)</f>
        <v>0</v>
      </c>
      <c r="BF639" s="205">
        <f>IF(N639="snížená",J639,0)</f>
        <v>0</v>
      </c>
      <c r="BG639" s="205">
        <f>IF(N639="zákl. přenesená",J639,0)</f>
        <v>0</v>
      </c>
      <c r="BH639" s="205">
        <f>IF(N639="sníž. přenesená",J639,0)</f>
        <v>0</v>
      </c>
      <c r="BI639" s="205">
        <f>IF(N639="nulová",J639,0)</f>
        <v>0</v>
      </c>
      <c r="BJ639" s="18" t="s">
        <v>80</v>
      </c>
      <c r="BK639" s="205">
        <f>ROUND(I639*H639,2)</f>
        <v>0</v>
      </c>
      <c r="BL639" s="18" t="s">
        <v>212</v>
      </c>
      <c r="BM639" s="204" t="s">
        <v>5852</v>
      </c>
    </row>
    <row r="640" spans="1:65" s="2" customFormat="1" ht="19.5">
      <c r="A640" s="35"/>
      <c r="B640" s="36"/>
      <c r="C640" s="37"/>
      <c r="D640" s="208" t="s">
        <v>1104</v>
      </c>
      <c r="E640" s="37"/>
      <c r="F640" s="221" t="s">
        <v>5800</v>
      </c>
      <c r="G640" s="37"/>
      <c r="H640" s="37"/>
      <c r="I640" s="116"/>
      <c r="J640" s="37"/>
      <c r="K640" s="37"/>
      <c r="L640" s="40"/>
      <c r="M640" s="222"/>
      <c r="N640" s="223"/>
      <c r="O640" s="65"/>
      <c r="P640" s="65"/>
      <c r="Q640" s="65"/>
      <c r="R640" s="65"/>
      <c r="S640" s="65"/>
      <c r="T640" s="66"/>
      <c r="U640" s="35"/>
      <c r="V640" s="35"/>
      <c r="W640" s="35"/>
      <c r="X640" s="35"/>
      <c r="Y640" s="35"/>
      <c r="Z640" s="35"/>
      <c r="AA640" s="35"/>
      <c r="AB640" s="35"/>
      <c r="AC640" s="35"/>
      <c r="AD640" s="35"/>
      <c r="AE640" s="35"/>
      <c r="AT640" s="18" t="s">
        <v>1104</v>
      </c>
      <c r="AU640" s="18" t="s">
        <v>82</v>
      </c>
    </row>
    <row r="641" spans="1:65" s="2" customFormat="1" ht="16.5" customHeight="1">
      <c r="A641" s="35"/>
      <c r="B641" s="36"/>
      <c r="C641" s="193" t="s">
        <v>753</v>
      </c>
      <c r="D641" s="193" t="s">
        <v>208</v>
      </c>
      <c r="E641" s="194" t="s">
        <v>5853</v>
      </c>
      <c r="F641" s="195" t="s">
        <v>5758</v>
      </c>
      <c r="G641" s="196" t="s">
        <v>211</v>
      </c>
      <c r="H641" s="197">
        <v>1</v>
      </c>
      <c r="I641" s="198"/>
      <c r="J641" s="199">
        <f>ROUND(I641*H641,2)</f>
        <v>0</v>
      </c>
      <c r="K641" s="195" t="s">
        <v>19</v>
      </c>
      <c r="L641" s="40"/>
      <c r="M641" s="200" t="s">
        <v>19</v>
      </c>
      <c r="N641" s="201" t="s">
        <v>43</v>
      </c>
      <c r="O641" s="65"/>
      <c r="P641" s="202">
        <f>O641*H641</f>
        <v>0</v>
      </c>
      <c r="Q641" s="202">
        <v>0</v>
      </c>
      <c r="R641" s="202">
        <f>Q641*H641</f>
        <v>0</v>
      </c>
      <c r="S641" s="202">
        <v>0</v>
      </c>
      <c r="T641" s="203">
        <f>S641*H641</f>
        <v>0</v>
      </c>
      <c r="U641" s="35"/>
      <c r="V641" s="35"/>
      <c r="W641" s="35"/>
      <c r="X641" s="35"/>
      <c r="Y641" s="35"/>
      <c r="Z641" s="35"/>
      <c r="AA641" s="35"/>
      <c r="AB641" s="35"/>
      <c r="AC641" s="35"/>
      <c r="AD641" s="35"/>
      <c r="AE641" s="35"/>
      <c r="AR641" s="204" t="s">
        <v>212</v>
      </c>
      <c r="AT641" s="204" t="s">
        <v>208</v>
      </c>
      <c r="AU641" s="204" t="s">
        <v>82</v>
      </c>
      <c r="AY641" s="18" t="s">
        <v>206</v>
      </c>
      <c r="BE641" s="205">
        <f>IF(N641="základní",J641,0)</f>
        <v>0</v>
      </c>
      <c r="BF641" s="205">
        <f>IF(N641="snížená",J641,0)</f>
        <v>0</v>
      </c>
      <c r="BG641" s="205">
        <f>IF(N641="zákl. přenesená",J641,0)</f>
        <v>0</v>
      </c>
      <c r="BH641" s="205">
        <f>IF(N641="sníž. přenesená",J641,0)</f>
        <v>0</v>
      </c>
      <c r="BI641" s="205">
        <f>IF(N641="nulová",J641,0)</f>
        <v>0</v>
      </c>
      <c r="BJ641" s="18" t="s">
        <v>80</v>
      </c>
      <c r="BK641" s="205">
        <f>ROUND(I641*H641,2)</f>
        <v>0</v>
      </c>
      <c r="BL641" s="18" t="s">
        <v>212</v>
      </c>
      <c r="BM641" s="204" t="s">
        <v>5854</v>
      </c>
    </row>
    <row r="642" spans="1:65" s="2" customFormat="1" ht="19.5">
      <c r="A642" s="35"/>
      <c r="B642" s="36"/>
      <c r="C642" s="37"/>
      <c r="D642" s="208" t="s">
        <v>1104</v>
      </c>
      <c r="E642" s="37"/>
      <c r="F642" s="221" t="s">
        <v>5734</v>
      </c>
      <c r="G642" s="37"/>
      <c r="H642" s="37"/>
      <c r="I642" s="116"/>
      <c r="J642" s="37"/>
      <c r="K642" s="37"/>
      <c r="L642" s="40"/>
      <c r="M642" s="222"/>
      <c r="N642" s="223"/>
      <c r="O642" s="65"/>
      <c r="P642" s="65"/>
      <c r="Q642" s="65"/>
      <c r="R642" s="65"/>
      <c r="S642" s="65"/>
      <c r="T642" s="66"/>
      <c r="U642" s="35"/>
      <c r="V642" s="35"/>
      <c r="W642" s="35"/>
      <c r="X642" s="35"/>
      <c r="Y642" s="35"/>
      <c r="Z642" s="35"/>
      <c r="AA642" s="35"/>
      <c r="AB642" s="35"/>
      <c r="AC642" s="35"/>
      <c r="AD642" s="35"/>
      <c r="AE642" s="35"/>
      <c r="AT642" s="18" t="s">
        <v>1104</v>
      </c>
      <c r="AU642" s="18" t="s">
        <v>82</v>
      </c>
    </row>
    <row r="643" spans="1:65" s="2" customFormat="1" ht="16.5" customHeight="1">
      <c r="A643" s="35"/>
      <c r="B643" s="36"/>
      <c r="C643" s="193" t="s">
        <v>757</v>
      </c>
      <c r="D643" s="193" t="s">
        <v>208</v>
      </c>
      <c r="E643" s="194" t="s">
        <v>5855</v>
      </c>
      <c r="F643" s="195" t="s">
        <v>5832</v>
      </c>
      <c r="G643" s="196" t="s">
        <v>211</v>
      </c>
      <c r="H643" s="197">
        <v>1</v>
      </c>
      <c r="I643" s="198"/>
      <c r="J643" s="199">
        <f>ROUND(I643*H643,2)</f>
        <v>0</v>
      </c>
      <c r="K643" s="195" t="s">
        <v>19</v>
      </c>
      <c r="L643" s="40"/>
      <c r="M643" s="200" t="s">
        <v>19</v>
      </c>
      <c r="N643" s="201" t="s">
        <v>43</v>
      </c>
      <c r="O643" s="65"/>
      <c r="P643" s="202">
        <f>O643*H643</f>
        <v>0</v>
      </c>
      <c r="Q643" s="202">
        <v>0</v>
      </c>
      <c r="R643" s="202">
        <f>Q643*H643</f>
        <v>0</v>
      </c>
      <c r="S643" s="202">
        <v>0</v>
      </c>
      <c r="T643" s="203">
        <f>S643*H643</f>
        <v>0</v>
      </c>
      <c r="U643" s="35"/>
      <c r="V643" s="35"/>
      <c r="W643" s="35"/>
      <c r="X643" s="35"/>
      <c r="Y643" s="35"/>
      <c r="Z643" s="35"/>
      <c r="AA643" s="35"/>
      <c r="AB643" s="35"/>
      <c r="AC643" s="35"/>
      <c r="AD643" s="35"/>
      <c r="AE643" s="35"/>
      <c r="AR643" s="204" t="s">
        <v>212</v>
      </c>
      <c r="AT643" s="204" t="s">
        <v>208</v>
      </c>
      <c r="AU643" s="204" t="s">
        <v>82</v>
      </c>
      <c r="AY643" s="18" t="s">
        <v>206</v>
      </c>
      <c r="BE643" s="205">
        <f>IF(N643="základní",J643,0)</f>
        <v>0</v>
      </c>
      <c r="BF643" s="205">
        <f>IF(N643="snížená",J643,0)</f>
        <v>0</v>
      </c>
      <c r="BG643" s="205">
        <f>IF(N643="zákl. přenesená",J643,0)</f>
        <v>0</v>
      </c>
      <c r="BH643" s="205">
        <f>IF(N643="sníž. přenesená",J643,0)</f>
        <v>0</v>
      </c>
      <c r="BI643" s="205">
        <f>IF(N643="nulová",J643,0)</f>
        <v>0</v>
      </c>
      <c r="BJ643" s="18" t="s">
        <v>80</v>
      </c>
      <c r="BK643" s="205">
        <f>ROUND(I643*H643,2)</f>
        <v>0</v>
      </c>
      <c r="BL643" s="18" t="s">
        <v>212</v>
      </c>
      <c r="BM643" s="204" t="s">
        <v>5856</v>
      </c>
    </row>
    <row r="644" spans="1:65" s="2" customFormat="1" ht="19.5">
      <c r="A644" s="35"/>
      <c r="B644" s="36"/>
      <c r="C644" s="37"/>
      <c r="D644" s="208" t="s">
        <v>1104</v>
      </c>
      <c r="E644" s="37"/>
      <c r="F644" s="221" t="s">
        <v>5734</v>
      </c>
      <c r="G644" s="37"/>
      <c r="H644" s="37"/>
      <c r="I644" s="116"/>
      <c r="J644" s="37"/>
      <c r="K644" s="37"/>
      <c r="L644" s="40"/>
      <c r="M644" s="222"/>
      <c r="N644" s="223"/>
      <c r="O644" s="65"/>
      <c r="P644" s="65"/>
      <c r="Q644" s="65"/>
      <c r="R644" s="65"/>
      <c r="S644" s="65"/>
      <c r="T644" s="66"/>
      <c r="U644" s="35"/>
      <c r="V644" s="35"/>
      <c r="W644" s="35"/>
      <c r="X644" s="35"/>
      <c r="Y644" s="35"/>
      <c r="Z644" s="35"/>
      <c r="AA644" s="35"/>
      <c r="AB644" s="35"/>
      <c r="AC644" s="35"/>
      <c r="AD644" s="35"/>
      <c r="AE644" s="35"/>
      <c r="AT644" s="18" t="s">
        <v>1104</v>
      </c>
      <c r="AU644" s="18" t="s">
        <v>82</v>
      </c>
    </row>
    <row r="645" spans="1:65" s="2" customFormat="1" ht="16.5" customHeight="1">
      <c r="A645" s="35"/>
      <c r="B645" s="36"/>
      <c r="C645" s="193" t="s">
        <v>762</v>
      </c>
      <c r="D645" s="193" t="s">
        <v>208</v>
      </c>
      <c r="E645" s="194" t="s">
        <v>5857</v>
      </c>
      <c r="F645" s="195" t="s">
        <v>5832</v>
      </c>
      <c r="G645" s="196" t="s">
        <v>211</v>
      </c>
      <c r="H645" s="197">
        <v>1</v>
      </c>
      <c r="I645" s="198"/>
      <c r="J645" s="199">
        <f>ROUND(I645*H645,2)</f>
        <v>0</v>
      </c>
      <c r="K645" s="195" t="s">
        <v>19</v>
      </c>
      <c r="L645" s="40"/>
      <c r="M645" s="200" t="s">
        <v>19</v>
      </c>
      <c r="N645" s="201" t="s">
        <v>43</v>
      </c>
      <c r="O645" s="65"/>
      <c r="P645" s="202">
        <f>O645*H645</f>
        <v>0</v>
      </c>
      <c r="Q645" s="202">
        <v>0</v>
      </c>
      <c r="R645" s="202">
        <f>Q645*H645</f>
        <v>0</v>
      </c>
      <c r="S645" s="202">
        <v>0</v>
      </c>
      <c r="T645" s="203">
        <f>S645*H645</f>
        <v>0</v>
      </c>
      <c r="U645" s="35"/>
      <c r="V645" s="35"/>
      <c r="W645" s="35"/>
      <c r="X645" s="35"/>
      <c r="Y645" s="35"/>
      <c r="Z645" s="35"/>
      <c r="AA645" s="35"/>
      <c r="AB645" s="35"/>
      <c r="AC645" s="35"/>
      <c r="AD645" s="35"/>
      <c r="AE645" s="35"/>
      <c r="AR645" s="204" t="s">
        <v>212</v>
      </c>
      <c r="AT645" s="204" t="s">
        <v>208</v>
      </c>
      <c r="AU645" s="204" t="s">
        <v>82</v>
      </c>
      <c r="AY645" s="18" t="s">
        <v>206</v>
      </c>
      <c r="BE645" s="205">
        <f>IF(N645="základní",J645,0)</f>
        <v>0</v>
      </c>
      <c r="BF645" s="205">
        <f>IF(N645="snížená",J645,0)</f>
        <v>0</v>
      </c>
      <c r="BG645" s="205">
        <f>IF(N645="zákl. přenesená",J645,0)</f>
        <v>0</v>
      </c>
      <c r="BH645" s="205">
        <f>IF(N645="sníž. přenesená",J645,0)</f>
        <v>0</v>
      </c>
      <c r="BI645" s="205">
        <f>IF(N645="nulová",J645,0)</f>
        <v>0</v>
      </c>
      <c r="BJ645" s="18" t="s">
        <v>80</v>
      </c>
      <c r="BK645" s="205">
        <f>ROUND(I645*H645,2)</f>
        <v>0</v>
      </c>
      <c r="BL645" s="18" t="s">
        <v>212</v>
      </c>
      <c r="BM645" s="204" t="s">
        <v>5858</v>
      </c>
    </row>
    <row r="646" spans="1:65" s="2" customFormat="1" ht="19.5">
      <c r="A646" s="35"/>
      <c r="B646" s="36"/>
      <c r="C646" s="37"/>
      <c r="D646" s="208" t="s">
        <v>1104</v>
      </c>
      <c r="E646" s="37"/>
      <c r="F646" s="221" t="s">
        <v>5734</v>
      </c>
      <c r="G646" s="37"/>
      <c r="H646" s="37"/>
      <c r="I646" s="116"/>
      <c r="J646" s="37"/>
      <c r="K646" s="37"/>
      <c r="L646" s="40"/>
      <c r="M646" s="222"/>
      <c r="N646" s="223"/>
      <c r="O646" s="65"/>
      <c r="P646" s="65"/>
      <c r="Q646" s="65"/>
      <c r="R646" s="65"/>
      <c r="S646" s="65"/>
      <c r="T646" s="66"/>
      <c r="U646" s="35"/>
      <c r="V646" s="35"/>
      <c r="W646" s="35"/>
      <c r="X646" s="35"/>
      <c r="Y646" s="35"/>
      <c r="Z646" s="35"/>
      <c r="AA646" s="35"/>
      <c r="AB646" s="35"/>
      <c r="AC646" s="35"/>
      <c r="AD646" s="35"/>
      <c r="AE646" s="35"/>
      <c r="AT646" s="18" t="s">
        <v>1104</v>
      </c>
      <c r="AU646" s="18" t="s">
        <v>82</v>
      </c>
    </row>
    <row r="647" spans="1:65" s="2" customFormat="1" ht="16.5" customHeight="1">
      <c r="A647" s="35"/>
      <c r="B647" s="36"/>
      <c r="C647" s="193" t="s">
        <v>766</v>
      </c>
      <c r="D647" s="193" t="s">
        <v>208</v>
      </c>
      <c r="E647" s="194" t="s">
        <v>5859</v>
      </c>
      <c r="F647" s="195" t="s">
        <v>5832</v>
      </c>
      <c r="G647" s="196" t="s">
        <v>211</v>
      </c>
      <c r="H647" s="197">
        <v>1</v>
      </c>
      <c r="I647" s="198"/>
      <c r="J647" s="199">
        <f>ROUND(I647*H647,2)</f>
        <v>0</v>
      </c>
      <c r="K647" s="195" t="s">
        <v>19</v>
      </c>
      <c r="L647" s="40"/>
      <c r="M647" s="200" t="s">
        <v>19</v>
      </c>
      <c r="N647" s="201" t="s">
        <v>43</v>
      </c>
      <c r="O647" s="65"/>
      <c r="P647" s="202">
        <f>O647*H647</f>
        <v>0</v>
      </c>
      <c r="Q647" s="202">
        <v>0</v>
      </c>
      <c r="R647" s="202">
        <f>Q647*H647</f>
        <v>0</v>
      </c>
      <c r="S647" s="202">
        <v>0</v>
      </c>
      <c r="T647" s="203">
        <f>S647*H647</f>
        <v>0</v>
      </c>
      <c r="U647" s="35"/>
      <c r="V647" s="35"/>
      <c r="W647" s="35"/>
      <c r="X647" s="35"/>
      <c r="Y647" s="35"/>
      <c r="Z647" s="35"/>
      <c r="AA647" s="35"/>
      <c r="AB647" s="35"/>
      <c r="AC647" s="35"/>
      <c r="AD647" s="35"/>
      <c r="AE647" s="35"/>
      <c r="AR647" s="204" t="s">
        <v>212</v>
      </c>
      <c r="AT647" s="204" t="s">
        <v>208</v>
      </c>
      <c r="AU647" s="204" t="s">
        <v>82</v>
      </c>
      <c r="AY647" s="18" t="s">
        <v>206</v>
      </c>
      <c r="BE647" s="205">
        <f>IF(N647="základní",J647,0)</f>
        <v>0</v>
      </c>
      <c r="BF647" s="205">
        <f>IF(N647="snížená",J647,0)</f>
        <v>0</v>
      </c>
      <c r="BG647" s="205">
        <f>IF(N647="zákl. přenesená",J647,0)</f>
        <v>0</v>
      </c>
      <c r="BH647" s="205">
        <f>IF(N647="sníž. přenesená",J647,0)</f>
        <v>0</v>
      </c>
      <c r="BI647" s="205">
        <f>IF(N647="nulová",J647,0)</f>
        <v>0</v>
      </c>
      <c r="BJ647" s="18" t="s">
        <v>80</v>
      </c>
      <c r="BK647" s="205">
        <f>ROUND(I647*H647,2)</f>
        <v>0</v>
      </c>
      <c r="BL647" s="18" t="s">
        <v>212</v>
      </c>
      <c r="BM647" s="204" t="s">
        <v>5860</v>
      </c>
    </row>
    <row r="648" spans="1:65" s="2" customFormat="1" ht="19.5">
      <c r="A648" s="35"/>
      <c r="B648" s="36"/>
      <c r="C648" s="37"/>
      <c r="D648" s="208" t="s">
        <v>1104</v>
      </c>
      <c r="E648" s="37"/>
      <c r="F648" s="221" t="s">
        <v>5734</v>
      </c>
      <c r="G648" s="37"/>
      <c r="H648" s="37"/>
      <c r="I648" s="116"/>
      <c r="J648" s="37"/>
      <c r="K648" s="37"/>
      <c r="L648" s="40"/>
      <c r="M648" s="222"/>
      <c r="N648" s="223"/>
      <c r="O648" s="65"/>
      <c r="P648" s="65"/>
      <c r="Q648" s="65"/>
      <c r="R648" s="65"/>
      <c r="S648" s="65"/>
      <c r="T648" s="66"/>
      <c r="U648" s="35"/>
      <c r="V648" s="35"/>
      <c r="W648" s="35"/>
      <c r="X648" s="35"/>
      <c r="Y648" s="35"/>
      <c r="Z648" s="35"/>
      <c r="AA648" s="35"/>
      <c r="AB648" s="35"/>
      <c r="AC648" s="35"/>
      <c r="AD648" s="35"/>
      <c r="AE648" s="35"/>
      <c r="AT648" s="18" t="s">
        <v>1104</v>
      </c>
      <c r="AU648" s="18" t="s">
        <v>82</v>
      </c>
    </row>
    <row r="649" spans="1:65" s="2" customFormat="1" ht="16.5" customHeight="1">
      <c r="A649" s="35"/>
      <c r="B649" s="36"/>
      <c r="C649" s="193" t="s">
        <v>768</v>
      </c>
      <c r="D649" s="193" t="s">
        <v>208</v>
      </c>
      <c r="E649" s="194" t="s">
        <v>5861</v>
      </c>
      <c r="F649" s="195" t="s">
        <v>5832</v>
      </c>
      <c r="G649" s="196" t="s">
        <v>211</v>
      </c>
      <c r="H649" s="197">
        <v>1</v>
      </c>
      <c r="I649" s="198"/>
      <c r="J649" s="199">
        <f>ROUND(I649*H649,2)</f>
        <v>0</v>
      </c>
      <c r="K649" s="195" t="s">
        <v>19</v>
      </c>
      <c r="L649" s="40"/>
      <c r="M649" s="200" t="s">
        <v>19</v>
      </c>
      <c r="N649" s="201" t="s">
        <v>43</v>
      </c>
      <c r="O649" s="65"/>
      <c r="P649" s="202">
        <f>O649*H649</f>
        <v>0</v>
      </c>
      <c r="Q649" s="202">
        <v>0</v>
      </c>
      <c r="R649" s="202">
        <f>Q649*H649</f>
        <v>0</v>
      </c>
      <c r="S649" s="202">
        <v>0</v>
      </c>
      <c r="T649" s="203">
        <f>S649*H649</f>
        <v>0</v>
      </c>
      <c r="U649" s="35"/>
      <c r="V649" s="35"/>
      <c r="W649" s="35"/>
      <c r="X649" s="35"/>
      <c r="Y649" s="35"/>
      <c r="Z649" s="35"/>
      <c r="AA649" s="35"/>
      <c r="AB649" s="35"/>
      <c r="AC649" s="35"/>
      <c r="AD649" s="35"/>
      <c r="AE649" s="35"/>
      <c r="AR649" s="204" t="s">
        <v>212</v>
      </c>
      <c r="AT649" s="204" t="s">
        <v>208</v>
      </c>
      <c r="AU649" s="204" t="s">
        <v>82</v>
      </c>
      <c r="AY649" s="18" t="s">
        <v>206</v>
      </c>
      <c r="BE649" s="205">
        <f>IF(N649="základní",J649,0)</f>
        <v>0</v>
      </c>
      <c r="BF649" s="205">
        <f>IF(N649="snížená",J649,0)</f>
        <v>0</v>
      </c>
      <c r="BG649" s="205">
        <f>IF(N649="zákl. přenesená",J649,0)</f>
        <v>0</v>
      </c>
      <c r="BH649" s="205">
        <f>IF(N649="sníž. přenesená",J649,0)</f>
        <v>0</v>
      </c>
      <c r="BI649" s="205">
        <f>IF(N649="nulová",J649,0)</f>
        <v>0</v>
      </c>
      <c r="BJ649" s="18" t="s">
        <v>80</v>
      </c>
      <c r="BK649" s="205">
        <f>ROUND(I649*H649,2)</f>
        <v>0</v>
      </c>
      <c r="BL649" s="18" t="s">
        <v>212</v>
      </c>
      <c r="BM649" s="204" t="s">
        <v>5862</v>
      </c>
    </row>
    <row r="650" spans="1:65" s="2" customFormat="1" ht="19.5">
      <c r="A650" s="35"/>
      <c r="B650" s="36"/>
      <c r="C650" s="37"/>
      <c r="D650" s="208" t="s">
        <v>1104</v>
      </c>
      <c r="E650" s="37"/>
      <c r="F650" s="221" t="s">
        <v>5734</v>
      </c>
      <c r="G650" s="37"/>
      <c r="H650" s="37"/>
      <c r="I650" s="116"/>
      <c r="J650" s="37"/>
      <c r="K650" s="37"/>
      <c r="L650" s="40"/>
      <c r="M650" s="222"/>
      <c r="N650" s="223"/>
      <c r="O650" s="65"/>
      <c r="P650" s="65"/>
      <c r="Q650" s="65"/>
      <c r="R650" s="65"/>
      <c r="S650" s="65"/>
      <c r="T650" s="66"/>
      <c r="U650" s="35"/>
      <c r="V650" s="35"/>
      <c r="W650" s="35"/>
      <c r="X650" s="35"/>
      <c r="Y650" s="35"/>
      <c r="Z650" s="35"/>
      <c r="AA650" s="35"/>
      <c r="AB650" s="35"/>
      <c r="AC650" s="35"/>
      <c r="AD650" s="35"/>
      <c r="AE650" s="35"/>
      <c r="AT650" s="18" t="s">
        <v>1104</v>
      </c>
      <c r="AU650" s="18" t="s">
        <v>82</v>
      </c>
    </row>
    <row r="651" spans="1:65" s="2" customFormat="1" ht="16.5" customHeight="1">
      <c r="A651" s="35"/>
      <c r="B651" s="36"/>
      <c r="C651" s="193" t="s">
        <v>770</v>
      </c>
      <c r="D651" s="193" t="s">
        <v>208</v>
      </c>
      <c r="E651" s="194" t="s">
        <v>5863</v>
      </c>
      <c r="F651" s="195" t="s">
        <v>5843</v>
      </c>
      <c r="G651" s="196" t="s">
        <v>211</v>
      </c>
      <c r="H651" s="197">
        <v>1</v>
      </c>
      <c r="I651" s="198"/>
      <c r="J651" s="199">
        <f>ROUND(I651*H651,2)</f>
        <v>0</v>
      </c>
      <c r="K651" s="195" t="s">
        <v>19</v>
      </c>
      <c r="L651" s="40"/>
      <c r="M651" s="200" t="s">
        <v>19</v>
      </c>
      <c r="N651" s="201" t="s">
        <v>43</v>
      </c>
      <c r="O651" s="65"/>
      <c r="P651" s="202">
        <f>O651*H651</f>
        <v>0</v>
      </c>
      <c r="Q651" s="202">
        <v>0</v>
      </c>
      <c r="R651" s="202">
        <f>Q651*H651</f>
        <v>0</v>
      </c>
      <c r="S651" s="202">
        <v>0</v>
      </c>
      <c r="T651" s="203">
        <f>S651*H651</f>
        <v>0</v>
      </c>
      <c r="U651" s="35"/>
      <c r="V651" s="35"/>
      <c r="W651" s="35"/>
      <c r="X651" s="35"/>
      <c r="Y651" s="35"/>
      <c r="Z651" s="35"/>
      <c r="AA651" s="35"/>
      <c r="AB651" s="35"/>
      <c r="AC651" s="35"/>
      <c r="AD651" s="35"/>
      <c r="AE651" s="35"/>
      <c r="AR651" s="204" t="s">
        <v>212</v>
      </c>
      <c r="AT651" s="204" t="s">
        <v>208</v>
      </c>
      <c r="AU651" s="204" t="s">
        <v>82</v>
      </c>
      <c r="AY651" s="18" t="s">
        <v>206</v>
      </c>
      <c r="BE651" s="205">
        <f>IF(N651="základní",J651,0)</f>
        <v>0</v>
      </c>
      <c r="BF651" s="205">
        <f>IF(N651="snížená",J651,0)</f>
        <v>0</v>
      </c>
      <c r="BG651" s="205">
        <f>IF(N651="zákl. přenesená",J651,0)</f>
        <v>0</v>
      </c>
      <c r="BH651" s="205">
        <f>IF(N651="sníž. přenesená",J651,0)</f>
        <v>0</v>
      </c>
      <c r="BI651" s="205">
        <f>IF(N651="nulová",J651,0)</f>
        <v>0</v>
      </c>
      <c r="BJ651" s="18" t="s">
        <v>80</v>
      </c>
      <c r="BK651" s="205">
        <f>ROUND(I651*H651,2)</f>
        <v>0</v>
      </c>
      <c r="BL651" s="18" t="s">
        <v>212</v>
      </c>
      <c r="BM651" s="204" t="s">
        <v>5864</v>
      </c>
    </row>
    <row r="652" spans="1:65" s="2" customFormat="1" ht="19.5">
      <c r="A652" s="35"/>
      <c r="B652" s="36"/>
      <c r="C652" s="37"/>
      <c r="D652" s="208" t="s">
        <v>1104</v>
      </c>
      <c r="E652" s="37"/>
      <c r="F652" s="221" t="s">
        <v>5734</v>
      </c>
      <c r="G652" s="37"/>
      <c r="H652" s="37"/>
      <c r="I652" s="116"/>
      <c r="J652" s="37"/>
      <c r="K652" s="37"/>
      <c r="L652" s="40"/>
      <c r="M652" s="222"/>
      <c r="N652" s="223"/>
      <c r="O652" s="65"/>
      <c r="P652" s="65"/>
      <c r="Q652" s="65"/>
      <c r="R652" s="65"/>
      <c r="S652" s="65"/>
      <c r="T652" s="66"/>
      <c r="U652" s="35"/>
      <c r="V652" s="35"/>
      <c r="W652" s="35"/>
      <c r="X652" s="35"/>
      <c r="Y652" s="35"/>
      <c r="Z652" s="35"/>
      <c r="AA652" s="35"/>
      <c r="AB652" s="35"/>
      <c r="AC652" s="35"/>
      <c r="AD652" s="35"/>
      <c r="AE652" s="35"/>
      <c r="AT652" s="18" t="s">
        <v>1104</v>
      </c>
      <c r="AU652" s="18" t="s">
        <v>82</v>
      </c>
    </row>
    <row r="653" spans="1:65" s="2" customFormat="1" ht="16.5" customHeight="1">
      <c r="A653" s="35"/>
      <c r="B653" s="36"/>
      <c r="C653" s="193" t="s">
        <v>774</v>
      </c>
      <c r="D653" s="193" t="s">
        <v>208</v>
      </c>
      <c r="E653" s="194" t="s">
        <v>5865</v>
      </c>
      <c r="F653" s="195" t="s">
        <v>5843</v>
      </c>
      <c r="G653" s="196" t="s">
        <v>211</v>
      </c>
      <c r="H653" s="197">
        <v>1</v>
      </c>
      <c r="I653" s="198"/>
      <c r="J653" s="199">
        <f>ROUND(I653*H653,2)</f>
        <v>0</v>
      </c>
      <c r="K653" s="195" t="s">
        <v>19</v>
      </c>
      <c r="L653" s="40"/>
      <c r="M653" s="200" t="s">
        <v>19</v>
      </c>
      <c r="N653" s="201" t="s">
        <v>43</v>
      </c>
      <c r="O653" s="65"/>
      <c r="P653" s="202">
        <f>O653*H653</f>
        <v>0</v>
      </c>
      <c r="Q653" s="202">
        <v>0</v>
      </c>
      <c r="R653" s="202">
        <f>Q653*H653</f>
        <v>0</v>
      </c>
      <c r="S653" s="202">
        <v>0</v>
      </c>
      <c r="T653" s="203">
        <f>S653*H653</f>
        <v>0</v>
      </c>
      <c r="U653" s="35"/>
      <c r="V653" s="35"/>
      <c r="W653" s="35"/>
      <c r="X653" s="35"/>
      <c r="Y653" s="35"/>
      <c r="Z653" s="35"/>
      <c r="AA653" s="35"/>
      <c r="AB653" s="35"/>
      <c r="AC653" s="35"/>
      <c r="AD653" s="35"/>
      <c r="AE653" s="35"/>
      <c r="AR653" s="204" t="s">
        <v>212</v>
      </c>
      <c r="AT653" s="204" t="s">
        <v>208</v>
      </c>
      <c r="AU653" s="204" t="s">
        <v>82</v>
      </c>
      <c r="AY653" s="18" t="s">
        <v>206</v>
      </c>
      <c r="BE653" s="205">
        <f>IF(N653="základní",J653,0)</f>
        <v>0</v>
      </c>
      <c r="BF653" s="205">
        <f>IF(N653="snížená",J653,0)</f>
        <v>0</v>
      </c>
      <c r="BG653" s="205">
        <f>IF(N653="zákl. přenesená",J653,0)</f>
        <v>0</v>
      </c>
      <c r="BH653" s="205">
        <f>IF(N653="sníž. přenesená",J653,0)</f>
        <v>0</v>
      </c>
      <c r="BI653" s="205">
        <f>IF(N653="nulová",J653,0)</f>
        <v>0</v>
      </c>
      <c r="BJ653" s="18" t="s">
        <v>80</v>
      </c>
      <c r="BK653" s="205">
        <f>ROUND(I653*H653,2)</f>
        <v>0</v>
      </c>
      <c r="BL653" s="18" t="s">
        <v>212</v>
      </c>
      <c r="BM653" s="204" t="s">
        <v>5866</v>
      </c>
    </row>
    <row r="654" spans="1:65" s="2" customFormat="1" ht="19.5">
      <c r="A654" s="35"/>
      <c r="B654" s="36"/>
      <c r="C654" s="37"/>
      <c r="D654" s="208" t="s">
        <v>1104</v>
      </c>
      <c r="E654" s="37"/>
      <c r="F654" s="221" t="s">
        <v>5734</v>
      </c>
      <c r="G654" s="37"/>
      <c r="H654" s="37"/>
      <c r="I654" s="116"/>
      <c r="J654" s="37"/>
      <c r="K654" s="37"/>
      <c r="L654" s="40"/>
      <c r="M654" s="222"/>
      <c r="N654" s="223"/>
      <c r="O654" s="65"/>
      <c r="P654" s="65"/>
      <c r="Q654" s="65"/>
      <c r="R654" s="65"/>
      <c r="S654" s="65"/>
      <c r="T654" s="66"/>
      <c r="U654" s="35"/>
      <c r="V654" s="35"/>
      <c r="W654" s="35"/>
      <c r="X654" s="35"/>
      <c r="Y654" s="35"/>
      <c r="Z654" s="35"/>
      <c r="AA654" s="35"/>
      <c r="AB654" s="35"/>
      <c r="AC654" s="35"/>
      <c r="AD654" s="35"/>
      <c r="AE654" s="35"/>
      <c r="AT654" s="18" t="s">
        <v>1104</v>
      </c>
      <c r="AU654" s="18" t="s">
        <v>82</v>
      </c>
    </row>
    <row r="655" spans="1:65" s="2" customFormat="1" ht="16.5" customHeight="1">
      <c r="A655" s="35"/>
      <c r="B655" s="36"/>
      <c r="C655" s="193" t="s">
        <v>778</v>
      </c>
      <c r="D655" s="193" t="s">
        <v>208</v>
      </c>
      <c r="E655" s="194" t="s">
        <v>5867</v>
      </c>
      <c r="F655" s="195" t="s">
        <v>5843</v>
      </c>
      <c r="G655" s="196" t="s">
        <v>211</v>
      </c>
      <c r="H655" s="197">
        <v>1</v>
      </c>
      <c r="I655" s="198"/>
      <c r="J655" s="199">
        <f>ROUND(I655*H655,2)</f>
        <v>0</v>
      </c>
      <c r="K655" s="195" t="s">
        <v>19</v>
      </c>
      <c r="L655" s="40"/>
      <c r="M655" s="200" t="s">
        <v>19</v>
      </c>
      <c r="N655" s="201" t="s">
        <v>43</v>
      </c>
      <c r="O655" s="65"/>
      <c r="P655" s="202">
        <f>O655*H655</f>
        <v>0</v>
      </c>
      <c r="Q655" s="202">
        <v>0</v>
      </c>
      <c r="R655" s="202">
        <f>Q655*H655</f>
        <v>0</v>
      </c>
      <c r="S655" s="202">
        <v>0</v>
      </c>
      <c r="T655" s="203">
        <f>S655*H655</f>
        <v>0</v>
      </c>
      <c r="U655" s="35"/>
      <c r="V655" s="35"/>
      <c r="W655" s="35"/>
      <c r="X655" s="35"/>
      <c r="Y655" s="35"/>
      <c r="Z655" s="35"/>
      <c r="AA655" s="35"/>
      <c r="AB655" s="35"/>
      <c r="AC655" s="35"/>
      <c r="AD655" s="35"/>
      <c r="AE655" s="35"/>
      <c r="AR655" s="204" t="s">
        <v>212</v>
      </c>
      <c r="AT655" s="204" t="s">
        <v>208</v>
      </c>
      <c r="AU655" s="204" t="s">
        <v>82</v>
      </c>
      <c r="AY655" s="18" t="s">
        <v>206</v>
      </c>
      <c r="BE655" s="205">
        <f>IF(N655="základní",J655,0)</f>
        <v>0</v>
      </c>
      <c r="BF655" s="205">
        <f>IF(N655="snížená",J655,0)</f>
        <v>0</v>
      </c>
      <c r="BG655" s="205">
        <f>IF(N655="zákl. přenesená",J655,0)</f>
        <v>0</v>
      </c>
      <c r="BH655" s="205">
        <f>IF(N655="sníž. přenesená",J655,0)</f>
        <v>0</v>
      </c>
      <c r="BI655" s="205">
        <f>IF(N655="nulová",J655,0)</f>
        <v>0</v>
      </c>
      <c r="BJ655" s="18" t="s">
        <v>80</v>
      </c>
      <c r="BK655" s="205">
        <f>ROUND(I655*H655,2)</f>
        <v>0</v>
      </c>
      <c r="BL655" s="18" t="s">
        <v>212</v>
      </c>
      <c r="BM655" s="204" t="s">
        <v>5868</v>
      </c>
    </row>
    <row r="656" spans="1:65" s="2" customFormat="1" ht="19.5">
      <c r="A656" s="35"/>
      <c r="B656" s="36"/>
      <c r="C656" s="37"/>
      <c r="D656" s="208" t="s">
        <v>1104</v>
      </c>
      <c r="E656" s="37"/>
      <c r="F656" s="221" t="s">
        <v>5734</v>
      </c>
      <c r="G656" s="37"/>
      <c r="H656" s="37"/>
      <c r="I656" s="116"/>
      <c r="J656" s="37"/>
      <c r="K656" s="37"/>
      <c r="L656" s="40"/>
      <c r="M656" s="222"/>
      <c r="N656" s="223"/>
      <c r="O656" s="65"/>
      <c r="P656" s="65"/>
      <c r="Q656" s="65"/>
      <c r="R656" s="65"/>
      <c r="S656" s="65"/>
      <c r="T656" s="66"/>
      <c r="U656" s="35"/>
      <c r="V656" s="35"/>
      <c r="W656" s="35"/>
      <c r="X656" s="35"/>
      <c r="Y656" s="35"/>
      <c r="Z656" s="35"/>
      <c r="AA656" s="35"/>
      <c r="AB656" s="35"/>
      <c r="AC656" s="35"/>
      <c r="AD656" s="35"/>
      <c r="AE656" s="35"/>
      <c r="AT656" s="18" t="s">
        <v>1104</v>
      </c>
      <c r="AU656" s="18" t="s">
        <v>82</v>
      </c>
    </row>
    <row r="657" spans="1:65" s="2" customFormat="1" ht="16.5" customHeight="1">
      <c r="A657" s="35"/>
      <c r="B657" s="36"/>
      <c r="C657" s="193" t="s">
        <v>782</v>
      </c>
      <c r="D657" s="193" t="s">
        <v>208</v>
      </c>
      <c r="E657" s="194" t="s">
        <v>5869</v>
      </c>
      <c r="F657" s="195" t="s">
        <v>5843</v>
      </c>
      <c r="G657" s="196" t="s">
        <v>211</v>
      </c>
      <c r="H657" s="197">
        <v>1</v>
      </c>
      <c r="I657" s="198"/>
      <c r="J657" s="199">
        <f>ROUND(I657*H657,2)</f>
        <v>0</v>
      </c>
      <c r="K657" s="195" t="s">
        <v>19</v>
      </c>
      <c r="L657" s="40"/>
      <c r="M657" s="200" t="s">
        <v>19</v>
      </c>
      <c r="N657" s="201" t="s">
        <v>43</v>
      </c>
      <c r="O657" s="65"/>
      <c r="P657" s="202">
        <f>O657*H657</f>
        <v>0</v>
      </c>
      <c r="Q657" s="202">
        <v>0</v>
      </c>
      <c r="R657" s="202">
        <f>Q657*H657</f>
        <v>0</v>
      </c>
      <c r="S657" s="202">
        <v>0</v>
      </c>
      <c r="T657" s="203">
        <f>S657*H657</f>
        <v>0</v>
      </c>
      <c r="U657" s="35"/>
      <c r="V657" s="35"/>
      <c r="W657" s="35"/>
      <c r="X657" s="35"/>
      <c r="Y657" s="35"/>
      <c r="Z657" s="35"/>
      <c r="AA657" s="35"/>
      <c r="AB657" s="35"/>
      <c r="AC657" s="35"/>
      <c r="AD657" s="35"/>
      <c r="AE657" s="35"/>
      <c r="AR657" s="204" t="s">
        <v>212</v>
      </c>
      <c r="AT657" s="204" t="s">
        <v>208</v>
      </c>
      <c r="AU657" s="204" t="s">
        <v>82</v>
      </c>
      <c r="AY657" s="18" t="s">
        <v>206</v>
      </c>
      <c r="BE657" s="205">
        <f>IF(N657="základní",J657,0)</f>
        <v>0</v>
      </c>
      <c r="BF657" s="205">
        <f>IF(N657="snížená",J657,0)</f>
        <v>0</v>
      </c>
      <c r="BG657" s="205">
        <f>IF(N657="zákl. přenesená",J657,0)</f>
        <v>0</v>
      </c>
      <c r="BH657" s="205">
        <f>IF(N657="sníž. přenesená",J657,0)</f>
        <v>0</v>
      </c>
      <c r="BI657" s="205">
        <f>IF(N657="nulová",J657,0)</f>
        <v>0</v>
      </c>
      <c r="BJ657" s="18" t="s">
        <v>80</v>
      </c>
      <c r="BK657" s="205">
        <f>ROUND(I657*H657,2)</f>
        <v>0</v>
      </c>
      <c r="BL657" s="18" t="s">
        <v>212</v>
      </c>
      <c r="BM657" s="204" t="s">
        <v>5870</v>
      </c>
    </row>
    <row r="658" spans="1:65" s="2" customFormat="1" ht="19.5">
      <c r="A658" s="35"/>
      <c r="B658" s="36"/>
      <c r="C658" s="37"/>
      <c r="D658" s="208" t="s">
        <v>1104</v>
      </c>
      <c r="E658" s="37"/>
      <c r="F658" s="221" t="s">
        <v>5734</v>
      </c>
      <c r="G658" s="37"/>
      <c r="H658" s="37"/>
      <c r="I658" s="116"/>
      <c r="J658" s="37"/>
      <c r="K658" s="37"/>
      <c r="L658" s="40"/>
      <c r="M658" s="222"/>
      <c r="N658" s="223"/>
      <c r="O658" s="65"/>
      <c r="P658" s="65"/>
      <c r="Q658" s="65"/>
      <c r="R658" s="65"/>
      <c r="S658" s="65"/>
      <c r="T658" s="66"/>
      <c r="U658" s="35"/>
      <c r="V658" s="35"/>
      <c r="W658" s="35"/>
      <c r="X658" s="35"/>
      <c r="Y658" s="35"/>
      <c r="Z658" s="35"/>
      <c r="AA658" s="35"/>
      <c r="AB658" s="35"/>
      <c r="AC658" s="35"/>
      <c r="AD658" s="35"/>
      <c r="AE658" s="35"/>
      <c r="AT658" s="18" t="s">
        <v>1104</v>
      </c>
      <c r="AU658" s="18" t="s">
        <v>82</v>
      </c>
    </row>
    <row r="659" spans="1:65" s="2" customFormat="1" ht="16.5" customHeight="1">
      <c r="A659" s="35"/>
      <c r="B659" s="36"/>
      <c r="C659" s="193" t="s">
        <v>784</v>
      </c>
      <c r="D659" s="193" t="s">
        <v>208</v>
      </c>
      <c r="E659" s="194" t="s">
        <v>5871</v>
      </c>
      <c r="F659" s="195" t="s">
        <v>5742</v>
      </c>
      <c r="G659" s="196" t="s">
        <v>211</v>
      </c>
      <c r="H659" s="197">
        <v>1</v>
      </c>
      <c r="I659" s="198"/>
      <c r="J659" s="199">
        <f>ROUND(I659*H659,2)</f>
        <v>0</v>
      </c>
      <c r="K659" s="195" t="s">
        <v>19</v>
      </c>
      <c r="L659" s="40"/>
      <c r="M659" s="200" t="s">
        <v>19</v>
      </c>
      <c r="N659" s="201" t="s">
        <v>43</v>
      </c>
      <c r="O659" s="65"/>
      <c r="P659" s="202">
        <f>O659*H659</f>
        <v>0</v>
      </c>
      <c r="Q659" s="202">
        <v>0</v>
      </c>
      <c r="R659" s="202">
        <f>Q659*H659</f>
        <v>0</v>
      </c>
      <c r="S659" s="202">
        <v>0</v>
      </c>
      <c r="T659" s="203">
        <f>S659*H659</f>
        <v>0</v>
      </c>
      <c r="U659" s="35"/>
      <c r="V659" s="35"/>
      <c r="W659" s="35"/>
      <c r="X659" s="35"/>
      <c r="Y659" s="35"/>
      <c r="Z659" s="35"/>
      <c r="AA659" s="35"/>
      <c r="AB659" s="35"/>
      <c r="AC659" s="35"/>
      <c r="AD659" s="35"/>
      <c r="AE659" s="35"/>
      <c r="AR659" s="204" t="s">
        <v>212</v>
      </c>
      <c r="AT659" s="204" t="s">
        <v>208</v>
      </c>
      <c r="AU659" s="204" t="s">
        <v>82</v>
      </c>
      <c r="AY659" s="18" t="s">
        <v>206</v>
      </c>
      <c r="BE659" s="205">
        <f>IF(N659="základní",J659,0)</f>
        <v>0</v>
      </c>
      <c r="BF659" s="205">
        <f>IF(N659="snížená",J659,0)</f>
        <v>0</v>
      </c>
      <c r="BG659" s="205">
        <f>IF(N659="zákl. přenesená",J659,0)</f>
        <v>0</v>
      </c>
      <c r="BH659" s="205">
        <f>IF(N659="sníž. přenesená",J659,0)</f>
        <v>0</v>
      </c>
      <c r="BI659" s="205">
        <f>IF(N659="nulová",J659,0)</f>
        <v>0</v>
      </c>
      <c r="BJ659" s="18" t="s">
        <v>80</v>
      </c>
      <c r="BK659" s="205">
        <f>ROUND(I659*H659,2)</f>
        <v>0</v>
      </c>
      <c r="BL659" s="18" t="s">
        <v>212</v>
      </c>
      <c r="BM659" s="204" t="s">
        <v>5872</v>
      </c>
    </row>
    <row r="660" spans="1:65" s="2" customFormat="1" ht="19.5">
      <c r="A660" s="35"/>
      <c r="B660" s="36"/>
      <c r="C660" s="37"/>
      <c r="D660" s="208" t="s">
        <v>1104</v>
      </c>
      <c r="E660" s="37"/>
      <c r="F660" s="221" t="s">
        <v>5734</v>
      </c>
      <c r="G660" s="37"/>
      <c r="H660" s="37"/>
      <c r="I660" s="116"/>
      <c r="J660" s="37"/>
      <c r="K660" s="37"/>
      <c r="L660" s="40"/>
      <c r="M660" s="222"/>
      <c r="N660" s="223"/>
      <c r="O660" s="65"/>
      <c r="P660" s="65"/>
      <c r="Q660" s="65"/>
      <c r="R660" s="65"/>
      <c r="S660" s="65"/>
      <c r="T660" s="66"/>
      <c r="U660" s="35"/>
      <c r="V660" s="35"/>
      <c r="W660" s="35"/>
      <c r="X660" s="35"/>
      <c r="Y660" s="35"/>
      <c r="Z660" s="35"/>
      <c r="AA660" s="35"/>
      <c r="AB660" s="35"/>
      <c r="AC660" s="35"/>
      <c r="AD660" s="35"/>
      <c r="AE660" s="35"/>
      <c r="AT660" s="18" t="s">
        <v>1104</v>
      </c>
      <c r="AU660" s="18" t="s">
        <v>82</v>
      </c>
    </row>
    <row r="661" spans="1:65" s="2" customFormat="1" ht="16.5" customHeight="1">
      <c r="A661" s="35"/>
      <c r="B661" s="36"/>
      <c r="C661" s="193" t="s">
        <v>786</v>
      </c>
      <c r="D661" s="193" t="s">
        <v>208</v>
      </c>
      <c r="E661" s="194" t="s">
        <v>5873</v>
      </c>
      <c r="F661" s="195" t="s">
        <v>5843</v>
      </c>
      <c r="G661" s="196" t="s">
        <v>211</v>
      </c>
      <c r="H661" s="197">
        <v>1</v>
      </c>
      <c r="I661" s="198"/>
      <c r="J661" s="199">
        <f>ROUND(I661*H661,2)</f>
        <v>0</v>
      </c>
      <c r="K661" s="195" t="s">
        <v>19</v>
      </c>
      <c r="L661" s="40"/>
      <c r="M661" s="200" t="s">
        <v>19</v>
      </c>
      <c r="N661" s="201" t="s">
        <v>43</v>
      </c>
      <c r="O661" s="65"/>
      <c r="P661" s="202">
        <f>O661*H661</f>
        <v>0</v>
      </c>
      <c r="Q661" s="202">
        <v>0</v>
      </c>
      <c r="R661" s="202">
        <f>Q661*H661</f>
        <v>0</v>
      </c>
      <c r="S661" s="202">
        <v>0</v>
      </c>
      <c r="T661" s="203">
        <f>S661*H661</f>
        <v>0</v>
      </c>
      <c r="U661" s="35"/>
      <c r="V661" s="35"/>
      <c r="W661" s="35"/>
      <c r="X661" s="35"/>
      <c r="Y661" s="35"/>
      <c r="Z661" s="35"/>
      <c r="AA661" s="35"/>
      <c r="AB661" s="35"/>
      <c r="AC661" s="35"/>
      <c r="AD661" s="35"/>
      <c r="AE661" s="35"/>
      <c r="AR661" s="204" t="s">
        <v>212</v>
      </c>
      <c r="AT661" s="204" t="s">
        <v>208</v>
      </c>
      <c r="AU661" s="204" t="s">
        <v>82</v>
      </c>
      <c r="AY661" s="18" t="s">
        <v>206</v>
      </c>
      <c r="BE661" s="205">
        <f>IF(N661="základní",J661,0)</f>
        <v>0</v>
      </c>
      <c r="BF661" s="205">
        <f>IF(N661="snížená",J661,0)</f>
        <v>0</v>
      </c>
      <c r="BG661" s="205">
        <f>IF(N661="zákl. přenesená",J661,0)</f>
        <v>0</v>
      </c>
      <c r="BH661" s="205">
        <f>IF(N661="sníž. přenesená",J661,0)</f>
        <v>0</v>
      </c>
      <c r="BI661" s="205">
        <f>IF(N661="nulová",J661,0)</f>
        <v>0</v>
      </c>
      <c r="BJ661" s="18" t="s">
        <v>80</v>
      </c>
      <c r="BK661" s="205">
        <f>ROUND(I661*H661,2)</f>
        <v>0</v>
      </c>
      <c r="BL661" s="18" t="s">
        <v>212</v>
      </c>
      <c r="BM661" s="204" t="s">
        <v>5874</v>
      </c>
    </row>
    <row r="662" spans="1:65" s="2" customFormat="1" ht="19.5">
      <c r="A662" s="35"/>
      <c r="B662" s="36"/>
      <c r="C662" s="37"/>
      <c r="D662" s="208" t="s">
        <v>1104</v>
      </c>
      <c r="E662" s="37"/>
      <c r="F662" s="221" t="s">
        <v>5734</v>
      </c>
      <c r="G662" s="37"/>
      <c r="H662" s="37"/>
      <c r="I662" s="116"/>
      <c r="J662" s="37"/>
      <c r="K662" s="37"/>
      <c r="L662" s="40"/>
      <c r="M662" s="222"/>
      <c r="N662" s="223"/>
      <c r="O662" s="65"/>
      <c r="P662" s="65"/>
      <c r="Q662" s="65"/>
      <c r="R662" s="65"/>
      <c r="S662" s="65"/>
      <c r="T662" s="66"/>
      <c r="U662" s="35"/>
      <c r="V662" s="35"/>
      <c r="W662" s="35"/>
      <c r="X662" s="35"/>
      <c r="Y662" s="35"/>
      <c r="Z662" s="35"/>
      <c r="AA662" s="35"/>
      <c r="AB662" s="35"/>
      <c r="AC662" s="35"/>
      <c r="AD662" s="35"/>
      <c r="AE662" s="35"/>
      <c r="AT662" s="18" t="s">
        <v>1104</v>
      </c>
      <c r="AU662" s="18" t="s">
        <v>82</v>
      </c>
    </row>
    <row r="663" spans="1:65" s="2" customFormat="1" ht="16.5" customHeight="1">
      <c r="A663" s="35"/>
      <c r="B663" s="36"/>
      <c r="C663" s="193" t="s">
        <v>788</v>
      </c>
      <c r="D663" s="193" t="s">
        <v>208</v>
      </c>
      <c r="E663" s="194" t="s">
        <v>5875</v>
      </c>
      <c r="F663" s="195" t="s">
        <v>5843</v>
      </c>
      <c r="G663" s="196" t="s">
        <v>211</v>
      </c>
      <c r="H663" s="197">
        <v>1</v>
      </c>
      <c r="I663" s="198"/>
      <c r="J663" s="199">
        <f>ROUND(I663*H663,2)</f>
        <v>0</v>
      </c>
      <c r="K663" s="195" t="s">
        <v>19</v>
      </c>
      <c r="L663" s="40"/>
      <c r="M663" s="200" t="s">
        <v>19</v>
      </c>
      <c r="N663" s="201" t="s">
        <v>43</v>
      </c>
      <c r="O663" s="65"/>
      <c r="P663" s="202">
        <f>O663*H663</f>
        <v>0</v>
      </c>
      <c r="Q663" s="202">
        <v>0</v>
      </c>
      <c r="R663" s="202">
        <f>Q663*H663</f>
        <v>0</v>
      </c>
      <c r="S663" s="202">
        <v>0</v>
      </c>
      <c r="T663" s="203">
        <f>S663*H663</f>
        <v>0</v>
      </c>
      <c r="U663" s="35"/>
      <c r="V663" s="35"/>
      <c r="W663" s="35"/>
      <c r="X663" s="35"/>
      <c r="Y663" s="35"/>
      <c r="Z663" s="35"/>
      <c r="AA663" s="35"/>
      <c r="AB663" s="35"/>
      <c r="AC663" s="35"/>
      <c r="AD663" s="35"/>
      <c r="AE663" s="35"/>
      <c r="AR663" s="204" t="s">
        <v>212</v>
      </c>
      <c r="AT663" s="204" t="s">
        <v>208</v>
      </c>
      <c r="AU663" s="204" t="s">
        <v>82</v>
      </c>
      <c r="AY663" s="18" t="s">
        <v>206</v>
      </c>
      <c r="BE663" s="205">
        <f>IF(N663="základní",J663,0)</f>
        <v>0</v>
      </c>
      <c r="BF663" s="205">
        <f>IF(N663="snížená",J663,0)</f>
        <v>0</v>
      </c>
      <c r="BG663" s="205">
        <f>IF(N663="zákl. přenesená",J663,0)</f>
        <v>0</v>
      </c>
      <c r="BH663" s="205">
        <f>IF(N663="sníž. přenesená",J663,0)</f>
        <v>0</v>
      </c>
      <c r="BI663" s="205">
        <f>IF(N663="nulová",J663,0)</f>
        <v>0</v>
      </c>
      <c r="BJ663" s="18" t="s">
        <v>80</v>
      </c>
      <c r="BK663" s="205">
        <f>ROUND(I663*H663,2)</f>
        <v>0</v>
      </c>
      <c r="BL663" s="18" t="s">
        <v>212</v>
      </c>
      <c r="BM663" s="204" t="s">
        <v>5876</v>
      </c>
    </row>
    <row r="664" spans="1:65" s="2" customFormat="1" ht="19.5">
      <c r="A664" s="35"/>
      <c r="B664" s="36"/>
      <c r="C664" s="37"/>
      <c r="D664" s="208" t="s">
        <v>1104</v>
      </c>
      <c r="E664" s="37"/>
      <c r="F664" s="221" t="s">
        <v>5734</v>
      </c>
      <c r="G664" s="37"/>
      <c r="H664" s="37"/>
      <c r="I664" s="116"/>
      <c r="J664" s="37"/>
      <c r="K664" s="37"/>
      <c r="L664" s="40"/>
      <c r="M664" s="222"/>
      <c r="N664" s="223"/>
      <c r="O664" s="65"/>
      <c r="P664" s="65"/>
      <c r="Q664" s="65"/>
      <c r="R664" s="65"/>
      <c r="S664" s="65"/>
      <c r="T664" s="66"/>
      <c r="U664" s="35"/>
      <c r="V664" s="35"/>
      <c r="W664" s="35"/>
      <c r="X664" s="35"/>
      <c r="Y664" s="35"/>
      <c r="Z664" s="35"/>
      <c r="AA664" s="35"/>
      <c r="AB664" s="35"/>
      <c r="AC664" s="35"/>
      <c r="AD664" s="35"/>
      <c r="AE664" s="35"/>
      <c r="AT664" s="18" t="s">
        <v>1104</v>
      </c>
      <c r="AU664" s="18" t="s">
        <v>82</v>
      </c>
    </row>
    <row r="665" spans="1:65" s="2" customFormat="1" ht="16.5" customHeight="1">
      <c r="A665" s="35"/>
      <c r="B665" s="36"/>
      <c r="C665" s="193" t="s">
        <v>791</v>
      </c>
      <c r="D665" s="193" t="s">
        <v>208</v>
      </c>
      <c r="E665" s="194" t="s">
        <v>5877</v>
      </c>
      <c r="F665" s="195" t="s">
        <v>5802</v>
      </c>
      <c r="G665" s="196" t="s">
        <v>211</v>
      </c>
      <c r="H665" s="197">
        <v>1</v>
      </c>
      <c r="I665" s="198"/>
      <c r="J665" s="199">
        <f>ROUND(I665*H665,2)</f>
        <v>0</v>
      </c>
      <c r="K665" s="195" t="s">
        <v>19</v>
      </c>
      <c r="L665" s="40"/>
      <c r="M665" s="200" t="s">
        <v>19</v>
      </c>
      <c r="N665" s="201" t="s">
        <v>43</v>
      </c>
      <c r="O665" s="65"/>
      <c r="P665" s="202">
        <f>O665*H665</f>
        <v>0</v>
      </c>
      <c r="Q665" s="202">
        <v>0</v>
      </c>
      <c r="R665" s="202">
        <f>Q665*H665</f>
        <v>0</v>
      </c>
      <c r="S665" s="202">
        <v>0</v>
      </c>
      <c r="T665" s="203">
        <f>S665*H665</f>
        <v>0</v>
      </c>
      <c r="U665" s="35"/>
      <c r="V665" s="35"/>
      <c r="W665" s="35"/>
      <c r="X665" s="35"/>
      <c r="Y665" s="35"/>
      <c r="Z665" s="35"/>
      <c r="AA665" s="35"/>
      <c r="AB665" s="35"/>
      <c r="AC665" s="35"/>
      <c r="AD665" s="35"/>
      <c r="AE665" s="35"/>
      <c r="AR665" s="204" t="s">
        <v>212</v>
      </c>
      <c r="AT665" s="204" t="s">
        <v>208</v>
      </c>
      <c r="AU665" s="204" t="s">
        <v>82</v>
      </c>
      <c r="AY665" s="18" t="s">
        <v>206</v>
      </c>
      <c r="BE665" s="205">
        <f>IF(N665="základní",J665,0)</f>
        <v>0</v>
      </c>
      <c r="BF665" s="205">
        <f>IF(N665="snížená",J665,0)</f>
        <v>0</v>
      </c>
      <c r="BG665" s="205">
        <f>IF(N665="zákl. přenesená",J665,0)</f>
        <v>0</v>
      </c>
      <c r="BH665" s="205">
        <f>IF(N665="sníž. přenesená",J665,0)</f>
        <v>0</v>
      </c>
      <c r="BI665" s="205">
        <f>IF(N665="nulová",J665,0)</f>
        <v>0</v>
      </c>
      <c r="BJ665" s="18" t="s">
        <v>80</v>
      </c>
      <c r="BK665" s="205">
        <f>ROUND(I665*H665,2)</f>
        <v>0</v>
      </c>
      <c r="BL665" s="18" t="s">
        <v>212</v>
      </c>
      <c r="BM665" s="204" t="s">
        <v>5878</v>
      </c>
    </row>
    <row r="666" spans="1:65" s="2" customFormat="1" ht="19.5">
      <c r="A666" s="35"/>
      <c r="B666" s="36"/>
      <c r="C666" s="37"/>
      <c r="D666" s="208" t="s">
        <v>1104</v>
      </c>
      <c r="E666" s="37"/>
      <c r="F666" s="221" t="s">
        <v>5800</v>
      </c>
      <c r="G666" s="37"/>
      <c r="H666" s="37"/>
      <c r="I666" s="116"/>
      <c r="J666" s="37"/>
      <c r="K666" s="37"/>
      <c r="L666" s="40"/>
      <c r="M666" s="222"/>
      <c r="N666" s="223"/>
      <c r="O666" s="65"/>
      <c r="P666" s="65"/>
      <c r="Q666" s="65"/>
      <c r="R666" s="65"/>
      <c r="S666" s="65"/>
      <c r="T666" s="66"/>
      <c r="U666" s="35"/>
      <c r="V666" s="35"/>
      <c r="W666" s="35"/>
      <c r="X666" s="35"/>
      <c r="Y666" s="35"/>
      <c r="Z666" s="35"/>
      <c r="AA666" s="35"/>
      <c r="AB666" s="35"/>
      <c r="AC666" s="35"/>
      <c r="AD666" s="35"/>
      <c r="AE666" s="35"/>
      <c r="AT666" s="18" t="s">
        <v>1104</v>
      </c>
      <c r="AU666" s="18" t="s">
        <v>82</v>
      </c>
    </row>
    <row r="667" spans="1:65" s="2" customFormat="1" ht="16.5" customHeight="1">
      <c r="A667" s="35"/>
      <c r="B667" s="36"/>
      <c r="C667" s="193" t="s">
        <v>793</v>
      </c>
      <c r="D667" s="193" t="s">
        <v>208</v>
      </c>
      <c r="E667" s="194" t="s">
        <v>5879</v>
      </c>
      <c r="F667" s="195" t="s">
        <v>5802</v>
      </c>
      <c r="G667" s="196" t="s">
        <v>211</v>
      </c>
      <c r="H667" s="197">
        <v>1</v>
      </c>
      <c r="I667" s="198"/>
      <c r="J667" s="199">
        <f>ROUND(I667*H667,2)</f>
        <v>0</v>
      </c>
      <c r="K667" s="195" t="s">
        <v>19</v>
      </c>
      <c r="L667" s="40"/>
      <c r="M667" s="200" t="s">
        <v>19</v>
      </c>
      <c r="N667" s="201" t="s">
        <v>43</v>
      </c>
      <c r="O667" s="65"/>
      <c r="P667" s="202">
        <f>O667*H667</f>
        <v>0</v>
      </c>
      <c r="Q667" s="202">
        <v>0</v>
      </c>
      <c r="R667" s="202">
        <f>Q667*H667</f>
        <v>0</v>
      </c>
      <c r="S667" s="202">
        <v>0</v>
      </c>
      <c r="T667" s="203">
        <f>S667*H667</f>
        <v>0</v>
      </c>
      <c r="U667" s="35"/>
      <c r="V667" s="35"/>
      <c r="W667" s="35"/>
      <c r="X667" s="35"/>
      <c r="Y667" s="35"/>
      <c r="Z667" s="35"/>
      <c r="AA667" s="35"/>
      <c r="AB667" s="35"/>
      <c r="AC667" s="35"/>
      <c r="AD667" s="35"/>
      <c r="AE667" s="35"/>
      <c r="AR667" s="204" t="s">
        <v>212</v>
      </c>
      <c r="AT667" s="204" t="s">
        <v>208</v>
      </c>
      <c r="AU667" s="204" t="s">
        <v>82</v>
      </c>
      <c r="AY667" s="18" t="s">
        <v>206</v>
      </c>
      <c r="BE667" s="205">
        <f>IF(N667="základní",J667,0)</f>
        <v>0</v>
      </c>
      <c r="BF667" s="205">
        <f>IF(N667="snížená",J667,0)</f>
        <v>0</v>
      </c>
      <c r="BG667" s="205">
        <f>IF(N667="zákl. přenesená",J667,0)</f>
        <v>0</v>
      </c>
      <c r="BH667" s="205">
        <f>IF(N667="sníž. přenesená",J667,0)</f>
        <v>0</v>
      </c>
      <c r="BI667" s="205">
        <f>IF(N667="nulová",J667,0)</f>
        <v>0</v>
      </c>
      <c r="BJ667" s="18" t="s">
        <v>80</v>
      </c>
      <c r="BK667" s="205">
        <f>ROUND(I667*H667,2)</f>
        <v>0</v>
      </c>
      <c r="BL667" s="18" t="s">
        <v>212</v>
      </c>
      <c r="BM667" s="204" t="s">
        <v>5880</v>
      </c>
    </row>
    <row r="668" spans="1:65" s="2" customFormat="1" ht="19.5">
      <c r="A668" s="35"/>
      <c r="B668" s="36"/>
      <c r="C668" s="37"/>
      <c r="D668" s="208" t="s">
        <v>1104</v>
      </c>
      <c r="E668" s="37"/>
      <c r="F668" s="221" t="s">
        <v>5800</v>
      </c>
      <c r="G668" s="37"/>
      <c r="H668" s="37"/>
      <c r="I668" s="116"/>
      <c r="J668" s="37"/>
      <c r="K668" s="37"/>
      <c r="L668" s="40"/>
      <c r="M668" s="222"/>
      <c r="N668" s="223"/>
      <c r="O668" s="65"/>
      <c r="P668" s="65"/>
      <c r="Q668" s="65"/>
      <c r="R668" s="65"/>
      <c r="S668" s="65"/>
      <c r="T668" s="66"/>
      <c r="U668" s="35"/>
      <c r="V668" s="35"/>
      <c r="W668" s="35"/>
      <c r="X668" s="35"/>
      <c r="Y668" s="35"/>
      <c r="Z668" s="35"/>
      <c r="AA668" s="35"/>
      <c r="AB668" s="35"/>
      <c r="AC668" s="35"/>
      <c r="AD668" s="35"/>
      <c r="AE668" s="35"/>
      <c r="AT668" s="18" t="s">
        <v>1104</v>
      </c>
      <c r="AU668" s="18" t="s">
        <v>82</v>
      </c>
    </row>
    <row r="669" spans="1:65" s="2" customFormat="1" ht="16.5" customHeight="1">
      <c r="A669" s="35"/>
      <c r="B669" s="36"/>
      <c r="C669" s="193" t="s">
        <v>796</v>
      </c>
      <c r="D669" s="193" t="s">
        <v>208</v>
      </c>
      <c r="E669" s="194" t="s">
        <v>5881</v>
      </c>
      <c r="F669" s="195" t="s">
        <v>5832</v>
      </c>
      <c r="G669" s="196" t="s">
        <v>211</v>
      </c>
      <c r="H669" s="197">
        <v>1</v>
      </c>
      <c r="I669" s="198"/>
      <c r="J669" s="199">
        <f>ROUND(I669*H669,2)</f>
        <v>0</v>
      </c>
      <c r="K669" s="195" t="s">
        <v>19</v>
      </c>
      <c r="L669" s="40"/>
      <c r="M669" s="200" t="s">
        <v>19</v>
      </c>
      <c r="N669" s="201" t="s">
        <v>43</v>
      </c>
      <c r="O669" s="65"/>
      <c r="P669" s="202">
        <f>O669*H669</f>
        <v>0</v>
      </c>
      <c r="Q669" s="202">
        <v>0</v>
      </c>
      <c r="R669" s="202">
        <f>Q669*H669</f>
        <v>0</v>
      </c>
      <c r="S669" s="202">
        <v>0</v>
      </c>
      <c r="T669" s="203">
        <f>S669*H669</f>
        <v>0</v>
      </c>
      <c r="U669" s="35"/>
      <c r="V669" s="35"/>
      <c r="W669" s="35"/>
      <c r="X669" s="35"/>
      <c r="Y669" s="35"/>
      <c r="Z669" s="35"/>
      <c r="AA669" s="35"/>
      <c r="AB669" s="35"/>
      <c r="AC669" s="35"/>
      <c r="AD669" s="35"/>
      <c r="AE669" s="35"/>
      <c r="AR669" s="204" t="s">
        <v>212</v>
      </c>
      <c r="AT669" s="204" t="s">
        <v>208</v>
      </c>
      <c r="AU669" s="204" t="s">
        <v>82</v>
      </c>
      <c r="AY669" s="18" t="s">
        <v>206</v>
      </c>
      <c r="BE669" s="205">
        <f>IF(N669="základní",J669,0)</f>
        <v>0</v>
      </c>
      <c r="BF669" s="205">
        <f>IF(N669="snížená",J669,0)</f>
        <v>0</v>
      </c>
      <c r="BG669" s="205">
        <f>IF(N669="zákl. přenesená",J669,0)</f>
        <v>0</v>
      </c>
      <c r="BH669" s="205">
        <f>IF(N669="sníž. přenesená",J669,0)</f>
        <v>0</v>
      </c>
      <c r="BI669" s="205">
        <f>IF(N669="nulová",J669,0)</f>
        <v>0</v>
      </c>
      <c r="BJ669" s="18" t="s">
        <v>80</v>
      </c>
      <c r="BK669" s="205">
        <f>ROUND(I669*H669,2)</f>
        <v>0</v>
      </c>
      <c r="BL669" s="18" t="s">
        <v>212</v>
      </c>
      <c r="BM669" s="204" t="s">
        <v>5882</v>
      </c>
    </row>
    <row r="670" spans="1:65" s="2" customFormat="1" ht="19.5">
      <c r="A670" s="35"/>
      <c r="B670" s="36"/>
      <c r="C670" s="37"/>
      <c r="D670" s="208" t="s">
        <v>1104</v>
      </c>
      <c r="E670" s="37"/>
      <c r="F670" s="221" t="s">
        <v>5734</v>
      </c>
      <c r="G670" s="37"/>
      <c r="H670" s="37"/>
      <c r="I670" s="116"/>
      <c r="J670" s="37"/>
      <c r="K670" s="37"/>
      <c r="L670" s="40"/>
      <c r="M670" s="222"/>
      <c r="N670" s="223"/>
      <c r="O670" s="65"/>
      <c r="P670" s="65"/>
      <c r="Q670" s="65"/>
      <c r="R670" s="65"/>
      <c r="S670" s="65"/>
      <c r="T670" s="66"/>
      <c r="U670" s="35"/>
      <c r="V670" s="35"/>
      <c r="W670" s="35"/>
      <c r="X670" s="35"/>
      <c r="Y670" s="35"/>
      <c r="Z670" s="35"/>
      <c r="AA670" s="35"/>
      <c r="AB670" s="35"/>
      <c r="AC670" s="35"/>
      <c r="AD670" s="35"/>
      <c r="AE670" s="35"/>
      <c r="AT670" s="18" t="s">
        <v>1104</v>
      </c>
      <c r="AU670" s="18" t="s">
        <v>82</v>
      </c>
    </row>
    <row r="671" spans="1:65" s="2" customFormat="1" ht="16.5" customHeight="1">
      <c r="A671" s="35"/>
      <c r="B671" s="36"/>
      <c r="C671" s="193" t="s">
        <v>798</v>
      </c>
      <c r="D671" s="193" t="s">
        <v>208</v>
      </c>
      <c r="E671" s="194" t="s">
        <v>5883</v>
      </c>
      <c r="F671" s="195" t="s">
        <v>5832</v>
      </c>
      <c r="G671" s="196" t="s">
        <v>211</v>
      </c>
      <c r="H671" s="197">
        <v>1</v>
      </c>
      <c r="I671" s="198"/>
      <c r="J671" s="199">
        <f>ROUND(I671*H671,2)</f>
        <v>0</v>
      </c>
      <c r="K671" s="195" t="s">
        <v>19</v>
      </c>
      <c r="L671" s="40"/>
      <c r="M671" s="200" t="s">
        <v>19</v>
      </c>
      <c r="N671" s="201" t="s">
        <v>43</v>
      </c>
      <c r="O671" s="65"/>
      <c r="P671" s="202">
        <f>O671*H671</f>
        <v>0</v>
      </c>
      <c r="Q671" s="202">
        <v>0</v>
      </c>
      <c r="R671" s="202">
        <f>Q671*H671</f>
        <v>0</v>
      </c>
      <c r="S671" s="202">
        <v>0</v>
      </c>
      <c r="T671" s="203">
        <f>S671*H671</f>
        <v>0</v>
      </c>
      <c r="U671" s="35"/>
      <c r="V671" s="35"/>
      <c r="W671" s="35"/>
      <c r="X671" s="35"/>
      <c r="Y671" s="35"/>
      <c r="Z671" s="35"/>
      <c r="AA671" s="35"/>
      <c r="AB671" s="35"/>
      <c r="AC671" s="35"/>
      <c r="AD671" s="35"/>
      <c r="AE671" s="35"/>
      <c r="AR671" s="204" t="s">
        <v>212</v>
      </c>
      <c r="AT671" s="204" t="s">
        <v>208</v>
      </c>
      <c r="AU671" s="204" t="s">
        <v>82</v>
      </c>
      <c r="AY671" s="18" t="s">
        <v>206</v>
      </c>
      <c r="BE671" s="205">
        <f>IF(N671="základní",J671,0)</f>
        <v>0</v>
      </c>
      <c r="BF671" s="205">
        <f>IF(N671="snížená",J671,0)</f>
        <v>0</v>
      </c>
      <c r="BG671" s="205">
        <f>IF(N671="zákl. přenesená",J671,0)</f>
        <v>0</v>
      </c>
      <c r="BH671" s="205">
        <f>IF(N671="sníž. přenesená",J671,0)</f>
        <v>0</v>
      </c>
      <c r="BI671" s="205">
        <f>IF(N671="nulová",J671,0)</f>
        <v>0</v>
      </c>
      <c r="BJ671" s="18" t="s">
        <v>80</v>
      </c>
      <c r="BK671" s="205">
        <f>ROUND(I671*H671,2)</f>
        <v>0</v>
      </c>
      <c r="BL671" s="18" t="s">
        <v>212</v>
      </c>
      <c r="BM671" s="204" t="s">
        <v>5884</v>
      </c>
    </row>
    <row r="672" spans="1:65" s="2" customFormat="1" ht="19.5">
      <c r="A672" s="35"/>
      <c r="B672" s="36"/>
      <c r="C672" s="37"/>
      <c r="D672" s="208" t="s">
        <v>1104</v>
      </c>
      <c r="E672" s="37"/>
      <c r="F672" s="221" t="s">
        <v>5734</v>
      </c>
      <c r="G672" s="37"/>
      <c r="H672" s="37"/>
      <c r="I672" s="116"/>
      <c r="J672" s="37"/>
      <c r="K672" s="37"/>
      <c r="L672" s="40"/>
      <c r="M672" s="222"/>
      <c r="N672" s="223"/>
      <c r="O672" s="65"/>
      <c r="P672" s="65"/>
      <c r="Q672" s="65"/>
      <c r="R672" s="65"/>
      <c r="S672" s="65"/>
      <c r="T672" s="66"/>
      <c r="U672" s="35"/>
      <c r="V672" s="35"/>
      <c r="W672" s="35"/>
      <c r="X672" s="35"/>
      <c r="Y672" s="35"/>
      <c r="Z672" s="35"/>
      <c r="AA672" s="35"/>
      <c r="AB672" s="35"/>
      <c r="AC672" s="35"/>
      <c r="AD672" s="35"/>
      <c r="AE672" s="35"/>
      <c r="AT672" s="18" t="s">
        <v>1104</v>
      </c>
      <c r="AU672" s="18" t="s">
        <v>82</v>
      </c>
    </row>
    <row r="673" spans="1:65" s="2" customFormat="1" ht="16.5" customHeight="1">
      <c r="A673" s="35"/>
      <c r="B673" s="36"/>
      <c r="C673" s="193" t="s">
        <v>803</v>
      </c>
      <c r="D673" s="193" t="s">
        <v>208</v>
      </c>
      <c r="E673" s="194" t="s">
        <v>5885</v>
      </c>
      <c r="F673" s="195" t="s">
        <v>5843</v>
      </c>
      <c r="G673" s="196" t="s">
        <v>211</v>
      </c>
      <c r="H673" s="197">
        <v>1</v>
      </c>
      <c r="I673" s="198"/>
      <c r="J673" s="199">
        <f>ROUND(I673*H673,2)</f>
        <v>0</v>
      </c>
      <c r="K673" s="195" t="s">
        <v>19</v>
      </c>
      <c r="L673" s="40"/>
      <c r="M673" s="200" t="s">
        <v>19</v>
      </c>
      <c r="N673" s="201" t="s">
        <v>43</v>
      </c>
      <c r="O673" s="65"/>
      <c r="P673" s="202">
        <f>O673*H673</f>
        <v>0</v>
      </c>
      <c r="Q673" s="202">
        <v>0</v>
      </c>
      <c r="R673" s="202">
        <f>Q673*H673</f>
        <v>0</v>
      </c>
      <c r="S673" s="202">
        <v>0</v>
      </c>
      <c r="T673" s="203">
        <f>S673*H673</f>
        <v>0</v>
      </c>
      <c r="U673" s="35"/>
      <c r="V673" s="35"/>
      <c r="W673" s="35"/>
      <c r="X673" s="35"/>
      <c r="Y673" s="35"/>
      <c r="Z673" s="35"/>
      <c r="AA673" s="35"/>
      <c r="AB673" s="35"/>
      <c r="AC673" s="35"/>
      <c r="AD673" s="35"/>
      <c r="AE673" s="35"/>
      <c r="AR673" s="204" t="s">
        <v>212</v>
      </c>
      <c r="AT673" s="204" t="s">
        <v>208</v>
      </c>
      <c r="AU673" s="204" t="s">
        <v>82</v>
      </c>
      <c r="AY673" s="18" t="s">
        <v>206</v>
      </c>
      <c r="BE673" s="205">
        <f>IF(N673="základní",J673,0)</f>
        <v>0</v>
      </c>
      <c r="BF673" s="205">
        <f>IF(N673="snížená",J673,0)</f>
        <v>0</v>
      </c>
      <c r="BG673" s="205">
        <f>IF(N673="zákl. přenesená",J673,0)</f>
        <v>0</v>
      </c>
      <c r="BH673" s="205">
        <f>IF(N673="sníž. přenesená",J673,0)</f>
        <v>0</v>
      </c>
      <c r="BI673" s="205">
        <f>IF(N673="nulová",J673,0)</f>
        <v>0</v>
      </c>
      <c r="BJ673" s="18" t="s">
        <v>80</v>
      </c>
      <c r="BK673" s="205">
        <f>ROUND(I673*H673,2)</f>
        <v>0</v>
      </c>
      <c r="BL673" s="18" t="s">
        <v>212</v>
      </c>
      <c r="BM673" s="204" t="s">
        <v>5886</v>
      </c>
    </row>
    <row r="674" spans="1:65" s="2" customFormat="1" ht="19.5">
      <c r="A674" s="35"/>
      <c r="B674" s="36"/>
      <c r="C674" s="37"/>
      <c r="D674" s="208" t="s">
        <v>1104</v>
      </c>
      <c r="E674" s="37"/>
      <c r="F674" s="221" t="s">
        <v>5734</v>
      </c>
      <c r="G674" s="37"/>
      <c r="H674" s="37"/>
      <c r="I674" s="116"/>
      <c r="J674" s="37"/>
      <c r="K674" s="37"/>
      <c r="L674" s="40"/>
      <c r="M674" s="222"/>
      <c r="N674" s="223"/>
      <c r="O674" s="65"/>
      <c r="P674" s="65"/>
      <c r="Q674" s="65"/>
      <c r="R674" s="65"/>
      <c r="S674" s="65"/>
      <c r="T674" s="66"/>
      <c r="U674" s="35"/>
      <c r="V674" s="35"/>
      <c r="W674" s="35"/>
      <c r="X674" s="35"/>
      <c r="Y674" s="35"/>
      <c r="Z674" s="35"/>
      <c r="AA674" s="35"/>
      <c r="AB674" s="35"/>
      <c r="AC674" s="35"/>
      <c r="AD674" s="35"/>
      <c r="AE674" s="35"/>
      <c r="AT674" s="18" t="s">
        <v>1104</v>
      </c>
      <c r="AU674" s="18" t="s">
        <v>82</v>
      </c>
    </row>
    <row r="675" spans="1:65" s="2" customFormat="1" ht="16.5" customHeight="1">
      <c r="A675" s="35"/>
      <c r="B675" s="36"/>
      <c r="C675" s="193" t="s">
        <v>807</v>
      </c>
      <c r="D675" s="193" t="s">
        <v>208</v>
      </c>
      <c r="E675" s="194" t="s">
        <v>5887</v>
      </c>
      <c r="F675" s="195" t="s">
        <v>5843</v>
      </c>
      <c r="G675" s="196" t="s">
        <v>211</v>
      </c>
      <c r="H675" s="197">
        <v>1</v>
      </c>
      <c r="I675" s="198"/>
      <c r="J675" s="199">
        <f>ROUND(I675*H675,2)</f>
        <v>0</v>
      </c>
      <c r="K675" s="195" t="s">
        <v>19</v>
      </c>
      <c r="L675" s="40"/>
      <c r="M675" s="200" t="s">
        <v>19</v>
      </c>
      <c r="N675" s="201" t="s">
        <v>43</v>
      </c>
      <c r="O675" s="65"/>
      <c r="P675" s="202">
        <f>O675*H675</f>
        <v>0</v>
      </c>
      <c r="Q675" s="202">
        <v>0</v>
      </c>
      <c r="R675" s="202">
        <f>Q675*H675</f>
        <v>0</v>
      </c>
      <c r="S675" s="202">
        <v>0</v>
      </c>
      <c r="T675" s="203">
        <f>S675*H675</f>
        <v>0</v>
      </c>
      <c r="U675" s="35"/>
      <c r="V675" s="35"/>
      <c r="W675" s="35"/>
      <c r="X675" s="35"/>
      <c r="Y675" s="35"/>
      <c r="Z675" s="35"/>
      <c r="AA675" s="35"/>
      <c r="AB675" s="35"/>
      <c r="AC675" s="35"/>
      <c r="AD675" s="35"/>
      <c r="AE675" s="35"/>
      <c r="AR675" s="204" t="s">
        <v>212</v>
      </c>
      <c r="AT675" s="204" t="s">
        <v>208</v>
      </c>
      <c r="AU675" s="204" t="s">
        <v>82</v>
      </c>
      <c r="AY675" s="18" t="s">
        <v>206</v>
      </c>
      <c r="BE675" s="205">
        <f>IF(N675="základní",J675,0)</f>
        <v>0</v>
      </c>
      <c r="BF675" s="205">
        <f>IF(N675="snížená",J675,0)</f>
        <v>0</v>
      </c>
      <c r="BG675" s="205">
        <f>IF(N675="zákl. přenesená",J675,0)</f>
        <v>0</v>
      </c>
      <c r="BH675" s="205">
        <f>IF(N675="sníž. přenesená",J675,0)</f>
        <v>0</v>
      </c>
      <c r="BI675" s="205">
        <f>IF(N675="nulová",J675,0)</f>
        <v>0</v>
      </c>
      <c r="BJ675" s="18" t="s">
        <v>80</v>
      </c>
      <c r="BK675" s="205">
        <f>ROUND(I675*H675,2)</f>
        <v>0</v>
      </c>
      <c r="BL675" s="18" t="s">
        <v>212</v>
      </c>
      <c r="BM675" s="204" t="s">
        <v>5888</v>
      </c>
    </row>
    <row r="676" spans="1:65" s="2" customFormat="1" ht="19.5">
      <c r="A676" s="35"/>
      <c r="B676" s="36"/>
      <c r="C676" s="37"/>
      <c r="D676" s="208" t="s">
        <v>1104</v>
      </c>
      <c r="E676" s="37"/>
      <c r="F676" s="221" t="s">
        <v>5734</v>
      </c>
      <c r="G676" s="37"/>
      <c r="H676" s="37"/>
      <c r="I676" s="116"/>
      <c r="J676" s="37"/>
      <c r="K676" s="37"/>
      <c r="L676" s="40"/>
      <c r="M676" s="222"/>
      <c r="N676" s="223"/>
      <c r="O676" s="65"/>
      <c r="P676" s="65"/>
      <c r="Q676" s="65"/>
      <c r="R676" s="65"/>
      <c r="S676" s="65"/>
      <c r="T676" s="66"/>
      <c r="U676" s="35"/>
      <c r="V676" s="35"/>
      <c r="W676" s="35"/>
      <c r="X676" s="35"/>
      <c r="Y676" s="35"/>
      <c r="Z676" s="35"/>
      <c r="AA676" s="35"/>
      <c r="AB676" s="35"/>
      <c r="AC676" s="35"/>
      <c r="AD676" s="35"/>
      <c r="AE676" s="35"/>
      <c r="AT676" s="18" t="s">
        <v>1104</v>
      </c>
      <c r="AU676" s="18" t="s">
        <v>82</v>
      </c>
    </row>
    <row r="677" spans="1:65" s="2" customFormat="1" ht="16.5" customHeight="1">
      <c r="A677" s="35"/>
      <c r="B677" s="36"/>
      <c r="C677" s="193" t="s">
        <v>812</v>
      </c>
      <c r="D677" s="193" t="s">
        <v>208</v>
      </c>
      <c r="E677" s="194" t="s">
        <v>5889</v>
      </c>
      <c r="F677" s="195" t="s">
        <v>5843</v>
      </c>
      <c r="G677" s="196" t="s">
        <v>211</v>
      </c>
      <c r="H677" s="197">
        <v>1</v>
      </c>
      <c r="I677" s="198"/>
      <c r="J677" s="199">
        <f>ROUND(I677*H677,2)</f>
        <v>0</v>
      </c>
      <c r="K677" s="195" t="s">
        <v>19</v>
      </c>
      <c r="L677" s="40"/>
      <c r="M677" s="200" t="s">
        <v>19</v>
      </c>
      <c r="N677" s="201" t="s">
        <v>43</v>
      </c>
      <c r="O677" s="65"/>
      <c r="P677" s="202">
        <f>O677*H677</f>
        <v>0</v>
      </c>
      <c r="Q677" s="202">
        <v>0</v>
      </c>
      <c r="R677" s="202">
        <f>Q677*H677</f>
        <v>0</v>
      </c>
      <c r="S677" s="202">
        <v>0</v>
      </c>
      <c r="T677" s="203">
        <f>S677*H677</f>
        <v>0</v>
      </c>
      <c r="U677" s="35"/>
      <c r="V677" s="35"/>
      <c r="W677" s="35"/>
      <c r="X677" s="35"/>
      <c r="Y677" s="35"/>
      <c r="Z677" s="35"/>
      <c r="AA677" s="35"/>
      <c r="AB677" s="35"/>
      <c r="AC677" s="35"/>
      <c r="AD677" s="35"/>
      <c r="AE677" s="35"/>
      <c r="AR677" s="204" t="s">
        <v>212</v>
      </c>
      <c r="AT677" s="204" t="s">
        <v>208</v>
      </c>
      <c r="AU677" s="204" t="s">
        <v>82</v>
      </c>
      <c r="AY677" s="18" t="s">
        <v>206</v>
      </c>
      <c r="BE677" s="205">
        <f>IF(N677="základní",J677,0)</f>
        <v>0</v>
      </c>
      <c r="BF677" s="205">
        <f>IF(N677="snížená",J677,0)</f>
        <v>0</v>
      </c>
      <c r="BG677" s="205">
        <f>IF(N677="zákl. přenesená",J677,0)</f>
        <v>0</v>
      </c>
      <c r="BH677" s="205">
        <f>IF(N677="sníž. přenesená",J677,0)</f>
        <v>0</v>
      </c>
      <c r="BI677" s="205">
        <f>IF(N677="nulová",J677,0)</f>
        <v>0</v>
      </c>
      <c r="BJ677" s="18" t="s">
        <v>80</v>
      </c>
      <c r="BK677" s="205">
        <f>ROUND(I677*H677,2)</f>
        <v>0</v>
      </c>
      <c r="BL677" s="18" t="s">
        <v>212</v>
      </c>
      <c r="BM677" s="204" t="s">
        <v>5890</v>
      </c>
    </row>
    <row r="678" spans="1:65" s="2" customFormat="1" ht="19.5">
      <c r="A678" s="35"/>
      <c r="B678" s="36"/>
      <c r="C678" s="37"/>
      <c r="D678" s="208" t="s">
        <v>1104</v>
      </c>
      <c r="E678" s="37"/>
      <c r="F678" s="221" t="s">
        <v>5734</v>
      </c>
      <c r="G678" s="37"/>
      <c r="H678" s="37"/>
      <c r="I678" s="116"/>
      <c r="J678" s="37"/>
      <c r="K678" s="37"/>
      <c r="L678" s="40"/>
      <c r="M678" s="222"/>
      <c r="N678" s="223"/>
      <c r="O678" s="65"/>
      <c r="P678" s="65"/>
      <c r="Q678" s="65"/>
      <c r="R678" s="65"/>
      <c r="S678" s="65"/>
      <c r="T678" s="66"/>
      <c r="U678" s="35"/>
      <c r="V678" s="35"/>
      <c r="W678" s="35"/>
      <c r="X678" s="35"/>
      <c r="Y678" s="35"/>
      <c r="Z678" s="35"/>
      <c r="AA678" s="35"/>
      <c r="AB678" s="35"/>
      <c r="AC678" s="35"/>
      <c r="AD678" s="35"/>
      <c r="AE678" s="35"/>
      <c r="AT678" s="18" t="s">
        <v>1104</v>
      </c>
      <c r="AU678" s="18" t="s">
        <v>82</v>
      </c>
    </row>
    <row r="679" spans="1:65" s="2" customFormat="1" ht="16.5" customHeight="1">
      <c r="A679" s="35"/>
      <c r="B679" s="36"/>
      <c r="C679" s="193" t="s">
        <v>816</v>
      </c>
      <c r="D679" s="193" t="s">
        <v>208</v>
      </c>
      <c r="E679" s="194" t="s">
        <v>5891</v>
      </c>
      <c r="F679" s="195" t="s">
        <v>5843</v>
      </c>
      <c r="G679" s="196" t="s">
        <v>211</v>
      </c>
      <c r="H679" s="197">
        <v>1</v>
      </c>
      <c r="I679" s="198"/>
      <c r="J679" s="199">
        <f>ROUND(I679*H679,2)</f>
        <v>0</v>
      </c>
      <c r="K679" s="195" t="s">
        <v>19</v>
      </c>
      <c r="L679" s="40"/>
      <c r="M679" s="200" t="s">
        <v>19</v>
      </c>
      <c r="N679" s="201" t="s">
        <v>43</v>
      </c>
      <c r="O679" s="65"/>
      <c r="P679" s="202">
        <f>O679*H679</f>
        <v>0</v>
      </c>
      <c r="Q679" s="202">
        <v>0</v>
      </c>
      <c r="R679" s="202">
        <f>Q679*H679</f>
        <v>0</v>
      </c>
      <c r="S679" s="202">
        <v>0</v>
      </c>
      <c r="T679" s="203">
        <f>S679*H679</f>
        <v>0</v>
      </c>
      <c r="U679" s="35"/>
      <c r="V679" s="35"/>
      <c r="W679" s="35"/>
      <c r="X679" s="35"/>
      <c r="Y679" s="35"/>
      <c r="Z679" s="35"/>
      <c r="AA679" s="35"/>
      <c r="AB679" s="35"/>
      <c r="AC679" s="35"/>
      <c r="AD679" s="35"/>
      <c r="AE679" s="35"/>
      <c r="AR679" s="204" t="s">
        <v>212</v>
      </c>
      <c r="AT679" s="204" t="s">
        <v>208</v>
      </c>
      <c r="AU679" s="204" t="s">
        <v>82</v>
      </c>
      <c r="AY679" s="18" t="s">
        <v>206</v>
      </c>
      <c r="BE679" s="205">
        <f>IF(N679="základní",J679,0)</f>
        <v>0</v>
      </c>
      <c r="BF679" s="205">
        <f>IF(N679="snížená",J679,0)</f>
        <v>0</v>
      </c>
      <c r="BG679" s="205">
        <f>IF(N679="zákl. přenesená",J679,0)</f>
        <v>0</v>
      </c>
      <c r="BH679" s="205">
        <f>IF(N679="sníž. přenesená",J679,0)</f>
        <v>0</v>
      </c>
      <c r="BI679" s="205">
        <f>IF(N679="nulová",J679,0)</f>
        <v>0</v>
      </c>
      <c r="BJ679" s="18" t="s">
        <v>80</v>
      </c>
      <c r="BK679" s="205">
        <f>ROUND(I679*H679,2)</f>
        <v>0</v>
      </c>
      <c r="BL679" s="18" t="s">
        <v>212</v>
      </c>
      <c r="BM679" s="204" t="s">
        <v>5892</v>
      </c>
    </row>
    <row r="680" spans="1:65" s="2" customFormat="1" ht="19.5">
      <c r="A680" s="35"/>
      <c r="B680" s="36"/>
      <c r="C680" s="37"/>
      <c r="D680" s="208" t="s">
        <v>1104</v>
      </c>
      <c r="E680" s="37"/>
      <c r="F680" s="221" t="s">
        <v>5734</v>
      </c>
      <c r="G680" s="37"/>
      <c r="H680" s="37"/>
      <c r="I680" s="116"/>
      <c r="J680" s="37"/>
      <c r="K680" s="37"/>
      <c r="L680" s="40"/>
      <c r="M680" s="222"/>
      <c r="N680" s="223"/>
      <c r="O680" s="65"/>
      <c r="P680" s="65"/>
      <c r="Q680" s="65"/>
      <c r="R680" s="65"/>
      <c r="S680" s="65"/>
      <c r="T680" s="66"/>
      <c r="U680" s="35"/>
      <c r="V680" s="35"/>
      <c r="W680" s="35"/>
      <c r="X680" s="35"/>
      <c r="Y680" s="35"/>
      <c r="Z680" s="35"/>
      <c r="AA680" s="35"/>
      <c r="AB680" s="35"/>
      <c r="AC680" s="35"/>
      <c r="AD680" s="35"/>
      <c r="AE680" s="35"/>
      <c r="AT680" s="18" t="s">
        <v>1104</v>
      </c>
      <c r="AU680" s="18" t="s">
        <v>82</v>
      </c>
    </row>
    <row r="681" spans="1:65" s="2" customFormat="1" ht="16.5" customHeight="1">
      <c r="A681" s="35"/>
      <c r="B681" s="36"/>
      <c r="C681" s="193" t="s">
        <v>818</v>
      </c>
      <c r="D681" s="193" t="s">
        <v>208</v>
      </c>
      <c r="E681" s="194" t="s">
        <v>5893</v>
      </c>
      <c r="F681" s="195" t="s">
        <v>5742</v>
      </c>
      <c r="G681" s="196" t="s">
        <v>211</v>
      </c>
      <c r="H681" s="197">
        <v>1</v>
      </c>
      <c r="I681" s="198"/>
      <c r="J681" s="199">
        <f>ROUND(I681*H681,2)</f>
        <v>0</v>
      </c>
      <c r="K681" s="195" t="s">
        <v>19</v>
      </c>
      <c r="L681" s="40"/>
      <c r="M681" s="200" t="s">
        <v>19</v>
      </c>
      <c r="N681" s="201" t="s">
        <v>43</v>
      </c>
      <c r="O681" s="65"/>
      <c r="P681" s="202">
        <f>O681*H681</f>
        <v>0</v>
      </c>
      <c r="Q681" s="202">
        <v>0</v>
      </c>
      <c r="R681" s="202">
        <f>Q681*H681</f>
        <v>0</v>
      </c>
      <c r="S681" s="202">
        <v>0</v>
      </c>
      <c r="T681" s="203">
        <f>S681*H681</f>
        <v>0</v>
      </c>
      <c r="U681" s="35"/>
      <c r="V681" s="35"/>
      <c r="W681" s="35"/>
      <c r="X681" s="35"/>
      <c r="Y681" s="35"/>
      <c r="Z681" s="35"/>
      <c r="AA681" s="35"/>
      <c r="AB681" s="35"/>
      <c r="AC681" s="35"/>
      <c r="AD681" s="35"/>
      <c r="AE681" s="35"/>
      <c r="AR681" s="204" t="s">
        <v>212</v>
      </c>
      <c r="AT681" s="204" t="s">
        <v>208</v>
      </c>
      <c r="AU681" s="204" t="s">
        <v>82</v>
      </c>
      <c r="AY681" s="18" t="s">
        <v>206</v>
      </c>
      <c r="BE681" s="205">
        <f>IF(N681="základní",J681,0)</f>
        <v>0</v>
      </c>
      <c r="BF681" s="205">
        <f>IF(N681="snížená",J681,0)</f>
        <v>0</v>
      </c>
      <c r="BG681" s="205">
        <f>IF(N681="zákl. přenesená",J681,0)</f>
        <v>0</v>
      </c>
      <c r="BH681" s="205">
        <f>IF(N681="sníž. přenesená",J681,0)</f>
        <v>0</v>
      </c>
      <c r="BI681" s="205">
        <f>IF(N681="nulová",J681,0)</f>
        <v>0</v>
      </c>
      <c r="BJ681" s="18" t="s">
        <v>80</v>
      </c>
      <c r="BK681" s="205">
        <f>ROUND(I681*H681,2)</f>
        <v>0</v>
      </c>
      <c r="BL681" s="18" t="s">
        <v>212</v>
      </c>
      <c r="BM681" s="204" t="s">
        <v>5894</v>
      </c>
    </row>
    <row r="682" spans="1:65" s="2" customFormat="1" ht="19.5">
      <c r="A682" s="35"/>
      <c r="B682" s="36"/>
      <c r="C682" s="37"/>
      <c r="D682" s="208" t="s">
        <v>1104</v>
      </c>
      <c r="E682" s="37"/>
      <c r="F682" s="221" t="s">
        <v>5734</v>
      </c>
      <c r="G682" s="37"/>
      <c r="H682" s="37"/>
      <c r="I682" s="116"/>
      <c r="J682" s="37"/>
      <c r="K682" s="37"/>
      <c r="L682" s="40"/>
      <c r="M682" s="222"/>
      <c r="N682" s="223"/>
      <c r="O682" s="65"/>
      <c r="P682" s="65"/>
      <c r="Q682" s="65"/>
      <c r="R682" s="65"/>
      <c r="S682" s="65"/>
      <c r="T682" s="66"/>
      <c r="U682" s="35"/>
      <c r="V682" s="35"/>
      <c r="W682" s="35"/>
      <c r="X682" s="35"/>
      <c r="Y682" s="35"/>
      <c r="Z682" s="35"/>
      <c r="AA682" s="35"/>
      <c r="AB682" s="35"/>
      <c r="AC682" s="35"/>
      <c r="AD682" s="35"/>
      <c r="AE682" s="35"/>
      <c r="AT682" s="18" t="s">
        <v>1104</v>
      </c>
      <c r="AU682" s="18" t="s">
        <v>82</v>
      </c>
    </row>
    <row r="683" spans="1:65" s="2" customFormat="1" ht="16.5" customHeight="1">
      <c r="A683" s="35"/>
      <c r="B683" s="36"/>
      <c r="C683" s="193" t="s">
        <v>821</v>
      </c>
      <c r="D683" s="193" t="s">
        <v>208</v>
      </c>
      <c r="E683" s="194" t="s">
        <v>5895</v>
      </c>
      <c r="F683" s="195" t="s">
        <v>5843</v>
      </c>
      <c r="G683" s="196" t="s">
        <v>211</v>
      </c>
      <c r="H683" s="197">
        <v>1</v>
      </c>
      <c r="I683" s="198"/>
      <c r="J683" s="199">
        <f>ROUND(I683*H683,2)</f>
        <v>0</v>
      </c>
      <c r="K683" s="195" t="s">
        <v>19</v>
      </c>
      <c r="L683" s="40"/>
      <c r="M683" s="200" t="s">
        <v>19</v>
      </c>
      <c r="N683" s="201" t="s">
        <v>43</v>
      </c>
      <c r="O683" s="65"/>
      <c r="P683" s="202">
        <f>O683*H683</f>
        <v>0</v>
      </c>
      <c r="Q683" s="202">
        <v>0</v>
      </c>
      <c r="R683" s="202">
        <f>Q683*H683</f>
        <v>0</v>
      </c>
      <c r="S683" s="202">
        <v>0</v>
      </c>
      <c r="T683" s="203">
        <f>S683*H683</f>
        <v>0</v>
      </c>
      <c r="U683" s="35"/>
      <c r="V683" s="35"/>
      <c r="W683" s="35"/>
      <c r="X683" s="35"/>
      <c r="Y683" s="35"/>
      <c r="Z683" s="35"/>
      <c r="AA683" s="35"/>
      <c r="AB683" s="35"/>
      <c r="AC683" s="35"/>
      <c r="AD683" s="35"/>
      <c r="AE683" s="35"/>
      <c r="AR683" s="204" t="s">
        <v>212</v>
      </c>
      <c r="AT683" s="204" t="s">
        <v>208</v>
      </c>
      <c r="AU683" s="204" t="s">
        <v>82</v>
      </c>
      <c r="AY683" s="18" t="s">
        <v>206</v>
      </c>
      <c r="BE683" s="205">
        <f>IF(N683="základní",J683,0)</f>
        <v>0</v>
      </c>
      <c r="BF683" s="205">
        <f>IF(N683="snížená",J683,0)</f>
        <v>0</v>
      </c>
      <c r="BG683" s="205">
        <f>IF(N683="zákl. přenesená",J683,0)</f>
        <v>0</v>
      </c>
      <c r="BH683" s="205">
        <f>IF(N683="sníž. přenesená",J683,0)</f>
        <v>0</v>
      </c>
      <c r="BI683" s="205">
        <f>IF(N683="nulová",J683,0)</f>
        <v>0</v>
      </c>
      <c r="BJ683" s="18" t="s">
        <v>80</v>
      </c>
      <c r="BK683" s="205">
        <f>ROUND(I683*H683,2)</f>
        <v>0</v>
      </c>
      <c r="BL683" s="18" t="s">
        <v>212</v>
      </c>
      <c r="BM683" s="204" t="s">
        <v>5896</v>
      </c>
    </row>
    <row r="684" spans="1:65" s="2" customFormat="1" ht="19.5">
      <c r="A684" s="35"/>
      <c r="B684" s="36"/>
      <c r="C684" s="37"/>
      <c r="D684" s="208" t="s">
        <v>1104</v>
      </c>
      <c r="E684" s="37"/>
      <c r="F684" s="221" t="s">
        <v>5734</v>
      </c>
      <c r="G684" s="37"/>
      <c r="H684" s="37"/>
      <c r="I684" s="116"/>
      <c r="J684" s="37"/>
      <c r="K684" s="37"/>
      <c r="L684" s="40"/>
      <c r="M684" s="222"/>
      <c r="N684" s="223"/>
      <c r="O684" s="65"/>
      <c r="P684" s="65"/>
      <c r="Q684" s="65"/>
      <c r="R684" s="65"/>
      <c r="S684" s="65"/>
      <c r="T684" s="66"/>
      <c r="U684" s="35"/>
      <c r="V684" s="35"/>
      <c r="W684" s="35"/>
      <c r="X684" s="35"/>
      <c r="Y684" s="35"/>
      <c r="Z684" s="35"/>
      <c r="AA684" s="35"/>
      <c r="AB684" s="35"/>
      <c r="AC684" s="35"/>
      <c r="AD684" s="35"/>
      <c r="AE684" s="35"/>
      <c r="AT684" s="18" t="s">
        <v>1104</v>
      </c>
      <c r="AU684" s="18" t="s">
        <v>82</v>
      </c>
    </row>
    <row r="685" spans="1:65" s="2" customFormat="1" ht="16.5" customHeight="1">
      <c r="A685" s="35"/>
      <c r="B685" s="36"/>
      <c r="C685" s="193" t="s">
        <v>823</v>
      </c>
      <c r="D685" s="193" t="s">
        <v>208</v>
      </c>
      <c r="E685" s="194" t="s">
        <v>5897</v>
      </c>
      <c r="F685" s="195" t="s">
        <v>5843</v>
      </c>
      <c r="G685" s="196" t="s">
        <v>211</v>
      </c>
      <c r="H685" s="197">
        <v>1</v>
      </c>
      <c r="I685" s="198"/>
      <c r="J685" s="199">
        <f>ROUND(I685*H685,2)</f>
        <v>0</v>
      </c>
      <c r="K685" s="195" t="s">
        <v>19</v>
      </c>
      <c r="L685" s="40"/>
      <c r="M685" s="200" t="s">
        <v>19</v>
      </c>
      <c r="N685" s="201" t="s">
        <v>43</v>
      </c>
      <c r="O685" s="65"/>
      <c r="P685" s="202">
        <f>O685*H685</f>
        <v>0</v>
      </c>
      <c r="Q685" s="202">
        <v>0</v>
      </c>
      <c r="R685" s="202">
        <f>Q685*H685</f>
        <v>0</v>
      </c>
      <c r="S685" s="202">
        <v>0</v>
      </c>
      <c r="T685" s="203">
        <f>S685*H685</f>
        <v>0</v>
      </c>
      <c r="U685" s="35"/>
      <c r="V685" s="35"/>
      <c r="W685" s="35"/>
      <c r="X685" s="35"/>
      <c r="Y685" s="35"/>
      <c r="Z685" s="35"/>
      <c r="AA685" s="35"/>
      <c r="AB685" s="35"/>
      <c r="AC685" s="35"/>
      <c r="AD685" s="35"/>
      <c r="AE685" s="35"/>
      <c r="AR685" s="204" t="s">
        <v>212</v>
      </c>
      <c r="AT685" s="204" t="s">
        <v>208</v>
      </c>
      <c r="AU685" s="204" t="s">
        <v>82</v>
      </c>
      <c r="AY685" s="18" t="s">
        <v>206</v>
      </c>
      <c r="BE685" s="205">
        <f>IF(N685="základní",J685,0)</f>
        <v>0</v>
      </c>
      <c r="BF685" s="205">
        <f>IF(N685="snížená",J685,0)</f>
        <v>0</v>
      </c>
      <c r="BG685" s="205">
        <f>IF(N685="zákl. přenesená",J685,0)</f>
        <v>0</v>
      </c>
      <c r="BH685" s="205">
        <f>IF(N685="sníž. přenesená",J685,0)</f>
        <v>0</v>
      </c>
      <c r="BI685" s="205">
        <f>IF(N685="nulová",J685,0)</f>
        <v>0</v>
      </c>
      <c r="BJ685" s="18" t="s">
        <v>80</v>
      </c>
      <c r="BK685" s="205">
        <f>ROUND(I685*H685,2)</f>
        <v>0</v>
      </c>
      <c r="BL685" s="18" t="s">
        <v>212</v>
      </c>
      <c r="BM685" s="204" t="s">
        <v>5898</v>
      </c>
    </row>
    <row r="686" spans="1:65" s="2" customFormat="1" ht="19.5">
      <c r="A686" s="35"/>
      <c r="B686" s="36"/>
      <c r="C686" s="37"/>
      <c r="D686" s="208" t="s">
        <v>1104</v>
      </c>
      <c r="E686" s="37"/>
      <c r="F686" s="221" t="s">
        <v>5734</v>
      </c>
      <c r="G686" s="37"/>
      <c r="H686" s="37"/>
      <c r="I686" s="116"/>
      <c r="J686" s="37"/>
      <c r="K686" s="37"/>
      <c r="L686" s="40"/>
      <c r="M686" s="222"/>
      <c r="N686" s="223"/>
      <c r="O686" s="65"/>
      <c r="P686" s="65"/>
      <c r="Q686" s="65"/>
      <c r="R686" s="65"/>
      <c r="S686" s="65"/>
      <c r="T686" s="66"/>
      <c r="U686" s="35"/>
      <c r="V686" s="35"/>
      <c r="W686" s="35"/>
      <c r="X686" s="35"/>
      <c r="Y686" s="35"/>
      <c r="Z686" s="35"/>
      <c r="AA686" s="35"/>
      <c r="AB686" s="35"/>
      <c r="AC686" s="35"/>
      <c r="AD686" s="35"/>
      <c r="AE686" s="35"/>
      <c r="AT686" s="18" t="s">
        <v>1104</v>
      </c>
      <c r="AU686" s="18" t="s">
        <v>82</v>
      </c>
    </row>
    <row r="687" spans="1:65" s="2" customFormat="1" ht="16.5" customHeight="1">
      <c r="A687" s="35"/>
      <c r="B687" s="36"/>
      <c r="C687" s="193" t="s">
        <v>827</v>
      </c>
      <c r="D687" s="193" t="s">
        <v>208</v>
      </c>
      <c r="E687" s="194" t="s">
        <v>5899</v>
      </c>
      <c r="F687" s="195" t="s">
        <v>5802</v>
      </c>
      <c r="G687" s="196" t="s">
        <v>211</v>
      </c>
      <c r="H687" s="197">
        <v>1</v>
      </c>
      <c r="I687" s="198"/>
      <c r="J687" s="199">
        <f>ROUND(I687*H687,2)</f>
        <v>0</v>
      </c>
      <c r="K687" s="195" t="s">
        <v>19</v>
      </c>
      <c r="L687" s="40"/>
      <c r="M687" s="200" t="s">
        <v>19</v>
      </c>
      <c r="N687" s="201" t="s">
        <v>43</v>
      </c>
      <c r="O687" s="65"/>
      <c r="P687" s="202">
        <f>O687*H687</f>
        <v>0</v>
      </c>
      <c r="Q687" s="202">
        <v>0</v>
      </c>
      <c r="R687" s="202">
        <f>Q687*H687</f>
        <v>0</v>
      </c>
      <c r="S687" s="202">
        <v>0</v>
      </c>
      <c r="T687" s="203">
        <f>S687*H687</f>
        <v>0</v>
      </c>
      <c r="U687" s="35"/>
      <c r="V687" s="35"/>
      <c r="W687" s="35"/>
      <c r="X687" s="35"/>
      <c r="Y687" s="35"/>
      <c r="Z687" s="35"/>
      <c r="AA687" s="35"/>
      <c r="AB687" s="35"/>
      <c r="AC687" s="35"/>
      <c r="AD687" s="35"/>
      <c r="AE687" s="35"/>
      <c r="AR687" s="204" t="s">
        <v>212</v>
      </c>
      <c r="AT687" s="204" t="s">
        <v>208</v>
      </c>
      <c r="AU687" s="204" t="s">
        <v>82</v>
      </c>
      <c r="AY687" s="18" t="s">
        <v>206</v>
      </c>
      <c r="BE687" s="205">
        <f>IF(N687="základní",J687,0)</f>
        <v>0</v>
      </c>
      <c r="BF687" s="205">
        <f>IF(N687="snížená",J687,0)</f>
        <v>0</v>
      </c>
      <c r="BG687" s="205">
        <f>IF(N687="zákl. přenesená",J687,0)</f>
        <v>0</v>
      </c>
      <c r="BH687" s="205">
        <f>IF(N687="sníž. přenesená",J687,0)</f>
        <v>0</v>
      </c>
      <c r="BI687" s="205">
        <f>IF(N687="nulová",J687,0)</f>
        <v>0</v>
      </c>
      <c r="BJ687" s="18" t="s">
        <v>80</v>
      </c>
      <c r="BK687" s="205">
        <f>ROUND(I687*H687,2)</f>
        <v>0</v>
      </c>
      <c r="BL687" s="18" t="s">
        <v>212</v>
      </c>
      <c r="BM687" s="204" t="s">
        <v>5900</v>
      </c>
    </row>
    <row r="688" spans="1:65" s="2" customFormat="1" ht="19.5">
      <c r="A688" s="35"/>
      <c r="B688" s="36"/>
      <c r="C688" s="37"/>
      <c r="D688" s="208" t="s">
        <v>1104</v>
      </c>
      <c r="E688" s="37"/>
      <c r="F688" s="221" t="s">
        <v>5800</v>
      </c>
      <c r="G688" s="37"/>
      <c r="H688" s="37"/>
      <c r="I688" s="116"/>
      <c r="J688" s="37"/>
      <c r="K688" s="37"/>
      <c r="L688" s="40"/>
      <c r="M688" s="222"/>
      <c r="N688" s="223"/>
      <c r="O688" s="65"/>
      <c r="P688" s="65"/>
      <c r="Q688" s="65"/>
      <c r="R688" s="65"/>
      <c r="S688" s="65"/>
      <c r="T688" s="66"/>
      <c r="U688" s="35"/>
      <c r="V688" s="35"/>
      <c r="W688" s="35"/>
      <c r="X688" s="35"/>
      <c r="Y688" s="35"/>
      <c r="Z688" s="35"/>
      <c r="AA688" s="35"/>
      <c r="AB688" s="35"/>
      <c r="AC688" s="35"/>
      <c r="AD688" s="35"/>
      <c r="AE688" s="35"/>
      <c r="AT688" s="18" t="s">
        <v>1104</v>
      </c>
      <c r="AU688" s="18" t="s">
        <v>82</v>
      </c>
    </row>
    <row r="689" spans="1:65" s="2" customFormat="1" ht="16.5" customHeight="1">
      <c r="A689" s="35"/>
      <c r="B689" s="36"/>
      <c r="C689" s="193" t="s">
        <v>831</v>
      </c>
      <c r="D689" s="193" t="s">
        <v>208</v>
      </c>
      <c r="E689" s="194" t="s">
        <v>5901</v>
      </c>
      <c r="F689" s="195" t="s">
        <v>5802</v>
      </c>
      <c r="G689" s="196" t="s">
        <v>211</v>
      </c>
      <c r="H689" s="197">
        <v>1</v>
      </c>
      <c r="I689" s="198"/>
      <c r="J689" s="199">
        <f>ROUND(I689*H689,2)</f>
        <v>0</v>
      </c>
      <c r="K689" s="195" t="s">
        <v>19</v>
      </c>
      <c r="L689" s="40"/>
      <c r="M689" s="200" t="s">
        <v>19</v>
      </c>
      <c r="N689" s="201" t="s">
        <v>43</v>
      </c>
      <c r="O689" s="65"/>
      <c r="P689" s="202">
        <f>O689*H689</f>
        <v>0</v>
      </c>
      <c r="Q689" s="202">
        <v>0</v>
      </c>
      <c r="R689" s="202">
        <f>Q689*H689</f>
        <v>0</v>
      </c>
      <c r="S689" s="202">
        <v>0</v>
      </c>
      <c r="T689" s="203">
        <f>S689*H689</f>
        <v>0</v>
      </c>
      <c r="U689" s="35"/>
      <c r="V689" s="35"/>
      <c r="W689" s="35"/>
      <c r="X689" s="35"/>
      <c r="Y689" s="35"/>
      <c r="Z689" s="35"/>
      <c r="AA689" s="35"/>
      <c r="AB689" s="35"/>
      <c r="AC689" s="35"/>
      <c r="AD689" s="35"/>
      <c r="AE689" s="35"/>
      <c r="AR689" s="204" t="s">
        <v>212</v>
      </c>
      <c r="AT689" s="204" t="s">
        <v>208</v>
      </c>
      <c r="AU689" s="204" t="s">
        <v>82</v>
      </c>
      <c r="AY689" s="18" t="s">
        <v>206</v>
      </c>
      <c r="BE689" s="205">
        <f>IF(N689="základní",J689,0)</f>
        <v>0</v>
      </c>
      <c r="BF689" s="205">
        <f>IF(N689="snížená",J689,0)</f>
        <v>0</v>
      </c>
      <c r="BG689" s="205">
        <f>IF(N689="zákl. přenesená",J689,0)</f>
        <v>0</v>
      </c>
      <c r="BH689" s="205">
        <f>IF(N689="sníž. přenesená",J689,0)</f>
        <v>0</v>
      </c>
      <c r="BI689" s="205">
        <f>IF(N689="nulová",J689,0)</f>
        <v>0</v>
      </c>
      <c r="BJ689" s="18" t="s">
        <v>80</v>
      </c>
      <c r="BK689" s="205">
        <f>ROUND(I689*H689,2)</f>
        <v>0</v>
      </c>
      <c r="BL689" s="18" t="s">
        <v>212</v>
      </c>
      <c r="BM689" s="204" t="s">
        <v>5902</v>
      </c>
    </row>
    <row r="690" spans="1:65" s="2" customFormat="1" ht="19.5">
      <c r="A690" s="35"/>
      <c r="B690" s="36"/>
      <c r="C690" s="37"/>
      <c r="D690" s="208" t="s">
        <v>1104</v>
      </c>
      <c r="E690" s="37"/>
      <c r="F690" s="221" t="s">
        <v>5800</v>
      </c>
      <c r="G690" s="37"/>
      <c r="H690" s="37"/>
      <c r="I690" s="116"/>
      <c r="J690" s="37"/>
      <c r="K690" s="37"/>
      <c r="L690" s="40"/>
      <c r="M690" s="245"/>
      <c r="N690" s="246"/>
      <c r="O690" s="247"/>
      <c r="P690" s="247"/>
      <c r="Q690" s="247"/>
      <c r="R690" s="247"/>
      <c r="S690" s="247"/>
      <c r="T690" s="248"/>
      <c r="U690" s="35"/>
      <c r="V690" s="35"/>
      <c r="W690" s="35"/>
      <c r="X690" s="35"/>
      <c r="Y690" s="35"/>
      <c r="Z690" s="35"/>
      <c r="AA690" s="35"/>
      <c r="AB690" s="35"/>
      <c r="AC690" s="35"/>
      <c r="AD690" s="35"/>
      <c r="AE690" s="35"/>
      <c r="AT690" s="18" t="s">
        <v>1104</v>
      </c>
      <c r="AU690" s="18" t="s">
        <v>82</v>
      </c>
    </row>
    <row r="691" spans="1:65" s="2" customFormat="1" ht="6.95" customHeight="1">
      <c r="A691" s="35"/>
      <c r="B691" s="48"/>
      <c r="C691" s="49"/>
      <c r="D691" s="49"/>
      <c r="E691" s="49"/>
      <c r="F691" s="49"/>
      <c r="G691" s="49"/>
      <c r="H691" s="49"/>
      <c r="I691" s="143"/>
      <c r="J691" s="49"/>
      <c r="K691" s="49"/>
      <c r="L691" s="40"/>
      <c r="M691" s="35"/>
      <c r="O691" s="35"/>
      <c r="P691" s="35"/>
      <c r="Q691" s="35"/>
      <c r="R691" s="35"/>
      <c r="S691" s="35"/>
      <c r="T691" s="35"/>
      <c r="U691" s="35"/>
      <c r="V691" s="35"/>
      <c r="W691" s="35"/>
      <c r="X691" s="35"/>
      <c r="Y691" s="35"/>
      <c r="Z691" s="35"/>
      <c r="AA691" s="35"/>
      <c r="AB691" s="35"/>
      <c r="AC691" s="35"/>
      <c r="AD691" s="35"/>
      <c r="AE691" s="35"/>
    </row>
  </sheetData>
  <sheetProtection algorithmName="SHA-512" hashValue="xroJHyBEb/Ai1HvkQ1HTHQH9KR0/Etu+mZo5hsFjNXSm98e94qrq52VCz2fEs5Rev8VeqGYSxNBTzGvk8Dm1jQ==" saltValue="PEXiWO1UuWJC1vFQw7EoyIzyPjbBHvO88JF+TthhQWTsGTe0S/YIXYHFojsza+g5Ma9IWBoGF6sYcwRpPCzMkw==" spinCount="100000" sheet="1" objects="1" scenarios="1" formatColumns="0" formatRows="0" autoFilter="0"/>
  <autoFilter ref="C102:K690"/>
  <mergeCells count="9">
    <mergeCell ref="E50:H50"/>
    <mergeCell ref="E93:H93"/>
    <mergeCell ref="E95:H95"/>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46"/>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144</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5903</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ROUND(J85,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ROUND((SUM(BE85:BE145)),  2)</f>
        <v>0</v>
      </c>
      <c r="G33" s="35"/>
      <c r="H33" s="35"/>
      <c r="I33" s="132">
        <v>0.21</v>
      </c>
      <c r="J33" s="131">
        <f>ROUND(((SUM(BE85:BE145))*I33),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ROUND((SUM(BF85:BF145)),  2)</f>
        <v>0</v>
      </c>
      <c r="G34" s="35"/>
      <c r="H34" s="35"/>
      <c r="I34" s="132">
        <v>0.15</v>
      </c>
      <c r="J34" s="131">
        <f>ROUND(((SUM(BF85:BF145))*I34),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ROUND((SUM(BG85:BG145)),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ROUND((SUM(BH85:BH145)),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ROUND((SUM(BI85:BI145)),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700_D.1.4.D - Měření a regulace</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J85</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5904</v>
      </c>
      <c r="E60" s="155"/>
      <c r="F60" s="155"/>
      <c r="G60" s="155"/>
      <c r="H60" s="155"/>
      <c r="I60" s="156"/>
      <c r="J60" s="157">
        <f>J86</f>
        <v>0</v>
      </c>
      <c r="K60" s="153"/>
      <c r="L60" s="158"/>
    </row>
    <row r="61" spans="1:47" s="9" customFormat="1" ht="24.95" customHeight="1">
      <c r="B61" s="152"/>
      <c r="C61" s="153"/>
      <c r="D61" s="154" t="s">
        <v>5905</v>
      </c>
      <c r="E61" s="155"/>
      <c r="F61" s="155"/>
      <c r="G61" s="155"/>
      <c r="H61" s="155"/>
      <c r="I61" s="156"/>
      <c r="J61" s="157">
        <f>J108</f>
        <v>0</v>
      </c>
      <c r="K61" s="153"/>
      <c r="L61" s="158"/>
    </row>
    <row r="62" spans="1:47" s="9" customFormat="1" ht="24.95" customHeight="1">
      <c r="B62" s="152"/>
      <c r="C62" s="153"/>
      <c r="D62" s="154" t="s">
        <v>5906</v>
      </c>
      <c r="E62" s="155"/>
      <c r="F62" s="155"/>
      <c r="G62" s="155"/>
      <c r="H62" s="155"/>
      <c r="I62" s="156"/>
      <c r="J62" s="157">
        <f>J110</f>
        <v>0</v>
      </c>
      <c r="K62" s="153"/>
      <c r="L62" s="158"/>
    </row>
    <row r="63" spans="1:47" s="9" customFormat="1" ht="24.95" customHeight="1">
      <c r="B63" s="152"/>
      <c r="C63" s="153"/>
      <c r="D63" s="154" t="s">
        <v>5907</v>
      </c>
      <c r="E63" s="155"/>
      <c r="F63" s="155"/>
      <c r="G63" s="155"/>
      <c r="H63" s="155"/>
      <c r="I63" s="156"/>
      <c r="J63" s="157">
        <f>J113</f>
        <v>0</v>
      </c>
      <c r="K63" s="153"/>
      <c r="L63" s="158"/>
    </row>
    <row r="64" spans="1:47" s="9" customFormat="1" ht="24.95" customHeight="1">
      <c r="B64" s="152"/>
      <c r="C64" s="153"/>
      <c r="D64" s="154" t="s">
        <v>5908</v>
      </c>
      <c r="E64" s="155"/>
      <c r="F64" s="155"/>
      <c r="G64" s="155"/>
      <c r="H64" s="155"/>
      <c r="I64" s="156"/>
      <c r="J64" s="157">
        <f>J116</f>
        <v>0</v>
      </c>
      <c r="K64" s="153"/>
      <c r="L64" s="158"/>
    </row>
    <row r="65" spans="1:31" s="9" customFormat="1" ht="24.95" customHeight="1">
      <c r="B65" s="152"/>
      <c r="C65" s="153"/>
      <c r="D65" s="154" t="s">
        <v>5909</v>
      </c>
      <c r="E65" s="155"/>
      <c r="F65" s="155"/>
      <c r="G65" s="155"/>
      <c r="H65" s="155"/>
      <c r="I65" s="156"/>
      <c r="J65" s="157">
        <f>J138</f>
        <v>0</v>
      </c>
      <c r="K65" s="153"/>
      <c r="L65" s="158"/>
    </row>
    <row r="66" spans="1:31" s="2" customFormat="1" ht="21.75" customHeight="1">
      <c r="A66" s="35"/>
      <c r="B66" s="36"/>
      <c r="C66" s="37"/>
      <c r="D66" s="37"/>
      <c r="E66" s="37"/>
      <c r="F66" s="37"/>
      <c r="G66" s="37"/>
      <c r="H66" s="37"/>
      <c r="I66" s="116"/>
      <c r="J66" s="37"/>
      <c r="K66" s="37"/>
      <c r="L66" s="117"/>
      <c r="S66" s="35"/>
      <c r="T66" s="35"/>
      <c r="U66" s="35"/>
      <c r="V66" s="35"/>
      <c r="W66" s="35"/>
      <c r="X66" s="35"/>
      <c r="Y66" s="35"/>
      <c r="Z66" s="35"/>
      <c r="AA66" s="35"/>
      <c r="AB66" s="35"/>
      <c r="AC66" s="35"/>
      <c r="AD66" s="35"/>
      <c r="AE66" s="35"/>
    </row>
    <row r="67" spans="1:31" s="2" customFormat="1" ht="6.95" customHeight="1">
      <c r="A67" s="35"/>
      <c r="B67" s="48"/>
      <c r="C67" s="49"/>
      <c r="D67" s="49"/>
      <c r="E67" s="49"/>
      <c r="F67" s="49"/>
      <c r="G67" s="49"/>
      <c r="H67" s="49"/>
      <c r="I67" s="143"/>
      <c r="J67" s="49"/>
      <c r="K67" s="49"/>
      <c r="L67" s="117"/>
      <c r="S67" s="35"/>
      <c r="T67" s="35"/>
      <c r="U67" s="35"/>
      <c r="V67" s="35"/>
      <c r="W67" s="35"/>
      <c r="X67" s="35"/>
      <c r="Y67" s="35"/>
      <c r="Z67" s="35"/>
      <c r="AA67" s="35"/>
      <c r="AB67" s="35"/>
      <c r="AC67" s="35"/>
      <c r="AD67" s="35"/>
      <c r="AE67" s="35"/>
    </row>
    <row r="71" spans="1:31" s="2" customFormat="1" ht="6.95" customHeight="1">
      <c r="A71" s="35"/>
      <c r="B71" s="50"/>
      <c r="C71" s="51"/>
      <c r="D71" s="51"/>
      <c r="E71" s="51"/>
      <c r="F71" s="51"/>
      <c r="G71" s="51"/>
      <c r="H71" s="51"/>
      <c r="I71" s="146"/>
      <c r="J71" s="51"/>
      <c r="K71" s="51"/>
      <c r="L71" s="117"/>
      <c r="S71" s="35"/>
      <c r="T71" s="35"/>
      <c r="U71" s="35"/>
      <c r="V71" s="35"/>
      <c r="W71" s="35"/>
      <c r="X71" s="35"/>
      <c r="Y71" s="35"/>
      <c r="Z71" s="35"/>
      <c r="AA71" s="35"/>
      <c r="AB71" s="35"/>
      <c r="AC71" s="35"/>
      <c r="AD71" s="35"/>
      <c r="AE71" s="35"/>
    </row>
    <row r="72" spans="1:31" s="2" customFormat="1" ht="24.95" customHeight="1">
      <c r="A72" s="35"/>
      <c r="B72" s="36"/>
      <c r="C72" s="24" t="s">
        <v>191</v>
      </c>
      <c r="D72" s="37"/>
      <c r="E72" s="37"/>
      <c r="F72" s="37"/>
      <c r="G72" s="37"/>
      <c r="H72" s="37"/>
      <c r="I72" s="116"/>
      <c r="J72" s="37"/>
      <c r="K72" s="37"/>
      <c r="L72" s="117"/>
      <c r="S72" s="35"/>
      <c r="T72" s="35"/>
      <c r="U72" s="35"/>
      <c r="V72" s="35"/>
      <c r="W72" s="35"/>
      <c r="X72" s="35"/>
      <c r="Y72" s="35"/>
      <c r="Z72" s="35"/>
      <c r="AA72" s="35"/>
      <c r="AB72" s="35"/>
      <c r="AC72" s="35"/>
      <c r="AD72" s="35"/>
      <c r="AE72" s="35"/>
    </row>
    <row r="73" spans="1:31" s="2" customFormat="1" ht="6.95" customHeight="1">
      <c r="A73" s="35"/>
      <c r="B73" s="36"/>
      <c r="C73" s="37"/>
      <c r="D73" s="37"/>
      <c r="E73" s="37"/>
      <c r="F73" s="37"/>
      <c r="G73" s="37"/>
      <c r="H73" s="37"/>
      <c r="I73" s="116"/>
      <c r="J73" s="37"/>
      <c r="K73" s="37"/>
      <c r="L73" s="117"/>
      <c r="S73" s="35"/>
      <c r="T73" s="35"/>
      <c r="U73" s="35"/>
      <c r="V73" s="35"/>
      <c r="W73" s="35"/>
      <c r="X73" s="35"/>
      <c r="Y73" s="35"/>
      <c r="Z73" s="35"/>
      <c r="AA73" s="35"/>
      <c r="AB73" s="35"/>
      <c r="AC73" s="35"/>
      <c r="AD73" s="35"/>
      <c r="AE73" s="35"/>
    </row>
    <row r="74" spans="1:31" s="2" customFormat="1" ht="12" customHeight="1">
      <c r="A74" s="35"/>
      <c r="B74" s="36"/>
      <c r="C74" s="30" t="s">
        <v>16</v>
      </c>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16.5" customHeight="1">
      <c r="A75" s="35"/>
      <c r="B75" s="36"/>
      <c r="C75" s="37"/>
      <c r="D75" s="37"/>
      <c r="E75" s="396" t="str">
        <f>E7</f>
        <v>Základní škola U Elektry</v>
      </c>
      <c r="F75" s="397"/>
      <c r="G75" s="397"/>
      <c r="H75" s="397"/>
      <c r="I75" s="116"/>
      <c r="J75" s="37"/>
      <c r="K75" s="37"/>
      <c r="L75" s="117"/>
      <c r="S75" s="35"/>
      <c r="T75" s="35"/>
      <c r="U75" s="35"/>
      <c r="V75" s="35"/>
      <c r="W75" s="35"/>
      <c r="X75" s="35"/>
      <c r="Y75" s="35"/>
      <c r="Z75" s="35"/>
      <c r="AA75" s="35"/>
      <c r="AB75" s="35"/>
      <c r="AC75" s="35"/>
      <c r="AD75" s="35"/>
      <c r="AE75" s="35"/>
    </row>
    <row r="76" spans="1:31" s="2" customFormat="1" ht="12" customHeight="1">
      <c r="A76" s="35"/>
      <c r="B76" s="36"/>
      <c r="C76" s="30" t="s">
        <v>182</v>
      </c>
      <c r="D76" s="37"/>
      <c r="E76" s="37"/>
      <c r="F76" s="37"/>
      <c r="G76" s="37"/>
      <c r="H76" s="37"/>
      <c r="I76" s="116"/>
      <c r="J76" s="37"/>
      <c r="K76" s="37"/>
      <c r="L76" s="117"/>
      <c r="S76" s="35"/>
      <c r="T76" s="35"/>
      <c r="U76" s="35"/>
      <c r="V76" s="35"/>
      <c r="W76" s="35"/>
      <c r="X76" s="35"/>
      <c r="Y76" s="35"/>
      <c r="Z76" s="35"/>
      <c r="AA76" s="35"/>
      <c r="AB76" s="35"/>
      <c r="AC76" s="35"/>
      <c r="AD76" s="35"/>
      <c r="AE76" s="35"/>
    </row>
    <row r="77" spans="1:31" s="2" customFormat="1" ht="16.5" customHeight="1">
      <c r="A77" s="35"/>
      <c r="B77" s="36"/>
      <c r="C77" s="37"/>
      <c r="D77" s="37"/>
      <c r="E77" s="369" t="str">
        <f>E9</f>
        <v>SO 700_D.1.4.D - Měření a regulace</v>
      </c>
      <c r="F77" s="398"/>
      <c r="G77" s="398"/>
      <c r="H77" s="398"/>
      <c r="I77" s="116"/>
      <c r="J77" s="37"/>
      <c r="K77" s="37"/>
      <c r="L77" s="117"/>
      <c r="S77" s="35"/>
      <c r="T77" s="35"/>
      <c r="U77" s="35"/>
      <c r="V77" s="35"/>
      <c r="W77" s="35"/>
      <c r="X77" s="35"/>
      <c r="Y77" s="35"/>
      <c r="Z77" s="35"/>
      <c r="AA77" s="35"/>
      <c r="AB77" s="35"/>
      <c r="AC77" s="35"/>
      <c r="AD77" s="35"/>
      <c r="AE77" s="35"/>
    </row>
    <row r="78" spans="1:31" s="2" customFormat="1" ht="6.95" customHeight="1">
      <c r="A78" s="35"/>
      <c r="B78" s="36"/>
      <c r="C78" s="37"/>
      <c r="D78" s="37"/>
      <c r="E78" s="37"/>
      <c r="F78" s="37"/>
      <c r="G78" s="37"/>
      <c r="H78" s="37"/>
      <c r="I78" s="116"/>
      <c r="J78" s="37"/>
      <c r="K78" s="37"/>
      <c r="L78" s="117"/>
      <c r="S78" s="35"/>
      <c r="T78" s="35"/>
      <c r="U78" s="35"/>
      <c r="V78" s="35"/>
      <c r="W78" s="35"/>
      <c r="X78" s="35"/>
      <c r="Y78" s="35"/>
      <c r="Z78" s="35"/>
      <c r="AA78" s="35"/>
      <c r="AB78" s="35"/>
      <c r="AC78" s="35"/>
      <c r="AD78" s="35"/>
      <c r="AE78" s="35"/>
    </row>
    <row r="79" spans="1:31" s="2" customFormat="1" ht="12" customHeight="1">
      <c r="A79" s="35"/>
      <c r="B79" s="36"/>
      <c r="C79" s="30" t="s">
        <v>21</v>
      </c>
      <c r="D79" s="37"/>
      <c r="E79" s="37"/>
      <c r="F79" s="28" t="str">
        <f>F12</f>
        <v>Praha 9, k.ú. Vysočany</v>
      </c>
      <c r="G79" s="37"/>
      <c r="H79" s="37"/>
      <c r="I79" s="118" t="s">
        <v>23</v>
      </c>
      <c r="J79" s="60" t="str">
        <f>IF(J12="","",J12)</f>
        <v>10. 2. 2020</v>
      </c>
      <c r="K79" s="37"/>
      <c r="L79" s="117"/>
      <c r="S79" s="35"/>
      <c r="T79" s="35"/>
      <c r="U79" s="35"/>
      <c r="V79" s="35"/>
      <c r="W79" s="35"/>
      <c r="X79" s="35"/>
      <c r="Y79" s="35"/>
      <c r="Z79" s="35"/>
      <c r="AA79" s="35"/>
      <c r="AB79" s="35"/>
      <c r="AC79" s="35"/>
      <c r="AD79" s="35"/>
      <c r="AE79" s="35"/>
    </row>
    <row r="80" spans="1:31" s="2" customFormat="1" ht="6.95" customHeight="1">
      <c r="A80" s="35"/>
      <c r="B80" s="36"/>
      <c r="C80" s="37"/>
      <c r="D80" s="37"/>
      <c r="E80" s="37"/>
      <c r="F80" s="37"/>
      <c r="G80" s="37"/>
      <c r="H80" s="37"/>
      <c r="I80" s="116"/>
      <c r="J80" s="37"/>
      <c r="K80" s="37"/>
      <c r="L80" s="117"/>
      <c r="S80" s="35"/>
      <c r="T80" s="35"/>
      <c r="U80" s="35"/>
      <c r="V80" s="35"/>
      <c r="W80" s="35"/>
      <c r="X80" s="35"/>
      <c r="Y80" s="35"/>
      <c r="Z80" s="35"/>
      <c r="AA80" s="35"/>
      <c r="AB80" s="35"/>
      <c r="AC80" s="35"/>
      <c r="AD80" s="35"/>
      <c r="AE80" s="35"/>
    </row>
    <row r="81" spans="1:65" s="2" customFormat="1" ht="25.7" customHeight="1">
      <c r="A81" s="35"/>
      <c r="B81" s="36"/>
      <c r="C81" s="30" t="s">
        <v>25</v>
      </c>
      <c r="D81" s="37"/>
      <c r="E81" s="37"/>
      <c r="F81" s="28" t="str">
        <f>E15</f>
        <v>Městská část Praha 9</v>
      </c>
      <c r="G81" s="37"/>
      <c r="H81" s="37"/>
      <c r="I81" s="118" t="s">
        <v>31</v>
      </c>
      <c r="J81" s="33" t="str">
        <f>E21</f>
        <v>BOMART spol. s r.o.</v>
      </c>
      <c r="K81" s="37"/>
      <c r="L81" s="117"/>
      <c r="S81" s="35"/>
      <c r="T81" s="35"/>
      <c r="U81" s="35"/>
      <c r="V81" s="35"/>
      <c r="W81" s="35"/>
      <c r="X81" s="35"/>
      <c r="Y81" s="35"/>
      <c r="Z81" s="35"/>
      <c r="AA81" s="35"/>
      <c r="AB81" s="35"/>
      <c r="AC81" s="35"/>
      <c r="AD81" s="35"/>
      <c r="AE81" s="35"/>
    </row>
    <row r="82" spans="1:65" s="2" customFormat="1" ht="15.2" customHeight="1">
      <c r="A82" s="35"/>
      <c r="B82" s="36"/>
      <c r="C82" s="30" t="s">
        <v>29</v>
      </c>
      <c r="D82" s="37"/>
      <c r="E82" s="37"/>
      <c r="F82" s="28" t="str">
        <f>IF(E18="","",E18)</f>
        <v>Vyplň údaj</v>
      </c>
      <c r="G82" s="37"/>
      <c r="H82" s="37"/>
      <c r="I82" s="118" t="s">
        <v>34</v>
      </c>
      <c r="J82" s="33" t="str">
        <f>E24</f>
        <v xml:space="preserve"> </v>
      </c>
      <c r="K82" s="37"/>
      <c r="L82" s="117"/>
      <c r="S82" s="35"/>
      <c r="T82" s="35"/>
      <c r="U82" s="35"/>
      <c r="V82" s="35"/>
      <c r="W82" s="35"/>
      <c r="X82" s="35"/>
      <c r="Y82" s="35"/>
      <c r="Z82" s="35"/>
      <c r="AA82" s="35"/>
      <c r="AB82" s="35"/>
      <c r="AC82" s="35"/>
      <c r="AD82" s="35"/>
      <c r="AE82" s="35"/>
    </row>
    <row r="83" spans="1:65" s="2" customFormat="1" ht="10.35" customHeight="1">
      <c r="A83" s="35"/>
      <c r="B83" s="36"/>
      <c r="C83" s="37"/>
      <c r="D83" s="37"/>
      <c r="E83" s="37"/>
      <c r="F83" s="37"/>
      <c r="G83" s="37"/>
      <c r="H83" s="37"/>
      <c r="I83" s="116"/>
      <c r="J83" s="37"/>
      <c r="K83" s="37"/>
      <c r="L83" s="117"/>
      <c r="S83" s="35"/>
      <c r="T83" s="35"/>
      <c r="U83" s="35"/>
      <c r="V83" s="35"/>
      <c r="W83" s="35"/>
      <c r="X83" s="35"/>
      <c r="Y83" s="35"/>
      <c r="Z83" s="35"/>
      <c r="AA83" s="35"/>
      <c r="AB83" s="35"/>
      <c r="AC83" s="35"/>
      <c r="AD83" s="35"/>
      <c r="AE83" s="35"/>
    </row>
    <row r="84" spans="1:65" s="11" customFormat="1" ht="29.25" customHeight="1">
      <c r="A84" s="165"/>
      <c r="B84" s="166"/>
      <c r="C84" s="167" t="s">
        <v>192</v>
      </c>
      <c r="D84" s="168" t="s">
        <v>57</v>
      </c>
      <c r="E84" s="168" t="s">
        <v>53</v>
      </c>
      <c r="F84" s="168" t="s">
        <v>54</v>
      </c>
      <c r="G84" s="168" t="s">
        <v>193</v>
      </c>
      <c r="H84" s="168" t="s">
        <v>194</v>
      </c>
      <c r="I84" s="169" t="s">
        <v>195</v>
      </c>
      <c r="J84" s="168" t="s">
        <v>186</v>
      </c>
      <c r="K84" s="170" t="s">
        <v>196</v>
      </c>
      <c r="L84" s="171"/>
      <c r="M84" s="69" t="s">
        <v>19</v>
      </c>
      <c r="N84" s="70" t="s">
        <v>42</v>
      </c>
      <c r="O84" s="70" t="s">
        <v>197</v>
      </c>
      <c r="P84" s="70" t="s">
        <v>198</v>
      </c>
      <c r="Q84" s="70" t="s">
        <v>199</v>
      </c>
      <c r="R84" s="70" t="s">
        <v>200</v>
      </c>
      <c r="S84" s="70" t="s">
        <v>201</v>
      </c>
      <c r="T84" s="71" t="s">
        <v>202</v>
      </c>
      <c r="U84" s="165"/>
      <c r="V84" s="165"/>
      <c r="W84" s="165"/>
      <c r="X84" s="165"/>
      <c r="Y84" s="165"/>
      <c r="Z84" s="165"/>
      <c r="AA84" s="165"/>
      <c r="AB84" s="165"/>
      <c r="AC84" s="165"/>
      <c r="AD84" s="165"/>
      <c r="AE84" s="165"/>
    </row>
    <row r="85" spans="1:65" s="2" customFormat="1" ht="22.9" customHeight="1">
      <c r="A85" s="35"/>
      <c r="B85" s="36"/>
      <c r="C85" s="76" t="s">
        <v>203</v>
      </c>
      <c r="D85" s="37"/>
      <c r="E85" s="37"/>
      <c r="F85" s="37"/>
      <c r="G85" s="37"/>
      <c r="H85" s="37"/>
      <c r="I85" s="116"/>
      <c r="J85" s="172">
        <f>BK85</f>
        <v>0</v>
      </c>
      <c r="K85" s="37"/>
      <c r="L85" s="40"/>
      <c r="M85" s="72"/>
      <c r="N85" s="173"/>
      <c r="O85" s="73"/>
      <c r="P85" s="174">
        <f>P86+P108+P110+P113+P116+P138</f>
        <v>0</v>
      </c>
      <c r="Q85" s="73"/>
      <c r="R85" s="174">
        <f>R86+R108+R110+R113+R116+R138</f>
        <v>0</v>
      </c>
      <c r="S85" s="73"/>
      <c r="T85" s="175">
        <f>T86+T108+T110+T113+T116+T138</f>
        <v>0</v>
      </c>
      <c r="U85" s="35"/>
      <c r="V85" s="35"/>
      <c r="W85" s="35"/>
      <c r="X85" s="35"/>
      <c r="Y85" s="35"/>
      <c r="Z85" s="35"/>
      <c r="AA85" s="35"/>
      <c r="AB85" s="35"/>
      <c r="AC85" s="35"/>
      <c r="AD85" s="35"/>
      <c r="AE85" s="35"/>
      <c r="AT85" s="18" t="s">
        <v>71</v>
      </c>
      <c r="AU85" s="18" t="s">
        <v>187</v>
      </c>
      <c r="BK85" s="176">
        <f>BK86+BK108+BK110+BK113+BK116+BK138</f>
        <v>0</v>
      </c>
    </row>
    <row r="86" spans="1:65" s="12" customFormat="1" ht="25.9" customHeight="1">
      <c r="B86" s="177"/>
      <c r="C86" s="178"/>
      <c r="D86" s="179" t="s">
        <v>71</v>
      </c>
      <c r="E86" s="180" t="s">
        <v>846</v>
      </c>
      <c r="F86" s="180" t="s">
        <v>5910</v>
      </c>
      <c r="G86" s="178"/>
      <c r="H86" s="178"/>
      <c r="I86" s="181"/>
      <c r="J86" s="182">
        <f>BK86</f>
        <v>0</v>
      </c>
      <c r="K86" s="178"/>
      <c r="L86" s="183"/>
      <c r="M86" s="184"/>
      <c r="N86" s="185"/>
      <c r="O86" s="185"/>
      <c r="P86" s="186">
        <f>SUM(P87:P107)</f>
        <v>0</v>
      </c>
      <c r="Q86" s="185"/>
      <c r="R86" s="186">
        <f>SUM(R87:R107)</f>
        <v>0</v>
      </c>
      <c r="S86" s="185"/>
      <c r="T86" s="187">
        <f>SUM(T87:T107)</f>
        <v>0</v>
      </c>
      <c r="AR86" s="188" t="s">
        <v>80</v>
      </c>
      <c r="AT86" s="189" t="s">
        <v>71</v>
      </c>
      <c r="AU86" s="189" t="s">
        <v>72</v>
      </c>
      <c r="AY86" s="188" t="s">
        <v>206</v>
      </c>
      <c r="BK86" s="190">
        <f>SUM(BK87:BK107)</f>
        <v>0</v>
      </c>
    </row>
    <row r="87" spans="1:65" s="2" customFormat="1" ht="16.5" customHeight="1">
      <c r="A87" s="35"/>
      <c r="B87" s="36"/>
      <c r="C87" s="193" t="s">
        <v>72</v>
      </c>
      <c r="D87" s="193" t="s">
        <v>208</v>
      </c>
      <c r="E87" s="194" t="s">
        <v>5911</v>
      </c>
      <c r="F87" s="195" t="s">
        <v>5912</v>
      </c>
      <c r="G87" s="196" t="s">
        <v>862</v>
      </c>
      <c r="H87" s="197">
        <v>1</v>
      </c>
      <c r="I87" s="198"/>
      <c r="J87" s="199">
        <f t="shared" ref="J87:J107" si="0">ROUND(I87*H87,2)</f>
        <v>0</v>
      </c>
      <c r="K87" s="195" t="s">
        <v>19</v>
      </c>
      <c r="L87" s="40"/>
      <c r="M87" s="200" t="s">
        <v>19</v>
      </c>
      <c r="N87" s="201" t="s">
        <v>43</v>
      </c>
      <c r="O87" s="65"/>
      <c r="P87" s="202">
        <f t="shared" ref="P87:P107" si="1">O87*H87</f>
        <v>0</v>
      </c>
      <c r="Q87" s="202">
        <v>0</v>
      </c>
      <c r="R87" s="202">
        <f t="shared" ref="R87:R107" si="2">Q87*H87</f>
        <v>0</v>
      </c>
      <c r="S87" s="202">
        <v>0</v>
      </c>
      <c r="T87" s="203">
        <f t="shared" ref="T87:T107" si="3">S87*H87</f>
        <v>0</v>
      </c>
      <c r="U87" s="35"/>
      <c r="V87" s="35"/>
      <c r="W87" s="35"/>
      <c r="X87" s="35"/>
      <c r="Y87" s="35"/>
      <c r="Z87" s="35"/>
      <c r="AA87" s="35"/>
      <c r="AB87" s="35"/>
      <c r="AC87" s="35"/>
      <c r="AD87" s="35"/>
      <c r="AE87" s="35"/>
      <c r="AR87" s="204" t="s">
        <v>212</v>
      </c>
      <c r="AT87" s="204" t="s">
        <v>208</v>
      </c>
      <c r="AU87" s="204" t="s">
        <v>80</v>
      </c>
      <c r="AY87" s="18" t="s">
        <v>206</v>
      </c>
      <c r="BE87" s="205">
        <f t="shared" ref="BE87:BE107" si="4">IF(N87="základní",J87,0)</f>
        <v>0</v>
      </c>
      <c r="BF87" s="205">
        <f t="shared" ref="BF87:BF107" si="5">IF(N87="snížená",J87,0)</f>
        <v>0</v>
      </c>
      <c r="BG87" s="205">
        <f t="shared" ref="BG87:BG107" si="6">IF(N87="zákl. přenesená",J87,0)</f>
        <v>0</v>
      </c>
      <c r="BH87" s="205">
        <f t="shared" ref="BH87:BH107" si="7">IF(N87="sníž. přenesená",J87,0)</f>
        <v>0</v>
      </c>
      <c r="BI87" s="205">
        <f t="shared" ref="BI87:BI107" si="8">IF(N87="nulová",J87,0)</f>
        <v>0</v>
      </c>
      <c r="BJ87" s="18" t="s">
        <v>80</v>
      </c>
      <c r="BK87" s="205">
        <f t="shared" ref="BK87:BK107" si="9">ROUND(I87*H87,2)</f>
        <v>0</v>
      </c>
      <c r="BL87" s="18" t="s">
        <v>212</v>
      </c>
      <c r="BM87" s="204" t="s">
        <v>82</v>
      </c>
    </row>
    <row r="88" spans="1:65" s="2" customFormat="1" ht="16.5" customHeight="1">
      <c r="A88" s="35"/>
      <c r="B88" s="36"/>
      <c r="C88" s="193" t="s">
        <v>72</v>
      </c>
      <c r="D88" s="193" t="s">
        <v>208</v>
      </c>
      <c r="E88" s="194" t="s">
        <v>5913</v>
      </c>
      <c r="F88" s="195" t="s">
        <v>5914</v>
      </c>
      <c r="G88" s="196" t="s">
        <v>862</v>
      </c>
      <c r="H88" s="197">
        <v>1</v>
      </c>
      <c r="I88" s="198"/>
      <c r="J88" s="199">
        <f t="shared" si="0"/>
        <v>0</v>
      </c>
      <c r="K88" s="195" t="s">
        <v>19</v>
      </c>
      <c r="L88" s="40"/>
      <c r="M88" s="200" t="s">
        <v>19</v>
      </c>
      <c r="N88" s="201" t="s">
        <v>43</v>
      </c>
      <c r="O88" s="65"/>
      <c r="P88" s="202">
        <f t="shared" si="1"/>
        <v>0</v>
      </c>
      <c r="Q88" s="202">
        <v>0</v>
      </c>
      <c r="R88" s="202">
        <f t="shared" si="2"/>
        <v>0</v>
      </c>
      <c r="S88" s="202">
        <v>0</v>
      </c>
      <c r="T88" s="203">
        <f t="shared" si="3"/>
        <v>0</v>
      </c>
      <c r="U88" s="35"/>
      <c r="V88" s="35"/>
      <c r="W88" s="35"/>
      <c r="X88" s="35"/>
      <c r="Y88" s="35"/>
      <c r="Z88" s="35"/>
      <c r="AA88" s="35"/>
      <c r="AB88" s="35"/>
      <c r="AC88" s="35"/>
      <c r="AD88" s="35"/>
      <c r="AE88" s="35"/>
      <c r="AR88" s="204" t="s">
        <v>212</v>
      </c>
      <c r="AT88" s="204" t="s">
        <v>208</v>
      </c>
      <c r="AU88" s="204" t="s">
        <v>80</v>
      </c>
      <c r="AY88" s="18" t="s">
        <v>206</v>
      </c>
      <c r="BE88" s="205">
        <f t="shared" si="4"/>
        <v>0</v>
      </c>
      <c r="BF88" s="205">
        <f t="shared" si="5"/>
        <v>0</v>
      </c>
      <c r="BG88" s="205">
        <f t="shared" si="6"/>
        <v>0</v>
      </c>
      <c r="BH88" s="205">
        <f t="shared" si="7"/>
        <v>0</v>
      </c>
      <c r="BI88" s="205">
        <f t="shared" si="8"/>
        <v>0</v>
      </c>
      <c r="BJ88" s="18" t="s">
        <v>80</v>
      </c>
      <c r="BK88" s="205">
        <f t="shared" si="9"/>
        <v>0</v>
      </c>
      <c r="BL88" s="18" t="s">
        <v>212</v>
      </c>
      <c r="BM88" s="204" t="s">
        <v>212</v>
      </c>
    </row>
    <row r="89" spans="1:65" s="2" customFormat="1" ht="16.5" customHeight="1">
      <c r="A89" s="35"/>
      <c r="B89" s="36"/>
      <c r="C89" s="193" t="s">
        <v>72</v>
      </c>
      <c r="D89" s="193" t="s">
        <v>208</v>
      </c>
      <c r="E89" s="194" t="s">
        <v>5915</v>
      </c>
      <c r="F89" s="195" t="s">
        <v>5916</v>
      </c>
      <c r="G89" s="196" t="s">
        <v>862</v>
      </c>
      <c r="H89" s="197">
        <v>4</v>
      </c>
      <c r="I89" s="198"/>
      <c r="J89" s="199">
        <f t="shared" si="0"/>
        <v>0</v>
      </c>
      <c r="K89" s="195" t="s">
        <v>19</v>
      </c>
      <c r="L89" s="40"/>
      <c r="M89" s="200" t="s">
        <v>19</v>
      </c>
      <c r="N89" s="201" t="s">
        <v>43</v>
      </c>
      <c r="O89" s="65"/>
      <c r="P89" s="202">
        <f t="shared" si="1"/>
        <v>0</v>
      </c>
      <c r="Q89" s="202">
        <v>0</v>
      </c>
      <c r="R89" s="202">
        <f t="shared" si="2"/>
        <v>0</v>
      </c>
      <c r="S89" s="202">
        <v>0</v>
      </c>
      <c r="T89" s="203">
        <f t="shared" si="3"/>
        <v>0</v>
      </c>
      <c r="U89" s="35"/>
      <c r="V89" s="35"/>
      <c r="W89" s="35"/>
      <c r="X89" s="35"/>
      <c r="Y89" s="35"/>
      <c r="Z89" s="35"/>
      <c r="AA89" s="35"/>
      <c r="AB89" s="35"/>
      <c r="AC89" s="35"/>
      <c r="AD89" s="35"/>
      <c r="AE89" s="35"/>
      <c r="AR89" s="204" t="s">
        <v>212</v>
      </c>
      <c r="AT89" s="204" t="s">
        <v>208</v>
      </c>
      <c r="AU89" s="204" t="s">
        <v>80</v>
      </c>
      <c r="AY89" s="18" t="s">
        <v>206</v>
      </c>
      <c r="BE89" s="205">
        <f t="shared" si="4"/>
        <v>0</v>
      </c>
      <c r="BF89" s="205">
        <f t="shared" si="5"/>
        <v>0</v>
      </c>
      <c r="BG89" s="205">
        <f t="shared" si="6"/>
        <v>0</v>
      </c>
      <c r="BH89" s="205">
        <f t="shared" si="7"/>
        <v>0</v>
      </c>
      <c r="BI89" s="205">
        <f t="shared" si="8"/>
        <v>0</v>
      </c>
      <c r="BJ89" s="18" t="s">
        <v>80</v>
      </c>
      <c r="BK89" s="205">
        <f t="shared" si="9"/>
        <v>0</v>
      </c>
      <c r="BL89" s="18" t="s">
        <v>212</v>
      </c>
      <c r="BM89" s="204" t="s">
        <v>231</v>
      </c>
    </row>
    <row r="90" spans="1:65" s="2" customFormat="1" ht="16.5" customHeight="1">
      <c r="A90" s="35"/>
      <c r="B90" s="36"/>
      <c r="C90" s="193" t="s">
        <v>72</v>
      </c>
      <c r="D90" s="193" t="s">
        <v>208</v>
      </c>
      <c r="E90" s="194" t="s">
        <v>5917</v>
      </c>
      <c r="F90" s="195" t="s">
        <v>5918</v>
      </c>
      <c r="G90" s="196" t="s">
        <v>862</v>
      </c>
      <c r="H90" s="197">
        <v>3</v>
      </c>
      <c r="I90" s="198"/>
      <c r="J90" s="199">
        <f t="shared" si="0"/>
        <v>0</v>
      </c>
      <c r="K90" s="195" t="s">
        <v>19</v>
      </c>
      <c r="L90" s="40"/>
      <c r="M90" s="200" t="s">
        <v>19</v>
      </c>
      <c r="N90" s="201" t="s">
        <v>43</v>
      </c>
      <c r="O90" s="65"/>
      <c r="P90" s="202">
        <f t="shared" si="1"/>
        <v>0</v>
      </c>
      <c r="Q90" s="202">
        <v>0</v>
      </c>
      <c r="R90" s="202">
        <f t="shared" si="2"/>
        <v>0</v>
      </c>
      <c r="S90" s="202">
        <v>0</v>
      </c>
      <c r="T90" s="203">
        <f t="shared" si="3"/>
        <v>0</v>
      </c>
      <c r="U90" s="35"/>
      <c r="V90" s="35"/>
      <c r="W90" s="35"/>
      <c r="X90" s="35"/>
      <c r="Y90" s="35"/>
      <c r="Z90" s="35"/>
      <c r="AA90" s="35"/>
      <c r="AB90" s="35"/>
      <c r="AC90" s="35"/>
      <c r="AD90" s="35"/>
      <c r="AE90" s="35"/>
      <c r="AR90" s="204" t="s">
        <v>212</v>
      </c>
      <c r="AT90" s="204" t="s">
        <v>208</v>
      </c>
      <c r="AU90" s="204" t="s">
        <v>80</v>
      </c>
      <c r="AY90" s="18" t="s">
        <v>206</v>
      </c>
      <c r="BE90" s="205">
        <f t="shared" si="4"/>
        <v>0</v>
      </c>
      <c r="BF90" s="205">
        <f t="shared" si="5"/>
        <v>0</v>
      </c>
      <c r="BG90" s="205">
        <f t="shared" si="6"/>
        <v>0</v>
      </c>
      <c r="BH90" s="205">
        <f t="shared" si="7"/>
        <v>0</v>
      </c>
      <c r="BI90" s="205">
        <f t="shared" si="8"/>
        <v>0</v>
      </c>
      <c r="BJ90" s="18" t="s">
        <v>80</v>
      </c>
      <c r="BK90" s="205">
        <f t="shared" si="9"/>
        <v>0</v>
      </c>
      <c r="BL90" s="18" t="s">
        <v>212</v>
      </c>
      <c r="BM90" s="204" t="s">
        <v>239</v>
      </c>
    </row>
    <row r="91" spans="1:65" s="2" customFormat="1" ht="16.5" customHeight="1">
      <c r="A91" s="35"/>
      <c r="B91" s="36"/>
      <c r="C91" s="193" t="s">
        <v>72</v>
      </c>
      <c r="D91" s="193" t="s">
        <v>208</v>
      </c>
      <c r="E91" s="194" t="s">
        <v>5919</v>
      </c>
      <c r="F91" s="195" t="s">
        <v>5920</v>
      </c>
      <c r="G91" s="196" t="s">
        <v>862</v>
      </c>
      <c r="H91" s="197">
        <v>1</v>
      </c>
      <c r="I91" s="198"/>
      <c r="J91" s="199">
        <f t="shared" si="0"/>
        <v>0</v>
      </c>
      <c r="K91" s="195" t="s">
        <v>19</v>
      </c>
      <c r="L91" s="40"/>
      <c r="M91" s="200" t="s">
        <v>19</v>
      </c>
      <c r="N91" s="201" t="s">
        <v>43</v>
      </c>
      <c r="O91" s="65"/>
      <c r="P91" s="202">
        <f t="shared" si="1"/>
        <v>0</v>
      </c>
      <c r="Q91" s="202">
        <v>0</v>
      </c>
      <c r="R91" s="202">
        <f t="shared" si="2"/>
        <v>0</v>
      </c>
      <c r="S91" s="202">
        <v>0</v>
      </c>
      <c r="T91" s="203">
        <f t="shared" si="3"/>
        <v>0</v>
      </c>
      <c r="U91" s="35"/>
      <c r="V91" s="35"/>
      <c r="W91" s="35"/>
      <c r="X91" s="35"/>
      <c r="Y91" s="35"/>
      <c r="Z91" s="35"/>
      <c r="AA91" s="35"/>
      <c r="AB91" s="35"/>
      <c r="AC91" s="35"/>
      <c r="AD91" s="35"/>
      <c r="AE91" s="35"/>
      <c r="AR91" s="204" t="s">
        <v>212</v>
      </c>
      <c r="AT91" s="204" t="s">
        <v>208</v>
      </c>
      <c r="AU91" s="204" t="s">
        <v>80</v>
      </c>
      <c r="AY91" s="18" t="s">
        <v>206</v>
      </c>
      <c r="BE91" s="205">
        <f t="shared" si="4"/>
        <v>0</v>
      </c>
      <c r="BF91" s="205">
        <f t="shared" si="5"/>
        <v>0</v>
      </c>
      <c r="BG91" s="205">
        <f t="shared" si="6"/>
        <v>0</v>
      </c>
      <c r="BH91" s="205">
        <f t="shared" si="7"/>
        <v>0</v>
      </c>
      <c r="BI91" s="205">
        <f t="shared" si="8"/>
        <v>0</v>
      </c>
      <c r="BJ91" s="18" t="s">
        <v>80</v>
      </c>
      <c r="BK91" s="205">
        <f t="shared" si="9"/>
        <v>0</v>
      </c>
      <c r="BL91" s="18" t="s">
        <v>212</v>
      </c>
      <c r="BM91" s="204" t="s">
        <v>248</v>
      </c>
    </row>
    <row r="92" spans="1:65" s="2" customFormat="1" ht="16.5" customHeight="1">
      <c r="A92" s="35"/>
      <c r="B92" s="36"/>
      <c r="C92" s="193" t="s">
        <v>72</v>
      </c>
      <c r="D92" s="193" t="s">
        <v>208</v>
      </c>
      <c r="E92" s="194" t="s">
        <v>5921</v>
      </c>
      <c r="F92" s="195" t="s">
        <v>5922</v>
      </c>
      <c r="G92" s="196" t="s">
        <v>862</v>
      </c>
      <c r="H92" s="197">
        <v>1</v>
      </c>
      <c r="I92" s="198"/>
      <c r="J92" s="199">
        <f t="shared" si="0"/>
        <v>0</v>
      </c>
      <c r="K92" s="195" t="s">
        <v>19</v>
      </c>
      <c r="L92" s="40"/>
      <c r="M92" s="200" t="s">
        <v>19</v>
      </c>
      <c r="N92" s="201" t="s">
        <v>43</v>
      </c>
      <c r="O92" s="65"/>
      <c r="P92" s="202">
        <f t="shared" si="1"/>
        <v>0</v>
      </c>
      <c r="Q92" s="202">
        <v>0</v>
      </c>
      <c r="R92" s="202">
        <f t="shared" si="2"/>
        <v>0</v>
      </c>
      <c r="S92" s="202">
        <v>0</v>
      </c>
      <c r="T92" s="203">
        <f t="shared" si="3"/>
        <v>0</v>
      </c>
      <c r="U92" s="35"/>
      <c r="V92" s="35"/>
      <c r="W92" s="35"/>
      <c r="X92" s="35"/>
      <c r="Y92" s="35"/>
      <c r="Z92" s="35"/>
      <c r="AA92" s="35"/>
      <c r="AB92" s="35"/>
      <c r="AC92" s="35"/>
      <c r="AD92" s="35"/>
      <c r="AE92" s="35"/>
      <c r="AR92" s="204" t="s">
        <v>212</v>
      </c>
      <c r="AT92" s="204" t="s">
        <v>208</v>
      </c>
      <c r="AU92" s="204" t="s">
        <v>80</v>
      </c>
      <c r="AY92" s="18" t="s">
        <v>206</v>
      </c>
      <c r="BE92" s="205">
        <f t="shared" si="4"/>
        <v>0</v>
      </c>
      <c r="BF92" s="205">
        <f t="shared" si="5"/>
        <v>0</v>
      </c>
      <c r="BG92" s="205">
        <f t="shared" si="6"/>
        <v>0</v>
      </c>
      <c r="BH92" s="205">
        <f t="shared" si="7"/>
        <v>0</v>
      </c>
      <c r="BI92" s="205">
        <f t="shared" si="8"/>
        <v>0</v>
      </c>
      <c r="BJ92" s="18" t="s">
        <v>80</v>
      </c>
      <c r="BK92" s="205">
        <f t="shared" si="9"/>
        <v>0</v>
      </c>
      <c r="BL92" s="18" t="s">
        <v>212</v>
      </c>
      <c r="BM92" s="204" t="s">
        <v>257</v>
      </c>
    </row>
    <row r="93" spans="1:65" s="2" customFormat="1" ht="16.5" customHeight="1">
      <c r="A93" s="35"/>
      <c r="B93" s="36"/>
      <c r="C93" s="193" t="s">
        <v>72</v>
      </c>
      <c r="D93" s="193" t="s">
        <v>208</v>
      </c>
      <c r="E93" s="194" t="s">
        <v>5923</v>
      </c>
      <c r="F93" s="195" t="s">
        <v>5924</v>
      </c>
      <c r="G93" s="196" t="s">
        <v>862</v>
      </c>
      <c r="H93" s="197">
        <v>1</v>
      </c>
      <c r="I93" s="198"/>
      <c r="J93" s="199">
        <f t="shared" si="0"/>
        <v>0</v>
      </c>
      <c r="K93" s="195" t="s">
        <v>19</v>
      </c>
      <c r="L93" s="40"/>
      <c r="M93" s="200" t="s">
        <v>19</v>
      </c>
      <c r="N93" s="201" t="s">
        <v>43</v>
      </c>
      <c r="O93" s="65"/>
      <c r="P93" s="202">
        <f t="shared" si="1"/>
        <v>0</v>
      </c>
      <c r="Q93" s="202">
        <v>0</v>
      </c>
      <c r="R93" s="202">
        <f t="shared" si="2"/>
        <v>0</v>
      </c>
      <c r="S93" s="202">
        <v>0</v>
      </c>
      <c r="T93" s="203">
        <f t="shared" si="3"/>
        <v>0</v>
      </c>
      <c r="U93" s="35"/>
      <c r="V93" s="35"/>
      <c r="W93" s="35"/>
      <c r="X93" s="35"/>
      <c r="Y93" s="35"/>
      <c r="Z93" s="35"/>
      <c r="AA93" s="35"/>
      <c r="AB93" s="35"/>
      <c r="AC93" s="35"/>
      <c r="AD93" s="35"/>
      <c r="AE93" s="35"/>
      <c r="AR93" s="204" t="s">
        <v>212</v>
      </c>
      <c r="AT93" s="204" t="s">
        <v>208</v>
      </c>
      <c r="AU93" s="204" t="s">
        <v>80</v>
      </c>
      <c r="AY93" s="18" t="s">
        <v>206</v>
      </c>
      <c r="BE93" s="205">
        <f t="shared" si="4"/>
        <v>0</v>
      </c>
      <c r="BF93" s="205">
        <f t="shared" si="5"/>
        <v>0</v>
      </c>
      <c r="BG93" s="205">
        <f t="shared" si="6"/>
        <v>0</v>
      </c>
      <c r="BH93" s="205">
        <f t="shared" si="7"/>
        <v>0</v>
      </c>
      <c r="BI93" s="205">
        <f t="shared" si="8"/>
        <v>0</v>
      </c>
      <c r="BJ93" s="18" t="s">
        <v>80</v>
      </c>
      <c r="BK93" s="205">
        <f t="shared" si="9"/>
        <v>0</v>
      </c>
      <c r="BL93" s="18" t="s">
        <v>212</v>
      </c>
      <c r="BM93" s="204" t="s">
        <v>266</v>
      </c>
    </row>
    <row r="94" spans="1:65" s="2" customFormat="1" ht="16.5" customHeight="1">
      <c r="A94" s="35"/>
      <c r="B94" s="36"/>
      <c r="C94" s="193" t="s">
        <v>72</v>
      </c>
      <c r="D94" s="193" t="s">
        <v>208</v>
      </c>
      <c r="E94" s="194" t="s">
        <v>5925</v>
      </c>
      <c r="F94" s="195" t="s">
        <v>5926</v>
      </c>
      <c r="G94" s="196" t="s">
        <v>862</v>
      </c>
      <c r="H94" s="197">
        <v>1</v>
      </c>
      <c r="I94" s="198"/>
      <c r="J94" s="199">
        <f t="shared" si="0"/>
        <v>0</v>
      </c>
      <c r="K94" s="195" t="s">
        <v>19</v>
      </c>
      <c r="L94" s="40"/>
      <c r="M94" s="200" t="s">
        <v>19</v>
      </c>
      <c r="N94" s="201" t="s">
        <v>43</v>
      </c>
      <c r="O94" s="65"/>
      <c r="P94" s="202">
        <f t="shared" si="1"/>
        <v>0</v>
      </c>
      <c r="Q94" s="202">
        <v>0</v>
      </c>
      <c r="R94" s="202">
        <f t="shared" si="2"/>
        <v>0</v>
      </c>
      <c r="S94" s="202">
        <v>0</v>
      </c>
      <c r="T94" s="203">
        <f t="shared" si="3"/>
        <v>0</v>
      </c>
      <c r="U94" s="35"/>
      <c r="V94" s="35"/>
      <c r="W94" s="35"/>
      <c r="X94" s="35"/>
      <c r="Y94" s="35"/>
      <c r="Z94" s="35"/>
      <c r="AA94" s="35"/>
      <c r="AB94" s="35"/>
      <c r="AC94" s="35"/>
      <c r="AD94" s="35"/>
      <c r="AE94" s="35"/>
      <c r="AR94" s="204" t="s">
        <v>212</v>
      </c>
      <c r="AT94" s="204" t="s">
        <v>208</v>
      </c>
      <c r="AU94" s="204" t="s">
        <v>80</v>
      </c>
      <c r="AY94" s="18" t="s">
        <v>206</v>
      </c>
      <c r="BE94" s="205">
        <f t="shared" si="4"/>
        <v>0</v>
      </c>
      <c r="BF94" s="205">
        <f t="shared" si="5"/>
        <v>0</v>
      </c>
      <c r="BG94" s="205">
        <f t="shared" si="6"/>
        <v>0</v>
      </c>
      <c r="BH94" s="205">
        <f t="shared" si="7"/>
        <v>0</v>
      </c>
      <c r="BI94" s="205">
        <f t="shared" si="8"/>
        <v>0</v>
      </c>
      <c r="BJ94" s="18" t="s">
        <v>80</v>
      </c>
      <c r="BK94" s="205">
        <f t="shared" si="9"/>
        <v>0</v>
      </c>
      <c r="BL94" s="18" t="s">
        <v>212</v>
      </c>
      <c r="BM94" s="204" t="s">
        <v>343</v>
      </c>
    </row>
    <row r="95" spans="1:65" s="2" customFormat="1" ht="16.5" customHeight="1">
      <c r="A95" s="35"/>
      <c r="B95" s="36"/>
      <c r="C95" s="193" t="s">
        <v>72</v>
      </c>
      <c r="D95" s="193" t="s">
        <v>208</v>
      </c>
      <c r="E95" s="194" t="s">
        <v>5927</v>
      </c>
      <c r="F95" s="195" t="s">
        <v>5928</v>
      </c>
      <c r="G95" s="196" t="s">
        <v>862</v>
      </c>
      <c r="H95" s="197">
        <v>5</v>
      </c>
      <c r="I95" s="198"/>
      <c r="J95" s="199">
        <f t="shared" si="0"/>
        <v>0</v>
      </c>
      <c r="K95" s="195" t="s">
        <v>19</v>
      </c>
      <c r="L95" s="40"/>
      <c r="M95" s="200" t="s">
        <v>19</v>
      </c>
      <c r="N95" s="201" t="s">
        <v>43</v>
      </c>
      <c r="O95" s="65"/>
      <c r="P95" s="202">
        <f t="shared" si="1"/>
        <v>0</v>
      </c>
      <c r="Q95" s="202">
        <v>0</v>
      </c>
      <c r="R95" s="202">
        <f t="shared" si="2"/>
        <v>0</v>
      </c>
      <c r="S95" s="202">
        <v>0</v>
      </c>
      <c r="T95" s="203">
        <f t="shared" si="3"/>
        <v>0</v>
      </c>
      <c r="U95" s="35"/>
      <c r="V95" s="35"/>
      <c r="W95" s="35"/>
      <c r="X95" s="35"/>
      <c r="Y95" s="35"/>
      <c r="Z95" s="35"/>
      <c r="AA95" s="35"/>
      <c r="AB95" s="35"/>
      <c r="AC95" s="35"/>
      <c r="AD95" s="35"/>
      <c r="AE95" s="35"/>
      <c r="AR95" s="204" t="s">
        <v>212</v>
      </c>
      <c r="AT95" s="204" t="s">
        <v>208</v>
      </c>
      <c r="AU95" s="204" t="s">
        <v>80</v>
      </c>
      <c r="AY95" s="18" t="s">
        <v>206</v>
      </c>
      <c r="BE95" s="205">
        <f t="shared" si="4"/>
        <v>0</v>
      </c>
      <c r="BF95" s="205">
        <f t="shared" si="5"/>
        <v>0</v>
      </c>
      <c r="BG95" s="205">
        <f t="shared" si="6"/>
        <v>0</v>
      </c>
      <c r="BH95" s="205">
        <f t="shared" si="7"/>
        <v>0</v>
      </c>
      <c r="BI95" s="205">
        <f t="shared" si="8"/>
        <v>0</v>
      </c>
      <c r="BJ95" s="18" t="s">
        <v>80</v>
      </c>
      <c r="BK95" s="205">
        <f t="shared" si="9"/>
        <v>0</v>
      </c>
      <c r="BL95" s="18" t="s">
        <v>212</v>
      </c>
      <c r="BM95" s="204" t="s">
        <v>353</v>
      </c>
    </row>
    <row r="96" spans="1:65" s="2" customFormat="1" ht="16.5" customHeight="1">
      <c r="A96" s="35"/>
      <c r="B96" s="36"/>
      <c r="C96" s="193" t="s">
        <v>72</v>
      </c>
      <c r="D96" s="193" t="s">
        <v>208</v>
      </c>
      <c r="E96" s="194" t="s">
        <v>5929</v>
      </c>
      <c r="F96" s="195" t="s">
        <v>5930</v>
      </c>
      <c r="G96" s="196" t="s">
        <v>862</v>
      </c>
      <c r="H96" s="197">
        <v>5</v>
      </c>
      <c r="I96" s="198"/>
      <c r="J96" s="199">
        <f t="shared" si="0"/>
        <v>0</v>
      </c>
      <c r="K96" s="195" t="s">
        <v>19</v>
      </c>
      <c r="L96" s="40"/>
      <c r="M96" s="200" t="s">
        <v>19</v>
      </c>
      <c r="N96" s="201" t="s">
        <v>43</v>
      </c>
      <c r="O96" s="65"/>
      <c r="P96" s="202">
        <f t="shared" si="1"/>
        <v>0</v>
      </c>
      <c r="Q96" s="202">
        <v>0</v>
      </c>
      <c r="R96" s="202">
        <f t="shared" si="2"/>
        <v>0</v>
      </c>
      <c r="S96" s="202">
        <v>0</v>
      </c>
      <c r="T96" s="203">
        <f t="shared" si="3"/>
        <v>0</v>
      </c>
      <c r="U96" s="35"/>
      <c r="V96" s="35"/>
      <c r="W96" s="35"/>
      <c r="X96" s="35"/>
      <c r="Y96" s="35"/>
      <c r="Z96" s="35"/>
      <c r="AA96" s="35"/>
      <c r="AB96" s="35"/>
      <c r="AC96" s="35"/>
      <c r="AD96" s="35"/>
      <c r="AE96" s="35"/>
      <c r="AR96" s="204" t="s">
        <v>212</v>
      </c>
      <c r="AT96" s="204" t="s">
        <v>208</v>
      </c>
      <c r="AU96" s="204" t="s">
        <v>80</v>
      </c>
      <c r="AY96" s="18" t="s">
        <v>206</v>
      </c>
      <c r="BE96" s="205">
        <f t="shared" si="4"/>
        <v>0</v>
      </c>
      <c r="BF96" s="205">
        <f t="shared" si="5"/>
        <v>0</v>
      </c>
      <c r="BG96" s="205">
        <f t="shared" si="6"/>
        <v>0</v>
      </c>
      <c r="BH96" s="205">
        <f t="shared" si="7"/>
        <v>0</v>
      </c>
      <c r="BI96" s="205">
        <f t="shared" si="8"/>
        <v>0</v>
      </c>
      <c r="BJ96" s="18" t="s">
        <v>80</v>
      </c>
      <c r="BK96" s="205">
        <f t="shared" si="9"/>
        <v>0</v>
      </c>
      <c r="BL96" s="18" t="s">
        <v>212</v>
      </c>
      <c r="BM96" s="204" t="s">
        <v>362</v>
      </c>
    </row>
    <row r="97" spans="1:65" s="2" customFormat="1" ht="16.5" customHeight="1">
      <c r="A97" s="35"/>
      <c r="B97" s="36"/>
      <c r="C97" s="193" t="s">
        <v>72</v>
      </c>
      <c r="D97" s="193" t="s">
        <v>208</v>
      </c>
      <c r="E97" s="194" t="s">
        <v>5931</v>
      </c>
      <c r="F97" s="195" t="s">
        <v>5932</v>
      </c>
      <c r="G97" s="196" t="s">
        <v>862</v>
      </c>
      <c r="H97" s="197">
        <v>1</v>
      </c>
      <c r="I97" s="198"/>
      <c r="J97" s="199">
        <f t="shared" si="0"/>
        <v>0</v>
      </c>
      <c r="K97" s="195" t="s">
        <v>19</v>
      </c>
      <c r="L97" s="40"/>
      <c r="M97" s="200" t="s">
        <v>19</v>
      </c>
      <c r="N97" s="201" t="s">
        <v>43</v>
      </c>
      <c r="O97" s="65"/>
      <c r="P97" s="202">
        <f t="shared" si="1"/>
        <v>0</v>
      </c>
      <c r="Q97" s="202">
        <v>0</v>
      </c>
      <c r="R97" s="202">
        <f t="shared" si="2"/>
        <v>0</v>
      </c>
      <c r="S97" s="202">
        <v>0</v>
      </c>
      <c r="T97" s="203">
        <f t="shared" si="3"/>
        <v>0</v>
      </c>
      <c r="U97" s="35"/>
      <c r="V97" s="35"/>
      <c r="W97" s="35"/>
      <c r="X97" s="35"/>
      <c r="Y97" s="35"/>
      <c r="Z97" s="35"/>
      <c r="AA97" s="35"/>
      <c r="AB97" s="35"/>
      <c r="AC97" s="35"/>
      <c r="AD97" s="35"/>
      <c r="AE97" s="35"/>
      <c r="AR97" s="204" t="s">
        <v>212</v>
      </c>
      <c r="AT97" s="204" t="s">
        <v>208</v>
      </c>
      <c r="AU97" s="204" t="s">
        <v>80</v>
      </c>
      <c r="AY97" s="18" t="s">
        <v>206</v>
      </c>
      <c r="BE97" s="205">
        <f t="shared" si="4"/>
        <v>0</v>
      </c>
      <c r="BF97" s="205">
        <f t="shared" si="5"/>
        <v>0</v>
      </c>
      <c r="BG97" s="205">
        <f t="shared" si="6"/>
        <v>0</v>
      </c>
      <c r="BH97" s="205">
        <f t="shared" si="7"/>
        <v>0</v>
      </c>
      <c r="BI97" s="205">
        <f t="shared" si="8"/>
        <v>0</v>
      </c>
      <c r="BJ97" s="18" t="s">
        <v>80</v>
      </c>
      <c r="BK97" s="205">
        <f t="shared" si="9"/>
        <v>0</v>
      </c>
      <c r="BL97" s="18" t="s">
        <v>212</v>
      </c>
      <c r="BM97" s="204" t="s">
        <v>371</v>
      </c>
    </row>
    <row r="98" spans="1:65" s="2" customFormat="1" ht="16.5" customHeight="1">
      <c r="A98" s="35"/>
      <c r="B98" s="36"/>
      <c r="C98" s="193" t="s">
        <v>72</v>
      </c>
      <c r="D98" s="193" t="s">
        <v>208</v>
      </c>
      <c r="E98" s="194" t="s">
        <v>5933</v>
      </c>
      <c r="F98" s="195" t="s">
        <v>5934</v>
      </c>
      <c r="G98" s="196" t="s">
        <v>862</v>
      </c>
      <c r="H98" s="197">
        <v>1</v>
      </c>
      <c r="I98" s="198"/>
      <c r="J98" s="199">
        <f t="shared" si="0"/>
        <v>0</v>
      </c>
      <c r="K98" s="195" t="s">
        <v>19</v>
      </c>
      <c r="L98" s="40"/>
      <c r="M98" s="200" t="s">
        <v>19</v>
      </c>
      <c r="N98" s="201" t="s">
        <v>43</v>
      </c>
      <c r="O98" s="65"/>
      <c r="P98" s="202">
        <f t="shared" si="1"/>
        <v>0</v>
      </c>
      <c r="Q98" s="202">
        <v>0</v>
      </c>
      <c r="R98" s="202">
        <f t="shared" si="2"/>
        <v>0</v>
      </c>
      <c r="S98" s="202">
        <v>0</v>
      </c>
      <c r="T98" s="203">
        <f t="shared" si="3"/>
        <v>0</v>
      </c>
      <c r="U98" s="35"/>
      <c r="V98" s="35"/>
      <c r="W98" s="35"/>
      <c r="X98" s="35"/>
      <c r="Y98" s="35"/>
      <c r="Z98" s="35"/>
      <c r="AA98" s="35"/>
      <c r="AB98" s="35"/>
      <c r="AC98" s="35"/>
      <c r="AD98" s="35"/>
      <c r="AE98" s="35"/>
      <c r="AR98" s="204" t="s">
        <v>212</v>
      </c>
      <c r="AT98" s="204" t="s">
        <v>208</v>
      </c>
      <c r="AU98" s="204" t="s">
        <v>80</v>
      </c>
      <c r="AY98" s="18" t="s">
        <v>206</v>
      </c>
      <c r="BE98" s="205">
        <f t="shared" si="4"/>
        <v>0</v>
      </c>
      <c r="BF98" s="205">
        <f t="shared" si="5"/>
        <v>0</v>
      </c>
      <c r="BG98" s="205">
        <f t="shared" si="6"/>
        <v>0</v>
      </c>
      <c r="BH98" s="205">
        <f t="shared" si="7"/>
        <v>0</v>
      </c>
      <c r="BI98" s="205">
        <f t="shared" si="8"/>
        <v>0</v>
      </c>
      <c r="BJ98" s="18" t="s">
        <v>80</v>
      </c>
      <c r="BK98" s="205">
        <f t="shared" si="9"/>
        <v>0</v>
      </c>
      <c r="BL98" s="18" t="s">
        <v>212</v>
      </c>
      <c r="BM98" s="204" t="s">
        <v>380</v>
      </c>
    </row>
    <row r="99" spans="1:65" s="2" customFormat="1" ht="16.5" customHeight="1">
      <c r="A99" s="35"/>
      <c r="B99" s="36"/>
      <c r="C99" s="193" t="s">
        <v>72</v>
      </c>
      <c r="D99" s="193" t="s">
        <v>208</v>
      </c>
      <c r="E99" s="194" t="s">
        <v>5935</v>
      </c>
      <c r="F99" s="195" t="s">
        <v>5936</v>
      </c>
      <c r="G99" s="196" t="s">
        <v>862</v>
      </c>
      <c r="H99" s="197">
        <v>1</v>
      </c>
      <c r="I99" s="198"/>
      <c r="J99" s="199">
        <f t="shared" si="0"/>
        <v>0</v>
      </c>
      <c r="K99" s="195" t="s">
        <v>19</v>
      </c>
      <c r="L99" s="40"/>
      <c r="M99" s="200" t="s">
        <v>19</v>
      </c>
      <c r="N99" s="201" t="s">
        <v>43</v>
      </c>
      <c r="O99" s="65"/>
      <c r="P99" s="202">
        <f t="shared" si="1"/>
        <v>0</v>
      </c>
      <c r="Q99" s="202">
        <v>0</v>
      </c>
      <c r="R99" s="202">
        <f t="shared" si="2"/>
        <v>0</v>
      </c>
      <c r="S99" s="202">
        <v>0</v>
      </c>
      <c r="T99" s="203">
        <f t="shared" si="3"/>
        <v>0</v>
      </c>
      <c r="U99" s="35"/>
      <c r="V99" s="35"/>
      <c r="W99" s="35"/>
      <c r="X99" s="35"/>
      <c r="Y99" s="35"/>
      <c r="Z99" s="35"/>
      <c r="AA99" s="35"/>
      <c r="AB99" s="35"/>
      <c r="AC99" s="35"/>
      <c r="AD99" s="35"/>
      <c r="AE99" s="35"/>
      <c r="AR99" s="204" t="s">
        <v>212</v>
      </c>
      <c r="AT99" s="204" t="s">
        <v>208</v>
      </c>
      <c r="AU99" s="204" t="s">
        <v>80</v>
      </c>
      <c r="AY99" s="18" t="s">
        <v>206</v>
      </c>
      <c r="BE99" s="205">
        <f t="shared" si="4"/>
        <v>0</v>
      </c>
      <c r="BF99" s="205">
        <f t="shared" si="5"/>
        <v>0</v>
      </c>
      <c r="BG99" s="205">
        <f t="shared" si="6"/>
        <v>0</v>
      </c>
      <c r="BH99" s="205">
        <f t="shared" si="7"/>
        <v>0</v>
      </c>
      <c r="BI99" s="205">
        <f t="shared" si="8"/>
        <v>0</v>
      </c>
      <c r="BJ99" s="18" t="s">
        <v>80</v>
      </c>
      <c r="BK99" s="205">
        <f t="shared" si="9"/>
        <v>0</v>
      </c>
      <c r="BL99" s="18" t="s">
        <v>212</v>
      </c>
      <c r="BM99" s="204" t="s">
        <v>389</v>
      </c>
    </row>
    <row r="100" spans="1:65" s="2" customFormat="1" ht="16.5" customHeight="1">
      <c r="A100" s="35"/>
      <c r="B100" s="36"/>
      <c r="C100" s="193" t="s">
        <v>72</v>
      </c>
      <c r="D100" s="193" t="s">
        <v>208</v>
      </c>
      <c r="E100" s="194" t="s">
        <v>5937</v>
      </c>
      <c r="F100" s="195" t="s">
        <v>5938</v>
      </c>
      <c r="G100" s="196" t="s">
        <v>862</v>
      </c>
      <c r="H100" s="197">
        <v>6</v>
      </c>
      <c r="I100" s="198"/>
      <c r="J100" s="199">
        <f t="shared" si="0"/>
        <v>0</v>
      </c>
      <c r="K100" s="195" t="s">
        <v>19</v>
      </c>
      <c r="L100" s="40"/>
      <c r="M100" s="200" t="s">
        <v>19</v>
      </c>
      <c r="N100" s="201" t="s">
        <v>43</v>
      </c>
      <c r="O100" s="65"/>
      <c r="P100" s="202">
        <f t="shared" si="1"/>
        <v>0</v>
      </c>
      <c r="Q100" s="202">
        <v>0</v>
      </c>
      <c r="R100" s="202">
        <f t="shared" si="2"/>
        <v>0</v>
      </c>
      <c r="S100" s="202">
        <v>0</v>
      </c>
      <c r="T100" s="203">
        <f t="shared" si="3"/>
        <v>0</v>
      </c>
      <c r="U100" s="35"/>
      <c r="V100" s="35"/>
      <c r="W100" s="35"/>
      <c r="X100" s="35"/>
      <c r="Y100" s="35"/>
      <c r="Z100" s="35"/>
      <c r="AA100" s="35"/>
      <c r="AB100" s="35"/>
      <c r="AC100" s="35"/>
      <c r="AD100" s="35"/>
      <c r="AE100" s="35"/>
      <c r="AR100" s="204" t="s">
        <v>212</v>
      </c>
      <c r="AT100" s="204" t="s">
        <v>208</v>
      </c>
      <c r="AU100" s="204" t="s">
        <v>80</v>
      </c>
      <c r="AY100" s="18" t="s">
        <v>206</v>
      </c>
      <c r="BE100" s="205">
        <f t="shared" si="4"/>
        <v>0</v>
      </c>
      <c r="BF100" s="205">
        <f t="shared" si="5"/>
        <v>0</v>
      </c>
      <c r="BG100" s="205">
        <f t="shared" si="6"/>
        <v>0</v>
      </c>
      <c r="BH100" s="205">
        <f t="shared" si="7"/>
        <v>0</v>
      </c>
      <c r="BI100" s="205">
        <f t="shared" si="8"/>
        <v>0</v>
      </c>
      <c r="BJ100" s="18" t="s">
        <v>80</v>
      </c>
      <c r="BK100" s="205">
        <f t="shared" si="9"/>
        <v>0</v>
      </c>
      <c r="BL100" s="18" t="s">
        <v>212</v>
      </c>
      <c r="BM100" s="204" t="s">
        <v>400</v>
      </c>
    </row>
    <row r="101" spans="1:65" s="2" customFormat="1" ht="16.5" customHeight="1">
      <c r="A101" s="35"/>
      <c r="B101" s="36"/>
      <c r="C101" s="193" t="s">
        <v>72</v>
      </c>
      <c r="D101" s="193" t="s">
        <v>208</v>
      </c>
      <c r="E101" s="194" t="s">
        <v>5939</v>
      </c>
      <c r="F101" s="195" t="s">
        <v>5940</v>
      </c>
      <c r="G101" s="196" t="s">
        <v>862</v>
      </c>
      <c r="H101" s="197">
        <v>1</v>
      </c>
      <c r="I101" s="198"/>
      <c r="J101" s="199">
        <f t="shared" si="0"/>
        <v>0</v>
      </c>
      <c r="K101" s="195" t="s">
        <v>19</v>
      </c>
      <c r="L101" s="40"/>
      <c r="M101" s="200" t="s">
        <v>19</v>
      </c>
      <c r="N101" s="201" t="s">
        <v>43</v>
      </c>
      <c r="O101" s="65"/>
      <c r="P101" s="202">
        <f t="shared" si="1"/>
        <v>0</v>
      </c>
      <c r="Q101" s="202">
        <v>0</v>
      </c>
      <c r="R101" s="202">
        <f t="shared" si="2"/>
        <v>0</v>
      </c>
      <c r="S101" s="202">
        <v>0</v>
      </c>
      <c r="T101" s="203">
        <f t="shared" si="3"/>
        <v>0</v>
      </c>
      <c r="U101" s="35"/>
      <c r="V101" s="35"/>
      <c r="W101" s="35"/>
      <c r="X101" s="35"/>
      <c r="Y101" s="35"/>
      <c r="Z101" s="35"/>
      <c r="AA101" s="35"/>
      <c r="AB101" s="35"/>
      <c r="AC101" s="35"/>
      <c r="AD101" s="35"/>
      <c r="AE101" s="35"/>
      <c r="AR101" s="204" t="s">
        <v>212</v>
      </c>
      <c r="AT101" s="204" t="s">
        <v>208</v>
      </c>
      <c r="AU101" s="204" t="s">
        <v>80</v>
      </c>
      <c r="AY101" s="18" t="s">
        <v>206</v>
      </c>
      <c r="BE101" s="205">
        <f t="shared" si="4"/>
        <v>0</v>
      </c>
      <c r="BF101" s="205">
        <f t="shared" si="5"/>
        <v>0</v>
      </c>
      <c r="BG101" s="205">
        <f t="shared" si="6"/>
        <v>0</v>
      </c>
      <c r="BH101" s="205">
        <f t="shared" si="7"/>
        <v>0</v>
      </c>
      <c r="BI101" s="205">
        <f t="shared" si="8"/>
        <v>0</v>
      </c>
      <c r="BJ101" s="18" t="s">
        <v>80</v>
      </c>
      <c r="BK101" s="205">
        <f t="shared" si="9"/>
        <v>0</v>
      </c>
      <c r="BL101" s="18" t="s">
        <v>212</v>
      </c>
      <c r="BM101" s="204" t="s">
        <v>412</v>
      </c>
    </row>
    <row r="102" spans="1:65" s="2" customFormat="1" ht="16.5" customHeight="1">
      <c r="A102" s="35"/>
      <c r="B102" s="36"/>
      <c r="C102" s="193" t="s">
        <v>72</v>
      </c>
      <c r="D102" s="193" t="s">
        <v>208</v>
      </c>
      <c r="E102" s="194" t="s">
        <v>5941</v>
      </c>
      <c r="F102" s="195" t="s">
        <v>5942</v>
      </c>
      <c r="G102" s="196" t="s">
        <v>862</v>
      </c>
      <c r="H102" s="197">
        <v>1</v>
      </c>
      <c r="I102" s="198"/>
      <c r="J102" s="199">
        <f t="shared" si="0"/>
        <v>0</v>
      </c>
      <c r="K102" s="195" t="s">
        <v>19</v>
      </c>
      <c r="L102" s="40"/>
      <c r="M102" s="200" t="s">
        <v>19</v>
      </c>
      <c r="N102" s="201" t="s">
        <v>43</v>
      </c>
      <c r="O102" s="65"/>
      <c r="P102" s="202">
        <f t="shared" si="1"/>
        <v>0</v>
      </c>
      <c r="Q102" s="202">
        <v>0</v>
      </c>
      <c r="R102" s="202">
        <f t="shared" si="2"/>
        <v>0</v>
      </c>
      <c r="S102" s="202">
        <v>0</v>
      </c>
      <c r="T102" s="203">
        <f t="shared" si="3"/>
        <v>0</v>
      </c>
      <c r="U102" s="35"/>
      <c r="V102" s="35"/>
      <c r="W102" s="35"/>
      <c r="X102" s="35"/>
      <c r="Y102" s="35"/>
      <c r="Z102" s="35"/>
      <c r="AA102" s="35"/>
      <c r="AB102" s="35"/>
      <c r="AC102" s="35"/>
      <c r="AD102" s="35"/>
      <c r="AE102" s="35"/>
      <c r="AR102" s="204" t="s">
        <v>212</v>
      </c>
      <c r="AT102" s="204" t="s">
        <v>208</v>
      </c>
      <c r="AU102" s="204" t="s">
        <v>80</v>
      </c>
      <c r="AY102" s="18" t="s">
        <v>206</v>
      </c>
      <c r="BE102" s="205">
        <f t="shared" si="4"/>
        <v>0</v>
      </c>
      <c r="BF102" s="205">
        <f t="shared" si="5"/>
        <v>0</v>
      </c>
      <c r="BG102" s="205">
        <f t="shared" si="6"/>
        <v>0</v>
      </c>
      <c r="BH102" s="205">
        <f t="shared" si="7"/>
        <v>0</v>
      </c>
      <c r="BI102" s="205">
        <f t="shared" si="8"/>
        <v>0</v>
      </c>
      <c r="BJ102" s="18" t="s">
        <v>80</v>
      </c>
      <c r="BK102" s="205">
        <f t="shared" si="9"/>
        <v>0</v>
      </c>
      <c r="BL102" s="18" t="s">
        <v>212</v>
      </c>
      <c r="BM102" s="204" t="s">
        <v>422</v>
      </c>
    </row>
    <row r="103" spans="1:65" s="2" customFormat="1" ht="16.5" customHeight="1">
      <c r="A103" s="35"/>
      <c r="B103" s="36"/>
      <c r="C103" s="193" t="s">
        <v>72</v>
      </c>
      <c r="D103" s="193" t="s">
        <v>208</v>
      </c>
      <c r="E103" s="194" t="s">
        <v>5943</v>
      </c>
      <c r="F103" s="195" t="s">
        <v>5944</v>
      </c>
      <c r="G103" s="196" t="s">
        <v>862</v>
      </c>
      <c r="H103" s="197">
        <v>75</v>
      </c>
      <c r="I103" s="198"/>
      <c r="J103" s="199">
        <f t="shared" si="0"/>
        <v>0</v>
      </c>
      <c r="K103" s="195" t="s">
        <v>19</v>
      </c>
      <c r="L103" s="40"/>
      <c r="M103" s="200" t="s">
        <v>19</v>
      </c>
      <c r="N103" s="201" t="s">
        <v>43</v>
      </c>
      <c r="O103" s="65"/>
      <c r="P103" s="202">
        <f t="shared" si="1"/>
        <v>0</v>
      </c>
      <c r="Q103" s="202">
        <v>0</v>
      </c>
      <c r="R103" s="202">
        <f t="shared" si="2"/>
        <v>0</v>
      </c>
      <c r="S103" s="202">
        <v>0</v>
      </c>
      <c r="T103" s="203">
        <f t="shared" si="3"/>
        <v>0</v>
      </c>
      <c r="U103" s="35"/>
      <c r="V103" s="35"/>
      <c r="W103" s="35"/>
      <c r="X103" s="35"/>
      <c r="Y103" s="35"/>
      <c r="Z103" s="35"/>
      <c r="AA103" s="35"/>
      <c r="AB103" s="35"/>
      <c r="AC103" s="35"/>
      <c r="AD103" s="35"/>
      <c r="AE103" s="35"/>
      <c r="AR103" s="204" t="s">
        <v>212</v>
      </c>
      <c r="AT103" s="204" t="s">
        <v>208</v>
      </c>
      <c r="AU103" s="204" t="s">
        <v>80</v>
      </c>
      <c r="AY103" s="18" t="s">
        <v>206</v>
      </c>
      <c r="BE103" s="205">
        <f t="shared" si="4"/>
        <v>0</v>
      </c>
      <c r="BF103" s="205">
        <f t="shared" si="5"/>
        <v>0</v>
      </c>
      <c r="BG103" s="205">
        <f t="shared" si="6"/>
        <v>0</v>
      </c>
      <c r="BH103" s="205">
        <f t="shared" si="7"/>
        <v>0</v>
      </c>
      <c r="BI103" s="205">
        <f t="shared" si="8"/>
        <v>0</v>
      </c>
      <c r="BJ103" s="18" t="s">
        <v>80</v>
      </c>
      <c r="BK103" s="205">
        <f t="shared" si="9"/>
        <v>0</v>
      </c>
      <c r="BL103" s="18" t="s">
        <v>212</v>
      </c>
      <c r="BM103" s="204" t="s">
        <v>432</v>
      </c>
    </row>
    <row r="104" spans="1:65" s="2" customFormat="1" ht="16.5" customHeight="1">
      <c r="A104" s="35"/>
      <c r="B104" s="36"/>
      <c r="C104" s="193" t="s">
        <v>72</v>
      </c>
      <c r="D104" s="193" t="s">
        <v>208</v>
      </c>
      <c r="E104" s="194" t="s">
        <v>5945</v>
      </c>
      <c r="F104" s="195" t="s">
        <v>5946</v>
      </c>
      <c r="G104" s="196" t="s">
        <v>862</v>
      </c>
      <c r="H104" s="197">
        <v>7</v>
      </c>
      <c r="I104" s="198"/>
      <c r="J104" s="199">
        <f t="shared" si="0"/>
        <v>0</v>
      </c>
      <c r="K104" s="195" t="s">
        <v>19</v>
      </c>
      <c r="L104" s="40"/>
      <c r="M104" s="200" t="s">
        <v>19</v>
      </c>
      <c r="N104" s="201" t="s">
        <v>43</v>
      </c>
      <c r="O104" s="65"/>
      <c r="P104" s="202">
        <f t="shared" si="1"/>
        <v>0</v>
      </c>
      <c r="Q104" s="202">
        <v>0</v>
      </c>
      <c r="R104" s="202">
        <f t="shared" si="2"/>
        <v>0</v>
      </c>
      <c r="S104" s="202">
        <v>0</v>
      </c>
      <c r="T104" s="203">
        <f t="shared" si="3"/>
        <v>0</v>
      </c>
      <c r="U104" s="35"/>
      <c r="V104" s="35"/>
      <c r="W104" s="35"/>
      <c r="X104" s="35"/>
      <c r="Y104" s="35"/>
      <c r="Z104" s="35"/>
      <c r="AA104" s="35"/>
      <c r="AB104" s="35"/>
      <c r="AC104" s="35"/>
      <c r="AD104" s="35"/>
      <c r="AE104" s="35"/>
      <c r="AR104" s="204" t="s">
        <v>212</v>
      </c>
      <c r="AT104" s="204" t="s">
        <v>208</v>
      </c>
      <c r="AU104" s="204" t="s">
        <v>80</v>
      </c>
      <c r="AY104" s="18" t="s">
        <v>206</v>
      </c>
      <c r="BE104" s="205">
        <f t="shared" si="4"/>
        <v>0</v>
      </c>
      <c r="BF104" s="205">
        <f t="shared" si="5"/>
        <v>0</v>
      </c>
      <c r="BG104" s="205">
        <f t="shared" si="6"/>
        <v>0</v>
      </c>
      <c r="BH104" s="205">
        <f t="shared" si="7"/>
        <v>0</v>
      </c>
      <c r="BI104" s="205">
        <f t="shared" si="8"/>
        <v>0</v>
      </c>
      <c r="BJ104" s="18" t="s">
        <v>80</v>
      </c>
      <c r="BK104" s="205">
        <f t="shared" si="9"/>
        <v>0</v>
      </c>
      <c r="BL104" s="18" t="s">
        <v>212</v>
      </c>
      <c r="BM104" s="204" t="s">
        <v>444</v>
      </c>
    </row>
    <row r="105" spans="1:65" s="2" customFormat="1" ht="16.5" customHeight="1">
      <c r="A105" s="35"/>
      <c r="B105" s="36"/>
      <c r="C105" s="193" t="s">
        <v>72</v>
      </c>
      <c r="D105" s="193" t="s">
        <v>208</v>
      </c>
      <c r="E105" s="194" t="s">
        <v>5947</v>
      </c>
      <c r="F105" s="195" t="s">
        <v>5948</v>
      </c>
      <c r="G105" s="196" t="s">
        <v>862</v>
      </c>
      <c r="H105" s="197">
        <v>11</v>
      </c>
      <c r="I105" s="198"/>
      <c r="J105" s="199">
        <f t="shared" si="0"/>
        <v>0</v>
      </c>
      <c r="K105" s="195" t="s">
        <v>19</v>
      </c>
      <c r="L105" s="40"/>
      <c r="M105" s="200" t="s">
        <v>19</v>
      </c>
      <c r="N105" s="201" t="s">
        <v>43</v>
      </c>
      <c r="O105" s="65"/>
      <c r="P105" s="202">
        <f t="shared" si="1"/>
        <v>0</v>
      </c>
      <c r="Q105" s="202">
        <v>0</v>
      </c>
      <c r="R105" s="202">
        <f t="shared" si="2"/>
        <v>0</v>
      </c>
      <c r="S105" s="202">
        <v>0</v>
      </c>
      <c r="T105" s="203">
        <f t="shared" si="3"/>
        <v>0</v>
      </c>
      <c r="U105" s="35"/>
      <c r="V105" s="35"/>
      <c r="W105" s="35"/>
      <c r="X105" s="35"/>
      <c r="Y105" s="35"/>
      <c r="Z105" s="35"/>
      <c r="AA105" s="35"/>
      <c r="AB105" s="35"/>
      <c r="AC105" s="35"/>
      <c r="AD105" s="35"/>
      <c r="AE105" s="35"/>
      <c r="AR105" s="204" t="s">
        <v>212</v>
      </c>
      <c r="AT105" s="204" t="s">
        <v>208</v>
      </c>
      <c r="AU105" s="204" t="s">
        <v>80</v>
      </c>
      <c r="AY105" s="18" t="s">
        <v>206</v>
      </c>
      <c r="BE105" s="205">
        <f t="shared" si="4"/>
        <v>0</v>
      </c>
      <c r="BF105" s="205">
        <f t="shared" si="5"/>
        <v>0</v>
      </c>
      <c r="BG105" s="205">
        <f t="shared" si="6"/>
        <v>0</v>
      </c>
      <c r="BH105" s="205">
        <f t="shared" si="7"/>
        <v>0</v>
      </c>
      <c r="BI105" s="205">
        <f t="shared" si="8"/>
        <v>0</v>
      </c>
      <c r="BJ105" s="18" t="s">
        <v>80</v>
      </c>
      <c r="BK105" s="205">
        <f t="shared" si="9"/>
        <v>0</v>
      </c>
      <c r="BL105" s="18" t="s">
        <v>212</v>
      </c>
      <c r="BM105" s="204" t="s">
        <v>456</v>
      </c>
    </row>
    <row r="106" spans="1:65" s="2" customFormat="1" ht="16.5" customHeight="1">
      <c r="A106" s="35"/>
      <c r="B106" s="36"/>
      <c r="C106" s="193" t="s">
        <v>72</v>
      </c>
      <c r="D106" s="193" t="s">
        <v>208</v>
      </c>
      <c r="E106" s="194" t="s">
        <v>5949</v>
      </c>
      <c r="F106" s="195" t="s">
        <v>5950</v>
      </c>
      <c r="G106" s="196" t="s">
        <v>862</v>
      </c>
      <c r="H106" s="197">
        <v>7</v>
      </c>
      <c r="I106" s="198"/>
      <c r="J106" s="199">
        <f t="shared" si="0"/>
        <v>0</v>
      </c>
      <c r="K106" s="195" t="s">
        <v>19</v>
      </c>
      <c r="L106" s="40"/>
      <c r="M106" s="200" t="s">
        <v>19</v>
      </c>
      <c r="N106" s="201" t="s">
        <v>43</v>
      </c>
      <c r="O106" s="65"/>
      <c r="P106" s="202">
        <f t="shared" si="1"/>
        <v>0</v>
      </c>
      <c r="Q106" s="202">
        <v>0</v>
      </c>
      <c r="R106" s="202">
        <f t="shared" si="2"/>
        <v>0</v>
      </c>
      <c r="S106" s="202">
        <v>0</v>
      </c>
      <c r="T106" s="203">
        <f t="shared" si="3"/>
        <v>0</v>
      </c>
      <c r="U106" s="35"/>
      <c r="V106" s="35"/>
      <c r="W106" s="35"/>
      <c r="X106" s="35"/>
      <c r="Y106" s="35"/>
      <c r="Z106" s="35"/>
      <c r="AA106" s="35"/>
      <c r="AB106" s="35"/>
      <c r="AC106" s="35"/>
      <c r="AD106" s="35"/>
      <c r="AE106" s="35"/>
      <c r="AR106" s="204" t="s">
        <v>212</v>
      </c>
      <c r="AT106" s="204" t="s">
        <v>208</v>
      </c>
      <c r="AU106" s="204" t="s">
        <v>80</v>
      </c>
      <c r="AY106" s="18" t="s">
        <v>206</v>
      </c>
      <c r="BE106" s="205">
        <f t="shared" si="4"/>
        <v>0</v>
      </c>
      <c r="BF106" s="205">
        <f t="shared" si="5"/>
        <v>0</v>
      </c>
      <c r="BG106" s="205">
        <f t="shared" si="6"/>
        <v>0</v>
      </c>
      <c r="BH106" s="205">
        <f t="shared" si="7"/>
        <v>0</v>
      </c>
      <c r="BI106" s="205">
        <f t="shared" si="8"/>
        <v>0</v>
      </c>
      <c r="BJ106" s="18" t="s">
        <v>80</v>
      </c>
      <c r="BK106" s="205">
        <f t="shared" si="9"/>
        <v>0</v>
      </c>
      <c r="BL106" s="18" t="s">
        <v>212</v>
      </c>
      <c r="BM106" s="204" t="s">
        <v>594</v>
      </c>
    </row>
    <row r="107" spans="1:65" s="2" customFormat="1" ht="16.5" customHeight="1">
      <c r="A107" s="35"/>
      <c r="B107" s="36"/>
      <c r="C107" s="193" t="s">
        <v>72</v>
      </c>
      <c r="D107" s="193" t="s">
        <v>208</v>
      </c>
      <c r="E107" s="194" t="s">
        <v>5951</v>
      </c>
      <c r="F107" s="195" t="s">
        <v>5952</v>
      </c>
      <c r="G107" s="196" t="s">
        <v>862</v>
      </c>
      <c r="H107" s="197">
        <v>17</v>
      </c>
      <c r="I107" s="198"/>
      <c r="J107" s="199">
        <f t="shared" si="0"/>
        <v>0</v>
      </c>
      <c r="K107" s="195" t="s">
        <v>19</v>
      </c>
      <c r="L107" s="40"/>
      <c r="M107" s="200" t="s">
        <v>19</v>
      </c>
      <c r="N107" s="201" t="s">
        <v>43</v>
      </c>
      <c r="O107" s="65"/>
      <c r="P107" s="202">
        <f t="shared" si="1"/>
        <v>0</v>
      </c>
      <c r="Q107" s="202">
        <v>0</v>
      </c>
      <c r="R107" s="202">
        <f t="shared" si="2"/>
        <v>0</v>
      </c>
      <c r="S107" s="202">
        <v>0</v>
      </c>
      <c r="T107" s="203">
        <f t="shared" si="3"/>
        <v>0</v>
      </c>
      <c r="U107" s="35"/>
      <c r="V107" s="35"/>
      <c r="W107" s="35"/>
      <c r="X107" s="35"/>
      <c r="Y107" s="35"/>
      <c r="Z107" s="35"/>
      <c r="AA107" s="35"/>
      <c r="AB107" s="35"/>
      <c r="AC107" s="35"/>
      <c r="AD107" s="35"/>
      <c r="AE107" s="35"/>
      <c r="AR107" s="204" t="s">
        <v>212</v>
      </c>
      <c r="AT107" s="204" t="s">
        <v>208</v>
      </c>
      <c r="AU107" s="204" t="s">
        <v>80</v>
      </c>
      <c r="AY107" s="18" t="s">
        <v>206</v>
      </c>
      <c r="BE107" s="205">
        <f t="shared" si="4"/>
        <v>0</v>
      </c>
      <c r="BF107" s="205">
        <f t="shared" si="5"/>
        <v>0</v>
      </c>
      <c r="BG107" s="205">
        <f t="shared" si="6"/>
        <v>0</v>
      </c>
      <c r="BH107" s="205">
        <f t="shared" si="7"/>
        <v>0</v>
      </c>
      <c r="BI107" s="205">
        <f t="shared" si="8"/>
        <v>0</v>
      </c>
      <c r="BJ107" s="18" t="s">
        <v>80</v>
      </c>
      <c r="BK107" s="205">
        <f t="shared" si="9"/>
        <v>0</v>
      </c>
      <c r="BL107" s="18" t="s">
        <v>212</v>
      </c>
      <c r="BM107" s="204" t="s">
        <v>602</v>
      </c>
    </row>
    <row r="108" spans="1:65" s="12" customFormat="1" ht="25.9" customHeight="1">
      <c r="B108" s="177"/>
      <c r="C108" s="178"/>
      <c r="D108" s="179" t="s">
        <v>71</v>
      </c>
      <c r="E108" s="180" t="s">
        <v>848</v>
      </c>
      <c r="F108" s="180" t="s">
        <v>5953</v>
      </c>
      <c r="G108" s="178"/>
      <c r="H108" s="178"/>
      <c r="I108" s="181"/>
      <c r="J108" s="182">
        <f>BK108</f>
        <v>0</v>
      </c>
      <c r="K108" s="178"/>
      <c r="L108" s="183"/>
      <c r="M108" s="184"/>
      <c r="N108" s="185"/>
      <c r="O108" s="185"/>
      <c r="P108" s="186">
        <f>P109</f>
        <v>0</v>
      </c>
      <c r="Q108" s="185"/>
      <c r="R108" s="186">
        <f>R109</f>
        <v>0</v>
      </c>
      <c r="S108" s="185"/>
      <c r="T108" s="187">
        <f>T109</f>
        <v>0</v>
      </c>
      <c r="AR108" s="188" t="s">
        <v>80</v>
      </c>
      <c r="AT108" s="189" t="s">
        <v>71</v>
      </c>
      <c r="AU108" s="189" t="s">
        <v>72</v>
      </c>
      <c r="AY108" s="188" t="s">
        <v>206</v>
      </c>
      <c r="BK108" s="190">
        <f>BK109</f>
        <v>0</v>
      </c>
    </row>
    <row r="109" spans="1:65" s="2" customFormat="1" ht="16.5" customHeight="1">
      <c r="A109" s="35"/>
      <c r="B109" s="36"/>
      <c r="C109" s="193" t="s">
        <v>72</v>
      </c>
      <c r="D109" s="193" t="s">
        <v>208</v>
      </c>
      <c r="E109" s="194" t="s">
        <v>5954</v>
      </c>
      <c r="F109" s="195" t="s">
        <v>5955</v>
      </c>
      <c r="G109" s="196" t="s">
        <v>862</v>
      </c>
      <c r="H109" s="197">
        <v>1</v>
      </c>
      <c r="I109" s="198"/>
      <c r="J109" s="199">
        <f>ROUND(I109*H109,2)</f>
        <v>0</v>
      </c>
      <c r="K109" s="195" t="s">
        <v>19</v>
      </c>
      <c r="L109" s="40"/>
      <c r="M109" s="200" t="s">
        <v>19</v>
      </c>
      <c r="N109" s="201" t="s">
        <v>43</v>
      </c>
      <c r="O109" s="65"/>
      <c r="P109" s="202">
        <f>O109*H109</f>
        <v>0</v>
      </c>
      <c r="Q109" s="202">
        <v>0</v>
      </c>
      <c r="R109" s="202">
        <f>Q109*H109</f>
        <v>0</v>
      </c>
      <c r="S109" s="202">
        <v>0</v>
      </c>
      <c r="T109" s="203">
        <f>S109*H109</f>
        <v>0</v>
      </c>
      <c r="U109" s="35"/>
      <c r="V109" s="35"/>
      <c r="W109" s="35"/>
      <c r="X109" s="35"/>
      <c r="Y109" s="35"/>
      <c r="Z109" s="35"/>
      <c r="AA109" s="35"/>
      <c r="AB109" s="35"/>
      <c r="AC109" s="35"/>
      <c r="AD109" s="35"/>
      <c r="AE109" s="35"/>
      <c r="AR109" s="204" t="s">
        <v>212</v>
      </c>
      <c r="AT109" s="204" t="s">
        <v>208</v>
      </c>
      <c r="AU109" s="204" t="s">
        <v>80</v>
      </c>
      <c r="AY109" s="18" t="s">
        <v>206</v>
      </c>
      <c r="BE109" s="205">
        <f>IF(N109="základní",J109,0)</f>
        <v>0</v>
      </c>
      <c r="BF109" s="205">
        <f>IF(N109="snížená",J109,0)</f>
        <v>0</v>
      </c>
      <c r="BG109" s="205">
        <f>IF(N109="zákl. přenesená",J109,0)</f>
        <v>0</v>
      </c>
      <c r="BH109" s="205">
        <f>IF(N109="sníž. přenesená",J109,0)</f>
        <v>0</v>
      </c>
      <c r="BI109" s="205">
        <f>IF(N109="nulová",J109,0)</f>
        <v>0</v>
      </c>
      <c r="BJ109" s="18" t="s">
        <v>80</v>
      </c>
      <c r="BK109" s="205">
        <f>ROUND(I109*H109,2)</f>
        <v>0</v>
      </c>
      <c r="BL109" s="18" t="s">
        <v>212</v>
      </c>
      <c r="BM109" s="204" t="s">
        <v>734</v>
      </c>
    </row>
    <row r="110" spans="1:65" s="12" customFormat="1" ht="25.9" customHeight="1">
      <c r="B110" s="177"/>
      <c r="C110" s="178"/>
      <c r="D110" s="179" t="s">
        <v>71</v>
      </c>
      <c r="E110" s="180" t="s">
        <v>1430</v>
      </c>
      <c r="F110" s="180" t="s">
        <v>5956</v>
      </c>
      <c r="G110" s="178"/>
      <c r="H110" s="178"/>
      <c r="I110" s="181"/>
      <c r="J110" s="182">
        <f>BK110</f>
        <v>0</v>
      </c>
      <c r="K110" s="178"/>
      <c r="L110" s="183"/>
      <c r="M110" s="184"/>
      <c r="N110" s="185"/>
      <c r="O110" s="185"/>
      <c r="P110" s="186">
        <f>SUM(P111:P112)</f>
        <v>0</v>
      </c>
      <c r="Q110" s="185"/>
      <c r="R110" s="186">
        <f>SUM(R111:R112)</f>
        <v>0</v>
      </c>
      <c r="S110" s="185"/>
      <c r="T110" s="187">
        <f>SUM(T111:T112)</f>
        <v>0</v>
      </c>
      <c r="AR110" s="188" t="s">
        <v>80</v>
      </c>
      <c r="AT110" s="189" t="s">
        <v>71</v>
      </c>
      <c r="AU110" s="189" t="s">
        <v>72</v>
      </c>
      <c r="AY110" s="188" t="s">
        <v>206</v>
      </c>
      <c r="BK110" s="190">
        <f>SUM(BK111:BK112)</f>
        <v>0</v>
      </c>
    </row>
    <row r="111" spans="1:65" s="2" customFormat="1" ht="33" customHeight="1">
      <c r="A111" s="35"/>
      <c r="B111" s="36"/>
      <c r="C111" s="193" t="s">
        <v>72</v>
      </c>
      <c r="D111" s="193" t="s">
        <v>208</v>
      </c>
      <c r="E111" s="194" t="s">
        <v>5957</v>
      </c>
      <c r="F111" s="195" t="s">
        <v>5958</v>
      </c>
      <c r="G111" s="196" t="s">
        <v>5959</v>
      </c>
      <c r="H111" s="197">
        <v>1</v>
      </c>
      <c r="I111" s="198"/>
      <c r="J111" s="199">
        <f>ROUND(I111*H111,2)</f>
        <v>0</v>
      </c>
      <c r="K111" s="195" t="s">
        <v>19</v>
      </c>
      <c r="L111" s="40"/>
      <c r="M111" s="200" t="s">
        <v>19</v>
      </c>
      <c r="N111" s="201" t="s">
        <v>43</v>
      </c>
      <c r="O111" s="65"/>
      <c r="P111" s="202">
        <f>O111*H111</f>
        <v>0</v>
      </c>
      <c r="Q111" s="202">
        <v>0</v>
      </c>
      <c r="R111" s="202">
        <f>Q111*H111</f>
        <v>0</v>
      </c>
      <c r="S111" s="202">
        <v>0</v>
      </c>
      <c r="T111" s="203">
        <f>S111*H111</f>
        <v>0</v>
      </c>
      <c r="U111" s="35"/>
      <c r="V111" s="35"/>
      <c r="W111" s="35"/>
      <c r="X111" s="35"/>
      <c r="Y111" s="35"/>
      <c r="Z111" s="35"/>
      <c r="AA111" s="35"/>
      <c r="AB111" s="35"/>
      <c r="AC111" s="35"/>
      <c r="AD111" s="35"/>
      <c r="AE111" s="35"/>
      <c r="AR111" s="204" t="s">
        <v>212</v>
      </c>
      <c r="AT111" s="204" t="s">
        <v>208</v>
      </c>
      <c r="AU111" s="204" t="s">
        <v>80</v>
      </c>
      <c r="AY111" s="18" t="s">
        <v>206</v>
      </c>
      <c r="BE111" s="205">
        <f>IF(N111="základní",J111,0)</f>
        <v>0</v>
      </c>
      <c r="BF111" s="205">
        <f>IF(N111="snížená",J111,0)</f>
        <v>0</v>
      </c>
      <c r="BG111" s="205">
        <f>IF(N111="zákl. přenesená",J111,0)</f>
        <v>0</v>
      </c>
      <c r="BH111" s="205">
        <f>IF(N111="sníž. přenesená",J111,0)</f>
        <v>0</v>
      </c>
      <c r="BI111" s="205">
        <f>IF(N111="nulová",J111,0)</f>
        <v>0</v>
      </c>
      <c r="BJ111" s="18" t="s">
        <v>80</v>
      </c>
      <c r="BK111" s="205">
        <f>ROUND(I111*H111,2)</f>
        <v>0</v>
      </c>
      <c r="BL111" s="18" t="s">
        <v>212</v>
      </c>
      <c r="BM111" s="204" t="s">
        <v>741</v>
      </c>
    </row>
    <row r="112" spans="1:65" s="2" customFormat="1" ht="21.75" customHeight="1">
      <c r="A112" s="35"/>
      <c r="B112" s="36"/>
      <c r="C112" s="193" t="s">
        <v>72</v>
      </c>
      <c r="D112" s="193" t="s">
        <v>208</v>
      </c>
      <c r="E112" s="194" t="s">
        <v>5960</v>
      </c>
      <c r="F112" s="195" t="s">
        <v>5961</v>
      </c>
      <c r="G112" s="196" t="s">
        <v>5959</v>
      </c>
      <c r="H112" s="197">
        <v>1</v>
      </c>
      <c r="I112" s="198"/>
      <c r="J112" s="199">
        <f>ROUND(I112*H112,2)</f>
        <v>0</v>
      </c>
      <c r="K112" s="195" t="s">
        <v>19</v>
      </c>
      <c r="L112" s="40"/>
      <c r="M112" s="200" t="s">
        <v>19</v>
      </c>
      <c r="N112" s="201" t="s">
        <v>43</v>
      </c>
      <c r="O112" s="65"/>
      <c r="P112" s="202">
        <f>O112*H112</f>
        <v>0</v>
      </c>
      <c r="Q112" s="202">
        <v>0</v>
      </c>
      <c r="R112" s="202">
        <f>Q112*H112</f>
        <v>0</v>
      </c>
      <c r="S112" s="202">
        <v>0</v>
      </c>
      <c r="T112" s="203">
        <f>S112*H112</f>
        <v>0</v>
      </c>
      <c r="U112" s="35"/>
      <c r="V112" s="35"/>
      <c r="W112" s="35"/>
      <c r="X112" s="35"/>
      <c r="Y112" s="35"/>
      <c r="Z112" s="35"/>
      <c r="AA112" s="35"/>
      <c r="AB112" s="35"/>
      <c r="AC112" s="35"/>
      <c r="AD112" s="35"/>
      <c r="AE112" s="35"/>
      <c r="AR112" s="204" t="s">
        <v>212</v>
      </c>
      <c r="AT112" s="204" t="s">
        <v>208</v>
      </c>
      <c r="AU112" s="204" t="s">
        <v>80</v>
      </c>
      <c r="AY112" s="18" t="s">
        <v>206</v>
      </c>
      <c r="BE112" s="205">
        <f>IF(N112="základní",J112,0)</f>
        <v>0</v>
      </c>
      <c r="BF112" s="205">
        <f>IF(N112="snížená",J112,0)</f>
        <v>0</v>
      </c>
      <c r="BG112" s="205">
        <f>IF(N112="zákl. přenesená",J112,0)</f>
        <v>0</v>
      </c>
      <c r="BH112" s="205">
        <f>IF(N112="sníž. přenesená",J112,0)</f>
        <v>0</v>
      </c>
      <c r="BI112" s="205">
        <f>IF(N112="nulová",J112,0)</f>
        <v>0</v>
      </c>
      <c r="BJ112" s="18" t="s">
        <v>80</v>
      </c>
      <c r="BK112" s="205">
        <f>ROUND(I112*H112,2)</f>
        <v>0</v>
      </c>
      <c r="BL112" s="18" t="s">
        <v>212</v>
      </c>
      <c r="BM112" s="204" t="s">
        <v>745</v>
      </c>
    </row>
    <row r="113" spans="1:65" s="12" customFormat="1" ht="25.9" customHeight="1">
      <c r="B113" s="177"/>
      <c r="C113" s="178"/>
      <c r="D113" s="179" t="s">
        <v>71</v>
      </c>
      <c r="E113" s="180" t="s">
        <v>1450</v>
      </c>
      <c r="F113" s="180" t="s">
        <v>5962</v>
      </c>
      <c r="G113" s="178"/>
      <c r="H113" s="178"/>
      <c r="I113" s="181"/>
      <c r="J113" s="182">
        <f>BK113</f>
        <v>0</v>
      </c>
      <c r="K113" s="178"/>
      <c r="L113" s="183"/>
      <c r="M113" s="184"/>
      <c r="N113" s="185"/>
      <c r="O113" s="185"/>
      <c r="P113" s="186">
        <f>SUM(P114:P115)</f>
        <v>0</v>
      </c>
      <c r="Q113" s="185"/>
      <c r="R113" s="186">
        <f>SUM(R114:R115)</f>
        <v>0</v>
      </c>
      <c r="S113" s="185"/>
      <c r="T113" s="187">
        <f>SUM(T114:T115)</f>
        <v>0</v>
      </c>
      <c r="AR113" s="188" t="s">
        <v>80</v>
      </c>
      <c r="AT113" s="189" t="s">
        <v>71</v>
      </c>
      <c r="AU113" s="189" t="s">
        <v>72</v>
      </c>
      <c r="AY113" s="188" t="s">
        <v>206</v>
      </c>
      <c r="BK113" s="190">
        <f>SUM(BK114:BK115)</f>
        <v>0</v>
      </c>
    </row>
    <row r="114" spans="1:65" s="2" customFormat="1" ht="16.5" customHeight="1">
      <c r="A114" s="35"/>
      <c r="B114" s="36"/>
      <c r="C114" s="193" t="s">
        <v>72</v>
      </c>
      <c r="D114" s="193" t="s">
        <v>208</v>
      </c>
      <c r="E114" s="194" t="s">
        <v>5963</v>
      </c>
      <c r="F114" s="195" t="s">
        <v>5964</v>
      </c>
      <c r="G114" s="196" t="s">
        <v>5959</v>
      </c>
      <c r="H114" s="197">
        <v>1</v>
      </c>
      <c r="I114" s="198"/>
      <c r="J114" s="199">
        <f>ROUND(I114*H114,2)</f>
        <v>0</v>
      </c>
      <c r="K114" s="195" t="s">
        <v>19</v>
      </c>
      <c r="L114" s="40"/>
      <c r="M114" s="200" t="s">
        <v>19</v>
      </c>
      <c r="N114" s="201" t="s">
        <v>43</v>
      </c>
      <c r="O114" s="65"/>
      <c r="P114" s="202">
        <f>O114*H114</f>
        <v>0</v>
      </c>
      <c r="Q114" s="202">
        <v>0</v>
      </c>
      <c r="R114" s="202">
        <f>Q114*H114</f>
        <v>0</v>
      </c>
      <c r="S114" s="202">
        <v>0</v>
      </c>
      <c r="T114" s="203">
        <f>S114*H114</f>
        <v>0</v>
      </c>
      <c r="U114" s="35"/>
      <c r="V114" s="35"/>
      <c r="W114" s="35"/>
      <c r="X114" s="35"/>
      <c r="Y114" s="35"/>
      <c r="Z114" s="35"/>
      <c r="AA114" s="35"/>
      <c r="AB114" s="35"/>
      <c r="AC114" s="35"/>
      <c r="AD114" s="35"/>
      <c r="AE114" s="35"/>
      <c r="AR114" s="204" t="s">
        <v>212</v>
      </c>
      <c r="AT114" s="204" t="s">
        <v>208</v>
      </c>
      <c r="AU114" s="204" t="s">
        <v>80</v>
      </c>
      <c r="AY114" s="18" t="s">
        <v>206</v>
      </c>
      <c r="BE114" s="205">
        <f>IF(N114="základní",J114,0)</f>
        <v>0</v>
      </c>
      <c r="BF114" s="205">
        <f>IF(N114="snížená",J114,0)</f>
        <v>0</v>
      </c>
      <c r="BG114" s="205">
        <f>IF(N114="zákl. přenesená",J114,0)</f>
        <v>0</v>
      </c>
      <c r="BH114" s="205">
        <f>IF(N114="sníž. přenesená",J114,0)</f>
        <v>0</v>
      </c>
      <c r="BI114" s="205">
        <f>IF(N114="nulová",J114,0)</f>
        <v>0</v>
      </c>
      <c r="BJ114" s="18" t="s">
        <v>80</v>
      </c>
      <c r="BK114" s="205">
        <f>ROUND(I114*H114,2)</f>
        <v>0</v>
      </c>
      <c r="BL114" s="18" t="s">
        <v>212</v>
      </c>
      <c r="BM114" s="204" t="s">
        <v>749</v>
      </c>
    </row>
    <row r="115" spans="1:65" s="2" customFormat="1" ht="16.5" customHeight="1">
      <c r="A115" s="35"/>
      <c r="B115" s="36"/>
      <c r="C115" s="193" t="s">
        <v>72</v>
      </c>
      <c r="D115" s="193" t="s">
        <v>208</v>
      </c>
      <c r="E115" s="194" t="s">
        <v>5965</v>
      </c>
      <c r="F115" s="195" t="s">
        <v>5966</v>
      </c>
      <c r="G115" s="196" t="s">
        <v>5959</v>
      </c>
      <c r="H115" s="197">
        <v>1</v>
      </c>
      <c r="I115" s="198"/>
      <c r="J115" s="199">
        <f>ROUND(I115*H115,2)</f>
        <v>0</v>
      </c>
      <c r="K115" s="195" t="s">
        <v>19</v>
      </c>
      <c r="L115" s="40"/>
      <c r="M115" s="200" t="s">
        <v>19</v>
      </c>
      <c r="N115" s="201" t="s">
        <v>43</v>
      </c>
      <c r="O115" s="65"/>
      <c r="P115" s="202">
        <f>O115*H115</f>
        <v>0</v>
      </c>
      <c r="Q115" s="202">
        <v>0</v>
      </c>
      <c r="R115" s="202">
        <f>Q115*H115</f>
        <v>0</v>
      </c>
      <c r="S115" s="202">
        <v>0</v>
      </c>
      <c r="T115" s="203">
        <f>S115*H115</f>
        <v>0</v>
      </c>
      <c r="U115" s="35"/>
      <c r="V115" s="35"/>
      <c r="W115" s="35"/>
      <c r="X115" s="35"/>
      <c r="Y115" s="35"/>
      <c r="Z115" s="35"/>
      <c r="AA115" s="35"/>
      <c r="AB115" s="35"/>
      <c r="AC115" s="35"/>
      <c r="AD115" s="35"/>
      <c r="AE115" s="35"/>
      <c r="AR115" s="204" t="s">
        <v>212</v>
      </c>
      <c r="AT115" s="204" t="s">
        <v>208</v>
      </c>
      <c r="AU115" s="204" t="s">
        <v>80</v>
      </c>
      <c r="AY115" s="18" t="s">
        <v>206</v>
      </c>
      <c r="BE115" s="205">
        <f>IF(N115="základní",J115,0)</f>
        <v>0</v>
      </c>
      <c r="BF115" s="205">
        <f>IF(N115="snížená",J115,0)</f>
        <v>0</v>
      </c>
      <c r="BG115" s="205">
        <f>IF(N115="zákl. přenesená",J115,0)</f>
        <v>0</v>
      </c>
      <c r="BH115" s="205">
        <f>IF(N115="sníž. přenesená",J115,0)</f>
        <v>0</v>
      </c>
      <c r="BI115" s="205">
        <f>IF(N115="nulová",J115,0)</f>
        <v>0</v>
      </c>
      <c r="BJ115" s="18" t="s">
        <v>80</v>
      </c>
      <c r="BK115" s="205">
        <f>ROUND(I115*H115,2)</f>
        <v>0</v>
      </c>
      <c r="BL115" s="18" t="s">
        <v>212</v>
      </c>
      <c r="BM115" s="204" t="s">
        <v>753</v>
      </c>
    </row>
    <row r="116" spans="1:65" s="12" customFormat="1" ht="25.9" customHeight="1">
      <c r="B116" s="177"/>
      <c r="C116" s="178"/>
      <c r="D116" s="179" t="s">
        <v>71</v>
      </c>
      <c r="E116" s="180" t="s">
        <v>1493</v>
      </c>
      <c r="F116" s="180" t="s">
        <v>5967</v>
      </c>
      <c r="G116" s="178"/>
      <c r="H116" s="178"/>
      <c r="I116" s="181"/>
      <c r="J116" s="182">
        <f>BK116</f>
        <v>0</v>
      </c>
      <c r="K116" s="178"/>
      <c r="L116" s="183"/>
      <c r="M116" s="184"/>
      <c r="N116" s="185"/>
      <c r="O116" s="185"/>
      <c r="P116" s="186">
        <f>SUM(P117:P137)</f>
        <v>0</v>
      </c>
      <c r="Q116" s="185"/>
      <c r="R116" s="186">
        <f>SUM(R117:R137)</f>
        <v>0</v>
      </c>
      <c r="S116" s="185"/>
      <c r="T116" s="187">
        <f>SUM(T117:T137)</f>
        <v>0</v>
      </c>
      <c r="AR116" s="188" t="s">
        <v>80</v>
      </c>
      <c r="AT116" s="189" t="s">
        <v>71</v>
      </c>
      <c r="AU116" s="189" t="s">
        <v>72</v>
      </c>
      <c r="AY116" s="188" t="s">
        <v>206</v>
      </c>
      <c r="BK116" s="190">
        <f>SUM(BK117:BK137)</f>
        <v>0</v>
      </c>
    </row>
    <row r="117" spans="1:65" s="2" customFormat="1" ht="16.5" customHeight="1">
      <c r="A117" s="35"/>
      <c r="B117" s="36"/>
      <c r="C117" s="193" t="s">
        <v>72</v>
      </c>
      <c r="D117" s="193" t="s">
        <v>208</v>
      </c>
      <c r="E117" s="194" t="s">
        <v>5968</v>
      </c>
      <c r="F117" s="195" t="s">
        <v>5969</v>
      </c>
      <c r="G117" s="196" t="s">
        <v>220</v>
      </c>
      <c r="H117" s="197">
        <v>130</v>
      </c>
      <c r="I117" s="198"/>
      <c r="J117" s="199">
        <f t="shared" ref="J117:J137" si="10">ROUND(I117*H117,2)</f>
        <v>0</v>
      </c>
      <c r="K117" s="195" t="s">
        <v>19</v>
      </c>
      <c r="L117" s="40"/>
      <c r="M117" s="200" t="s">
        <v>19</v>
      </c>
      <c r="N117" s="201" t="s">
        <v>43</v>
      </c>
      <c r="O117" s="65"/>
      <c r="P117" s="202">
        <f t="shared" ref="P117:P137" si="11">O117*H117</f>
        <v>0</v>
      </c>
      <c r="Q117" s="202">
        <v>0</v>
      </c>
      <c r="R117" s="202">
        <f t="shared" ref="R117:R137" si="12">Q117*H117</f>
        <v>0</v>
      </c>
      <c r="S117" s="202">
        <v>0</v>
      </c>
      <c r="T117" s="203">
        <f t="shared" ref="T117:T137" si="13">S117*H117</f>
        <v>0</v>
      </c>
      <c r="U117" s="35"/>
      <c r="V117" s="35"/>
      <c r="W117" s="35"/>
      <c r="X117" s="35"/>
      <c r="Y117" s="35"/>
      <c r="Z117" s="35"/>
      <c r="AA117" s="35"/>
      <c r="AB117" s="35"/>
      <c r="AC117" s="35"/>
      <c r="AD117" s="35"/>
      <c r="AE117" s="35"/>
      <c r="AR117" s="204" t="s">
        <v>212</v>
      </c>
      <c r="AT117" s="204" t="s">
        <v>208</v>
      </c>
      <c r="AU117" s="204" t="s">
        <v>80</v>
      </c>
      <c r="AY117" s="18" t="s">
        <v>206</v>
      </c>
      <c r="BE117" s="205">
        <f t="shared" ref="BE117:BE137" si="14">IF(N117="základní",J117,0)</f>
        <v>0</v>
      </c>
      <c r="BF117" s="205">
        <f t="shared" ref="BF117:BF137" si="15">IF(N117="snížená",J117,0)</f>
        <v>0</v>
      </c>
      <c r="BG117" s="205">
        <f t="shared" ref="BG117:BG137" si="16">IF(N117="zákl. přenesená",J117,0)</f>
        <v>0</v>
      </c>
      <c r="BH117" s="205">
        <f t="shared" ref="BH117:BH137" si="17">IF(N117="sníž. přenesená",J117,0)</f>
        <v>0</v>
      </c>
      <c r="BI117" s="205">
        <f t="shared" ref="BI117:BI137" si="18">IF(N117="nulová",J117,0)</f>
        <v>0</v>
      </c>
      <c r="BJ117" s="18" t="s">
        <v>80</v>
      </c>
      <c r="BK117" s="205">
        <f t="shared" ref="BK117:BK137" si="19">ROUND(I117*H117,2)</f>
        <v>0</v>
      </c>
      <c r="BL117" s="18" t="s">
        <v>212</v>
      </c>
      <c r="BM117" s="204" t="s">
        <v>762</v>
      </c>
    </row>
    <row r="118" spans="1:65" s="2" customFormat="1" ht="16.5" customHeight="1">
      <c r="A118" s="35"/>
      <c r="B118" s="36"/>
      <c r="C118" s="193" t="s">
        <v>72</v>
      </c>
      <c r="D118" s="193" t="s">
        <v>208</v>
      </c>
      <c r="E118" s="194" t="s">
        <v>5970</v>
      </c>
      <c r="F118" s="195" t="s">
        <v>5971</v>
      </c>
      <c r="G118" s="196" t="s">
        <v>220</v>
      </c>
      <c r="H118" s="197">
        <v>60</v>
      </c>
      <c r="I118" s="198"/>
      <c r="J118" s="199">
        <f t="shared" si="10"/>
        <v>0</v>
      </c>
      <c r="K118" s="195" t="s">
        <v>19</v>
      </c>
      <c r="L118" s="40"/>
      <c r="M118" s="200" t="s">
        <v>19</v>
      </c>
      <c r="N118" s="201" t="s">
        <v>43</v>
      </c>
      <c r="O118" s="65"/>
      <c r="P118" s="202">
        <f t="shared" si="11"/>
        <v>0</v>
      </c>
      <c r="Q118" s="202">
        <v>0</v>
      </c>
      <c r="R118" s="202">
        <f t="shared" si="12"/>
        <v>0</v>
      </c>
      <c r="S118" s="202">
        <v>0</v>
      </c>
      <c r="T118" s="203">
        <f t="shared" si="13"/>
        <v>0</v>
      </c>
      <c r="U118" s="35"/>
      <c r="V118" s="35"/>
      <c r="W118" s="35"/>
      <c r="X118" s="35"/>
      <c r="Y118" s="35"/>
      <c r="Z118" s="35"/>
      <c r="AA118" s="35"/>
      <c r="AB118" s="35"/>
      <c r="AC118" s="35"/>
      <c r="AD118" s="35"/>
      <c r="AE118" s="35"/>
      <c r="AR118" s="204" t="s">
        <v>212</v>
      </c>
      <c r="AT118" s="204" t="s">
        <v>208</v>
      </c>
      <c r="AU118" s="204" t="s">
        <v>80</v>
      </c>
      <c r="AY118" s="18" t="s">
        <v>206</v>
      </c>
      <c r="BE118" s="205">
        <f t="shared" si="14"/>
        <v>0</v>
      </c>
      <c r="BF118" s="205">
        <f t="shared" si="15"/>
        <v>0</v>
      </c>
      <c r="BG118" s="205">
        <f t="shared" si="16"/>
        <v>0</v>
      </c>
      <c r="BH118" s="205">
        <f t="shared" si="17"/>
        <v>0</v>
      </c>
      <c r="BI118" s="205">
        <f t="shared" si="18"/>
        <v>0</v>
      </c>
      <c r="BJ118" s="18" t="s">
        <v>80</v>
      </c>
      <c r="BK118" s="205">
        <f t="shared" si="19"/>
        <v>0</v>
      </c>
      <c r="BL118" s="18" t="s">
        <v>212</v>
      </c>
      <c r="BM118" s="204" t="s">
        <v>768</v>
      </c>
    </row>
    <row r="119" spans="1:65" s="2" customFormat="1" ht="16.5" customHeight="1">
      <c r="A119" s="35"/>
      <c r="B119" s="36"/>
      <c r="C119" s="193" t="s">
        <v>72</v>
      </c>
      <c r="D119" s="193" t="s">
        <v>208</v>
      </c>
      <c r="E119" s="194" t="s">
        <v>5972</v>
      </c>
      <c r="F119" s="195" t="s">
        <v>5973</v>
      </c>
      <c r="G119" s="196" t="s">
        <v>220</v>
      </c>
      <c r="H119" s="197">
        <v>70</v>
      </c>
      <c r="I119" s="198"/>
      <c r="J119" s="199">
        <f t="shared" si="10"/>
        <v>0</v>
      </c>
      <c r="K119" s="195" t="s">
        <v>19</v>
      </c>
      <c r="L119" s="40"/>
      <c r="M119" s="200" t="s">
        <v>19</v>
      </c>
      <c r="N119" s="201" t="s">
        <v>43</v>
      </c>
      <c r="O119" s="65"/>
      <c r="P119" s="202">
        <f t="shared" si="11"/>
        <v>0</v>
      </c>
      <c r="Q119" s="202">
        <v>0</v>
      </c>
      <c r="R119" s="202">
        <f t="shared" si="12"/>
        <v>0</v>
      </c>
      <c r="S119" s="202">
        <v>0</v>
      </c>
      <c r="T119" s="203">
        <f t="shared" si="13"/>
        <v>0</v>
      </c>
      <c r="U119" s="35"/>
      <c r="V119" s="35"/>
      <c r="W119" s="35"/>
      <c r="X119" s="35"/>
      <c r="Y119" s="35"/>
      <c r="Z119" s="35"/>
      <c r="AA119" s="35"/>
      <c r="AB119" s="35"/>
      <c r="AC119" s="35"/>
      <c r="AD119" s="35"/>
      <c r="AE119" s="35"/>
      <c r="AR119" s="204" t="s">
        <v>212</v>
      </c>
      <c r="AT119" s="204" t="s">
        <v>208</v>
      </c>
      <c r="AU119" s="204" t="s">
        <v>80</v>
      </c>
      <c r="AY119" s="18" t="s">
        <v>206</v>
      </c>
      <c r="BE119" s="205">
        <f t="shared" si="14"/>
        <v>0</v>
      </c>
      <c r="BF119" s="205">
        <f t="shared" si="15"/>
        <v>0</v>
      </c>
      <c r="BG119" s="205">
        <f t="shared" si="16"/>
        <v>0</v>
      </c>
      <c r="BH119" s="205">
        <f t="shared" si="17"/>
        <v>0</v>
      </c>
      <c r="BI119" s="205">
        <f t="shared" si="18"/>
        <v>0</v>
      </c>
      <c r="BJ119" s="18" t="s">
        <v>80</v>
      </c>
      <c r="BK119" s="205">
        <f t="shared" si="19"/>
        <v>0</v>
      </c>
      <c r="BL119" s="18" t="s">
        <v>212</v>
      </c>
      <c r="BM119" s="204" t="s">
        <v>774</v>
      </c>
    </row>
    <row r="120" spans="1:65" s="2" customFormat="1" ht="16.5" customHeight="1">
      <c r="A120" s="35"/>
      <c r="B120" s="36"/>
      <c r="C120" s="193" t="s">
        <v>72</v>
      </c>
      <c r="D120" s="193" t="s">
        <v>208</v>
      </c>
      <c r="E120" s="194" t="s">
        <v>5974</v>
      </c>
      <c r="F120" s="195" t="s">
        <v>5975</v>
      </c>
      <c r="G120" s="196" t="s">
        <v>220</v>
      </c>
      <c r="H120" s="197">
        <v>2600</v>
      </c>
      <c r="I120" s="198"/>
      <c r="J120" s="199">
        <f t="shared" si="10"/>
        <v>0</v>
      </c>
      <c r="K120" s="195" t="s">
        <v>19</v>
      </c>
      <c r="L120" s="40"/>
      <c r="M120" s="200" t="s">
        <v>19</v>
      </c>
      <c r="N120" s="201" t="s">
        <v>43</v>
      </c>
      <c r="O120" s="65"/>
      <c r="P120" s="202">
        <f t="shared" si="11"/>
        <v>0</v>
      </c>
      <c r="Q120" s="202">
        <v>0</v>
      </c>
      <c r="R120" s="202">
        <f t="shared" si="12"/>
        <v>0</v>
      </c>
      <c r="S120" s="202">
        <v>0</v>
      </c>
      <c r="T120" s="203">
        <f t="shared" si="13"/>
        <v>0</v>
      </c>
      <c r="U120" s="35"/>
      <c r="V120" s="35"/>
      <c r="W120" s="35"/>
      <c r="X120" s="35"/>
      <c r="Y120" s="35"/>
      <c r="Z120" s="35"/>
      <c r="AA120" s="35"/>
      <c r="AB120" s="35"/>
      <c r="AC120" s="35"/>
      <c r="AD120" s="35"/>
      <c r="AE120" s="35"/>
      <c r="AR120" s="204" t="s">
        <v>212</v>
      </c>
      <c r="AT120" s="204" t="s">
        <v>208</v>
      </c>
      <c r="AU120" s="204" t="s">
        <v>80</v>
      </c>
      <c r="AY120" s="18" t="s">
        <v>206</v>
      </c>
      <c r="BE120" s="205">
        <f t="shared" si="14"/>
        <v>0</v>
      </c>
      <c r="BF120" s="205">
        <f t="shared" si="15"/>
        <v>0</v>
      </c>
      <c r="BG120" s="205">
        <f t="shared" si="16"/>
        <v>0</v>
      </c>
      <c r="BH120" s="205">
        <f t="shared" si="17"/>
        <v>0</v>
      </c>
      <c r="BI120" s="205">
        <f t="shared" si="18"/>
        <v>0</v>
      </c>
      <c r="BJ120" s="18" t="s">
        <v>80</v>
      </c>
      <c r="BK120" s="205">
        <f t="shared" si="19"/>
        <v>0</v>
      </c>
      <c r="BL120" s="18" t="s">
        <v>212</v>
      </c>
      <c r="BM120" s="204" t="s">
        <v>782</v>
      </c>
    </row>
    <row r="121" spans="1:65" s="2" customFormat="1" ht="16.5" customHeight="1">
      <c r="A121" s="35"/>
      <c r="B121" s="36"/>
      <c r="C121" s="193" t="s">
        <v>72</v>
      </c>
      <c r="D121" s="193" t="s">
        <v>208</v>
      </c>
      <c r="E121" s="194" t="s">
        <v>5976</v>
      </c>
      <c r="F121" s="195" t="s">
        <v>5977</v>
      </c>
      <c r="G121" s="196" t="s">
        <v>220</v>
      </c>
      <c r="H121" s="197">
        <v>230</v>
      </c>
      <c r="I121" s="198"/>
      <c r="J121" s="199">
        <f t="shared" si="10"/>
        <v>0</v>
      </c>
      <c r="K121" s="195" t="s">
        <v>19</v>
      </c>
      <c r="L121" s="40"/>
      <c r="M121" s="200" t="s">
        <v>19</v>
      </c>
      <c r="N121" s="201" t="s">
        <v>43</v>
      </c>
      <c r="O121" s="65"/>
      <c r="P121" s="202">
        <f t="shared" si="11"/>
        <v>0</v>
      </c>
      <c r="Q121" s="202">
        <v>0</v>
      </c>
      <c r="R121" s="202">
        <f t="shared" si="12"/>
        <v>0</v>
      </c>
      <c r="S121" s="202">
        <v>0</v>
      </c>
      <c r="T121" s="203">
        <f t="shared" si="13"/>
        <v>0</v>
      </c>
      <c r="U121" s="35"/>
      <c r="V121" s="35"/>
      <c r="W121" s="35"/>
      <c r="X121" s="35"/>
      <c r="Y121" s="35"/>
      <c r="Z121" s="35"/>
      <c r="AA121" s="35"/>
      <c r="AB121" s="35"/>
      <c r="AC121" s="35"/>
      <c r="AD121" s="35"/>
      <c r="AE121" s="35"/>
      <c r="AR121" s="204" t="s">
        <v>212</v>
      </c>
      <c r="AT121" s="204" t="s">
        <v>208</v>
      </c>
      <c r="AU121" s="204" t="s">
        <v>80</v>
      </c>
      <c r="AY121" s="18" t="s">
        <v>206</v>
      </c>
      <c r="BE121" s="205">
        <f t="shared" si="14"/>
        <v>0</v>
      </c>
      <c r="BF121" s="205">
        <f t="shared" si="15"/>
        <v>0</v>
      </c>
      <c r="BG121" s="205">
        <f t="shared" si="16"/>
        <v>0</v>
      </c>
      <c r="BH121" s="205">
        <f t="shared" si="17"/>
        <v>0</v>
      </c>
      <c r="BI121" s="205">
        <f t="shared" si="18"/>
        <v>0</v>
      </c>
      <c r="BJ121" s="18" t="s">
        <v>80</v>
      </c>
      <c r="BK121" s="205">
        <f t="shared" si="19"/>
        <v>0</v>
      </c>
      <c r="BL121" s="18" t="s">
        <v>212</v>
      </c>
      <c r="BM121" s="204" t="s">
        <v>786</v>
      </c>
    </row>
    <row r="122" spans="1:65" s="2" customFormat="1" ht="16.5" customHeight="1">
      <c r="A122" s="35"/>
      <c r="B122" s="36"/>
      <c r="C122" s="193" t="s">
        <v>72</v>
      </c>
      <c r="D122" s="193" t="s">
        <v>208</v>
      </c>
      <c r="E122" s="194" t="s">
        <v>5978</v>
      </c>
      <c r="F122" s="195" t="s">
        <v>5979</v>
      </c>
      <c r="G122" s="196" t="s">
        <v>220</v>
      </c>
      <c r="H122" s="197">
        <v>260</v>
      </c>
      <c r="I122" s="198"/>
      <c r="J122" s="199">
        <f t="shared" si="10"/>
        <v>0</v>
      </c>
      <c r="K122" s="195" t="s">
        <v>19</v>
      </c>
      <c r="L122" s="40"/>
      <c r="M122" s="200" t="s">
        <v>19</v>
      </c>
      <c r="N122" s="201" t="s">
        <v>43</v>
      </c>
      <c r="O122" s="65"/>
      <c r="P122" s="202">
        <f t="shared" si="11"/>
        <v>0</v>
      </c>
      <c r="Q122" s="202">
        <v>0</v>
      </c>
      <c r="R122" s="202">
        <f t="shared" si="12"/>
        <v>0</v>
      </c>
      <c r="S122" s="202">
        <v>0</v>
      </c>
      <c r="T122" s="203">
        <f t="shared" si="13"/>
        <v>0</v>
      </c>
      <c r="U122" s="35"/>
      <c r="V122" s="35"/>
      <c r="W122" s="35"/>
      <c r="X122" s="35"/>
      <c r="Y122" s="35"/>
      <c r="Z122" s="35"/>
      <c r="AA122" s="35"/>
      <c r="AB122" s="35"/>
      <c r="AC122" s="35"/>
      <c r="AD122" s="35"/>
      <c r="AE122" s="35"/>
      <c r="AR122" s="204" t="s">
        <v>212</v>
      </c>
      <c r="AT122" s="204" t="s">
        <v>208</v>
      </c>
      <c r="AU122" s="204" t="s">
        <v>80</v>
      </c>
      <c r="AY122" s="18" t="s">
        <v>206</v>
      </c>
      <c r="BE122" s="205">
        <f t="shared" si="14"/>
        <v>0</v>
      </c>
      <c r="BF122" s="205">
        <f t="shared" si="15"/>
        <v>0</v>
      </c>
      <c r="BG122" s="205">
        <f t="shared" si="16"/>
        <v>0</v>
      </c>
      <c r="BH122" s="205">
        <f t="shared" si="17"/>
        <v>0</v>
      </c>
      <c r="BI122" s="205">
        <f t="shared" si="18"/>
        <v>0</v>
      </c>
      <c r="BJ122" s="18" t="s">
        <v>80</v>
      </c>
      <c r="BK122" s="205">
        <f t="shared" si="19"/>
        <v>0</v>
      </c>
      <c r="BL122" s="18" t="s">
        <v>212</v>
      </c>
      <c r="BM122" s="204" t="s">
        <v>791</v>
      </c>
    </row>
    <row r="123" spans="1:65" s="2" customFormat="1" ht="16.5" customHeight="1">
      <c r="A123" s="35"/>
      <c r="B123" s="36"/>
      <c r="C123" s="193" t="s">
        <v>72</v>
      </c>
      <c r="D123" s="193" t="s">
        <v>208</v>
      </c>
      <c r="E123" s="194" t="s">
        <v>5980</v>
      </c>
      <c r="F123" s="195" t="s">
        <v>5981</v>
      </c>
      <c r="G123" s="196" t="s">
        <v>220</v>
      </c>
      <c r="H123" s="197">
        <v>25</v>
      </c>
      <c r="I123" s="198"/>
      <c r="J123" s="199">
        <f t="shared" si="10"/>
        <v>0</v>
      </c>
      <c r="K123" s="195" t="s">
        <v>19</v>
      </c>
      <c r="L123" s="40"/>
      <c r="M123" s="200" t="s">
        <v>19</v>
      </c>
      <c r="N123" s="201" t="s">
        <v>43</v>
      </c>
      <c r="O123" s="65"/>
      <c r="P123" s="202">
        <f t="shared" si="11"/>
        <v>0</v>
      </c>
      <c r="Q123" s="202">
        <v>0</v>
      </c>
      <c r="R123" s="202">
        <f t="shared" si="12"/>
        <v>0</v>
      </c>
      <c r="S123" s="202">
        <v>0</v>
      </c>
      <c r="T123" s="203">
        <f t="shared" si="13"/>
        <v>0</v>
      </c>
      <c r="U123" s="35"/>
      <c r="V123" s="35"/>
      <c r="W123" s="35"/>
      <c r="X123" s="35"/>
      <c r="Y123" s="35"/>
      <c r="Z123" s="35"/>
      <c r="AA123" s="35"/>
      <c r="AB123" s="35"/>
      <c r="AC123" s="35"/>
      <c r="AD123" s="35"/>
      <c r="AE123" s="35"/>
      <c r="AR123" s="204" t="s">
        <v>212</v>
      </c>
      <c r="AT123" s="204" t="s">
        <v>208</v>
      </c>
      <c r="AU123" s="204" t="s">
        <v>80</v>
      </c>
      <c r="AY123" s="18" t="s">
        <v>206</v>
      </c>
      <c r="BE123" s="205">
        <f t="shared" si="14"/>
        <v>0</v>
      </c>
      <c r="BF123" s="205">
        <f t="shared" si="15"/>
        <v>0</v>
      </c>
      <c r="BG123" s="205">
        <f t="shared" si="16"/>
        <v>0</v>
      </c>
      <c r="BH123" s="205">
        <f t="shared" si="17"/>
        <v>0</v>
      </c>
      <c r="BI123" s="205">
        <f t="shared" si="18"/>
        <v>0</v>
      </c>
      <c r="BJ123" s="18" t="s">
        <v>80</v>
      </c>
      <c r="BK123" s="205">
        <f t="shared" si="19"/>
        <v>0</v>
      </c>
      <c r="BL123" s="18" t="s">
        <v>212</v>
      </c>
      <c r="BM123" s="204" t="s">
        <v>796</v>
      </c>
    </row>
    <row r="124" spans="1:65" s="2" customFormat="1" ht="16.5" customHeight="1">
      <c r="A124" s="35"/>
      <c r="B124" s="36"/>
      <c r="C124" s="193" t="s">
        <v>72</v>
      </c>
      <c r="D124" s="193" t="s">
        <v>208</v>
      </c>
      <c r="E124" s="194" t="s">
        <v>5982</v>
      </c>
      <c r="F124" s="195" t="s">
        <v>5983</v>
      </c>
      <c r="G124" s="196" t="s">
        <v>862</v>
      </c>
      <c r="H124" s="197">
        <v>1</v>
      </c>
      <c r="I124" s="198"/>
      <c r="J124" s="199">
        <f t="shared" si="10"/>
        <v>0</v>
      </c>
      <c r="K124" s="195" t="s">
        <v>19</v>
      </c>
      <c r="L124" s="40"/>
      <c r="M124" s="200" t="s">
        <v>19</v>
      </c>
      <c r="N124" s="201" t="s">
        <v>43</v>
      </c>
      <c r="O124" s="65"/>
      <c r="P124" s="202">
        <f t="shared" si="11"/>
        <v>0</v>
      </c>
      <c r="Q124" s="202">
        <v>0</v>
      </c>
      <c r="R124" s="202">
        <f t="shared" si="12"/>
        <v>0</v>
      </c>
      <c r="S124" s="202">
        <v>0</v>
      </c>
      <c r="T124" s="203">
        <f t="shared" si="13"/>
        <v>0</v>
      </c>
      <c r="U124" s="35"/>
      <c r="V124" s="35"/>
      <c r="W124" s="35"/>
      <c r="X124" s="35"/>
      <c r="Y124" s="35"/>
      <c r="Z124" s="35"/>
      <c r="AA124" s="35"/>
      <c r="AB124" s="35"/>
      <c r="AC124" s="35"/>
      <c r="AD124" s="35"/>
      <c r="AE124" s="35"/>
      <c r="AR124" s="204" t="s">
        <v>212</v>
      </c>
      <c r="AT124" s="204" t="s">
        <v>208</v>
      </c>
      <c r="AU124" s="204" t="s">
        <v>80</v>
      </c>
      <c r="AY124" s="18" t="s">
        <v>206</v>
      </c>
      <c r="BE124" s="205">
        <f t="shared" si="14"/>
        <v>0</v>
      </c>
      <c r="BF124" s="205">
        <f t="shared" si="15"/>
        <v>0</v>
      </c>
      <c r="BG124" s="205">
        <f t="shared" si="16"/>
        <v>0</v>
      </c>
      <c r="BH124" s="205">
        <f t="shared" si="17"/>
        <v>0</v>
      </c>
      <c r="BI124" s="205">
        <f t="shared" si="18"/>
        <v>0</v>
      </c>
      <c r="BJ124" s="18" t="s">
        <v>80</v>
      </c>
      <c r="BK124" s="205">
        <f t="shared" si="19"/>
        <v>0</v>
      </c>
      <c r="BL124" s="18" t="s">
        <v>212</v>
      </c>
      <c r="BM124" s="204" t="s">
        <v>803</v>
      </c>
    </row>
    <row r="125" spans="1:65" s="2" customFormat="1" ht="16.5" customHeight="1">
      <c r="A125" s="35"/>
      <c r="B125" s="36"/>
      <c r="C125" s="193" t="s">
        <v>72</v>
      </c>
      <c r="D125" s="193" t="s">
        <v>208</v>
      </c>
      <c r="E125" s="194" t="s">
        <v>5984</v>
      </c>
      <c r="F125" s="195" t="s">
        <v>5985</v>
      </c>
      <c r="G125" s="196" t="s">
        <v>220</v>
      </c>
      <c r="H125" s="197">
        <v>15</v>
      </c>
      <c r="I125" s="198"/>
      <c r="J125" s="199">
        <f t="shared" si="10"/>
        <v>0</v>
      </c>
      <c r="K125" s="195" t="s">
        <v>19</v>
      </c>
      <c r="L125" s="40"/>
      <c r="M125" s="200" t="s">
        <v>19</v>
      </c>
      <c r="N125" s="201" t="s">
        <v>43</v>
      </c>
      <c r="O125" s="65"/>
      <c r="P125" s="202">
        <f t="shared" si="11"/>
        <v>0</v>
      </c>
      <c r="Q125" s="202">
        <v>0</v>
      </c>
      <c r="R125" s="202">
        <f t="shared" si="12"/>
        <v>0</v>
      </c>
      <c r="S125" s="202">
        <v>0</v>
      </c>
      <c r="T125" s="203">
        <f t="shared" si="13"/>
        <v>0</v>
      </c>
      <c r="U125" s="35"/>
      <c r="V125" s="35"/>
      <c r="W125" s="35"/>
      <c r="X125" s="35"/>
      <c r="Y125" s="35"/>
      <c r="Z125" s="35"/>
      <c r="AA125" s="35"/>
      <c r="AB125" s="35"/>
      <c r="AC125" s="35"/>
      <c r="AD125" s="35"/>
      <c r="AE125" s="35"/>
      <c r="AR125" s="204" t="s">
        <v>212</v>
      </c>
      <c r="AT125" s="204" t="s">
        <v>208</v>
      </c>
      <c r="AU125" s="204" t="s">
        <v>80</v>
      </c>
      <c r="AY125" s="18" t="s">
        <v>206</v>
      </c>
      <c r="BE125" s="205">
        <f t="shared" si="14"/>
        <v>0</v>
      </c>
      <c r="BF125" s="205">
        <f t="shared" si="15"/>
        <v>0</v>
      </c>
      <c r="BG125" s="205">
        <f t="shared" si="16"/>
        <v>0</v>
      </c>
      <c r="BH125" s="205">
        <f t="shared" si="17"/>
        <v>0</v>
      </c>
      <c r="BI125" s="205">
        <f t="shared" si="18"/>
        <v>0</v>
      </c>
      <c r="BJ125" s="18" t="s">
        <v>80</v>
      </c>
      <c r="BK125" s="205">
        <f t="shared" si="19"/>
        <v>0</v>
      </c>
      <c r="BL125" s="18" t="s">
        <v>212</v>
      </c>
      <c r="BM125" s="204" t="s">
        <v>812</v>
      </c>
    </row>
    <row r="126" spans="1:65" s="2" customFormat="1" ht="16.5" customHeight="1">
      <c r="A126" s="35"/>
      <c r="B126" s="36"/>
      <c r="C126" s="193" t="s">
        <v>72</v>
      </c>
      <c r="D126" s="193" t="s">
        <v>208</v>
      </c>
      <c r="E126" s="194" t="s">
        <v>5986</v>
      </c>
      <c r="F126" s="195" t="s">
        <v>5987</v>
      </c>
      <c r="G126" s="196" t="s">
        <v>5959</v>
      </c>
      <c r="H126" s="197">
        <v>1</v>
      </c>
      <c r="I126" s="198"/>
      <c r="J126" s="199">
        <f t="shared" si="10"/>
        <v>0</v>
      </c>
      <c r="K126" s="195" t="s">
        <v>19</v>
      </c>
      <c r="L126" s="40"/>
      <c r="M126" s="200" t="s">
        <v>19</v>
      </c>
      <c r="N126" s="201" t="s">
        <v>43</v>
      </c>
      <c r="O126" s="65"/>
      <c r="P126" s="202">
        <f t="shared" si="11"/>
        <v>0</v>
      </c>
      <c r="Q126" s="202">
        <v>0</v>
      </c>
      <c r="R126" s="202">
        <f t="shared" si="12"/>
        <v>0</v>
      </c>
      <c r="S126" s="202">
        <v>0</v>
      </c>
      <c r="T126" s="203">
        <f t="shared" si="13"/>
        <v>0</v>
      </c>
      <c r="U126" s="35"/>
      <c r="V126" s="35"/>
      <c r="W126" s="35"/>
      <c r="X126" s="35"/>
      <c r="Y126" s="35"/>
      <c r="Z126" s="35"/>
      <c r="AA126" s="35"/>
      <c r="AB126" s="35"/>
      <c r="AC126" s="35"/>
      <c r="AD126" s="35"/>
      <c r="AE126" s="35"/>
      <c r="AR126" s="204" t="s">
        <v>212</v>
      </c>
      <c r="AT126" s="204" t="s">
        <v>208</v>
      </c>
      <c r="AU126" s="204" t="s">
        <v>80</v>
      </c>
      <c r="AY126" s="18" t="s">
        <v>206</v>
      </c>
      <c r="BE126" s="205">
        <f t="shared" si="14"/>
        <v>0</v>
      </c>
      <c r="BF126" s="205">
        <f t="shared" si="15"/>
        <v>0</v>
      </c>
      <c r="BG126" s="205">
        <f t="shared" si="16"/>
        <v>0</v>
      </c>
      <c r="BH126" s="205">
        <f t="shared" si="17"/>
        <v>0</v>
      </c>
      <c r="BI126" s="205">
        <f t="shared" si="18"/>
        <v>0</v>
      </c>
      <c r="BJ126" s="18" t="s">
        <v>80</v>
      </c>
      <c r="BK126" s="205">
        <f t="shared" si="19"/>
        <v>0</v>
      </c>
      <c r="BL126" s="18" t="s">
        <v>212</v>
      </c>
      <c r="BM126" s="204" t="s">
        <v>818</v>
      </c>
    </row>
    <row r="127" spans="1:65" s="2" customFormat="1" ht="16.5" customHeight="1">
      <c r="A127" s="35"/>
      <c r="B127" s="36"/>
      <c r="C127" s="193" t="s">
        <v>72</v>
      </c>
      <c r="D127" s="193" t="s">
        <v>208</v>
      </c>
      <c r="E127" s="194" t="s">
        <v>5988</v>
      </c>
      <c r="F127" s="195" t="s">
        <v>5989</v>
      </c>
      <c r="G127" s="196" t="s">
        <v>220</v>
      </c>
      <c r="H127" s="197">
        <v>185</v>
      </c>
      <c r="I127" s="198"/>
      <c r="J127" s="199">
        <f t="shared" si="10"/>
        <v>0</v>
      </c>
      <c r="K127" s="195" t="s">
        <v>19</v>
      </c>
      <c r="L127" s="40"/>
      <c r="M127" s="200" t="s">
        <v>19</v>
      </c>
      <c r="N127" s="201" t="s">
        <v>43</v>
      </c>
      <c r="O127" s="65"/>
      <c r="P127" s="202">
        <f t="shared" si="11"/>
        <v>0</v>
      </c>
      <c r="Q127" s="202">
        <v>0</v>
      </c>
      <c r="R127" s="202">
        <f t="shared" si="12"/>
        <v>0</v>
      </c>
      <c r="S127" s="202">
        <v>0</v>
      </c>
      <c r="T127" s="203">
        <f t="shared" si="13"/>
        <v>0</v>
      </c>
      <c r="U127" s="35"/>
      <c r="V127" s="35"/>
      <c r="W127" s="35"/>
      <c r="X127" s="35"/>
      <c r="Y127" s="35"/>
      <c r="Z127" s="35"/>
      <c r="AA127" s="35"/>
      <c r="AB127" s="35"/>
      <c r="AC127" s="35"/>
      <c r="AD127" s="35"/>
      <c r="AE127" s="35"/>
      <c r="AR127" s="204" t="s">
        <v>212</v>
      </c>
      <c r="AT127" s="204" t="s">
        <v>208</v>
      </c>
      <c r="AU127" s="204" t="s">
        <v>80</v>
      </c>
      <c r="AY127" s="18" t="s">
        <v>206</v>
      </c>
      <c r="BE127" s="205">
        <f t="shared" si="14"/>
        <v>0</v>
      </c>
      <c r="BF127" s="205">
        <f t="shared" si="15"/>
        <v>0</v>
      </c>
      <c r="BG127" s="205">
        <f t="shared" si="16"/>
        <v>0</v>
      </c>
      <c r="BH127" s="205">
        <f t="shared" si="17"/>
        <v>0</v>
      </c>
      <c r="BI127" s="205">
        <f t="shared" si="18"/>
        <v>0</v>
      </c>
      <c r="BJ127" s="18" t="s">
        <v>80</v>
      </c>
      <c r="BK127" s="205">
        <f t="shared" si="19"/>
        <v>0</v>
      </c>
      <c r="BL127" s="18" t="s">
        <v>212</v>
      </c>
      <c r="BM127" s="204" t="s">
        <v>823</v>
      </c>
    </row>
    <row r="128" spans="1:65" s="2" customFormat="1" ht="16.5" customHeight="1">
      <c r="A128" s="35"/>
      <c r="B128" s="36"/>
      <c r="C128" s="193" t="s">
        <v>72</v>
      </c>
      <c r="D128" s="193" t="s">
        <v>208</v>
      </c>
      <c r="E128" s="194" t="s">
        <v>5990</v>
      </c>
      <c r="F128" s="195" t="s">
        <v>5991</v>
      </c>
      <c r="G128" s="196" t="s">
        <v>220</v>
      </c>
      <c r="H128" s="197">
        <v>180</v>
      </c>
      <c r="I128" s="198"/>
      <c r="J128" s="199">
        <f t="shared" si="10"/>
        <v>0</v>
      </c>
      <c r="K128" s="195" t="s">
        <v>19</v>
      </c>
      <c r="L128" s="40"/>
      <c r="M128" s="200" t="s">
        <v>19</v>
      </c>
      <c r="N128" s="201" t="s">
        <v>43</v>
      </c>
      <c r="O128" s="65"/>
      <c r="P128" s="202">
        <f t="shared" si="11"/>
        <v>0</v>
      </c>
      <c r="Q128" s="202">
        <v>0</v>
      </c>
      <c r="R128" s="202">
        <f t="shared" si="12"/>
        <v>0</v>
      </c>
      <c r="S128" s="202">
        <v>0</v>
      </c>
      <c r="T128" s="203">
        <f t="shared" si="13"/>
        <v>0</v>
      </c>
      <c r="U128" s="35"/>
      <c r="V128" s="35"/>
      <c r="W128" s="35"/>
      <c r="X128" s="35"/>
      <c r="Y128" s="35"/>
      <c r="Z128" s="35"/>
      <c r="AA128" s="35"/>
      <c r="AB128" s="35"/>
      <c r="AC128" s="35"/>
      <c r="AD128" s="35"/>
      <c r="AE128" s="35"/>
      <c r="AR128" s="204" t="s">
        <v>212</v>
      </c>
      <c r="AT128" s="204" t="s">
        <v>208</v>
      </c>
      <c r="AU128" s="204" t="s">
        <v>80</v>
      </c>
      <c r="AY128" s="18" t="s">
        <v>206</v>
      </c>
      <c r="BE128" s="205">
        <f t="shared" si="14"/>
        <v>0</v>
      </c>
      <c r="BF128" s="205">
        <f t="shared" si="15"/>
        <v>0</v>
      </c>
      <c r="BG128" s="205">
        <f t="shared" si="16"/>
        <v>0</v>
      </c>
      <c r="BH128" s="205">
        <f t="shared" si="17"/>
        <v>0</v>
      </c>
      <c r="BI128" s="205">
        <f t="shared" si="18"/>
        <v>0</v>
      </c>
      <c r="BJ128" s="18" t="s">
        <v>80</v>
      </c>
      <c r="BK128" s="205">
        <f t="shared" si="19"/>
        <v>0</v>
      </c>
      <c r="BL128" s="18" t="s">
        <v>212</v>
      </c>
      <c r="BM128" s="204" t="s">
        <v>831</v>
      </c>
    </row>
    <row r="129" spans="1:65" s="2" customFormat="1" ht="16.5" customHeight="1">
      <c r="A129" s="35"/>
      <c r="B129" s="36"/>
      <c r="C129" s="193" t="s">
        <v>72</v>
      </c>
      <c r="D129" s="193" t="s">
        <v>208</v>
      </c>
      <c r="E129" s="194" t="s">
        <v>5992</v>
      </c>
      <c r="F129" s="195" t="s">
        <v>5993</v>
      </c>
      <c r="G129" s="196" t="s">
        <v>220</v>
      </c>
      <c r="H129" s="197">
        <v>60</v>
      </c>
      <c r="I129" s="198"/>
      <c r="J129" s="199">
        <f t="shared" si="10"/>
        <v>0</v>
      </c>
      <c r="K129" s="195" t="s">
        <v>19</v>
      </c>
      <c r="L129" s="40"/>
      <c r="M129" s="200" t="s">
        <v>19</v>
      </c>
      <c r="N129" s="201" t="s">
        <v>43</v>
      </c>
      <c r="O129" s="65"/>
      <c r="P129" s="202">
        <f t="shared" si="11"/>
        <v>0</v>
      </c>
      <c r="Q129" s="202">
        <v>0</v>
      </c>
      <c r="R129" s="202">
        <f t="shared" si="12"/>
        <v>0</v>
      </c>
      <c r="S129" s="202">
        <v>0</v>
      </c>
      <c r="T129" s="203">
        <f t="shared" si="13"/>
        <v>0</v>
      </c>
      <c r="U129" s="35"/>
      <c r="V129" s="35"/>
      <c r="W129" s="35"/>
      <c r="X129" s="35"/>
      <c r="Y129" s="35"/>
      <c r="Z129" s="35"/>
      <c r="AA129" s="35"/>
      <c r="AB129" s="35"/>
      <c r="AC129" s="35"/>
      <c r="AD129" s="35"/>
      <c r="AE129" s="35"/>
      <c r="AR129" s="204" t="s">
        <v>212</v>
      </c>
      <c r="AT129" s="204" t="s">
        <v>208</v>
      </c>
      <c r="AU129" s="204" t="s">
        <v>80</v>
      </c>
      <c r="AY129" s="18" t="s">
        <v>206</v>
      </c>
      <c r="BE129" s="205">
        <f t="shared" si="14"/>
        <v>0</v>
      </c>
      <c r="BF129" s="205">
        <f t="shared" si="15"/>
        <v>0</v>
      </c>
      <c r="BG129" s="205">
        <f t="shared" si="16"/>
        <v>0</v>
      </c>
      <c r="BH129" s="205">
        <f t="shared" si="17"/>
        <v>0</v>
      </c>
      <c r="BI129" s="205">
        <f t="shared" si="18"/>
        <v>0</v>
      </c>
      <c r="BJ129" s="18" t="s">
        <v>80</v>
      </c>
      <c r="BK129" s="205">
        <f t="shared" si="19"/>
        <v>0</v>
      </c>
      <c r="BL129" s="18" t="s">
        <v>212</v>
      </c>
      <c r="BM129" s="204" t="s">
        <v>836</v>
      </c>
    </row>
    <row r="130" spans="1:65" s="2" customFormat="1" ht="16.5" customHeight="1">
      <c r="A130" s="35"/>
      <c r="B130" s="36"/>
      <c r="C130" s="193" t="s">
        <v>72</v>
      </c>
      <c r="D130" s="193" t="s">
        <v>208</v>
      </c>
      <c r="E130" s="194" t="s">
        <v>5994</v>
      </c>
      <c r="F130" s="195" t="s">
        <v>5995</v>
      </c>
      <c r="G130" s="196" t="s">
        <v>220</v>
      </c>
      <c r="H130" s="197">
        <v>80</v>
      </c>
      <c r="I130" s="198"/>
      <c r="J130" s="199">
        <f t="shared" si="10"/>
        <v>0</v>
      </c>
      <c r="K130" s="195" t="s">
        <v>19</v>
      </c>
      <c r="L130" s="40"/>
      <c r="M130" s="200" t="s">
        <v>19</v>
      </c>
      <c r="N130" s="201" t="s">
        <v>43</v>
      </c>
      <c r="O130" s="65"/>
      <c r="P130" s="202">
        <f t="shared" si="11"/>
        <v>0</v>
      </c>
      <c r="Q130" s="202">
        <v>0</v>
      </c>
      <c r="R130" s="202">
        <f t="shared" si="12"/>
        <v>0</v>
      </c>
      <c r="S130" s="202">
        <v>0</v>
      </c>
      <c r="T130" s="203">
        <f t="shared" si="13"/>
        <v>0</v>
      </c>
      <c r="U130" s="35"/>
      <c r="V130" s="35"/>
      <c r="W130" s="35"/>
      <c r="X130" s="35"/>
      <c r="Y130" s="35"/>
      <c r="Z130" s="35"/>
      <c r="AA130" s="35"/>
      <c r="AB130" s="35"/>
      <c r="AC130" s="35"/>
      <c r="AD130" s="35"/>
      <c r="AE130" s="35"/>
      <c r="AR130" s="204" t="s">
        <v>212</v>
      </c>
      <c r="AT130" s="204" t="s">
        <v>208</v>
      </c>
      <c r="AU130" s="204" t="s">
        <v>80</v>
      </c>
      <c r="AY130" s="18" t="s">
        <v>206</v>
      </c>
      <c r="BE130" s="205">
        <f t="shared" si="14"/>
        <v>0</v>
      </c>
      <c r="BF130" s="205">
        <f t="shared" si="15"/>
        <v>0</v>
      </c>
      <c r="BG130" s="205">
        <f t="shared" si="16"/>
        <v>0</v>
      </c>
      <c r="BH130" s="205">
        <f t="shared" si="17"/>
        <v>0</v>
      </c>
      <c r="BI130" s="205">
        <f t="shared" si="18"/>
        <v>0</v>
      </c>
      <c r="BJ130" s="18" t="s">
        <v>80</v>
      </c>
      <c r="BK130" s="205">
        <f t="shared" si="19"/>
        <v>0</v>
      </c>
      <c r="BL130" s="18" t="s">
        <v>212</v>
      </c>
      <c r="BM130" s="204" t="s">
        <v>840</v>
      </c>
    </row>
    <row r="131" spans="1:65" s="2" customFormat="1" ht="16.5" customHeight="1">
      <c r="A131" s="35"/>
      <c r="B131" s="36"/>
      <c r="C131" s="193" t="s">
        <v>72</v>
      </c>
      <c r="D131" s="193" t="s">
        <v>208</v>
      </c>
      <c r="E131" s="194" t="s">
        <v>5996</v>
      </c>
      <c r="F131" s="195" t="s">
        <v>5997</v>
      </c>
      <c r="G131" s="196" t="s">
        <v>220</v>
      </c>
      <c r="H131" s="197">
        <v>70</v>
      </c>
      <c r="I131" s="198"/>
      <c r="J131" s="199">
        <f t="shared" si="10"/>
        <v>0</v>
      </c>
      <c r="K131" s="195" t="s">
        <v>19</v>
      </c>
      <c r="L131" s="40"/>
      <c r="M131" s="200" t="s">
        <v>19</v>
      </c>
      <c r="N131" s="201" t="s">
        <v>43</v>
      </c>
      <c r="O131" s="65"/>
      <c r="P131" s="202">
        <f t="shared" si="11"/>
        <v>0</v>
      </c>
      <c r="Q131" s="202">
        <v>0</v>
      </c>
      <c r="R131" s="202">
        <f t="shared" si="12"/>
        <v>0</v>
      </c>
      <c r="S131" s="202">
        <v>0</v>
      </c>
      <c r="T131" s="203">
        <f t="shared" si="13"/>
        <v>0</v>
      </c>
      <c r="U131" s="35"/>
      <c r="V131" s="35"/>
      <c r="W131" s="35"/>
      <c r="X131" s="35"/>
      <c r="Y131" s="35"/>
      <c r="Z131" s="35"/>
      <c r="AA131" s="35"/>
      <c r="AB131" s="35"/>
      <c r="AC131" s="35"/>
      <c r="AD131" s="35"/>
      <c r="AE131" s="35"/>
      <c r="AR131" s="204" t="s">
        <v>212</v>
      </c>
      <c r="AT131" s="204" t="s">
        <v>208</v>
      </c>
      <c r="AU131" s="204" t="s">
        <v>80</v>
      </c>
      <c r="AY131" s="18" t="s">
        <v>206</v>
      </c>
      <c r="BE131" s="205">
        <f t="shared" si="14"/>
        <v>0</v>
      </c>
      <c r="BF131" s="205">
        <f t="shared" si="15"/>
        <v>0</v>
      </c>
      <c r="BG131" s="205">
        <f t="shared" si="16"/>
        <v>0</v>
      </c>
      <c r="BH131" s="205">
        <f t="shared" si="17"/>
        <v>0</v>
      </c>
      <c r="BI131" s="205">
        <f t="shared" si="18"/>
        <v>0</v>
      </c>
      <c r="BJ131" s="18" t="s">
        <v>80</v>
      </c>
      <c r="BK131" s="205">
        <f t="shared" si="19"/>
        <v>0</v>
      </c>
      <c r="BL131" s="18" t="s">
        <v>212</v>
      </c>
      <c r="BM131" s="204" t="s">
        <v>1486</v>
      </c>
    </row>
    <row r="132" spans="1:65" s="2" customFormat="1" ht="16.5" customHeight="1">
      <c r="A132" s="35"/>
      <c r="B132" s="36"/>
      <c r="C132" s="193" t="s">
        <v>72</v>
      </c>
      <c r="D132" s="193" t="s">
        <v>208</v>
      </c>
      <c r="E132" s="194" t="s">
        <v>5998</v>
      </c>
      <c r="F132" s="195" t="s">
        <v>5999</v>
      </c>
      <c r="G132" s="196" t="s">
        <v>220</v>
      </c>
      <c r="H132" s="197">
        <v>130</v>
      </c>
      <c r="I132" s="198"/>
      <c r="J132" s="199">
        <f t="shared" si="10"/>
        <v>0</v>
      </c>
      <c r="K132" s="195" t="s">
        <v>19</v>
      </c>
      <c r="L132" s="40"/>
      <c r="M132" s="200" t="s">
        <v>19</v>
      </c>
      <c r="N132" s="201" t="s">
        <v>43</v>
      </c>
      <c r="O132" s="65"/>
      <c r="P132" s="202">
        <f t="shared" si="11"/>
        <v>0</v>
      </c>
      <c r="Q132" s="202">
        <v>0</v>
      </c>
      <c r="R132" s="202">
        <f t="shared" si="12"/>
        <v>0</v>
      </c>
      <c r="S132" s="202">
        <v>0</v>
      </c>
      <c r="T132" s="203">
        <f t="shared" si="13"/>
        <v>0</v>
      </c>
      <c r="U132" s="35"/>
      <c r="V132" s="35"/>
      <c r="W132" s="35"/>
      <c r="X132" s="35"/>
      <c r="Y132" s="35"/>
      <c r="Z132" s="35"/>
      <c r="AA132" s="35"/>
      <c r="AB132" s="35"/>
      <c r="AC132" s="35"/>
      <c r="AD132" s="35"/>
      <c r="AE132" s="35"/>
      <c r="AR132" s="204" t="s">
        <v>212</v>
      </c>
      <c r="AT132" s="204" t="s">
        <v>208</v>
      </c>
      <c r="AU132" s="204" t="s">
        <v>80</v>
      </c>
      <c r="AY132" s="18" t="s">
        <v>206</v>
      </c>
      <c r="BE132" s="205">
        <f t="shared" si="14"/>
        <v>0</v>
      </c>
      <c r="BF132" s="205">
        <f t="shared" si="15"/>
        <v>0</v>
      </c>
      <c r="BG132" s="205">
        <f t="shared" si="16"/>
        <v>0</v>
      </c>
      <c r="BH132" s="205">
        <f t="shared" si="17"/>
        <v>0</v>
      </c>
      <c r="BI132" s="205">
        <f t="shared" si="18"/>
        <v>0</v>
      </c>
      <c r="BJ132" s="18" t="s">
        <v>80</v>
      </c>
      <c r="BK132" s="205">
        <f t="shared" si="19"/>
        <v>0</v>
      </c>
      <c r="BL132" s="18" t="s">
        <v>212</v>
      </c>
      <c r="BM132" s="204" t="s">
        <v>1489</v>
      </c>
    </row>
    <row r="133" spans="1:65" s="2" customFormat="1" ht="16.5" customHeight="1">
      <c r="A133" s="35"/>
      <c r="B133" s="36"/>
      <c r="C133" s="193" t="s">
        <v>72</v>
      </c>
      <c r="D133" s="193" t="s">
        <v>208</v>
      </c>
      <c r="E133" s="194" t="s">
        <v>6000</v>
      </c>
      <c r="F133" s="195" t="s">
        <v>6001</v>
      </c>
      <c r="G133" s="196" t="s">
        <v>220</v>
      </c>
      <c r="H133" s="197">
        <v>15</v>
      </c>
      <c r="I133" s="198"/>
      <c r="J133" s="199">
        <f t="shared" si="10"/>
        <v>0</v>
      </c>
      <c r="K133" s="195" t="s">
        <v>19</v>
      </c>
      <c r="L133" s="40"/>
      <c r="M133" s="200" t="s">
        <v>19</v>
      </c>
      <c r="N133" s="201" t="s">
        <v>43</v>
      </c>
      <c r="O133" s="65"/>
      <c r="P133" s="202">
        <f t="shared" si="11"/>
        <v>0</v>
      </c>
      <c r="Q133" s="202">
        <v>0</v>
      </c>
      <c r="R133" s="202">
        <f t="shared" si="12"/>
        <v>0</v>
      </c>
      <c r="S133" s="202">
        <v>0</v>
      </c>
      <c r="T133" s="203">
        <f t="shared" si="13"/>
        <v>0</v>
      </c>
      <c r="U133" s="35"/>
      <c r="V133" s="35"/>
      <c r="W133" s="35"/>
      <c r="X133" s="35"/>
      <c r="Y133" s="35"/>
      <c r="Z133" s="35"/>
      <c r="AA133" s="35"/>
      <c r="AB133" s="35"/>
      <c r="AC133" s="35"/>
      <c r="AD133" s="35"/>
      <c r="AE133" s="35"/>
      <c r="AR133" s="204" t="s">
        <v>212</v>
      </c>
      <c r="AT133" s="204" t="s">
        <v>208</v>
      </c>
      <c r="AU133" s="204" t="s">
        <v>80</v>
      </c>
      <c r="AY133" s="18" t="s">
        <v>206</v>
      </c>
      <c r="BE133" s="205">
        <f t="shared" si="14"/>
        <v>0</v>
      </c>
      <c r="BF133" s="205">
        <f t="shared" si="15"/>
        <v>0</v>
      </c>
      <c r="BG133" s="205">
        <f t="shared" si="16"/>
        <v>0</v>
      </c>
      <c r="BH133" s="205">
        <f t="shared" si="17"/>
        <v>0</v>
      </c>
      <c r="BI133" s="205">
        <f t="shared" si="18"/>
        <v>0</v>
      </c>
      <c r="BJ133" s="18" t="s">
        <v>80</v>
      </c>
      <c r="BK133" s="205">
        <f t="shared" si="19"/>
        <v>0</v>
      </c>
      <c r="BL133" s="18" t="s">
        <v>212</v>
      </c>
      <c r="BM133" s="204" t="s">
        <v>1492</v>
      </c>
    </row>
    <row r="134" spans="1:65" s="2" customFormat="1" ht="16.5" customHeight="1">
      <c r="A134" s="35"/>
      <c r="B134" s="36"/>
      <c r="C134" s="193" t="s">
        <v>72</v>
      </c>
      <c r="D134" s="193" t="s">
        <v>208</v>
      </c>
      <c r="E134" s="194" t="s">
        <v>6002</v>
      </c>
      <c r="F134" s="195" t="s">
        <v>6003</v>
      </c>
      <c r="G134" s="196" t="s">
        <v>220</v>
      </c>
      <c r="H134" s="197">
        <v>15</v>
      </c>
      <c r="I134" s="198"/>
      <c r="J134" s="199">
        <f t="shared" si="10"/>
        <v>0</v>
      </c>
      <c r="K134" s="195" t="s">
        <v>19</v>
      </c>
      <c r="L134" s="40"/>
      <c r="M134" s="200" t="s">
        <v>19</v>
      </c>
      <c r="N134" s="201" t="s">
        <v>43</v>
      </c>
      <c r="O134" s="65"/>
      <c r="P134" s="202">
        <f t="shared" si="11"/>
        <v>0</v>
      </c>
      <c r="Q134" s="202">
        <v>0</v>
      </c>
      <c r="R134" s="202">
        <f t="shared" si="12"/>
        <v>0</v>
      </c>
      <c r="S134" s="202">
        <v>0</v>
      </c>
      <c r="T134" s="203">
        <f t="shared" si="13"/>
        <v>0</v>
      </c>
      <c r="U134" s="35"/>
      <c r="V134" s="35"/>
      <c r="W134" s="35"/>
      <c r="X134" s="35"/>
      <c r="Y134" s="35"/>
      <c r="Z134" s="35"/>
      <c r="AA134" s="35"/>
      <c r="AB134" s="35"/>
      <c r="AC134" s="35"/>
      <c r="AD134" s="35"/>
      <c r="AE134" s="35"/>
      <c r="AR134" s="204" t="s">
        <v>212</v>
      </c>
      <c r="AT134" s="204" t="s">
        <v>208</v>
      </c>
      <c r="AU134" s="204" t="s">
        <v>80</v>
      </c>
      <c r="AY134" s="18" t="s">
        <v>206</v>
      </c>
      <c r="BE134" s="205">
        <f t="shared" si="14"/>
        <v>0</v>
      </c>
      <c r="BF134" s="205">
        <f t="shared" si="15"/>
        <v>0</v>
      </c>
      <c r="BG134" s="205">
        <f t="shared" si="16"/>
        <v>0</v>
      </c>
      <c r="BH134" s="205">
        <f t="shared" si="17"/>
        <v>0</v>
      </c>
      <c r="BI134" s="205">
        <f t="shared" si="18"/>
        <v>0</v>
      </c>
      <c r="BJ134" s="18" t="s">
        <v>80</v>
      </c>
      <c r="BK134" s="205">
        <f t="shared" si="19"/>
        <v>0</v>
      </c>
      <c r="BL134" s="18" t="s">
        <v>212</v>
      </c>
      <c r="BM134" s="204" t="s">
        <v>1497</v>
      </c>
    </row>
    <row r="135" spans="1:65" s="2" customFormat="1" ht="16.5" customHeight="1">
      <c r="A135" s="35"/>
      <c r="B135" s="36"/>
      <c r="C135" s="193" t="s">
        <v>72</v>
      </c>
      <c r="D135" s="193" t="s">
        <v>208</v>
      </c>
      <c r="E135" s="194" t="s">
        <v>6004</v>
      </c>
      <c r="F135" s="195" t="s">
        <v>6005</v>
      </c>
      <c r="G135" s="196" t="s">
        <v>5959</v>
      </c>
      <c r="H135" s="197">
        <v>1</v>
      </c>
      <c r="I135" s="198"/>
      <c r="J135" s="199">
        <f t="shared" si="10"/>
        <v>0</v>
      </c>
      <c r="K135" s="195" t="s">
        <v>19</v>
      </c>
      <c r="L135" s="40"/>
      <c r="M135" s="200" t="s">
        <v>19</v>
      </c>
      <c r="N135" s="201" t="s">
        <v>43</v>
      </c>
      <c r="O135" s="65"/>
      <c r="P135" s="202">
        <f t="shared" si="11"/>
        <v>0</v>
      </c>
      <c r="Q135" s="202">
        <v>0</v>
      </c>
      <c r="R135" s="202">
        <f t="shared" si="12"/>
        <v>0</v>
      </c>
      <c r="S135" s="202">
        <v>0</v>
      </c>
      <c r="T135" s="203">
        <f t="shared" si="13"/>
        <v>0</v>
      </c>
      <c r="U135" s="35"/>
      <c r="V135" s="35"/>
      <c r="W135" s="35"/>
      <c r="X135" s="35"/>
      <c r="Y135" s="35"/>
      <c r="Z135" s="35"/>
      <c r="AA135" s="35"/>
      <c r="AB135" s="35"/>
      <c r="AC135" s="35"/>
      <c r="AD135" s="35"/>
      <c r="AE135" s="35"/>
      <c r="AR135" s="204" t="s">
        <v>212</v>
      </c>
      <c r="AT135" s="204" t="s">
        <v>208</v>
      </c>
      <c r="AU135" s="204" t="s">
        <v>80</v>
      </c>
      <c r="AY135" s="18" t="s">
        <v>206</v>
      </c>
      <c r="BE135" s="205">
        <f t="shared" si="14"/>
        <v>0</v>
      </c>
      <c r="BF135" s="205">
        <f t="shared" si="15"/>
        <v>0</v>
      </c>
      <c r="BG135" s="205">
        <f t="shared" si="16"/>
        <v>0</v>
      </c>
      <c r="BH135" s="205">
        <f t="shared" si="17"/>
        <v>0</v>
      </c>
      <c r="BI135" s="205">
        <f t="shared" si="18"/>
        <v>0</v>
      </c>
      <c r="BJ135" s="18" t="s">
        <v>80</v>
      </c>
      <c r="BK135" s="205">
        <f t="shared" si="19"/>
        <v>0</v>
      </c>
      <c r="BL135" s="18" t="s">
        <v>212</v>
      </c>
      <c r="BM135" s="204" t="s">
        <v>1500</v>
      </c>
    </row>
    <row r="136" spans="1:65" s="2" customFormat="1" ht="16.5" customHeight="1">
      <c r="A136" s="35"/>
      <c r="B136" s="36"/>
      <c r="C136" s="193" t="s">
        <v>72</v>
      </c>
      <c r="D136" s="193" t="s">
        <v>208</v>
      </c>
      <c r="E136" s="194" t="s">
        <v>6006</v>
      </c>
      <c r="F136" s="195" t="s">
        <v>6007</v>
      </c>
      <c r="G136" s="196" t="s">
        <v>5959</v>
      </c>
      <c r="H136" s="197">
        <v>1</v>
      </c>
      <c r="I136" s="198"/>
      <c r="J136" s="199">
        <f t="shared" si="10"/>
        <v>0</v>
      </c>
      <c r="K136" s="195" t="s">
        <v>19</v>
      </c>
      <c r="L136" s="40"/>
      <c r="M136" s="200" t="s">
        <v>19</v>
      </c>
      <c r="N136" s="201" t="s">
        <v>43</v>
      </c>
      <c r="O136" s="65"/>
      <c r="P136" s="202">
        <f t="shared" si="11"/>
        <v>0</v>
      </c>
      <c r="Q136" s="202">
        <v>0</v>
      </c>
      <c r="R136" s="202">
        <f t="shared" si="12"/>
        <v>0</v>
      </c>
      <c r="S136" s="202">
        <v>0</v>
      </c>
      <c r="T136" s="203">
        <f t="shared" si="13"/>
        <v>0</v>
      </c>
      <c r="U136" s="35"/>
      <c r="V136" s="35"/>
      <c r="W136" s="35"/>
      <c r="X136" s="35"/>
      <c r="Y136" s="35"/>
      <c r="Z136" s="35"/>
      <c r="AA136" s="35"/>
      <c r="AB136" s="35"/>
      <c r="AC136" s="35"/>
      <c r="AD136" s="35"/>
      <c r="AE136" s="35"/>
      <c r="AR136" s="204" t="s">
        <v>212</v>
      </c>
      <c r="AT136" s="204" t="s">
        <v>208</v>
      </c>
      <c r="AU136" s="204" t="s">
        <v>80</v>
      </c>
      <c r="AY136" s="18" t="s">
        <v>206</v>
      </c>
      <c r="BE136" s="205">
        <f t="shared" si="14"/>
        <v>0</v>
      </c>
      <c r="BF136" s="205">
        <f t="shared" si="15"/>
        <v>0</v>
      </c>
      <c r="BG136" s="205">
        <f t="shared" si="16"/>
        <v>0</v>
      </c>
      <c r="BH136" s="205">
        <f t="shared" si="17"/>
        <v>0</v>
      </c>
      <c r="BI136" s="205">
        <f t="shared" si="18"/>
        <v>0</v>
      </c>
      <c r="BJ136" s="18" t="s">
        <v>80</v>
      </c>
      <c r="BK136" s="205">
        <f t="shared" si="19"/>
        <v>0</v>
      </c>
      <c r="BL136" s="18" t="s">
        <v>212</v>
      </c>
      <c r="BM136" s="204" t="s">
        <v>1503</v>
      </c>
    </row>
    <row r="137" spans="1:65" s="2" customFormat="1" ht="16.5" customHeight="1">
      <c r="A137" s="35"/>
      <c r="B137" s="36"/>
      <c r="C137" s="193" t="s">
        <v>72</v>
      </c>
      <c r="D137" s="193" t="s">
        <v>208</v>
      </c>
      <c r="E137" s="194" t="s">
        <v>6008</v>
      </c>
      <c r="F137" s="195" t="s">
        <v>6009</v>
      </c>
      <c r="G137" s="196" t="s">
        <v>5959</v>
      </c>
      <c r="H137" s="197">
        <v>1</v>
      </c>
      <c r="I137" s="198"/>
      <c r="J137" s="199">
        <f t="shared" si="10"/>
        <v>0</v>
      </c>
      <c r="K137" s="195" t="s">
        <v>19</v>
      </c>
      <c r="L137" s="40"/>
      <c r="M137" s="200" t="s">
        <v>19</v>
      </c>
      <c r="N137" s="201" t="s">
        <v>43</v>
      </c>
      <c r="O137" s="65"/>
      <c r="P137" s="202">
        <f t="shared" si="11"/>
        <v>0</v>
      </c>
      <c r="Q137" s="202">
        <v>0</v>
      </c>
      <c r="R137" s="202">
        <f t="shared" si="12"/>
        <v>0</v>
      </c>
      <c r="S137" s="202">
        <v>0</v>
      </c>
      <c r="T137" s="203">
        <f t="shared" si="13"/>
        <v>0</v>
      </c>
      <c r="U137" s="35"/>
      <c r="V137" s="35"/>
      <c r="W137" s="35"/>
      <c r="X137" s="35"/>
      <c r="Y137" s="35"/>
      <c r="Z137" s="35"/>
      <c r="AA137" s="35"/>
      <c r="AB137" s="35"/>
      <c r="AC137" s="35"/>
      <c r="AD137" s="35"/>
      <c r="AE137" s="35"/>
      <c r="AR137" s="204" t="s">
        <v>212</v>
      </c>
      <c r="AT137" s="204" t="s">
        <v>208</v>
      </c>
      <c r="AU137" s="204" t="s">
        <v>80</v>
      </c>
      <c r="AY137" s="18" t="s">
        <v>206</v>
      </c>
      <c r="BE137" s="205">
        <f t="shared" si="14"/>
        <v>0</v>
      </c>
      <c r="BF137" s="205">
        <f t="shared" si="15"/>
        <v>0</v>
      </c>
      <c r="BG137" s="205">
        <f t="shared" si="16"/>
        <v>0</v>
      </c>
      <c r="BH137" s="205">
        <f t="shared" si="17"/>
        <v>0</v>
      </c>
      <c r="BI137" s="205">
        <f t="shared" si="18"/>
        <v>0</v>
      </c>
      <c r="BJ137" s="18" t="s">
        <v>80</v>
      </c>
      <c r="BK137" s="205">
        <f t="shared" si="19"/>
        <v>0</v>
      </c>
      <c r="BL137" s="18" t="s">
        <v>212</v>
      </c>
      <c r="BM137" s="204" t="s">
        <v>1506</v>
      </c>
    </row>
    <row r="138" spans="1:65" s="12" customFormat="1" ht="25.9" customHeight="1">
      <c r="B138" s="177"/>
      <c r="C138" s="178"/>
      <c r="D138" s="179" t="s">
        <v>71</v>
      </c>
      <c r="E138" s="180" t="s">
        <v>1510</v>
      </c>
      <c r="F138" s="180" t="s">
        <v>6010</v>
      </c>
      <c r="G138" s="178"/>
      <c r="H138" s="178"/>
      <c r="I138" s="181"/>
      <c r="J138" s="182">
        <f>BK138</f>
        <v>0</v>
      </c>
      <c r="K138" s="178"/>
      <c r="L138" s="183"/>
      <c r="M138" s="184"/>
      <c r="N138" s="185"/>
      <c r="O138" s="185"/>
      <c r="P138" s="186">
        <f>SUM(P139:P145)</f>
        <v>0</v>
      </c>
      <c r="Q138" s="185"/>
      <c r="R138" s="186">
        <f>SUM(R139:R145)</f>
        <v>0</v>
      </c>
      <c r="S138" s="185"/>
      <c r="T138" s="187">
        <f>SUM(T139:T145)</f>
        <v>0</v>
      </c>
      <c r="AR138" s="188" t="s">
        <v>80</v>
      </c>
      <c r="AT138" s="189" t="s">
        <v>71</v>
      </c>
      <c r="AU138" s="189" t="s">
        <v>72</v>
      </c>
      <c r="AY138" s="188" t="s">
        <v>206</v>
      </c>
      <c r="BK138" s="190">
        <f>SUM(BK139:BK145)</f>
        <v>0</v>
      </c>
    </row>
    <row r="139" spans="1:65" s="2" customFormat="1" ht="16.5" customHeight="1">
      <c r="A139" s="35"/>
      <c r="B139" s="36"/>
      <c r="C139" s="193" t="s">
        <v>72</v>
      </c>
      <c r="D139" s="193" t="s">
        <v>208</v>
      </c>
      <c r="E139" s="194" t="s">
        <v>6011</v>
      </c>
      <c r="F139" s="195" t="s">
        <v>6012</v>
      </c>
      <c r="G139" s="196" t="s">
        <v>5959</v>
      </c>
      <c r="H139" s="197">
        <v>1</v>
      </c>
      <c r="I139" s="198"/>
      <c r="J139" s="199">
        <f t="shared" ref="J139:J145" si="20">ROUND(I139*H139,2)</f>
        <v>0</v>
      </c>
      <c r="K139" s="195" t="s">
        <v>19</v>
      </c>
      <c r="L139" s="40"/>
      <c r="M139" s="200" t="s">
        <v>19</v>
      </c>
      <c r="N139" s="201" t="s">
        <v>43</v>
      </c>
      <c r="O139" s="65"/>
      <c r="P139" s="202">
        <f t="shared" ref="P139:P145" si="21">O139*H139</f>
        <v>0</v>
      </c>
      <c r="Q139" s="202">
        <v>0</v>
      </c>
      <c r="R139" s="202">
        <f t="shared" ref="R139:R145" si="22">Q139*H139</f>
        <v>0</v>
      </c>
      <c r="S139" s="202">
        <v>0</v>
      </c>
      <c r="T139" s="203">
        <f t="shared" ref="T139:T145" si="23">S139*H139</f>
        <v>0</v>
      </c>
      <c r="U139" s="35"/>
      <c r="V139" s="35"/>
      <c r="W139" s="35"/>
      <c r="X139" s="35"/>
      <c r="Y139" s="35"/>
      <c r="Z139" s="35"/>
      <c r="AA139" s="35"/>
      <c r="AB139" s="35"/>
      <c r="AC139" s="35"/>
      <c r="AD139" s="35"/>
      <c r="AE139" s="35"/>
      <c r="AR139" s="204" t="s">
        <v>212</v>
      </c>
      <c r="AT139" s="204" t="s">
        <v>208</v>
      </c>
      <c r="AU139" s="204" t="s">
        <v>80</v>
      </c>
      <c r="AY139" s="18" t="s">
        <v>206</v>
      </c>
      <c r="BE139" s="205">
        <f t="shared" ref="BE139:BE145" si="24">IF(N139="základní",J139,0)</f>
        <v>0</v>
      </c>
      <c r="BF139" s="205">
        <f t="shared" ref="BF139:BF145" si="25">IF(N139="snížená",J139,0)</f>
        <v>0</v>
      </c>
      <c r="BG139" s="205">
        <f t="shared" ref="BG139:BG145" si="26">IF(N139="zákl. přenesená",J139,0)</f>
        <v>0</v>
      </c>
      <c r="BH139" s="205">
        <f t="shared" ref="BH139:BH145" si="27">IF(N139="sníž. přenesená",J139,0)</f>
        <v>0</v>
      </c>
      <c r="BI139" s="205">
        <f t="shared" ref="BI139:BI145" si="28">IF(N139="nulová",J139,0)</f>
        <v>0</v>
      </c>
      <c r="BJ139" s="18" t="s">
        <v>80</v>
      </c>
      <c r="BK139" s="205">
        <f t="shared" ref="BK139:BK145" si="29">ROUND(I139*H139,2)</f>
        <v>0</v>
      </c>
      <c r="BL139" s="18" t="s">
        <v>212</v>
      </c>
      <c r="BM139" s="204" t="s">
        <v>1509</v>
      </c>
    </row>
    <row r="140" spans="1:65" s="2" customFormat="1" ht="16.5" customHeight="1">
      <c r="A140" s="35"/>
      <c r="B140" s="36"/>
      <c r="C140" s="193" t="s">
        <v>72</v>
      </c>
      <c r="D140" s="193" t="s">
        <v>208</v>
      </c>
      <c r="E140" s="194" t="s">
        <v>6013</v>
      </c>
      <c r="F140" s="195" t="s">
        <v>6014</v>
      </c>
      <c r="G140" s="196" t="s">
        <v>5959</v>
      </c>
      <c r="H140" s="197">
        <v>1</v>
      </c>
      <c r="I140" s="198"/>
      <c r="J140" s="199">
        <f t="shared" si="20"/>
        <v>0</v>
      </c>
      <c r="K140" s="195" t="s">
        <v>19</v>
      </c>
      <c r="L140" s="40"/>
      <c r="M140" s="200" t="s">
        <v>19</v>
      </c>
      <c r="N140" s="201" t="s">
        <v>43</v>
      </c>
      <c r="O140" s="65"/>
      <c r="P140" s="202">
        <f t="shared" si="21"/>
        <v>0</v>
      </c>
      <c r="Q140" s="202">
        <v>0</v>
      </c>
      <c r="R140" s="202">
        <f t="shared" si="22"/>
        <v>0</v>
      </c>
      <c r="S140" s="202">
        <v>0</v>
      </c>
      <c r="T140" s="203">
        <f t="shared" si="23"/>
        <v>0</v>
      </c>
      <c r="U140" s="35"/>
      <c r="V140" s="35"/>
      <c r="W140" s="35"/>
      <c r="X140" s="35"/>
      <c r="Y140" s="35"/>
      <c r="Z140" s="35"/>
      <c r="AA140" s="35"/>
      <c r="AB140" s="35"/>
      <c r="AC140" s="35"/>
      <c r="AD140" s="35"/>
      <c r="AE140" s="35"/>
      <c r="AR140" s="204" t="s">
        <v>212</v>
      </c>
      <c r="AT140" s="204" t="s">
        <v>208</v>
      </c>
      <c r="AU140" s="204" t="s">
        <v>80</v>
      </c>
      <c r="AY140" s="18" t="s">
        <v>206</v>
      </c>
      <c r="BE140" s="205">
        <f t="shared" si="24"/>
        <v>0</v>
      </c>
      <c r="BF140" s="205">
        <f t="shared" si="25"/>
        <v>0</v>
      </c>
      <c r="BG140" s="205">
        <f t="shared" si="26"/>
        <v>0</v>
      </c>
      <c r="BH140" s="205">
        <f t="shared" si="27"/>
        <v>0</v>
      </c>
      <c r="BI140" s="205">
        <f t="shared" si="28"/>
        <v>0</v>
      </c>
      <c r="BJ140" s="18" t="s">
        <v>80</v>
      </c>
      <c r="BK140" s="205">
        <f t="shared" si="29"/>
        <v>0</v>
      </c>
      <c r="BL140" s="18" t="s">
        <v>212</v>
      </c>
      <c r="BM140" s="204" t="s">
        <v>1514</v>
      </c>
    </row>
    <row r="141" spans="1:65" s="2" customFormat="1" ht="16.5" customHeight="1">
      <c r="A141" s="35"/>
      <c r="B141" s="36"/>
      <c r="C141" s="193" t="s">
        <v>72</v>
      </c>
      <c r="D141" s="193" t="s">
        <v>208</v>
      </c>
      <c r="E141" s="194" t="s">
        <v>6015</v>
      </c>
      <c r="F141" s="195" t="s">
        <v>6016</v>
      </c>
      <c r="G141" s="196" t="s">
        <v>5959</v>
      </c>
      <c r="H141" s="197">
        <v>1</v>
      </c>
      <c r="I141" s="198"/>
      <c r="J141" s="199">
        <f t="shared" si="20"/>
        <v>0</v>
      </c>
      <c r="K141" s="195" t="s">
        <v>19</v>
      </c>
      <c r="L141" s="40"/>
      <c r="M141" s="200" t="s">
        <v>19</v>
      </c>
      <c r="N141" s="201" t="s">
        <v>43</v>
      </c>
      <c r="O141" s="65"/>
      <c r="P141" s="202">
        <f t="shared" si="21"/>
        <v>0</v>
      </c>
      <c r="Q141" s="202">
        <v>0</v>
      </c>
      <c r="R141" s="202">
        <f t="shared" si="22"/>
        <v>0</v>
      </c>
      <c r="S141" s="202">
        <v>0</v>
      </c>
      <c r="T141" s="203">
        <f t="shared" si="23"/>
        <v>0</v>
      </c>
      <c r="U141" s="35"/>
      <c r="V141" s="35"/>
      <c r="W141" s="35"/>
      <c r="X141" s="35"/>
      <c r="Y141" s="35"/>
      <c r="Z141" s="35"/>
      <c r="AA141" s="35"/>
      <c r="AB141" s="35"/>
      <c r="AC141" s="35"/>
      <c r="AD141" s="35"/>
      <c r="AE141" s="35"/>
      <c r="AR141" s="204" t="s">
        <v>212</v>
      </c>
      <c r="AT141" s="204" t="s">
        <v>208</v>
      </c>
      <c r="AU141" s="204" t="s">
        <v>80</v>
      </c>
      <c r="AY141" s="18" t="s">
        <v>206</v>
      </c>
      <c r="BE141" s="205">
        <f t="shared" si="24"/>
        <v>0</v>
      </c>
      <c r="BF141" s="205">
        <f t="shared" si="25"/>
        <v>0</v>
      </c>
      <c r="BG141" s="205">
        <f t="shared" si="26"/>
        <v>0</v>
      </c>
      <c r="BH141" s="205">
        <f t="shared" si="27"/>
        <v>0</v>
      </c>
      <c r="BI141" s="205">
        <f t="shared" si="28"/>
        <v>0</v>
      </c>
      <c r="BJ141" s="18" t="s">
        <v>80</v>
      </c>
      <c r="BK141" s="205">
        <f t="shared" si="29"/>
        <v>0</v>
      </c>
      <c r="BL141" s="18" t="s">
        <v>212</v>
      </c>
      <c r="BM141" s="204" t="s">
        <v>1517</v>
      </c>
    </row>
    <row r="142" spans="1:65" s="2" customFormat="1" ht="16.5" customHeight="1">
      <c r="A142" s="35"/>
      <c r="B142" s="36"/>
      <c r="C142" s="193" t="s">
        <v>72</v>
      </c>
      <c r="D142" s="193" t="s">
        <v>208</v>
      </c>
      <c r="E142" s="194" t="s">
        <v>6017</v>
      </c>
      <c r="F142" s="195" t="s">
        <v>5725</v>
      </c>
      <c r="G142" s="196" t="s">
        <v>5959</v>
      </c>
      <c r="H142" s="197">
        <v>1</v>
      </c>
      <c r="I142" s="198"/>
      <c r="J142" s="199">
        <f t="shared" si="20"/>
        <v>0</v>
      </c>
      <c r="K142" s="195" t="s">
        <v>19</v>
      </c>
      <c r="L142" s="40"/>
      <c r="M142" s="200" t="s">
        <v>19</v>
      </c>
      <c r="N142" s="201" t="s">
        <v>43</v>
      </c>
      <c r="O142" s="65"/>
      <c r="P142" s="202">
        <f t="shared" si="21"/>
        <v>0</v>
      </c>
      <c r="Q142" s="202">
        <v>0</v>
      </c>
      <c r="R142" s="202">
        <f t="shared" si="22"/>
        <v>0</v>
      </c>
      <c r="S142" s="202">
        <v>0</v>
      </c>
      <c r="T142" s="203">
        <f t="shared" si="23"/>
        <v>0</v>
      </c>
      <c r="U142" s="35"/>
      <c r="V142" s="35"/>
      <c r="W142" s="35"/>
      <c r="X142" s="35"/>
      <c r="Y142" s="35"/>
      <c r="Z142" s="35"/>
      <c r="AA142" s="35"/>
      <c r="AB142" s="35"/>
      <c r="AC142" s="35"/>
      <c r="AD142" s="35"/>
      <c r="AE142" s="35"/>
      <c r="AR142" s="204" t="s">
        <v>212</v>
      </c>
      <c r="AT142" s="204" t="s">
        <v>208</v>
      </c>
      <c r="AU142" s="204" t="s">
        <v>80</v>
      </c>
      <c r="AY142" s="18" t="s">
        <v>206</v>
      </c>
      <c r="BE142" s="205">
        <f t="shared" si="24"/>
        <v>0</v>
      </c>
      <c r="BF142" s="205">
        <f t="shared" si="25"/>
        <v>0</v>
      </c>
      <c r="BG142" s="205">
        <f t="shared" si="26"/>
        <v>0</v>
      </c>
      <c r="BH142" s="205">
        <f t="shared" si="27"/>
        <v>0</v>
      </c>
      <c r="BI142" s="205">
        <f t="shared" si="28"/>
        <v>0</v>
      </c>
      <c r="BJ142" s="18" t="s">
        <v>80</v>
      </c>
      <c r="BK142" s="205">
        <f t="shared" si="29"/>
        <v>0</v>
      </c>
      <c r="BL142" s="18" t="s">
        <v>212</v>
      </c>
      <c r="BM142" s="204" t="s">
        <v>853</v>
      </c>
    </row>
    <row r="143" spans="1:65" s="2" customFormat="1" ht="16.5" customHeight="1">
      <c r="A143" s="35"/>
      <c r="B143" s="36"/>
      <c r="C143" s="193" t="s">
        <v>72</v>
      </c>
      <c r="D143" s="193" t="s">
        <v>208</v>
      </c>
      <c r="E143" s="194" t="s">
        <v>6018</v>
      </c>
      <c r="F143" s="195" t="s">
        <v>6019</v>
      </c>
      <c r="G143" s="196" t="s">
        <v>5959</v>
      </c>
      <c r="H143" s="197">
        <v>1</v>
      </c>
      <c r="I143" s="198"/>
      <c r="J143" s="199">
        <f t="shared" si="20"/>
        <v>0</v>
      </c>
      <c r="K143" s="195" t="s">
        <v>19</v>
      </c>
      <c r="L143" s="40"/>
      <c r="M143" s="200" t="s">
        <v>19</v>
      </c>
      <c r="N143" s="201" t="s">
        <v>43</v>
      </c>
      <c r="O143" s="65"/>
      <c r="P143" s="202">
        <f t="shared" si="21"/>
        <v>0</v>
      </c>
      <c r="Q143" s="202">
        <v>0</v>
      </c>
      <c r="R143" s="202">
        <f t="shared" si="22"/>
        <v>0</v>
      </c>
      <c r="S143" s="202">
        <v>0</v>
      </c>
      <c r="T143" s="203">
        <f t="shared" si="23"/>
        <v>0</v>
      </c>
      <c r="U143" s="35"/>
      <c r="V143" s="35"/>
      <c r="W143" s="35"/>
      <c r="X143" s="35"/>
      <c r="Y143" s="35"/>
      <c r="Z143" s="35"/>
      <c r="AA143" s="35"/>
      <c r="AB143" s="35"/>
      <c r="AC143" s="35"/>
      <c r="AD143" s="35"/>
      <c r="AE143" s="35"/>
      <c r="AR143" s="204" t="s">
        <v>212</v>
      </c>
      <c r="AT143" s="204" t="s">
        <v>208</v>
      </c>
      <c r="AU143" s="204" t="s">
        <v>80</v>
      </c>
      <c r="AY143" s="18" t="s">
        <v>206</v>
      </c>
      <c r="BE143" s="205">
        <f t="shared" si="24"/>
        <v>0</v>
      </c>
      <c r="BF143" s="205">
        <f t="shared" si="25"/>
        <v>0</v>
      </c>
      <c r="BG143" s="205">
        <f t="shared" si="26"/>
        <v>0</v>
      </c>
      <c r="BH143" s="205">
        <f t="shared" si="27"/>
        <v>0</v>
      </c>
      <c r="BI143" s="205">
        <f t="shared" si="28"/>
        <v>0</v>
      </c>
      <c r="BJ143" s="18" t="s">
        <v>80</v>
      </c>
      <c r="BK143" s="205">
        <f t="shared" si="29"/>
        <v>0</v>
      </c>
      <c r="BL143" s="18" t="s">
        <v>212</v>
      </c>
      <c r="BM143" s="204" t="s">
        <v>859</v>
      </c>
    </row>
    <row r="144" spans="1:65" s="2" customFormat="1" ht="16.5" customHeight="1">
      <c r="A144" s="35"/>
      <c r="B144" s="36"/>
      <c r="C144" s="193" t="s">
        <v>72</v>
      </c>
      <c r="D144" s="193" t="s">
        <v>208</v>
      </c>
      <c r="E144" s="194" t="s">
        <v>6020</v>
      </c>
      <c r="F144" s="195" t="s">
        <v>6021</v>
      </c>
      <c r="G144" s="196" t="s">
        <v>5959</v>
      </c>
      <c r="H144" s="197">
        <v>1</v>
      </c>
      <c r="I144" s="198"/>
      <c r="J144" s="199">
        <f t="shared" si="20"/>
        <v>0</v>
      </c>
      <c r="K144" s="195" t="s">
        <v>19</v>
      </c>
      <c r="L144" s="40"/>
      <c r="M144" s="200" t="s">
        <v>19</v>
      </c>
      <c r="N144" s="201" t="s">
        <v>43</v>
      </c>
      <c r="O144" s="65"/>
      <c r="P144" s="202">
        <f t="shared" si="21"/>
        <v>0</v>
      </c>
      <c r="Q144" s="202">
        <v>0</v>
      </c>
      <c r="R144" s="202">
        <f t="shared" si="22"/>
        <v>0</v>
      </c>
      <c r="S144" s="202">
        <v>0</v>
      </c>
      <c r="T144" s="203">
        <f t="shared" si="23"/>
        <v>0</v>
      </c>
      <c r="U144" s="35"/>
      <c r="V144" s="35"/>
      <c r="W144" s="35"/>
      <c r="X144" s="35"/>
      <c r="Y144" s="35"/>
      <c r="Z144" s="35"/>
      <c r="AA144" s="35"/>
      <c r="AB144" s="35"/>
      <c r="AC144" s="35"/>
      <c r="AD144" s="35"/>
      <c r="AE144" s="35"/>
      <c r="AR144" s="204" t="s">
        <v>212</v>
      </c>
      <c r="AT144" s="204" t="s">
        <v>208</v>
      </c>
      <c r="AU144" s="204" t="s">
        <v>80</v>
      </c>
      <c r="AY144" s="18" t="s">
        <v>206</v>
      </c>
      <c r="BE144" s="205">
        <f t="shared" si="24"/>
        <v>0</v>
      </c>
      <c r="BF144" s="205">
        <f t="shared" si="25"/>
        <v>0</v>
      </c>
      <c r="BG144" s="205">
        <f t="shared" si="26"/>
        <v>0</v>
      </c>
      <c r="BH144" s="205">
        <f t="shared" si="27"/>
        <v>0</v>
      </c>
      <c r="BI144" s="205">
        <f t="shared" si="28"/>
        <v>0</v>
      </c>
      <c r="BJ144" s="18" t="s">
        <v>80</v>
      </c>
      <c r="BK144" s="205">
        <f t="shared" si="29"/>
        <v>0</v>
      </c>
      <c r="BL144" s="18" t="s">
        <v>212</v>
      </c>
      <c r="BM144" s="204" t="s">
        <v>866</v>
      </c>
    </row>
    <row r="145" spans="1:65" s="2" customFormat="1" ht="16.5" customHeight="1">
      <c r="A145" s="35"/>
      <c r="B145" s="36"/>
      <c r="C145" s="193" t="s">
        <v>72</v>
      </c>
      <c r="D145" s="193" t="s">
        <v>208</v>
      </c>
      <c r="E145" s="194" t="s">
        <v>6022</v>
      </c>
      <c r="F145" s="195" t="s">
        <v>6023</v>
      </c>
      <c r="G145" s="196" t="s">
        <v>5959</v>
      </c>
      <c r="H145" s="197">
        <v>1</v>
      </c>
      <c r="I145" s="198"/>
      <c r="J145" s="199">
        <f t="shared" si="20"/>
        <v>0</v>
      </c>
      <c r="K145" s="195" t="s">
        <v>19</v>
      </c>
      <c r="L145" s="40"/>
      <c r="M145" s="249" t="s">
        <v>19</v>
      </c>
      <c r="N145" s="250" t="s">
        <v>43</v>
      </c>
      <c r="O145" s="247"/>
      <c r="P145" s="251">
        <f t="shared" si="21"/>
        <v>0</v>
      </c>
      <c r="Q145" s="251">
        <v>0</v>
      </c>
      <c r="R145" s="251">
        <f t="shared" si="22"/>
        <v>0</v>
      </c>
      <c r="S145" s="251">
        <v>0</v>
      </c>
      <c r="T145" s="252">
        <f t="shared" si="23"/>
        <v>0</v>
      </c>
      <c r="U145" s="35"/>
      <c r="V145" s="35"/>
      <c r="W145" s="35"/>
      <c r="X145" s="35"/>
      <c r="Y145" s="35"/>
      <c r="Z145" s="35"/>
      <c r="AA145" s="35"/>
      <c r="AB145" s="35"/>
      <c r="AC145" s="35"/>
      <c r="AD145" s="35"/>
      <c r="AE145" s="35"/>
      <c r="AR145" s="204" t="s">
        <v>212</v>
      </c>
      <c r="AT145" s="204" t="s">
        <v>208</v>
      </c>
      <c r="AU145" s="204" t="s">
        <v>80</v>
      </c>
      <c r="AY145" s="18" t="s">
        <v>206</v>
      </c>
      <c r="BE145" s="205">
        <f t="shared" si="24"/>
        <v>0</v>
      </c>
      <c r="BF145" s="205">
        <f t="shared" si="25"/>
        <v>0</v>
      </c>
      <c r="BG145" s="205">
        <f t="shared" si="26"/>
        <v>0</v>
      </c>
      <c r="BH145" s="205">
        <f t="shared" si="27"/>
        <v>0</v>
      </c>
      <c r="BI145" s="205">
        <f t="shared" si="28"/>
        <v>0</v>
      </c>
      <c r="BJ145" s="18" t="s">
        <v>80</v>
      </c>
      <c r="BK145" s="205">
        <f t="shared" si="29"/>
        <v>0</v>
      </c>
      <c r="BL145" s="18" t="s">
        <v>212</v>
      </c>
      <c r="BM145" s="204" t="s">
        <v>872</v>
      </c>
    </row>
    <row r="146" spans="1:65" s="2" customFormat="1" ht="6.95" customHeight="1">
      <c r="A146" s="35"/>
      <c r="B146" s="48"/>
      <c r="C146" s="49"/>
      <c r="D146" s="49"/>
      <c r="E146" s="49"/>
      <c r="F146" s="49"/>
      <c r="G146" s="49"/>
      <c r="H146" s="49"/>
      <c r="I146" s="143"/>
      <c r="J146" s="49"/>
      <c r="K146" s="49"/>
      <c r="L146" s="40"/>
      <c r="M146" s="35"/>
      <c r="O146" s="35"/>
      <c r="P146" s="35"/>
      <c r="Q146" s="35"/>
      <c r="R146" s="35"/>
      <c r="S146" s="35"/>
      <c r="T146" s="35"/>
      <c r="U146" s="35"/>
      <c r="V146" s="35"/>
      <c r="W146" s="35"/>
      <c r="X146" s="35"/>
      <c r="Y146" s="35"/>
      <c r="Z146" s="35"/>
      <c r="AA146" s="35"/>
      <c r="AB146" s="35"/>
      <c r="AC146" s="35"/>
      <c r="AD146" s="35"/>
      <c r="AE146" s="35"/>
    </row>
  </sheetData>
  <sheetProtection algorithmName="SHA-512" hashValue="PsoquOb34lrb/m2HXoHJ+0fOub8n6dA/noVwFnjEly0Cee9bvWcv8frObdKOrkbgFsWhG4ES17/Pd/1ayCl9MA==" saltValue="Xq2nI1lmTH8xvvJxT08puRXQD6ZY7gxdZVk4dx/eO7fJuI8l5V4zkJOkWu19LewSy5z+dI2V0OO8bdmtLxjEvw==" spinCount="100000" sheet="1" objects="1" scenarios="1" formatColumns="0" formatRows="0" autoFilter="0"/>
  <autoFilter ref="C84:K145"/>
  <mergeCells count="9">
    <mergeCell ref="E50:H50"/>
    <mergeCell ref="E75:H75"/>
    <mergeCell ref="E77:H77"/>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66"/>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147</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6024</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ROUND(J84,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ROUND((SUM(BE84:BE365)),  2)</f>
        <v>0</v>
      </c>
      <c r="G33" s="35"/>
      <c r="H33" s="35"/>
      <c r="I33" s="132">
        <v>0.21</v>
      </c>
      <c r="J33" s="131">
        <f>ROUND(((SUM(BE84:BE365))*I33),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ROUND((SUM(BF84:BF365)),  2)</f>
        <v>0</v>
      </c>
      <c r="G34" s="35"/>
      <c r="H34" s="35"/>
      <c r="I34" s="132">
        <v>0.15</v>
      </c>
      <c r="J34" s="131">
        <f>ROUND(((SUM(BF84:BF365))*I34),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ROUND((SUM(BG84:BG365)),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ROUND((SUM(BH84:BH365)),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ROUND((SUM(BI84:BI365)),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700_D.1.4.E - ZTI</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J84</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6025</v>
      </c>
      <c r="E60" s="155"/>
      <c r="F60" s="155"/>
      <c r="G60" s="155"/>
      <c r="H60" s="155"/>
      <c r="I60" s="156"/>
      <c r="J60" s="157">
        <f>J85</f>
        <v>0</v>
      </c>
      <c r="K60" s="153"/>
      <c r="L60" s="158"/>
    </row>
    <row r="61" spans="1:47" s="10" customFormat="1" ht="19.899999999999999" customHeight="1">
      <c r="B61" s="159"/>
      <c r="C61" s="98"/>
      <c r="D61" s="160" t="s">
        <v>6026</v>
      </c>
      <c r="E61" s="161"/>
      <c r="F61" s="161"/>
      <c r="G61" s="161"/>
      <c r="H61" s="161"/>
      <c r="I61" s="162"/>
      <c r="J61" s="163">
        <f>J86</f>
        <v>0</v>
      </c>
      <c r="K61" s="98"/>
      <c r="L61" s="164"/>
    </row>
    <row r="62" spans="1:47" s="10" customFormat="1" ht="19.899999999999999" customHeight="1">
      <c r="B62" s="159"/>
      <c r="C62" s="98"/>
      <c r="D62" s="160" t="s">
        <v>6027</v>
      </c>
      <c r="E62" s="161"/>
      <c r="F62" s="161"/>
      <c r="G62" s="161"/>
      <c r="H62" s="161"/>
      <c r="I62" s="162"/>
      <c r="J62" s="163">
        <f>J185</f>
        <v>0</v>
      </c>
      <c r="K62" s="98"/>
      <c r="L62" s="164"/>
    </row>
    <row r="63" spans="1:47" s="10" customFormat="1" ht="19.899999999999999" customHeight="1">
      <c r="B63" s="159"/>
      <c r="C63" s="98"/>
      <c r="D63" s="160" t="s">
        <v>6028</v>
      </c>
      <c r="E63" s="161"/>
      <c r="F63" s="161"/>
      <c r="G63" s="161"/>
      <c r="H63" s="161"/>
      <c r="I63" s="162"/>
      <c r="J63" s="163">
        <f>J208</f>
        <v>0</v>
      </c>
      <c r="K63" s="98"/>
      <c r="L63" s="164"/>
    </row>
    <row r="64" spans="1:47" s="10" customFormat="1" ht="19.899999999999999" customHeight="1">
      <c r="B64" s="159"/>
      <c r="C64" s="98"/>
      <c r="D64" s="160" t="s">
        <v>6029</v>
      </c>
      <c r="E64" s="161"/>
      <c r="F64" s="161"/>
      <c r="G64" s="161"/>
      <c r="H64" s="161"/>
      <c r="I64" s="162"/>
      <c r="J64" s="163">
        <f>J296</f>
        <v>0</v>
      </c>
      <c r="K64" s="98"/>
      <c r="L64" s="164"/>
    </row>
    <row r="65" spans="1:31" s="2" customFormat="1" ht="21.75" customHeight="1">
      <c r="A65" s="35"/>
      <c r="B65" s="36"/>
      <c r="C65" s="37"/>
      <c r="D65" s="37"/>
      <c r="E65" s="37"/>
      <c r="F65" s="37"/>
      <c r="G65" s="37"/>
      <c r="H65" s="37"/>
      <c r="I65" s="116"/>
      <c r="J65" s="37"/>
      <c r="K65" s="37"/>
      <c r="L65" s="117"/>
      <c r="S65" s="35"/>
      <c r="T65" s="35"/>
      <c r="U65" s="35"/>
      <c r="V65" s="35"/>
      <c r="W65" s="35"/>
      <c r="X65" s="35"/>
      <c r="Y65" s="35"/>
      <c r="Z65" s="35"/>
      <c r="AA65" s="35"/>
      <c r="AB65" s="35"/>
      <c r="AC65" s="35"/>
      <c r="AD65" s="35"/>
      <c r="AE65" s="35"/>
    </row>
    <row r="66" spans="1:31" s="2" customFormat="1" ht="6.95" customHeight="1">
      <c r="A66" s="35"/>
      <c r="B66" s="48"/>
      <c r="C66" s="49"/>
      <c r="D66" s="49"/>
      <c r="E66" s="49"/>
      <c r="F66" s="49"/>
      <c r="G66" s="49"/>
      <c r="H66" s="49"/>
      <c r="I66" s="143"/>
      <c r="J66" s="49"/>
      <c r="K66" s="49"/>
      <c r="L66" s="117"/>
      <c r="S66" s="35"/>
      <c r="T66" s="35"/>
      <c r="U66" s="35"/>
      <c r="V66" s="35"/>
      <c r="W66" s="35"/>
      <c r="X66" s="35"/>
      <c r="Y66" s="35"/>
      <c r="Z66" s="35"/>
      <c r="AA66" s="35"/>
      <c r="AB66" s="35"/>
      <c r="AC66" s="35"/>
      <c r="AD66" s="35"/>
      <c r="AE66" s="35"/>
    </row>
    <row r="70" spans="1:31" s="2" customFormat="1" ht="6.95" customHeight="1">
      <c r="A70" s="35"/>
      <c r="B70" s="50"/>
      <c r="C70" s="51"/>
      <c r="D70" s="51"/>
      <c r="E70" s="51"/>
      <c r="F70" s="51"/>
      <c r="G70" s="51"/>
      <c r="H70" s="51"/>
      <c r="I70" s="146"/>
      <c r="J70" s="51"/>
      <c r="K70" s="51"/>
      <c r="L70" s="117"/>
      <c r="S70" s="35"/>
      <c r="T70" s="35"/>
      <c r="U70" s="35"/>
      <c r="V70" s="35"/>
      <c r="W70" s="35"/>
      <c r="X70" s="35"/>
      <c r="Y70" s="35"/>
      <c r="Z70" s="35"/>
      <c r="AA70" s="35"/>
      <c r="AB70" s="35"/>
      <c r="AC70" s="35"/>
      <c r="AD70" s="35"/>
      <c r="AE70" s="35"/>
    </row>
    <row r="71" spans="1:31" s="2" customFormat="1" ht="24.95" customHeight="1">
      <c r="A71" s="35"/>
      <c r="B71" s="36"/>
      <c r="C71" s="24" t="s">
        <v>191</v>
      </c>
      <c r="D71" s="37"/>
      <c r="E71" s="37"/>
      <c r="F71" s="37"/>
      <c r="G71" s="37"/>
      <c r="H71" s="37"/>
      <c r="I71" s="116"/>
      <c r="J71" s="37"/>
      <c r="K71" s="37"/>
      <c r="L71" s="117"/>
      <c r="S71" s="35"/>
      <c r="T71" s="35"/>
      <c r="U71" s="35"/>
      <c r="V71" s="35"/>
      <c r="W71" s="35"/>
      <c r="X71" s="35"/>
      <c r="Y71" s="35"/>
      <c r="Z71" s="35"/>
      <c r="AA71" s="35"/>
      <c r="AB71" s="35"/>
      <c r="AC71" s="35"/>
      <c r="AD71" s="35"/>
      <c r="AE71" s="35"/>
    </row>
    <row r="72" spans="1:31" s="2" customFormat="1" ht="6.95" customHeight="1">
      <c r="A72" s="35"/>
      <c r="B72" s="36"/>
      <c r="C72" s="37"/>
      <c r="D72" s="37"/>
      <c r="E72" s="37"/>
      <c r="F72" s="37"/>
      <c r="G72" s="37"/>
      <c r="H72" s="37"/>
      <c r="I72" s="116"/>
      <c r="J72" s="37"/>
      <c r="K72" s="37"/>
      <c r="L72" s="117"/>
      <c r="S72" s="35"/>
      <c r="T72" s="35"/>
      <c r="U72" s="35"/>
      <c r="V72" s="35"/>
      <c r="W72" s="35"/>
      <c r="X72" s="35"/>
      <c r="Y72" s="35"/>
      <c r="Z72" s="35"/>
      <c r="AA72" s="35"/>
      <c r="AB72" s="35"/>
      <c r="AC72" s="35"/>
      <c r="AD72" s="35"/>
      <c r="AE72" s="35"/>
    </row>
    <row r="73" spans="1:31" s="2" customFormat="1" ht="12" customHeight="1">
      <c r="A73" s="35"/>
      <c r="B73" s="36"/>
      <c r="C73" s="30" t="s">
        <v>16</v>
      </c>
      <c r="D73" s="37"/>
      <c r="E73" s="37"/>
      <c r="F73" s="37"/>
      <c r="G73" s="37"/>
      <c r="H73" s="37"/>
      <c r="I73" s="116"/>
      <c r="J73" s="37"/>
      <c r="K73" s="37"/>
      <c r="L73" s="117"/>
      <c r="S73" s="35"/>
      <c r="T73" s="35"/>
      <c r="U73" s="35"/>
      <c r="V73" s="35"/>
      <c r="W73" s="35"/>
      <c r="X73" s="35"/>
      <c r="Y73" s="35"/>
      <c r="Z73" s="35"/>
      <c r="AA73" s="35"/>
      <c r="AB73" s="35"/>
      <c r="AC73" s="35"/>
      <c r="AD73" s="35"/>
      <c r="AE73" s="35"/>
    </row>
    <row r="74" spans="1:31" s="2" customFormat="1" ht="16.5" customHeight="1">
      <c r="A74" s="35"/>
      <c r="B74" s="36"/>
      <c r="C74" s="37"/>
      <c r="D74" s="37"/>
      <c r="E74" s="396" t="str">
        <f>E7</f>
        <v>Základní škola U Elektry</v>
      </c>
      <c r="F74" s="397"/>
      <c r="G74" s="397"/>
      <c r="H74" s="397"/>
      <c r="I74" s="116"/>
      <c r="J74" s="37"/>
      <c r="K74" s="37"/>
      <c r="L74" s="117"/>
      <c r="S74" s="35"/>
      <c r="T74" s="35"/>
      <c r="U74" s="35"/>
      <c r="V74" s="35"/>
      <c r="W74" s="35"/>
      <c r="X74" s="35"/>
      <c r="Y74" s="35"/>
      <c r="Z74" s="35"/>
      <c r="AA74" s="35"/>
      <c r="AB74" s="35"/>
      <c r="AC74" s="35"/>
      <c r="AD74" s="35"/>
      <c r="AE74" s="35"/>
    </row>
    <row r="75" spans="1:31" s="2" customFormat="1" ht="12" customHeight="1">
      <c r="A75" s="35"/>
      <c r="B75" s="36"/>
      <c r="C75" s="30" t="s">
        <v>182</v>
      </c>
      <c r="D75" s="37"/>
      <c r="E75" s="37"/>
      <c r="F75" s="37"/>
      <c r="G75" s="37"/>
      <c r="H75" s="37"/>
      <c r="I75" s="116"/>
      <c r="J75" s="37"/>
      <c r="K75" s="37"/>
      <c r="L75" s="117"/>
      <c r="S75" s="35"/>
      <c r="T75" s="35"/>
      <c r="U75" s="35"/>
      <c r="V75" s="35"/>
      <c r="W75" s="35"/>
      <c r="X75" s="35"/>
      <c r="Y75" s="35"/>
      <c r="Z75" s="35"/>
      <c r="AA75" s="35"/>
      <c r="AB75" s="35"/>
      <c r="AC75" s="35"/>
      <c r="AD75" s="35"/>
      <c r="AE75" s="35"/>
    </row>
    <row r="76" spans="1:31" s="2" customFormat="1" ht="16.5" customHeight="1">
      <c r="A76" s="35"/>
      <c r="B76" s="36"/>
      <c r="C76" s="37"/>
      <c r="D76" s="37"/>
      <c r="E76" s="369" t="str">
        <f>E9</f>
        <v>SO 700_D.1.4.E - ZTI</v>
      </c>
      <c r="F76" s="398"/>
      <c r="G76" s="398"/>
      <c r="H76" s="398"/>
      <c r="I76" s="116"/>
      <c r="J76" s="37"/>
      <c r="K76" s="37"/>
      <c r="L76" s="117"/>
      <c r="S76" s="35"/>
      <c r="T76" s="35"/>
      <c r="U76" s="35"/>
      <c r="V76" s="35"/>
      <c r="W76" s="35"/>
      <c r="X76" s="35"/>
      <c r="Y76" s="35"/>
      <c r="Z76" s="35"/>
      <c r="AA76" s="35"/>
      <c r="AB76" s="35"/>
      <c r="AC76" s="35"/>
      <c r="AD76" s="35"/>
      <c r="AE76" s="35"/>
    </row>
    <row r="77" spans="1:31" s="2" customFormat="1" ht="6.95" customHeight="1">
      <c r="A77" s="35"/>
      <c r="B77" s="36"/>
      <c r="C77" s="37"/>
      <c r="D77" s="37"/>
      <c r="E77" s="37"/>
      <c r="F77" s="37"/>
      <c r="G77" s="37"/>
      <c r="H77" s="37"/>
      <c r="I77" s="116"/>
      <c r="J77" s="37"/>
      <c r="K77" s="37"/>
      <c r="L77" s="117"/>
      <c r="S77" s="35"/>
      <c r="T77" s="35"/>
      <c r="U77" s="35"/>
      <c r="V77" s="35"/>
      <c r="W77" s="35"/>
      <c r="X77" s="35"/>
      <c r="Y77" s="35"/>
      <c r="Z77" s="35"/>
      <c r="AA77" s="35"/>
      <c r="AB77" s="35"/>
      <c r="AC77" s="35"/>
      <c r="AD77" s="35"/>
      <c r="AE77" s="35"/>
    </row>
    <row r="78" spans="1:31" s="2" customFormat="1" ht="12" customHeight="1">
      <c r="A78" s="35"/>
      <c r="B78" s="36"/>
      <c r="C78" s="30" t="s">
        <v>21</v>
      </c>
      <c r="D78" s="37"/>
      <c r="E78" s="37"/>
      <c r="F78" s="28" t="str">
        <f>F12</f>
        <v>Praha 9, k.ú. Vysočany</v>
      </c>
      <c r="G78" s="37"/>
      <c r="H78" s="37"/>
      <c r="I78" s="118" t="s">
        <v>23</v>
      </c>
      <c r="J78" s="60" t="str">
        <f>IF(J12="","",J12)</f>
        <v>10. 2. 2020</v>
      </c>
      <c r="K78" s="37"/>
      <c r="L78" s="117"/>
      <c r="S78" s="35"/>
      <c r="T78" s="35"/>
      <c r="U78" s="35"/>
      <c r="V78" s="35"/>
      <c r="W78" s="35"/>
      <c r="X78" s="35"/>
      <c r="Y78" s="35"/>
      <c r="Z78" s="35"/>
      <c r="AA78" s="35"/>
      <c r="AB78" s="35"/>
      <c r="AC78" s="35"/>
      <c r="AD78" s="35"/>
      <c r="AE78" s="35"/>
    </row>
    <row r="79" spans="1:31" s="2" customFormat="1" ht="6.95" customHeight="1">
      <c r="A79" s="35"/>
      <c r="B79" s="36"/>
      <c r="C79" s="37"/>
      <c r="D79" s="37"/>
      <c r="E79" s="37"/>
      <c r="F79" s="37"/>
      <c r="G79" s="37"/>
      <c r="H79" s="37"/>
      <c r="I79" s="116"/>
      <c r="J79" s="37"/>
      <c r="K79" s="37"/>
      <c r="L79" s="117"/>
      <c r="S79" s="35"/>
      <c r="T79" s="35"/>
      <c r="U79" s="35"/>
      <c r="V79" s="35"/>
      <c r="W79" s="35"/>
      <c r="X79" s="35"/>
      <c r="Y79" s="35"/>
      <c r="Z79" s="35"/>
      <c r="AA79" s="35"/>
      <c r="AB79" s="35"/>
      <c r="AC79" s="35"/>
      <c r="AD79" s="35"/>
      <c r="AE79" s="35"/>
    </row>
    <row r="80" spans="1:31" s="2" customFormat="1" ht="25.7" customHeight="1">
      <c r="A80" s="35"/>
      <c r="B80" s="36"/>
      <c r="C80" s="30" t="s">
        <v>25</v>
      </c>
      <c r="D80" s="37"/>
      <c r="E80" s="37"/>
      <c r="F80" s="28" t="str">
        <f>E15</f>
        <v>Městská část Praha 9</v>
      </c>
      <c r="G80" s="37"/>
      <c r="H80" s="37"/>
      <c r="I80" s="118" t="s">
        <v>31</v>
      </c>
      <c r="J80" s="33" t="str">
        <f>E21</f>
        <v>BOMART spol. s r.o.</v>
      </c>
      <c r="K80" s="37"/>
      <c r="L80" s="117"/>
      <c r="S80" s="35"/>
      <c r="T80" s="35"/>
      <c r="U80" s="35"/>
      <c r="V80" s="35"/>
      <c r="W80" s="35"/>
      <c r="X80" s="35"/>
      <c r="Y80" s="35"/>
      <c r="Z80" s="35"/>
      <c r="AA80" s="35"/>
      <c r="AB80" s="35"/>
      <c r="AC80" s="35"/>
      <c r="AD80" s="35"/>
      <c r="AE80" s="35"/>
    </row>
    <row r="81" spans="1:65" s="2" customFormat="1" ht="15.2" customHeight="1">
      <c r="A81" s="35"/>
      <c r="B81" s="36"/>
      <c r="C81" s="30" t="s">
        <v>29</v>
      </c>
      <c r="D81" s="37"/>
      <c r="E81" s="37"/>
      <c r="F81" s="28" t="str">
        <f>IF(E18="","",E18)</f>
        <v>Vyplň údaj</v>
      </c>
      <c r="G81" s="37"/>
      <c r="H81" s="37"/>
      <c r="I81" s="118" t="s">
        <v>34</v>
      </c>
      <c r="J81" s="33" t="str">
        <f>E24</f>
        <v xml:space="preserve"> </v>
      </c>
      <c r="K81" s="37"/>
      <c r="L81" s="117"/>
      <c r="S81" s="35"/>
      <c r="T81" s="35"/>
      <c r="U81" s="35"/>
      <c r="V81" s="35"/>
      <c r="W81" s="35"/>
      <c r="X81" s="35"/>
      <c r="Y81" s="35"/>
      <c r="Z81" s="35"/>
      <c r="AA81" s="35"/>
      <c r="AB81" s="35"/>
      <c r="AC81" s="35"/>
      <c r="AD81" s="35"/>
      <c r="AE81" s="35"/>
    </row>
    <row r="82" spans="1:65" s="2" customFormat="1" ht="10.35" customHeight="1">
      <c r="A82" s="35"/>
      <c r="B82" s="36"/>
      <c r="C82" s="37"/>
      <c r="D82" s="37"/>
      <c r="E82" s="37"/>
      <c r="F82" s="37"/>
      <c r="G82" s="37"/>
      <c r="H82" s="37"/>
      <c r="I82" s="116"/>
      <c r="J82" s="37"/>
      <c r="K82" s="37"/>
      <c r="L82" s="117"/>
      <c r="S82" s="35"/>
      <c r="T82" s="35"/>
      <c r="U82" s="35"/>
      <c r="V82" s="35"/>
      <c r="W82" s="35"/>
      <c r="X82" s="35"/>
      <c r="Y82" s="35"/>
      <c r="Z82" s="35"/>
      <c r="AA82" s="35"/>
      <c r="AB82" s="35"/>
      <c r="AC82" s="35"/>
      <c r="AD82" s="35"/>
      <c r="AE82" s="35"/>
    </row>
    <row r="83" spans="1:65" s="11" customFormat="1" ht="29.25" customHeight="1">
      <c r="A83" s="165"/>
      <c r="B83" s="166"/>
      <c r="C83" s="167" t="s">
        <v>192</v>
      </c>
      <c r="D83" s="168" t="s">
        <v>57</v>
      </c>
      <c r="E83" s="168" t="s">
        <v>53</v>
      </c>
      <c r="F83" s="168" t="s">
        <v>54</v>
      </c>
      <c r="G83" s="168" t="s">
        <v>193</v>
      </c>
      <c r="H83" s="168" t="s">
        <v>194</v>
      </c>
      <c r="I83" s="169" t="s">
        <v>195</v>
      </c>
      <c r="J83" s="168" t="s">
        <v>186</v>
      </c>
      <c r="K83" s="170" t="s">
        <v>196</v>
      </c>
      <c r="L83" s="171"/>
      <c r="M83" s="69" t="s">
        <v>19</v>
      </c>
      <c r="N83" s="70" t="s">
        <v>42</v>
      </c>
      <c r="O83" s="70" t="s">
        <v>197</v>
      </c>
      <c r="P83" s="70" t="s">
        <v>198</v>
      </c>
      <c r="Q83" s="70" t="s">
        <v>199</v>
      </c>
      <c r="R83" s="70" t="s">
        <v>200</v>
      </c>
      <c r="S83" s="70" t="s">
        <v>201</v>
      </c>
      <c r="T83" s="71" t="s">
        <v>202</v>
      </c>
      <c r="U83" s="165"/>
      <c r="V83" s="165"/>
      <c r="W83" s="165"/>
      <c r="X83" s="165"/>
      <c r="Y83" s="165"/>
      <c r="Z83" s="165"/>
      <c r="AA83" s="165"/>
      <c r="AB83" s="165"/>
      <c r="AC83" s="165"/>
      <c r="AD83" s="165"/>
      <c r="AE83" s="165"/>
    </row>
    <row r="84" spans="1:65" s="2" customFormat="1" ht="22.9" customHeight="1">
      <c r="A84" s="35"/>
      <c r="B84" s="36"/>
      <c r="C84" s="76" t="s">
        <v>203</v>
      </c>
      <c r="D84" s="37"/>
      <c r="E84" s="37"/>
      <c r="F84" s="37"/>
      <c r="G84" s="37"/>
      <c r="H84" s="37"/>
      <c r="I84" s="116"/>
      <c r="J84" s="172">
        <f>BK84</f>
        <v>0</v>
      </c>
      <c r="K84" s="37"/>
      <c r="L84" s="40"/>
      <c r="M84" s="72"/>
      <c r="N84" s="173"/>
      <c r="O84" s="73"/>
      <c r="P84" s="174">
        <f>P85</f>
        <v>0</v>
      </c>
      <c r="Q84" s="73"/>
      <c r="R84" s="174">
        <f>R85</f>
        <v>0</v>
      </c>
      <c r="S84" s="73"/>
      <c r="T84" s="175">
        <f>T85</f>
        <v>0</v>
      </c>
      <c r="U84" s="35"/>
      <c r="V84" s="35"/>
      <c r="W84" s="35"/>
      <c r="X84" s="35"/>
      <c r="Y84" s="35"/>
      <c r="Z84" s="35"/>
      <c r="AA84" s="35"/>
      <c r="AB84" s="35"/>
      <c r="AC84" s="35"/>
      <c r="AD84" s="35"/>
      <c r="AE84" s="35"/>
      <c r="AT84" s="18" t="s">
        <v>71</v>
      </c>
      <c r="AU84" s="18" t="s">
        <v>187</v>
      </c>
      <c r="BK84" s="176">
        <f>BK85</f>
        <v>0</v>
      </c>
    </row>
    <row r="85" spans="1:65" s="12" customFormat="1" ht="25.9" customHeight="1">
      <c r="B85" s="177"/>
      <c r="C85" s="178"/>
      <c r="D85" s="179" t="s">
        <v>71</v>
      </c>
      <c r="E85" s="180" t="s">
        <v>846</v>
      </c>
      <c r="F85" s="180" t="s">
        <v>6030</v>
      </c>
      <c r="G85" s="178"/>
      <c r="H85" s="178"/>
      <c r="I85" s="181"/>
      <c r="J85" s="182">
        <f>BK85</f>
        <v>0</v>
      </c>
      <c r="K85" s="178"/>
      <c r="L85" s="183"/>
      <c r="M85" s="184"/>
      <c r="N85" s="185"/>
      <c r="O85" s="185"/>
      <c r="P85" s="186">
        <f>P86+P185+P208+P296</f>
        <v>0</v>
      </c>
      <c r="Q85" s="185"/>
      <c r="R85" s="186">
        <f>R86+R185+R208+R296</f>
        <v>0</v>
      </c>
      <c r="S85" s="185"/>
      <c r="T85" s="187">
        <f>T86+T185+T208+T296</f>
        <v>0</v>
      </c>
      <c r="AR85" s="188" t="s">
        <v>80</v>
      </c>
      <c r="AT85" s="189" t="s">
        <v>71</v>
      </c>
      <c r="AU85" s="189" t="s">
        <v>72</v>
      </c>
      <c r="AY85" s="188" t="s">
        <v>206</v>
      </c>
      <c r="BK85" s="190">
        <f>BK86+BK185+BK208+BK296</f>
        <v>0</v>
      </c>
    </row>
    <row r="86" spans="1:65" s="12" customFormat="1" ht="22.9" customHeight="1">
      <c r="B86" s="177"/>
      <c r="C86" s="178"/>
      <c r="D86" s="179" t="s">
        <v>71</v>
      </c>
      <c r="E86" s="191" t="s">
        <v>848</v>
      </c>
      <c r="F86" s="191" t="s">
        <v>6031</v>
      </c>
      <c r="G86" s="178"/>
      <c r="H86" s="178"/>
      <c r="I86" s="181"/>
      <c r="J86" s="192">
        <f>BK86</f>
        <v>0</v>
      </c>
      <c r="K86" s="178"/>
      <c r="L86" s="183"/>
      <c r="M86" s="184"/>
      <c r="N86" s="185"/>
      <c r="O86" s="185"/>
      <c r="P86" s="186">
        <f>SUM(P87:P184)</f>
        <v>0</v>
      </c>
      <c r="Q86" s="185"/>
      <c r="R86" s="186">
        <f>SUM(R87:R184)</f>
        <v>0</v>
      </c>
      <c r="S86" s="185"/>
      <c r="T86" s="187">
        <f>SUM(T87:T184)</f>
        <v>0</v>
      </c>
      <c r="AR86" s="188" t="s">
        <v>80</v>
      </c>
      <c r="AT86" s="189" t="s">
        <v>71</v>
      </c>
      <c r="AU86" s="189" t="s">
        <v>80</v>
      </c>
      <c r="AY86" s="188" t="s">
        <v>206</v>
      </c>
      <c r="BK86" s="190">
        <f>SUM(BK87:BK184)</f>
        <v>0</v>
      </c>
    </row>
    <row r="87" spans="1:65" s="2" customFormat="1" ht="16.5" customHeight="1">
      <c r="A87" s="35"/>
      <c r="B87" s="36"/>
      <c r="C87" s="193" t="s">
        <v>850</v>
      </c>
      <c r="D87" s="193" t="s">
        <v>208</v>
      </c>
      <c r="E87" s="194" t="s">
        <v>6032</v>
      </c>
      <c r="F87" s="195" t="s">
        <v>6033</v>
      </c>
      <c r="G87" s="196" t="s">
        <v>220</v>
      </c>
      <c r="H87" s="197">
        <v>46</v>
      </c>
      <c r="I87" s="198"/>
      <c r="J87" s="199">
        <f t="shared" ref="J87:J118" si="0">ROUND(I87*H87,2)</f>
        <v>0</v>
      </c>
      <c r="K87" s="195" t="s">
        <v>19</v>
      </c>
      <c r="L87" s="40"/>
      <c r="M87" s="200" t="s">
        <v>19</v>
      </c>
      <c r="N87" s="201" t="s">
        <v>43</v>
      </c>
      <c r="O87" s="65"/>
      <c r="P87" s="202">
        <f t="shared" ref="P87:P118" si="1">O87*H87</f>
        <v>0</v>
      </c>
      <c r="Q87" s="202">
        <v>0</v>
      </c>
      <c r="R87" s="202">
        <f t="shared" ref="R87:R118" si="2">Q87*H87</f>
        <v>0</v>
      </c>
      <c r="S87" s="202">
        <v>0</v>
      </c>
      <c r="T87" s="203">
        <f t="shared" ref="T87:T118" si="3">S87*H87</f>
        <v>0</v>
      </c>
      <c r="U87" s="35"/>
      <c r="V87" s="35"/>
      <c r="W87" s="35"/>
      <c r="X87" s="35"/>
      <c r="Y87" s="35"/>
      <c r="Z87" s="35"/>
      <c r="AA87" s="35"/>
      <c r="AB87" s="35"/>
      <c r="AC87" s="35"/>
      <c r="AD87" s="35"/>
      <c r="AE87" s="35"/>
      <c r="AR87" s="204" t="s">
        <v>212</v>
      </c>
      <c r="AT87" s="204" t="s">
        <v>208</v>
      </c>
      <c r="AU87" s="204" t="s">
        <v>82</v>
      </c>
      <c r="AY87" s="18" t="s">
        <v>206</v>
      </c>
      <c r="BE87" s="205">
        <f t="shared" ref="BE87:BE118" si="4">IF(N87="základní",J87,0)</f>
        <v>0</v>
      </c>
      <c r="BF87" s="205">
        <f t="shared" ref="BF87:BF118" si="5">IF(N87="snížená",J87,0)</f>
        <v>0</v>
      </c>
      <c r="BG87" s="205">
        <f t="shared" ref="BG87:BG118" si="6">IF(N87="zákl. přenesená",J87,0)</f>
        <v>0</v>
      </c>
      <c r="BH87" s="205">
        <f t="shared" ref="BH87:BH118" si="7">IF(N87="sníž. přenesená",J87,0)</f>
        <v>0</v>
      </c>
      <c r="BI87" s="205">
        <f t="shared" ref="BI87:BI118" si="8">IF(N87="nulová",J87,0)</f>
        <v>0</v>
      </c>
      <c r="BJ87" s="18" t="s">
        <v>80</v>
      </c>
      <c r="BK87" s="205">
        <f t="shared" ref="BK87:BK118" si="9">ROUND(I87*H87,2)</f>
        <v>0</v>
      </c>
      <c r="BL87" s="18" t="s">
        <v>212</v>
      </c>
      <c r="BM87" s="204" t="s">
        <v>82</v>
      </c>
    </row>
    <row r="88" spans="1:65" s="2" customFormat="1" ht="16.5" customHeight="1">
      <c r="A88" s="35"/>
      <c r="B88" s="36"/>
      <c r="C88" s="193" t="s">
        <v>853</v>
      </c>
      <c r="D88" s="193" t="s">
        <v>208</v>
      </c>
      <c r="E88" s="194" t="s">
        <v>6034</v>
      </c>
      <c r="F88" s="195" t="s">
        <v>6035</v>
      </c>
      <c r="G88" s="196" t="s">
        <v>220</v>
      </c>
      <c r="H88" s="197">
        <v>145</v>
      </c>
      <c r="I88" s="198"/>
      <c r="J88" s="199">
        <f t="shared" si="0"/>
        <v>0</v>
      </c>
      <c r="K88" s="195" t="s">
        <v>19</v>
      </c>
      <c r="L88" s="40"/>
      <c r="M88" s="200" t="s">
        <v>19</v>
      </c>
      <c r="N88" s="201" t="s">
        <v>43</v>
      </c>
      <c r="O88" s="65"/>
      <c r="P88" s="202">
        <f t="shared" si="1"/>
        <v>0</v>
      </c>
      <c r="Q88" s="202">
        <v>0</v>
      </c>
      <c r="R88" s="202">
        <f t="shared" si="2"/>
        <v>0</v>
      </c>
      <c r="S88" s="202">
        <v>0</v>
      </c>
      <c r="T88" s="203">
        <f t="shared" si="3"/>
        <v>0</v>
      </c>
      <c r="U88" s="35"/>
      <c r="V88" s="35"/>
      <c r="W88" s="35"/>
      <c r="X88" s="35"/>
      <c r="Y88" s="35"/>
      <c r="Z88" s="35"/>
      <c r="AA88" s="35"/>
      <c r="AB88" s="35"/>
      <c r="AC88" s="35"/>
      <c r="AD88" s="35"/>
      <c r="AE88" s="35"/>
      <c r="AR88" s="204" t="s">
        <v>212</v>
      </c>
      <c r="AT88" s="204" t="s">
        <v>208</v>
      </c>
      <c r="AU88" s="204" t="s">
        <v>82</v>
      </c>
      <c r="AY88" s="18" t="s">
        <v>206</v>
      </c>
      <c r="BE88" s="205">
        <f t="shared" si="4"/>
        <v>0</v>
      </c>
      <c r="BF88" s="205">
        <f t="shared" si="5"/>
        <v>0</v>
      </c>
      <c r="BG88" s="205">
        <f t="shared" si="6"/>
        <v>0</v>
      </c>
      <c r="BH88" s="205">
        <f t="shared" si="7"/>
        <v>0</v>
      </c>
      <c r="BI88" s="205">
        <f t="shared" si="8"/>
        <v>0</v>
      </c>
      <c r="BJ88" s="18" t="s">
        <v>80</v>
      </c>
      <c r="BK88" s="205">
        <f t="shared" si="9"/>
        <v>0</v>
      </c>
      <c r="BL88" s="18" t="s">
        <v>212</v>
      </c>
      <c r="BM88" s="204" t="s">
        <v>212</v>
      </c>
    </row>
    <row r="89" spans="1:65" s="2" customFormat="1" ht="16.5" customHeight="1">
      <c r="A89" s="35"/>
      <c r="B89" s="36"/>
      <c r="C89" s="193" t="s">
        <v>856</v>
      </c>
      <c r="D89" s="193" t="s">
        <v>208</v>
      </c>
      <c r="E89" s="194" t="s">
        <v>6036</v>
      </c>
      <c r="F89" s="195" t="s">
        <v>6037</v>
      </c>
      <c r="G89" s="196" t="s">
        <v>220</v>
      </c>
      <c r="H89" s="197">
        <v>220</v>
      </c>
      <c r="I89" s="198"/>
      <c r="J89" s="199">
        <f t="shared" si="0"/>
        <v>0</v>
      </c>
      <c r="K89" s="195" t="s">
        <v>19</v>
      </c>
      <c r="L89" s="40"/>
      <c r="M89" s="200" t="s">
        <v>19</v>
      </c>
      <c r="N89" s="201" t="s">
        <v>43</v>
      </c>
      <c r="O89" s="65"/>
      <c r="P89" s="202">
        <f t="shared" si="1"/>
        <v>0</v>
      </c>
      <c r="Q89" s="202">
        <v>0</v>
      </c>
      <c r="R89" s="202">
        <f t="shared" si="2"/>
        <v>0</v>
      </c>
      <c r="S89" s="202">
        <v>0</v>
      </c>
      <c r="T89" s="203">
        <f t="shared" si="3"/>
        <v>0</v>
      </c>
      <c r="U89" s="35"/>
      <c r="V89" s="35"/>
      <c r="W89" s="35"/>
      <c r="X89" s="35"/>
      <c r="Y89" s="35"/>
      <c r="Z89" s="35"/>
      <c r="AA89" s="35"/>
      <c r="AB89" s="35"/>
      <c r="AC89" s="35"/>
      <c r="AD89" s="35"/>
      <c r="AE89" s="35"/>
      <c r="AR89" s="204" t="s">
        <v>212</v>
      </c>
      <c r="AT89" s="204" t="s">
        <v>208</v>
      </c>
      <c r="AU89" s="204" t="s">
        <v>82</v>
      </c>
      <c r="AY89" s="18" t="s">
        <v>206</v>
      </c>
      <c r="BE89" s="205">
        <f t="shared" si="4"/>
        <v>0</v>
      </c>
      <c r="BF89" s="205">
        <f t="shared" si="5"/>
        <v>0</v>
      </c>
      <c r="BG89" s="205">
        <f t="shared" si="6"/>
        <v>0</v>
      </c>
      <c r="BH89" s="205">
        <f t="shared" si="7"/>
        <v>0</v>
      </c>
      <c r="BI89" s="205">
        <f t="shared" si="8"/>
        <v>0</v>
      </c>
      <c r="BJ89" s="18" t="s">
        <v>80</v>
      </c>
      <c r="BK89" s="205">
        <f t="shared" si="9"/>
        <v>0</v>
      </c>
      <c r="BL89" s="18" t="s">
        <v>212</v>
      </c>
      <c r="BM89" s="204" t="s">
        <v>231</v>
      </c>
    </row>
    <row r="90" spans="1:65" s="2" customFormat="1" ht="16.5" customHeight="1">
      <c r="A90" s="35"/>
      <c r="B90" s="36"/>
      <c r="C90" s="193" t="s">
        <v>859</v>
      </c>
      <c r="D90" s="193" t="s">
        <v>208</v>
      </c>
      <c r="E90" s="194" t="s">
        <v>6038</v>
      </c>
      <c r="F90" s="195" t="s">
        <v>6039</v>
      </c>
      <c r="G90" s="196" t="s">
        <v>220</v>
      </c>
      <c r="H90" s="197">
        <v>490</v>
      </c>
      <c r="I90" s="198"/>
      <c r="J90" s="199">
        <f t="shared" si="0"/>
        <v>0</v>
      </c>
      <c r="K90" s="195" t="s">
        <v>19</v>
      </c>
      <c r="L90" s="40"/>
      <c r="M90" s="200" t="s">
        <v>19</v>
      </c>
      <c r="N90" s="201" t="s">
        <v>43</v>
      </c>
      <c r="O90" s="65"/>
      <c r="P90" s="202">
        <f t="shared" si="1"/>
        <v>0</v>
      </c>
      <c r="Q90" s="202">
        <v>0</v>
      </c>
      <c r="R90" s="202">
        <f t="shared" si="2"/>
        <v>0</v>
      </c>
      <c r="S90" s="202">
        <v>0</v>
      </c>
      <c r="T90" s="203">
        <f t="shared" si="3"/>
        <v>0</v>
      </c>
      <c r="U90" s="35"/>
      <c r="V90" s="35"/>
      <c r="W90" s="35"/>
      <c r="X90" s="35"/>
      <c r="Y90" s="35"/>
      <c r="Z90" s="35"/>
      <c r="AA90" s="35"/>
      <c r="AB90" s="35"/>
      <c r="AC90" s="35"/>
      <c r="AD90" s="35"/>
      <c r="AE90" s="35"/>
      <c r="AR90" s="204" t="s">
        <v>212</v>
      </c>
      <c r="AT90" s="204" t="s">
        <v>208</v>
      </c>
      <c r="AU90" s="204" t="s">
        <v>82</v>
      </c>
      <c r="AY90" s="18" t="s">
        <v>206</v>
      </c>
      <c r="BE90" s="205">
        <f t="shared" si="4"/>
        <v>0</v>
      </c>
      <c r="BF90" s="205">
        <f t="shared" si="5"/>
        <v>0</v>
      </c>
      <c r="BG90" s="205">
        <f t="shared" si="6"/>
        <v>0</v>
      </c>
      <c r="BH90" s="205">
        <f t="shared" si="7"/>
        <v>0</v>
      </c>
      <c r="BI90" s="205">
        <f t="shared" si="8"/>
        <v>0</v>
      </c>
      <c r="BJ90" s="18" t="s">
        <v>80</v>
      </c>
      <c r="BK90" s="205">
        <f t="shared" si="9"/>
        <v>0</v>
      </c>
      <c r="BL90" s="18" t="s">
        <v>212</v>
      </c>
      <c r="BM90" s="204" t="s">
        <v>239</v>
      </c>
    </row>
    <row r="91" spans="1:65" s="2" customFormat="1" ht="16.5" customHeight="1">
      <c r="A91" s="35"/>
      <c r="B91" s="36"/>
      <c r="C91" s="193" t="s">
        <v>863</v>
      </c>
      <c r="D91" s="193" t="s">
        <v>208</v>
      </c>
      <c r="E91" s="194" t="s">
        <v>6040</v>
      </c>
      <c r="F91" s="195" t="s">
        <v>6041</v>
      </c>
      <c r="G91" s="196" t="s">
        <v>220</v>
      </c>
      <c r="H91" s="197">
        <v>510</v>
      </c>
      <c r="I91" s="198"/>
      <c r="J91" s="199">
        <f t="shared" si="0"/>
        <v>0</v>
      </c>
      <c r="K91" s="195" t="s">
        <v>19</v>
      </c>
      <c r="L91" s="40"/>
      <c r="M91" s="200" t="s">
        <v>19</v>
      </c>
      <c r="N91" s="201" t="s">
        <v>43</v>
      </c>
      <c r="O91" s="65"/>
      <c r="P91" s="202">
        <f t="shared" si="1"/>
        <v>0</v>
      </c>
      <c r="Q91" s="202">
        <v>0</v>
      </c>
      <c r="R91" s="202">
        <f t="shared" si="2"/>
        <v>0</v>
      </c>
      <c r="S91" s="202">
        <v>0</v>
      </c>
      <c r="T91" s="203">
        <f t="shared" si="3"/>
        <v>0</v>
      </c>
      <c r="U91" s="35"/>
      <c r="V91" s="35"/>
      <c r="W91" s="35"/>
      <c r="X91" s="35"/>
      <c r="Y91" s="35"/>
      <c r="Z91" s="35"/>
      <c r="AA91" s="35"/>
      <c r="AB91" s="35"/>
      <c r="AC91" s="35"/>
      <c r="AD91" s="35"/>
      <c r="AE91" s="35"/>
      <c r="AR91" s="204" t="s">
        <v>212</v>
      </c>
      <c r="AT91" s="204" t="s">
        <v>208</v>
      </c>
      <c r="AU91" s="204" t="s">
        <v>82</v>
      </c>
      <c r="AY91" s="18" t="s">
        <v>206</v>
      </c>
      <c r="BE91" s="205">
        <f t="shared" si="4"/>
        <v>0</v>
      </c>
      <c r="BF91" s="205">
        <f t="shared" si="5"/>
        <v>0</v>
      </c>
      <c r="BG91" s="205">
        <f t="shared" si="6"/>
        <v>0</v>
      </c>
      <c r="BH91" s="205">
        <f t="shared" si="7"/>
        <v>0</v>
      </c>
      <c r="BI91" s="205">
        <f t="shared" si="8"/>
        <v>0</v>
      </c>
      <c r="BJ91" s="18" t="s">
        <v>80</v>
      </c>
      <c r="BK91" s="205">
        <f t="shared" si="9"/>
        <v>0</v>
      </c>
      <c r="BL91" s="18" t="s">
        <v>212</v>
      </c>
      <c r="BM91" s="204" t="s">
        <v>248</v>
      </c>
    </row>
    <row r="92" spans="1:65" s="2" customFormat="1" ht="16.5" customHeight="1">
      <c r="A92" s="35"/>
      <c r="B92" s="36"/>
      <c r="C92" s="193" t="s">
        <v>866</v>
      </c>
      <c r="D92" s="193" t="s">
        <v>208</v>
      </c>
      <c r="E92" s="194" t="s">
        <v>6042</v>
      </c>
      <c r="F92" s="195" t="s">
        <v>6043</v>
      </c>
      <c r="G92" s="196" t="s">
        <v>220</v>
      </c>
      <c r="H92" s="197">
        <v>355</v>
      </c>
      <c r="I92" s="198"/>
      <c r="J92" s="199">
        <f t="shared" si="0"/>
        <v>0</v>
      </c>
      <c r="K92" s="195" t="s">
        <v>19</v>
      </c>
      <c r="L92" s="40"/>
      <c r="M92" s="200" t="s">
        <v>19</v>
      </c>
      <c r="N92" s="201" t="s">
        <v>43</v>
      </c>
      <c r="O92" s="65"/>
      <c r="P92" s="202">
        <f t="shared" si="1"/>
        <v>0</v>
      </c>
      <c r="Q92" s="202">
        <v>0</v>
      </c>
      <c r="R92" s="202">
        <f t="shared" si="2"/>
        <v>0</v>
      </c>
      <c r="S92" s="202">
        <v>0</v>
      </c>
      <c r="T92" s="203">
        <f t="shared" si="3"/>
        <v>0</v>
      </c>
      <c r="U92" s="35"/>
      <c r="V92" s="35"/>
      <c r="W92" s="35"/>
      <c r="X92" s="35"/>
      <c r="Y92" s="35"/>
      <c r="Z92" s="35"/>
      <c r="AA92" s="35"/>
      <c r="AB92" s="35"/>
      <c r="AC92" s="35"/>
      <c r="AD92" s="35"/>
      <c r="AE92" s="35"/>
      <c r="AR92" s="204" t="s">
        <v>212</v>
      </c>
      <c r="AT92" s="204" t="s">
        <v>208</v>
      </c>
      <c r="AU92" s="204" t="s">
        <v>82</v>
      </c>
      <c r="AY92" s="18" t="s">
        <v>206</v>
      </c>
      <c r="BE92" s="205">
        <f t="shared" si="4"/>
        <v>0</v>
      </c>
      <c r="BF92" s="205">
        <f t="shared" si="5"/>
        <v>0</v>
      </c>
      <c r="BG92" s="205">
        <f t="shared" si="6"/>
        <v>0</v>
      </c>
      <c r="BH92" s="205">
        <f t="shared" si="7"/>
        <v>0</v>
      </c>
      <c r="BI92" s="205">
        <f t="shared" si="8"/>
        <v>0</v>
      </c>
      <c r="BJ92" s="18" t="s">
        <v>80</v>
      </c>
      <c r="BK92" s="205">
        <f t="shared" si="9"/>
        <v>0</v>
      </c>
      <c r="BL92" s="18" t="s">
        <v>212</v>
      </c>
      <c r="BM92" s="204" t="s">
        <v>257</v>
      </c>
    </row>
    <row r="93" spans="1:65" s="2" customFormat="1" ht="16.5" customHeight="1">
      <c r="A93" s="35"/>
      <c r="B93" s="36"/>
      <c r="C93" s="193" t="s">
        <v>869</v>
      </c>
      <c r="D93" s="193" t="s">
        <v>208</v>
      </c>
      <c r="E93" s="194" t="s">
        <v>6044</v>
      </c>
      <c r="F93" s="195" t="s">
        <v>6045</v>
      </c>
      <c r="G93" s="196" t="s">
        <v>220</v>
      </c>
      <c r="H93" s="197">
        <v>130</v>
      </c>
      <c r="I93" s="198"/>
      <c r="J93" s="199">
        <f t="shared" si="0"/>
        <v>0</v>
      </c>
      <c r="K93" s="195" t="s">
        <v>19</v>
      </c>
      <c r="L93" s="40"/>
      <c r="M93" s="200" t="s">
        <v>19</v>
      </c>
      <c r="N93" s="201" t="s">
        <v>43</v>
      </c>
      <c r="O93" s="65"/>
      <c r="P93" s="202">
        <f t="shared" si="1"/>
        <v>0</v>
      </c>
      <c r="Q93" s="202">
        <v>0</v>
      </c>
      <c r="R93" s="202">
        <f t="shared" si="2"/>
        <v>0</v>
      </c>
      <c r="S93" s="202">
        <v>0</v>
      </c>
      <c r="T93" s="203">
        <f t="shared" si="3"/>
        <v>0</v>
      </c>
      <c r="U93" s="35"/>
      <c r="V93" s="35"/>
      <c r="W93" s="35"/>
      <c r="X93" s="35"/>
      <c r="Y93" s="35"/>
      <c r="Z93" s="35"/>
      <c r="AA93" s="35"/>
      <c r="AB93" s="35"/>
      <c r="AC93" s="35"/>
      <c r="AD93" s="35"/>
      <c r="AE93" s="35"/>
      <c r="AR93" s="204" t="s">
        <v>212</v>
      </c>
      <c r="AT93" s="204" t="s">
        <v>208</v>
      </c>
      <c r="AU93" s="204" t="s">
        <v>82</v>
      </c>
      <c r="AY93" s="18" t="s">
        <v>206</v>
      </c>
      <c r="BE93" s="205">
        <f t="shared" si="4"/>
        <v>0</v>
      </c>
      <c r="BF93" s="205">
        <f t="shared" si="5"/>
        <v>0</v>
      </c>
      <c r="BG93" s="205">
        <f t="shared" si="6"/>
        <v>0</v>
      </c>
      <c r="BH93" s="205">
        <f t="shared" si="7"/>
        <v>0</v>
      </c>
      <c r="BI93" s="205">
        <f t="shared" si="8"/>
        <v>0</v>
      </c>
      <c r="BJ93" s="18" t="s">
        <v>80</v>
      </c>
      <c r="BK93" s="205">
        <f t="shared" si="9"/>
        <v>0</v>
      </c>
      <c r="BL93" s="18" t="s">
        <v>212</v>
      </c>
      <c r="BM93" s="204" t="s">
        <v>266</v>
      </c>
    </row>
    <row r="94" spans="1:65" s="2" customFormat="1" ht="16.5" customHeight="1">
      <c r="A94" s="35"/>
      <c r="B94" s="36"/>
      <c r="C94" s="193" t="s">
        <v>872</v>
      </c>
      <c r="D94" s="193" t="s">
        <v>208</v>
      </c>
      <c r="E94" s="194" t="s">
        <v>6046</v>
      </c>
      <c r="F94" s="195" t="s">
        <v>6047</v>
      </c>
      <c r="G94" s="196" t="s">
        <v>220</v>
      </c>
      <c r="H94" s="197">
        <v>230</v>
      </c>
      <c r="I94" s="198"/>
      <c r="J94" s="199">
        <f t="shared" si="0"/>
        <v>0</v>
      </c>
      <c r="K94" s="195" t="s">
        <v>19</v>
      </c>
      <c r="L94" s="40"/>
      <c r="M94" s="200" t="s">
        <v>19</v>
      </c>
      <c r="N94" s="201" t="s">
        <v>43</v>
      </c>
      <c r="O94" s="65"/>
      <c r="P94" s="202">
        <f t="shared" si="1"/>
        <v>0</v>
      </c>
      <c r="Q94" s="202">
        <v>0</v>
      </c>
      <c r="R94" s="202">
        <f t="shared" si="2"/>
        <v>0</v>
      </c>
      <c r="S94" s="202">
        <v>0</v>
      </c>
      <c r="T94" s="203">
        <f t="shared" si="3"/>
        <v>0</v>
      </c>
      <c r="U94" s="35"/>
      <c r="V94" s="35"/>
      <c r="W94" s="35"/>
      <c r="X94" s="35"/>
      <c r="Y94" s="35"/>
      <c r="Z94" s="35"/>
      <c r="AA94" s="35"/>
      <c r="AB94" s="35"/>
      <c r="AC94" s="35"/>
      <c r="AD94" s="35"/>
      <c r="AE94" s="35"/>
      <c r="AR94" s="204" t="s">
        <v>212</v>
      </c>
      <c r="AT94" s="204" t="s">
        <v>208</v>
      </c>
      <c r="AU94" s="204" t="s">
        <v>82</v>
      </c>
      <c r="AY94" s="18" t="s">
        <v>206</v>
      </c>
      <c r="BE94" s="205">
        <f t="shared" si="4"/>
        <v>0</v>
      </c>
      <c r="BF94" s="205">
        <f t="shared" si="5"/>
        <v>0</v>
      </c>
      <c r="BG94" s="205">
        <f t="shared" si="6"/>
        <v>0</v>
      </c>
      <c r="BH94" s="205">
        <f t="shared" si="7"/>
        <v>0</v>
      </c>
      <c r="BI94" s="205">
        <f t="shared" si="8"/>
        <v>0</v>
      </c>
      <c r="BJ94" s="18" t="s">
        <v>80</v>
      </c>
      <c r="BK94" s="205">
        <f t="shared" si="9"/>
        <v>0</v>
      </c>
      <c r="BL94" s="18" t="s">
        <v>212</v>
      </c>
      <c r="BM94" s="204" t="s">
        <v>343</v>
      </c>
    </row>
    <row r="95" spans="1:65" s="2" customFormat="1" ht="16.5" customHeight="1">
      <c r="A95" s="35"/>
      <c r="B95" s="36"/>
      <c r="C95" s="193" t="s">
        <v>875</v>
      </c>
      <c r="D95" s="193" t="s">
        <v>208</v>
      </c>
      <c r="E95" s="194" t="s">
        <v>6048</v>
      </c>
      <c r="F95" s="195" t="s">
        <v>6049</v>
      </c>
      <c r="G95" s="196" t="s">
        <v>220</v>
      </c>
      <c r="H95" s="197">
        <v>200</v>
      </c>
      <c r="I95" s="198"/>
      <c r="J95" s="199">
        <f t="shared" si="0"/>
        <v>0</v>
      </c>
      <c r="K95" s="195" t="s">
        <v>19</v>
      </c>
      <c r="L95" s="40"/>
      <c r="M95" s="200" t="s">
        <v>19</v>
      </c>
      <c r="N95" s="201" t="s">
        <v>43</v>
      </c>
      <c r="O95" s="65"/>
      <c r="P95" s="202">
        <f t="shared" si="1"/>
        <v>0</v>
      </c>
      <c r="Q95" s="202">
        <v>0</v>
      </c>
      <c r="R95" s="202">
        <f t="shared" si="2"/>
        <v>0</v>
      </c>
      <c r="S95" s="202">
        <v>0</v>
      </c>
      <c r="T95" s="203">
        <f t="shared" si="3"/>
        <v>0</v>
      </c>
      <c r="U95" s="35"/>
      <c r="V95" s="35"/>
      <c r="W95" s="35"/>
      <c r="X95" s="35"/>
      <c r="Y95" s="35"/>
      <c r="Z95" s="35"/>
      <c r="AA95" s="35"/>
      <c r="AB95" s="35"/>
      <c r="AC95" s="35"/>
      <c r="AD95" s="35"/>
      <c r="AE95" s="35"/>
      <c r="AR95" s="204" t="s">
        <v>212</v>
      </c>
      <c r="AT95" s="204" t="s">
        <v>208</v>
      </c>
      <c r="AU95" s="204" t="s">
        <v>82</v>
      </c>
      <c r="AY95" s="18" t="s">
        <v>206</v>
      </c>
      <c r="BE95" s="205">
        <f t="shared" si="4"/>
        <v>0</v>
      </c>
      <c r="BF95" s="205">
        <f t="shared" si="5"/>
        <v>0</v>
      </c>
      <c r="BG95" s="205">
        <f t="shared" si="6"/>
        <v>0</v>
      </c>
      <c r="BH95" s="205">
        <f t="shared" si="7"/>
        <v>0</v>
      </c>
      <c r="BI95" s="205">
        <f t="shared" si="8"/>
        <v>0</v>
      </c>
      <c r="BJ95" s="18" t="s">
        <v>80</v>
      </c>
      <c r="BK95" s="205">
        <f t="shared" si="9"/>
        <v>0</v>
      </c>
      <c r="BL95" s="18" t="s">
        <v>212</v>
      </c>
      <c r="BM95" s="204" t="s">
        <v>353</v>
      </c>
    </row>
    <row r="96" spans="1:65" s="2" customFormat="1" ht="16.5" customHeight="1">
      <c r="A96" s="35"/>
      <c r="B96" s="36"/>
      <c r="C96" s="193" t="s">
        <v>878</v>
      </c>
      <c r="D96" s="193" t="s">
        <v>208</v>
      </c>
      <c r="E96" s="194" t="s">
        <v>6050</v>
      </c>
      <c r="F96" s="195" t="s">
        <v>6051</v>
      </c>
      <c r="G96" s="196" t="s">
        <v>220</v>
      </c>
      <c r="H96" s="197">
        <v>60</v>
      </c>
      <c r="I96" s="198"/>
      <c r="J96" s="199">
        <f t="shared" si="0"/>
        <v>0</v>
      </c>
      <c r="K96" s="195" t="s">
        <v>19</v>
      </c>
      <c r="L96" s="40"/>
      <c r="M96" s="200" t="s">
        <v>19</v>
      </c>
      <c r="N96" s="201" t="s">
        <v>43</v>
      </c>
      <c r="O96" s="65"/>
      <c r="P96" s="202">
        <f t="shared" si="1"/>
        <v>0</v>
      </c>
      <c r="Q96" s="202">
        <v>0</v>
      </c>
      <c r="R96" s="202">
        <f t="shared" si="2"/>
        <v>0</v>
      </c>
      <c r="S96" s="202">
        <v>0</v>
      </c>
      <c r="T96" s="203">
        <f t="shared" si="3"/>
        <v>0</v>
      </c>
      <c r="U96" s="35"/>
      <c r="V96" s="35"/>
      <c r="W96" s="35"/>
      <c r="X96" s="35"/>
      <c r="Y96" s="35"/>
      <c r="Z96" s="35"/>
      <c r="AA96" s="35"/>
      <c r="AB96" s="35"/>
      <c r="AC96" s="35"/>
      <c r="AD96" s="35"/>
      <c r="AE96" s="35"/>
      <c r="AR96" s="204" t="s">
        <v>212</v>
      </c>
      <c r="AT96" s="204" t="s">
        <v>208</v>
      </c>
      <c r="AU96" s="204" t="s">
        <v>82</v>
      </c>
      <c r="AY96" s="18" t="s">
        <v>206</v>
      </c>
      <c r="BE96" s="205">
        <f t="shared" si="4"/>
        <v>0</v>
      </c>
      <c r="BF96" s="205">
        <f t="shared" si="5"/>
        <v>0</v>
      </c>
      <c r="BG96" s="205">
        <f t="shared" si="6"/>
        <v>0</v>
      </c>
      <c r="BH96" s="205">
        <f t="shared" si="7"/>
        <v>0</v>
      </c>
      <c r="BI96" s="205">
        <f t="shared" si="8"/>
        <v>0</v>
      </c>
      <c r="BJ96" s="18" t="s">
        <v>80</v>
      </c>
      <c r="BK96" s="205">
        <f t="shared" si="9"/>
        <v>0</v>
      </c>
      <c r="BL96" s="18" t="s">
        <v>212</v>
      </c>
      <c r="BM96" s="204" t="s">
        <v>362</v>
      </c>
    </row>
    <row r="97" spans="1:65" s="2" customFormat="1" ht="16.5" customHeight="1">
      <c r="A97" s="35"/>
      <c r="B97" s="36"/>
      <c r="C97" s="193" t="s">
        <v>881</v>
      </c>
      <c r="D97" s="193" t="s">
        <v>208</v>
      </c>
      <c r="E97" s="194" t="s">
        <v>6052</v>
      </c>
      <c r="F97" s="195" t="s">
        <v>6053</v>
      </c>
      <c r="G97" s="196" t="s">
        <v>220</v>
      </c>
      <c r="H97" s="197">
        <v>63</v>
      </c>
      <c r="I97" s="198"/>
      <c r="J97" s="199">
        <f t="shared" si="0"/>
        <v>0</v>
      </c>
      <c r="K97" s="195" t="s">
        <v>19</v>
      </c>
      <c r="L97" s="40"/>
      <c r="M97" s="200" t="s">
        <v>19</v>
      </c>
      <c r="N97" s="201" t="s">
        <v>43</v>
      </c>
      <c r="O97" s="65"/>
      <c r="P97" s="202">
        <f t="shared" si="1"/>
        <v>0</v>
      </c>
      <c r="Q97" s="202">
        <v>0</v>
      </c>
      <c r="R97" s="202">
        <f t="shared" si="2"/>
        <v>0</v>
      </c>
      <c r="S97" s="202">
        <v>0</v>
      </c>
      <c r="T97" s="203">
        <f t="shared" si="3"/>
        <v>0</v>
      </c>
      <c r="U97" s="35"/>
      <c r="V97" s="35"/>
      <c r="W97" s="35"/>
      <c r="X97" s="35"/>
      <c r="Y97" s="35"/>
      <c r="Z97" s="35"/>
      <c r="AA97" s="35"/>
      <c r="AB97" s="35"/>
      <c r="AC97" s="35"/>
      <c r="AD97" s="35"/>
      <c r="AE97" s="35"/>
      <c r="AR97" s="204" t="s">
        <v>212</v>
      </c>
      <c r="AT97" s="204" t="s">
        <v>208</v>
      </c>
      <c r="AU97" s="204" t="s">
        <v>82</v>
      </c>
      <c r="AY97" s="18" t="s">
        <v>206</v>
      </c>
      <c r="BE97" s="205">
        <f t="shared" si="4"/>
        <v>0</v>
      </c>
      <c r="BF97" s="205">
        <f t="shared" si="5"/>
        <v>0</v>
      </c>
      <c r="BG97" s="205">
        <f t="shared" si="6"/>
        <v>0</v>
      </c>
      <c r="BH97" s="205">
        <f t="shared" si="7"/>
        <v>0</v>
      </c>
      <c r="BI97" s="205">
        <f t="shared" si="8"/>
        <v>0</v>
      </c>
      <c r="BJ97" s="18" t="s">
        <v>80</v>
      </c>
      <c r="BK97" s="205">
        <f t="shared" si="9"/>
        <v>0</v>
      </c>
      <c r="BL97" s="18" t="s">
        <v>212</v>
      </c>
      <c r="BM97" s="204" t="s">
        <v>371</v>
      </c>
    </row>
    <row r="98" spans="1:65" s="2" customFormat="1" ht="16.5" customHeight="1">
      <c r="A98" s="35"/>
      <c r="B98" s="36"/>
      <c r="C98" s="193" t="s">
        <v>884</v>
      </c>
      <c r="D98" s="193" t="s">
        <v>208</v>
      </c>
      <c r="E98" s="194" t="s">
        <v>6054</v>
      </c>
      <c r="F98" s="195" t="s">
        <v>6055</v>
      </c>
      <c r="G98" s="196" t="s">
        <v>220</v>
      </c>
      <c r="H98" s="197">
        <v>86</v>
      </c>
      <c r="I98" s="198"/>
      <c r="J98" s="199">
        <f t="shared" si="0"/>
        <v>0</v>
      </c>
      <c r="K98" s="195" t="s">
        <v>19</v>
      </c>
      <c r="L98" s="40"/>
      <c r="M98" s="200" t="s">
        <v>19</v>
      </c>
      <c r="N98" s="201" t="s">
        <v>43</v>
      </c>
      <c r="O98" s="65"/>
      <c r="P98" s="202">
        <f t="shared" si="1"/>
        <v>0</v>
      </c>
      <c r="Q98" s="202">
        <v>0</v>
      </c>
      <c r="R98" s="202">
        <f t="shared" si="2"/>
        <v>0</v>
      </c>
      <c r="S98" s="202">
        <v>0</v>
      </c>
      <c r="T98" s="203">
        <f t="shared" si="3"/>
        <v>0</v>
      </c>
      <c r="U98" s="35"/>
      <c r="V98" s="35"/>
      <c r="W98" s="35"/>
      <c r="X98" s="35"/>
      <c r="Y98" s="35"/>
      <c r="Z98" s="35"/>
      <c r="AA98" s="35"/>
      <c r="AB98" s="35"/>
      <c r="AC98" s="35"/>
      <c r="AD98" s="35"/>
      <c r="AE98" s="35"/>
      <c r="AR98" s="204" t="s">
        <v>212</v>
      </c>
      <c r="AT98" s="204" t="s">
        <v>208</v>
      </c>
      <c r="AU98" s="204" t="s">
        <v>82</v>
      </c>
      <c r="AY98" s="18" t="s">
        <v>206</v>
      </c>
      <c r="BE98" s="205">
        <f t="shared" si="4"/>
        <v>0</v>
      </c>
      <c r="BF98" s="205">
        <f t="shared" si="5"/>
        <v>0</v>
      </c>
      <c r="BG98" s="205">
        <f t="shared" si="6"/>
        <v>0</v>
      </c>
      <c r="BH98" s="205">
        <f t="shared" si="7"/>
        <v>0</v>
      </c>
      <c r="BI98" s="205">
        <f t="shared" si="8"/>
        <v>0</v>
      </c>
      <c r="BJ98" s="18" t="s">
        <v>80</v>
      </c>
      <c r="BK98" s="205">
        <f t="shared" si="9"/>
        <v>0</v>
      </c>
      <c r="BL98" s="18" t="s">
        <v>212</v>
      </c>
      <c r="BM98" s="204" t="s">
        <v>380</v>
      </c>
    </row>
    <row r="99" spans="1:65" s="2" customFormat="1" ht="16.5" customHeight="1">
      <c r="A99" s="35"/>
      <c r="B99" s="36"/>
      <c r="C99" s="193" t="s">
        <v>888</v>
      </c>
      <c r="D99" s="193" t="s">
        <v>208</v>
      </c>
      <c r="E99" s="194" t="s">
        <v>6056</v>
      </c>
      <c r="F99" s="195" t="s">
        <v>6057</v>
      </c>
      <c r="G99" s="196" t="s">
        <v>220</v>
      </c>
      <c r="H99" s="197">
        <v>33</v>
      </c>
      <c r="I99" s="198"/>
      <c r="J99" s="199">
        <f t="shared" si="0"/>
        <v>0</v>
      </c>
      <c r="K99" s="195" t="s">
        <v>19</v>
      </c>
      <c r="L99" s="40"/>
      <c r="M99" s="200" t="s">
        <v>19</v>
      </c>
      <c r="N99" s="201" t="s">
        <v>43</v>
      </c>
      <c r="O99" s="65"/>
      <c r="P99" s="202">
        <f t="shared" si="1"/>
        <v>0</v>
      </c>
      <c r="Q99" s="202">
        <v>0</v>
      </c>
      <c r="R99" s="202">
        <f t="shared" si="2"/>
        <v>0</v>
      </c>
      <c r="S99" s="202">
        <v>0</v>
      </c>
      <c r="T99" s="203">
        <f t="shared" si="3"/>
        <v>0</v>
      </c>
      <c r="U99" s="35"/>
      <c r="V99" s="35"/>
      <c r="W99" s="35"/>
      <c r="X99" s="35"/>
      <c r="Y99" s="35"/>
      <c r="Z99" s="35"/>
      <c r="AA99" s="35"/>
      <c r="AB99" s="35"/>
      <c r="AC99" s="35"/>
      <c r="AD99" s="35"/>
      <c r="AE99" s="35"/>
      <c r="AR99" s="204" t="s">
        <v>212</v>
      </c>
      <c r="AT99" s="204" t="s">
        <v>208</v>
      </c>
      <c r="AU99" s="204" t="s">
        <v>82</v>
      </c>
      <c r="AY99" s="18" t="s">
        <v>206</v>
      </c>
      <c r="BE99" s="205">
        <f t="shared" si="4"/>
        <v>0</v>
      </c>
      <c r="BF99" s="205">
        <f t="shared" si="5"/>
        <v>0</v>
      </c>
      <c r="BG99" s="205">
        <f t="shared" si="6"/>
        <v>0</v>
      </c>
      <c r="BH99" s="205">
        <f t="shared" si="7"/>
        <v>0</v>
      </c>
      <c r="BI99" s="205">
        <f t="shared" si="8"/>
        <v>0</v>
      </c>
      <c r="BJ99" s="18" t="s">
        <v>80</v>
      </c>
      <c r="BK99" s="205">
        <f t="shared" si="9"/>
        <v>0</v>
      </c>
      <c r="BL99" s="18" t="s">
        <v>212</v>
      </c>
      <c r="BM99" s="204" t="s">
        <v>389</v>
      </c>
    </row>
    <row r="100" spans="1:65" s="2" customFormat="1" ht="16.5" customHeight="1">
      <c r="A100" s="35"/>
      <c r="B100" s="36"/>
      <c r="C100" s="193" t="s">
        <v>891</v>
      </c>
      <c r="D100" s="193" t="s">
        <v>208</v>
      </c>
      <c r="E100" s="194" t="s">
        <v>6058</v>
      </c>
      <c r="F100" s="195" t="s">
        <v>6059</v>
      </c>
      <c r="G100" s="196" t="s">
        <v>220</v>
      </c>
      <c r="H100" s="197">
        <v>90</v>
      </c>
      <c r="I100" s="198"/>
      <c r="J100" s="199">
        <f t="shared" si="0"/>
        <v>0</v>
      </c>
      <c r="K100" s="195" t="s">
        <v>19</v>
      </c>
      <c r="L100" s="40"/>
      <c r="M100" s="200" t="s">
        <v>19</v>
      </c>
      <c r="N100" s="201" t="s">
        <v>43</v>
      </c>
      <c r="O100" s="65"/>
      <c r="P100" s="202">
        <f t="shared" si="1"/>
        <v>0</v>
      </c>
      <c r="Q100" s="202">
        <v>0</v>
      </c>
      <c r="R100" s="202">
        <f t="shared" si="2"/>
        <v>0</v>
      </c>
      <c r="S100" s="202">
        <v>0</v>
      </c>
      <c r="T100" s="203">
        <f t="shared" si="3"/>
        <v>0</v>
      </c>
      <c r="U100" s="35"/>
      <c r="V100" s="35"/>
      <c r="W100" s="35"/>
      <c r="X100" s="35"/>
      <c r="Y100" s="35"/>
      <c r="Z100" s="35"/>
      <c r="AA100" s="35"/>
      <c r="AB100" s="35"/>
      <c r="AC100" s="35"/>
      <c r="AD100" s="35"/>
      <c r="AE100" s="35"/>
      <c r="AR100" s="204" t="s">
        <v>212</v>
      </c>
      <c r="AT100" s="204" t="s">
        <v>208</v>
      </c>
      <c r="AU100" s="204" t="s">
        <v>82</v>
      </c>
      <c r="AY100" s="18" t="s">
        <v>206</v>
      </c>
      <c r="BE100" s="205">
        <f t="shared" si="4"/>
        <v>0</v>
      </c>
      <c r="BF100" s="205">
        <f t="shared" si="5"/>
        <v>0</v>
      </c>
      <c r="BG100" s="205">
        <f t="shared" si="6"/>
        <v>0</v>
      </c>
      <c r="BH100" s="205">
        <f t="shared" si="7"/>
        <v>0</v>
      </c>
      <c r="BI100" s="205">
        <f t="shared" si="8"/>
        <v>0</v>
      </c>
      <c r="BJ100" s="18" t="s">
        <v>80</v>
      </c>
      <c r="BK100" s="205">
        <f t="shared" si="9"/>
        <v>0</v>
      </c>
      <c r="BL100" s="18" t="s">
        <v>212</v>
      </c>
      <c r="BM100" s="204" t="s">
        <v>400</v>
      </c>
    </row>
    <row r="101" spans="1:65" s="2" customFormat="1" ht="16.5" customHeight="1">
      <c r="A101" s="35"/>
      <c r="B101" s="36"/>
      <c r="C101" s="193" t="s">
        <v>894</v>
      </c>
      <c r="D101" s="193" t="s">
        <v>208</v>
      </c>
      <c r="E101" s="194" t="s">
        <v>6060</v>
      </c>
      <c r="F101" s="195" t="s">
        <v>6061</v>
      </c>
      <c r="G101" s="196" t="s">
        <v>220</v>
      </c>
      <c r="H101" s="197">
        <v>15</v>
      </c>
      <c r="I101" s="198"/>
      <c r="J101" s="199">
        <f t="shared" si="0"/>
        <v>0</v>
      </c>
      <c r="K101" s="195" t="s">
        <v>19</v>
      </c>
      <c r="L101" s="40"/>
      <c r="M101" s="200" t="s">
        <v>19</v>
      </c>
      <c r="N101" s="201" t="s">
        <v>43</v>
      </c>
      <c r="O101" s="65"/>
      <c r="P101" s="202">
        <f t="shared" si="1"/>
        <v>0</v>
      </c>
      <c r="Q101" s="202">
        <v>0</v>
      </c>
      <c r="R101" s="202">
        <f t="shared" si="2"/>
        <v>0</v>
      </c>
      <c r="S101" s="202">
        <v>0</v>
      </c>
      <c r="T101" s="203">
        <f t="shared" si="3"/>
        <v>0</v>
      </c>
      <c r="U101" s="35"/>
      <c r="V101" s="35"/>
      <c r="W101" s="35"/>
      <c r="X101" s="35"/>
      <c r="Y101" s="35"/>
      <c r="Z101" s="35"/>
      <c r="AA101" s="35"/>
      <c r="AB101" s="35"/>
      <c r="AC101" s="35"/>
      <c r="AD101" s="35"/>
      <c r="AE101" s="35"/>
      <c r="AR101" s="204" t="s">
        <v>212</v>
      </c>
      <c r="AT101" s="204" t="s">
        <v>208</v>
      </c>
      <c r="AU101" s="204" t="s">
        <v>82</v>
      </c>
      <c r="AY101" s="18" t="s">
        <v>206</v>
      </c>
      <c r="BE101" s="205">
        <f t="shared" si="4"/>
        <v>0</v>
      </c>
      <c r="BF101" s="205">
        <f t="shared" si="5"/>
        <v>0</v>
      </c>
      <c r="BG101" s="205">
        <f t="shared" si="6"/>
        <v>0</v>
      </c>
      <c r="BH101" s="205">
        <f t="shared" si="7"/>
        <v>0</v>
      </c>
      <c r="BI101" s="205">
        <f t="shared" si="8"/>
        <v>0</v>
      </c>
      <c r="BJ101" s="18" t="s">
        <v>80</v>
      </c>
      <c r="BK101" s="205">
        <f t="shared" si="9"/>
        <v>0</v>
      </c>
      <c r="BL101" s="18" t="s">
        <v>212</v>
      </c>
      <c r="BM101" s="204" t="s">
        <v>412</v>
      </c>
    </row>
    <row r="102" spans="1:65" s="2" customFormat="1" ht="16.5" customHeight="1">
      <c r="A102" s="35"/>
      <c r="B102" s="36"/>
      <c r="C102" s="193" t="s">
        <v>899</v>
      </c>
      <c r="D102" s="193" t="s">
        <v>208</v>
      </c>
      <c r="E102" s="194" t="s">
        <v>6062</v>
      </c>
      <c r="F102" s="195" t="s">
        <v>6063</v>
      </c>
      <c r="G102" s="196" t="s">
        <v>220</v>
      </c>
      <c r="H102" s="197">
        <v>2</v>
      </c>
      <c r="I102" s="198"/>
      <c r="J102" s="199">
        <f t="shared" si="0"/>
        <v>0</v>
      </c>
      <c r="K102" s="195" t="s">
        <v>19</v>
      </c>
      <c r="L102" s="40"/>
      <c r="M102" s="200" t="s">
        <v>19</v>
      </c>
      <c r="N102" s="201" t="s">
        <v>43</v>
      </c>
      <c r="O102" s="65"/>
      <c r="P102" s="202">
        <f t="shared" si="1"/>
        <v>0</v>
      </c>
      <c r="Q102" s="202">
        <v>0</v>
      </c>
      <c r="R102" s="202">
        <f t="shared" si="2"/>
        <v>0</v>
      </c>
      <c r="S102" s="202">
        <v>0</v>
      </c>
      <c r="T102" s="203">
        <f t="shared" si="3"/>
        <v>0</v>
      </c>
      <c r="U102" s="35"/>
      <c r="V102" s="35"/>
      <c r="W102" s="35"/>
      <c r="X102" s="35"/>
      <c r="Y102" s="35"/>
      <c r="Z102" s="35"/>
      <c r="AA102" s="35"/>
      <c r="AB102" s="35"/>
      <c r="AC102" s="35"/>
      <c r="AD102" s="35"/>
      <c r="AE102" s="35"/>
      <c r="AR102" s="204" t="s">
        <v>212</v>
      </c>
      <c r="AT102" s="204" t="s">
        <v>208</v>
      </c>
      <c r="AU102" s="204" t="s">
        <v>82</v>
      </c>
      <c r="AY102" s="18" t="s">
        <v>206</v>
      </c>
      <c r="BE102" s="205">
        <f t="shared" si="4"/>
        <v>0</v>
      </c>
      <c r="BF102" s="205">
        <f t="shared" si="5"/>
        <v>0</v>
      </c>
      <c r="BG102" s="205">
        <f t="shared" si="6"/>
        <v>0</v>
      </c>
      <c r="BH102" s="205">
        <f t="shared" si="7"/>
        <v>0</v>
      </c>
      <c r="BI102" s="205">
        <f t="shared" si="8"/>
        <v>0</v>
      </c>
      <c r="BJ102" s="18" t="s">
        <v>80</v>
      </c>
      <c r="BK102" s="205">
        <f t="shared" si="9"/>
        <v>0</v>
      </c>
      <c r="BL102" s="18" t="s">
        <v>212</v>
      </c>
      <c r="BM102" s="204" t="s">
        <v>422</v>
      </c>
    </row>
    <row r="103" spans="1:65" s="2" customFormat="1" ht="16.5" customHeight="1">
      <c r="A103" s="35"/>
      <c r="B103" s="36"/>
      <c r="C103" s="193" t="s">
        <v>1240</v>
      </c>
      <c r="D103" s="193" t="s">
        <v>208</v>
      </c>
      <c r="E103" s="194" t="s">
        <v>6064</v>
      </c>
      <c r="F103" s="195" t="s">
        <v>6065</v>
      </c>
      <c r="G103" s="196" t="s">
        <v>862</v>
      </c>
      <c r="H103" s="197">
        <v>25</v>
      </c>
      <c r="I103" s="198"/>
      <c r="J103" s="199">
        <f t="shared" si="0"/>
        <v>0</v>
      </c>
      <c r="K103" s="195" t="s">
        <v>19</v>
      </c>
      <c r="L103" s="40"/>
      <c r="M103" s="200" t="s">
        <v>19</v>
      </c>
      <c r="N103" s="201" t="s">
        <v>43</v>
      </c>
      <c r="O103" s="65"/>
      <c r="P103" s="202">
        <f t="shared" si="1"/>
        <v>0</v>
      </c>
      <c r="Q103" s="202">
        <v>0</v>
      </c>
      <c r="R103" s="202">
        <f t="shared" si="2"/>
        <v>0</v>
      </c>
      <c r="S103" s="202">
        <v>0</v>
      </c>
      <c r="T103" s="203">
        <f t="shared" si="3"/>
        <v>0</v>
      </c>
      <c r="U103" s="35"/>
      <c r="V103" s="35"/>
      <c r="W103" s="35"/>
      <c r="X103" s="35"/>
      <c r="Y103" s="35"/>
      <c r="Z103" s="35"/>
      <c r="AA103" s="35"/>
      <c r="AB103" s="35"/>
      <c r="AC103" s="35"/>
      <c r="AD103" s="35"/>
      <c r="AE103" s="35"/>
      <c r="AR103" s="204" t="s">
        <v>212</v>
      </c>
      <c r="AT103" s="204" t="s">
        <v>208</v>
      </c>
      <c r="AU103" s="204" t="s">
        <v>82</v>
      </c>
      <c r="AY103" s="18" t="s">
        <v>206</v>
      </c>
      <c r="BE103" s="205">
        <f t="shared" si="4"/>
        <v>0</v>
      </c>
      <c r="BF103" s="205">
        <f t="shared" si="5"/>
        <v>0</v>
      </c>
      <c r="BG103" s="205">
        <f t="shared" si="6"/>
        <v>0</v>
      </c>
      <c r="BH103" s="205">
        <f t="shared" si="7"/>
        <v>0</v>
      </c>
      <c r="BI103" s="205">
        <f t="shared" si="8"/>
        <v>0</v>
      </c>
      <c r="BJ103" s="18" t="s">
        <v>80</v>
      </c>
      <c r="BK103" s="205">
        <f t="shared" si="9"/>
        <v>0</v>
      </c>
      <c r="BL103" s="18" t="s">
        <v>212</v>
      </c>
      <c r="BM103" s="204" t="s">
        <v>432</v>
      </c>
    </row>
    <row r="104" spans="1:65" s="2" customFormat="1" ht="16.5" customHeight="1">
      <c r="A104" s="35"/>
      <c r="B104" s="36"/>
      <c r="C104" s="193" t="s">
        <v>1243</v>
      </c>
      <c r="D104" s="193" t="s">
        <v>208</v>
      </c>
      <c r="E104" s="194" t="s">
        <v>6066</v>
      </c>
      <c r="F104" s="195" t="s">
        <v>6067</v>
      </c>
      <c r="G104" s="196" t="s">
        <v>862</v>
      </c>
      <c r="H104" s="197">
        <v>69</v>
      </c>
      <c r="I104" s="198"/>
      <c r="J104" s="199">
        <f t="shared" si="0"/>
        <v>0</v>
      </c>
      <c r="K104" s="195" t="s">
        <v>19</v>
      </c>
      <c r="L104" s="40"/>
      <c r="M104" s="200" t="s">
        <v>19</v>
      </c>
      <c r="N104" s="201" t="s">
        <v>43</v>
      </c>
      <c r="O104" s="65"/>
      <c r="P104" s="202">
        <f t="shared" si="1"/>
        <v>0</v>
      </c>
      <c r="Q104" s="202">
        <v>0</v>
      </c>
      <c r="R104" s="202">
        <f t="shared" si="2"/>
        <v>0</v>
      </c>
      <c r="S104" s="202">
        <v>0</v>
      </c>
      <c r="T104" s="203">
        <f t="shared" si="3"/>
        <v>0</v>
      </c>
      <c r="U104" s="35"/>
      <c r="V104" s="35"/>
      <c r="W104" s="35"/>
      <c r="X104" s="35"/>
      <c r="Y104" s="35"/>
      <c r="Z104" s="35"/>
      <c r="AA104" s="35"/>
      <c r="AB104" s="35"/>
      <c r="AC104" s="35"/>
      <c r="AD104" s="35"/>
      <c r="AE104" s="35"/>
      <c r="AR104" s="204" t="s">
        <v>212</v>
      </c>
      <c r="AT104" s="204" t="s">
        <v>208</v>
      </c>
      <c r="AU104" s="204" t="s">
        <v>82</v>
      </c>
      <c r="AY104" s="18" t="s">
        <v>206</v>
      </c>
      <c r="BE104" s="205">
        <f t="shared" si="4"/>
        <v>0</v>
      </c>
      <c r="BF104" s="205">
        <f t="shared" si="5"/>
        <v>0</v>
      </c>
      <c r="BG104" s="205">
        <f t="shared" si="6"/>
        <v>0</v>
      </c>
      <c r="BH104" s="205">
        <f t="shared" si="7"/>
        <v>0</v>
      </c>
      <c r="BI104" s="205">
        <f t="shared" si="8"/>
        <v>0</v>
      </c>
      <c r="BJ104" s="18" t="s">
        <v>80</v>
      </c>
      <c r="BK104" s="205">
        <f t="shared" si="9"/>
        <v>0</v>
      </c>
      <c r="BL104" s="18" t="s">
        <v>212</v>
      </c>
      <c r="BM104" s="204" t="s">
        <v>444</v>
      </c>
    </row>
    <row r="105" spans="1:65" s="2" customFormat="1" ht="16.5" customHeight="1">
      <c r="A105" s="35"/>
      <c r="B105" s="36"/>
      <c r="C105" s="193" t="s">
        <v>1246</v>
      </c>
      <c r="D105" s="193" t="s">
        <v>208</v>
      </c>
      <c r="E105" s="194" t="s">
        <v>6068</v>
      </c>
      <c r="F105" s="195" t="s">
        <v>6069</v>
      </c>
      <c r="G105" s="196" t="s">
        <v>862</v>
      </c>
      <c r="H105" s="197">
        <v>1</v>
      </c>
      <c r="I105" s="198"/>
      <c r="J105" s="199">
        <f t="shared" si="0"/>
        <v>0</v>
      </c>
      <c r="K105" s="195" t="s">
        <v>19</v>
      </c>
      <c r="L105" s="40"/>
      <c r="M105" s="200" t="s">
        <v>19</v>
      </c>
      <c r="N105" s="201" t="s">
        <v>43</v>
      </c>
      <c r="O105" s="65"/>
      <c r="P105" s="202">
        <f t="shared" si="1"/>
        <v>0</v>
      </c>
      <c r="Q105" s="202">
        <v>0</v>
      </c>
      <c r="R105" s="202">
        <f t="shared" si="2"/>
        <v>0</v>
      </c>
      <c r="S105" s="202">
        <v>0</v>
      </c>
      <c r="T105" s="203">
        <f t="shared" si="3"/>
        <v>0</v>
      </c>
      <c r="U105" s="35"/>
      <c r="V105" s="35"/>
      <c r="W105" s="35"/>
      <c r="X105" s="35"/>
      <c r="Y105" s="35"/>
      <c r="Z105" s="35"/>
      <c r="AA105" s="35"/>
      <c r="AB105" s="35"/>
      <c r="AC105" s="35"/>
      <c r="AD105" s="35"/>
      <c r="AE105" s="35"/>
      <c r="AR105" s="204" t="s">
        <v>212</v>
      </c>
      <c r="AT105" s="204" t="s">
        <v>208</v>
      </c>
      <c r="AU105" s="204" t="s">
        <v>82</v>
      </c>
      <c r="AY105" s="18" t="s">
        <v>206</v>
      </c>
      <c r="BE105" s="205">
        <f t="shared" si="4"/>
        <v>0</v>
      </c>
      <c r="BF105" s="205">
        <f t="shared" si="5"/>
        <v>0</v>
      </c>
      <c r="BG105" s="205">
        <f t="shared" si="6"/>
        <v>0</v>
      </c>
      <c r="BH105" s="205">
        <f t="shared" si="7"/>
        <v>0</v>
      </c>
      <c r="BI105" s="205">
        <f t="shared" si="8"/>
        <v>0</v>
      </c>
      <c r="BJ105" s="18" t="s">
        <v>80</v>
      </c>
      <c r="BK105" s="205">
        <f t="shared" si="9"/>
        <v>0</v>
      </c>
      <c r="BL105" s="18" t="s">
        <v>212</v>
      </c>
      <c r="BM105" s="204" t="s">
        <v>456</v>
      </c>
    </row>
    <row r="106" spans="1:65" s="2" customFormat="1" ht="16.5" customHeight="1">
      <c r="A106" s="35"/>
      <c r="B106" s="36"/>
      <c r="C106" s="193" t="s">
        <v>304</v>
      </c>
      <c r="D106" s="193" t="s">
        <v>208</v>
      </c>
      <c r="E106" s="194" t="s">
        <v>6070</v>
      </c>
      <c r="F106" s="195" t="s">
        <v>6071</v>
      </c>
      <c r="G106" s="196" t="s">
        <v>862</v>
      </c>
      <c r="H106" s="197">
        <v>1</v>
      </c>
      <c r="I106" s="198"/>
      <c r="J106" s="199">
        <f t="shared" si="0"/>
        <v>0</v>
      </c>
      <c r="K106" s="195" t="s">
        <v>19</v>
      </c>
      <c r="L106" s="40"/>
      <c r="M106" s="200" t="s">
        <v>19</v>
      </c>
      <c r="N106" s="201" t="s">
        <v>43</v>
      </c>
      <c r="O106" s="65"/>
      <c r="P106" s="202">
        <f t="shared" si="1"/>
        <v>0</v>
      </c>
      <c r="Q106" s="202">
        <v>0</v>
      </c>
      <c r="R106" s="202">
        <f t="shared" si="2"/>
        <v>0</v>
      </c>
      <c r="S106" s="202">
        <v>0</v>
      </c>
      <c r="T106" s="203">
        <f t="shared" si="3"/>
        <v>0</v>
      </c>
      <c r="U106" s="35"/>
      <c r="V106" s="35"/>
      <c r="W106" s="35"/>
      <c r="X106" s="35"/>
      <c r="Y106" s="35"/>
      <c r="Z106" s="35"/>
      <c r="AA106" s="35"/>
      <c r="AB106" s="35"/>
      <c r="AC106" s="35"/>
      <c r="AD106" s="35"/>
      <c r="AE106" s="35"/>
      <c r="AR106" s="204" t="s">
        <v>212</v>
      </c>
      <c r="AT106" s="204" t="s">
        <v>208</v>
      </c>
      <c r="AU106" s="204" t="s">
        <v>82</v>
      </c>
      <c r="AY106" s="18" t="s">
        <v>206</v>
      </c>
      <c r="BE106" s="205">
        <f t="shared" si="4"/>
        <v>0</v>
      </c>
      <c r="BF106" s="205">
        <f t="shared" si="5"/>
        <v>0</v>
      </c>
      <c r="BG106" s="205">
        <f t="shared" si="6"/>
        <v>0</v>
      </c>
      <c r="BH106" s="205">
        <f t="shared" si="7"/>
        <v>0</v>
      </c>
      <c r="BI106" s="205">
        <f t="shared" si="8"/>
        <v>0</v>
      </c>
      <c r="BJ106" s="18" t="s">
        <v>80</v>
      </c>
      <c r="BK106" s="205">
        <f t="shared" si="9"/>
        <v>0</v>
      </c>
      <c r="BL106" s="18" t="s">
        <v>212</v>
      </c>
      <c r="BM106" s="204" t="s">
        <v>594</v>
      </c>
    </row>
    <row r="107" spans="1:65" s="2" customFormat="1" ht="16.5" customHeight="1">
      <c r="A107" s="35"/>
      <c r="B107" s="36"/>
      <c r="C107" s="193" t="s">
        <v>1251</v>
      </c>
      <c r="D107" s="193" t="s">
        <v>208</v>
      </c>
      <c r="E107" s="194" t="s">
        <v>6072</v>
      </c>
      <c r="F107" s="195" t="s">
        <v>6073</v>
      </c>
      <c r="G107" s="196" t="s">
        <v>862</v>
      </c>
      <c r="H107" s="197">
        <v>48</v>
      </c>
      <c r="I107" s="198"/>
      <c r="J107" s="199">
        <f t="shared" si="0"/>
        <v>0</v>
      </c>
      <c r="K107" s="195" t="s">
        <v>19</v>
      </c>
      <c r="L107" s="40"/>
      <c r="M107" s="200" t="s">
        <v>19</v>
      </c>
      <c r="N107" s="201" t="s">
        <v>43</v>
      </c>
      <c r="O107" s="65"/>
      <c r="P107" s="202">
        <f t="shared" si="1"/>
        <v>0</v>
      </c>
      <c r="Q107" s="202">
        <v>0</v>
      </c>
      <c r="R107" s="202">
        <f t="shared" si="2"/>
        <v>0</v>
      </c>
      <c r="S107" s="202">
        <v>0</v>
      </c>
      <c r="T107" s="203">
        <f t="shared" si="3"/>
        <v>0</v>
      </c>
      <c r="U107" s="35"/>
      <c r="V107" s="35"/>
      <c r="W107" s="35"/>
      <c r="X107" s="35"/>
      <c r="Y107" s="35"/>
      <c r="Z107" s="35"/>
      <c r="AA107" s="35"/>
      <c r="AB107" s="35"/>
      <c r="AC107" s="35"/>
      <c r="AD107" s="35"/>
      <c r="AE107" s="35"/>
      <c r="AR107" s="204" t="s">
        <v>212</v>
      </c>
      <c r="AT107" s="204" t="s">
        <v>208</v>
      </c>
      <c r="AU107" s="204" t="s">
        <v>82</v>
      </c>
      <c r="AY107" s="18" t="s">
        <v>206</v>
      </c>
      <c r="BE107" s="205">
        <f t="shared" si="4"/>
        <v>0</v>
      </c>
      <c r="BF107" s="205">
        <f t="shared" si="5"/>
        <v>0</v>
      </c>
      <c r="BG107" s="205">
        <f t="shared" si="6"/>
        <v>0</v>
      </c>
      <c r="BH107" s="205">
        <f t="shared" si="7"/>
        <v>0</v>
      </c>
      <c r="BI107" s="205">
        <f t="shared" si="8"/>
        <v>0</v>
      </c>
      <c r="BJ107" s="18" t="s">
        <v>80</v>
      </c>
      <c r="BK107" s="205">
        <f t="shared" si="9"/>
        <v>0</v>
      </c>
      <c r="BL107" s="18" t="s">
        <v>212</v>
      </c>
      <c r="BM107" s="204" t="s">
        <v>602</v>
      </c>
    </row>
    <row r="108" spans="1:65" s="2" customFormat="1" ht="16.5" customHeight="1">
      <c r="A108" s="35"/>
      <c r="B108" s="36"/>
      <c r="C108" s="193" t="s">
        <v>1254</v>
      </c>
      <c r="D108" s="193" t="s">
        <v>208</v>
      </c>
      <c r="E108" s="194" t="s">
        <v>6074</v>
      </c>
      <c r="F108" s="195" t="s">
        <v>6075</v>
      </c>
      <c r="G108" s="196" t="s">
        <v>220</v>
      </c>
      <c r="H108" s="197">
        <v>25</v>
      </c>
      <c r="I108" s="198"/>
      <c r="J108" s="199">
        <f t="shared" si="0"/>
        <v>0</v>
      </c>
      <c r="K108" s="195" t="s">
        <v>19</v>
      </c>
      <c r="L108" s="40"/>
      <c r="M108" s="200" t="s">
        <v>19</v>
      </c>
      <c r="N108" s="201" t="s">
        <v>43</v>
      </c>
      <c r="O108" s="65"/>
      <c r="P108" s="202">
        <f t="shared" si="1"/>
        <v>0</v>
      </c>
      <c r="Q108" s="202">
        <v>0</v>
      </c>
      <c r="R108" s="202">
        <f t="shared" si="2"/>
        <v>0</v>
      </c>
      <c r="S108" s="202">
        <v>0</v>
      </c>
      <c r="T108" s="203">
        <f t="shared" si="3"/>
        <v>0</v>
      </c>
      <c r="U108" s="35"/>
      <c r="V108" s="35"/>
      <c r="W108" s="35"/>
      <c r="X108" s="35"/>
      <c r="Y108" s="35"/>
      <c r="Z108" s="35"/>
      <c r="AA108" s="35"/>
      <c r="AB108" s="35"/>
      <c r="AC108" s="35"/>
      <c r="AD108" s="35"/>
      <c r="AE108" s="35"/>
      <c r="AR108" s="204" t="s">
        <v>212</v>
      </c>
      <c r="AT108" s="204" t="s">
        <v>208</v>
      </c>
      <c r="AU108" s="204" t="s">
        <v>82</v>
      </c>
      <c r="AY108" s="18" t="s">
        <v>206</v>
      </c>
      <c r="BE108" s="205">
        <f t="shared" si="4"/>
        <v>0</v>
      </c>
      <c r="BF108" s="205">
        <f t="shared" si="5"/>
        <v>0</v>
      </c>
      <c r="BG108" s="205">
        <f t="shared" si="6"/>
        <v>0</v>
      </c>
      <c r="BH108" s="205">
        <f t="shared" si="7"/>
        <v>0</v>
      </c>
      <c r="BI108" s="205">
        <f t="shared" si="8"/>
        <v>0</v>
      </c>
      <c r="BJ108" s="18" t="s">
        <v>80</v>
      </c>
      <c r="BK108" s="205">
        <f t="shared" si="9"/>
        <v>0</v>
      </c>
      <c r="BL108" s="18" t="s">
        <v>212</v>
      </c>
      <c r="BM108" s="204" t="s">
        <v>734</v>
      </c>
    </row>
    <row r="109" spans="1:65" s="2" customFormat="1" ht="16.5" customHeight="1">
      <c r="A109" s="35"/>
      <c r="B109" s="36"/>
      <c r="C109" s="193" t="s">
        <v>1257</v>
      </c>
      <c r="D109" s="193" t="s">
        <v>208</v>
      </c>
      <c r="E109" s="194" t="s">
        <v>6076</v>
      </c>
      <c r="F109" s="195" t="s">
        <v>6077</v>
      </c>
      <c r="G109" s="196" t="s">
        <v>220</v>
      </c>
      <c r="H109" s="197">
        <v>155</v>
      </c>
      <c r="I109" s="198"/>
      <c r="J109" s="199">
        <f t="shared" si="0"/>
        <v>0</v>
      </c>
      <c r="K109" s="195" t="s">
        <v>19</v>
      </c>
      <c r="L109" s="40"/>
      <c r="M109" s="200" t="s">
        <v>19</v>
      </c>
      <c r="N109" s="201" t="s">
        <v>43</v>
      </c>
      <c r="O109" s="65"/>
      <c r="P109" s="202">
        <f t="shared" si="1"/>
        <v>0</v>
      </c>
      <c r="Q109" s="202">
        <v>0</v>
      </c>
      <c r="R109" s="202">
        <f t="shared" si="2"/>
        <v>0</v>
      </c>
      <c r="S109" s="202">
        <v>0</v>
      </c>
      <c r="T109" s="203">
        <f t="shared" si="3"/>
        <v>0</v>
      </c>
      <c r="U109" s="35"/>
      <c r="V109" s="35"/>
      <c r="W109" s="35"/>
      <c r="X109" s="35"/>
      <c r="Y109" s="35"/>
      <c r="Z109" s="35"/>
      <c r="AA109" s="35"/>
      <c r="AB109" s="35"/>
      <c r="AC109" s="35"/>
      <c r="AD109" s="35"/>
      <c r="AE109" s="35"/>
      <c r="AR109" s="204" t="s">
        <v>212</v>
      </c>
      <c r="AT109" s="204" t="s">
        <v>208</v>
      </c>
      <c r="AU109" s="204" t="s">
        <v>82</v>
      </c>
      <c r="AY109" s="18" t="s">
        <v>206</v>
      </c>
      <c r="BE109" s="205">
        <f t="shared" si="4"/>
        <v>0</v>
      </c>
      <c r="BF109" s="205">
        <f t="shared" si="5"/>
        <v>0</v>
      </c>
      <c r="BG109" s="205">
        <f t="shared" si="6"/>
        <v>0</v>
      </c>
      <c r="BH109" s="205">
        <f t="shared" si="7"/>
        <v>0</v>
      </c>
      <c r="BI109" s="205">
        <f t="shared" si="8"/>
        <v>0</v>
      </c>
      <c r="BJ109" s="18" t="s">
        <v>80</v>
      </c>
      <c r="BK109" s="205">
        <f t="shared" si="9"/>
        <v>0</v>
      </c>
      <c r="BL109" s="18" t="s">
        <v>212</v>
      </c>
      <c r="BM109" s="204" t="s">
        <v>741</v>
      </c>
    </row>
    <row r="110" spans="1:65" s="2" customFormat="1" ht="16.5" customHeight="1">
      <c r="A110" s="35"/>
      <c r="B110" s="36"/>
      <c r="C110" s="193" t="s">
        <v>1260</v>
      </c>
      <c r="D110" s="193" t="s">
        <v>208</v>
      </c>
      <c r="E110" s="194" t="s">
        <v>6078</v>
      </c>
      <c r="F110" s="195" t="s">
        <v>6079</v>
      </c>
      <c r="G110" s="196" t="s">
        <v>220</v>
      </c>
      <c r="H110" s="197">
        <v>150</v>
      </c>
      <c r="I110" s="198"/>
      <c r="J110" s="199">
        <f t="shared" si="0"/>
        <v>0</v>
      </c>
      <c r="K110" s="195" t="s">
        <v>19</v>
      </c>
      <c r="L110" s="40"/>
      <c r="M110" s="200" t="s">
        <v>19</v>
      </c>
      <c r="N110" s="201" t="s">
        <v>43</v>
      </c>
      <c r="O110" s="65"/>
      <c r="P110" s="202">
        <f t="shared" si="1"/>
        <v>0</v>
      </c>
      <c r="Q110" s="202">
        <v>0</v>
      </c>
      <c r="R110" s="202">
        <f t="shared" si="2"/>
        <v>0</v>
      </c>
      <c r="S110" s="202">
        <v>0</v>
      </c>
      <c r="T110" s="203">
        <f t="shared" si="3"/>
        <v>0</v>
      </c>
      <c r="U110" s="35"/>
      <c r="V110" s="35"/>
      <c r="W110" s="35"/>
      <c r="X110" s="35"/>
      <c r="Y110" s="35"/>
      <c r="Z110" s="35"/>
      <c r="AA110" s="35"/>
      <c r="AB110" s="35"/>
      <c r="AC110" s="35"/>
      <c r="AD110" s="35"/>
      <c r="AE110" s="35"/>
      <c r="AR110" s="204" t="s">
        <v>212</v>
      </c>
      <c r="AT110" s="204" t="s">
        <v>208</v>
      </c>
      <c r="AU110" s="204" t="s">
        <v>82</v>
      </c>
      <c r="AY110" s="18" t="s">
        <v>206</v>
      </c>
      <c r="BE110" s="205">
        <f t="shared" si="4"/>
        <v>0</v>
      </c>
      <c r="BF110" s="205">
        <f t="shared" si="5"/>
        <v>0</v>
      </c>
      <c r="BG110" s="205">
        <f t="shared" si="6"/>
        <v>0</v>
      </c>
      <c r="BH110" s="205">
        <f t="shared" si="7"/>
        <v>0</v>
      </c>
      <c r="BI110" s="205">
        <f t="shared" si="8"/>
        <v>0</v>
      </c>
      <c r="BJ110" s="18" t="s">
        <v>80</v>
      </c>
      <c r="BK110" s="205">
        <f t="shared" si="9"/>
        <v>0</v>
      </c>
      <c r="BL110" s="18" t="s">
        <v>212</v>
      </c>
      <c r="BM110" s="204" t="s">
        <v>745</v>
      </c>
    </row>
    <row r="111" spans="1:65" s="2" customFormat="1" ht="16.5" customHeight="1">
      <c r="A111" s="35"/>
      <c r="B111" s="36"/>
      <c r="C111" s="193" t="s">
        <v>1263</v>
      </c>
      <c r="D111" s="193" t="s">
        <v>208</v>
      </c>
      <c r="E111" s="194" t="s">
        <v>6080</v>
      </c>
      <c r="F111" s="195" t="s">
        <v>6081</v>
      </c>
      <c r="G111" s="196" t="s">
        <v>862</v>
      </c>
      <c r="H111" s="197">
        <v>1</v>
      </c>
      <c r="I111" s="198"/>
      <c r="J111" s="199">
        <f t="shared" si="0"/>
        <v>0</v>
      </c>
      <c r="K111" s="195" t="s">
        <v>19</v>
      </c>
      <c r="L111" s="40"/>
      <c r="M111" s="200" t="s">
        <v>19</v>
      </c>
      <c r="N111" s="201" t="s">
        <v>43</v>
      </c>
      <c r="O111" s="65"/>
      <c r="P111" s="202">
        <f t="shared" si="1"/>
        <v>0</v>
      </c>
      <c r="Q111" s="202">
        <v>0</v>
      </c>
      <c r="R111" s="202">
        <f t="shared" si="2"/>
        <v>0</v>
      </c>
      <c r="S111" s="202">
        <v>0</v>
      </c>
      <c r="T111" s="203">
        <f t="shared" si="3"/>
        <v>0</v>
      </c>
      <c r="U111" s="35"/>
      <c r="V111" s="35"/>
      <c r="W111" s="35"/>
      <c r="X111" s="35"/>
      <c r="Y111" s="35"/>
      <c r="Z111" s="35"/>
      <c r="AA111" s="35"/>
      <c r="AB111" s="35"/>
      <c r="AC111" s="35"/>
      <c r="AD111" s="35"/>
      <c r="AE111" s="35"/>
      <c r="AR111" s="204" t="s">
        <v>212</v>
      </c>
      <c r="AT111" s="204" t="s">
        <v>208</v>
      </c>
      <c r="AU111" s="204" t="s">
        <v>82</v>
      </c>
      <c r="AY111" s="18" t="s">
        <v>206</v>
      </c>
      <c r="BE111" s="205">
        <f t="shared" si="4"/>
        <v>0</v>
      </c>
      <c r="BF111" s="205">
        <f t="shared" si="5"/>
        <v>0</v>
      </c>
      <c r="BG111" s="205">
        <f t="shared" si="6"/>
        <v>0</v>
      </c>
      <c r="BH111" s="205">
        <f t="shared" si="7"/>
        <v>0</v>
      </c>
      <c r="BI111" s="205">
        <f t="shared" si="8"/>
        <v>0</v>
      </c>
      <c r="BJ111" s="18" t="s">
        <v>80</v>
      </c>
      <c r="BK111" s="205">
        <f t="shared" si="9"/>
        <v>0</v>
      </c>
      <c r="BL111" s="18" t="s">
        <v>212</v>
      </c>
      <c r="BM111" s="204" t="s">
        <v>749</v>
      </c>
    </row>
    <row r="112" spans="1:65" s="2" customFormat="1" ht="16.5" customHeight="1">
      <c r="A112" s="35"/>
      <c r="B112" s="36"/>
      <c r="C112" s="193" t="s">
        <v>1266</v>
      </c>
      <c r="D112" s="193" t="s">
        <v>208</v>
      </c>
      <c r="E112" s="194" t="s">
        <v>6082</v>
      </c>
      <c r="F112" s="195" t="s">
        <v>6083</v>
      </c>
      <c r="G112" s="196" t="s">
        <v>862</v>
      </c>
      <c r="H112" s="197">
        <v>7</v>
      </c>
      <c r="I112" s="198"/>
      <c r="J112" s="199">
        <f t="shared" si="0"/>
        <v>0</v>
      </c>
      <c r="K112" s="195" t="s">
        <v>19</v>
      </c>
      <c r="L112" s="40"/>
      <c r="M112" s="200" t="s">
        <v>19</v>
      </c>
      <c r="N112" s="201" t="s">
        <v>43</v>
      </c>
      <c r="O112" s="65"/>
      <c r="P112" s="202">
        <f t="shared" si="1"/>
        <v>0</v>
      </c>
      <c r="Q112" s="202">
        <v>0</v>
      </c>
      <c r="R112" s="202">
        <f t="shared" si="2"/>
        <v>0</v>
      </c>
      <c r="S112" s="202">
        <v>0</v>
      </c>
      <c r="T112" s="203">
        <f t="shared" si="3"/>
        <v>0</v>
      </c>
      <c r="U112" s="35"/>
      <c r="V112" s="35"/>
      <c r="W112" s="35"/>
      <c r="X112" s="35"/>
      <c r="Y112" s="35"/>
      <c r="Z112" s="35"/>
      <c r="AA112" s="35"/>
      <c r="AB112" s="35"/>
      <c r="AC112" s="35"/>
      <c r="AD112" s="35"/>
      <c r="AE112" s="35"/>
      <c r="AR112" s="204" t="s">
        <v>212</v>
      </c>
      <c r="AT112" s="204" t="s">
        <v>208</v>
      </c>
      <c r="AU112" s="204" t="s">
        <v>82</v>
      </c>
      <c r="AY112" s="18" t="s">
        <v>206</v>
      </c>
      <c r="BE112" s="205">
        <f t="shared" si="4"/>
        <v>0</v>
      </c>
      <c r="BF112" s="205">
        <f t="shared" si="5"/>
        <v>0</v>
      </c>
      <c r="BG112" s="205">
        <f t="shared" si="6"/>
        <v>0</v>
      </c>
      <c r="BH112" s="205">
        <f t="shared" si="7"/>
        <v>0</v>
      </c>
      <c r="BI112" s="205">
        <f t="shared" si="8"/>
        <v>0</v>
      </c>
      <c r="BJ112" s="18" t="s">
        <v>80</v>
      </c>
      <c r="BK112" s="205">
        <f t="shared" si="9"/>
        <v>0</v>
      </c>
      <c r="BL112" s="18" t="s">
        <v>212</v>
      </c>
      <c r="BM112" s="204" t="s">
        <v>753</v>
      </c>
    </row>
    <row r="113" spans="1:65" s="2" customFormat="1" ht="16.5" customHeight="1">
      <c r="A113" s="35"/>
      <c r="B113" s="36"/>
      <c r="C113" s="193" t="s">
        <v>1269</v>
      </c>
      <c r="D113" s="193" t="s">
        <v>208</v>
      </c>
      <c r="E113" s="194" t="s">
        <v>6084</v>
      </c>
      <c r="F113" s="195" t="s">
        <v>6085</v>
      </c>
      <c r="G113" s="196" t="s">
        <v>862</v>
      </c>
      <c r="H113" s="197">
        <v>21</v>
      </c>
      <c r="I113" s="198"/>
      <c r="J113" s="199">
        <f t="shared" si="0"/>
        <v>0</v>
      </c>
      <c r="K113" s="195" t="s">
        <v>19</v>
      </c>
      <c r="L113" s="40"/>
      <c r="M113" s="200" t="s">
        <v>19</v>
      </c>
      <c r="N113" s="201" t="s">
        <v>43</v>
      </c>
      <c r="O113" s="65"/>
      <c r="P113" s="202">
        <f t="shared" si="1"/>
        <v>0</v>
      </c>
      <c r="Q113" s="202">
        <v>0</v>
      </c>
      <c r="R113" s="202">
        <f t="shared" si="2"/>
        <v>0</v>
      </c>
      <c r="S113" s="202">
        <v>0</v>
      </c>
      <c r="T113" s="203">
        <f t="shared" si="3"/>
        <v>0</v>
      </c>
      <c r="U113" s="35"/>
      <c r="V113" s="35"/>
      <c r="W113" s="35"/>
      <c r="X113" s="35"/>
      <c r="Y113" s="35"/>
      <c r="Z113" s="35"/>
      <c r="AA113" s="35"/>
      <c r="AB113" s="35"/>
      <c r="AC113" s="35"/>
      <c r="AD113" s="35"/>
      <c r="AE113" s="35"/>
      <c r="AR113" s="204" t="s">
        <v>212</v>
      </c>
      <c r="AT113" s="204" t="s">
        <v>208</v>
      </c>
      <c r="AU113" s="204" t="s">
        <v>82</v>
      </c>
      <c r="AY113" s="18" t="s">
        <v>206</v>
      </c>
      <c r="BE113" s="205">
        <f t="shared" si="4"/>
        <v>0</v>
      </c>
      <c r="BF113" s="205">
        <f t="shared" si="5"/>
        <v>0</v>
      </c>
      <c r="BG113" s="205">
        <f t="shared" si="6"/>
        <v>0</v>
      </c>
      <c r="BH113" s="205">
        <f t="shared" si="7"/>
        <v>0</v>
      </c>
      <c r="BI113" s="205">
        <f t="shared" si="8"/>
        <v>0</v>
      </c>
      <c r="BJ113" s="18" t="s">
        <v>80</v>
      </c>
      <c r="BK113" s="205">
        <f t="shared" si="9"/>
        <v>0</v>
      </c>
      <c r="BL113" s="18" t="s">
        <v>212</v>
      </c>
      <c r="BM113" s="204" t="s">
        <v>762</v>
      </c>
    </row>
    <row r="114" spans="1:65" s="2" customFormat="1" ht="16.5" customHeight="1">
      <c r="A114" s="35"/>
      <c r="B114" s="36"/>
      <c r="C114" s="193" t="s">
        <v>1272</v>
      </c>
      <c r="D114" s="193" t="s">
        <v>208</v>
      </c>
      <c r="E114" s="194" t="s">
        <v>6086</v>
      </c>
      <c r="F114" s="195" t="s">
        <v>6087</v>
      </c>
      <c r="G114" s="196" t="s">
        <v>862</v>
      </c>
      <c r="H114" s="197">
        <v>5</v>
      </c>
      <c r="I114" s="198"/>
      <c r="J114" s="199">
        <f t="shared" si="0"/>
        <v>0</v>
      </c>
      <c r="K114" s="195" t="s">
        <v>19</v>
      </c>
      <c r="L114" s="40"/>
      <c r="M114" s="200" t="s">
        <v>19</v>
      </c>
      <c r="N114" s="201" t="s">
        <v>43</v>
      </c>
      <c r="O114" s="65"/>
      <c r="P114" s="202">
        <f t="shared" si="1"/>
        <v>0</v>
      </c>
      <c r="Q114" s="202">
        <v>0</v>
      </c>
      <c r="R114" s="202">
        <f t="shared" si="2"/>
        <v>0</v>
      </c>
      <c r="S114" s="202">
        <v>0</v>
      </c>
      <c r="T114" s="203">
        <f t="shared" si="3"/>
        <v>0</v>
      </c>
      <c r="U114" s="35"/>
      <c r="V114" s="35"/>
      <c r="W114" s="35"/>
      <c r="X114" s="35"/>
      <c r="Y114" s="35"/>
      <c r="Z114" s="35"/>
      <c r="AA114" s="35"/>
      <c r="AB114" s="35"/>
      <c r="AC114" s="35"/>
      <c r="AD114" s="35"/>
      <c r="AE114" s="35"/>
      <c r="AR114" s="204" t="s">
        <v>212</v>
      </c>
      <c r="AT114" s="204" t="s">
        <v>208</v>
      </c>
      <c r="AU114" s="204" t="s">
        <v>82</v>
      </c>
      <c r="AY114" s="18" t="s">
        <v>206</v>
      </c>
      <c r="BE114" s="205">
        <f t="shared" si="4"/>
        <v>0</v>
      </c>
      <c r="BF114" s="205">
        <f t="shared" si="5"/>
        <v>0</v>
      </c>
      <c r="BG114" s="205">
        <f t="shared" si="6"/>
        <v>0</v>
      </c>
      <c r="BH114" s="205">
        <f t="shared" si="7"/>
        <v>0</v>
      </c>
      <c r="BI114" s="205">
        <f t="shared" si="8"/>
        <v>0</v>
      </c>
      <c r="BJ114" s="18" t="s">
        <v>80</v>
      </c>
      <c r="BK114" s="205">
        <f t="shared" si="9"/>
        <v>0</v>
      </c>
      <c r="BL114" s="18" t="s">
        <v>212</v>
      </c>
      <c r="BM114" s="204" t="s">
        <v>768</v>
      </c>
    </row>
    <row r="115" spans="1:65" s="2" customFormat="1" ht="16.5" customHeight="1">
      <c r="A115" s="35"/>
      <c r="B115" s="36"/>
      <c r="C115" s="193" t="s">
        <v>1275</v>
      </c>
      <c r="D115" s="193" t="s">
        <v>208</v>
      </c>
      <c r="E115" s="194" t="s">
        <v>6088</v>
      </c>
      <c r="F115" s="195" t="s">
        <v>6089</v>
      </c>
      <c r="G115" s="196" t="s">
        <v>862</v>
      </c>
      <c r="H115" s="197">
        <v>2</v>
      </c>
      <c r="I115" s="198"/>
      <c r="J115" s="199">
        <f t="shared" si="0"/>
        <v>0</v>
      </c>
      <c r="K115" s="195" t="s">
        <v>19</v>
      </c>
      <c r="L115" s="40"/>
      <c r="M115" s="200" t="s">
        <v>19</v>
      </c>
      <c r="N115" s="201" t="s">
        <v>43</v>
      </c>
      <c r="O115" s="65"/>
      <c r="P115" s="202">
        <f t="shared" si="1"/>
        <v>0</v>
      </c>
      <c r="Q115" s="202">
        <v>0</v>
      </c>
      <c r="R115" s="202">
        <f t="shared" si="2"/>
        <v>0</v>
      </c>
      <c r="S115" s="202">
        <v>0</v>
      </c>
      <c r="T115" s="203">
        <f t="shared" si="3"/>
        <v>0</v>
      </c>
      <c r="U115" s="35"/>
      <c r="V115" s="35"/>
      <c r="W115" s="35"/>
      <c r="X115" s="35"/>
      <c r="Y115" s="35"/>
      <c r="Z115" s="35"/>
      <c r="AA115" s="35"/>
      <c r="AB115" s="35"/>
      <c r="AC115" s="35"/>
      <c r="AD115" s="35"/>
      <c r="AE115" s="35"/>
      <c r="AR115" s="204" t="s">
        <v>212</v>
      </c>
      <c r="AT115" s="204" t="s">
        <v>208</v>
      </c>
      <c r="AU115" s="204" t="s">
        <v>82</v>
      </c>
      <c r="AY115" s="18" t="s">
        <v>206</v>
      </c>
      <c r="BE115" s="205">
        <f t="shared" si="4"/>
        <v>0</v>
      </c>
      <c r="BF115" s="205">
        <f t="shared" si="5"/>
        <v>0</v>
      </c>
      <c r="BG115" s="205">
        <f t="shared" si="6"/>
        <v>0</v>
      </c>
      <c r="BH115" s="205">
        <f t="shared" si="7"/>
        <v>0</v>
      </c>
      <c r="BI115" s="205">
        <f t="shared" si="8"/>
        <v>0</v>
      </c>
      <c r="BJ115" s="18" t="s">
        <v>80</v>
      </c>
      <c r="BK115" s="205">
        <f t="shared" si="9"/>
        <v>0</v>
      </c>
      <c r="BL115" s="18" t="s">
        <v>212</v>
      </c>
      <c r="BM115" s="204" t="s">
        <v>774</v>
      </c>
    </row>
    <row r="116" spans="1:65" s="2" customFormat="1" ht="16.5" customHeight="1">
      <c r="A116" s="35"/>
      <c r="B116" s="36"/>
      <c r="C116" s="193" t="s">
        <v>1278</v>
      </c>
      <c r="D116" s="193" t="s">
        <v>208</v>
      </c>
      <c r="E116" s="194" t="s">
        <v>6090</v>
      </c>
      <c r="F116" s="195" t="s">
        <v>6091</v>
      </c>
      <c r="G116" s="196" t="s">
        <v>862</v>
      </c>
      <c r="H116" s="197">
        <v>2</v>
      </c>
      <c r="I116" s="198"/>
      <c r="J116" s="199">
        <f t="shared" si="0"/>
        <v>0</v>
      </c>
      <c r="K116" s="195" t="s">
        <v>19</v>
      </c>
      <c r="L116" s="40"/>
      <c r="M116" s="200" t="s">
        <v>19</v>
      </c>
      <c r="N116" s="201" t="s">
        <v>43</v>
      </c>
      <c r="O116" s="65"/>
      <c r="P116" s="202">
        <f t="shared" si="1"/>
        <v>0</v>
      </c>
      <c r="Q116" s="202">
        <v>0</v>
      </c>
      <c r="R116" s="202">
        <f t="shared" si="2"/>
        <v>0</v>
      </c>
      <c r="S116" s="202">
        <v>0</v>
      </c>
      <c r="T116" s="203">
        <f t="shared" si="3"/>
        <v>0</v>
      </c>
      <c r="U116" s="35"/>
      <c r="V116" s="35"/>
      <c r="W116" s="35"/>
      <c r="X116" s="35"/>
      <c r="Y116" s="35"/>
      <c r="Z116" s="35"/>
      <c r="AA116" s="35"/>
      <c r="AB116" s="35"/>
      <c r="AC116" s="35"/>
      <c r="AD116" s="35"/>
      <c r="AE116" s="35"/>
      <c r="AR116" s="204" t="s">
        <v>212</v>
      </c>
      <c r="AT116" s="204" t="s">
        <v>208</v>
      </c>
      <c r="AU116" s="204" t="s">
        <v>82</v>
      </c>
      <c r="AY116" s="18" t="s">
        <v>206</v>
      </c>
      <c r="BE116" s="205">
        <f t="shared" si="4"/>
        <v>0</v>
      </c>
      <c r="BF116" s="205">
        <f t="shared" si="5"/>
        <v>0</v>
      </c>
      <c r="BG116" s="205">
        <f t="shared" si="6"/>
        <v>0</v>
      </c>
      <c r="BH116" s="205">
        <f t="shared" si="7"/>
        <v>0</v>
      </c>
      <c r="BI116" s="205">
        <f t="shared" si="8"/>
        <v>0</v>
      </c>
      <c r="BJ116" s="18" t="s">
        <v>80</v>
      </c>
      <c r="BK116" s="205">
        <f t="shared" si="9"/>
        <v>0</v>
      </c>
      <c r="BL116" s="18" t="s">
        <v>212</v>
      </c>
      <c r="BM116" s="204" t="s">
        <v>782</v>
      </c>
    </row>
    <row r="117" spans="1:65" s="2" customFormat="1" ht="16.5" customHeight="1">
      <c r="A117" s="35"/>
      <c r="B117" s="36"/>
      <c r="C117" s="193" t="s">
        <v>1281</v>
      </c>
      <c r="D117" s="193" t="s">
        <v>208</v>
      </c>
      <c r="E117" s="194" t="s">
        <v>6092</v>
      </c>
      <c r="F117" s="195" t="s">
        <v>6093</v>
      </c>
      <c r="G117" s="196" t="s">
        <v>220</v>
      </c>
      <c r="H117" s="197">
        <v>10</v>
      </c>
      <c r="I117" s="198"/>
      <c r="J117" s="199">
        <f t="shared" si="0"/>
        <v>0</v>
      </c>
      <c r="K117" s="195" t="s">
        <v>19</v>
      </c>
      <c r="L117" s="40"/>
      <c r="M117" s="200" t="s">
        <v>19</v>
      </c>
      <c r="N117" s="201" t="s">
        <v>43</v>
      </c>
      <c r="O117" s="65"/>
      <c r="P117" s="202">
        <f t="shared" si="1"/>
        <v>0</v>
      </c>
      <c r="Q117" s="202">
        <v>0</v>
      </c>
      <c r="R117" s="202">
        <f t="shared" si="2"/>
        <v>0</v>
      </c>
      <c r="S117" s="202">
        <v>0</v>
      </c>
      <c r="T117" s="203">
        <f t="shared" si="3"/>
        <v>0</v>
      </c>
      <c r="U117" s="35"/>
      <c r="V117" s="35"/>
      <c r="W117" s="35"/>
      <c r="X117" s="35"/>
      <c r="Y117" s="35"/>
      <c r="Z117" s="35"/>
      <c r="AA117" s="35"/>
      <c r="AB117" s="35"/>
      <c r="AC117" s="35"/>
      <c r="AD117" s="35"/>
      <c r="AE117" s="35"/>
      <c r="AR117" s="204" t="s">
        <v>212</v>
      </c>
      <c r="AT117" s="204" t="s">
        <v>208</v>
      </c>
      <c r="AU117" s="204" t="s">
        <v>82</v>
      </c>
      <c r="AY117" s="18" t="s">
        <v>206</v>
      </c>
      <c r="BE117" s="205">
        <f t="shared" si="4"/>
        <v>0</v>
      </c>
      <c r="BF117" s="205">
        <f t="shared" si="5"/>
        <v>0</v>
      </c>
      <c r="BG117" s="205">
        <f t="shared" si="6"/>
        <v>0</v>
      </c>
      <c r="BH117" s="205">
        <f t="shared" si="7"/>
        <v>0</v>
      </c>
      <c r="BI117" s="205">
        <f t="shared" si="8"/>
        <v>0</v>
      </c>
      <c r="BJ117" s="18" t="s">
        <v>80</v>
      </c>
      <c r="BK117" s="205">
        <f t="shared" si="9"/>
        <v>0</v>
      </c>
      <c r="BL117" s="18" t="s">
        <v>212</v>
      </c>
      <c r="BM117" s="204" t="s">
        <v>786</v>
      </c>
    </row>
    <row r="118" spans="1:65" s="2" customFormat="1" ht="16.5" customHeight="1">
      <c r="A118" s="35"/>
      <c r="B118" s="36"/>
      <c r="C118" s="193" t="s">
        <v>1284</v>
      </c>
      <c r="D118" s="193" t="s">
        <v>208</v>
      </c>
      <c r="E118" s="194" t="s">
        <v>6094</v>
      </c>
      <c r="F118" s="195" t="s">
        <v>6095</v>
      </c>
      <c r="G118" s="196" t="s">
        <v>220</v>
      </c>
      <c r="H118" s="197">
        <v>42</v>
      </c>
      <c r="I118" s="198"/>
      <c r="J118" s="199">
        <f t="shared" si="0"/>
        <v>0</v>
      </c>
      <c r="K118" s="195" t="s">
        <v>19</v>
      </c>
      <c r="L118" s="40"/>
      <c r="M118" s="200" t="s">
        <v>19</v>
      </c>
      <c r="N118" s="201" t="s">
        <v>43</v>
      </c>
      <c r="O118" s="65"/>
      <c r="P118" s="202">
        <f t="shared" si="1"/>
        <v>0</v>
      </c>
      <c r="Q118" s="202">
        <v>0</v>
      </c>
      <c r="R118" s="202">
        <f t="shared" si="2"/>
        <v>0</v>
      </c>
      <c r="S118" s="202">
        <v>0</v>
      </c>
      <c r="T118" s="203">
        <f t="shared" si="3"/>
        <v>0</v>
      </c>
      <c r="U118" s="35"/>
      <c r="V118" s="35"/>
      <c r="W118" s="35"/>
      <c r="X118" s="35"/>
      <c r="Y118" s="35"/>
      <c r="Z118" s="35"/>
      <c r="AA118" s="35"/>
      <c r="AB118" s="35"/>
      <c r="AC118" s="35"/>
      <c r="AD118" s="35"/>
      <c r="AE118" s="35"/>
      <c r="AR118" s="204" t="s">
        <v>212</v>
      </c>
      <c r="AT118" s="204" t="s">
        <v>208</v>
      </c>
      <c r="AU118" s="204" t="s">
        <v>82</v>
      </c>
      <c r="AY118" s="18" t="s">
        <v>206</v>
      </c>
      <c r="BE118" s="205">
        <f t="shared" si="4"/>
        <v>0</v>
      </c>
      <c r="BF118" s="205">
        <f t="shared" si="5"/>
        <v>0</v>
      </c>
      <c r="BG118" s="205">
        <f t="shared" si="6"/>
        <v>0</v>
      </c>
      <c r="BH118" s="205">
        <f t="shared" si="7"/>
        <v>0</v>
      </c>
      <c r="BI118" s="205">
        <f t="shared" si="8"/>
        <v>0</v>
      </c>
      <c r="BJ118" s="18" t="s">
        <v>80</v>
      </c>
      <c r="BK118" s="205">
        <f t="shared" si="9"/>
        <v>0</v>
      </c>
      <c r="BL118" s="18" t="s">
        <v>212</v>
      </c>
      <c r="BM118" s="204" t="s">
        <v>791</v>
      </c>
    </row>
    <row r="119" spans="1:65" s="2" customFormat="1" ht="16.5" customHeight="1">
      <c r="A119" s="35"/>
      <c r="B119" s="36"/>
      <c r="C119" s="193" t="s">
        <v>1289</v>
      </c>
      <c r="D119" s="193" t="s">
        <v>208</v>
      </c>
      <c r="E119" s="194" t="s">
        <v>6096</v>
      </c>
      <c r="F119" s="195" t="s">
        <v>6097</v>
      </c>
      <c r="G119" s="196" t="s">
        <v>220</v>
      </c>
      <c r="H119" s="197">
        <v>28</v>
      </c>
      <c r="I119" s="198"/>
      <c r="J119" s="199">
        <f t="shared" ref="J119:J150" si="10">ROUND(I119*H119,2)</f>
        <v>0</v>
      </c>
      <c r="K119" s="195" t="s">
        <v>19</v>
      </c>
      <c r="L119" s="40"/>
      <c r="M119" s="200" t="s">
        <v>19</v>
      </c>
      <c r="N119" s="201" t="s">
        <v>43</v>
      </c>
      <c r="O119" s="65"/>
      <c r="P119" s="202">
        <f t="shared" ref="P119:P150" si="11">O119*H119</f>
        <v>0</v>
      </c>
      <c r="Q119" s="202">
        <v>0</v>
      </c>
      <c r="R119" s="202">
        <f t="shared" ref="R119:R150" si="12">Q119*H119</f>
        <v>0</v>
      </c>
      <c r="S119" s="202">
        <v>0</v>
      </c>
      <c r="T119" s="203">
        <f t="shared" ref="T119:T150" si="13">S119*H119</f>
        <v>0</v>
      </c>
      <c r="U119" s="35"/>
      <c r="V119" s="35"/>
      <c r="W119" s="35"/>
      <c r="X119" s="35"/>
      <c r="Y119" s="35"/>
      <c r="Z119" s="35"/>
      <c r="AA119" s="35"/>
      <c r="AB119" s="35"/>
      <c r="AC119" s="35"/>
      <c r="AD119" s="35"/>
      <c r="AE119" s="35"/>
      <c r="AR119" s="204" t="s">
        <v>212</v>
      </c>
      <c r="AT119" s="204" t="s">
        <v>208</v>
      </c>
      <c r="AU119" s="204" t="s">
        <v>82</v>
      </c>
      <c r="AY119" s="18" t="s">
        <v>206</v>
      </c>
      <c r="BE119" s="205">
        <f t="shared" ref="BE119:BE150" si="14">IF(N119="základní",J119,0)</f>
        <v>0</v>
      </c>
      <c r="BF119" s="205">
        <f t="shared" ref="BF119:BF150" si="15">IF(N119="snížená",J119,0)</f>
        <v>0</v>
      </c>
      <c r="BG119" s="205">
        <f t="shared" ref="BG119:BG150" si="16">IF(N119="zákl. přenesená",J119,0)</f>
        <v>0</v>
      </c>
      <c r="BH119" s="205">
        <f t="shared" ref="BH119:BH150" si="17">IF(N119="sníž. přenesená",J119,0)</f>
        <v>0</v>
      </c>
      <c r="BI119" s="205">
        <f t="shared" ref="BI119:BI150" si="18">IF(N119="nulová",J119,0)</f>
        <v>0</v>
      </c>
      <c r="BJ119" s="18" t="s">
        <v>80</v>
      </c>
      <c r="BK119" s="205">
        <f t="shared" ref="BK119:BK150" si="19">ROUND(I119*H119,2)</f>
        <v>0</v>
      </c>
      <c r="BL119" s="18" t="s">
        <v>212</v>
      </c>
      <c r="BM119" s="204" t="s">
        <v>796</v>
      </c>
    </row>
    <row r="120" spans="1:65" s="2" customFormat="1" ht="16.5" customHeight="1">
      <c r="A120" s="35"/>
      <c r="B120" s="36"/>
      <c r="C120" s="193" t="s">
        <v>2194</v>
      </c>
      <c r="D120" s="193" t="s">
        <v>208</v>
      </c>
      <c r="E120" s="194" t="s">
        <v>6098</v>
      </c>
      <c r="F120" s="195" t="s">
        <v>6099</v>
      </c>
      <c r="G120" s="196" t="s">
        <v>220</v>
      </c>
      <c r="H120" s="197">
        <v>12</v>
      </c>
      <c r="I120" s="198"/>
      <c r="J120" s="199">
        <f t="shared" si="10"/>
        <v>0</v>
      </c>
      <c r="K120" s="195" t="s">
        <v>19</v>
      </c>
      <c r="L120" s="40"/>
      <c r="M120" s="200" t="s">
        <v>19</v>
      </c>
      <c r="N120" s="201" t="s">
        <v>43</v>
      </c>
      <c r="O120" s="65"/>
      <c r="P120" s="202">
        <f t="shared" si="11"/>
        <v>0</v>
      </c>
      <c r="Q120" s="202">
        <v>0</v>
      </c>
      <c r="R120" s="202">
        <f t="shared" si="12"/>
        <v>0</v>
      </c>
      <c r="S120" s="202">
        <v>0</v>
      </c>
      <c r="T120" s="203">
        <f t="shared" si="13"/>
        <v>0</v>
      </c>
      <c r="U120" s="35"/>
      <c r="V120" s="35"/>
      <c r="W120" s="35"/>
      <c r="X120" s="35"/>
      <c r="Y120" s="35"/>
      <c r="Z120" s="35"/>
      <c r="AA120" s="35"/>
      <c r="AB120" s="35"/>
      <c r="AC120" s="35"/>
      <c r="AD120" s="35"/>
      <c r="AE120" s="35"/>
      <c r="AR120" s="204" t="s">
        <v>212</v>
      </c>
      <c r="AT120" s="204" t="s">
        <v>208</v>
      </c>
      <c r="AU120" s="204" t="s">
        <v>82</v>
      </c>
      <c r="AY120" s="18" t="s">
        <v>206</v>
      </c>
      <c r="BE120" s="205">
        <f t="shared" si="14"/>
        <v>0</v>
      </c>
      <c r="BF120" s="205">
        <f t="shared" si="15"/>
        <v>0</v>
      </c>
      <c r="BG120" s="205">
        <f t="shared" si="16"/>
        <v>0</v>
      </c>
      <c r="BH120" s="205">
        <f t="shared" si="17"/>
        <v>0</v>
      </c>
      <c r="BI120" s="205">
        <f t="shared" si="18"/>
        <v>0</v>
      </c>
      <c r="BJ120" s="18" t="s">
        <v>80</v>
      </c>
      <c r="BK120" s="205">
        <f t="shared" si="19"/>
        <v>0</v>
      </c>
      <c r="BL120" s="18" t="s">
        <v>212</v>
      </c>
      <c r="BM120" s="204" t="s">
        <v>803</v>
      </c>
    </row>
    <row r="121" spans="1:65" s="2" customFormat="1" ht="16.5" customHeight="1">
      <c r="A121" s="35"/>
      <c r="B121" s="36"/>
      <c r="C121" s="193" t="s">
        <v>2198</v>
      </c>
      <c r="D121" s="193" t="s">
        <v>208</v>
      </c>
      <c r="E121" s="194" t="s">
        <v>6100</v>
      </c>
      <c r="F121" s="195" t="s">
        <v>6101</v>
      </c>
      <c r="G121" s="196" t="s">
        <v>220</v>
      </c>
      <c r="H121" s="197">
        <v>8</v>
      </c>
      <c r="I121" s="198"/>
      <c r="J121" s="199">
        <f t="shared" si="10"/>
        <v>0</v>
      </c>
      <c r="K121" s="195" t="s">
        <v>19</v>
      </c>
      <c r="L121" s="40"/>
      <c r="M121" s="200" t="s">
        <v>19</v>
      </c>
      <c r="N121" s="201" t="s">
        <v>43</v>
      </c>
      <c r="O121" s="65"/>
      <c r="P121" s="202">
        <f t="shared" si="11"/>
        <v>0</v>
      </c>
      <c r="Q121" s="202">
        <v>0</v>
      </c>
      <c r="R121" s="202">
        <f t="shared" si="12"/>
        <v>0</v>
      </c>
      <c r="S121" s="202">
        <v>0</v>
      </c>
      <c r="T121" s="203">
        <f t="shared" si="13"/>
        <v>0</v>
      </c>
      <c r="U121" s="35"/>
      <c r="V121" s="35"/>
      <c r="W121" s="35"/>
      <c r="X121" s="35"/>
      <c r="Y121" s="35"/>
      <c r="Z121" s="35"/>
      <c r="AA121" s="35"/>
      <c r="AB121" s="35"/>
      <c r="AC121" s="35"/>
      <c r="AD121" s="35"/>
      <c r="AE121" s="35"/>
      <c r="AR121" s="204" t="s">
        <v>212</v>
      </c>
      <c r="AT121" s="204" t="s">
        <v>208</v>
      </c>
      <c r="AU121" s="204" t="s">
        <v>82</v>
      </c>
      <c r="AY121" s="18" t="s">
        <v>206</v>
      </c>
      <c r="BE121" s="205">
        <f t="shared" si="14"/>
        <v>0</v>
      </c>
      <c r="BF121" s="205">
        <f t="shared" si="15"/>
        <v>0</v>
      </c>
      <c r="BG121" s="205">
        <f t="shared" si="16"/>
        <v>0</v>
      </c>
      <c r="BH121" s="205">
        <f t="shared" si="17"/>
        <v>0</v>
      </c>
      <c r="BI121" s="205">
        <f t="shared" si="18"/>
        <v>0</v>
      </c>
      <c r="BJ121" s="18" t="s">
        <v>80</v>
      </c>
      <c r="BK121" s="205">
        <f t="shared" si="19"/>
        <v>0</v>
      </c>
      <c r="BL121" s="18" t="s">
        <v>212</v>
      </c>
      <c r="BM121" s="204" t="s">
        <v>812</v>
      </c>
    </row>
    <row r="122" spans="1:65" s="2" customFormat="1" ht="21.75" customHeight="1">
      <c r="A122" s="35"/>
      <c r="B122" s="36"/>
      <c r="C122" s="193" t="s">
        <v>2202</v>
      </c>
      <c r="D122" s="193" t="s">
        <v>208</v>
      </c>
      <c r="E122" s="194" t="s">
        <v>6102</v>
      </c>
      <c r="F122" s="195" t="s">
        <v>6103</v>
      </c>
      <c r="G122" s="196" t="s">
        <v>862</v>
      </c>
      <c r="H122" s="197">
        <v>7</v>
      </c>
      <c r="I122" s="198"/>
      <c r="J122" s="199">
        <f t="shared" si="10"/>
        <v>0</v>
      </c>
      <c r="K122" s="195" t="s">
        <v>19</v>
      </c>
      <c r="L122" s="40"/>
      <c r="M122" s="200" t="s">
        <v>19</v>
      </c>
      <c r="N122" s="201" t="s">
        <v>43</v>
      </c>
      <c r="O122" s="65"/>
      <c r="P122" s="202">
        <f t="shared" si="11"/>
        <v>0</v>
      </c>
      <c r="Q122" s="202">
        <v>0</v>
      </c>
      <c r="R122" s="202">
        <f t="shared" si="12"/>
        <v>0</v>
      </c>
      <c r="S122" s="202">
        <v>0</v>
      </c>
      <c r="T122" s="203">
        <f t="shared" si="13"/>
        <v>0</v>
      </c>
      <c r="U122" s="35"/>
      <c r="V122" s="35"/>
      <c r="W122" s="35"/>
      <c r="X122" s="35"/>
      <c r="Y122" s="35"/>
      <c r="Z122" s="35"/>
      <c r="AA122" s="35"/>
      <c r="AB122" s="35"/>
      <c r="AC122" s="35"/>
      <c r="AD122" s="35"/>
      <c r="AE122" s="35"/>
      <c r="AR122" s="204" t="s">
        <v>212</v>
      </c>
      <c r="AT122" s="204" t="s">
        <v>208</v>
      </c>
      <c r="AU122" s="204" t="s">
        <v>82</v>
      </c>
      <c r="AY122" s="18" t="s">
        <v>206</v>
      </c>
      <c r="BE122" s="205">
        <f t="shared" si="14"/>
        <v>0</v>
      </c>
      <c r="BF122" s="205">
        <f t="shared" si="15"/>
        <v>0</v>
      </c>
      <c r="BG122" s="205">
        <f t="shared" si="16"/>
        <v>0</v>
      </c>
      <c r="BH122" s="205">
        <f t="shared" si="17"/>
        <v>0</v>
      </c>
      <c r="BI122" s="205">
        <f t="shared" si="18"/>
        <v>0</v>
      </c>
      <c r="BJ122" s="18" t="s">
        <v>80</v>
      </c>
      <c r="BK122" s="205">
        <f t="shared" si="19"/>
        <v>0</v>
      </c>
      <c r="BL122" s="18" t="s">
        <v>212</v>
      </c>
      <c r="BM122" s="204" t="s">
        <v>818</v>
      </c>
    </row>
    <row r="123" spans="1:65" s="2" customFormat="1" ht="21.75" customHeight="1">
      <c r="A123" s="35"/>
      <c r="B123" s="36"/>
      <c r="C123" s="193" t="s">
        <v>2206</v>
      </c>
      <c r="D123" s="193" t="s">
        <v>208</v>
      </c>
      <c r="E123" s="194" t="s">
        <v>6104</v>
      </c>
      <c r="F123" s="195" t="s">
        <v>6105</v>
      </c>
      <c r="G123" s="196" t="s">
        <v>862</v>
      </c>
      <c r="H123" s="197">
        <v>13</v>
      </c>
      <c r="I123" s="198"/>
      <c r="J123" s="199">
        <f t="shared" si="10"/>
        <v>0</v>
      </c>
      <c r="K123" s="195" t="s">
        <v>19</v>
      </c>
      <c r="L123" s="40"/>
      <c r="M123" s="200" t="s">
        <v>19</v>
      </c>
      <c r="N123" s="201" t="s">
        <v>43</v>
      </c>
      <c r="O123" s="65"/>
      <c r="P123" s="202">
        <f t="shared" si="11"/>
        <v>0</v>
      </c>
      <c r="Q123" s="202">
        <v>0</v>
      </c>
      <c r="R123" s="202">
        <f t="shared" si="12"/>
        <v>0</v>
      </c>
      <c r="S123" s="202">
        <v>0</v>
      </c>
      <c r="T123" s="203">
        <f t="shared" si="13"/>
        <v>0</v>
      </c>
      <c r="U123" s="35"/>
      <c r="V123" s="35"/>
      <c r="W123" s="35"/>
      <c r="X123" s="35"/>
      <c r="Y123" s="35"/>
      <c r="Z123" s="35"/>
      <c r="AA123" s="35"/>
      <c r="AB123" s="35"/>
      <c r="AC123" s="35"/>
      <c r="AD123" s="35"/>
      <c r="AE123" s="35"/>
      <c r="AR123" s="204" t="s">
        <v>212</v>
      </c>
      <c r="AT123" s="204" t="s">
        <v>208</v>
      </c>
      <c r="AU123" s="204" t="s">
        <v>82</v>
      </c>
      <c r="AY123" s="18" t="s">
        <v>206</v>
      </c>
      <c r="BE123" s="205">
        <f t="shared" si="14"/>
        <v>0</v>
      </c>
      <c r="BF123" s="205">
        <f t="shared" si="15"/>
        <v>0</v>
      </c>
      <c r="BG123" s="205">
        <f t="shared" si="16"/>
        <v>0</v>
      </c>
      <c r="BH123" s="205">
        <f t="shared" si="17"/>
        <v>0</v>
      </c>
      <c r="BI123" s="205">
        <f t="shared" si="18"/>
        <v>0</v>
      </c>
      <c r="BJ123" s="18" t="s">
        <v>80</v>
      </c>
      <c r="BK123" s="205">
        <f t="shared" si="19"/>
        <v>0</v>
      </c>
      <c r="BL123" s="18" t="s">
        <v>212</v>
      </c>
      <c r="BM123" s="204" t="s">
        <v>823</v>
      </c>
    </row>
    <row r="124" spans="1:65" s="2" customFormat="1" ht="16.5" customHeight="1">
      <c r="A124" s="35"/>
      <c r="B124" s="36"/>
      <c r="C124" s="193" t="s">
        <v>2210</v>
      </c>
      <c r="D124" s="193" t="s">
        <v>208</v>
      </c>
      <c r="E124" s="194" t="s">
        <v>6106</v>
      </c>
      <c r="F124" s="195" t="s">
        <v>6107</v>
      </c>
      <c r="G124" s="196" t="s">
        <v>862</v>
      </c>
      <c r="H124" s="197">
        <v>170</v>
      </c>
      <c r="I124" s="198"/>
      <c r="J124" s="199">
        <f t="shared" si="10"/>
        <v>0</v>
      </c>
      <c r="K124" s="195" t="s">
        <v>19</v>
      </c>
      <c r="L124" s="40"/>
      <c r="M124" s="200" t="s">
        <v>19</v>
      </c>
      <c r="N124" s="201" t="s">
        <v>43</v>
      </c>
      <c r="O124" s="65"/>
      <c r="P124" s="202">
        <f t="shared" si="11"/>
        <v>0</v>
      </c>
      <c r="Q124" s="202">
        <v>0</v>
      </c>
      <c r="R124" s="202">
        <f t="shared" si="12"/>
        <v>0</v>
      </c>
      <c r="S124" s="202">
        <v>0</v>
      </c>
      <c r="T124" s="203">
        <f t="shared" si="13"/>
        <v>0</v>
      </c>
      <c r="U124" s="35"/>
      <c r="V124" s="35"/>
      <c r="W124" s="35"/>
      <c r="X124" s="35"/>
      <c r="Y124" s="35"/>
      <c r="Z124" s="35"/>
      <c r="AA124" s="35"/>
      <c r="AB124" s="35"/>
      <c r="AC124" s="35"/>
      <c r="AD124" s="35"/>
      <c r="AE124" s="35"/>
      <c r="AR124" s="204" t="s">
        <v>212</v>
      </c>
      <c r="AT124" s="204" t="s">
        <v>208</v>
      </c>
      <c r="AU124" s="204" t="s">
        <v>82</v>
      </c>
      <c r="AY124" s="18" t="s">
        <v>206</v>
      </c>
      <c r="BE124" s="205">
        <f t="shared" si="14"/>
        <v>0</v>
      </c>
      <c r="BF124" s="205">
        <f t="shared" si="15"/>
        <v>0</v>
      </c>
      <c r="BG124" s="205">
        <f t="shared" si="16"/>
        <v>0</v>
      </c>
      <c r="BH124" s="205">
        <f t="shared" si="17"/>
        <v>0</v>
      </c>
      <c r="BI124" s="205">
        <f t="shared" si="18"/>
        <v>0</v>
      </c>
      <c r="BJ124" s="18" t="s">
        <v>80</v>
      </c>
      <c r="BK124" s="205">
        <f t="shared" si="19"/>
        <v>0</v>
      </c>
      <c r="BL124" s="18" t="s">
        <v>212</v>
      </c>
      <c r="BM124" s="204" t="s">
        <v>831</v>
      </c>
    </row>
    <row r="125" spans="1:65" s="2" customFormat="1" ht="16.5" customHeight="1">
      <c r="A125" s="35"/>
      <c r="B125" s="36"/>
      <c r="C125" s="193" t="s">
        <v>2214</v>
      </c>
      <c r="D125" s="193" t="s">
        <v>208</v>
      </c>
      <c r="E125" s="194" t="s">
        <v>6108</v>
      </c>
      <c r="F125" s="195" t="s">
        <v>6109</v>
      </c>
      <c r="G125" s="196" t="s">
        <v>862</v>
      </c>
      <c r="H125" s="197">
        <v>55</v>
      </c>
      <c r="I125" s="198"/>
      <c r="J125" s="199">
        <f t="shared" si="10"/>
        <v>0</v>
      </c>
      <c r="K125" s="195" t="s">
        <v>19</v>
      </c>
      <c r="L125" s="40"/>
      <c r="M125" s="200" t="s">
        <v>19</v>
      </c>
      <c r="N125" s="201" t="s">
        <v>43</v>
      </c>
      <c r="O125" s="65"/>
      <c r="P125" s="202">
        <f t="shared" si="11"/>
        <v>0</v>
      </c>
      <c r="Q125" s="202">
        <v>0</v>
      </c>
      <c r="R125" s="202">
        <f t="shared" si="12"/>
        <v>0</v>
      </c>
      <c r="S125" s="202">
        <v>0</v>
      </c>
      <c r="T125" s="203">
        <f t="shared" si="13"/>
        <v>0</v>
      </c>
      <c r="U125" s="35"/>
      <c r="V125" s="35"/>
      <c r="W125" s="35"/>
      <c r="X125" s="35"/>
      <c r="Y125" s="35"/>
      <c r="Z125" s="35"/>
      <c r="AA125" s="35"/>
      <c r="AB125" s="35"/>
      <c r="AC125" s="35"/>
      <c r="AD125" s="35"/>
      <c r="AE125" s="35"/>
      <c r="AR125" s="204" t="s">
        <v>212</v>
      </c>
      <c r="AT125" s="204" t="s">
        <v>208</v>
      </c>
      <c r="AU125" s="204" t="s">
        <v>82</v>
      </c>
      <c r="AY125" s="18" t="s">
        <v>206</v>
      </c>
      <c r="BE125" s="205">
        <f t="shared" si="14"/>
        <v>0</v>
      </c>
      <c r="BF125" s="205">
        <f t="shared" si="15"/>
        <v>0</v>
      </c>
      <c r="BG125" s="205">
        <f t="shared" si="16"/>
        <v>0</v>
      </c>
      <c r="BH125" s="205">
        <f t="shared" si="17"/>
        <v>0</v>
      </c>
      <c r="BI125" s="205">
        <f t="shared" si="18"/>
        <v>0</v>
      </c>
      <c r="BJ125" s="18" t="s">
        <v>80</v>
      </c>
      <c r="BK125" s="205">
        <f t="shared" si="19"/>
        <v>0</v>
      </c>
      <c r="BL125" s="18" t="s">
        <v>212</v>
      </c>
      <c r="BM125" s="204" t="s">
        <v>836</v>
      </c>
    </row>
    <row r="126" spans="1:65" s="2" customFormat="1" ht="16.5" customHeight="1">
      <c r="A126" s="35"/>
      <c r="B126" s="36"/>
      <c r="C126" s="193" t="s">
        <v>2219</v>
      </c>
      <c r="D126" s="193" t="s">
        <v>208</v>
      </c>
      <c r="E126" s="194" t="s">
        <v>6110</v>
      </c>
      <c r="F126" s="195" t="s">
        <v>6111</v>
      </c>
      <c r="G126" s="196" t="s">
        <v>862</v>
      </c>
      <c r="H126" s="197">
        <v>8</v>
      </c>
      <c r="I126" s="198"/>
      <c r="J126" s="199">
        <f t="shared" si="10"/>
        <v>0</v>
      </c>
      <c r="K126" s="195" t="s">
        <v>19</v>
      </c>
      <c r="L126" s="40"/>
      <c r="M126" s="200" t="s">
        <v>19</v>
      </c>
      <c r="N126" s="201" t="s">
        <v>43</v>
      </c>
      <c r="O126" s="65"/>
      <c r="P126" s="202">
        <f t="shared" si="11"/>
        <v>0</v>
      </c>
      <c r="Q126" s="202">
        <v>0</v>
      </c>
      <c r="R126" s="202">
        <f t="shared" si="12"/>
        <v>0</v>
      </c>
      <c r="S126" s="202">
        <v>0</v>
      </c>
      <c r="T126" s="203">
        <f t="shared" si="13"/>
        <v>0</v>
      </c>
      <c r="U126" s="35"/>
      <c r="V126" s="35"/>
      <c r="W126" s="35"/>
      <c r="X126" s="35"/>
      <c r="Y126" s="35"/>
      <c r="Z126" s="35"/>
      <c r="AA126" s="35"/>
      <c r="AB126" s="35"/>
      <c r="AC126" s="35"/>
      <c r="AD126" s="35"/>
      <c r="AE126" s="35"/>
      <c r="AR126" s="204" t="s">
        <v>212</v>
      </c>
      <c r="AT126" s="204" t="s">
        <v>208</v>
      </c>
      <c r="AU126" s="204" t="s">
        <v>82</v>
      </c>
      <c r="AY126" s="18" t="s">
        <v>206</v>
      </c>
      <c r="BE126" s="205">
        <f t="shared" si="14"/>
        <v>0</v>
      </c>
      <c r="BF126" s="205">
        <f t="shared" si="15"/>
        <v>0</v>
      </c>
      <c r="BG126" s="205">
        <f t="shared" si="16"/>
        <v>0</v>
      </c>
      <c r="BH126" s="205">
        <f t="shared" si="17"/>
        <v>0</v>
      </c>
      <c r="BI126" s="205">
        <f t="shared" si="18"/>
        <v>0</v>
      </c>
      <c r="BJ126" s="18" t="s">
        <v>80</v>
      </c>
      <c r="BK126" s="205">
        <f t="shared" si="19"/>
        <v>0</v>
      </c>
      <c r="BL126" s="18" t="s">
        <v>212</v>
      </c>
      <c r="BM126" s="204" t="s">
        <v>840</v>
      </c>
    </row>
    <row r="127" spans="1:65" s="2" customFormat="1" ht="16.5" customHeight="1">
      <c r="A127" s="35"/>
      <c r="B127" s="36"/>
      <c r="C127" s="193" t="s">
        <v>2224</v>
      </c>
      <c r="D127" s="193" t="s">
        <v>208</v>
      </c>
      <c r="E127" s="194" t="s">
        <v>6112</v>
      </c>
      <c r="F127" s="195" t="s">
        <v>6113</v>
      </c>
      <c r="G127" s="196" t="s">
        <v>862</v>
      </c>
      <c r="H127" s="197">
        <v>6</v>
      </c>
      <c r="I127" s="198"/>
      <c r="J127" s="199">
        <f t="shared" si="10"/>
        <v>0</v>
      </c>
      <c r="K127" s="195" t="s">
        <v>19</v>
      </c>
      <c r="L127" s="40"/>
      <c r="M127" s="200" t="s">
        <v>19</v>
      </c>
      <c r="N127" s="201" t="s">
        <v>43</v>
      </c>
      <c r="O127" s="65"/>
      <c r="P127" s="202">
        <f t="shared" si="11"/>
        <v>0</v>
      </c>
      <c r="Q127" s="202">
        <v>0</v>
      </c>
      <c r="R127" s="202">
        <f t="shared" si="12"/>
        <v>0</v>
      </c>
      <c r="S127" s="202">
        <v>0</v>
      </c>
      <c r="T127" s="203">
        <f t="shared" si="13"/>
        <v>0</v>
      </c>
      <c r="U127" s="35"/>
      <c r="V127" s="35"/>
      <c r="W127" s="35"/>
      <c r="X127" s="35"/>
      <c r="Y127" s="35"/>
      <c r="Z127" s="35"/>
      <c r="AA127" s="35"/>
      <c r="AB127" s="35"/>
      <c r="AC127" s="35"/>
      <c r="AD127" s="35"/>
      <c r="AE127" s="35"/>
      <c r="AR127" s="204" t="s">
        <v>212</v>
      </c>
      <c r="AT127" s="204" t="s">
        <v>208</v>
      </c>
      <c r="AU127" s="204" t="s">
        <v>82</v>
      </c>
      <c r="AY127" s="18" t="s">
        <v>206</v>
      </c>
      <c r="BE127" s="205">
        <f t="shared" si="14"/>
        <v>0</v>
      </c>
      <c r="BF127" s="205">
        <f t="shared" si="15"/>
        <v>0</v>
      </c>
      <c r="BG127" s="205">
        <f t="shared" si="16"/>
        <v>0</v>
      </c>
      <c r="BH127" s="205">
        <f t="shared" si="17"/>
        <v>0</v>
      </c>
      <c r="BI127" s="205">
        <f t="shared" si="18"/>
        <v>0</v>
      </c>
      <c r="BJ127" s="18" t="s">
        <v>80</v>
      </c>
      <c r="BK127" s="205">
        <f t="shared" si="19"/>
        <v>0</v>
      </c>
      <c r="BL127" s="18" t="s">
        <v>212</v>
      </c>
      <c r="BM127" s="204" t="s">
        <v>1486</v>
      </c>
    </row>
    <row r="128" spans="1:65" s="2" customFormat="1" ht="16.5" customHeight="1">
      <c r="A128" s="35"/>
      <c r="B128" s="36"/>
      <c r="C128" s="193" t="s">
        <v>2229</v>
      </c>
      <c r="D128" s="193" t="s">
        <v>208</v>
      </c>
      <c r="E128" s="194" t="s">
        <v>6114</v>
      </c>
      <c r="F128" s="195" t="s">
        <v>6115</v>
      </c>
      <c r="G128" s="196" t="s">
        <v>862</v>
      </c>
      <c r="H128" s="197">
        <v>8</v>
      </c>
      <c r="I128" s="198"/>
      <c r="J128" s="199">
        <f t="shared" si="10"/>
        <v>0</v>
      </c>
      <c r="K128" s="195" t="s">
        <v>19</v>
      </c>
      <c r="L128" s="40"/>
      <c r="M128" s="200" t="s">
        <v>19</v>
      </c>
      <c r="N128" s="201" t="s">
        <v>43</v>
      </c>
      <c r="O128" s="65"/>
      <c r="P128" s="202">
        <f t="shared" si="11"/>
        <v>0</v>
      </c>
      <c r="Q128" s="202">
        <v>0</v>
      </c>
      <c r="R128" s="202">
        <f t="shared" si="12"/>
        <v>0</v>
      </c>
      <c r="S128" s="202">
        <v>0</v>
      </c>
      <c r="T128" s="203">
        <f t="shared" si="13"/>
        <v>0</v>
      </c>
      <c r="U128" s="35"/>
      <c r="V128" s="35"/>
      <c r="W128" s="35"/>
      <c r="X128" s="35"/>
      <c r="Y128" s="35"/>
      <c r="Z128" s="35"/>
      <c r="AA128" s="35"/>
      <c r="AB128" s="35"/>
      <c r="AC128" s="35"/>
      <c r="AD128" s="35"/>
      <c r="AE128" s="35"/>
      <c r="AR128" s="204" t="s">
        <v>212</v>
      </c>
      <c r="AT128" s="204" t="s">
        <v>208</v>
      </c>
      <c r="AU128" s="204" t="s">
        <v>82</v>
      </c>
      <c r="AY128" s="18" t="s">
        <v>206</v>
      </c>
      <c r="BE128" s="205">
        <f t="shared" si="14"/>
        <v>0</v>
      </c>
      <c r="BF128" s="205">
        <f t="shared" si="15"/>
        <v>0</v>
      </c>
      <c r="BG128" s="205">
        <f t="shared" si="16"/>
        <v>0</v>
      </c>
      <c r="BH128" s="205">
        <f t="shared" si="17"/>
        <v>0</v>
      </c>
      <c r="BI128" s="205">
        <f t="shared" si="18"/>
        <v>0</v>
      </c>
      <c r="BJ128" s="18" t="s">
        <v>80</v>
      </c>
      <c r="BK128" s="205">
        <f t="shared" si="19"/>
        <v>0</v>
      </c>
      <c r="BL128" s="18" t="s">
        <v>212</v>
      </c>
      <c r="BM128" s="204" t="s">
        <v>1489</v>
      </c>
    </row>
    <row r="129" spans="1:65" s="2" customFormat="1" ht="16.5" customHeight="1">
      <c r="A129" s="35"/>
      <c r="B129" s="36"/>
      <c r="C129" s="193" t="s">
        <v>2234</v>
      </c>
      <c r="D129" s="193" t="s">
        <v>208</v>
      </c>
      <c r="E129" s="194" t="s">
        <v>6116</v>
      </c>
      <c r="F129" s="195" t="s">
        <v>6117</v>
      </c>
      <c r="G129" s="196" t="s">
        <v>862</v>
      </c>
      <c r="H129" s="197">
        <v>8</v>
      </c>
      <c r="I129" s="198"/>
      <c r="J129" s="199">
        <f t="shared" si="10"/>
        <v>0</v>
      </c>
      <c r="K129" s="195" t="s">
        <v>19</v>
      </c>
      <c r="L129" s="40"/>
      <c r="M129" s="200" t="s">
        <v>19</v>
      </c>
      <c r="N129" s="201" t="s">
        <v>43</v>
      </c>
      <c r="O129" s="65"/>
      <c r="P129" s="202">
        <f t="shared" si="11"/>
        <v>0</v>
      </c>
      <c r="Q129" s="202">
        <v>0</v>
      </c>
      <c r="R129" s="202">
        <f t="shared" si="12"/>
        <v>0</v>
      </c>
      <c r="S129" s="202">
        <v>0</v>
      </c>
      <c r="T129" s="203">
        <f t="shared" si="13"/>
        <v>0</v>
      </c>
      <c r="U129" s="35"/>
      <c r="V129" s="35"/>
      <c r="W129" s="35"/>
      <c r="X129" s="35"/>
      <c r="Y129" s="35"/>
      <c r="Z129" s="35"/>
      <c r="AA129" s="35"/>
      <c r="AB129" s="35"/>
      <c r="AC129" s="35"/>
      <c r="AD129" s="35"/>
      <c r="AE129" s="35"/>
      <c r="AR129" s="204" t="s">
        <v>212</v>
      </c>
      <c r="AT129" s="204" t="s">
        <v>208</v>
      </c>
      <c r="AU129" s="204" t="s">
        <v>82</v>
      </c>
      <c r="AY129" s="18" t="s">
        <v>206</v>
      </c>
      <c r="BE129" s="205">
        <f t="shared" si="14"/>
        <v>0</v>
      </c>
      <c r="BF129" s="205">
        <f t="shared" si="15"/>
        <v>0</v>
      </c>
      <c r="BG129" s="205">
        <f t="shared" si="16"/>
        <v>0</v>
      </c>
      <c r="BH129" s="205">
        <f t="shared" si="17"/>
        <v>0</v>
      </c>
      <c r="BI129" s="205">
        <f t="shared" si="18"/>
        <v>0</v>
      </c>
      <c r="BJ129" s="18" t="s">
        <v>80</v>
      </c>
      <c r="BK129" s="205">
        <f t="shared" si="19"/>
        <v>0</v>
      </c>
      <c r="BL129" s="18" t="s">
        <v>212</v>
      </c>
      <c r="BM129" s="204" t="s">
        <v>1492</v>
      </c>
    </row>
    <row r="130" spans="1:65" s="2" customFormat="1" ht="16.5" customHeight="1">
      <c r="A130" s="35"/>
      <c r="B130" s="36"/>
      <c r="C130" s="193" t="s">
        <v>2239</v>
      </c>
      <c r="D130" s="193" t="s">
        <v>208</v>
      </c>
      <c r="E130" s="194" t="s">
        <v>6118</v>
      </c>
      <c r="F130" s="195" t="s">
        <v>6119</v>
      </c>
      <c r="G130" s="196" t="s">
        <v>862</v>
      </c>
      <c r="H130" s="197">
        <v>1</v>
      </c>
      <c r="I130" s="198"/>
      <c r="J130" s="199">
        <f t="shared" si="10"/>
        <v>0</v>
      </c>
      <c r="K130" s="195" t="s">
        <v>19</v>
      </c>
      <c r="L130" s="40"/>
      <c r="M130" s="200" t="s">
        <v>19</v>
      </c>
      <c r="N130" s="201" t="s">
        <v>43</v>
      </c>
      <c r="O130" s="65"/>
      <c r="P130" s="202">
        <f t="shared" si="11"/>
        <v>0</v>
      </c>
      <c r="Q130" s="202">
        <v>0</v>
      </c>
      <c r="R130" s="202">
        <f t="shared" si="12"/>
        <v>0</v>
      </c>
      <c r="S130" s="202">
        <v>0</v>
      </c>
      <c r="T130" s="203">
        <f t="shared" si="13"/>
        <v>0</v>
      </c>
      <c r="U130" s="35"/>
      <c r="V130" s="35"/>
      <c r="W130" s="35"/>
      <c r="X130" s="35"/>
      <c r="Y130" s="35"/>
      <c r="Z130" s="35"/>
      <c r="AA130" s="35"/>
      <c r="AB130" s="35"/>
      <c r="AC130" s="35"/>
      <c r="AD130" s="35"/>
      <c r="AE130" s="35"/>
      <c r="AR130" s="204" t="s">
        <v>212</v>
      </c>
      <c r="AT130" s="204" t="s">
        <v>208</v>
      </c>
      <c r="AU130" s="204" t="s">
        <v>82</v>
      </c>
      <c r="AY130" s="18" t="s">
        <v>206</v>
      </c>
      <c r="BE130" s="205">
        <f t="shared" si="14"/>
        <v>0</v>
      </c>
      <c r="BF130" s="205">
        <f t="shared" si="15"/>
        <v>0</v>
      </c>
      <c r="BG130" s="205">
        <f t="shared" si="16"/>
        <v>0</v>
      </c>
      <c r="BH130" s="205">
        <f t="shared" si="17"/>
        <v>0</v>
      </c>
      <c r="BI130" s="205">
        <f t="shared" si="18"/>
        <v>0</v>
      </c>
      <c r="BJ130" s="18" t="s">
        <v>80</v>
      </c>
      <c r="BK130" s="205">
        <f t="shared" si="19"/>
        <v>0</v>
      </c>
      <c r="BL130" s="18" t="s">
        <v>212</v>
      </c>
      <c r="BM130" s="204" t="s">
        <v>1497</v>
      </c>
    </row>
    <row r="131" spans="1:65" s="2" customFormat="1" ht="16.5" customHeight="1">
      <c r="A131" s="35"/>
      <c r="B131" s="36"/>
      <c r="C131" s="193" t="s">
        <v>2244</v>
      </c>
      <c r="D131" s="193" t="s">
        <v>208</v>
      </c>
      <c r="E131" s="194" t="s">
        <v>6120</v>
      </c>
      <c r="F131" s="195" t="s">
        <v>6121</v>
      </c>
      <c r="G131" s="196" t="s">
        <v>862</v>
      </c>
      <c r="H131" s="197">
        <v>6</v>
      </c>
      <c r="I131" s="198"/>
      <c r="J131" s="199">
        <f t="shared" si="10"/>
        <v>0</v>
      </c>
      <c r="K131" s="195" t="s">
        <v>19</v>
      </c>
      <c r="L131" s="40"/>
      <c r="M131" s="200" t="s">
        <v>19</v>
      </c>
      <c r="N131" s="201" t="s">
        <v>43</v>
      </c>
      <c r="O131" s="65"/>
      <c r="P131" s="202">
        <f t="shared" si="11"/>
        <v>0</v>
      </c>
      <c r="Q131" s="202">
        <v>0</v>
      </c>
      <c r="R131" s="202">
        <f t="shared" si="12"/>
        <v>0</v>
      </c>
      <c r="S131" s="202">
        <v>0</v>
      </c>
      <c r="T131" s="203">
        <f t="shared" si="13"/>
        <v>0</v>
      </c>
      <c r="U131" s="35"/>
      <c r="V131" s="35"/>
      <c r="W131" s="35"/>
      <c r="X131" s="35"/>
      <c r="Y131" s="35"/>
      <c r="Z131" s="35"/>
      <c r="AA131" s="35"/>
      <c r="AB131" s="35"/>
      <c r="AC131" s="35"/>
      <c r="AD131" s="35"/>
      <c r="AE131" s="35"/>
      <c r="AR131" s="204" t="s">
        <v>212</v>
      </c>
      <c r="AT131" s="204" t="s">
        <v>208</v>
      </c>
      <c r="AU131" s="204" t="s">
        <v>82</v>
      </c>
      <c r="AY131" s="18" t="s">
        <v>206</v>
      </c>
      <c r="BE131" s="205">
        <f t="shared" si="14"/>
        <v>0</v>
      </c>
      <c r="BF131" s="205">
        <f t="shared" si="15"/>
        <v>0</v>
      </c>
      <c r="BG131" s="205">
        <f t="shared" si="16"/>
        <v>0</v>
      </c>
      <c r="BH131" s="205">
        <f t="shared" si="17"/>
        <v>0</v>
      </c>
      <c r="BI131" s="205">
        <f t="shared" si="18"/>
        <v>0</v>
      </c>
      <c r="BJ131" s="18" t="s">
        <v>80</v>
      </c>
      <c r="BK131" s="205">
        <f t="shared" si="19"/>
        <v>0</v>
      </c>
      <c r="BL131" s="18" t="s">
        <v>212</v>
      </c>
      <c r="BM131" s="204" t="s">
        <v>1500</v>
      </c>
    </row>
    <row r="132" spans="1:65" s="2" customFormat="1" ht="16.5" customHeight="1">
      <c r="A132" s="35"/>
      <c r="B132" s="36"/>
      <c r="C132" s="193" t="s">
        <v>2250</v>
      </c>
      <c r="D132" s="193" t="s">
        <v>208</v>
      </c>
      <c r="E132" s="194" t="s">
        <v>6122</v>
      </c>
      <c r="F132" s="195" t="s">
        <v>6123</v>
      </c>
      <c r="G132" s="196" t="s">
        <v>862</v>
      </c>
      <c r="H132" s="197">
        <v>17</v>
      </c>
      <c r="I132" s="198"/>
      <c r="J132" s="199">
        <f t="shared" si="10"/>
        <v>0</v>
      </c>
      <c r="K132" s="195" t="s">
        <v>19</v>
      </c>
      <c r="L132" s="40"/>
      <c r="M132" s="200" t="s">
        <v>19</v>
      </c>
      <c r="N132" s="201" t="s">
        <v>43</v>
      </c>
      <c r="O132" s="65"/>
      <c r="P132" s="202">
        <f t="shared" si="11"/>
        <v>0</v>
      </c>
      <c r="Q132" s="202">
        <v>0</v>
      </c>
      <c r="R132" s="202">
        <f t="shared" si="12"/>
        <v>0</v>
      </c>
      <c r="S132" s="202">
        <v>0</v>
      </c>
      <c r="T132" s="203">
        <f t="shared" si="13"/>
        <v>0</v>
      </c>
      <c r="U132" s="35"/>
      <c r="V132" s="35"/>
      <c r="W132" s="35"/>
      <c r="X132" s="35"/>
      <c r="Y132" s="35"/>
      <c r="Z132" s="35"/>
      <c r="AA132" s="35"/>
      <c r="AB132" s="35"/>
      <c r="AC132" s="35"/>
      <c r="AD132" s="35"/>
      <c r="AE132" s="35"/>
      <c r="AR132" s="204" t="s">
        <v>212</v>
      </c>
      <c r="AT132" s="204" t="s">
        <v>208</v>
      </c>
      <c r="AU132" s="204" t="s">
        <v>82</v>
      </c>
      <c r="AY132" s="18" t="s">
        <v>206</v>
      </c>
      <c r="BE132" s="205">
        <f t="shared" si="14"/>
        <v>0</v>
      </c>
      <c r="BF132" s="205">
        <f t="shared" si="15"/>
        <v>0</v>
      </c>
      <c r="BG132" s="205">
        <f t="shared" si="16"/>
        <v>0</v>
      </c>
      <c r="BH132" s="205">
        <f t="shared" si="17"/>
        <v>0</v>
      </c>
      <c r="BI132" s="205">
        <f t="shared" si="18"/>
        <v>0</v>
      </c>
      <c r="BJ132" s="18" t="s">
        <v>80</v>
      </c>
      <c r="BK132" s="205">
        <f t="shared" si="19"/>
        <v>0</v>
      </c>
      <c r="BL132" s="18" t="s">
        <v>212</v>
      </c>
      <c r="BM132" s="204" t="s">
        <v>1503</v>
      </c>
    </row>
    <row r="133" spans="1:65" s="2" customFormat="1" ht="16.5" customHeight="1">
      <c r="A133" s="35"/>
      <c r="B133" s="36"/>
      <c r="C133" s="193" t="s">
        <v>2255</v>
      </c>
      <c r="D133" s="193" t="s">
        <v>208</v>
      </c>
      <c r="E133" s="194" t="s">
        <v>6124</v>
      </c>
      <c r="F133" s="195" t="s">
        <v>6125</v>
      </c>
      <c r="G133" s="196" t="s">
        <v>862</v>
      </c>
      <c r="H133" s="197">
        <v>12</v>
      </c>
      <c r="I133" s="198"/>
      <c r="J133" s="199">
        <f t="shared" si="10"/>
        <v>0</v>
      </c>
      <c r="K133" s="195" t="s">
        <v>19</v>
      </c>
      <c r="L133" s="40"/>
      <c r="M133" s="200" t="s">
        <v>19</v>
      </c>
      <c r="N133" s="201" t="s">
        <v>43</v>
      </c>
      <c r="O133" s="65"/>
      <c r="P133" s="202">
        <f t="shared" si="11"/>
        <v>0</v>
      </c>
      <c r="Q133" s="202">
        <v>0</v>
      </c>
      <c r="R133" s="202">
        <f t="shared" si="12"/>
        <v>0</v>
      </c>
      <c r="S133" s="202">
        <v>0</v>
      </c>
      <c r="T133" s="203">
        <f t="shared" si="13"/>
        <v>0</v>
      </c>
      <c r="U133" s="35"/>
      <c r="V133" s="35"/>
      <c r="W133" s="35"/>
      <c r="X133" s="35"/>
      <c r="Y133" s="35"/>
      <c r="Z133" s="35"/>
      <c r="AA133" s="35"/>
      <c r="AB133" s="35"/>
      <c r="AC133" s="35"/>
      <c r="AD133" s="35"/>
      <c r="AE133" s="35"/>
      <c r="AR133" s="204" t="s">
        <v>212</v>
      </c>
      <c r="AT133" s="204" t="s">
        <v>208</v>
      </c>
      <c r="AU133" s="204" t="s">
        <v>82</v>
      </c>
      <c r="AY133" s="18" t="s">
        <v>206</v>
      </c>
      <c r="BE133" s="205">
        <f t="shared" si="14"/>
        <v>0</v>
      </c>
      <c r="BF133" s="205">
        <f t="shared" si="15"/>
        <v>0</v>
      </c>
      <c r="BG133" s="205">
        <f t="shared" si="16"/>
        <v>0</v>
      </c>
      <c r="BH133" s="205">
        <f t="shared" si="17"/>
        <v>0</v>
      </c>
      <c r="BI133" s="205">
        <f t="shared" si="18"/>
        <v>0</v>
      </c>
      <c r="BJ133" s="18" t="s">
        <v>80</v>
      </c>
      <c r="BK133" s="205">
        <f t="shared" si="19"/>
        <v>0</v>
      </c>
      <c r="BL133" s="18" t="s">
        <v>212</v>
      </c>
      <c r="BM133" s="204" t="s">
        <v>1506</v>
      </c>
    </row>
    <row r="134" spans="1:65" s="2" customFormat="1" ht="16.5" customHeight="1">
      <c r="A134" s="35"/>
      <c r="B134" s="36"/>
      <c r="C134" s="193" t="s">
        <v>2262</v>
      </c>
      <c r="D134" s="193" t="s">
        <v>208</v>
      </c>
      <c r="E134" s="194" t="s">
        <v>6126</v>
      </c>
      <c r="F134" s="195" t="s">
        <v>6127</v>
      </c>
      <c r="G134" s="196" t="s">
        <v>862</v>
      </c>
      <c r="H134" s="197">
        <v>18</v>
      </c>
      <c r="I134" s="198"/>
      <c r="J134" s="199">
        <f t="shared" si="10"/>
        <v>0</v>
      </c>
      <c r="K134" s="195" t="s">
        <v>19</v>
      </c>
      <c r="L134" s="40"/>
      <c r="M134" s="200" t="s">
        <v>19</v>
      </c>
      <c r="N134" s="201" t="s">
        <v>43</v>
      </c>
      <c r="O134" s="65"/>
      <c r="P134" s="202">
        <f t="shared" si="11"/>
        <v>0</v>
      </c>
      <c r="Q134" s="202">
        <v>0</v>
      </c>
      <c r="R134" s="202">
        <f t="shared" si="12"/>
        <v>0</v>
      </c>
      <c r="S134" s="202">
        <v>0</v>
      </c>
      <c r="T134" s="203">
        <f t="shared" si="13"/>
        <v>0</v>
      </c>
      <c r="U134" s="35"/>
      <c r="V134" s="35"/>
      <c r="W134" s="35"/>
      <c r="X134" s="35"/>
      <c r="Y134" s="35"/>
      <c r="Z134" s="35"/>
      <c r="AA134" s="35"/>
      <c r="AB134" s="35"/>
      <c r="AC134" s="35"/>
      <c r="AD134" s="35"/>
      <c r="AE134" s="35"/>
      <c r="AR134" s="204" t="s">
        <v>212</v>
      </c>
      <c r="AT134" s="204" t="s">
        <v>208</v>
      </c>
      <c r="AU134" s="204" t="s">
        <v>82</v>
      </c>
      <c r="AY134" s="18" t="s">
        <v>206</v>
      </c>
      <c r="BE134" s="205">
        <f t="shared" si="14"/>
        <v>0</v>
      </c>
      <c r="BF134" s="205">
        <f t="shared" si="15"/>
        <v>0</v>
      </c>
      <c r="BG134" s="205">
        <f t="shared" si="16"/>
        <v>0</v>
      </c>
      <c r="BH134" s="205">
        <f t="shared" si="17"/>
        <v>0</v>
      </c>
      <c r="BI134" s="205">
        <f t="shared" si="18"/>
        <v>0</v>
      </c>
      <c r="BJ134" s="18" t="s">
        <v>80</v>
      </c>
      <c r="BK134" s="205">
        <f t="shared" si="19"/>
        <v>0</v>
      </c>
      <c r="BL134" s="18" t="s">
        <v>212</v>
      </c>
      <c r="BM134" s="204" t="s">
        <v>1509</v>
      </c>
    </row>
    <row r="135" spans="1:65" s="2" customFormat="1" ht="16.5" customHeight="1">
      <c r="A135" s="35"/>
      <c r="B135" s="36"/>
      <c r="C135" s="193" t="s">
        <v>2267</v>
      </c>
      <c r="D135" s="193" t="s">
        <v>208</v>
      </c>
      <c r="E135" s="194" t="s">
        <v>6128</v>
      </c>
      <c r="F135" s="195" t="s">
        <v>6129</v>
      </c>
      <c r="G135" s="196" t="s">
        <v>862</v>
      </c>
      <c r="H135" s="197">
        <v>3</v>
      </c>
      <c r="I135" s="198"/>
      <c r="J135" s="199">
        <f t="shared" si="10"/>
        <v>0</v>
      </c>
      <c r="K135" s="195" t="s">
        <v>19</v>
      </c>
      <c r="L135" s="40"/>
      <c r="M135" s="200" t="s">
        <v>19</v>
      </c>
      <c r="N135" s="201" t="s">
        <v>43</v>
      </c>
      <c r="O135" s="65"/>
      <c r="P135" s="202">
        <f t="shared" si="11"/>
        <v>0</v>
      </c>
      <c r="Q135" s="202">
        <v>0</v>
      </c>
      <c r="R135" s="202">
        <f t="shared" si="12"/>
        <v>0</v>
      </c>
      <c r="S135" s="202">
        <v>0</v>
      </c>
      <c r="T135" s="203">
        <f t="shared" si="13"/>
        <v>0</v>
      </c>
      <c r="U135" s="35"/>
      <c r="V135" s="35"/>
      <c r="W135" s="35"/>
      <c r="X135" s="35"/>
      <c r="Y135" s="35"/>
      <c r="Z135" s="35"/>
      <c r="AA135" s="35"/>
      <c r="AB135" s="35"/>
      <c r="AC135" s="35"/>
      <c r="AD135" s="35"/>
      <c r="AE135" s="35"/>
      <c r="AR135" s="204" t="s">
        <v>212</v>
      </c>
      <c r="AT135" s="204" t="s">
        <v>208</v>
      </c>
      <c r="AU135" s="204" t="s">
        <v>82</v>
      </c>
      <c r="AY135" s="18" t="s">
        <v>206</v>
      </c>
      <c r="BE135" s="205">
        <f t="shared" si="14"/>
        <v>0</v>
      </c>
      <c r="BF135" s="205">
        <f t="shared" si="15"/>
        <v>0</v>
      </c>
      <c r="BG135" s="205">
        <f t="shared" si="16"/>
        <v>0</v>
      </c>
      <c r="BH135" s="205">
        <f t="shared" si="17"/>
        <v>0</v>
      </c>
      <c r="BI135" s="205">
        <f t="shared" si="18"/>
        <v>0</v>
      </c>
      <c r="BJ135" s="18" t="s">
        <v>80</v>
      </c>
      <c r="BK135" s="205">
        <f t="shared" si="19"/>
        <v>0</v>
      </c>
      <c r="BL135" s="18" t="s">
        <v>212</v>
      </c>
      <c r="BM135" s="204" t="s">
        <v>1514</v>
      </c>
    </row>
    <row r="136" spans="1:65" s="2" customFormat="1" ht="16.5" customHeight="1">
      <c r="A136" s="35"/>
      <c r="B136" s="36"/>
      <c r="C136" s="193" t="s">
        <v>2272</v>
      </c>
      <c r="D136" s="193" t="s">
        <v>208</v>
      </c>
      <c r="E136" s="194" t="s">
        <v>6130</v>
      </c>
      <c r="F136" s="195" t="s">
        <v>6131</v>
      </c>
      <c r="G136" s="196" t="s">
        <v>862</v>
      </c>
      <c r="H136" s="197">
        <v>2</v>
      </c>
      <c r="I136" s="198"/>
      <c r="J136" s="199">
        <f t="shared" si="10"/>
        <v>0</v>
      </c>
      <c r="K136" s="195" t="s">
        <v>19</v>
      </c>
      <c r="L136" s="40"/>
      <c r="M136" s="200" t="s">
        <v>19</v>
      </c>
      <c r="N136" s="201" t="s">
        <v>43</v>
      </c>
      <c r="O136" s="65"/>
      <c r="P136" s="202">
        <f t="shared" si="11"/>
        <v>0</v>
      </c>
      <c r="Q136" s="202">
        <v>0</v>
      </c>
      <c r="R136" s="202">
        <f t="shared" si="12"/>
        <v>0</v>
      </c>
      <c r="S136" s="202">
        <v>0</v>
      </c>
      <c r="T136" s="203">
        <f t="shared" si="13"/>
        <v>0</v>
      </c>
      <c r="U136" s="35"/>
      <c r="V136" s="35"/>
      <c r="W136" s="35"/>
      <c r="X136" s="35"/>
      <c r="Y136" s="35"/>
      <c r="Z136" s="35"/>
      <c r="AA136" s="35"/>
      <c r="AB136" s="35"/>
      <c r="AC136" s="35"/>
      <c r="AD136" s="35"/>
      <c r="AE136" s="35"/>
      <c r="AR136" s="204" t="s">
        <v>212</v>
      </c>
      <c r="AT136" s="204" t="s">
        <v>208</v>
      </c>
      <c r="AU136" s="204" t="s">
        <v>82</v>
      </c>
      <c r="AY136" s="18" t="s">
        <v>206</v>
      </c>
      <c r="BE136" s="205">
        <f t="shared" si="14"/>
        <v>0</v>
      </c>
      <c r="BF136" s="205">
        <f t="shared" si="15"/>
        <v>0</v>
      </c>
      <c r="BG136" s="205">
        <f t="shared" si="16"/>
        <v>0</v>
      </c>
      <c r="BH136" s="205">
        <f t="shared" si="17"/>
        <v>0</v>
      </c>
      <c r="BI136" s="205">
        <f t="shared" si="18"/>
        <v>0</v>
      </c>
      <c r="BJ136" s="18" t="s">
        <v>80</v>
      </c>
      <c r="BK136" s="205">
        <f t="shared" si="19"/>
        <v>0</v>
      </c>
      <c r="BL136" s="18" t="s">
        <v>212</v>
      </c>
      <c r="BM136" s="204" t="s">
        <v>1517</v>
      </c>
    </row>
    <row r="137" spans="1:65" s="2" customFormat="1" ht="16.5" customHeight="1">
      <c r="A137" s="35"/>
      <c r="B137" s="36"/>
      <c r="C137" s="193" t="s">
        <v>2276</v>
      </c>
      <c r="D137" s="193" t="s">
        <v>208</v>
      </c>
      <c r="E137" s="194" t="s">
        <v>6132</v>
      </c>
      <c r="F137" s="195" t="s">
        <v>6133</v>
      </c>
      <c r="G137" s="196" t="s">
        <v>862</v>
      </c>
      <c r="H137" s="197">
        <v>4</v>
      </c>
      <c r="I137" s="198"/>
      <c r="J137" s="199">
        <f t="shared" si="10"/>
        <v>0</v>
      </c>
      <c r="K137" s="195" t="s">
        <v>19</v>
      </c>
      <c r="L137" s="40"/>
      <c r="M137" s="200" t="s">
        <v>19</v>
      </c>
      <c r="N137" s="201" t="s">
        <v>43</v>
      </c>
      <c r="O137" s="65"/>
      <c r="P137" s="202">
        <f t="shared" si="11"/>
        <v>0</v>
      </c>
      <c r="Q137" s="202">
        <v>0</v>
      </c>
      <c r="R137" s="202">
        <f t="shared" si="12"/>
        <v>0</v>
      </c>
      <c r="S137" s="202">
        <v>0</v>
      </c>
      <c r="T137" s="203">
        <f t="shared" si="13"/>
        <v>0</v>
      </c>
      <c r="U137" s="35"/>
      <c r="V137" s="35"/>
      <c r="W137" s="35"/>
      <c r="X137" s="35"/>
      <c r="Y137" s="35"/>
      <c r="Z137" s="35"/>
      <c r="AA137" s="35"/>
      <c r="AB137" s="35"/>
      <c r="AC137" s="35"/>
      <c r="AD137" s="35"/>
      <c r="AE137" s="35"/>
      <c r="AR137" s="204" t="s">
        <v>212</v>
      </c>
      <c r="AT137" s="204" t="s">
        <v>208</v>
      </c>
      <c r="AU137" s="204" t="s">
        <v>82</v>
      </c>
      <c r="AY137" s="18" t="s">
        <v>206</v>
      </c>
      <c r="BE137" s="205">
        <f t="shared" si="14"/>
        <v>0</v>
      </c>
      <c r="BF137" s="205">
        <f t="shared" si="15"/>
        <v>0</v>
      </c>
      <c r="BG137" s="205">
        <f t="shared" si="16"/>
        <v>0</v>
      </c>
      <c r="BH137" s="205">
        <f t="shared" si="17"/>
        <v>0</v>
      </c>
      <c r="BI137" s="205">
        <f t="shared" si="18"/>
        <v>0</v>
      </c>
      <c r="BJ137" s="18" t="s">
        <v>80</v>
      </c>
      <c r="BK137" s="205">
        <f t="shared" si="19"/>
        <v>0</v>
      </c>
      <c r="BL137" s="18" t="s">
        <v>212</v>
      </c>
      <c r="BM137" s="204" t="s">
        <v>853</v>
      </c>
    </row>
    <row r="138" spans="1:65" s="2" customFormat="1" ht="16.5" customHeight="1">
      <c r="A138" s="35"/>
      <c r="B138" s="36"/>
      <c r="C138" s="193" t="s">
        <v>2280</v>
      </c>
      <c r="D138" s="193" t="s">
        <v>208</v>
      </c>
      <c r="E138" s="194" t="s">
        <v>6134</v>
      </c>
      <c r="F138" s="195" t="s">
        <v>6135</v>
      </c>
      <c r="G138" s="196" t="s">
        <v>862</v>
      </c>
      <c r="H138" s="197">
        <v>6</v>
      </c>
      <c r="I138" s="198"/>
      <c r="J138" s="199">
        <f t="shared" si="10"/>
        <v>0</v>
      </c>
      <c r="K138" s="195" t="s">
        <v>19</v>
      </c>
      <c r="L138" s="40"/>
      <c r="M138" s="200" t="s">
        <v>19</v>
      </c>
      <c r="N138" s="201" t="s">
        <v>43</v>
      </c>
      <c r="O138" s="65"/>
      <c r="P138" s="202">
        <f t="shared" si="11"/>
        <v>0</v>
      </c>
      <c r="Q138" s="202">
        <v>0</v>
      </c>
      <c r="R138" s="202">
        <f t="shared" si="12"/>
        <v>0</v>
      </c>
      <c r="S138" s="202">
        <v>0</v>
      </c>
      <c r="T138" s="203">
        <f t="shared" si="13"/>
        <v>0</v>
      </c>
      <c r="U138" s="35"/>
      <c r="V138" s="35"/>
      <c r="W138" s="35"/>
      <c r="X138" s="35"/>
      <c r="Y138" s="35"/>
      <c r="Z138" s="35"/>
      <c r="AA138" s="35"/>
      <c r="AB138" s="35"/>
      <c r="AC138" s="35"/>
      <c r="AD138" s="35"/>
      <c r="AE138" s="35"/>
      <c r="AR138" s="204" t="s">
        <v>212</v>
      </c>
      <c r="AT138" s="204" t="s">
        <v>208</v>
      </c>
      <c r="AU138" s="204" t="s">
        <v>82</v>
      </c>
      <c r="AY138" s="18" t="s">
        <v>206</v>
      </c>
      <c r="BE138" s="205">
        <f t="shared" si="14"/>
        <v>0</v>
      </c>
      <c r="BF138" s="205">
        <f t="shared" si="15"/>
        <v>0</v>
      </c>
      <c r="BG138" s="205">
        <f t="shared" si="16"/>
        <v>0</v>
      </c>
      <c r="BH138" s="205">
        <f t="shared" si="17"/>
        <v>0</v>
      </c>
      <c r="BI138" s="205">
        <f t="shared" si="18"/>
        <v>0</v>
      </c>
      <c r="BJ138" s="18" t="s">
        <v>80</v>
      </c>
      <c r="BK138" s="205">
        <f t="shared" si="19"/>
        <v>0</v>
      </c>
      <c r="BL138" s="18" t="s">
        <v>212</v>
      </c>
      <c r="BM138" s="204" t="s">
        <v>859</v>
      </c>
    </row>
    <row r="139" spans="1:65" s="2" customFormat="1" ht="21.75" customHeight="1">
      <c r="A139" s="35"/>
      <c r="B139" s="36"/>
      <c r="C139" s="193" t="s">
        <v>2292</v>
      </c>
      <c r="D139" s="193" t="s">
        <v>208</v>
      </c>
      <c r="E139" s="194" t="s">
        <v>6136</v>
      </c>
      <c r="F139" s="195" t="s">
        <v>6137</v>
      </c>
      <c r="G139" s="196" t="s">
        <v>887</v>
      </c>
      <c r="H139" s="197">
        <v>2</v>
      </c>
      <c r="I139" s="198"/>
      <c r="J139" s="199">
        <f t="shared" si="10"/>
        <v>0</v>
      </c>
      <c r="K139" s="195" t="s">
        <v>19</v>
      </c>
      <c r="L139" s="40"/>
      <c r="M139" s="200" t="s">
        <v>19</v>
      </c>
      <c r="N139" s="201" t="s">
        <v>43</v>
      </c>
      <c r="O139" s="65"/>
      <c r="P139" s="202">
        <f t="shared" si="11"/>
        <v>0</v>
      </c>
      <c r="Q139" s="202">
        <v>0</v>
      </c>
      <c r="R139" s="202">
        <f t="shared" si="12"/>
        <v>0</v>
      </c>
      <c r="S139" s="202">
        <v>0</v>
      </c>
      <c r="T139" s="203">
        <f t="shared" si="13"/>
        <v>0</v>
      </c>
      <c r="U139" s="35"/>
      <c r="V139" s="35"/>
      <c r="W139" s="35"/>
      <c r="X139" s="35"/>
      <c r="Y139" s="35"/>
      <c r="Z139" s="35"/>
      <c r="AA139" s="35"/>
      <c r="AB139" s="35"/>
      <c r="AC139" s="35"/>
      <c r="AD139" s="35"/>
      <c r="AE139" s="35"/>
      <c r="AR139" s="204" t="s">
        <v>212</v>
      </c>
      <c r="AT139" s="204" t="s">
        <v>208</v>
      </c>
      <c r="AU139" s="204" t="s">
        <v>82</v>
      </c>
      <c r="AY139" s="18" t="s">
        <v>206</v>
      </c>
      <c r="BE139" s="205">
        <f t="shared" si="14"/>
        <v>0</v>
      </c>
      <c r="BF139" s="205">
        <f t="shared" si="15"/>
        <v>0</v>
      </c>
      <c r="BG139" s="205">
        <f t="shared" si="16"/>
        <v>0</v>
      </c>
      <c r="BH139" s="205">
        <f t="shared" si="17"/>
        <v>0</v>
      </c>
      <c r="BI139" s="205">
        <f t="shared" si="18"/>
        <v>0</v>
      </c>
      <c r="BJ139" s="18" t="s">
        <v>80</v>
      </c>
      <c r="BK139" s="205">
        <f t="shared" si="19"/>
        <v>0</v>
      </c>
      <c r="BL139" s="18" t="s">
        <v>212</v>
      </c>
      <c r="BM139" s="204" t="s">
        <v>866</v>
      </c>
    </row>
    <row r="140" spans="1:65" s="2" customFormat="1" ht="21.75" customHeight="1">
      <c r="A140" s="35"/>
      <c r="B140" s="36"/>
      <c r="C140" s="193" t="s">
        <v>2297</v>
      </c>
      <c r="D140" s="193" t="s">
        <v>208</v>
      </c>
      <c r="E140" s="194" t="s">
        <v>6138</v>
      </c>
      <c r="F140" s="195" t="s">
        <v>6139</v>
      </c>
      <c r="G140" s="196" t="s">
        <v>887</v>
      </c>
      <c r="H140" s="197">
        <v>1</v>
      </c>
      <c r="I140" s="198"/>
      <c r="J140" s="199">
        <f t="shared" si="10"/>
        <v>0</v>
      </c>
      <c r="K140" s="195" t="s">
        <v>19</v>
      </c>
      <c r="L140" s="40"/>
      <c r="M140" s="200" t="s">
        <v>19</v>
      </c>
      <c r="N140" s="201" t="s">
        <v>43</v>
      </c>
      <c r="O140" s="65"/>
      <c r="P140" s="202">
        <f t="shared" si="11"/>
        <v>0</v>
      </c>
      <c r="Q140" s="202">
        <v>0</v>
      </c>
      <c r="R140" s="202">
        <f t="shared" si="12"/>
        <v>0</v>
      </c>
      <c r="S140" s="202">
        <v>0</v>
      </c>
      <c r="T140" s="203">
        <f t="shared" si="13"/>
        <v>0</v>
      </c>
      <c r="U140" s="35"/>
      <c r="V140" s="35"/>
      <c r="W140" s="35"/>
      <c r="X140" s="35"/>
      <c r="Y140" s="35"/>
      <c r="Z140" s="35"/>
      <c r="AA140" s="35"/>
      <c r="AB140" s="35"/>
      <c r="AC140" s="35"/>
      <c r="AD140" s="35"/>
      <c r="AE140" s="35"/>
      <c r="AR140" s="204" t="s">
        <v>212</v>
      </c>
      <c r="AT140" s="204" t="s">
        <v>208</v>
      </c>
      <c r="AU140" s="204" t="s">
        <v>82</v>
      </c>
      <c r="AY140" s="18" t="s">
        <v>206</v>
      </c>
      <c r="BE140" s="205">
        <f t="shared" si="14"/>
        <v>0</v>
      </c>
      <c r="BF140" s="205">
        <f t="shared" si="15"/>
        <v>0</v>
      </c>
      <c r="BG140" s="205">
        <f t="shared" si="16"/>
        <v>0</v>
      </c>
      <c r="BH140" s="205">
        <f t="shared" si="17"/>
        <v>0</v>
      </c>
      <c r="BI140" s="205">
        <f t="shared" si="18"/>
        <v>0</v>
      </c>
      <c r="BJ140" s="18" t="s">
        <v>80</v>
      </c>
      <c r="BK140" s="205">
        <f t="shared" si="19"/>
        <v>0</v>
      </c>
      <c r="BL140" s="18" t="s">
        <v>212</v>
      </c>
      <c r="BM140" s="204" t="s">
        <v>872</v>
      </c>
    </row>
    <row r="141" spans="1:65" s="2" customFormat="1" ht="21.75" customHeight="1">
      <c r="A141" s="35"/>
      <c r="B141" s="36"/>
      <c r="C141" s="193" t="s">
        <v>2302</v>
      </c>
      <c r="D141" s="193" t="s">
        <v>208</v>
      </c>
      <c r="E141" s="194" t="s">
        <v>6140</v>
      </c>
      <c r="F141" s="195" t="s">
        <v>6141</v>
      </c>
      <c r="G141" s="196" t="s">
        <v>887</v>
      </c>
      <c r="H141" s="197">
        <v>1</v>
      </c>
      <c r="I141" s="198"/>
      <c r="J141" s="199">
        <f t="shared" si="10"/>
        <v>0</v>
      </c>
      <c r="K141" s="195" t="s">
        <v>19</v>
      </c>
      <c r="L141" s="40"/>
      <c r="M141" s="200" t="s">
        <v>19</v>
      </c>
      <c r="N141" s="201" t="s">
        <v>43</v>
      </c>
      <c r="O141" s="65"/>
      <c r="P141" s="202">
        <f t="shared" si="11"/>
        <v>0</v>
      </c>
      <c r="Q141" s="202">
        <v>0</v>
      </c>
      <c r="R141" s="202">
        <f t="shared" si="12"/>
        <v>0</v>
      </c>
      <c r="S141" s="202">
        <v>0</v>
      </c>
      <c r="T141" s="203">
        <f t="shared" si="13"/>
        <v>0</v>
      </c>
      <c r="U141" s="35"/>
      <c r="V141" s="35"/>
      <c r="W141" s="35"/>
      <c r="X141" s="35"/>
      <c r="Y141" s="35"/>
      <c r="Z141" s="35"/>
      <c r="AA141" s="35"/>
      <c r="AB141" s="35"/>
      <c r="AC141" s="35"/>
      <c r="AD141" s="35"/>
      <c r="AE141" s="35"/>
      <c r="AR141" s="204" t="s">
        <v>212</v>
      </c>
      <c r="AT141" s="204" t="s">
        <v>208</v>
      </c>
      <c r="AU141" s="204" t="s">
        <v>82</v>
      </c>
      <c r="AY141" s="18" t="s">
        <v>206</v>
      </c>
      <c r="BE141" s="205">
        <f t="shared" si="14"/>
        <v>0</v>
      </c>
      <c r="BF141" s="205">
        <f t="shared" si="15"/>
        <v>0</v>
      </c>
      <c r="BG141" s="205">
        <f t="shared" si="16"/>
        <v>0</v>
      </c>
      <c r="BH141" s="205">
        <f t="shared" si="17"/>
        <v>0</v>
      </c>
      <c r="BI141" s="205">
        <f t="shared" si="18"/>
        <v>0</v>
      </c>
      <c r="BJ141" s="18" t="s">
        <v>80</v>
      </c>
      <c r="BK141" s="205">
        <f t="shared" si="19"/>
        <v>0</v>
      </c>
      <c r="BL141" s="18" t="s">
        <v>212</v>
      </c>
      <c r="BM141" s="204" t="s">
        <v>878</v>
      </c>
    </row>
    <row r="142" spans="1:65" s="2" customFormat="1" ht="21.75" customHeight="1">
      <c r="A142" s="35"/>
      <c r="B142" s="36"/>
      <c r="C142" s="193" t="s">
        <v>2308</v>
      </c>
      <c r="D142" s="193" t="s">
        <v>208</v>
      </c>
      <c r="E142" s="194" t="s">
        <v>6142</v>
      </c>
      <c r="F142" s="195" t="s">
        <v>6143</v>
      </c>
      <c r="G142" s="196" t="s">
        <v>887</v>
      </c>
      <c r="H142" s="197">
        <v>1</v>
      </c>
      <c r="I142" s="198"/>
      <c r="J142" s="199">
        <f t="shared" si="10"/>
        <v>0</v>
      </c>
      <c r="K142" s="195" t="s">
        <v>19</v>
      </c>
      <c r="L142" s="40"/>
      <c r="M142" s="200" t="s">
        <v>19</v>
      </c>
      <c r="N142" s="201" t="s">
        <v>43</v>
      </c>
      <c r="O142" s="65"/>
      <c r="P142" s="202">
        <f t="shared" si="11"/>
        <v>0</v>
      </c>
      <c r="Q142" s="202">
        <v>0</v>
      </c>
      <c r="R142" s="202">
        <f t="shared" si="12"/>
        <v>0</v>
      </c>
      <c r="S142" s="202">
        <v>0</v>
      </c>
      <c r="T142" s="203">
        <f t="shared" si="13"/>
        <v>0</v>
      </c>
      <c r="U142" s="35"/>
      <c r="V142" s="35"/>
      <c r="W142" s="35"/>
      <c r="X142" s="35"/>
      <c r="Y142" s="35"/>
      <c r="Z142" s="35"/>
      <c r="AA142" s="35"/>
      <c r="AB142" s="35"/>
      <c r="AC142" s="35"/>
      <c r="AD142" s="35"/>
      <c r="AE142" s="35"/>
      <c r="AR142" s="204" t="s">
        <v>212</v>
      </c>
      <c r="AT142" s="204" t="s">
        <v>208</v>
      </c>
      <c r="AU142" s="204" t="s">
        <v>82</v>
      </c>
      <c r="AY142" s="18" t="s">
        <v>206</v>
      </c>
      <c r="BE142" s="205">
        <f t="shared" si="14"/>
        <v>0</v>
      </c>
      <c r="BF142" s="205">
        <f t="shared" si="15"/>
        <v>0</v>
      </c>
      <c r="BG142" s="205">
        <f t="shared" si="16"/>
        <v>0</v>
      </c>
      <c r="BH142" s="205">
        <f t="shared" si="17"/>
        <v>0</v>
      </c>
      <c r="BI142" s="205">
        <f t="shared" si="18"/>
        <v>0</v>
      </c>
      <c r="BJ142" s="18" t="s">
        <v>80</v>
      </c>
      <c r="BK142" s="205">
        <f t="shared" si="19"/>
        <v>0</v>
      </c>
      <c r="BL142" s="18" t="s">
        <v>212</v>
      </c>
      <c r="BM142" s="204" t="s">
        <v>884</v>
      </c>
    </row>
    <row r="143" spans="1:65" s="2" customFormat="1" ht="16.5" customHeight="1">
      <c r="A143" s="35"/>
      <c r="B143" s="36"/>
      <c r="C143" s="193" t="s">
        <v>2312</v>
      </c>
      <c r="D143" s="193" t="s">
        <v>208</v>
      </c>
      <c r="E143" s="194" t="s">
        <v>6144</v>
      </c>
      <c r="F143" s="195" t="s">
        <v>6145</v>
      </c>
      <c r="G143" s="196" t="s">
        <v>862</v>
      </c>
      <c r="H143" s="197">
        <v>1</v>
      </c>
      <c r="I143" s="198"/>
      <c r="J143" s="199">
        <f t="shared" si="10"/>
        <v>0</v>
      </c>
      <c r="K143" s="195" t="s">
        <v>19</v>
      </c>
      <c r="L143" s="40"/>
      <c r="M143" s="200" t="s">
        <v>19</v>
      </c>
      <c r="N143" s="201" t="s">
        <v>43</v>
      </c>
      <c r="O143" s="65"/>
      <c r="P143" s="202">
        <f t="shared" si="11"/>
        <v>0</v>
      </c>
      <c r="Q143" s="202">
        <v>0</v>
      </c>
      <c r="R143" s="202">
        <f t="shared" si="12"/>
        <v>0</v>
      </c>
      <c r="S143" s="202">
        <v>0</v>
      </c>
      <c r="T143" s="203">
        <f t="shared" si="13"/>
        <v>0</v>
      </c>
      <c r="U143" s="35"/>
      <c r="V143" s="35"/>
      <c r="W143" s="35"/>
      <c r="X143" s="35"/>
      <c r="Y143" s="35"/>
      <c r="Z143" s="35"/>
      <c r="AA143" s="35"/>
      <c r="AB143" s="35"/>
      <c r="AC143" s="35"/>
      <c r="AD143" s="35"/>
      <c r="AE143" s="35"/>
      <c r="AR143" s="204" t="s">
        <v>212</v>
      </c>
      <c r="AT143" s="204" t="s">
        <v>208</v>
      </c>
      <c r="AU143" s="204" t="s">
        <v>82</v>
      </c>
      <c r="AY143" s="18" t="s">
        <v>206</v>
      </c>
      <c r="BE143" s="205">
        <f t="shared" si="14"/>
        <v>0</v>
      </c>
      <c r="BF143" s="205">
        <f t="shared" si="15"/>
        <v>0</v>
      </c>
      <c r="BG143" s="205">
        <f t="shared" si="16"/>
        <v>0</v>
      </c>
      <c r="BH143" s="205">
        <f t="shared" si="17"/>
        <v>0</v>
      </c>
      <c r="BI143" s="205">
        <f t="shared" si="18"/>
        <v>0</v>
      </c>
      <c r="BJ143" s="18" t="s">
        <v>80</v>
      </c>
      <c r="BK143" s="205">
        <f t="shared" si="19"/>
        <v>0</v>
      </c>
      <c r="BL143" s="18" t="s">
        <v>212</v>
      </c>
      <c r="BM143" s="204" t="s">
        <v>891</v>
      </c>
    </row>
    <row r="144" spans="1:65" s="2" customFormat="1" ht="16.5" customHeight="1">
      <c r="A144" s="35"/>
      <c r="B144" s="36"/>
      <c r="C144" s="193" t="s">
        <v>2316</v>
      </c>
      <c r="D144" s="193" t="s">
        <v>208</v>
      </c>
      <c r="E144" s="194" t="s">
        <v>6146</v>
      </c>
      <c r="F144" s="195" t="s">
        <v>6147</v>
      </c>
      <c r="G144" s="196" t="s">
        <v>862</v>
      </c>
      <c r="H144" s="197">
        <v>30</v>
      </c>
      <c r="I144" s="198"/>
      <c r="J144" s="199">
        <f t="shared" si="10"/>
        <v>0</v>
      </c>
      <c r="K144" s="195" t="s">
        <v>19</v>
      </c>
      <c r="L144" s="40"/>
      <c r="M144" s="200" t="s">
        <v>19</v>
      </c>
      <c r="N144" s="201" t="s">
        <v>43</v>
      </c>
      <c r="O144" s="65"/>
      <c r="P144" s="202">
        <f t="shared" si="11"/>
        <v>0</v>
      </c>
      <c r="Q144" s="202">
        <v>0</v>
      </c>
      <c r="R144" s="202">
        <f t="shared" si="12"/>
        <v>0</v>
      </c>
      <c r="S144" s="202">
        <v>0</v>
      </c>
      <c r="T144" s="203">
        <f t="shared" si="13"/>
        <v>0</v>
      </c>
      <c r="U144" s="35"/>
      <c r="V144" s="35"/>
      <c r="W144" s="35"/>
      <c r="X144" s="35"/>
      <c r="Y144" s="35"/>
      <c r="Z144" s="35"/>
      <c r="AA144" s="35"/>
      <c r="AB144" s="35"/>
      <c r="AC144" s="35"/>
      <c r="AD144" s="35"/>
      <c r="AE144" s="35"/>
      <c r="AR144" s="204" t="s">
        <v>212</v>
      </c>
      <c r="AT144" s="204" t="s">
        <v>208</v>
      </c>
      <c r="AU144" s="204" t="s">
        <v>82</v>
      </c>
      <c r="AY144" s="18" t="s">
        <v>206</v>
      </c>
      <c r="BE144" s="205">
        <f t="shared" si="14"/>
        <v>0</v>
      </c>
      <c r="BF144" s="205">
        <f t="shared" si="15"/>
        <v>0</v>
      </c>
      <c r="BG144" s="205">
        <f t="shared" si="16"/>
        <v>0</v>
      </c>
      <c r="BH144" s="205">
        <f t="shared" si="17"/>
        <v>0</v>
      </c>
      <c r="BI144" s="205">
        <f t="shared" si="18"/>
        <v>0</v>
      </c>
      <c r="BJ144" s="18" t="s">
        <v>80</v>
      </c>
      <c r="BK144" s="205">
        <f t="shared" si="19"/>
        <v>0</v>
      </c>
      <c r="BL144" s="18" t="s">
        <v>212</v>
      </c>
      <c r="BM144" s="204" t="s">
        <v>899</v>
      </c>
    </row>
    <row r="145" spans="1:65" s="2" customFormat="1" ht="16.5" customHeight="1">
      <c r="A145" s="35"/>
      <c r="B145" s="36"/>
      <c r="C145" s="193" t="s">
        <v>2321</v>
      </c>
      <c r="D145" s="193" t="s">
        <v>208</v>
      </c>
      <c r="E145" s="194" t="s">
        <v>6148</v>
      </c>
      <c r="F145" s="195" t="s">
        <v>6149</v>
      </c>
      <c r="G145" s="196" t="s">
        <v>862</v>
      </c>
      <c r="H145" s="197">
        <v>2</v>
      </c>
      <c r="I145" s="198"/>
      <c r="J145" s="199">
        <f t="shared" si="10"/>
        <v>0</v>
      </c>
      <c r="K145" s="195" t="s">
        <v>19</v>
      </c>
      <c r="L145" s="40"/>
      <c r="M145" s="200" t="s">
        <v>19</v>
      </c>
      <c r="N145" s="201" t="s">
        <v>43</v>
      </c>
      <c r="O145" s="65"/>
      <c r="P145" s="202">
        <f t="shared" si="11"/>
        <v>0</v>
      </c>
      <c r="Q145" s="202">
        <v>0</v>
      </c>
      <c r="R145" s="202">
        <f t="shared" si="12"/>
        <v>0</v>
      </c>
      <c r="S145" s="202">
        <v>0</v>
      </c>
      <c r="T145" s="203">
        <f t="shared" si="13"/>
        <v>0</v>
      </c>
      <c r="U145" s="35"/>
      <c r="V145" s="35"/>
      <c r="W145" s="35"/>
      <c r="X145" s="35"/>
      <c r="Y145" s="35"/>
      <c r="Z145" s="35"/>
      <c r="AA145" s="35"/>
      <c r="AB145" s="35"/>
      <c r="AC145" s="35"/>
      <c r="AD145" s="35"/>
      <c r="AE145" s="35"/>
      <c r="AR145" s="204" t="s">
        <v>212</v>
      </c>
      <c r="AT145" s="204" t="s">
        <v>208</v>
      </c>
      <c r="AU145" s="204" t="s">
        <v>82</v>
      </c>
      <c r="AY145" s="18" t="s">
        <v>206</v>
      </c>
      <c r="BE145" s="205">
        <f t="shared" si="14"/>
        <v>0</v>
      </c>
      <c r="BF145" s="205">
        <f t="shared" si="15"/>
        <v>0</v>
      </c>
      <c r="BG145" s="205">
        <f t="shared" si="16"/>
        <v>0</v>
      </c>
      <c r="BH145" s="205">
        <f t="shared" si="17"/>
        <v>0</v>
      </c>
      <c r="BI145" s="205">
        <f t="shared" si="18"/>
        <v>0</v>
      </c>
      <c r="BJ145" s="18" t="s">
        <v>80</v>
      </c>
      <c r="BK145" s="205">
        <f t="shared" si="19"/>
        <v>0</v>
      </c>
      <c r="BL145" s="18" t="s">
        <v>212</v>
      </c>
      <c r="BM145" s="204" t="s">
        <v>1243</v>
      </c>
    </row>
    <row r="146" spans="1:65" s="2" customFormat="1" ht="16.5" customHeight="1">
      <c r="A146" s="35"/>
      <c r="B146" s="36"/>
      <c r="C146" s="193" t="s">
        <v>2325</v>
      </c>
      <c r="D146" s="193" t="s">
        <v>208</v>
      </c>
      <c r="E146" s="194" t="s">
        <v>6150</v>
      </c>
      <c r="F146" s="195" t="s">
        <v>6151</v>
      </c>
      <c r="G146" s="196" t="s">
        <v>862</v>
      </c>
      <c r="H146" s="197">
        <v>1</v>
      </c>
      <c r="I146" s="198"/>
      <c r="J146" s="199">
        <f t="shared" si="10"/>
        <v>0</v>
      </c>
      <c r="K146" s="195" t="s">
        <v>19</v>
      </c>
      <c r="L146" s="40"/>
      <c r="M146" s="200" t="s">
        <v>19</v>
      </c>
      <c r="N146" s="201" t="s">
        <v>43</v>
      </c>
      <c r="O146" s="65"/>
      <c r="P146" s="202">
        <f t="shared" si="11"/>
        <v>0</v>
      </c>
      <c r="Q146" s="202">
        <v>0</v>
      </c>
      <c r="R146" s="202">
        <f t="shared" si="12"/>
        <v>0</v>
      </c>
      <c r="S146" s="202">
        <v>0</v>
      </c>
      <c r="T146" s="203">
        <f t="shared" si="13"/>
        <v>0</v>
      </c>
      <c r="U146" s="35"/>
      <c r="V146" s="35"/>
      <c r="W146" s="35"/>
      <c r="X146" s="35"/>
      <c r="Y146" s="35"/>
      <c r="Z146" s="35"/>
      <c r="AA146" s="35"/>
      <c r="AB146" s="35"/>
      <c r="AC146" s="35"/>
      <c r="AD146" s="35"/>
      <c r="AE146" s="35"/>
      <c r="AR146" s="204" t="s">
        <v>212</v>
      </c>
      <c r="AT146" s="204" t="s">
        <v>208</v>
      </c>
      <c r="AU146" s="204" t="s">
        <v>82</v>
      </c>
      <c r="AY146" s="18" t="s">
        <v>206</v>
      </c>
      <c r="BE146" s="205">
        <f t="shared" si="14"/>
        <v>0</v>
      </c>
      <c r="BF146" s="205">
        <f t="shared" si="15"/>
        <v>0</v>
      </c>
      <c r="BG146" s="205">
        <f t="shared" si="16"/>
        <v>0</v>
      </c>
      <c r="BH146" s="205">
        <f t="shared" si="17"/>
        <v>0</v>
      </c>
      <c r="BI146" s="205">
        <f t="shared" si="18"/>
        <v>0</v>
      </c>
      <c r="BJ146" s="18" t="s">
        <v>80</v>
      </c>
      <c r="BK146" s="205">
        <f t="shared" si="19"/>
        <v>0</v>
      </c>
      <c r="BL146" s="18" t="s">
        <v>212</v>
      </c>
      <c r="BM146" s="204" t="s">
        <v>304</v>
      </c>
    </row>
    <row r="147" spans="1:65" s="2" customFormat="1" ht="16.5" customHeight="1">
      <c r="A147" s="35"/>
      <c r="B147" s="36"/>
      <c r="C147" s="193" t="s">
        <v>2329</v>
      </c>
      <c r="D147" s="193" t="s">
        <v>208</v>
      </c>
      <c r="E147" s="194" t="s">
        <v>6152</v>
      </c>
      <c r="F147" s="195" t="s">
        <v>6153</v>
      </c>
      <c r="G147" s="196" t="s">
        <v>862</v>
      </c>
      <c r="H147" s="197">
        <v>1</v>
      </c>
      <c r="I147" s="198"/>
      <c r="J147" s="199">
        <f t="shared" si="10"/>
        <v>0</v>
      </c>
      <c r="K147" s="195" t="s">
        <v>19</v>
      </c>
      <c r="L147" s="40"/>
      <c r="M147" s="200" t="s">
        <v>19</v>
      </c>
      <c r="N147" s="201" t="s">
        <v>43</v>
      </c>
      <c r="O147" s="65"/>
      <c r="P147" s="202">
        <f t="shared" si="11"/>
        <v>0</v>
      </c>
      <c r="Q147" s="202">
        <v>0</v>
      </c>
      <c r="R147" s="202">
        <f t="shared" si="12"/>
        <v>0</v>
      </c>
      <c r="S147" s="202">
        <v>0</v>
      </c>
      <c r="T147" s="203">
        <f t="shared" si="13"/>
        <v>0</v>
      </c>
      <c r="U147" s="35"/>
      <c r="V147" s="35"/>
      <c r="W147" s="35"/>
      <c r="X147" s="35"/>
      <c r="Y147" s="35"/>
      <c r="Z147" s="35"/>
      <c r="AA147" s="35"/>
      <c r="AB147" s="35"/>
      <c r="AC147" s="35"/>
      <c r="AD147" s="35"/>
      <c r="AE147" s="35"/>
      <c r="AR147" s="204" t="s">
        <v>212</v>
      </c>
      <c r="AT147" s="204" t="s">
        <v>208</v>
      </c>
      <c r="AU147" s="204" t="s">
        <v>82</v>
      </c>
      <c r="AY147" s="18" t="s">
        <v>206</v>
      </c>
      <c r="BE147" s="205">
        <f t="shared" si="14"/>
        <v>0</v>
      </c>
      <c r="BF147" s="205">
        <f t="shared" si="15"/>
        <v>0</v>
      </c>
      <c r="BG147" s="205">
        <f t="shared" si="16"/>
        <v>0</v>
      </c>
      <c r="BH147" s="205">
        <f t="shared" si="17"/>
        <v>0</v>
      </c>
      <c r="BI147" s="205">
        <f t="shared" si="18"/>
        <v>0</v>
      </c>
      <c r="BJ147" s="18" t="s">
        <v>80</v>
      </c>
      <c r="BK147" s="205">
        <f t="shared" si="19"/>
        <v>0</v>
      </c>
      <c r="BL147" s="18" t="s">
        <v>212</v>
      </c>
      <c r="BM147" s="204" t="s">
        <v>1254</v>
      </c>
    </row>
    <row r="148" spans="1:65" s="2" customFormat="1" ht="16.5" customHeight="1">
      <c r="A148" s="35"/>
      <c r="B148" s="36"/>
      <c r="C148" s="193" t="s">
        <v>2335</v>
      </c>
      <c r="D148" s="193" t="s">
        <v>208</v>
      </c>
      <c r="E148" s="194" t="s">
        <v>6154</v>
      </c>
      <c r="F148" s="195" t="s">
        <v>6155</v>
      </c>
      <c r="G148" s="196" t="s">
        <v>862</v>
      </c>
      <c r="H148" s="197">
        <v>2</v>
      </c>
      <c r="I148" s="198"/>
      <c r="J148" s="199">
        <f t="shared" si="10"/>
        <v>0</v>
      </c>
      <c r="K148" s="195" t="s">
        <v>19</v>
      </c>
      <c r="L148" s="40"/>
      <c r="M148" s="200" t="s">
        <v>19</v>
      </c>
      <c r="N148" s="201" t="s">
        <v>43</v>
      </c>
      <c r="O148" s="65"/>
      <c r="P148" s="202">
        <f t="shared" si="11"/>
        <v>0</v>
      </c>
      <c r="Q148" s="202">
        <v>0</v>
      </c>
      <c r="R148" s="202">
        <f t="shared" si="12"/>
        <v>0</v>
      </c>
      <c r="S148" s="202">
        <v>0</v>
      </c>
      <c r="T148" s="203">
        <f t="shared" si="13"/>
        <v>0</v>
      </c>
      <c r="U148" s="35"/>
      <c r="V148" s="35"/>
      <c r="W148" s="35"/>
      <c r="X148" s="35"/>
      <c r="Y148" s="35"/>
      <c r="Z148" s="35"/>
      <c r="AA148" s="35"/>
      <c r="AB148" s="35"/>
      <c r="AC148" s="35"/>
      <c r="AD148" s="35"/>
      <c r="AE148" s="35"/>
      <c r="AR148" s="204" t="s">
        <v>212</v>
      </c>
      <c r="AT148" s="204" t="s">
        <v>208</v>
      </c>
      <c r="AU148" s="204" t="s">
        <v>82</v>
      </c>
      <c r="AY148" s="18" t="s">
        <v>206</v>
      </c>
      <c r="BE148" s="205">
        <f t="shared" si="14"/>
        <v>0</v>
      </c>
      <c r="BF148" s="205">
        <f t="shared" si="15"/>
        <v>0</v>
      </c>
      <c r="BG148" s="205">
        <f t="shared" si="16"/>
        <v>0</v>
      </c>
      <c r="BH148" s="205">
        <f t="shared" si="17"/>
        <v>0</v>
      </c>
      <c r="BI148" s="205">
        <f t="shared" si="18"/>
        <v>0</v>
      </c>
      <c r="BJ148" s="18" t="s">
        <v>80</v>
      </c>
      <c r="BK148" s="205">
        <f t="shared" si="19"/>
        <v>0</v>
      </c>
      <c r="BL148" s="18" t="s">
        <v>212</v>
      </c>
      <c r="BM148" s="204" t="s">
        <v>1260</v>
      </c>
    </row>
    <row r="149" spans="1:65" s="2" customFormat="1" ht="16.5" customHeight="1">
      <c r="A149" s="35"/>
      <c r="B149" s="36"/>
      <c r="C149" s="193" t="s">
        <v>2340</v>
      </c>
      <c r="D149" s="193" t="s">
        <v>208</v>
      </c>
      <c r="E149" s="194" t="s">
        <v>6156</v>
      </c>
      <c r="F149" s="195" t="s">
        <v>6157</v>
      </c>
      <c r="G149" s="196" t="s">
        <v>862</v>
      </c>
      <c r="H149" s="197">
        <v>15</v>
      </c>
      <c r="I149" s="198"/>
      <c r="J149" s="199">
        <f t="shared" si="10"/>
        <v>0</v>
      </c>
      <c r="K149" s="195" t="s">
        <v>19</v>
      </c>
      <c r="L149" s="40"/>
      <c r="M149" s="200" t="s">
        <v>19</v>
      </c>
      <c r="N149" s="201" t="s">
        <v>43</v>
      </c>
      <c r="O149" s="65"/>
      <c r="P149" s="202">
        <f t="shared" si="11"/>
        <v>0</v>
      </c>
      <c r="Q149" s="202">
        <v>0</v>
      </c>
      <c r="R149" s="202">
        <f t="shared" si="12"/>
        <v>0</v>
      </c>
      <c r="S149" s="202">
        <v>0</v>
      </c>
      <c r="T149" s="203">
        <f t="shared" si="13"/>
        <v>0</v>
      </c>
      <c r="U149" s="35"/>
      <c r="V149" s="35"/>
      <c r="W149" s="35"/>
      <c r="X149" s="35"/>
      <c r="Y149" s="35"/>
      <c r="Z149" s="35"/>
      <c r="AA149" s="35"/>
      <c r="AB149" s="35"/>
      <c r="AC149" s="35"/>
      <c r="AD149" s="35"/>
      <c r="AE149" s="35"/>
      <c r="AR149" s="204" t="s">
        <v>212</v>
      </c>
      <c r="AT149" s="204" t="s">
        <v>208</v>
      </c>
      <c r="AU149" s="204" t="s">
        <v>82</v>
      </c>
      <c r="AY149" s="18" t="s">
        <v>206</v>
      </c>
      <c r="BE149" s="205">
        <f t="shared" si="14"/>
        <v>0</v>
      </c>
      <c r="BF149" s="205">
        <f t="shared" si="15"/>
        <v>0</v>
      </c>
      <c r="BG149" s="205">
        <f t="shared" si="16"/>
        <v>0</v>
      </c>
      <c r="BH149" s="205">
        <f t="shared" si="17"/>
        <v>0</v>
      </c>
      <c r="BI149" s="205">
        <f t="shared" si="18"/>
        <v>0</v>
      </c>
      <c r="BJ149" s="18" t="s">
        <v>80</v>
      </c>
      <c r="BK149" s="205">
        <f t="shared" si="19"/>
        <v>0</v>
      </c>
      <c r="BL149" s="18" t="s">
        <v>212</v>
      </c>
      <c r="BM149" s="204" t="s">
        <v>1266</v>
      </c>
    </row>
    <row r="150" spans="1:65" s="2" customFormat="1" ht="21.75" customHeight="1">
      <c r="A150" s="35"/>
      <c r="B150" s="36"/>
      <c r="C150" s="193" t="s">
        <v>2345</v>
      </c>
      <c r="D150" s="193" t="s">
        <v>208</v>
      </c>
      <c r="E150" s="194" t="s">
        <v>6158</v>
      </c>
      <c r="F150" s="195" t="s">
        <v>6159</v>
      </c>
      <c r="G150" s="196" t="s">
        <v>887</v>
      </c>
      <c r="H150" s="197">
        <v>1</v>
      </c>
      <c r="I150" s="198"/>
      <c r="J150" s="199">
        <f t="shared" si="10"/>
        <v>0</v>
      </c>
      <c r="K150" s="195" t="s">
        <v>19</v>
      </c>
      <c r="L150" s="40"/>
      <c r="M150" s="200" t="s">
        <v>19</v>
      </c>
      <c r="N150" s="201" t="s">
        <v>43</v>
      </c>
      <c r="O150" s="65"/>
      <c r="P150" s="202">
        <f t="shared" si="11"/>
        <v>0</v>
      </c>
      <c r="Q150" s="202">
        <v>0</v>
      </c>
      <c r="R150" s="202">
        <f t="shared" si="12"/>
        <v>0</v>
      </c>
      <c r="S150" s="202">
        <v>0</v>
      </c>
      <c r="T150" s="203">
        <f t="shared" si="13"/>
        <v>0</v>
      </c>
      <c r="U150" s="35"/>
      <c r="V150" s="35"/>
      <c r="W150" s="35"/>
      <c r="X150" s="35"/>
      <c r="Y150" s="35"/>
      <c r="Z150" s="35"/>
      <c r="AA150" s="35"/>
      <c r="AB150" s="35"/>
      <c r="AC150" s="35"/>
      <c r="AD150" s="35"/>
      <c r="AE150" s="35"/>
      <c r="AR150" s="204" t="s">
        <v>212</v>
      </c>
      <c r="AT150" s="204" t="s">
        <v>208</v>
      </c>
      <c r="AU150" s="204" t="s">
        <v>82</v>
      </c>
      <c r="AY150" s="18" t="s">
        <v>206</v>
      </c>
      <c r="BE150" s="205">
        <f t="shared" si="14"/>
        <v>0</v>
      </c>
      <c r="BF150" s="205">
        <f t="shared" si="15"/>
        <v>0</v>
      </c>
      <c r="BG150" s="205">
        <f t="shared" si="16"/>
        <v>0</v>
      </c>
      <c r="BH150" s="205">
        <f t="shared" si="17"/>
        <v>0</v>
      </c>
      <c r="BI150" s="205">
        <f t="shared" si="18"/>
        <v>0</v>
      </c>
      <c r="BJ150" s="18" t="s">
        <v>80</v>
      </c>
      <c r="BK150" s="205">
        <f t="shared" si="19"/>
        <v>0</v>
      </c>
      <c r="BL150" s="18" t="s">
        <v>212</v>
      </c>
      <c r="BM150" s="204" t="s">
        <v>1272</v>
      </c>
    </row>
    <row r="151" spans="1:65" s="2" customFormat="1" ht="33" customHeight="1">
      <c r="A151" s="35"/>
      <c r="B151" s="36"/>
      <c r="C151" s="193" t="s">
        <v>2361</v>
      </c>
      <c r="D151" s="193" t="s">
        <v>208</v>
      </c>
      <c r="E151" s="194" t="s">
        <v>6160</v>
      </c>
      <c r="F151" s="195" t="s">
        <v>6161</v>
      </c>
      <c r="G151" s="196" t="s">
        <v>887</v>
      </c>
      <c r="H151" s="197">
        <v>1</v>
      </c>
      <c r="I151" s="198"/>
      <c r="J151" s="199">
        <f t="shared" ref="J151:J182" si="20">ROUND(I151*H151,2)</f>
        <v>0</v>
      </c>
      <c r="K151" s="195" t="s">
        <v>19</v>
      </c>
      <c r="L151" s="40"/>
      <c r="M151" s="200" t="s">
        <v>19</v>
      </c>
      <c r="N151" s="201" t="s">
        <v>43</v>
      </c>
      <c r="O151" s="65"/>
      <c r="P151" s="202">
        <f t="shared" ref="P151:P182" si="21">O151*H151</f>
        <v>0</v>
      </c>
      <c r="Q151" s="202">
        <v>0</v>
      </c>
      <c r="R151" s="202">
        <f t="shared" ref="R151:R182" si="22">Q151*H151</f>
        <v>0</v>
      </c>
      <c r="S151" s="202">
        <v>0</v>
      </c>
      <c r="T151" s="203">
        <f t="shared" ref="T151:T182" si="23">S151*H151</f>
        <v>0</v>
      </c>
      <c r="U151" s="35"/>
      <c r="V151" s="35"/>
      <c r="W151" s="35"/>
      <c r="X151" s="35"/>
      <c r="Y151" s="35"/>
      <c r="Z151" s="35"/>
      <c r="AA151" s="35"/>
      <c r="AB151" s="35"/>
      <c r="AC151" s="35"/>
      <c r="AD151" s="35"/>
      <c r="AE151" s="35"/>
      <c r="AR151" s="204" t="s">
        <v>212</v>
      </c>
      <c r="AT151" s="204" t="s">
        <v>208</v>
      </c>
      <c r="AU151" s="204" t="s">
        <v>82</v>
      </c>
      <c r="AY151" s="18" t="s">
        <v>206</v>
      </c>
      <c r="BE151" s="205">
        <f t="shared" ref="BE151:BE184" si="24">IF(N151="základní",J151,0)</f>
        <v>0</v>
      </c>
      <c r="BF151" s="205">
        <f t="shared" ref="BF151:BF184" si="25">IF(N151="snížená",J151,0)</f>
        <v>0</v>
      </c>
      <c r="BG151" s="205">
        <f t="shared" ref="BG151:BG184" si="26">IF(N151="zákl. přenesená",J151,0)</f>
        <v>0</v>
      </c>
      <c r="BH151" s="205">
        <f t="shared" ref="BH151:BH184" si="27">IF(N151="sníž. přenesená",J151,0)</f>
        <v>0</v>
      </c>
      <c r="BI151" s="205">
        <f t="shared" ref="BI151:BI184" si="28">IF(N151="nulová",J151,0)</f>
        <v>0</v>
      </c>
      <c r="BJ151" s="18" t="s">
        <v>80</v>
      </c>
      <c r="BK151" s="205">
        <f t="shared" ref="BK151:BK184" si="29">ROUND(I151*H151,2)</f>
        <v>0</v>
      </c>
      <c r="BL151" s="18" t="s">
        <v>212</v>
      </c>
      <c r="BM151" s="204" t="s">
        <v>1278</v>
      </c>
    </row>
    <row r="152" spans="1:65" s="2" customFormat="1" ht="33" customHeight="1">
      <c r="A152" s="35"/>
      <c r="B152" s="36"/>
      <c r="C152" s="193" t="s">
        <v>2366</v>
      </c>
      <c r="D152" s="193" t="s">
        <v>208</v>
      </c>
      <c r="E152" s="194" t="s">
        <v>6162</v>
      </c>
      <c r="F152" s="195" t="s">
        <v>6163</v>
      </c>
      <c r="G152" s="196" t="s">
        <v>887</v>
      </c>
      <c r="H152" s="197">
        <v>1</v>
      </c>
      <c r="I152" s="198"/>
      <c r="J152" s="199">
        <f t="shared" si="20"/>
        <v>0</v>
      </c>
      <c r="K152" s="195" t="s">
        <v>19</v>
      </c>
      <c r="L152" s="40"/>
      <c r="M152" s="200" t="s">
        <v>19</v>
      </c>
      <c r="N152" s="201" t="s">
        <v>43</v>
      </c>
      <c r="O152" s="65"/>
      <c r="P152" s="202">
        <f t="shared" si="21"/>
        <v>0</v>
      </c>
      <c r="Q152" s="202">
        <v>0</v>
      </c>
      <c r="R152" s="202">
        <f t="shared" si="22"/>
        <v>0</v>
      </c>
      <c r="S152" s="202">
        <v>0</v>
      </c>
      <c r="T152" s="203">
        <f t="shared" si="23"/>
        <v>0</v>
      </c>
      <c r="U152" s="35"/>
      <c r="V152" s="35"/>
      <c r="W152" s="35"/>
      <c r="X152" s="35"/>
      <c r="Y152" s="35"/>
      <c r="Z152" s="35"/>
      <c r="AA152" s="35"/>
      <c r="AB152" s="35"/>
      <c r="AC152" s="35"/>
      <c r="AD152" s="35"/>
      <c r="AE152" s="35"/>
      <c r="AR152" s="204" t="s">
        <v>212</v>
      </c>
      <c r="AT152" s="204" t="s">
        <v>208</v>
      </c>
      <c r="AU152" s="204" t="s">
        <v>82</v>
      </c>
      <c r="AY152" s="18" t="s">
        <v>206</v>
      </c>
      <c r="BE152" s="205">
        <f t="shared" si="24"/>
        <v>0</v>
      </c>
      <c r="BF152" s="205">
        <f t="shared" si="25"/>
        <v>0</v>
      </c>
      <c r="BG152" s="205">
        <f t="shared" si="26"/>
        <v>0</v>
      </c>
      <c r="BH152" s="205">
        <f t="shared" si="27"/>
        <v>0</v>
      </c>
      <c r="BI152" s="205">
        <f t="shared" si="28"/>
        <v>0</v>
      </c>
      <c r="BJ152" s="18" t="s">
        <v>80</v>
      </c>
      <c r="BK152" s="205">
        <f t="shared" si="29"/>
        <v>0</v>
      </c>
      <c r="BL152" s="18" t="s">
        <v>212</v>
      </c>
      <c r="BM152" s="204" t="s">
        <v>1284</v>
      </c>
    </row>
    <row r="153" spans="1:65" s="2" customFormat="1" ht="44.25" customHeight="1">
      <c r="A153" s="35"/>
      <c r="B153" s="36"/>
      <c r="C153" s="193" t="s">
        <v>2372</v>
      </c>
      <c r="D153" s="193" t="s">
        <v>208</v>
      </c>
      <c r="E153" s="194" t="s">
        <v>6164</v>
      </c>
      <c r="F153" s="195" t="s">
        <v>6165</v>
      </c>
      <c r="G153" s="196" t="s">
        <v>887</v>
      </c>
      <c r="H153" s="197">
        <v>1</v>
      </c>
      <c r="I153" s="198"/>
      <c r="J153" s="199">
        <f t="shared" si="20"/>
        <v>0</v>
      </c>
      <c r="K153" s="195" t="s">
        <v>19</v>
      </c>
      <c r="L153" s="40"/>
      <c r="M153" s="200" t="s">
        <v>19</v>
      </c>
      <c r="N153" s="201" t="s">
        <v>43</v>
      </c>
      <c r="O153" s="65"/>
      <c r="P153" s="202">
        <f t="shared" si="21"/>
        <v>0</v>
      </c>
      <c r="Q153" s="202">
        <v>0</v>
      </c>
      <c r="R153" s="202">
        <f t="shared" si="22"/>
        <v>0</v>
      </c>
      <c r="S153" s="202">
        <v>0</v>
      </c>
      <c r="T153" s="203">
        <f t="shared" si="23"/>
        <v>0</v>
      </c>
      <c r="U153" s="35"/>
      <c r="V153" s="35"/>
      <c r="W153" s="35"/>
      <c r="X153" s="35"/>
      <c r="Y153" s="35"/>
      <c r="Z153" s="35"/>
      <c r="AA153" s="35"/>
      <c r="AB153" s="35"/>
      <c r="AC153" s="35"/>
      <c r="AD153" s="35"/>
      <c r="AE153" s="35"/>
      <c r="AR153" s="204" t="s">
        <v>212</v>
      </c>
      <c r="AT153" s="204" t="s">
        <v>208</v>
      </c>
      <c r="AU153" s="204" t="s">
        <v>82</v>
      </c>
      <c r="AY153" s="18" t="s">
        <v>206</v>
      </c>
      <c r="BE153" s="205">
        <f t="shared" si="24"/>
        <v>0</v>
      </c>
      <c r="BF153" s="205">
        <f t="shared" si="25"/>
        <v>0</v>
      </c>
      <c r="BG153" s="205">
        <f t="shared" si="26"/>
        <v>0</v>
      </c>
      <c r="BH153" s="205">
        <f t="shared" si="27"/>
        <v>0</v>
      </c>
      <c r="BI153" s="205">
        <f t="shared" si="28"/>
        <v>0</v>
      </c>
      <c r="BJ153" s="18" t="s">
        <v>80</v>
      </c>
      <c r="BK153" s="205">
        <f t="shared" si="29"/>
        <v>0</v>
      </c>
      <c r="BL153" s="18" t="s">
        <v>212</v>
      </c>
      <c r="BM153" s="204" t="s">
        <v>2194</v>
      </c>
    </row>
    <row r="154" spans="1:65" s="2" customFormat="1" ht="44.25" customHeight="1">
      <c r="A154" s="35"/>
      <c r="B154" s="36"/>
      <c r="C154" s="193" t="s">
        <v>2378</v>
      </c>
      <c r="D154" s="193" t="s">
        <v>208</v>
      </c>
      <c r="E154" s="194" t="s">
        <v>6166</v>
      </c>
      <c r="F154" s="195" t="s">
        <v>6167</v>
      </c>
      <c r="G154" s="196" t="s">
        <v>887</v>
      </c>
      <c r="H154" s="197">
        <v>1</v>
      </c>
      <c r="I154" s="198"/>
      <c r="J154" s="199">
        <f t="shared" si="20"/>
        <v>0</v>
      </c>
      <c r="K154" s="195" t="s">
        <v>19</v>
      </c>
      <c r="L154" s="40"/>
      <c r="M154" s="200" t="s">
        <v>19</v>
      </c>
      <c r="N154" s="201" t="s">
        <v>43</v>
      </c>
      <c r="O154" s="65"/>
      <c r="P154" s="202">
        <f t="shared" si="21"/>
        <v>0</v>
      </c>
      <c r="Q154" s="202">
        <v>0</v>
      </c>
      <c r="R154" s="202">
        <f t="shared" si="22"/>
        <v>0</v>
      </c>
      <c r="S154" s="202">
        <v>0</v>
      </c>
      <c r="T154" s="203">
        <f t="shared" si="23"/>
        <v>0</v>
      </c>
      <c r="U154" s="35"/>
      <c r="V154" s="35"/>
      <c r="W154" s="35"/>
      <c r="X154" s="35"/>
      <c r="Y154" s="35"/>
      <c r="Z154" s="35"/>
      <c r="AA154" s="35"/>
      <c r="AB154" s="35"/>
      <c r="AC154" s="35"/>
      <c r="AD154" s="35"/>
      <c r="AE154" s="35"/>
      <c r="AR154" s="204" t="s">
        <v>212</v>
      </c>
      <c r="AT154" s="204" t="s">
        <v>208</v>
      </c>
      <c r="AU154" s="204" t="s">
        <v>82</v>
      </c>
      <c r="AY154" s="18" t="s">
        <v>206</v>
      </c>
      <c r="BE154" s="205">
        <f t="shared" si="24"/>
        <v>0</v>
      </c>
      <c r="BF154" s="205">
        <f t="shared" si="25"/>
        <v>0</v>
      </c>
      <c r="BG154" s="205">
        <f t="shared" si="26"/>
        <v>0</v>
      </c>
      <c r="BH154" s="205">
        <f t="shared" si="27"/>
        <v>0</v>
      </c>
      <c r="BI154" s="205">
        <f t="shared" si="28"/>
        <v>0</v>
      </c>
      <c r="BJ154" s="18" t="s">
        <v>80</v>
      </c>
      <c r="BK154" s="205">
        <f t="shared" si="29"/>
        <v>0</v>
      </c>
      <c r="BL154" s="18" t="s">
        <v>212</v>
      </c>
      <c r="BM154" s="204" t="s">
        <v>2202</v>
      </c>
    </row>
    <row r="155" spans="1:65" s="2" customFormat="1" ht="16.5" customHeight="1">
      <c r="A155" s="35"/>
      <c r="B155" s="36"/>
      <c r="C155" s="193" t="s">
        <v>2382</v>
      </c>
      <c r="D155" s="193" t="s">
        <v>208</v>
      </c>
      <c r="E155" s="194" t="s">
        <v>6168</v>
      </c>
      <c r="F155" s="195" t="s">
        <v>6169</v>
      </c>
      <c r="G155" s="196" t="s">
        <v>862</v>
      </c>
      <c r="H155" s="197">
        <v>1</v>
      </c>
      <c r="I155" s="198"/>
      <c r="J155" s="199">
        <f t="shared" si="20"/>
        <v>0</v>
      </c>
      <c r="K155" s="195" t="s">
        <v>19</v>
      </c>
      <c r="L155" s="40"/>
      <c r="M155" s="200" t="s">
        <v>19</v>
      </c>
      <c r="N155" s="201" t="s">
        <v>43</v>
      </c>
      <c r="O155" s="65"/>
      <c r="P155" s="202">
        <f t="shared" si="21"/>
        <v>0</v>
      </c>
      <c r="Q155" s="202">
        <v>0</v>
      </c>
      <c r="R155" s="202">
        <f t="shared" si="22"/>
        <v>0</v>
      </c>
      <c r="S155" s="202">
        <v>0</v>
      </c>
      <c r="T155" s="203">
        <f t="shared" si="23"/>
        <v>0</v>
      </c>
      <c r="U155" s="35"/>
      <c r="V155" s="35"/>
      <c r="W155" s="35"/>
      <c r="X155" s="35"/>
      <c r="Y155" s="35"/>
      <c r="Z155" s="35"/>
      <c r="AA155" s="35"/>
      <c r="AB155" s="35"/>
      <c r="AC155" s="35"/>
      <c r="AD155" s="35"/>
      <c r="AE155" s="35"/>
      <c r="AR155" s="204" t="s">
        <v>212</v>
      </c>
      <c r="AT155" s="204" t="s">
        <v>208</v>
      </c>
      <c r="AU155" s="204" t="s">
        <v>82</v>
      </c>
      <c r="AY155" s="18" t="s">
        <v>206</v>
      </c>
      <c r="BE155" s="205">
        <f t="shared" si="24"/>
        <v>0</v>
      </c>
      <c r="BF155" s="205">
        <f t="shared" si="25"/>
        <v>0</v>
      </c>
      <c r="BG155" s="205">
        <f t="shared" si="26"/>
        <v>0</v>
      </c>
      <c r="BH155" s="205">
        <f t="shared" si="27"/>
        <v>0</v>
      </c>
      <c r="BI155" s="205">
        <f t="shared" si="28"/>
        <v>0</v>
      </c>
      <c r="BJ155" s="18" t="s">
        <v>80</v>
      </c>
      <c r="BK155" s="205">
        <f t="shared" si="29"/>
        <v>0</v>
      </c>
      <c r="BL155" s="18" t="s">
        <v>212</v>
      </c>
      <c r="BM155" s="204" t="s">
        <v>2210</v>
      </c>
    </row>
    <row r="156" spans="1:65" s="2" customFormat="1" ht="33" customHeight="1">
      <c r="A156" s="35"/>
      <c r="B156" s="36"/>
      <c r="C156" s="193" t="s">
        <v>2390</v>
      </c>
      <c r="D156" s="193" t="s">
        <v>208</v>
      </c>
      <c r="E156" s="194" t="s">
        <v>6170</v>
      </c>
      <c r="F156" s="195" t="s">
        <v>6171</v>
      </c>
      <c r="G156" s="196" t="s">
        <v>862</v>
      </c>
      <c r="H156" s="197">
        <v>2</v>
      </c>
      <c r="I156" s="198"/>
      <c r="J156" s="199">
        <f t="shared" si="20"/>
        <v>0</v>
      </c>
      <c r="K156" s="195" t="s">
        <v>19</v>
      </c>
      <c r="L156" s="40"/>
      <c r="M156" s="200" t="s">
        <v>19</v>
      </c>
      <c r="N156" s="201" t="s">
        <v>43</v>
      </c>
      <c r="O156" s="65"/>
      <c r="P156" s="202">
        <f t="shared" si="21"/>
        <v>0</v>
      </c>
      <c r="Q156" s="202">
        <v>0</v>
      </c>
      <c r="R156" s="202">
        <f t="shared" si="22"/>
        <v>0</v>
      </c>
      <c r="S156" s="202">
        <v>0</v>
      </c>
      <c r="T156" s="203">
        <f t="shared" si="23"/>
        <v>0</v>
      </c>
      <c r="U156" s="35"/>
      <c r="V156" s="35"/>
      <c r="W156" s="35"/>
      <c r="X156" s="35"/>
      <c r="Y156" s="35"/>
      <c r="Z156" s="35"/>
      <c r="AA156" s="35"/>
      <c r="AB156" s="35"/>
      <c r="AC156" s="35"/>
      <c r="AD156" s="35"/>
      <c r="AE156" s="35"/>
      <c r="AR156" s="204" t="s">
        <v>212</v>
      </c>
      <c r="AT156" s="204" t="s">
        <v>208</v>
      </c>
      <c r="AU156" s="204" t="s">
        <v>82</v>
      </c>
      <c r="AY156" s="18" t="s">
        <v>206</v>
      </c>
      <c r="BE156" s="205">
        <f t="shared" si="24"/>
        <v>0</v>
      </c>
      <c r="BF156" s="205">
        <f t="shared" si="25"/>
        <v>0</v>
      </c>
      <c r="BG156" s="205">
        <f t="shared" si="26"/>
        <v>0</v>
      </c>
      <c r="BH156" s="205">
        <f t="shared" si="27"/>
        <v>0</v>
      </c>
      <c r="BI156" s="205">
        <f t="shared" si="28"/>
        <v>0</v>
      </c>
      <c r="BJ156" s="18" t="s">
        <v>80</v>
      </c>
      <c r="BK156" s="205">
        <f t="shared" si="29"/>
        <v>0</v>
      </c>
      <c r="BL156" s="18" t="s">
        <v>212</v>
      </c>
      <c r="BM156" s="204" t="s">
        <v>2219</v>
      </c>
    </row>
    <row r="157" spans="1:65" s="2" customFormat="1" ht="33" customHeight="1">
      <c r="A157" s="35"/>
      <c r="B157" s="36"/>
      <c r="C157" s="193" t="s">
        <v>2396</v>
      </c>
      <c r="D157" s="193" t="s">
        <v>208</v>
      </c>
      <c r="E157" s="194" t="s">
        <v>6172</v>
      </c>
      <c r="F157" s="195" t="s">
        <v>6173</v>
      </c>
      <c r="G157" s="196" t="s">
        <v>862</v>
      </c>
      <c r="H157" s="197">
        <v>1</v>
      </c>
      <c r="I157" s="198"/>
      <c r="J157" s="199">
        <f t="shared" si="20"/>
        <v>0</v>
      </c>
      <c r="K157" s="195" t="s">
        <v>19</v>
      </c>
      <c r="L157" s="40"/>
      <c r="M157" s="200" t="s">
        <v>19</v>
      </c>
      <c r="N157" s="201" t="s">
        <v>43</v>
      </c>
      <c r="O157" s="65"/>
      <c r="P157" s="202">
        <f t="shared" si="21"/>
        <v>0</v>
      </c>
      <c r="Q157" s="202">
        <v>0</v>
      </c>
      <c r="R157" s="202">
        <f t="shared" si="22"/>
        <v>0</v>
      </c>
      <c r="S157" s="202">
        <v>0</v>
      </c>
      <c r="T157" s="203">
        <f t="shared" si="23"/>
        <v>0</v>
      </c>
      <c r="U157" s="35"/>
      <c r="V157" s="35"/>
      <c r="W157" s="35"/>
      <c r="X157" s="35"/>
      <c r="Y157" s="35"/>
      <c r="Z157" s="35"/>
      <c r="AA157" s="35"/>
      <c r="AB157" s="35"/>
      <c r="AC157" s="35"/>
      <c r="AD157" s="35"/>
      <c r="AE157" s="35"/>
      <c r="AR157" s="204" t="s">
        <v>212</v>
      </c>
      <c r="AT157" s="204" t="s">
        <v>208</v>
      </c>
      <c r="AU157" s="204" t="s">
        <v>82</v>
      </c>
      <c r="AY157" s="18" t="s">
        <v>206</v>
      </c>
      <c r="BE157" s="205">
        <f t="shared" si="24"/>
        <v>0</v>
      </c>
      <c r="BF157" s="205">
        <f t="shared" si="25"/>
        <v>0</v>
      </c>
      <c r="BG157" s="205">
        <f t="shared" si="26"/>
        <v>0</v>
      </c>
      <c r="BH157" s="205">
        <f t="shared" si="27"/>
        <v>0</v>
      </c>
      <c r="BI157" s="205">
        <f t="shared" si="28"/>
        <v>0</v>
      </c>
      <c r="BJ157" s="18" t="s">
        <v>80</v>
      </c>
      <c r="BK157" s="205">
        <f t="shared" si="29"/>
        <v>0</v>
      </c>
      <c r="BL157" s="18" t="s">
        <v>212</v>
      </c>
      <c r="BM157" s="204" t="s">
        <v>2229</v>
      </c>
    </row>
    <row r="158" spans="1:65" s="2" customFormat="1" ht="33" customHeight="1">
      <c r="A158" s="35"/>
      <c r="B158" s="36"/>
      <c r="C158" s="193" t="s">
        <v>2404</v>
      </c>
      <c r="D158" s="193" t="s">
        <v>208</v>
      </c>
      <c r="E158" s="194" t="s">
        <v>6174</v>
      </c>
      <c r="F158" s="195" t="s">
        <v>6175</v>
      </c>
      <c r="G158" s="196" t="s">
        <v>862</v>
      </c>
      <c r="H158" s="197">
        <v>3</v>
      </c>
      <c r="I158" s="198"/>
      <c r="J158" s="199">
        <f t="shared" si="20"/>
        <v>0</v>
      </c>
      <c r="K158" s="195" t="s">
        <v>19</v>
      </c>
      <c r="L158" s="40"/>
      <c r="M158" s="200" t="s">
        <v>19</v>
      </c>
      <c r="N158" s="201" t="s">
        <v>43</v>
      </c>
      <c r="O158" s="65"/>
      <c r="P158" s="202">
        <f t="shared" si="21"/>
        <v>0</v>
      </c>
      <c r="Q158" s="202">
        <v>0</v>
      </c>
      <c r="R158" s="202">
        <f t="shared" si="22"/>
        <v>0</v>
      </c>
      <c r="S158" s="202">
        <v>0</v>
      </c>
      <c r="T158" s="203">
        <f t="shared" si="23"/>
        <v>0</v>
      </c>
      <c r="U158" s="35"/>
      <c r="V158" s="35"/>
      <c r="W158" s="35"/>
      <c r="X158" s="35"/>
      <c r="Y158" s="35"/>
      <c r="Z158" s="35"/>
      <c r="AA158" s="35"/>
      <c r="AB158" s="35"/>
      <c r="AC158" s="35"/>
      <c r="AD158" s="35"/>
      <c r="AE158" s="35"/>
      <c r="AR158" s="204" t="s">
        <v>212</v>
      </c>
      <c r="AT158" s="204" t="s">
        <v>208</v>
      </c>
      <c r="AU158" s="204" t="s">
        <v>82</v>
      </c>
      <c r="AY158" s="18" t="s">
        <v>206</v>
      </c>
      <c r="BE158" s="205">
        <f t="shared" si="24"/>
        <v>0</v>
      </c>
      <c r="BF158" s="205">
        <f t="shared" si="25"/>
        <v>0</v>
      </c>
      <c r="BG158" s="205">
        <f t="shared" si="26"/>
        <v>0</v>
      </c>
      <c r="BH158" s="205">
        <f t="shared" si="27"/>
        <v>0</v>
      </c>
      <c r="BI158" s="205">
        <f t="shared" si="28"/>
        <v>0</v>
      </c>
      <c r="BJ158" s="18" t="s">
        <v>80</v>
      </c>
      <c r="BK158" s="205">
        <f t="shared" si="29"/>
        <v>0</v>
      </c>
      <c r="BL158" s="18" t="s">
        <v>212</v>
      </c>
      <c r="BM158" s="204" t="s">
        <v>2239</v>
      </c>
    </row>
    <row r="159" spans="1:65" s="2" customFormat="1" ht="33" customHeight="1">
      <c r="A159" s="35"/>
      <c r="B159" s="36"/>
      <c r="C159" s="193" t="s">
        <v>2410</v>
      </c>
      <c r="D159" s="193" t="s">
        <v>208</v>
      </c>
      <c r="E159" s="194" t="s">
        <v>6176</v>
      </c>
      <c r="F159" s="195" t="s">
        <v>6177</v>
      </c>
      <c r="G159" s="196" t="s">
        <v>862</v>
      </c>
      <c r="H159" s="197">
        <v>1</v>
      </c>
      <c r="I159" s="198"/>
      <c r="J159" s="199">
        <f t="shared" si="20"/>
        <v>0</v>
      </c>
      <c r="K159" s="195" t="s">
        <v>19</v>
      </c>
      <c r="L159" s="40"/>
      <c r="M159" s="200" t="s">
        <v>19</v>
      </c>
      <c r="N159" s="201" t="s">
        <v>43</v>
      </c>
      <c r="O159" s="65"/>
      <c r="P159" s="202">
        <f t="shared" si="21"/>
        <v>0</v>
      </c>
      <c r="Q159" s="202">
        <v>0</v>
      </c>
      <c r="R159" s="202">
        <f t="shared" si="22"/>
        <v>0</v>
      </c>
      <c r="S159" s="202">
        <v>0</v>
      </c>
      <c r="T159" s="203">
        <f t="shared" si="23"/>
        <v>0</v>
      </c>
      <c r="U159" s="35"/>
      <c r="V159" s="35"/>
      <c r="W159" s="35"/>
      <c r="X159" s="35"/>
      <c r="Y159" s="35"/>
      <c r="Z159" s="35"/>
      <c r="AA159" s="35"/>
      <c r="AB159" s="35"/>
      <c r="AC159" s="35"/>
      <c r="AD159" s="35"/>
      <c r="AE159" s="35"/>
      <c r="AR159" s="204" t="s">
        <v>212</v>
      </c>
      <c r="AT159" s="204" t="s">
        <v>208</v>
      </c>
      <c r="AU159" s="204" t="s">
        <v>82</v>
      </c>
      <c r="AY159" s="18" t="s">
        <v>206</v>
      </c>
      <c r="BE159" s="205">
        <f t="shared" si="24"/>
        <v>0</v>
      </c>
      <c r="BF159" s="205">
        <f t="shared" si="25"/>
        <v>0</v>
      </c>
      <c r="BG159" s="205">
        <f t="shared" si="26"/>
        <v>0</v>
      </c>
      <c r="BH159" s="205">
        <f t="shared" si="27"/>
        <v>0</v>
      </c>
      <c r="BI159" s="205">
        <f t="shared" si="28"/>
        <v>0</v>
      </c>
      <c r="BJ159" s="18" t="s">
        <v>80</v>
      </c>
      <c r="BK159" s="205">
        <f t="shared" si="29"/>
        <v>0</v>
      </c>
      <c r="BL159" s="18" t="s">
        <v>212</v>
      </c>
      <c r="BM159" s="204" t="s">
        <v>2250</v>
      </c>
    </row>
    <row r="160" spans="1:65" s="2" customFormat="1" ht="33" customHeight="1">
      <c r="A160" s="35"/>
      <c r="B160" s="36"/>
      <c r="C160" s="193" t="s">
        <v>2415</v>
      </c>
      <c r="D160" s="193" t="s">
        <v>208</v>
      </c>
      <c r="E160" s="194" t="s">
        <v>6178</v>
      </c>
      <c r="F160" s="195" t="s">
        <v>6179</v>
      </c>
      <c r="G160" s="196" t="s">
        <v>862</v>
      </c>
      <c r="H160" s="197">
        <v>1</v>
      </c>
      <c r="I160" s="198"/>
      <c r="J160" s="199">
        <f t="shared" si="20"/>
        <v>0</v>
      </c>
      <c r="K160" s="195" t="s">
        <v>19</v>
      </c>
      <c r="L160" s="40"/>
      <c r="M160" s="200" t="s">
        <v>19</v>
      </c>
      <c r="N160" s="201" t="s">
        <v>43</v>
      </c>
      <c r="O160" s="65"/>
      <c r="P160" s="202">
        <f t="shared" si="21"/>
        <v>0</v>
      </c>
      <c r="Q160" s="202">
        <v>0</v>
      </c>
      <c r="R160" s="202">
        <f t="shared" si="22"/>
        <v>0</v>
      </c>
      <c r="S160" s="202">
        <v>0</v>
      </c>
      <c r="T160" s="203">
        <f t="shared" si="23"/>
        <v>0</v>
      </c>
      <c r="U160" s="35"/>
      <c r="V160" s="35"/>
      <c r="W160" s="35"/>
      <c r="X160" s="35"/>
      <c r="Y160" s="35"/>
      <c r="Z160" s="35"/>
      <c r="AA160" s="35"/>
      <c r="AB160" s="35"/>
      <c r="AC160" s="35"/>
      <c r="AD160" s="35"/>
      <c r="AE160" s="35"/>
      <c r="AR160" s="204" t="s">
        <v>212</v>
      </c>
      <c r="AT160" s="204" t="s">
        <v>208</v>
      </c>
      <c r="AU160" s="204" t="s">
        <v>82</v>
      </c>
      <c r="AY160" s="18" t="s">
        <v>206</v>
      </c>
      <c r="BE160" s="205">
        <f t="shared" si="24"/>
        <v>0</v>
      </c>
      <c r="BF160" s="205">
        <f t="shared" si="25"/>
        <v>0</v>
      </c>
      <c r="BG160" s="205">
        <f t="shared" si="26"/>
        <v>0</v>
      </c>
      <c r="BH160" s="205">
        <f t="shared" si="27"/>
        <v>0</v>
      </c>
      <c r="BI160" s="205">
        <f t="shared" si="28"/>
        <v>0</v>
      </c>
      <c r="BJ160" s="18" t="s">
        <v>80</v>
      </c>
      <c r="BK160" s="205">
        <f t="shared" si="29"/>
        <v>0</v>
      </c>
      <c r="BL160" s="18" t="s">
        <v>212</v>
      </c>
      <c r="BM160" s="204" t="s">
        <v>2262</v>
      </c>
    </row>
    <row r="161" spans="1:65" s="2" customFormat="1" ht="33" customHeight="1">
      <c r="A161" s="35"/>
      <c r="B161" s="36"/>
      <c r="C161" s="193" t="s">
        <v>2421</v>
      </c>
      <c r="D161" s="193" t="s">
        <v>208</v>
      </c>
      <c r="E161" s="194" t="s">
        <v>6180</v>
      </c>
      <c r="F161" s="195" t="s">
        <v>6181</v>
      </c>
      <c r="G161" s="196" t="s">
        <v>862</v>
      </c>
      <c r="H161" s="197">
        <v>2</v>
      </c>
      <c r="I161" s="198"/>
      <c r="J161" s="199">
        <f t="shared" si="20"/>
        <v>0</v>
      </c>
      <c r="K161" s="195" t="s">
        <v>19</v>
      </c>
      <c r="L161" s="40"/>
      <c r="M161" s="200" t="s">
        <v>19</v>
      </c>
      <c r="N161" s="201" t="s">
        <v>43</v>
      </c>
      <c r="O161" s="65"/>
      <c r="P161" s="202">
        <f t="shared" si="21"/>
        <v>0</v>
      </c>
      <c r="Q161" s="202">
        <v>0</v>
      </c>
      <c r="R161" s="202">
        <f t="shared" si="22"/>
        <v>0</v>
      </c>
      <c r="S161" s="202">
        <v>0</v>
      </c>
      <c r="T161" s="203">
        <f t="shared" si="23"/>
        <v>0</v>
      </c>
      <c r="U161" s="35"/>
      <c r="V161" s="35"/>
      <c r="W161" s="35"/>
      <c r="X161" s="35"/>
      <c r="Y161" s="35"/>
      <c r="Z161" s="35"/>
      <c r="AA161" s="35"/>
      <c r="AB161" s="35"/>
      <c r="AC161" s="35"/>
      <c r="AD161" s="35"/>
      <c r="AE161" s="35"/>
      <c r="AR161" s="204" t="s">
        <v>212</v>
      </c>
      <c r="AT161" s="204" t="s">
        <v>208</v>
      </c>
      <c r="AU161" s="204" t="s">
        <v>82</v>
      </c>
      <c r="AY161" s="18" t="s">
        <v>206</v>
      </c>
      <c r="BE161" s="205">
        <f t="shared" si="24"/>
        <v>0</v>
      </c>
      <c r="BF161" s="205">
        <f t="shared" si="25"/>
        <v>0</v>
      </c>
      <c r="BG161" s="205">
        <f t="shared" si="26"/>
        <v>0</v>
      </c>
      <c r="BH161" s="205">
        <f t="shared" si="27"/>
        <v>0</v>
      </c>
      <c r="BI161" s="205">
        <f t="shared" si="28"/>
        <v>0</v>
      </c>
      <c r="BJ161" s="18" t="s">
        <v>80</v>
      </c>
      <c r="BK161" s="205">
        <f t="shared" si="29"/>
        <v>0</v>
      </c>
      <c r="BL161" s="18" t="s">
        <v>212</v>
      </c>
      <c r="BM161" s="204" t="s">
        <v>2272</v>
      </c>
    </row>
    <row r="162" spans="1:65" s="2" customFormat="1" ht="21.75" customHeight="1">
      <c r="A162" s="35"/>
      <c r="B162" s="36"/>
      <c r="C162" s="193" t="s">
        <v>2427</v>
      </c>
      <c r="D162" s="193" t="s">
        <v>208</v>
      </c>
      <c r="E162" s="194" t="s">
        <v>6182</v>
      </c>
      <c r="F162" s="195" t="s">
        <v>6183</v>
      </c>
      <c r="G162" s="196" t="s">
        <v>862</v>
      </c>
      <c r="H162" s="197">
        <v>4</v>
      </c>
      <c r="I162" s="198"/>
      <c r="J162" s="199">
        <f t="shared" si="20"/>
        <v>0</v>
      </c>
      <c r="K162" s="195" t="s">
        <v>19</v>
      </c>
      <c r="L162" s="40"/>
      <c r="M162" s="200" t="s">
        <v>19</v>
      </c>
      <c r="N162" s="201" t="s">
        <v>43</v>
      </c>
      <c r="O162" s="65"/>
      <c r="P162" s="202">
        <f t="shared" si="21"/>
        <v>0</v>
      </c>
      <c r="Q162" s="202">
        <v>0</v>
      </c>
      <c r="R162" s="202">
        <f t="shared" si="22"/>
        <v>0</v>
      </c>
      <c r="S162" s="202">
        <v>0</v>
      </c>
      <c r="T162" s="203">
        <f t="shared" si="23"/>
        <v>0</v>
      </c>
      <c r="U162" s="35"/>
      <c r="V162" s="35"/>
      <c r="W162" s="35"/>
      <c r="X162" s="35"/>
      <c r="Y162" s="35"/>
      <c r="Z162" s="35"/>
      <c r="AA162" s="35"/>
      <c r="AB162" s="35"/>
      <c r="AC162" s="35"/>
      <c r="AD162" s="35"/>
      <c r="AE162" s="35"/>
      <c r="AR162" s="204" t="s">
        <v>212</v>
      </c>
      <c r="AT162" s="204" t="s">
        <v>208</v>
      </c>
      <c r="AU162" s="204" t="s">
        <v>82</v>
      </c>
      <c r="AY162" s="18" t="s">
        <v>206</v>
      </c>
      <c r="BE162" s="205">
        <f t="shared" si="24"/>
        <v>0</v>
      </c>
      <c r="BF162" s="205">
        <f t="shared" si="25"/>
        <v>0</v>
      </c>
      <c r="BG162" s="205">
        <f t="shared" si="26"/>
        <v>0</v>
      </c>
      <c r="BH162" s="205">
        <f t="shared" si="27"/>
        <v>0</v>
      </c>
      <c r="BI162" s="205">
        <f t="shared" si="28"/>
        <v>0</v>
      </c>
      <c r="BJ162" s="18" t="s">
        <v>80</v>
      </c>
      <c r="BK162" s="205">
        <f t="shared" si="29"/>
        <v>0</v>
      </c>
      <c r="BL162" s="18" t="s">
        <v>212</v>
      </c>
      <c r="BM162" s="204" t="s">
        <v>2280</v>
      </c>
    </row>
    <row r="163" spans="1:65" s="2" customFormat="1" ht="16.5" customHeight="1">
      <c r="A163" s="35"/>
      <c r="B163" s="36"/>
      <c r="C163" s="193" t="s">
        <v>2431</v>
      </c>
      <c r="D163" s="193" t="s">
        <v>208</v>
      </c>
      <c r="E163" s="194" t="s">
        <v>6184</v>
      </c>
      <c r="F163" s="195" t="s">
        <v>6185</v>
      </c>
      <c r="G163" s="196" t="s">
        <v>862</v>
      </c>
      <c r="H163" s="197">
        <v>14</v>
      </c>
      <c r="I163" s="198"/>
      <c r="J163" s="199">
        <f t="shared" si="20"/>
        <v>0</v>
      </c>
      <c r="K163" s="195" t="s">
        <v>19</v>
      </c>
      <c r="L163" s="40"/>
      <c r="M163" s="200" t="s">
        <v>19</v>
      </c>
      <c r="N163" s="201" t="s">
        <v>43</v>
      </c>
      <c r="O163" s="65"/>
      <c r="P163" s="202">
        <f t="shared" si="21"/>
        <v>0</v>
      </c>
      <c r="Q163" s="202">
        <v>0</v>
      </c>
      <c r="R163" s="202">
        <f t="shared" si="22"/>
        <v>0</v>
      </c>
      <c r="S163" s="202">
        <v>0</v>
      </c>
      <c r="T163" s="203">
        <f t="shared" si="23"/>
        <v>0</v>
      </c>
      <c r="U163" s="35"/>
      <c r="V163" s="35"/>
      <c r="W163" s="35"/>
      <c r="X163" s="35"/>
      <c r="Y163" s="35"/>
      <c r="Z163" s="35"/>
      <c r="AA163" s="35"/>
      <c r="AB163" s="35"/>
      <c r="AC163" s="35"/>
      <c r="AD163" s="35"/>
      <c r="AE163" s="35"/>
      <c r="AR163" s="204" t="s">
        <v>212</v>
      </c>
      <c r="AT163" s="204" t="s">
        <v>208</v>
      </c>
      <c r="AU163" s="204" t="s">
        <v>82</v>
      </c>
      <c r="AY163" s="18" t="s">
        <v>206</v>
      </c>
      <c r="BE163" s="205">
        <f t="shared" si="24"/>
        <v>0</v>
      </c>
      <c r="BF163" s="205">
        <f t="shared" si="25"/>
        <v>0</v>
      </c>
      <c r="BG163" s="205">
        <f t="shared" si="26"/>
        <v>0</v>
      </c>
      <c r="BH163" s="205">
        <f t="shared" si="27"/>
        <v>0</v>
      </c>
      <c r="BI163" s="205">
        <f t="shared" si="28"/>
        <v>0</v>
      </c>
      <c r="BJ163" s="18" t="s">
        <v>80</v>
      </c>
      <c r="BK163" s="205">
        <f t="shared" si="29"/>
        <v>0</v>
      </c>
      <c r="BL163" s="18" t="s">
        <v>212</v>
      </c>
      <c r="BM163" s="204" t="s">
        <v>2297</v>
      </c>
    </row>
    <row r="164" spans="1:65" s="2" customFormat="1" ht="16.5" customHeight="1">
      <c r="A164" s="35"/>
      <c r="B164" s="36"/>
      <c r="C164" s="193" t="s">
        <v>2439</v>
      </c>
      <c r="D164" s="193" t="s">
        <v>208</v>
      </c>
      <c r="E164" s="194" t="s">
        <v>6186</v>
      </c>
      <c r="F164" s="195" t="s">
        <v>6187</v>
      </c>
      <c r="G164" s="196" t="s">
        <v>862</v>
      </c>
      <c r="H164" s="197">
        <v>142</v>
      </c>
      <c r="I164" s="198"/>
      <c r="J164" s="199">
        <f t="shared" si="20"/>
        <v>0</v>
      </c>
      <c r="K164" s="195" t="s">
        <v>19</v>
      </c>
      <c r="L164" s="40"/>
      <c r="M164" s="200" t="s">
        <v>19</v>
      </c>
      <c r="N164" s="201" t="s">
        <v>43</v>
      </c>
      <c r="O164" s="65"/>
      <c r="P164" s="202">
        <f t="shared" si="21"/>
        <v>0</v>
      </c>
      <c r="Q164" s="202">
        <v>0</v>
      </c>
      <c r="R164" s="202">
        <f t="shared" si="22"/>
        <v>0</v>
      </c>
      <c r="S164" s="202">
        <v>0</v>
      </c>
      <c r="T164" s="203">
        <f t="shared" si="23"/>
        <v>0</v>
      </c>
      <c r="U164" s="35"/>
      <c r="V164" s="35"/>
      <c r="W164" s="35"/>
      <c r="X164" s="35"/>
      <c r="Y164" s="35"/>
      <c r="Z164" s="35"/>
      <c r="AA164" s="35"/>
      <c r="AB164" s="35"/>
      <c r="AC164" s="35"/>
      <c r="AD164" s="35"/>
      <c r="AE164" s="35"/>
      <c r="AR164" s="204" t="s">
        <v>212</v>
      </c>
      <c r="AT164" s="204" t="s">
        <v>208</v>
      </c>
      <c r="AU164" s="204" t="s">
        <v>82</v>
      </c>
      <c r="AY164" s="18" t="s">
        <v>206</v>
      </c>
      <c r="BE164" s="205">
        <f t="shared" si="24"/>
        <v>0</v>
      </c>
      <c r="BF164" s="205">
        <f t="shared" si="25"/>
        <v>0</v>
      </c>
      <c r="BG164" s="205">
        <f t="shared" si="26"/>
        <v>0</v>
      </c>
      <c r="BH164" s="205">
        <f t="shared" si="27"/>
        <v>0</v>
      </c>
      <c r="BI164" s="205">
        <f t="shared" si="28"/>
        <v>0</v>
      </c>
      <c r="BJ164" s="18" t="s">
        <v>80</v>
      </c>
      <c r="BK164" s="205">
        <f t="shared" si="29"/>
        <v>0</v>
      </c>
      <c r="BL164" s="18" t="s">
        <v>212</v>
      </c>
      <c r="BM164" s="204" t="s">
        <v>2308</v>
      </c>
    </row>
    <row r="165" spans="1:65" s="2" customFormat="1" ht="16.5" customHeight="1">
      <c r="A165" s="35"/>
      <c r="B165" s="36"/>
      <c r="C165" s="193" t="s">
        <v>2445</v>
      </c>
      <c r="D165" s="193" t="s">
        <v>208</v>
      </c>
      <c r="E165" s="194" t="s">
        <v>6188</v>
      </c>
      <c r="F165" s="195" t="s">
        <v>6189</v>
      </c>
      <c r="G165" s="196" t="s">
        <v>862</v>
      </c>
      <c r="H165" s="197">
        <v>120</v>
      </c>
      <c r="I165" s="198"/>
      <c r="J165" s="199">
        <f t="shared" si="20"/>
        <v>0</v>
      </c>
      <c r="K165" s="195" t="s">
        <v>19</v>
      </c>
      <c r="L165" s="40"/>
      <c r="M165" s="200" t="s">
        <v>19</v>
      </c>
      <c r="N165" s="201" t="s">
        <v>43</v>
      </c>
      <c r="O165" s="65"/>
      <c r="P165" s="202">
        <f t="shared" si="21"/>
        <v>0</v>
      </c>
      <c r="Q165" s="202">
        <v>0</v>
      </c>
      <c r="R165" s="202">
        <f t="shared" si="22"/>
        <v>0</v>
      </c>
      <c r="S165" s="202">
        <v>0</v>
      </c>
      <c r="T165" s="203">
        <f t="shared" si="23"/>
        <v>0</v>
      </c>
      <c r="U165" s="35"/>
      <c r="V165" s="35"/>
      <c r="W165" s="35"/>
      <c r="X165" s="35"/>
      <c r="Y165" s="35"/>
      <c r="Z165" s="35"/>
      <c r="AA165" s="35"/>
      <c r="AB165" s="35"/>
      <c r="AC165" s="35"/>
      <c r="AD165" s="35"/>
      <c r="AE165" s="35"/>
      <c r="AR165" s="204" t="s">
        <v>212</v>
      </c>
      <c r="AT165" s="204" t="s">
        <v>208</v>
      </c>
      <c r="AU165" s="204" t="s">
        <v>82</v>
      </c>
      <c r="AY165" s="18" t="s">
        <v>206</v>
      </c>
      <c r="BE165" s="205">
        <f t="shared" si="24"/>
        <v>0</v>
      </c>
      <c r="BF165" s="205">
        <f t="shared" si="25"/>
        <v>0</v>
      </c>
      <c r="BG165" s="205">
        <f t="shared" si="26"/>
        <v>0</v>
      </c>
      <c r="BH165" s="205">
        <f t="shared" si="27"/>
        <v>0</v>
      </c>
      <c r="BI165" s="205">
        <f t="shared" si="28"/>
        <v>0</v>
      </c>
      <c r="BJ165" s="18" t="s">
        <v>80</v>
      </c>
      <c r="BK165" s="205">
        <f t="shared" si="29"/>
        <v>0</v>
      </c>
      <c r="BL165" s="18" t="s">
        <v>212</v>
      </c>
      <c r="BM165" s="204" t="s">
        <v>2316</v>
      </c>
    </row>
    <row r="166" spans="1:65" s="2" customFormat="1" ht="16.5" customHeight="1">
      <c r="A166" s="35"/>
      <c r="B166" s="36"/>
      <c r="C166" s="193" t="s">
        <v>2455</v>
      </c>
      <c r="D166" s="193" t="s">
        <v>208</v>
      </c>
      <c r="E166" s="194" t="s">
        <v>6190</v>
      </c>
      <c r="F166" s="195" t="s">
        <v>6191</v>
      </c>
      <c r="G166" s="196" t="s">
        <v>862</v>
      </c>
      <c r="H166" s="197">
        <v>45</v>
      </c>
      <c r="I166" s="198"/>
      <c r="J166" s="199">
        <f t="shared" si="20"/>
        <v>0</v>
      </c>
      <c r="K166" s="195" t="s">
        <v>19</v>
      </c>
      <c r="L166" s="40"/>
      <c r="M166" s="200" t="s">
        <v>19</v>
      </c>
      <c r="N166" s="201" t="s">
        <v>43</v>
      </c>
      <c r="O166" s="65"/>
      <c r="P166" s="202">
        <f t="shared" si="21"/>
        <v>0</v>
      </c>
      <c r="Q166" s="202">
        <v>0</v>
      </c>
      <c r="R166" s="202">
        <f t="shared" si="22"/>
        <v>0</v>
      </c>
      <c r="S166" s="202">
        <v>0</v>
      </c>
      <c r="T166" s="203">
        <f t="shared" si="23"/>
        <v>0</v>
      </c>
      <c r="U166" s="35"/>
      <c r="V166" s="35"/>
      <c r="W166" s="35"/>
      <c r="X166" s="35"/>
      <c r="Y166" s="35"/>
      <c r="Z166" s="35"/>
      <c r="AA166" s="35"/>
      <c r="AB166" s="35"/>
      <c r="AC166" s="35"/>
      <c r="AD166" s="35"/>
      <c r="AE166" s="35"/>
      <c r="AR166" s="204" t="s">
        <v>212</v>
      </c>
      <c r="AT166" s="204" t="s">
        <v>208</v>
      </c>
      <c r="AU166" s="204" t="s">
        <v>82</v>
      </c>
      <c r="AY166" s="18" t="s">
        <v>206</v>
      </c>
      <c r="BE166" s="205">
        <f t="shared" si="24"/>
        <v>0</v>
      </c>
      <c r="BF166" s="205">
        <f t="shared" si="25"/>
        <v>0</v>
      </c>
      <c r="BG166" s="205">
        <f t="shared" si="26"/>
        <v>0</v>
      </c>
      <c r="BH166" s="205">
        <f t="shared" si="27"/>
        <v>0</v>
      </c>
      <c r="BI166" s="205">
        <f t="shared" si="28"/>
        <v>0</v>
      </c>
      <c r="BJ166" s="18" t="s">
        <v>80</v>
      </c>
      <c r="BK166" s="205">
        <f t="shared" si="29"/>
        <v>0</v>
      </c>
      <c r="BL166" s="18" t="s">
        <v>212</v>
      </c>
      <c r="BM166" s="204" t="s">
        <v>2325</v>
      </c>
    </row>
    <row r="167" spans="1:65" s="2" customFormat="1" ht="16.5" customHeight="1">
      <c r="A167" s="35"/>
      <c r="B167" s="36"/>
      <c r="C167" s="193" t="s">
        <v>2470</v>
      </c>
      <c r="D167" s="193" t="s">
        <v>208</v>
      </c>
      <c r="E167" s="194" t="s">
        <v>6192</v>
      </c>
      <c r="F167" s="195" t="s">
        <v>6193</v>
      </c>
      <c r="G167" s="196" t="s">
        <v>862</v>
      </c>
      <c r="H167" s="197">
        <v>100</v>
      </c>
      <c r="I167" s="198"/>
      <c r="J167" s="199">
        <f t="shared" si="20"/>
        <v>0</v>
      </c>
      <c r="K167" s="195" t="s">
        <v>19</v>
      </c>
      <c r="L167" s="40"/>
      <c r="M167" s="200" t="s">
        <v>19</v>
      </c>
      <c r="N167" s="201" t="s">
        <v>43</v>
      </c>
      <c r="O167" s="65"/>
      <c r="P167" s="202">
        <f t="shared" si="21"/>
        <v>0</v>
      </c>
      <c r="Q167" s="202">
        <v>0</v>
      </c>
      <c r="R167" s="202">
        <f t="shared" si="22"/>
        <v>0</v>
      </c>
      <c r="S167" s="202">
        <v>0</v>
      </c>
      <c r="T167" s="203">
        <f t="shared" si="23"/>
        <v>0</v>
      </c>
      <c r="U167" s="35"/>
      <c r="V167" s="35"/>
      <c r="W167" s="35"/>
      <c r="X167" s="35"/>
      <c r="Y167" s="35"/>
      <c r="Z167" s="35"/>
      <c r="AA167" s="35"/>
      <c r="AB167" s="35"/>
      <c r="AC167" s="35"/>
      <c r="AD167" s="35"/>
      <c r="AE167" s="35"/>
      <c r="AR167" s="204" t="s">
        <v>212</v>
      </c>
      <c r="AT167" s="204" t="s">
        <v>208</v>
      </c>
      <c r="AU167" s="204" t="s">
        <v>82</v>
      </c>
      <c r="AY167" s="18" t="s">
        <v>206</v>
      </c>
      <c r="BE167" s="205">
        <f t="shared" si="24"/>
        <v>0</v>
      </c>
      <c r="BF167" s="205">
        <f t="shared" si="25"/>
        <v>0</v>
      </c>
      <c r="BG167" s="205">
        <f t="shared" si="26"/>
        <v>0</v>
      </c>
      <c r="BH167" s="205">
        <f t="shared" si="27"/>
        <v>0</v>
      </c>
      <c r="BI167" s="205">
        <f t="shared" si="28"/>
        <v>0</v>
      </c>
      <c r="BJ167" s="18" t="s">
        <v>80</v>
      </c>
      <c r="BK167" s="205">
        <f t="shared" si="29"/>
        <v>0</v>
      </c>
      <c r="BL167" s="18" t="s">
        <v>212</v>
      </c>
      <c r="BM167" s="204" t="s">
        <v>2335</v>
      </c>
    </row>
    <row r="168" spans="1:65" s="2" customFormat="1" ht="16.5" customHeight="1">
      <c r="A168" s="35"/>
      <c r="B168" s="36"/>
      <c r="C168" s="193" t="s">
        <v>2477</v>
      </c>
      <c r="D168" s="193" t="s">
        <v>208</v>
      </c>
      <c r="E168" s="194" t="s">
        <v>6194</v>
      </c>
      <c r="F168" s="195" t="s">
        <v>6195</v>
      </c>
      <c r="G168" s="196" t="s">
        <v>862</v>
      </c>
      <c r="H168" s="197">
        <v>28</v>
      </c>
      <c r="I168" s="198"/>
      <c r="J168" s="199">
        <f t="shared" si="20"/>
        <v>0</v>
      </c>
      <c r="K168" s="195" t="s">
        <v>19</v>
      </c>
      <c r="L168" s="40"/>
      <c r="M168" s="200" t="s">
        <v>19</v>
      </c>
      <c r="N168" s="201" t="s">
        <v>43</v>
      </c>
      <c r="O168" s="65"/>
      <c r="P168" s="202">
        <f t="shared" si="21"/>
        <v>0</v>
      </c>
      <c r="Q168" s="202">
        <v>0</v>
      </c>
      <c r="R168" s="202">
        <f t="shared" si="22"/>
        <v>0</v>
      </c>
      <c r="S168" s="202">
        <v>0</v>
      </c>
      <c r="T168" s="203">
        <f t="shared" si="23"/>
        <v>0</v>
      </c>
      <c r="U168" s="35"/>
      <c r="V168" s="35"/>
      <c r="W168" s="35"/>
      <c r="X168" s="35"/>
      <c r="Y168" s="35"/>
      <c r="Z168" s="35"/>
      <c r="AA168" s="35"/>
      <c r="AB168" s="35"/>
      <c r="AC168" s="35"/>
      <c r="AD168" s="35"/>
      <c r="AE168" s="35"/>
      <c r="AR168" s="204" t="s">
        <v>212</v>
      </c>
      <c r="AT168" s="204" t="s">
        <v>208</v>
      </c>
      <c r="AU168" s="204" t="s">
        <v>82</v>
      </c>
      <c r="AY168" s="18" t="s">
        <v>206</v>
      </c>
      <c r="BE168" s="205">
        <f t="shared" si="24"/>
        <v>0</v>
      </c>
      <c r="BF168" s="205">
        <f t="shared" si="25"/>
        <v>0</v>
      </c>
      <c r="BG168" s="205">
        <f t="shared" si="26"/>
        <v>0</v>
      </c>
      <c r="BH168" s="205">
        <f t="shared" si="27"/>
        <v>0</v>
      </c>
      <c r="BI168" s="205">
        <f t="shared" si="28"/>
        <v>0</v>
      </c>
      <c r="BJ168" s="18" t="s">
        <v>80</v>
      </c>
      <c r="BK168" s="205">
        <f t="shared" si="29"/>
        <v>0</v>
      </c>
      <c r="BL168" s="18" t="s">
        <v>212</v>
      </c>
      <c r="BM168" s="204" t="s">
        <v>2345</v>
      </c>
    </row>
    <row r="169" spans="1:65" s="2" customFormat="1" ht="16.5" customHeight="1">
      <c r="A169" s="35"/>
      <c r="B169" s="36"/>
      <c r="C169" s="193" t="s">
        <v>2484</v>
      </c>
      <c r="D169" s="193" t="s">
        <v>208</v>
      </c>
      <c r="E169" s="194" t="s">
        <v>6196</v>
      </c>
      <c r="F169" s="195" t="s">
        <v>6197</v>
      </c>
      <c r="G169" s="196" t="s">
        <v>862</v>
      </c>
      <c r="H169" s="197">
        <v>1</v>
      </c>
      <c r="I169" s="198"/>
      <c r="J169" s="199">
        <f t="shared" si="20"/>
        <v>0</v>
      </c>
      <c r="K169" s="195" t="s">
        <v>19</v>
      </c>
      <c r="L169" s="40"/>
      <c r="M169" s="200" t="s">
        <v>19</v>
      </c>
      <c r="N169" s="201" t="s">
        <v>43</v>
      </c>
      <c r="O169" s="65"/>
      <c r="P169" s="202">
        <f t="shared" si="21"/>
        <v>0</v>
      </c>
      <c r="Q169" s="202">
        <v>0</v>
      </c>
      <c r="R169" s="202">
        <f t="shared" si="22"/>
        <v>0</v>
      </c>
      <c r="S169" s="202">
        <v>0</v>
      </c>
      <c r="T169" s="203">
        <f t="shared" si="23"/>
        <v>0</v>
      </c>
      <c r="U169" s="35"/>
      <c r="V169" s="35"/>
      <c r="W169" s="35"/>
      <c r="X169" s="35"/>
      <c r="Y169" s="35"/>
      <c r="Z169" s="35"/>
      <c r="AA169" s="35"/>
      <c r="AB169" s="35"/>
      <c r="AC169" s="35"/>
      <c r="AD169" s="35"/>
      <c r="AE169" s="35"/>
      <c r="AR169" s="204" t="s">
        <v>212</v>
      </c>
      <c r="AT169" s="204" t="s">
        <v>208</v>
      </c>
      <c r="AU169" s="204" t="s">
        <v>82</v>
      </c>
      <c r="AY169" s="18" t="s">
        <v>206</v>
      </c>
      <c r="BE169" s="205">
        <f t="shared" si="24"/>
        <v>0</v>
      </c>
      <c r="BF169" s="205">
        <f t="shared" si="25"/>
        <v>0</v>
      </c>
      <c r="BG169" s="205">
        <f t="shared" si="26"/>
        <v>0</v>
      </c>
      <c r="BH169" s="205">
        <f t="shared" si="27"/>
        <v>0</v>
      </c>
      <c r="BI169" s="205">
        <f t="shared" si="28"/>
        <v>0</v>
      </c>
      <c r="BJ169" s="18" t="s">
        <v>80</v>
      </c>
      <c r="BK169" s="205">
        <f t="shared" si="29"/>
        <v>0</v>
      </c>
      <c r="BL169" s="18" t="s">
        <v>212</v>
      </c>
      <c r="BM169" s="204" t="s">
        <v>2366</v>
      </c>
    </row>
    <row r="170" spans="1:65" s="2" customFormat="1" ht="16.5" customHeight="1">
      <c r="A170" s="35"/>
      <c r="B170" s="36"/>
      <c r="C170" s="193" t="s">
        <v>2501</v>
      </c>
      <c r="D170" s="193" t="s">
        <v>208</v>
      </c>
      <c r="E170" s="194" t="s">
        <v>6198</v>
      </c>
      <c r="F170" s="195" t="s">
        <v>6199</v>
      </c>
      <c r="G170" s="196" t="s">
        <v>862</v>
      </c>
      <c r="H170" s="197">
        <v>40</v>
      </c>
      <c r="I170" s="198"/>
      <c r="J170" s="199">
        <f t="shared" si="20"/>
        <v>0</v>
      </c>
      <c r="K170" s="195" t="s">
        <v>19</v>
      </c>
      <c r="L170" s="40"/>
      <c r="M170" s="200" t="s">
        <v>19</v>
      </c>
      <c r="N170" s="201" t="s">
        <v>43</v>
      </c>
      <c r="O170" s="65"/>
      <c r="P170" s="202">
        <f t="shared" si="21"/>
        <v>0</v>
      </c>
      <c r="Q170" s="202">
        <v>0</v>
      </c>
      <c r="R170" s="202">
        <f t="shared" si="22"/>
        <v>0</v>
      </c>
      <c r="S170" s="202">
        <v>0</v>
      </c>
      <c r="T170" s="203">
        <f t="shared" si="23"/>
        <v>0</v>
      </c>
      <c r="U170" s="35"/>
      <c r="V170" s="35"/>
      <c r="W170" s="35"/>
      <c r="X170" s="35"/>
      <c r="Y170" s="35"/>
      <c r="Z170" s="35"/>
      <c r="AA170" s="35"/>
      <c r="AB170" s="35"/>
      <c r="AC170" s="35"/>
      <c r="AD170" s="35"/>
      <c r="AE170" s="35"/>
      <c r="AR170" s="204" t="s">
        <v>212</v>
      </c>
      <c r="AT170" s="204" t="s">
        <v>208</v>
      </c>
      <c r="AU170" s="204" t="s">
        <v>82</v>
      </c>
      <c r="AY170" s="18" t="s">
        <v>206</v>
      </c>
      <c r="BE170" s="205">
        <f t="shared" si="24"/>
        <v>0</v>
      </c>
      <c r="BF170" s="205">
        <f t="shared" si="25"/>
        <v>0</v>
      </c>
      <c r="BG170" s="205">
        <f t="shared" si="26"/>
        <v>0</v>
      </c>
      <c r="BH170" s="205">
        <f t="shared" si="27"/>
        <v>0</v>
      </c>
      <c r="BI170" s="205">
        <f t="shared" si="28"/>
        <v>0</v>
      </c>
      <c r="BJ170" s="18" t="s">
        <v>80</v>
      </c>
      <c r="BK170" s="205">
        <f t="shared" si="29"/>
        <v>0</v>
      </c>
      <c r="BL170" s="18" t="s">
        <v>212</v>
      </c>
      <c r="BM170" s="204" t="s">
        <v>2378</v>
      </c>
    </row>
    <row r="171" spans="1:65" s="2" customFormat="1" ht="16.5" customHeight="1">
      <c r="A171" s="35"/>
      <c r="B171" s="36"/>
      <c r="C171" s="193" t="s">
        <v>2507</v>
      </c>
      <c r="D171" s="193" t="s">
        <v>208</v>
      </c>
      <c r="E171" s="194" t="s">
        <v>6200</v>
      </c>
      <c r="F171" s="195" t="s">
        <v>6201</v>
      </c>
      <c r="G171" s="196" t="s">
        <v>862</v>
      </c>
      <c r="H171" s="197">
        <v>5</v>
      </c>
      <c r="I171" s="198"/>
      <c r="J171" s="199">
        <f t="shared" si="20"/>
        <v>0</v>
      </c>
      <c r="K171" s="195" t="s">
        <v>19</v>
      </c>
      <c r="L171" s="40"/>
      <c r="M171" s="200" t="s">
        <v>19</v>
      </c>
      <c r="N171" s="201" t="s">
        <v>43</v>
      </c>
      <c r="O171" s="65"/>
      <c r="P171" s="202">
        <f t="shared" si="21"/>
        <v>0</v>
      </c>
      <c r="Q171" s="202">
        <v>0</v>
      </c>
      <c r="R171" s="202">
        <f t="shared" si="22"/>
        <v>0</v>
      </c>
      <c r="S171" s="202">
        <v>0</v>
      </c>
      <c r="T171" s="203">
        <f t="shared" si="23"/>
        <v>0</v>
      </c>
      <c r="U171" s="35"/>
      <c r="V171" s="35"/>
      <c r="W171" s="35"/>
      <c r="X171" s="35"/>
      <c r="Y171" s="35"/>
      <c r="Z171" s="35"/>
      <c r="AA171" s="35"/>
      <c r="AB171" s="35"/>
      <c r="AC171" s="35"/>
      <c r="AD171" s="35"/>
      <c r="AE171" s="35"/>
      <c r="AR171" s="204" t="s">
        <v>212</v>
      </c>
      <c r="AT171" s="204" t="s">
        <v>208</v>
      </c>
      <c r="AU171" s="204" t="s">
        <v>82</v>
      </c>
      <c r="AY171" s="18" t="s">
        <v>206</v>
      </c>
      <c r="BE171" s="205">
        <f t="shared" si="24"/>
        <v>0</v>
      </c>
      <c r="BF171" s="205">
        <f t="shared" si="25"/>
        <v>0</v>
      </c>
      <c r="BG171" s="205">
        <f t="shared" si="26"/>
        <v>0</v>
      </c>
      <c r="BH171" s="205">
        <f t="shared" si="27"/>
        <v>0</v>
      </c>
      <c r="BI171" s="205">
        <f t="shared" si="28"/>
        <v>0</v>
      </c>
      <c r="BJ171" s="18" t="s">
        <v>80</v>
      </c>
      <c r="BK171" s="205">
        <f t="shared" si="29"/>
        <v>0</v>
      </c>
      <c r="BL171" s="18" t="s">
        <v>212</v>
      </c>
      <c r="BM171" s="204" t="s">
        <v>2390</v>
      </c>
    </row>
    <row r="172" spans="1:65" s="2" customFormat="1" ht="16.5" customHeight="1">
      <c r="A172" s="35"/>
      <c r="B172" s="36"/>
      <c r="C172" s="193" t="s">
        <v>2512</v>
      </c>
      <c r="D172" s="193" t="s">
        <v>208</v>
      </c>
      <c r="E172" s="194" t="s">
        <v>6202</v>
      </c>
      <c r="F172" s="195" t="s">
        <v>6203</v>
      </c>
      <c r="G172" s="196" t="s">
        <v>862</v>
      </c>
      <c r="H172" s="197">
        <v>1</v>
      </c>
      <c r="I172" s="198"/>
      <c r="J172" s="199">
        <f t="shared" si="20"/>
        <v>0</v>
      </c>
      <c r="K172" s="195" t="s">
        <v>19</v>
      </c>
      <c r="L172" s="40"/>
      <c r="M172" s="200" t="s">
        <v>19</v>
      </c>
      <c r="N172" s="201" t="s">
        <v>43</v>
      </c>
      <c r="O172" s="65"/>
      <c r="P172" s="202">
        <f t="shared" si="21"/>
        <v>0</v>
      </c>
      <c r="Q172" s="202">
        <v>0</v>
      </c>
      <c r="R172" s="202">
        <f t="shared" si="22"/>
        <v>0</v>
      </c>
      <c r="S172" s="202">
        <v>0</v>
      </c>
      <c r="T172" s="203">
        <f t="shared" si="23"/>
        <v>0</v>
      </c>
      <c r="U172" s="35"/>
      <c r="V172" s="35"/>
      <c r="W172" s="35"/>
      <c r="X172" s="35"/>
      <c r="Y172" s="35"/>
      <c r="Z172" s="35"/>
      <c r="AA172" s="35"/>
      <c r="AB172" s="35"/>
      <c r="AC172" s="35"/>
      <c r="AD172" s="35"/>
      <c r="AE172" s="35"/>
      <c r="AR172" s="204" t="s">
        <v>212</v>
      </c>
      <c r="AT172" s="204" t="s">
        <v>208</v>
      </c>
      <c r="AU172" s="204" t="s">
        <v>82</v>
      </c>
      <c r="AY172" s="18" t="s">
        <v>206</v>
      </c>
      <c r="BE172" s="205">
        <f t="shared" si="24"/>
        <v>0</v>
      </c>
      <c r="BF172" s="205">
        <f t="shared" si="25"/>
        <v>0</v>
      </c>
      <c r="BG172" s="205">
        <f t="shared" si="26"/>
        <v>0</v>
      </c>
      <c r="BH172" s="205">
        <f t="shared" si="27"/>
        <v>0</v>
      </c>
      <c r="BI172" s="205">
        <f t="shared" si="28"/>
        <v>0</v>
      </c>
      <c r="BJ172" s="18" t="s">
        <v>80</v>
      </c>
      <c r="BK172" s="205">
        <f t="shared" si="29"/>
        <v>0</v>
      </c>
      <c r="BL172" s="18" t="s">
        <v>212</v>
      </c>
      <c r="BM172" s="204" t="s">
        <v>2404</v>
      </c>
    </row>
    <row r="173" spans="1:65" s="2" customFormat="1" ht="16.5" customHeight="1">
      <c r="A173" s="35"/>
      <c r="B173" s="36"/>
      <c r="C173" s="193" t="s">
        <v>2517</v>
      </c>
      <c r="D173" s="193" t="s">
        <v>208</v>
      </c>
      <c r="E173" s="194" t="s">
        <v>6204</v>
      </c>
      <c r="F173" s="195" t="s">
        <v>6205</v>
      </c>
      <c r="G173" s="196" t="s">
        <v>862</v>
      </c>
      <c r="H173" s="197">
        <v>8</v>
      </c>
      <c r="I173" s="198"/>
      <c r="J173" s="199">
        <f t="shared" si="20"/>
        <v>0</v>
      </c>
      <c r="K173" s="195" t="s">
        <v>19</v>
      </c>
      <c r="L173" s="40"/>
      <c r="M173" s="200" t="s">
        <v>19</v>
      </c>
      <c r="N173" s="201" t="s">
        <v>43</v>
      </c>
      <c r="O173" s="65"/>
      <c r="P173" s="202">
        <f t="shared" si="21"/>
        <v>0</v>
      </c>
      <c r="Q173" s="202">
        <v>0</v>
      </c>
      <c r="R173" s="202">
        <f t="shared" si="22"/>
        <v>0</v>
      </c>
      <c r="S173" s="202">
        <v>0</v>
      </c>
      <c r="T173" s="203">
        <f t="shared" si="23"/>
        <v>0</v>
      </c>
      <c r="U173" s="35"/>
      <c r="V173" s="35"/>
      <c r="W173" s="35"/>
      <c r="X173" s="35"/>
      <c r="Y173" s="35"/>
      <c r="Z173" s="35"/>
      <c r="AA173" s="35"/>
      <c r="AB173" s="35"/>
      <c r="AC173" s="35"/>
      <c r="AD173" s="35"/>
      <c r="AE173" s="35"/>
      <c r="AR173" s="204" t="s">
        <v>212</v>
      </c>
      <c r="AT173" s="204" t="s">
        <v>208</v>
      </c>
      <c r="AU173" s="204" t="s">
        <v>82</v>
      </c>
      <c r="AY173" s="18" t="s">
        <v>206</v>
      </c>
      <c r="BE173" s="205">
        <f t="shared" si="24"/>
        <v>0</v>
      </c>
      <c r="BF173" s="205">
        <f t="shared" si="25"/>
        <v>0</v>
      </c>
      <c r="BG173" s="205">
        <f t="shared" si="26"/>
        <v>0</v>
      </c>
      <c r="BH173" s="205">
        <f t="shared" si="27"/>
        <v>0</v>
      </c>
      <c r="BI173" s="205">
        <f t="shared" si="28"/>
        <v>0</v>
      </c>
      <c r="BJ173" s="18" t="s">
        <v>80</v>
      </c>
      <c r="BK173" s="205">
        <f t="shared" si="29"/>
        <v>0</v>
      </c>
      <c r="BL173" s="18" t="s">
        <v>212</v>
      </c>
      <c r="BM173" s="204" t="s">
        <v>2415</v>
      </c>
    </row>
    <row r="174" spans="1:65" s="2" customFormat="1" ht="16.5" customHeight="1">
      <c r="A174" s="35"/>
      <c r="B174" s="36"/>
      <c r="C174" s="193" t="s">
        <v>2522</v>
      </c>
      <c r="D174" s="193" t="s">
        <v>208</v>
      </c>
      <c r="E174" s="194" t="s">
        <v>6206</v>
      </c>
      <c r="F174" s="195" t="s">
        <v>6207</v>
      </c>
      <c r="G174" s="196" t="s">
        <v>862</v>
      </c>
      <c r="H174" s="197">
        <v>4</v>
      </c>
      <c r="I174" s="198"/>
      <c r="J174" s="199">
        <f t="shared" si="20"/>
        <v>0</v>
      </c>
      <c r="K174" s="195" t="s">
        <v>19</v>
      </c>
      <c r="L174" s="40"/>
      <c r="M174" s="200" t="s">
        <v>19</v>
      </c>
      <c r="N174" s="201" t="s">
        <v>43</v>
      </c>
      <c r="O174" s="65"/>
      <c r="P174" s="202">
        <f t="shared" si="21"/>
        <v>0</v>
      </c>
      <c r="Q174" s="202">
        <v>0</v>
      </c>
      <c r="R174" s="202">
        <f t="shared" si="22"/>
        <v>0</v>
      </c>
      <c r="S174" s="202">
        <v>0</v>
      </c>
      <c r="T174" s="203">
        <f t="shared" si="23"/>
        <v>0</v>
      </c>
      <c r="U174" s="35"/>
      <c r="V174" s="35"/>
      <c r="W174" s="35"/>
      <c r="X174" s="35"/>
      <c r="Y174" s="35"/>
      <c r="Z174" s="35"/>
      <c r="AA174" s="35"/>
      <c r="AB174" s="35"/>
      <c r="AC174" s="35"/>
      <c r="AD174" s="35"/>
      <c r="AE174" s="35"/>
      <c r="AR174" s="204" t="s">
        <v>212</v>
      </c>
      <c r="AT174" s="204" t="s">
        <v>208</v>
      </c>
      <c r="AU174" s="204" t="s">
        <v>82</v>
      </c>
      <c r="AY174" s="18" t="s">
        <v>206</v>
      </c>
      <c r="BE174" s="205">
        <f t="shared" si="24"/>
        <v>0</v>
      </c>
      <c r="BF174" s="205">
        <f t="shared" si="25"/>
        <v>0</v>
      </c>
      <c r="BG174" s="205">
        <f t="shared" si="26"/>
        <v>0</v>
      </c>
      <c r="BH174" s="205">
        <f t="shared" si="27"/>
        <v>0</v>
      </c>
      <c r="BI174" s="205">
        <f t="shared" si="28"/>
        <v>0</v>
      </c>
      <c r="BJ174" s="18" t="s">
        <v>80</v>
      </c>
      <c r="BK174" s="205">
        <f t="shared" si="29"/>
        <v>0</v>
      </c>
      <c r="BL174" s="18" t="s">
        <v>212</v>
      </c>
      <c r="BM174" s="204" t="s">
        <v>2427</v>
      </c>
    </row>
    <row r="175" spans="1:65" s="2" customFormat="1" ht="16.5" customHeight="1">
      <c r="A175" s="35"/>
      <c r="B175" s="36"/>
      <c r="C175" s="193" t="s">
        <v>2528</v>
      </c>
      <c r="D175" s="193" t="s">
        <v>208</v>
      </c>
      <c r="E175" s="194" t="s">
        <v>6208</v>
      </c>
      <c r="F175" s="195" t="s">
        <v>6209</v>
      </c>
      <c r="G175" s="196" t="s">
        <v>862</v>
      </c>
      <c r="H175" s="197">
        <v>1</v>
      </c>
      <c r="I175" s="198"/>
      <c r="J175" s="199">
        <f t="shared" si="20"/>
        <v>0</v>
      </c>
      <c r="K175" s="195" t="s">
        <v>19</v>
      </c>
      <c r="L175" s="40"/>
      <c r="M175" s="200" t="s">
        <v>19</v>
      </c>
      <c r="N175" s="201" t="s">
        <v>43</v>
      </c>
      <c r="O175" s="65"/>
      <c r="P175" s="202">
        <f t="shared" si="21"/>
        <v>0</v>
      </c>
      <c r="Q175" s="202">
        <v>0</v>
      </c>
      <c r="R175" s="202">
        <f t="shared" si="22"/>
        <v>0</v>
      </c>
      <c r="S175" s="202">
        <v>0</v>
      </c>
      <c r="T175" s="203">
        <f t="shared" si="23"/>
        <v>0</v>
      </c>
      <c r="U175" s="35"/>
      <c r="V175" s="35"/>
      <c r="W175" s="35"/>
      <c r="X175" s="35"/>
      <c r="Y175" s="35"/>
      <c r="Z175" s="35"/>
      <c r="AA175" s="35"/>
      <c r="AB175" s="35"/>
      <c r="AC175" s="35"/>
      <c r="AD175" s="35"/>
      <c r="AE175" s="35"/>
      <c r="AR175" s="204" t="s">
        <v>212</v>
      </c>
      <c r="AT175" s="204" t="s">
        <v>208</v>
      </c>
      <c r="AU175" s="204" t="s">
        <v>82</v>
      </c>
      <c r="AY175" s="18" t="s">
        <v>206</v>
      </c>
      <c r="BE175" s="205">
        <f t="shared" si="24"/>
        <v>0</v>
      </c>
      <c r="BF175" s="205">
        <f t="shared" si="25"/>
        <v>0</v>
      </c>
      <c r="BG175" s="205">
        <f t="shared" si="26"/>
        <v>0</v>
      </c>
      <c r="BH175" s="205">
        <f t="shared" si="27"/>
        <v>0</v>
      </c>
      <c r="BI175" s="205">
        <f t="shared" si="28"/>
        <v>0</v>
      </c>
      <c r="BJ175" s="18" t="s">
        <v>80</v>
      </c>
      <c r="BK175" s="205">
        <f t="shared" si="29"/>
        <v>0</v>
      </c>
      <c r="BL175" s="18" t="s">
        <v>212</v>
      </c>
      <c r="BM175" s="204" t="s">
        <v>2439</v>
      </c>
    </row>
    <row r="176" spans="1:65" s="2" customFormat="1" ht="16.5" customHeight="1">
      <c r="A176" s="35"/>
      <c r="B176" s="36"/>
      <c r="C176" s="193" t="s">
        <v>2532</v>
      </c>
      <c r="D176" s="193" t="s">
        <v>208</v>
      </c>
      <c r="E176" s="194" t="s">
        <v>6210</v>
      </c>
      <c r="F176" s="195" t="s">
        <v>6211</v>
      </c>
      <c r="G176" s="196" t="s">
        <v>220</v>
      </c>
      <c r="H176" s="197">
        <v>3149</v>
      </c>
      <c r="I176" s="198"/>
      <c r="J176" s="199">
        <f t="shared" si="20"/>
        <v>0</v>
      </c>
      <c r="K176" s="195" t="s">
        <v>19</v>
      </c>
      <c r="L176" s="40"/>
      <c r="M176" s="200" t="s">
        <v>19</v>
      </c>
      <c r="N176" s="201" t="s">
        <v>43</v>
      </c>
      <c r="O176" s="65"/>
      <c r="P176" s="202">
        <f t="shared" si="21"/>
        <v>0</v>
      </c>
      <c r="Q176" s="202">
        <v>0</v>
      </c>
      <c r="R176" s="202">
        <f t="shared" si="22"/>
        <v>0</v>
      </c>
      <c r="S176" s="202">
        <v>0</v>
      </c>
      <c r="T176" s="203">
        <f t="shared" si="23"/>
        <v>0</v>
      </c>
      <c r="U176" s="35"/>
      <c r="V176" s="35"/>
      <c r="W176" s="35"/>
      <c r="X176" s="35"/>
      <c r="Y176" s="35"/>
      <c r="Z176" s="35"/>
      <c r="AA176" s="35"/>
      <c r="AB176" s="35"/>
      <c r="AC176" s="35"/>
      <c r="AD176" s="35"/>
      <c r="AE176" s="35"/>
      <c r="AR176" s="204" t="s">
        <v>212</v>
      </c>
      <c r="AT176" s="204" t="s">
        <v>208</v>
      </c>
      <c r="AU176" s="204" t="s">
        <v>82</v>
      </c>
      <c r="AY176" s="18" t="s">
        <v>206</v>
      </c>
      <c r="BE176" s="205">
        <f t="shared" si="24"/>
        <v>0</v>
      </c>
      <c r="BF176" s="205">
        <f t="shared" si="25"/>
        <v>0</v>
      </c>
      <c r="BG176" s="205">
        <f t="shared" si="26"/>
        <v>0</v>
      </c>
      <c r="BH176" s="205">
        <f t="shared" si="27"/>
        <v>0</v>
      </c>
      <c r="BI176" s="205">
        <f t="shared" si="28"/>
        <v>0</v>
      </c>
      <c r="BJ176" s="18" t="s">
        <v>80</v>
      </c>
      <c r="BK176" s="205">
        <f t="shared" si="29"/>
        <v>0</v>
      </c>
      <c r="BL176" s="18" t="s">
        <v>212</v>
      </c>
      <c r="BM176" s="204" t="s">
        <v>2455</v>
      </c>
    </row>
    <row r="177" spans="1:65" s="2" customFormat="1" ht="16.5" customHeight="1">
      <c r="A177" s="35"/>
      <c r="B177" s="36"/>
      <c r="C177" s="193" t="s">
        <v>2544</v>
      </c>
      <c r="D177" s="193" t="s">
        <v>208</v>
      </c>
      <c r="E177" s="194" t="s">
        <v>6212</v>
      </c>
      <c r="F177" s="195" t="s">
        <v>6213</v>
      </c>
      <c r="G177" s="196" t="s">
        <v>887</v>
      </c>
      <c r="H177" s="197">
        <v>1</v>
      </c>
      <c r="I177" s="198"/>
      <c r="J177" s="199">
        <f t="shared" si="20"/>
        <v>0</v>
      </c>
      <c r="K177" s="195" t="s">
        <v>19</v>
      </c>
      <c r="L177" s="40"/>
      <c r="M177" s="200" t="s">
        <v>19</v>
      </c>
      <c r="N177" s="201" t="s">
        <v>43</v>
      </c>
      <c r="O177" s="65"/>
      <c r="P177" s="202">
        <f t="shared" si="21"/>
        <v>0</v>
      </c>
      <c r="Q177" s="202">
        <v>0</v>
      </c>
      <c r="R177" s="202">
        <f t="shared" si="22"/>
        <v>0</v>
      </c>
      <c r="S177" s="202">
        <v>0</v>
      </c>
      <c r="T177" s="203">
        <f t="shared" si="23"/>
        <v>0</v>
      </c>
      <c r="U177" s="35"/>
      <c r="V177" s="35"/>
      <c r="W177" s="35"/>
      <c r="X177" s="35"/>
      <c r="Y177" s="35"/>
      <c r="Z177" s="35"/>
      <c r="AA177" s="35"/>
      <c r="AB177" s="35"/>
      <c r="AC177" s="35"/>
      <c r="AD177" s="35"/>
      <c r="AE177" s="35"/>
      <c r="AR177" s="204" t="s">
        <v>212</v>
      </c>
      <c r="AT177" s="204" t="s">
        <v>208</v>
      </c>
      <c r="AU177" s="204" t="s">
        <v>82</v>
      </c>
      <c r="AY177" s="18" t="s">
        <v>206</v>
      </c>
      <c r="BE177" s="205">
        <f t="shared" si="24"/>
        <v>0</v>
      </c>
      <c r="BF177" s="205">
        <f t="shared" si="25"/>
        <v>0</v>
      </c>
      <c r="BG177" s="205">
        <f t="shared" si="26"/>
        <v>0</v>
      </c>
      <c r="BH177" s="205">
        <f t="shared" si="27"/>
        <v>0</v>
      </c>
      <c r="BI177" s="205">
        <f t="shared" si="28"/>
        <v>0</v>
      </c>
      <c r="BJ177" s="18" t="s">
        <v>80</v>
      </c>
      <c r="BK177" s="205">
        <f t="shared" si="29"/>
        <v>0</v>
      </c>
      <c r="BL177" s="18" t="s">
        <v>212</v>
      </c>
      <c r="BM177" s="204" t="s">
        <v>2477</v>
      </c>
    </row>
    <row r="178" spans="1:65" s="2" customFormat="1" ht="16.5" customHeight="1">
      <c r="A178" s="35"/>
      <c r="B178" s="36"/>
      <c r="C178" s="193" t="s">
        <v>2556</v>
      </c>
      <c r="D178" s="193" t="s">
        <v>208</v>
      </c>
      <c r="E178" s="194" t="s">
        <v>6214</v>
      </c>
      <c r="F178" s="195" t="s">
        <v>6215</v>
      </c>
      <c r="G178" s="196" t="s">
        <v>302</v>
      </c>
      <c r="H178" s="197">
        <v>596</v>
      </c>
      <c r="I178" s="198"/>
      <c r="J178" s="199">
        <f t="shared" si="20"/>
        <v>0</v>
      </c>
      <c r="K178" s="195" t="s">
        <v>19</v>
      </c>
      <c r="L178" s="40"/>
      <c r="M178" s="200" t="s">
        <v>19</v>
      </c>
      <c r="N178" s="201" t="s">
        <v>43</v>
      </c>
      <c r="O178" s="65"/>
      <c r="P178" s="202">
        <f t="shared" si="21"/>
        <v>0</v>
      </c>
      <c r="Q178" s="202">
        <v>0</v>
      </c>
      <c r="R178" s="202">
        <f t="shared" si="22"/>
        <v>0</v>
      </c>
      <c r="S178" s="202">
        <v>0</v>
      </c>
      <c r="T178" s="203">
        <f t="shared" si="23"/>
        <v>0</v>
      </c>
      <c r="U178" s="35"/>
      <c r="V178" s="35"/>
      <c r="W178" s="35"/>
      <c r="X178" s="35"/>
      <c r="Y178" s="35"/>
      <c r="Z178" s="35"/>
      <c r="AA178" s="35"/>
      <c r="AB178" s="35"/>
      <c r="AC178" s="35"/>
      <c r="AD178" s="35"/>
      <c r="AE178" s="35"/>
      <c r="AR178" s="204" t="s">
        <v>212</v>
      </c>
      <c r="AT178" s="204" t="s">
        <v>208</v>
      </c>
      <c r="AU178" s="204" t="s">
        <v>82</v>
      </c>
      <c r="AY178" s="18" t="s">
        <v>206</v>
      </c>
      <c r="BE178" s="205">
        <f t="shared" si="24"/>
        <v>0</v>
      </c>
      <c r="BF178" s="205">
        <f t="shared" si="25"/>
        <v>0</v>
      </c>
      <c r="BG178" s="205">
        <f t="shared" si="26"/>
        <v>0</v>
      </c>
      <c r="BH178" s="205">
        <f t="shared" si="27"/>
        <v>0</v>
      </c>
      <c r="BI178" s="205">
        <f t="shared" si="28"/>
        <v>0</v>
      </c>
      <c r="BJ178" s="18" t="s">
        <v>80</v>
      </c>
      <c r="BK178" s="205">
        <f t="shared" si="29"/>
        <v>0</v>
      </c>
      <c r="BL178" s="18" t="s">
        <v>212</v>
      </c>
      <c r="BM178" s="204" t="s">
        <v>2501</v>
      </c>
    </row>
    <row r="179" spans="1:65" s="2" customFormat="1" ht="16.5" customHeight="1">
      <c r="A179" s="35"/>
      <c r="B179" s="36"/>
      <c r="C179" s="193" t="s">
        <v>2560</v>
      </c>
      <c r="D179" s="193" t="s">
        <v>208</v>
      </c>
      <c r="E179" s="194" t="s">
        <v>6216</v>
      </c>
      <c r="F179" s="195" t="s">
        <v>6217</v>
      </c>
      <c r="G179" s="196" t="s">
        <v>302</v>
      </c>
      <c r="H179" s="197">
        <v>248</v>
      </c>
      <c r="I179" s="198"/>
      <c r="J179" s="199">
        <f t="shared" si="20"/>
        <v>0</v>
      </c>
      <c r="K179" s="195" t="s">
        <v>19</v>
      </c>
      <c r="L179" s="40"/>
      <c r="M179" s="200" t="s">
        <v>19</v>
      </c>
      <c r="N179" s="201" t="s">
        <v>43</v>
      </c>
      <c r="O179" s="65"/>
      <c r="P179" s="202">
        <f t="shared" si="21"/>
        <v>0</v>
      </c>
      <c r="Q179" s="202">
        <v>0</v>
      </c>
      <c r="R179" s="202">
        <f t="shared" si="22"/>
        <v>0</v>
      </c>
      <c r="S179" s="202">
        <v>0</v>
      </c>
      <c r="T179" s="203">
        <f t="shared" si="23"/>
        <v>0</v>
      </c>
      <c r="U179" s="35"/>
      <c r="V179" s="35"/>
      <c r="W179" s="35"/>
      <c r="X179" s="35"/>
      <c r="Y179" s="35"/>
      <c r="Z179" s="35"/>
      <c r="AA179" s="35"/>
      <c r="AB179" s="35"/>
      <c r="AC179" s="35"/>
      <c r="AD179" s="35"/>
      <c r="AE179" s="35"/>
      <c r="AR179" s="204" t="s">
        <v>212</v>
      </c>
      <c r="AT179" s="204" t="s">
        <v>208</v>
      </c>
      <c r="AU179" s="204" t="s">
        <v>82</v>
      </c>
      <c r="AY179" s="18" t="s">
        <v>206</v>
      </c>
      <c r="BE179" s="205">
        <f t="shared" si="24"/>
        <v>0</v>
      </c>
      <c r="BF179" s="205">
        <f t="shared" si="25"/>
        <v>0</v>
      </c>
      <c r="BG179" s="205">
        <f t="shared" si="26"/>
        <v>0</v>
      </c>
      <c r="BH179" s="205">
        <f t="shared" si="27"/>
        <v>0</v>
      </c>
      <c r="BI179" s="205">
        <f t="shared" si="28"/>
        <v>0</v>
      </c>
      <c r="BJ179" s="18" t="s">
        <v>80</v>
      </c>
      <c r="BK179" s="205">
        <f t="shared" si="29"/>
        <v>0</v>
      </c>
      <c r="BL179" s="18" t="s">
        <v>212</v>
      </c>
      <c r="BM179" s="204" t="s">
        <v>2512</v>
      </c>
    </row>
    <row r="180" spans="1:65" s="2" customFormat="1" ht="16.5" customHeight="1">
      <c r="A180" s="35"/>
      <c r="B180" s="36"/>
      <c r="C180" s="193" t="s">
        <v>2594</v>
      </c>
      <c r="D180" s="193" t="s">
        <v>208</v>
      </c>
      <c r="E180" s="194" t="s">
        <v>6218</v>
      </c>
      <c r="F180" s="195" t="s">
        <v>6219</v>
      </c>
      <c r="G180" s="196" t="s">
        <v>302</v>
      </c>
      <c r="H180" s="197">
        <v>348</v>
      </c>
      <c r="I180" s="198"/>
      <c r="J180" s="199">
        <f t="shared" si="20"/>
        <v>0</v>
      </c>
      <c r="K180" s="195" t="s">
        <v>19</v>
      </c>
      <c r="L180" s="40"/>
      <c r="M180" s="200" t="s">
        <v>19</v>
      </c>
      <c r="N180" s="201" t="s">
        <v>43</v>
      </c>
      <c r="O180" s="65"/>
      <c r="P180" s="202">
        <f t="shared" si="21"/>
        <v>0</v>
      </c>
      <c r="Q180" s="202">
        <v>0</v>
      </c>
      <c r="R180" s="202">
        <f t="shared" si="22"/>
        <v>0</v>
      </c>
      <c r="S180" s="202">
        <v>0</v>
      </c>
      <c r="T180" s="203">
        <f t="shared" si="23"/>
        <v>0</v>
      </c>
      <c r="U180" s="35"/>
      <c r="V180" s="35"/>
      <c r="W180" s="35"/>
      <c r="X180" s="35"/>
      <c r="Y180" s="35"/>
      <c r="Z180" s="35"/>
      <c r="AA180" s="35"/>
      <c r="AB180" s="35"/>
      <c r="AC180" s="35"/>
      <c r="AD180" s="35"/>
      <c r="AE180" s="35"/>
      <c r="AR180" s="204" t="s">
        <v>212</v>
      </c>
      <c r="AT180" s="204" t="s">
        <v>208</v>
      </c>
      <c r="AU180" s="204" t="s">
        <v>82</v>
      </c>
      <c r="AY180" s="18" t="s">
        <v>206</v>
      </c>
      <c r="BE180" s="205">
        <f t="shared" si="24"/>
        <v>0</v>
      </c>
      <c r="BF180" s="205">
        <f t="shared" si="25"/>
        <v>0</v>
      </c>
      <c r="BG180" s="205">
        <f t="shared" si="26"/>
        <v>0</v>
      </c>
      <c r="BH180" s="205">
        <f t="shared" si="27"/>
        <v>0</v>
      </c>
      <c r="BI180" s="205">
        <f t="shared" si="28"/>
        <v>0</v>
      </c>
      <c r="BJ180" s="18" t="s">
        <v>80</v>
      </c>
      <c r="BK180" s="205">
        <f t="shared" si="29"/>
        <v>0</v>
      </c>
      <c r="BL180" s="18" t="s">
        <v>212</v>
      </c>
      <c r="BM180" s="204" t="s">
        <v>2522</v>
      </c>
    </row>
    <row r="181" spans="1:65" s="2" customFormat="1" ht="16.5" customHeight="1">
      <c r="A181" s="35"/>
      <c r="B181" s="36"/>
      <c r="C181" s="193" t="s">
        <v>2599</v>
      </c>
      <c r="D181" s="193" t="s">
        <v>208</v>
      </c>
      <c r="E181" s="194" t="s">
        <v>6220</v>
      </c>
      <c r="F181" s="195" t="s">
        <v>6221</v>
      </c>
      <c r="G181" s="196" t="s">
        <v>302</v>
      </c>
      <c r="H181" s="197">
        <v>139.19999999999999</v>
      </c>
      <c r="I181" s="198"/>
      <c r="J181" s="199">
        <f t="shared" si="20"/>
        <v>0</v>
      </c>
      <c r="K181" s="195" t="s">
        <v>19</v>
      </c>
      <c r="L181" s="40"/>
      <c r="M181" s="200" t="s">
        <v>19</v>
      </c>
      <c r="N181" s="201" t="s">
        <v>43</v>
      </c>
      <c r="O181" s="65"/>
      <c r="P181" s="202">
        <f t="shared" si="21"/>
        <v>0</v>
      </c>
      <c r="Q181" s="202">
        <v>0</v>
      </c>
      <c r="R181" s="202">
        <f t="shared" si="22"/>
        <v>0</v>
      </c>
      <c r="S181" s="202">
        <v>0</v>
      </c>
      <c r="T181" s="203">
        <f t="shared" si="23"/>
        <v>0</v>
      </c>
      <c r="U181" s="35"/>
      <c r="V181" s="35"/>
      <c r="W181" s="35"/>
      <c r="X181" s="35"/>
      <c r="Y181" s="35"/>
      <c r="Z181" s="35"/>
      <c r="AA181" s="35"/>
      <c r="AB181" s="35"/>
      <c r="AC181" s="35"/>
      <c r="AD181" s="35"/>
      <c r="AE181" s="35"/>
      <c r="AR181" s="204" t="s">
        <v>212</v>
      </c>
      <c r="AT181" s="204" t="s">
        <v>208</v>
      </c>
      <c r="AU181" s="204" t="s">
        <v>82</v>
      </c>
      <c r="AY181" s="18" t="s">
        <v>206</v>
      </c>
      <c r="BE181" s="205">
        <f t="shared" si="24"/>
        <v>0</v>
      </c>
      <c r="BF181" s="205">
        <f t="shared" si="25"/>
        <v>0</v>
      </c>
      <c r="BG181" s="205">
        <f t="shared" si="26"/>
        <v>0</v>
      </c>
      <c r="BH181" s="205">
        <f t="shared" si="27"/>
        <v>0</v>
      </c>
      <c r="BI181" s="205">
        <f t="shared" si="28"/>
        <v>0</v>
      </c>
      <c r="BJ181" s="18" t="s">
        <v>80</v>
      </c>
      <c r="BK181" s="205">
        <f t="shared" si="29"/>
        <v>0</v>
      </c>
      <c r="BL181" s="18" t="s">
        <v>212</v>
      </c>
      <c r="BM181" s="204" t="s">
        <v>2532</v>
      </c>
    </row>
    <row r="182" spans="1:65" s="2" customFormat="1" ht="16.5" customHeight="1">
      <c r="A182" s="35"/>
      <c r="B182" s="36"/>
      <c r="C182" s="193" t="s">
        <v>2603</v>
      </c>
      <c r="D182" s="193" t="s">
        <v>208</v>
      </c>
      <c r="E182" s="194" t="s">
        <v>6222</v>
      </c>
      <c r="F182" s="195" t="s">
        <v>6223</v>
      </c>
      <c r="G182" s="196" t="s">
        <v>302</v>
      </c>
      <c r="H182" s="197">
        <v>58</v>
      </c>
      <c r="I182" s="198"/>
      <c r="J182" s="199">
        <f t="shared" si="20"/>
        <v>0</v>
      </c>
      <c r="K182" s="195" t="s">
        <v>19</v>
      </c>
      <c r="L182" s="40"/>
      <c r="M182" s="200" t="s">
        <v>19</v>
      </c>
      <c r="N182" s="201" t="s">
        <v>43</v>
      </c>
      <c r="O182" s="65"/>
      <c r="P182" s="202">
        <f t="shared" si="21"/>
        <v>0</v>
      </c>
      <c r="Q182" s="202">
        <v>0</v>
      </c>
      <c r="R182" s="202">
        <f t="shared" si="22"/>
        <v>0</v>
      </c>
      <c r="S182" s="202">
        <v>0</v>
      </c>
      <c r="T182" s="203">
        <f t="shared" si="23"/>
        <v>0</v>
      </c>
      <c r="U182" s="35"/>
      <c r="V182" s="35"/>
      <c r="W182" s="35"/>
      <c r="X182" s="35"/>
      <c r="Y182" s="35"/>
      <c r="Z182" s="35"/>
      <c r="AA182" s="35"/>
      <c r="AB182" s="35"/>
      <c r="AC182" s="35"/>
      <c r="AD182" s="35"/>
      <c r="AE182" s="35"/>
      <c r="AR182" s="204" t="s">
        <v>212</v>
      </c>
      <c r="AT182" s="204" t="s">
        <v>208</v>
      </c>
      <c r="AU182" s="204" t="s">
        <v>82</v>
      </c>
      <c r="AY182" s="18" t="s">
        <v>206</v>
      </c>
      <c r="BE182" s="205">
        <f t="shared" si="24"/>
        <v>0</v>
      </c>
      <c r="BF182" s="205">
        <f t="shared" si="25"/>
        <v>0</v>
      </c>
      <c r="BG182" s="205">
        <f t="shared" si="26"/>
        <v>0</v>
      </c>
      <c r="BH182" s="205">
        <f t="shared" si="27"/>
        <v>0</v>
      </c>
      <c r="BI182" s="205">
        <f t="shared" si="28"/>
        <v>0</v>
      </c>
      <c r="BJ182" s="18" t="s">
        <v>80</v>
      </c>
      <c r="BK182" s="205">
        <f t="shared" si="29"/>
        <v>0</v>
      </c>
      <c r="BL182" s="18" t="s">
        <v>212</v>
      </c>
      <c r="BM182" s="204" t="s">
        <v>2556</v>
      </c>
    </row>
    <row r="183" spans="1:65" s="2" customFormat="1" ht="16.5" customHeight="1">
      <c r="A183" s="35"/>
      <c r="B183" s="36"/>
      <c r="C183" s="193" t="s">
        <v>2607</v>
      </c>
      <c r="D183" s="193" t="s">
        <v>208</v>
      </c>
      <c r="E183" s="194" t="s">
        <v>6224</v>
      </c>
      <c r="F183" s="195" t="s">
        <v>6225</v>
      </c>
      <c r="G183" s="196" t="s">
        <v>302</v>
      </c>
      <c r="H183" s="197">
        <v>81.2</v>
      </c>
      <c r="I183" s="198"/>
      <c r="J183" s="199">
        <f t="shared" ref="J183:J214" si="30">ROUND(I183*H183,2)</f>
        <v>0</v>
      </c>
      <c r="K183" s="195" t="s">
        <v>19</v>
      </c>
      <c r="L183" s="40"/>
      <c r="M183" s="200" t="s">
        <v>19</v>
      </c>
      <c r="N183" s="201" t="s">
        <v>43</v>
      </c>
      <c r="O183" s="65"/>
      <c r="P183" s="202">
        <f t="shared" ref="P183:P214" si="31">O183*H183</f>
        <v>0</v>
      </c>
      <c r="Q183" s="202">
        <v>0</v>
      </c>
      <c r="R183" s="202">
        <f t="shared" ref="R183:R214" si="32">Q183*H183</f>
        <v>0</v>
      </c>
      <c r="S183" s="202">
        <v>0</v>
      </c>
      <c r="T183" s="203">
        <f t="shared" ref="T183:T214" si="33">S183*H183</f>
        <v>0</v>
      </c>
      <c r="U183" s="35"/>
      <c r="V183" s="35"/>
      <c r="W183" s="35"/>
      <c r="X183" s="35"/>
      <c r="Y183" s="35"/>
      <c r="Z183" s="35"/>
      <c r="AA183" s="35"/>
      <c r="AB183" s="35"/>
      <c r="AC183" s="35"/>
      <c r="AD183" s="35"/>
      <c r="AE183" s="35"/>
      <c r="AR183" s="204" t="s">
        <v>212</v>
      </c>
      <c r="AT183" s="204" t="s">
        <v>208</v>
      </c>
      <c r="AU183" s="204" t="s">
        <v>82</v>
      </c>
      <c r="AY183" s="18" t="s">
        <v>206</v>
      </c>
      <c r="BE183" s="205">
        <f t="shared" si="24"/>
        <v>0</v>
      </c>
      <c r="BF183" s="205">
        <f t="shared" si="25"/>
        <v>0</v>
      </c>
      <c r="BG183" s="205">
        <f t="shared" si="26"/>
        <v>0</v>
      </c>
      <c r="BH183" s="205">
        <f t="shared" si="27"/>
        <v>0</v>
      </c>
      <c r="BI183" s="205">
        <f t="shared" si="28"/>
        <v>0</v>
      </c>
      <c r="BJ183" s="18" t="s">
        <v>80</v>
      </c>
      <c r="BK183" s="205">
        <f t="shared" si="29"/>
        <v>0</v>
      </c>
      <c r="BL183" s="18" t="s">
        <v>212</v>
      </c>
      <c r="BM183" s="204" t="s">
        <v>2594</v>
      </c>
    </row>
    <row r="184" spans="1:65" s="2" customFormat="1" ht="16.5" customHeight="1">
      <c r="A184" s="35"/>
      <c r="B184" s="36"/>
      <c r="C184" s="193" t="s">
        <v>2613</v>
      </c>
      <c r="D184" s="193" t="s">
        <v>208</v>
      </c>
      <c r="E184" s="194" t="s">
        <v>1309</v>
      </c>
      <c r="F184" s="195" t="s">
        <v>1310</v>
      </c>
      <c r="G184" s="196" t="s">
        <v>302</v>
      </c>
      <c r="H184" s="197">
        <v>306</v>
      </c>
      <c r="I184" s="198"/>
      <c r="J184" s="199">
        <f t="shared" si="30"/>
        <v>0</v>
      </c>
      <c r="K184" s="195" t="s">
        <v>19</v>
      </c>
      <c r="L184" s="40"/>
      <c r="M184" s="200" t="s">
        <v>19</v>
      </c>
      <c r="N184" s="201" t="s">
        <v>43</v>
      </c>
      <c r="O184" s="65"/>
      <c r="P184" s="202">
        <f t="shared" si="31"/>
        <v>0</v>
      </c>
      <c r="Q184" s="202">
        <v>0</v>
      </c>
      <c r="R184" s="202">
        <f t="shared" si="32"/>
        <v>0</v>
      </c>
      <c r="S184" s="202">
        <v>0</v>
      </c>
      <c r="T184" s="203">
        <f t="shared" si="33"/>
        <v>0</v>
      </c>
      <c r="U184" s="35"/>
      <c r="V184" s="35"/>
      <c r="W184" s="35"/>
      <c r="X184" s="35"/>
      <c r="Y184" s="35"/>
      <c r="Z184" s="35"/>
      <c r="AA184" s="35"/>
      <c r="AB184" s="35"/>
      <c r="AC184" s="35"/>
      <c r="AD184" s="35"/>
      <c r="AE184" s="35"/>
      <c r="AR184" s="204" t="s">
        <v>212</v>
      </c>
      <c r="AT184" s="204" t="s">
        <v>208</v>
      </c>
      <c r="AU184" s="204" t="s">
        <v>82</v>
      </c>
      <c r="AY184" s="18" t="s">
        <v>206</v>
      </c>
      <c r="BE184" s="205">
        <f t="shared" si="24"/>
        <v>0</v>
      </c>
      <c r="BF184" s="205">
        <f t="shared" si="25"/>
        <v>0</v>
      </c>
      <c r="BG184" s="205">
        <f t="shared" si="26"/>
        <v>0</v>
      </c>
      <c r="BH184" s="205">
        <f t="shared" si="27"/>
        <v>0</v>
      </c>
      <c r="BI184" s="205">
        <f t="shared" si="28"/>
        <v>0</v>
      </c>
      <c r="BJ184" s="18" t="s">
        <v>80</v>
      </c>
      <c r="BK184" s="205">
        <f t="shared" si="29"/>
        <v>0</v>
      </c>
      <c r="BL184" s="18" t="s">
        <v>212</v>
      </c>
      <c r="BM184" s="204" t="s">
        <v>2603</v>
      </c>
    </row>
    <row r="185" spans="1:65" s="12" customFormat="1" ht="22.9" customHeight="1">
      <c r="B185" s="177"/>
      <c r="C185" s="178"/>
      <c r="D185" s="179" t="s">
        <v>71</v>
      </c>
      <c r="E185" s="191" t="s">
        <v>1430</v>
      </c>
      <c r="F185" s="191" t="s">
        <v>6226</v>
      </c>
      <c r="G185" s="178"/>
      <c r="H185" s="178"/>
      <c r="I185" s="181"/>
      <c r="J185" s="192">
        <f>BK185</f>
        <v>0</v>
      </c>
      <c r="K185" s="178"/>
      <c r="L185" s="183"/>
      <c r="M185" s="184"/>
      <c r="N185" s="185"/>
      <c r="O185" s="185"/>
      <c r="P185" s="186">
        <f>SUM(P186:P207)</f>
        <v>0</v>
      </c>
      <c r="Q185" s="185"/>
      <c r="R185" s="186">
        <f>SUM(R186:R207)</f>
        <v>0</v>
      </c>
      <c r="S185" s="185"/>
      <c r="T185" s="187">
        <f>SUM(T186:T207)</f>
        <v>0</v>
      </c>
      <c r="AR185" s="188" t="s">
        <v>80</v>
      </c>
      <c r="AT185" s="189" t="s">
        <v>71</v>
      </c>
      <c r="AU185" s="189" t="s">
        <v>80</v>
      </c>
      <c r="AY185" s="188" t="s">
        <v>206</v>
      </c>
      <c r="BK185" s="190">
        <f>SUM(BK186:BK207)</f>
        <v>0</v>
      </c>
    </row>
    <row r="186" spans="1:65" s="2" customFormat="1" ht="16.5" customHeight="1">
      <c r="A186" s="35"/>
      <c r="B186" s="36"/>
      <c r="C186" s="193" t="s">
        <v>2629</v>
      </c>
      <c r="D186" s="193" t="s">
        <v>208</v>
      </c>
      <c r="E186" s="194" t="s">
        <v>6227</v>
      </c>
      <c r="F186" s="195" t="s">
        <v>6228</v>
      </c>
      <c r="G186" s="196" t="s">
        <v>220</v>
      </c>
      <c r="H186" s="197">
        <v>40</v>
      </c>
      <c r="I186" s="198"/>
      <c r="J186" s="199">
        <f t="shared" ref="J186:J207" si="34">ROUND(I186*H186,2)</f>
        <v>0</v>
      </c>
      <c r="K186" s="195" t="s">
        <v>19</v>
      </c>
      <c r="L186" s="40"/>
      <c r="M186" s="200" t="s">
        <v>19</v>
      </c>
      <c r="N186" s="201" t="s">
        <v>43</v>
      </c>
      <c r="O186" s="65"/>
      <c r="P186" s="202">
        <f t="shared" ref="P186:P207" si="35">O186*H186</f>
        <v>0</v>
      </c>
      <c r="Q186" s="202">
        <v>0</v>
      </c>
      <c r="R186" s="202">
        <f t="shared" ref="R186:R207" si="36">Q186*H186</f>
        <v>0</v>
      </c>
      <c r="S186" s="202">
        <v>0</v>
      </c>
      <c r="T186" s="203">
        <f t="shared" ref="T186:T207" si="37">S186*H186</f>
        <v>0</v>
      </c>
      <c r="U186" s="35"/>
      <c r="V186" s="35"/>
      <c r="W186" s="35"/>
      <c r="X186" s="35"/>
      <c r="Y186" s="35"/>
      <c r="Z186" s="35"/>
      <c r="AA186" s="35"/>
      <c r="AB186" s="35"/>
      <c r="AC186" s="35"/>
      <c r="AD186" s="35"/>
      <c r="AE186" s="35"/>
      <c r="AR186" s="204" t="s">
        <v>212</v>
      </c>
      <c r="AT186" s="204" t="s">
        <v>208</v>
      </c>
      <c r="AU186" s="204" t="s">
        <v>82</v>
      </c>
      <c r="AY186" s="18" t="s">
        <v>206</v>
      </c>
      <c r="BE186" s="205">
        <f t="shared" ref="BE186:BE207" si="38">IF(N186="základní",J186,0)</f>
        <v>0</v>
      </c>
      <c r="BF186" s="205">
        <f t="shared" ref="BF186:BF207" si="39">IF(N186="snížená",J186,0)</f>
        <v>0</v>
      </c>
      <c r="BG186" s="205">
        <f t="shared" ref="BG186:BG207" si="40">IF(N186="zákl. přenesená",J186,0)</f>
        <v>0</v>
      </c>
      <c r="BH186" s="205">
        <f t="shared" ref="BH186:BH207" si="41">IF(N186="sníž. přenesená",J186,0)</f>
        <v>0</v>
      </c>
      <c r="BI186" s="205">
        <f t="shared" ref="BI186:BI207" si="42">IF(N186="nulová",J186,0)</f>
        <v>0</v>
      </c>
      <c r="BJ186" s="18" t="s">
        <v>80</v>
      </c>
      <c r="BK186" s="205">
        <f t="shared" ref="BK186:BK207" si="43">ROUND(I186*H186,2)</f>
        <v>0</v>
      </c>
      <c r="BL186" s="18" t="s">
        <v>212</v>
      </c>
      <c r="BM186" s="204" t="s">
        <v>2613</v>
      </c>
    </row>
    <row r="187" spans="1:65" s="2" customFormat="1" ht="16.5" customHeight="1">
      <c r="A187" s="35"/>
      <c r="B187" s="36"/>
      <c r="C187" s="193" t="s">
        <v>2635</v>
      </c>
      <c r="D187" s="193" t="s">
        <v>208</v>
      </c>
      <c r="E187" s="194" t="s">
        <v>6229</v>
      </c>
      <c r="F187" s="195" t="s">
        <v>6230</v>
      </c>
      <c r="G187" s="196" t="s">
        <v>220</v>
      </c>
      <c r="H187" s="197">
        <v>6</v>
      </c>
      <c r="I187" s="198"/>
      <c r="J187" s="199">
        <f t="shared" si="34"/>
        <v>0</v>
      </c>
      <c r="K187" s="195" t="s">
        <v>19</v>
      </c>
      <c r="L187" s="40"/>
      <c r="M187" s="200" t="s">
        <v>19</v>
      </c>
      <c r="N187" s="201" t="s">
        <v>43</v>
      </c>
      <c r="O187" s="65"/>
      <c r="P187" s="202">
        <f t="shared" si="35"/>
        <v>0</v>
      </c>
      <c r="Q187" s="202">
        <v>0</v>
      </c>
      <c r="R187" s="202">
        <f t="shared" si="36"/>
        <v>0</v>
      </c>
      <c r="S187" s="202">
        <v>0</v>
      </c>
      <c r="T187" s="203">
        <f t="shared" si="37"/>
        <v>0</v>
      </c>
      <c r="U187" s="35"/>
      <c r="V187" s="35"/>
      <c r="W187" s="35"/>
      <c r="X187" s="35"/>
      <c r="Y187" s="35"/>
      <c r="Z187" s="35"/>
      <c r="AA187" s="35"/>
      <c r="AB187" s="35"/>
      <c r="AC187" s="35"/>
      <c r="AD187" s="35"/>
      <c r="AE187" s="35"/>
      <c r="AR187" s="204" t="s">
        <v>212</v>
      </c>
      <c r="AT187" s="204" t="s">
        <v>208</v>
      </c>
      <c r="AU187" s="204" t="s">
        <v>82</v>
      </c>
      <c r="AY187" s="18" t="s">
        <v>206</v>
      </c>
      <c r="BE187" s="205">
        <f t="shared" si="38"/>
        <v>0</v>
      </c>
      <c r="BF187" s="205">
        <f t="shared" si="39"/>
        <v>0</v>
      </c>
      <c r="BG187" s="205">
        <f t="shared" si="40"/>
        <v>0</v>
      </c>
      <c r="BH187" s="205">
        <f t="shared" si="41"/>
        <v>0</v>
      </c>
      <c r="BI187" s="205">
        <f t="shared" si="42"/>
        <v>0</v>
      </c>
      <c r="BJ187" s="18" t="s">
        <v>80</v>
      </c>
      <c r="BK187" s="205">
        <f t="shared" si="43"/>
        <v>0</v>
      </c>
      <c r="BL187" s="18" t="s">
        <v>212</v>
      </c>
      <c r="BM187" s="204" t="s">
        <v>2623</v>
      </c>
    </row>
    <row r="188" spans="1:65" s="2" customFormat="1" ht="16.5" customHeight="1">
      <c r="A188" s="35"/>
      <c r="B188" s="36"/>
      <c r="C188" s="193" t="s">
        <v>2639</v>
      </c>
      <c r="D188" s="193" t="s">
        <v>208</v>
      </c>
      <c r="E188" s="194" t="s">
        <v>6231</v>
      </c>
      <c r="F188" s="195" t="s">
        <v>6232</v>
      </c>
      <c r="G188" s="196" t="s">
        <v>220</v>
      </c>
      <c r="H188" s="197">
        <v>60</v>
      </c>
      <c r="I188" s="198"/>
      <c r="J188" s="199">
        <f t="shared" si="34"/>
        <v>0</v>
      </c>
      <c r="K188" s="195" t="s">
        <v>19</v>
      </c>
      <c r="L188" s="40"/>
      <c r="M188" s="200" t="s">
        <v>19</v>
      </c>
      <c r="N188" s="201" t="s">
        <v>43</v>
      </c>
      <c r="O188" s="65"/>
      <c r="P188" s="202">
        <f t="shared" si="35"/>
        <v>0</v>
      </c>
      <c r="Q188" s="202">
        <v>0</v>
      </c>
      <c r="R188" s="202">
        <f t="shared" si="36"/>
        <v>0</v>
      </c>
      <c r="S188" s="202">
        <v>0</v>
      </c>
      <c r="T188" s="203">
        <f t="shared" si="37"/>
        <v>0</v>
      </c>
      <c r="U188" s="35"/>
      <c r="V188" s="35"/>
      <c r="W188" s="35"/>
      <c r="X188" s="35"/>
      <c r="Y188" s="35"/>
      <c r="Z188" s="35"/>
      <c r="AA188" s="35"/>
      <c r="AB188" s="35"/>
      <c r="AC188" s="35"/>
      <c r="AD188" s="35"/>
      <c r="AE188" s="35"/>
      <c r="AR188" s="204" t="s">
        <v>212</v>
      </c>
      <c r="AT188" s="204" t="s">
        <v>208</v>
      </c>
      <c r="AU188" s="204" t="s">
        <v>82</v>
      </c>
      <c r="AY188" s="18" t="s">
        <v>206</v>
      </c>
      <c r="BE188" s="205">
        <f t="shared" si="38"/>
        <v>0</v>
      </c>
      <c r="BF188" s="205">
        <f t="shared" si="39"/>
        <v>0</v>
      </c>
      <c r="BG188" s="205">
        <f t="shared" si="40"/>
        <v>0</v>
      </c>
      <c r="BH188" s="205">
        <f t="shared" si="41"/>
        <v>0</v>
      </c>
      <c r="BI188" s="205">
        <f t="shared" si="42"/>
        <v>0</v>
      </c>
      <c r="BJ188" s="18" t="s">
        <v>80</v>
      </c>
      <c r="BK188" s="205">
        <f t="shared" si="43"/>
        <v>0</v>
      </c>
      <c r="BL188" s="18" t="s">
        <v>212</v>
      </c>
      <c r="BM188" s="204" t="s">
        <v>2635</v>
      </c>
    </row>
    <row r="189" spans="1:65" s="2" customFormat="1" ht="16.5" customHeight="1">
      <c r="A189" s="35"/>
      <c r="B189" s="36"/>
      <c r="C189" s="193" t="s">
        <v>2644</v>
      </c>
      <c r="D189" s="193" t="s">
        <v>208</v>
      </c>
      <c r="E189" s="194" t="s">
        <v>6233</v>
      </c>
      <c r="F189" s="195" t="s">
        <v>6234</v>
      </c>
      <c r="G189" s="196" t="s">
        <v>220</v>
      </c>
      <c r="H189" s="197">
        <v>8</v>
      </c>
      <c r="I189" s="198"/>
      <c r="J189" s="199">
        <f t="shared" si="34"/>
        <v>0</v>
      </c>
      <c r="K189" s="195" t="s">
        <v>19</v>
      </c>
      <c r="L189" s="40"/>
      <c r="M189" s="200" t="s">
        <v>19</v>
      </c>
      <c r="N189" s="201" t="s">
        <v>43</v>
      </c>
      <c r="O189" s="65"/>
      <c r="P189" s="202">
        <f t="shared" si="35"/>
        <v>0</v>
      </c>
      <c r="Q189" s="202">
        <v>0</v>
      </c>
      <c r="R189" s="202">
        <f t="shared" si="36"/>
        <v>0</v>
      </c>
      <c r="S189" s="202">
        <v>0</v>
      </c>
      <c r="T189" s="203">
        <f t="shared" si="37"/>
        <v>0</v>
      </c>
      <c r="U189" s="35"/>
      <c r="V189" s="35"/>
      <c r="W189" s="35"/>
      <c r="X189" s="35"/>
      <c r="Y189" s="35"/>
      <c r="Z189" s="35"/>
      <c r="AA189" s="35"/>
      <c r="AB189" s="35"/>
      <c r="AC189" s="35"/>
      <c r="AD189" s="35"/>
      <c r="AE189" s="35"/>
      <c r="AR189" s="204" t="s">
        <v>212</v>
      </c>
      <c r="AT189" s="204" t="s">
        <v>208</v>
      </c>
      <c r="AU189" s="204" t="s">
        <v>82</v>
      </c>
      <c r="AY189" s="18" t="s">
        <v>206</v>
      </c>
      <c r="BE189" s="205">
        <f t="shared" si="38"/>
        <v>0</v>
      </c>
      <c r="BF189" s="205">
        <f t="shared" si="39"/>
        <v>0</v>
      </c>
      <c r="BG189" s="205">
        <f t="shared" si="40"/>
        <v>0</v>
      </c>
      <c r="BH189" s="205">
        <f t="shared" si="41"/>
        <v>0</v>
      </c>
      <c r="BI189" s="205">
        <f t="shared" si="42"/>
        <v>0</v>
      </c>
      <c r="BJ189" s="18" t="s">
        <v>80</v>
      </c>
      <c r="BK189" s="205">
        <f t="shared" si="43"/>
        <v>0</v>
      </c>
      <c r="BL189" s="18" t="s">
        <v>212</v>
      </c>
      <c r="BM189" s="204" t="s">
        <v>2644</v>
      </c>
    </row>
    <row r="190" spans="1:65" s="2" customFormat="1" ht="16.5" customHeight="1">
      <c r="A190" s="35"/>
      <c r="B190" s="36"/>
      <c r="C190" s="193" t="s">
        <v>2649</v>
      </c>
      <c r="D190" s="193" t="s">
        <v>208</v>
      </c>
      <c r="E190" s="194" t="s">
        <v>6235</v>
      </c>
      <c r="F190" s="195" t="s">
        <v>6236</v>
      </c>
      <c r="G190" s="196" t="s">
        <v>220</v>
      </c>
      <c r="H190" s="197">
        <v>5</v>
      </c>
      <c r="I190" s="198"/>
      <c r="J190" s="199">
        <f t="shared" si="34"/>
        <v>0</v>
      </c>
      <c r="K190" s="195" t="s">
        <v>19</v>
      </c>
      <c r="L190" s="40"/>
      <c r="M190" s="200" t="s">
        <v>19</v>
      </c>
      <c r="N190" s="201" t="s">
        <v>43</v>
      </c>
      <c r="O190" s="65"/>
      <c r="P190" s="202">
        <f t="shared" si="35"/>
        <v>0</v>
      </c>
      <c r="Q190" s="202">
        <v>0</v>
      </c>
      <c r="R190" s="202">
        <f t="shared" si="36"/>
        <v>0</v>
      </c>
      <c r="S190" s="202">
        <v>0</v>
      </c>
      <c r="T190" s="203">
        <f t="shared" si="37"/>
        <v>0</v>
      </c>
      <c r="U190" s="35"/>
      <c r="V190" s="35"/>
      <c r="W190" s="35"/>
      <c r="X190" s="35"/>
      <c r="Y190" s="35"/>
      <c r="Z190" s="35"/>
      <c r="AA190" s="35"/>
      <c r="AB190" s="35"/>
      <c r="AC190" s="35"/>
      <c r="AD190" s="35"/>
      <c r="AE190" s="35"/>
      <c r="AR190" s="204" t="s">
        <v>212</v>
      </c>
      <c r="AT190" s="204" t="s">
        <v>208</v>
      </c>
      <c r="AU190" s="204" t="s">
        <v>82</v>
      </c>
      <c r="AY190" s="18" t="s">
        <v>206</v>
      </c>
      <c r="BE190" s="205">
        <f t="shared" si="38"/>
        <v>0</v>
      </c>
      <c r="BF190" s="205">
        <f t="shared" si="39"/>
        <v>0</v>
      </c>
      <c r="BG190" s="205">
        <f t="shared" si="40"/>
        <v>0</v>
      </c>
      <c r="BH190" s="205">
        <f t="shared" si="41"/>
        <v>0</v>
      </c>
      <c r="BI190" s="205">
        <f t="shared" si="42"/>
        <v>0</v>
      </c>
      <c r="BJ190" s="18" t="s">
        <v>80</v>
      </c>
      <c r="BK190" s="205">
        <f t="shared" si="43"/>
        <v>0</v>
      </c>
      <c r="BL190" s="18" t="s">
        <v>212</v>
      </c>
      <c r="BM190" s="204" t="s">
        <v>2654</v>
      </c>
    </row>
    <row r="191" spans="1:65" s="2" customFormat="1" ht="16.5" customHeight="1">
      <c r="A191" s="35"/>
      <c r="B191" s="36"/>
      <c r="C191" s="193" t="s">
        <v>2654</v>
      </c>
      <c r="D191" s="193" t="s">
        <v>208</v>
      </c>
      <c r="E191" s="194" t="s">
        <v>6237</v>
      </c>
      <c r="F191" s="195" t="s">
        <v>6238</v>
      </c>
      <c r="G191" s="196" t="s">
        <v>220</v>
      </c>
      <c r="H191" s="197">
        <v>18</v>
      </c>
      <c r="I191" s="198"/>
      <c r="J191" s="199">
        <f t="shared" si="34"/>
        <v>0</v>
      </c>
      <c r="K191" s="195" t="s">
        <v>19</v>
      </c>
      <c r="L191" s="40"/>
      <c r="M191" s="200" t="s">
        <v>19</v>
      </c>
      <c r="N191" s="201" t="s">
        <v>43</v>
      </c>
      <c r="O191" s="65"/>
      <c r="P191" s="202">
        <f t="shared" si="35"/>
        <v>0</v>
      </c>
      <c r="Q191" s="202">
        <v>0</v>
      </c>
      <c r="R191" s="202">
        <f t="shared" si="36"/>
        <v>0</v>
      </c>
      <c r="S191" s="202">
        <v>0</v>
      </c>
      <c r="T191" s="203">
        <f t="shared" si="37"/>
        <v>0</v>
      </c>
      <c r="U191" s="35"/>
      <c r="V191" s="35"/>
      <c r="W191" s="35"/>
      <c r="X191" s="35"/>
      <c r="Y191" s="35"/>
      <c r="Z191" s="35"/>
      <c r="AA191" s="35"/>
      <c r="AB191" s="35"/>
      <c r="AC191" s="35"/>
      <c r="AD191" s="35"/>
      <c r="AE191" s="35"/>
      <c r="AR191" s="204" t="s">
        <v>212</v>
      </c>
      <c r="AT191" s="204" t="s">
        <v>208</v>
      </c>
      <c r="AU191" s="204" t="s">
        <v>82</v>
      </c>
      <c r="AY191" s="18" t="s">
        <v>206</v>
      </c>
      <c r="BE191" s="205">
        <f t="shared" si="38"/>
        <v>0</v>
      </c>
      <c r="BF191" s="205">
        <f t="shared" si="39"/>
        <v>0</v>
      </c>
      <c r="BG191" s="205">
        <f t="shared" si="40"/>
        <v>0</v>
      </c>
      <c r="BH191" s="205">
        <f t="shared" si="41"/>
        <v>0</v>
      </c>
      <c r="BI191" s="205">
        <f t="shared" si="42"/>
        <v>0</v>
      </c>
      <c r="BJ191" s="18" t="s">
        <v>80</v>
      </c>
      <c r="BK191" s="205">
        <f t="shared" si="43"/>
        <v>0</v>
      </c>
      <c r="BL191" s="18" t="s">
        <v>212</v>
      </c>
      <c r="BM191" s="204" t="s">
        <v>2664</v>
      </c>
    </row>
    <row r="192" spans="1:65" s="2" customFormat="1" ht="16.5" customHeight="1">
      <c r="A192" s="35"/>
      <c r="B192" s="36"/>
      <c r="C192" s="193" t="s">
        <v>2659</v>
      </c>
      <c r="D192" s="193" t="s">
        <v>208</v>
      </c>
      <c r="E192" s="194" t="s">
        <v>6239</v>
      </c>
      <c r="F192" s="195" t="s">
        <v>6240</v>
      </c>
      <c r="G192" s="196" t="s">
        <v>220</v>
      </c>
      <c r="H192" s="197">
        <v>4</v>
      </c>
      <c r="I192" s="198"/>
      <c r="J192" s="199">
        <f t="shared" si="34"/>
        <v>0</v>
      </c>
      <c r="K192" s="195" t="s">
        <v>19</v>
      </c>
      <c r="L192" s="40"/>
      <c r="M192" s="200" t="s">
        <v>19</v>
      </c>
      <c r="N192" s="201" t="s">
        <v>43</v>
      </c>
      <c r="O192" s="65"/>
      <c r="P192" s="202">
        <f t="shared" si="35"/>
        <v>0</v>
      </c>
      <c r="Q192" s="202">
        <v>0</v>
      </c>
      <c r="R192" s="202">
        <f t="shared" si="36"/>
        <v>0</v>
      </c>
      <c r="S192" s="202">
        <v>0</v>
      </c>
      <c r="T192" s="203">
        <f t="shared" si="37"/>
        <v>0</v>
      </c>
      <c r="U192" s="35"/>
      <c r="V192" s="35"/>
      <c r="W192" s="35"/>
      <c r="X192" s="35"/>
      <c r="Y192" s="35"/>
      <c r="Z192" s="35"/>
      <c r="AA192" s="35"/>
      <c r="AB192" s="35"/>
      <c r="AC192" s="35"/>
      <c r="AD192" s="35"/>
      <c r="AE192" s="35"/>
      <c r="AR192" s="204" t="s">
        <v>212</v>
      </c>
      <c r="AT192" s="204" t="s">
        <v>208</v>
      </c>
      <c r="AU192" s="204" t="s">
        <v>82</v>
      </c>
      <c r="AY192" s="18" t="s">
        <v>206</v>
      </c>
      <c r="BE192" s="205">
        <f t="shared" si="38"/>
        <v>0</v>
      </c>
      <c r="BF192" s="205">
        <f t="shared" si="39"/>
        <v>0</v>
      </c>
      <c r="BG192" s="205">
        <f t="shared" si="40"/>
        <v>0</v>
      </c>
      <c r="BH192" s="205">
        <f t="shared" si="41"/>
        <v>0</v>
      </c>
      <c r="BI192" s="205">
        <f t="shared" si="42"/>
        <v>0</v>
      </c>
      <c r="BJ192" s="18" t="s">
        <v>80</v>
      </c>
      <c r="BK192" s="205">
        <f t="shared" si="43"/>
        <v>0</v>
      </c>
      <c r="BL192" s="18" t="s">
        <v>212</v>
      </c>
      <c r="BM192" s="204" t="s">
        <v>2678</v>
      </c>
    </row>
    <row r="193" spans="1:65" s="2" customFormat="1" ht="16.5" customHeight="1">
      <c r="A193" s="35"/>
      <c r="B193" s="36"/>
      <c r="C193" s="193" t="s">
        <v>2664</v>
      </c>
      <c r="D193" s="193" t="s">
        <v>208</v>
      </c>
      <c r="E193" s="194" t="s">
        <v>6241</v>
      </c>
      <c r="F193" s="195" t="s">
        <v>6242</v>
      </c>
      <c r="G193" s="196" t="s">
        <v>220</v>
      </c>
      <c r="H193" s="197">
        <v>15</v>
      </c>
      <c r="I193" s="198"/>
      <c r="J193" s="199">
        <f t="shared" si="34"/>
        <v>0</v>
      </c>
      <c r="K193" s="195" t="s">
        <v>19</v>
      </c>
      <c r="L193" s="40"/>
      <c r="M193" s="200" t="s">
        <v>19</v>
      </c>
      <c r="N193" s="201" t="s">
        <v>43</v>
      </c>
      <c r="O193" s="65"/>
      <c r="P193" s="202">
        <f t="shared" si="35"/>
        <v>0</v>
      </c>
      <c r="Q193" s="202">
        <v>0</v>
      </c>
      <c r="R193" s="202">
        <f t="shared" si="36"/>
        <v>0</v>
      </c>
      <c r="S193" s="202">
        <v>0</v>
      </c>
      <c r="T193" s="203">
        <f t="shared" si="37"/>
        <v>0</v>
      </c>
      <c r="U193" s="35"/>
      <c r="V193" s="35"/>
      <c r="W193" s="35"/>
      <c r="X193" s="35"/>
      <c r="Y193" s="35"/>
      <c r="Z193" s="35"/>
      <c r="AA193" s="35"/>
      <c r="AB193" s="35"/>
      <c r="AC193" s="35"/>
      <c r="AD193" s="35"/>
      <c r="AE193" s="35"/>
      <c r="AR193" s="204" t="s">
        <v>212</v>
      </c>
      <c r="AT193" s="204" t="s">
        <v>208</v>
      </c>
      <c r="AU193" s="204" t="s">
        <v>82</v>
      </c>
      <c r="AY193" s="18" t="s">
        <v>206</v>
      </c>
      <c r="BE193" s="205">
        <f t="shared" si="38"/>
        <v>0</v>
      </c>
      <c r="BF193" s="205">
        <f t="shared" si="39"/>
        <v>0</v>
      </c>
      <c r="BG193" s="205">
        <f t="shared" si="40"/>
        <v>0</v>
      </c>
      <c r="BH193" s="205">
        <f t="shared" si="41"/>
        <v>0</v>
      </c>
      <c r="BI193" s="205">
        <f t="shared" si="42"/>
        <v>0</v>
      </c>
      <c r="BJ193" s="18" t="s">
        <v>80</v>
      </c>
      <c r="BK193" s="205">
        <f t="shared" si="43"/>
        <v>0</v>
      </c>
      <c r="BL193" s="18" t="s">
        <v>212</v>
      </c>
      <c r="BM193" s="204" t="s">
        <v>2686</v>
      </c>
    </row>
    <row r="194" spans="1:65" s="2" customFormat="1" ht="16.5" customHeight="1">
      <c r="A194" s="35"/>
      <c r="B194" s="36"/>
      <c r="C194" s="193" t="s">
        <v>2668</v>
      </c>
      <c r="D194" s="193" t="s">
        <v>208</v>
      </c>
      <c r="E194" s="194" t="s">
        <v>6243</v>
      </c>
      <c r="F194" s="195" t="s">
        <v>6244</v>
      </c>
      <c r="G194" s="196" t="s">
        <v>220</v>
      </c>
      <c r="H194" s="197">
        <v>6</v>
      </c>
      <c r="I194" s="198"/>
      <c r="J194" s="199">
        <f t="shared" si="34"/>
        <v>0</v>
      </c>
      <c r="K194" s="195" t="s">
        <v>19</v>
      </c>
      <c r="L194" s="40"/>
      <c r="M194" s="200" t="s">
        <v>19</v>
      </c>
      <c r="N194" s="201" t="s">
        <v>43</v>
      </c>
      <c r="O194" s="65"/>
      <c r="P194" s="202">
        <f t="shared" si="35"/>
        <v>0</v>
      </c>
      <c r="Q194" s="202">
        <v>0</v>
      </c>
      <c r="R194" s="202">
        <f t="shared" si="36"/>
        <v>0</v>
      </c>
      <c r="S194" s="202">
        <v>0</v>
      </c>
      <c r="T194" s="203">
        <f t="shared" si="37"/>
        <v>0</v>
      </c>
      <c r="U194" s="35"/>
      <c r="V194" s="35"/>
      <c r="W194" s="35"/>
      <c r="X194" s="35"/>
      <c r="Y194" s="35"/>
      <c r="Z194" s="35"/>
      <c r="AA194" s="35"/>
      <c r="AB194" s="35"/>
      <c r="AC194" s="35"/>
      <c r="AD194" s="35"/>
      <c r="AE194" s="35"/>
      <c r="AR194" s="204" t="s">
        <v>212</v>
      </c>
      <c r="AT194" s="204" t="s">
        <v>208</v>
      </c>
      <c r="AU194" s="204" t="s">
        <v>82</v>
      </c>
      <c r="AY194" s="18" t="s">
        <v>206</v>
      </c>
      <c r="BE194" s="205">
        <f t="shared" si="38"/>
        <v>0</v>
      </c>
      <c r="BF194" s="205">
        <f t="shared" si="39"/>
        <v>0</v>
      </c>
      <c r="BG194" s="205">
        <f t="shared" si="40"/>
        <v>0</v>
      </c>
      <c r="BH194" s="205">
        <f t="shared" si="41"/>
        <v>0</v>
      </c>
      <c r="BI194" s="205">
        <f t="shared" si="42"/>
        <v>0</v>
      </c>
      <c r="BJ194" s="18" t="s">
        <v>80</v>
      </c>
      <c r="BK194" s="205">
        <f t="shared" si="43"/>
        <v>0</v>
      </c>
      <c r="BL194" s="18" t="s">
        <v>212</v>
      </c>
      <c r="BM194" s="204" t="s">
        <v>2696</v>
      </c>
    </row>
    <row r="195" spans="1:65" s="2" customFormat="1" ht="16.5" customHeight="1">
      <c r="A195" s="35"/>
      <c r="B195" s="36"/>
      <c r="C195" s="193" t="s">
        <v>2678</v>
      </c>
      <c r="D195" s="193" t="s">
        <v>208</v>
      </c>
      <c r="E195" s="194" t="s">
        <v>6245</v>
      </c>
      <c r="F195" s="195" t="s">
        <v>6246</v>
      </c>
      <c r="G195" s="196" t="s">
        <v>220</v>
      </c>
      <c r="H195" s="197">
        <v>4</v>
      </c>
      <c r="I195" s="198"/>
      <c r="J195" s="199">
        <f t="shared" si="34"/>
        <v>0</v>
      </c>
      <c r="K195" s="195" t="s">
        <v>19</v>
      </c>
      <c r="L195" s="40"/>
      <c r="M195" s="200" t="s">
        <v>19</v>
      </c>
      <c r="N195" s="201" t="s">
        <v>43</v>
      </c>
      <c r="O195" s="65"/>
      <c r="P195" s="202">
        <f t="shared" si="35"/>
        <v>0</v>
      </c>
      <c r="Q195" s="202">
        <v>0</v>
      </c>
      <c r="R195" s="202">
        <f t="shared" si="36"/>
        <v>0</v>
      </c>
      <c r="S195" s="202">
        <v>0</v>
      </c>
      <c r="T195" s="203">
        <f t="shared" si="37"/>
        <v>0</v>
      </c>
      <c r="U195" s="35"/>
      <c r="V195" s="35"/>
      <c r="W195" s="35"/>
      <c r="X195" s="35"/>
      <c r="Y195" s="35"/>
      <c r="Z195" s="35"/>
      <c r="AA195" s="35"/>
      <c r="AB195" s="35"/>
      <c r="AC195" s="35"/>
      <c r="AD195" s="35"/>
      <c r="AE195" s="35"/>
      <c r="AR195" s="204" t="s">
        <v>212</v>
      </c>
      <c r="AT195" s="204" t="s">
        <v>208</v>
      </c>
      <c r="AU195" s="204" t="s">
        <v>82</v>
      </c>
      <c r="AY195" s="18" t="s">
        <v>206</v>
      </c>
      <c r="BE195" s="205">
        <f t="shared" si="38"/>
        <v>0</v>
      </c>
      <c r="BF195" s="205">
        <f t="shared" si="39"/>
        <v>0</v>
      </c>
      <c r="BG195" s="205">
        <f t="shared" si="40"/>
        <v>0</v>
      </c>
      <c r="BH195" s="205">
        <f t="shared" si="41"/>
        <v>0</v>
      </c>
      <c r="BI195" s="205">
        <f t="shared" si="42"/>
        <v>0</v>
      </c>
      <c r="BJ195" s="18" t="s">
        <v>80</v>
      </c>
      <c r="BK195" s="205">
        <f t="shared" si="43"/>
        <v>0</v>
      </c>
      <c r="BL195" s="18" t="s">
        <v>212</v>
      </c>
      <c r="BM195" s="204" t="s">
        <v>2704</v>
      </c>
    </row>
    <row r="196" spans="1:65" s="2" customFormat="1" ht="16.5" customHeight="1">
      <c r="A196" s="35"/>
      <c r="B196" s="36"/>
      <c r="C196" s="193" t="s">
        <v>2682</v>
      </c>
      <c r="D196" s="193" t="s">
        <v>208</v>
      </c>
      <c r="E196" s="194" t="s">
        <v>6247</v>
      </c>
      <c r="F196" s="195" t="s">
        <v>6248</v>
      </c>
      <c r="G196" s="196" t="s">
        <v>862</v>
      </c>
      <c r="H196" s="197">
        <v>7</v>
      </c>
      <c r="I196" s="198"/>
      <c r="J196" s="199">
        <f t="shared" si="34"/>
        <v>0</v>
      </c>
      <c r="K196" s="195" t="s">
        <v>19</v>
      </c>
      <c r="L196" s="40"/>
      <c r="M196" s="200" t="s">
        <v>19</v>
      </c>
      <c r="N196" s="201" t="s">
        <v>43</v>
      </c>
      <c r="O196" s="65"/>
      <c r="P196" s="202">
        <f t="shared" si="35"/>
        <v>0</v>
      </c>
      <c r="Q196" s="202">
        <v>0</v>
      </c>
      <c r="R196" s="202">
        <f t="shared" si="36"/>
        <v>0</v>
      </c>
      <c r="S196" s="202">
        <v>0</v>
      </c>
      <c r="T196" s="203">
        <f t="shared" si="37"/>
        <v>0</v>
      </c>
      <c r="U196" s="35"/>
      <c r="V196" s="35"/>
      <c r="W196" s="35"/>
      <c r="X196" s="35"/>
      <c r="Y196" s="35"/>
      <c r="Z196" s="35"/>
      <c r="AA196" s="35"/>
      <c r="AB196" s="35"/>
      <c r="AC196" s="35"/>
      <c r="AD196" s="35"/>
      <c r="AE196" s="35"/>
      <c r="AR196" s="204" t="s">
        <v>212</v>
      </c>
      <c r="AT196" s="204" t="s">
        <v>208</v>
      </c>
      <c r="AU196" s="204" t="s">
        <v>82</v>
      </c>
      <c r="AY196" s="18" t="s">
        <v>206</v>
      </c>
      <c r="BE196" s="205">
        <f t="shared" si="38"/>
        <v>0</v>
      </c>
      <c r="BF196" s="205">
        <f t="shared" si="39"/>
        <v>0</v>
      </c>
      <c r="BG196" s="205">
        <f t="shared" si="40"/>
        <v>0</v>
      </c>
      <c r="BH196" s="205">
        <f t="shared" si="41"/>
        <v>0</v>
      </c>
      <c r="BI196" s="205">
        <f t="shared" si="42"/>
        <v>0</v>
      </c>
      <c r="BJ196" s="18" t="s">
        <v>80</v>
      </c>
      <c r="BK196" s="205">
        <f t="shared" si="43"/>
        <v>0</v>
      </c>
      <c r="BL196" s="18" t="s">
        <v>212</v>
      </c>
      <c r="BM196" s="204" t="s">
        <v>2712</v>
      </c>
    </row>
    <row r="197" spans="1:65" s="2" customFormat="1" ht="16.5" customHeight="1">
      <c r="A197" s="35"/>
      <c r="B197" s="36"/>
      <c r="C197" s="193" t="s">
        <v>2686</v>
      </c>
      <c r="D197" s="193" t="s">
        <v>208</v>
      </c>
      <c r="E197" s="194" t="s">
        <v>6249</v>
      </c>
      <c r="F197" s="195" t="s">
        <v>6250</v>
      </c>
      <c r="G197" s="196" t="s">
        <v>862</v>
      </c>
      <c r="H197" s="197">
        <v>1</v>
      </c>
      <c r="I197" s="198"/>
      <c r="J197" s="199">
        <f t="shared" si="34"/>
        <v>0</v>
      </c>
      <c r="K197" s="195" t="s">
        <v>19</v>
      </c>
      <c r="L197" s="40"/>
      <c r="M197" s="200" t="s">
        <v>19</v>
      </c>
      <c r="N197" s="201" t="s">
        <v>43</v>
      </c>
      <c r="O197" s="65"/>
      <c r="P197" s="202">
        <f t="shared" si="35"/>
        <v>0</v>
      </c>
      <c r="Q197" s="202">
        <v>0</v>
      </c>
      <c r="R197" s="202">
        <f t="shared" si="36"/>
        <v>0</v>
      </c>
      <c r="S197" s="202">
        <v>0</v>
      </c>
      <c r="T197" s="203">
        <f t="shared" si="37"/>
        <v>0</v>
      </c>
      <c r="U197" s="35"/>
      <c r="V197" s="35"/>
      <c r="W197" s="35"/>
      <c r="X197" s="35"/>
      <c r="Y197" s="35"/>
      <c r="Z197" s="35"/>
      <c r="AA197" s="35"/>
      <c r="AB197" s="35"/>
      <c r="AC197" s="35"/>
      <c r="AD197" s="35"/>
      <c r="AE197" s="35"/>
      <c r="AR197" s="204" t="s">
        <v>212</v>
      </c>
      <c r="AT197" s="204" t="s">
        <v>208</v>
      </c>
      <c r="AU197" s="204" t="s">
        <v>82</v>
      </c>
      <c r="AY197" s="18" t="s">
        <v>206</v>
      </c>
      <c r="BE197" s="205">
        <f t="shared" si="38"/>
        <v>0</v>
      </c>
      <c r="BF197" s="205">
        <f t="shared" si="39"/>
        <v>0</v>
      </c>
      <c r="BG197" s="205">
        <f t="shared" si="40"/>
        <v>0</v>
      </c>
      <c r="BH197" s="205">
        <f t="shared" si="41"/>
        <v>0</v>
      </c>
      <c r="BI197" s="205">
        <f t="shared" si="42"/>
        <v>0</v>
      </c>
      <c r="BJ197" s="18" t="s">
        <v>80</v>
      </c>
      <c r="BK197" s="205">
        <f t="shared" si="43"/>
        <v>0</v>
      </c>
      <c r="BL197" s="18" t="s">
        <v>212</v>
      </c>
      <c r="BM197" s="204" t="s">
        <v>2722</v>
      </c>
    </row>
    <row r="198" spans="1:65" s="2" customFormat="1" ht="16.5" customHeight="1">
      <c r="A198" s="35"/>
      <c r="B198" s="36"/>
      <c r="C198" s="193" t="s">
        <v>2691</v>
      </c>
      <c r="D198" s="193" t="s">
        <v>208</v>
      </c>
      <c r="E198" s="194" t="s">
        <v>6251</v>
      </c>
      <c r="F198" s="195" t="s">
        <v>6252</v>
      </c>
      <c r="G198" s="196" t="s">
        <v>862</v>
      </c>
      <c r="H198" s="197">
        <v>1</v>
      </c>
      <c r="I198" s="198"/>
      <c r="J198" s="199">
        <f t="shared" si="34"/>
        <v>0</v>
      </c>
      <c r="K198" s="195" t="s">
        <v>19</v>
      </c>
      <c r="L198" s="40"/>
      <c r="M198" s="200" t="s">
        <v>19</v>
      </c>
      <c r="N198" s="201" t="s">
        <v>43</v>
      </c>
      <c r="O198" s="65"/>
      <c r="P198" s="202">
        <f t="shared" si="35"/>
        <v>0</v>
      </c>
      <c r="Q198" s="202">
        <v>0</v>
      </c>
      <c r="R198" s="202">
        <f t="shared" si="36"/>
        <v>0</v>
      </c>
      <c r="S198" s="202">
        <v>0</v>
      </c>
      <c r="T198" s="203">
        <f t="shared" si="37"/>
        <v>0</v>
      </c>
      <c r="U198" s="35"/>
      <c r="V198" s="35"/>
      <c r="W198" s="35"/>
      <c r="X198" s="35"/>
      <c r="Y198" s="35"/>
      <c r="Z198" s="35"/>
      <c r="AA198" s="35"/>
      <c r="AB198" s="35"/>
      <c r="AC198" s="35"/>
      <c r="AD198" s="35"/>
      <c r="AE198" s="35"/>
      <c r="AR198" s="204" t="s">
        <v>212</v>
      </c>
      <c r="AT198" s="204" t="s">
        <v>208</v>
      </c>
      <c r="AU198" s="204" t="s">
        <v>82</v>
      </c>
      <c r="AY198" s="18" t="s">
        <v>206</v>
      </c>
      <c r="BE198" s="205">
        <f t="shared" si="38"/>
        <v>0</v>
      </c>
      <c r="BF198" s="205">
        <f t="shared" si="39"/>
        <v>0</v>
      </c>
      <c r="BG198" s="205">
        <f t="shared" si="40"/>
        <v>0</v>
      </c>
      <c r="BH198" s="205">
        <f t="shared" si="41"/>
        <v>0</v>
      </c>
      <c r="BI198" s="205">
        <f t="shared" si="42"/>
        <v>0</v>
      </c>
      <c r="BJ198" s="18" t="s">
        <v>80</v>
      </c>
      <c r="BK198" s="205">
        <f t="shared" si="43"/>
        <v>0</v>
      </c>
      <c r="BL198" s="18" t="s">
        <v>212</v>
      </c>
      <c r="BM198" s="204" t="s">
        <v>2732</v>
      </c>
    </row>
    <row r="199" spans="1:65" s="2" customFormat="1" ht="16.5" customHeight="1">
      <c r="A199" s="35"/>
      <c r="B199" s="36"/>
      <c r="C199" s="193" t="s">
        <v>2696</v>
      </c>
      <c r="D199" s="193" t="s">
        <v>208</v>
      </c>
      <c r="E199" s="194" t="s">
        <v>6253</v>
      </c>
      <c r="F199" s="195" t="s">
        <v>6254</v>
      </c>
      <c r="G199" s="196" t="s">
        <v>862</v>
      </c>
      <c r="H199" s="197">
        <v>1</v>
      </c>
      <c r="I199" s="198"/>
      <c r="J199" s="199">
        <f t="shared" si="34"/>
        <v>0</v>
      </c>
      <c r="K199" s="195" t="s">
        <v>19</v>
      </c>
      <c r="L199" s="40"/>
      <c r="M199" s="200" t="s">
        <v>19</v>
      </c>
      <c r="N199" s="201" t="s">
        <v>43</v>
      </c>
      <c r="O199" s="65"/>
      <c r="P199" s="202">
        <f t="shared" si="35"/>
        <v>0</v>
      </c>
      <c r="Q199" s="202">
        <v>0</v>
      </c>
      <c r="R199" s="202">
        <f t="shared" si="36"/>
        <v>0</v>
      </c>
      <c r="S199" s="202">
        <v>0</v>
      </c>
      <c r="T199" s="203">
        <f t="shared" si="37"/>
        <v>0</v>
      </c>
      <c r="U199" s="35"/>
      <c r="V199" s="35"/>
      <c r="W199" s="35"/>
      <c r="X199" s="35"/>
      <c r="Y199" s="35"/>
      <c r="Z199" s="35"/>
      <c r="AA199" s="35"/>
      <c r="AB199" s="35"/>
      <c r="AC199" s="35"/>
      <c r="AD199" s="35"/>
      <c r="AE199" s="35"/>
      <c r="AR199" s="204" t="s">
        <v>212</v>
      </c>
      <c r="AT199" s="204" t="s">
        <v>208</v>
      </c>
      <c r="AU199" s="204" t="s">
        <v>82</v>
      </c>
      <c r="AY199" s="18" t="s">
        <v>206</v>
      </c>
      <c r="BE199" s="205">
        <f t="shared" si="38"/>
        <v>0</v>
      </c>
      <c r="BF199" s="205">
        <f t="shared" si="39"/>
        <v>0</v>
      </c>
      <c r="BG199" s="205">
        <f t="shared" si="40"/>
        <v>0</v>
      </c>
      <c r="BH199" s="205">
        <f t="shared" si="41"/>
        <v>0</v>
      </c>
      <c r="BI199" s="205">
        <f t="shared" si="42"/>
        <v>0</v>
      </c>
      <c r="BJ199" s="18" t="s">
        <v>80</v>
      </c>
      <c r="BK199" s="205">
        <f t="shared" si="43"/>
        <v>0</v>
      </c>
      <c r="BL199" s="18" t="s">
        <v>212</v>
      </c>
      <c r="BM199" s="204" t="s">
        <v>2740</v>
      </c>
    </row>
    <row r="200" spans="1:65" s="2" customFormat="1" ht="16.5" customHeight="1">
      <c r="A200" s="35"/>
      <c r="B200" s="36"/>
      <c r="C200" s="193" t="s">
        <v>2700</v>
      </c>
      <c r="D200" s="193" t="s">
        <v>208</v>
      </c>
      <c r="E200" s="194" t="s">
        <v>6255</v>
      </c>
      <c r="F200" s="195" t="s">
        <v>6256</v>
      </c>
      <c r="G200" s="196" t="s">
        <v>862</v>
      </c>
      <c r="H200" s="197">
        <v>1</v>
      </c>
      <c r="I200" s="198"/>
      <c r="J200" s="199">
        <f t="shared" si="34"/>
        <v>0</v>
      </c>
      <c r="K200" s="195" t="s">
        <v>19</v>
      </c>
      <c r="L200" s="40"/>
      <c r="M200" s="200" t="s">
        <v>19</v>
      </c>
      <c r="N200" s="201" t="s">
        <v>43</v>
      </c>
      <c r="O200" s="65"/>
      <c r="P200" s="202">
        <f t="shared" si="35"/>
        <v>0</v>
      </c>
      <c r="Q200" s="202">
        <v>0</v>
      </c>
      <c r="R200" s="202">
        <f t="shared" si="36"/>
        <v>0</v>
      </c>
      <c r="S200" s="202">
        <v>0</v>
      </c>
      <c r="T200" s="203">
        <f t="shared" si="37"/>
        <v>0</v>
      </c>
      <c r="U200" s="35"/>
      <c r="V200" s="35"/>
      <c r="W200" s="35"/>
      <c r="X200" s="35"/>
      <c r="Y200" s="35"/>
      <c r="Z200" s="35"/>
      <c r="AA200" s="35"/>
      <c r="AB200" s="35"/>
      <c r="AC200" s="35"/>
      <c r="AD200" s="35"/>
      <c r="AE200" s="35"/>
      <c r="AR200" s="204" t="s">
        <v>212</v>
      </c>
      <c r="AT200" s="204" t="s">
        <v>208</v>
      </c>
      <c r="AU200" s="204" t="s">
        <v>82</v>
      </c>
      <c r="AY200" s="18" t="s">
        <v>206</v>
      </c>
      <c r="BE200" s="205">
        <f t="shared" si="38"/>
        <v>0</v>
      </c>
      <c r="BF200" s="205">
        <f t="shared" si="39"/>
        <v>0</v>
      </c>
      <c r="BG200" s="205">
        <f t="shared" si="40"/>
        <v>0</v>
      </c>
      <c r="BH200" s="205">
        <f t="shared" si="41"/>
        <v>0</v>
      </c>
      <c r="BI200" s="205">
        <f t="shared" si="42"/>
        <v>0</v>
      </c>
      <c r="BJ200" s="18" t="s">
        <v>80</v>
      </c>
      <c r="BK200" s="205">
        <f t="shared" si="43"/>
        <v>0</v>
      </c>
      <c r="BL200" s="18" t="s">
        <v>212</v>
      </c>
      <c r="BM200" s="204" t="s">
        <v>2749</v>
      </c>
    </row>
    <row r="201" spans="1:65" s="2" customFormat="1" ht="16.5" customHeight="1">
      <c r="A201" s="35"/>
      <c r="B201" s="36"/>
      <c r="C201" s="193" t="s">
        <v>2704</v>
      </c>
      <c r="D201" s="193" t="s">
        <v>208</v>
      </c>
      <c r="E201" s="194" t="s">
        <v>6257</v>
      </c>
      <c r="F201" s="195" t="s">
        <v>6258</v>
      </c>
      <c r="G201" s="196" t="s">
        <v>862</v>
      </c>
      <c r="H201" s="197">
        <v>26</v>
      </c>
      <c r="I201" s="198"/>
      <c r="J201" s="199">
        <f t="shared" si="34"/>
        <v>0</v>
      </c>
      <c r="K201" s="195" t="s">
        <v>19</v>
      </c>
      <c r="L201" s="40"/>
      <c r="M201" s="200" t="s">
        <v>19</v>
      </c>
      <c r="N201" s="201" t="s">
        <v>43</v>
      </c>
      <c r="O201" s="65"/>
      <c r="P201" s="202">
        <f t="shared" si="35"/>
        <v>0</v>
      </c>
      <c r="Q201" s="202">
        <v>0</v>
      </c>
      <c r="R201" s="202">
        <f t="shared" si="36"/>
        <v>0</v>
      </c>
      <c r="S201" s="202">
        <v>0</v>
      </c>
      <c r="T201" s="203">
        <f t="shared" si="37"/>
        <v>0</v>
      </c>
      <c r="U201" s="35"/>
      <c r="V201" s="35"/>
      <c r="W201" s="35"/>
      <c r="X201" s="35"/>
      <c r="Y201" s="35"/>
      <c r="Z201" s="35"/>
      <c r="AA201" s="35"/>
      <c r="AB201" s="35"/>
      <c r="AC201" s="35"/>
      <c r="AD201" s="35"/>
      <c r="AE201" s="35"/>
      <c r="AR201" s="204" t="s">
        <v>212</v>
      </c>
      <c r="AT201" s="204" t="s">
        <v>208</v>
      </c>
      <c r="AU201" s="204" t="s">
        <v>82</v>
      </c>
      <c r="AY201" s="18" t="s">
        <v>206</v>
      </c>
      <c r="BE201" s="205">
        <f t="shared" si="38"/>
        <v>0</v>
      </c>
      <c r="BF201" s="205">
        <f t="shared" si="39"/>
        <v>0</v>
      </c>
      <c r="BG201" s="205">
        <f t="shared" si="40"/>
        <v>0</v>
      </c>
      <c r="BH201" s="205">
        <f t="shared" si="41"/>
        <v>0</v>
      </c>
      <c r="BI201" s="205">
        <f t="shared" si="42"/>
        <v>0</v>
      </c>
      <c r="BJ201" s="18" t="s">
        <v>80</v>
      </c>
      <c r="BK201" s="205">
        <f t="shared" si="43"/>
        <v>0</v>
      </c>
      <c r="BL201" s="18" t="s">
        <v>212</v>
      </c>
      <c r="BM201" s="204" t="s">
        <v>2758</v>
      </c>
    </row>
    <row r="202" spans="1:65" s="2" customFormat="1" ht="16.5" customHeight="1">
      <c r="A202" s="35"/>
      <c r="B202" s="36"/>
      <c r="C202" s="193" t="s">
        <v>2708</v>
      </c>
      <c r="D202" s="193" t="s">
        <v>208</v>
      </c>
      <c r="E202" s="194" t="s">
        <v>6259</v>
      </c>
      <c r="F202" s="195" t="s">
        <v>6260</v>
      </c>
      <c r="G202" s="196" t="s">
        <v>220</v>
      </c>
      <c r="H202" s="197">
        <v>137</v>
      </c>
      <c r="I202" s="198"/>
      <c r="J202" s="199">
        <f t="shared" si="34"/>
        <v>0</v>
      </c>
      <c r="K202" s="195" t="s">
        <v>19</v>
      </c>
      <c r="L202" s="40"/>
      <c r="M202" s="200" t="s">
        <v>19</v>
      </c>
      <c r="N202" s="201" t="s">
        <v>43</v>
      </c>
      <c r="O202" s="65"/>
      <c r="P202" s="202">
        <f t="shared" si="35"/>
        <v>0</v>
      </c>
      <c r="Q202" s="202">
        <v>0</v>
      </c>
      <c r="R202" s="202">
        <f t="shared" si="36"/>
        <v>0</v>
      </c>
      <c r="S202" s="202">
        <v>0</v>
      </c>
      <c r="T202" s="203">
        <f t="shared" si="37"/>
        <v>0</v>
      </c>
      <c r="U202" s="35"/>
      <c r="V202" s="35"/>
      <c r="W202" s="35"/>
      <c r="X202" s="35"/>
      <c r="Y202" s="35"/>
      <c r="Z202" s="35"/>
      <c r="AA202" s="35"/>
      <c r="AB202" s="35"/>
      <c r="AC202" s="35"/>
      <c r="AD202" s="35"/>
      <c r="AE202" s="35"/>
      <c r="AR202" s="204" t="s">
        <v>212</v>
      </c>
      <c r="AT202" s="204" t="s">
        <v>208</v>
      </c>
      <c r="AU202" s="204" t="s">
        <v>82</v>
      </c>
      <c r="AY202" s="18" t="s">
        <v>206</v>
      </c>
      <c r="BE202" s="205">
        <f t="shared" si="38"/>
        <v>0</v>
      </c>
      <c r="BF202" s="205">
        <f t="shared" si="39"/>
        <v>0</v>
      </c>
      <c r="BG202" s="205">
        <f t="shared" si="40"/>
        <v>0</v>
      </c>
      <c r="BH202" s="205">
        <f t="shared" si="41"/>
        <v>0</v>
      </c>
      <c r="BI202" s="205">
        <f t="shared" si="42"/>
        <v>0</v>
      </c>
      <c r="BJ202" s="18" t="s">
        <v>80</v>
      </c>
      <c r="BK202" s="205">
        <f t="shared" si="43"/>
        <v>0</v>
      </c>
      <c r="BL202" s="18" t="s">
        <v>212</v>
      </c>
      <c r="BM202" s="204" t="s">
        <v>2766</v>
      </c>
    </row>
    <row r="203" spans="1:65" s="2" customFormat="1" ht="16.5" customHeight="1">
      <c r="A203" s="35"/>
      <c r="B203" s="36"/>
      <c r="C203" s="193" t="s">
        <v>2712</v>
      </c>
      <c r="D203" s="193" t="s">
        <v>208</v>
      </c>
      <c r="E203" s="194" t="s">
        <v>6261</v>
      </c>
      <c r="F203" s="195" t="s">
        <v>6262</v>
      </c>
      <c r="G203" s="196" t="s">
        <v>220</v>
      </c>
      <c r="H203" s="197">
        <v>137</v>
      </c>
      <c r="I203" s="198"/>
      <c r="J203" s="199">
        <f t="shared" si="34"/>
        <v>0</v>
      </c>
      <c r="K203" s="195" t="s">
        <v>19</v>
      </c>
      <c r="L203" s="40"/>
      <c r="M203" s="200" t="s">
        <v>19</v>
      </c>
      <c r="N203" s="201" t="s">
        <v>43</v>
      </c>
      <c r="O203" s="65"/>
      <c r="P203" s="202">
        <f t="shared" si="35"/>
        <v>0</v>
      </c>
      <c r="Q203" s="202">
        <v>0</v>
      </c>
      <c r="R203" s="202">
        <f t="shared" si="36"/>
        <v>0</v>
      </c>
      <c r="S203" s="202">
        <v>0</v>
      </c>
      <c r="T203" s="203">
        <f t="shared" si="37"/>
        <v>0</v>
      </c>
      <c r="U203" s="35"/>
      <c r="V203" s="35"/>
      <c r="W203" s="35"/>
      <c r="X203" s="35"/>
      <c r="Y203" s="35"/>
      <c r="Z203" s="35"/>
      <c r="AA203" s="35"/>
      <c r="AB203" s="35"/>
      <c r="AC203" s="35"/>
      <c r="AD203" s="35"/>
      <c r="AE203" s="35"/>
      <c r="AR203" s="204" t="s">
        <v>212</v>
      </c>
      <c r="AT203" s="204" t="s">
        <v>208</v>
      </c>
      <c r="AU203" s="204" t="s">
        <v>82</v>
      </c>
      <c r="AY203" s="18" t="s">
        <v>206</v>
      </c>
      <c r="BE203" s="205">
        <f t="shared" si="38"/>
        <v>0</v>
      </c>
      <c r="BF203" s="205">
        <f t="shared" si="39"/>
        <v>0</v>
      </c>
      <c r="BG203" s="205">
        <f t="shared" si="40"/>
        <v>0</v>
      </c>
      <c r="BH203" s="205">
        <f t="shared" si="41"/>
        <v>0</v>
      </c>
      <c r="BI203" s="205">
        <f t="shared" si="42"/>
        <v>0</v>
      </c>
      <c r="BJ203" s="18" t="s">
        <v>80</v>
      </c>
      <c r="BK203" s="205">
        <f t="shared" si="43"/>
        <v>0</v>
      </c>
      <c r="BL203" s="18" t="s">
        <v>212</v>
      </c>
      <c r="BM203" s="204" t="s">
        <v>2776</v>
      </c>
    </row>
    <row r="204" spans="1:65" s="2" customFormat="1" ht="16.5" customHeight="1">
      <c r="A204" s="35"/>
      <c r="B204" s="36"/>
      <c r="C204" s="193" t="s">
        <v>2717</v>
      </c>
      <c r="D204" s="193" t="s">
        <v>208</v>
      </c>
      <c r="E204" s="194" t="s">
        <v>6263</v>
      </c>
      <c r="F204" s="195" t="s">
        <v>6264</v>
      </c>
      <c r="G204" s="196" t="s">
        <v>220</v>
      </c>
      <c r="H204" s="197">
        <v>137</v>
      </c>
      <c r="I204" s="198"/>
      <c r="J204" s="199">
        <f t="shared" si="34"/>
        <v>0</v>
      </c>
      <c r="K204" s="195" t="s">
        <v>19</v>
      </c>
      <c r="L204" s="40"/>
      <c r="M204" s="200" t="s">
        <v>19</v>
      </c>
      <c r="N204" s="201" t="s">
        <v>43</v>
      </c>
      <c r="O204" s="65"/>
      <c r="P204" s="202">
        <f t="shared" si="35"/>
        <v>0</v>
      </c>
      <c r="Q204" s="202">
        <v>0</v>
      </c>
      <c r="R204" s="202">
        <f t="shared" si="36"/>
        <v>0</v>
      </c>
      <c r="S204" s="202">
        <v>0</v>
      </c>
      <c r="T204" s="203">
        <f t="shared" si="37"/>
        <v>0</v>
      </c>
      <c r="U204" s="35"/>
      <c r="V204" s="35"/>
      <c r="W204" s="35"/>
      <c r="X204" s="35"/>
      <c r="Y204" s="35"/>
      <c r="Z204" s="35"/>
      <c r="AA204" s="35"/>
      <c r="AB204" s="35"/>
      <c r="AC204" s="35"/>
      <c r="AD204" s="35"/>
      <c r="AE204" s="35"/>
      <c r="AR204" s="204" t="s">
        <v>212</v>
      </c>
      <c r="AT204" s="204" t="s">
        <v>208</v>
      </c>
      <c r="AU204" s="204" t="s">
        <v>82</v>
      </c>
      <c r="AY204" s="18" t="s">
        <v>206</v>
      </c>
      <c r="BE204" s="205">
        <f t="shared" si="38"/>
        <v>0</v>
      </c>
      <c r="BF204" s="205">
        <f t="shared" si="39"/>
        <v>0</v>
      </c>
      <c r="BG204" s="205">
        <f t="shared" si="40"/>
        <v>0</v>
      </c>
      <c r="BH204" s="205">
        <f t="shared" si="41"/>
        <v>0</v>
      </c>
      <c r="BI204" s="205">
        <f t="shared" si="42"/>
        <v>0</v>
      </c>
      <c r="BJ204" s="18" t="s">
        <v>80</v>
      </c>
      <c r="BK204" s="205">
        <f t="shared" si="43"/>
        <v>0</v>
      </c>
      <c r="BL204" s="18" t="s">
        <v>212</v>
      </c>
      <c r="BM204" s="204" t="s">
        <v>2784</v>
      </c>
    </row>
    <row r="205" spans="1:65" s="2" customFormat="1" ht="16.5" customHeight="1">
      <c r="A205" s="35"/>
      <c r="B205" s="36"/>
      <c r="C205" s="193" t="s">
        <v>2722</v>
      </c>
      <c r="D205" s="193" t="s">
        <v>208</v>
      </c>
      <c r="E205" s="194" t="s">
        <v>6108</v>
      </c>
      <c r="F205" s="195" t="s">
        <v>6109</v>
      </c>
      <c r="G205" s="196" t="s">
        <v>862</v>
      </c>
      <c r="H205" s="197">
        <v>2</v>
      </c>
      <c r="I205" s="198"/>
      <c r="J205" s="199">
        <f t="shared" si="34"/>
        <v>0</v>
      </c>
      <c r="K205" s="195" t="s">
        <v>19</v>
      </c>
      <c r="L205" s="40"/>
      <c r="M205" s="200" t="s">
        <v>19</v>
      </c>
      <c r="N205" s="201" t="s">
        <v>43</v>
      </c>
      <c r="O205" s="65"/>
      <c r="P205" s="202">
        <f t="shared" si="35"/>
        <v>0</v>
      </c>
      <c r="Q205" s="202">
        <v>0</v>
      </c>
      <c r="R205" s="202">
        <f t="shared" si="36"/>
        <v>0</v>
      </c>
      <c r="S205" s="202">
        <v>0</v>
      </c>
      <c r="T205" s="203">
        <f t="shared" si="37"/>
        <v>0</v>
      </c>
      <c r="U205" s="35"/>
      <c r="V205" s="35"/>
      <c r="W205" s="35"/>
      <c r="X205" s="35"/>
      <c r="Y205" s="35"/>
      <c r="Z205" s="35"/>
      <c r="AA205" s="35"/>
      <c r="AB205" s="35"/>
      <c r="AC205" s="35"/>
      <c r="AD205" s="35"/>
      <c r="AE205" s="35"/>
      <c r="AR205" s="204" t="s">
        <v>212</v>
      </c>
      <c r="AT205" s="204" t="s">
        <v>208</v>
      </c>
      <c r="AU205" s="204" t="s">
        <v>82</v>
      </c>
      <c r="AY205" s="18" t="s">
        <v>206</v>
      </c>
      <c r="BE205" s="205">
        <f t="shared" si="38"/>
        <v>0</v>
      </c>
      <c r="BF205" s="205">
        <f t="shared" si="39"/>
        <v>0</v>
      </c>
      <c r="BG205" s="205">
        <f t="shared" si="40"/>
        <v>0</v>
      </c>
      <c r="BH205" s="205">
        <f t="shared" si="41"/>
        <v>0</v>
      </c>
      <c r="BI205" s="205">
        <f t="shared" si="42"/>
        <v>0</v>
      </c>
      <c r="BJ205" s="18" t="s">
        <v>80</v>
      </c>
      <c r="BK205" s="205">
        <f t="shared" si="43"/>
        <v>0</v>
      </c>
      <c r="BL205" s="18" t="s">
        <v>212</v>
      </c>
      <c r="BM205" s="204" t="s">
        <v>2794</v>
      </c>
    </row>
    <row r="206" spans="1:65" s="2" customFormat="1" ht="16.5" customHeight="1">
      <c r="A206" s="35"/>
      <c r="B206" s="36"/>
      <c r="C206" s="193" t="s">
        <v>2726</v>
      </c>
      <c r="D206" s="193" t="s">
        <v>208</v>
      </c>
      <c r="E206" s="194" t="s">
        <v>6265</v>
      </c>
      <c r="F206" s="195" t="s">
        <v>6107</v>
      </c>
      <c r="G206" s="196" t="s">
        <v>862</v>
      </c>
      <c r="H206" s="197">
        <v>3</v>
      </c>
      <c r="I206" s="198"/>
      <c r="J206" s="199">
        <f t="shared" si="34"/>
        <v>0</v>
      </c>
      <c r="K206" s="195" t="s">
        <v>19</v>
      </c>
      <c r="L206" s="40"/>
      <c r="M206" s="200" t="s">
        <v>19</v>
      </c>
      <c r="N206" s="201" t="s">
        <v>43</v>
      </c>
      <c r="O206" s="65"/>
      <c r="P206" s="202">
        <f t="shared" si="35"/>
        <v>0</v>
      </c>
      <c r="Q206" s="202">
        <v>0</v>
      </c>
      <c r="R206" s="202">
        <f t="shared" si="36"/>
        <v>0</v>
      </c>
      <c r="S206" s="202">
        <v>0</v>
      </c>
      <c r="T206" s="203">
        <f t="shared" si="37"/>
        <v>0</v>
      </c>
      <c r="U206" s="35"/>
      <c r="V206" s="35"/>
      <c r="W206" s="35"/>
      <c r="X206" s="35"/>
      <c r="Y206" s="35"/>
      <c r="Z206" s="35"/>
      <c r="AA206" s="35"/>
      <c r="AB206" s="35"/>
      <c r="AC206" s="35"/>
      <c r="AD206" s="35"/>
      <c r="AE206" s="35"/>
      <c r="AR206" s="204" t="s">
        <v>212</v>
      </c>
      <c r="AT206" s="204" t="s">
        <v>208</v>
      </c>
      <c r="AU206" s="204" t="s">
        <v>82</v>
      </c>
      <c r="AY206" s="18" t="s">
        <v>206</v>
      </c>
      <c r="BE206" s="205">
        <f t="shared" si="38"/>
        <v>0</v>
      </c>
      <c r="BF206" s="205">
        <f t="shared" si="39"/>
        <v>0</v>
      </c>
      <c r="BG206" s="205">
        <f t="shared" si="40"/>
        <v>0</v>
      </c>
      <c r="BH206" s="205">
        <f t="shared" si="41"/>
        <v>0</v>
      </c>
      <c r="BI206" s="205">
        <f t="shared" si="42"/>
        <v>0</v>
      </c>
      <c r="BJ206" s="18" t="s">
        <v>80</v>
      </c>
      <c r="BK206" s="205">
        <f t="shared" si="43"/>
        <v>0</v>
      </c>
      <c r="BL206" s="18" t="s">
        <v>212</v>
      </c>
      <c r="BM206" s="204" t="s">
        <v>2804</v>
      </c>
    </row>
    <row r="207" spans="1:65" s="2" customFormat="1" ht="16.5" customHeight="1">
      <c r="A207" s="35"/>
      <c r="B207" s="36"/>
      <c r="C207" s="193" t="s">
        <v>72</v>
      </c>
      <c r="D207" s="193" t="s">
        <v>208</v>
      </c>
      <c r="E207" s="194" t="s">
        <v>6266</v>
      </c>
      <c r="F207" s="195" t="s">
        <v>6213</v>
      </c>
      <c r="G207" s="196" t="s">
        <v>887</v>
      </c>
      <c r="H207" s="197">
        <v>1</v>
      </c>
      <c r="I207" s="198"/>
      <c r="J207" s="199">
        <f t="shared" si="34"/>
        <v>0</v>
      </c>
      <c r="K207" s="195" t="s">
        <v>19</v>
      </c>
      <c r="L207" s="40"/>
      <c r="M207" s="200" t="s">
        <v>19</v>
      </c>
      <c r="N207" s="201" t="s">
        <v>43</v>
      </c>
      <c r="O207" s="65"/>
      <c r="P207" s="202">
        <f t="shared" si="35"/>
        <v>0</v>
      </c>
      <c r="Q207" s="202">
        <v>0</v>
      </c>
      <c r="R207" s="202">
        <f t="shared" si="36"/>
        <v>0</v>
      </c>
      <c r="S207" s="202">
        <v>0</v>
      </c>
      <c r="T207" s="203">
        <f t="shared" si="37"/>
        <v>0</v>
      </c>
      <c r="U207" s="35"/>
      <c r="V207" s="35"/>
      <c r="W207" s="35"/>
      <c r="X207" s="35"/>
      <c r="Y207" s="35"/>
      <c r="Z207" s="35"/>
      <c r="AA207" s="35"/>
      <c r="AB207" s="35"/>
      <c r="AC207" s="35"/>
      <c r="AD207" s="35"/>
      <c r="AE207" s="35"/>
      <c r="AR207" s="204" t="s">
        <v>212</v>
      </c>
      <c r="AT207" s="204" t="s">
        <v>208</v>
      </c>
      <c r="AU207" s="204" t="s">
        <v>82</v>
      </c>
      <c r="AY207" s="18" t="s">
        <v>206</v>
      </c>
      <c r="BE207" s="205">
        <f t="shared" si="38"/>
        <v>0</v>
      </c>
      <c r="BF207" s="205">
        <f t="shared" si="39"/>
        <v>0</v>
      </c>
      <c r="BG207" s="205">
        <f t="shared" si="40"/>
        <v>0</v>
      </c>
      <c r="BH207" s="205">
        <f t="shared" si="41"/>
        <v>0</v>
      </c>
      <c r="BI207" s="205">
        <f t="shared" si="42"/>
        <v>0</v>
      </c>
      <c r="BJ207" s="18" t="s">
        <v>80</v>
      </c>
      <c r="BK207" s="205">
        <f t="shared" si="43"/>
        <v>0</v>
      </c>
      <c r="BL207" s="18" t="s">
        <v>212</v>
      </c>
      <c r="BM207" s="204" t="s">
        <v>2813</v>
      </c>
    </row>
    <row r="208" spans="1:65" s="12" customFormat="1" ht="22.9" customHeight="1">
      <c r="B208" s="177"/>
      <c r="C208" s="178"/>
      <c r="D208" s="179" t="s">
        <v>71</v>
      </c>
      <c r="E208" s="191" t="s">
        <v>1450</v>
      </c>
      <c r="F208" s="191" t="s">
        <v>6267</v>
      </c>
      <c r="G208" s="178"/>
      <c r="H208" s="178"/>
      <c r="I208" s="181"/>
      <c r="J208" s="192">
        <f>BK208</f>
        <v>0</v>
      </c>
      <c r="K208" s="178"/>
      <c r="L208" s="183"/>
      <c r="M208" s="184"/>
      <c r="N208" s="185"/>
      <c r="O208" s="185"/>
      <c r="P208" s="186">
        <f>SUM(P209:P295)</f>
        <v>0</v>
      </c>
      <c r="Q208" s="185"/>
      <c r="R208" s="186">
        <f>SUM(R209:R295)</f>
        <v>0</v>
      </c>
      <c r="S208" s="185"/>
      <c r="T208" s="187">
        <f>SUM(T209:T295)</f>
        <v>0</v>
      </c>
      <c r="AR208" s="188" t="s">
        <v>80</v>
      </c>
      <c r="AT208" s="189" t="s">
        <v>71</v>
      </c>
      <c r="AU208" s="189" t="s">
        <v>80</v>
      </c>
      <c r="AY208" s="188" t="s">
        <v>206</v>
      </c>
      <c r="BK208" s="190">
        <f>SUM(BK209:BK295)</f>
        <v>0</v>
      </c>
    </row>
    <row r="209" spans="1:65" s="2" customFormat="1" ht="16.5" customHeight="1">
      <c r="A209" s="35"/>
      <c r="B209" s="36"/>
      <c r="C209" s="193" t="s">
        <v>3138</v>
      </c>
      <c r="D209" s="193" t="s">
        <v>208</v>
      </c>
      <c r="E209" s="194" t="s">
        <v>6268</v>
      </c>
      <c r="F209" s="195" t="s">
        <v>6269</v>
      </c>
      <c r="G209" s="196" t="s">
        <v>220</v>
      </c>
      <c r="H209" s="197">
        <v>654</v>
      </c>
      <c r="I209" s="198"/>
      <c r="J209" s="199">
        <f t="shared" ref="J209:J240" si="44">ROUND(I209*H209,2)</f>
        <v>0</v>
      </c>
      <c r="K209" s="195" t="s">
        <v>19</v>
      </c>
      <c r="L209" s="40"/>
      <c r="M209" s="200" t="s">
        <v>19</v>
      </c>
      <c r="N209" s="201" t="s">
        <v>43</v>
      </c>
      <c r="O209" s="65"/>
      <c r="P209" s="202">
        <f t="shared" ref="P209:P240" si="45">O209*H209</f>
        <v>0</v>
      </c>
      <c r="Q209" s="202">
        <v>0</v>
      </c>
      <c r="R209" s="202">
        <f t="shared" ref="R209:R240" si="46">Q209*H209</f>
        <v>0</v>
      </c>
      <c r="S209" s="202">
        <v>0</v>
      </c>
      <c r="T209" s="203">
        <f t="shared" ref="T209:T240" si="47">S209*H209</f>
        <v>0</v>
      </c>
      <c r="U209" s="35"/>
      <c r="V209" s="35"/>
      <c r="W209" s="35"/>
      <c r="X209" s="35"/>
      <c r="Y209" s="35"/>
      <c r="Z209" s="35"/>
      <c r="AA209" s="35"/>
      <c r="AB209" s="35"/>
      <c r="AC209" s="35"/>
      <c r="AD209" s="35"/>
      <c r="AE209" s="35"/>
      <c r="AR209" s="204" t="s">
        <v>212</v>
      </c>
      <c r="AT209" s="204" t="s">
        <v>208</v>
      </c>
      <c r="AU209" s="204" t="s">
        <v>82</v>
      </c>
      <c r="AY209" s="18" t="s">
        <v>206</v>
      </c>
      <c r="BE209" s="205">
        <f t="shared" ref="BE209:BE240" si="48">IF(N209="základní",J209,0)</f>
        <v>0</v>
      </c>
      <c r="BF209" s="205">
        <f t="shared" ref="BF209:BF240" si="49">IF(N209="snížená",J209,0)</f>
        <v>0</v>
      </c>
      <c r="BG209" s="205">
        <f t="shared" ref="BG209:BG240" si="50">IF(N209="zákl. přenesená",J209,0)</f>
        <v>0</v>
      </c>
      <c r="BH209" s="205">
        <f t="shared" ref="BH209:BH240" si="51">IF(N209="sníž. přenesená",J209,0)</f>
        <v>0</v>
      </c>
      <c r="BI209" s="205">
        <f t="shared" ref="BI209:BI240" si="52">IF(N209="nulová",J209,0)</f>
        <v>0</v>
      </c>
      <c r="BJ209" s="18" t="s">
        <v>80</v>
      </c>
      <c r="BK209" s="205">
        <f t="shared" ref="BK209:BK240" si="53">ROUND(I209*H209,2)</f>
        <v>0</v>
      </c>
      <c r="BL209" s="18" t="s">
        <v>212</v>
      </c>
      <c r="BM209" s="204" t="s">
        <v>2822</v>
      </c>
    </row>
    <row r="210" spans="1:65" s="2" customFormat="1" ht="16.5" customHeight="1">
      <c r="A210" s="35"/>
      <c r="B210" s="36"/>
      <c r="C210" s="193" t="s">
        <v>3144</v>
      </c>
      <c r="D210" s="193" t="s">
        <v>208</v>
      </c>
      <c r="E210" s="194" t="s">
        <v>6270</v>
      </c>
      <c r="F210" s="195" t="s">
        <v>6271</v>
      </c>
      <c r="G210" s="196" t="s">
        <v>220</v>
      </c>
      <c r="H210" s="197">
        <v>315</v>
      </c>
      <c r="I210" s="198"/>
      <c r="J210" s="199">
        <f t="shared" si="44"/>
        <v>0</v>
      </c>
      <c r="K210" s="195" t="s">
        <v>19</v>
      </c>
      <c r="L210" s="40"/>
      <c r="M210" s="200" t="s">
        <v>19</v>
      </c>
      <c r="N210" s="201" t="s">
        <v>43</v>
      </c>
      <c r="O210" s="65"/>
      <c r="P210" s="202">
        <f t="shared" si="45"/>
        <v>0</v>
      </c>
      <c r="Q210" s="202">
        <v>0</v>
      </c>
      <c r="R210" s="202">
        <f t="shared" si="46"/>
        <v>0</v>
      </c>
      <c r="S210" s="202">
        <v>0</v>
      </c>
      <c r="T210" s="203">
        <f t="shared" si="47"/>
        <v>0</v>
      </c>
      <c r="U210" s="35"/>
      <c r="V210" s="35"/>
      <c r="W210" s="35"/>
      <c r="X210" s="35"/>
      <c r="Y210" s="35"/>
      <c r="Z210" s="35"/>
      <c r="AA210" s="35"/>
      <c r="AB210" s="35"/>
      <c r="AC210" s="35"/>
      <c r="AD210" s="35"/>
      <c r="AE210" s="35"/>
      <c r="AR210" s="204" t="s">
        <v>212</v>
      </c>
      <c r="AT210" s="204" t="s">
        <v>208</v>
      </c>
      <c r="AU210" s="204" t="s">
        <v>82</v>
      </c>
      <c r="AY210" s="18" t="s">
        <v>206</v>
      </c>
      <c r="BE210" s="205">
        <f t="shared" si="48"/>
        <v>0</v>
      </c>
      <c r="BF210" s="205">
        <f t="shared" si="49"/>
        <v>0</v>
      </c>
      <c r="BG210" s="205">
        <f t="shared" si="50"/>
        <v>0</v>
      </c>
      <c r="BH210" s="205">
        <f t="shared" si="51"/>
        <v>0</v>
      </c>
      <c r="BI210" s="205">
        <f t="shared" si="52"/>
        <v>0</v>
      </c>
      <c r="BJ210" s="18" t="s">
        <v>80</v>
      </c>
      <c r="BK210" s="205">
        <f t="shared" si="53"/>
        <v>0</v>
      </c>
      <c r="BL210" s="18" t="s">
        <v>212</v>
      </c>
      <c r="BM210" s="204" t="s">
        <v>2830</v>
      </c>
    </row>
    <row r="211" spans="1:65" s="2" customFormat="1" ht="16.5" customHeight="1">
      <c r="A211" s="35"/>
      <c r="B211" s="36"/>
      <c r="C211" s="193" t="s">
        <v>3149</v>
      </c>
      <c r="D211" s="193" t="s">
        <v>208</v>
      </c>
      <c r="E211" s="194" t="s">
        <v>6272</v>
      </c>
      <c r="F211" s="195" t="s">
        <v>6273</v>
      </c>
      <c r="G211" s="196" t="s">
        <v>220</v>
      </c>
      <c r="H211" s="197">
        <v>346</v>
      </c>
      <c r="I211" s="198"/>
      <c r="J211" s="199">
        <f t="shared" si="44"/>
        <v>0</v>
      </c>
      <c r="K211" s="195" t="s">
        <v>19</v>
      </c>
      <c r="L211" s="40"/>
      <c r="M211" s="200" t="s">
        <v>19</v>
      </c>
      <c r="N211" s="201" t="s">
        <v>43</v>
      </c>
      <c r="O211" s="65"/>
      <c r="P211" s="202">
        <f t="shared" si="45"/>
        <v>0</v>
      </c>
      <c r="Q211" s="202">
        <v>0</v>
      </c>
      <c r="R211" s="202">
        <f t="shared" si="46"/>
        <v>0</v>
      </c>
      <c r="S211" s="202">
        <v>0</v>
      </c>
      <c r="T211" s="203">
        <f t="shared" si="47"/>
        <v>0</v>
      </c>
      <c r="U211" s="35"/>
      <c r="V211" s="35"/>
      <c r="W211" s="35"/>
      <c r="X211" s="35"/>
      <c r="Y211" s="35"/>
      <c r="Z211" s="35"/>
      <c r="AA211" s="35"/>
      <c r="AB211" s="35"/>
      <c r="AC211" s="35"/>
      <c r="AD211" s="35"/>
      <c r="AE211" s="35"/>
      <c r="AR211" s="204" t="s">
        <v>212</v>
      </c>
      <c r="AT211" s="204" t="s">
        <v>208</v>
      </c>
      <c r="AU211" s="204" t="s">
        <v>82</v>
      </c>
      <c r="AY211" s="18" t="s">
        <v>206</v>
      </c>
      <c r="BE211" s="205">
        <f t="shared" si="48"/>
        <v>0</v>
      </c>
      <c r="BF211" s="205">
        <f t="shared" si="49"/>
        <v>0</v>
      </c>
      <c r="BG211" s="205">
        <f t="shared" si="50"/>
        <v>0</v>
      </c>
      <c r="BH211" s="205">
        <f t="shared" si="51"/>
        <v>0</v>
      </c>
      <c r="BI211" s="205">
        <f t="shared" si="52"/>
        <v>0</v>
      </c>
      <c r="BJ211" s="18" t="s">
        <v>80</v>
      </c>
      <c r="BK211" s="205">
        <f t="shared" si="53"/>
        <v>0</v>
      </c>
      <c r="BL211" s="18" t="s">
        <v>212</v>
      </c>
      <c r="BM211" s="204" t="s">
        <v>2840</v>
      </c>
    </row>
    <row r="212" spans="1:65" s="2" customFormat="1" ht="16.5" customHeight="1">
      <c r="A212" s="35"/>
      <c r="B212" s="36"/>
      <c r="C212" s="193" t="s">
        <v>3155</v>
      </c>
      <c r="D212" s="193" t="s">
        <v>208</v>
      </c>
      <c r="E212" s="194" t="s">
        <v>6274</v>
      </c>
      <c r="F212" s="195" t="s">
        <v>6275</v>
      </c>
      <c r="G212" s="196" t="s">
        <v>220</v>
      </c>
      <c r="H212" s="197">
        <v>114</v>
      </c>
      <c r="I212" s="198"/>
      <c r="J212" s="199">
        <f t="shared" si="44"/>
        <v>0</v>
      </c>
      <c r="K212" s="195" t="s">
        <v>19</v>
      </c>
      <c r="L212" s="40"/>
      <c r="M212" s="200" t="s">
        <v>19</v>
      </c>
      <c r="N212" s="201" t="s">
        <v>43</v>
      </c>
      <c r="O212" s="65"/>
      <c r="P212" s="202">
        <f t="shared" si="45"/>
        <v>0</v>
      </c>
      <c r="Q212" s="202">
        <v>0</v>
      </c>
      <c r="R212" s="202">
        <f t="shared" si="46"/>
        <v>0</v>
      </c>
      <c r="S212" s="202">
        <v>0</v>
      </c>
      <c r="T212" s="203">
        <f t="shared" si="47"/>
        <v>0</v>
      </c>
      <c r="U212" s="35"/>
      <c r="V212" s="35"/>
      <c r="W212" s="35"/>
      <c r="X212" s="35"/>
      <c r="Y212" s="35"/>
      <c r="Z212" s="35"/>
      <c r="AA212" s="35"/>
      <c r="AB212" s="35"/>
      <c r="AC212" s="35"/>
      <c r="AD212" s="35"/>
      <c r="AE212" s="35"/>
      <c r="AR212" s="204" t="s">
        <v>212</v>
      </c>
      <c r="AT212" s="204" t="s">
        <v>208</v>
      </c>
      <c r="AU212" s="204" t="s">
        <v>82</v>
      </c>
      <c r="AY212" s="18" t="s">
        <v>206</v>
      </c>
      <c r="BE212" s="205">
        <f t="shared" si="48"/>
        <v>0</v>
      </c>
      <c r="BF212" s="205">
        <f t="shared" si="49"/>
        <v>0</v>
      </c>
      <c r="BG212" s="205">
        <f t="shared" si="50"/>
        <v>0</v>
      </c>
      <c r="BH212" s="205">
        <f t="shared" si="51"/>
        <v>0</v>
      </c>
      <c r="BI212" s="205">
        <f t="shared" si="52"/>
        <v>0</v>
      </c>
      <c r="BJ212" s="18" t="s">
        <v>80</v>
      </c>
      <c r="BK212" s="205">
        <f t="shared" si="53"/>
        <v>0</v>
      </c>
      <c r="BL212" s="18" t="s">
        <v>212</v>
      </c>
      <c r="BM212" s="204" t="s">
        <v>2853</v>
      </c>
    </row>
    <row r="213" spans="1:65" s="2" customFormat="1" ht="16.5" customHeight="1">
      <c r="A213" s="35"/>
      <c r="B213" s="36"/>
      <c r="C213" s="193" t="s">
        <v>3161</v>
      </c>
      <c r="D213" s="193" t="s">
        <v>208</v>
      </c>
      <c r="E213" s="194" t="s">
        <v>6276</v>
      </c>
      <c r="F213" s="195" t="s">
        <v>6277</v>
      </c>
      <c r="G213" s="196" t="s">
        <v>220</v>
      </c>
      <c r="H213" s="197">
        <v>148</v>
      </c>
      <c r="I213" s="198"/>
      <c r="J213" s="199">
        <f t="shared" si="44"/>
        <v>0</v>
      </c>
      <c r="K213" s="195" t="s">
        <v>19</v>
      </c>
      <c r="L213" s="40"/>
      <c r="M213" s="200" t="s">
        <v>19</v>
      </c>
      <c r="N213" s="201" t="s">
        <v>43</v>
      </c>
      <c r="O213" s="65"/>
      <c r="P213" s="202">
        <f t="shared" si="45"/>
        <v>0</v>
      </c>
      <c r="Q213" s="202">
        <v>0</v>
      </c>
      <c r="R213" s="202">
        <f t="shared" si="46"/>
        <v>0</v>
      </c>
      <c r="S213" s="202">
        <v>0</v>
      </c>
      <c r="T213" s="203">
        <f t="shared" si="47"/>
        <v>0</v>
      </c>
      <c r="U213" s="35"/>
      <c r="V213" s="35"/>
      <c r="W213" s="35"/>
      <c r="X213" s="35"/>
      <c r="Y213" s="35"/>
      <c r="Z213" s="35"/>
      <c r="AA213" s="35"/>
      <c r="AB213" s="35"/>
      <c r="AC213" s="35"/>
      <c r="AD213" s="35"/>
      <c r="AE213" s="35"/>
      <c r="AR213" s="204" t="s">
        <v>212</v>
      </c>
      <c r="AT213" s="204" t="s">
        <v>208</v>
      </c>
      <c r="AU213" s="204" t="s">
        <v>82</v>
      </c>
      <c r="AY213" s="18" t="s">
        <v>206</v>
      </c>
      <c r="BE213" s="205">
        <f t="shared" si="48"/>
        <v>0</v>
      </c>
      <c r="BF213" s="205">
        <f t="shared" si="49"/>
        <v>0</v>
      </c>
      <c r="BG213" s="205">
        <f t="shared" si="50"/>
        <v>0</v>
      </c>
      <c r="BH213" s="205">
        <f t="shared" si="51"/>
        <v>0</v>
      </c>
      <c r="BI213" s="205">
        <f t="shared" si="52"/>
        <v>0</v>
      </c>
      <c r="BJ213" s="18" t="s">
        <v>80</v>
      </c>
      <c r="BK213" s="205">
        <f t="shared" si="53"/>
        <v>0</v>
      </c>
      <c r="BL213" s="18" t="s">
        <v>212</v>
      </c>
      <c r="BM213" s="204" t="s">
        <v>2862</v>
      </c>
    </row>
    <row r="214" spans="1:65" s="2" customFormat="1" ht="16.5" customHeight="1">
      <c r="A214" s="35"/>
      <c r="B214" s="36"/>
      <c r="C214" s="193" t="s">
        <v>3168</v>
      </c>
      <c r="D214" s="193" t="s">
        <v>208</v>
      </c>
      <c r="E214" s="194" t="s">
        <v>6278</v>
      </c>
      <c r="F214" s="195" t="s">
        <v>6279</v>
      </c>
      <c r="G214" s="196" t="s">
        <v>220</v>
      </c>
      <c r="H214" s="197">
        <v>8</v>
      </c>
      <c r="I214" s="198"/>
      <c r="J214" s="199">
        <f t="shared" si="44"/>
        <v>0</v>
      </c>
      <c r="K214" s="195" t="s">
        <v>19</v>
      </c>
      <c r="L214" s="40"/>
      <c r="M214" s="200" t="s">
        <v>19</v>
      </c>
      <c r="N214" s="201" t="s">
        <v>43</v>
      </c>
      <c r="O214" s="65"/>
      <c r="P214" s="202">
        <f t="shared" si="45"/>
        <v>0</v>
      </c>
      <c r="Q214" s="202">
        <v>0</v>
      </c>
      <c r="R214" s="202">
        <f t="shared" si="46"/>
        <v>0</v>
      </c>
      <c r="S214" s="202">
        <v>0</v>
      </c>
      <c r="T214" s="203">
        <f t="shared" si="47"/>
        <v>0</v>
      </c>
      <c r="U214" s="35"/>
      <c r="V214" s="35"/>
      <c r="W214" s="35"/>
      <c r="X214" s="35"/>
      <c r="Y214" s="35"/>
      <c r="Z214" s="35"/>
      <c r="AA214" s="35"/>
      <c r="AB214" s="35"/>
      <c r="AC214" s="35"/>
      <c r="AD214" s="35"/>
      <c r="AE214" s="35"/>
      <c r="AR214" s="204" t="s">
        <v>212</v>
      </c>
      <c r="AT214" s="204" t="s">
        <v>208</v>
      </c>
      <c r="AU214" s="204" t="s">
        <v>82</v>
      </c>
      <c r="AY214" s="18" t="s">
        <v>206</v>
      </c>
      <c r="BE214" s="205">
        <f t="shared" si="48"/>
        <v>0</v>
      </c>
      <c r="BF214" s="205">
        <f t="shared" si="49"/>
        <v>0</v>
      </c>
      <c r="BG214" s="205">
        <f t="shared" si="50"/>
        <v>0</v>
      </c>
      <c r="BH214" s="205">
        <f t="shared" si="51"/>
        <v>0</v>
      </c>
      <c r="BI214" s="205">
        <f t="shared" si="52"/>
        <v>0</v>
      </c>
      <c r="BJ214" s="18" t="s">
        <v>80</v>
      </c>
      <c r="BK214" s="205">
        <f t="shared" si="53"/>
        <v>0</v>
      </c>
      <c r="BL214" s="18" t="s">
        <v>212</v>
      </c>
      <c r="BM214" s="204" t="s">
        <v>2873</v>
      </c>
    </row>
    <row r="215" spans="1:65" s="2" customFormat="1" ht="16.5" customHeight="1">
      <c r="A215" s="35"/>
      <c r="B215" s="36"/>
      <c r="C215" s="193" t="s">
        <v>3173</v>
      </c>
      <c r="D215" s="193" t="s">
        <v>208</v>
      </c>
      <c r="E215" s="194" t="s">
        <v>6280</v>
      </c>
      <c r="F215" s="195" t="s">
        <v>6281</v>
      </c>
      <c r="G215" s="196" t="s">
        <v>220</v>
      </c>
      <c r="H215" s="197">
        <v>110</v>
      </c>
      <c r="I215" s="198"/>
      <c r="J215" s="199">
        <f t="shared" si="44"/>
        <v>0</v>
      </c>
      <c r="K215" s="195" t="s">
        <v>19</v>
      </c>
      <c r="L215" s="40"/>
      <c r="M215" s="200" t="s">
        <v>19</v>
      </c>
      <c r="N215" s="201" t="s">
        <v>43</v>
      </c>
      <c r="O215" s="65"/>
      <c r="P215" s="202">
        <f t="shared" si="45"/>
        <v>0</v>
      </c>
      <c r="Q215" s="202">
        <v>0</v>
      </c>
      <c r="R215" s="202">
        <f t="shared" si="46"/>
        <v>0</v>
      </c>
      <c r="S215" s="202">
        <v>0</v>
      </c>
      <c r="T215" s="203">
        <f t="shared" si="47"/>
        <v>0</v>
      </c>
      <c r="U215" s="35"/>
      <c r="V215" s="35"/>
      <c r="W215" s="35"/>
      <c r="X215" s="35"/>
      <c r="Y215" s="35"/>
      <c r="Z215" s="35"/>
      <c r="AA215" s="35"/>
      <c r="AB215" s="35"/>
      <c r="AC215" s="35"/>
      <c r="AD215" s="35"/>
      <c r="AE215" s="35"/>
      <c r="AR215" s="204" t="s">
        <v>212</v>
      </c>
      <c r="AT215" s="204" t="s">
        <v>208</v>
      </c>
      <c r="AU215" s="204" t="s">
        <v>82</v>
      </c>
      <c r="AY215" s="18" t="s">
        <v>206</v>
      </c>
      <c r="BE215" s="205">
        <f t="shared" si="48"/>
        <v>0</v>
      </c>
      <c r="BF215" s="205">
        <f t="shared" si="49"/>
        <v>0</v>
      </c>
      <c r="BG215" s="205">
        <f t="shared" si="50"/>
        <v>0</v>
      </c>
      <c r="BH215" s="205">
        <f t="shared" si="51"/>
        <v>0</v>
      </c>
      <c r="BI215" s="205">
        <f t="shared" si="52"/>
        <v>0</v>
      </c>
      <c r="BJ215" s="18" t="s">
        <v>80</v>
      </c>
      <c r="BK215" s="205">
        <f t="shared" si="53"/>
        <v>0</v>
      </c>
      <c r="BL215" s="18" t="s">
        <v>212</v>
      </c>
      <c r="BM215" s="204" t="s">
        <v>2883</v>
      </c>
    </row>
    <row r="216" spans="1:65" s="2" customFormat="1" ht="16.5" customHeight="1">
      <c r="A216" s="35"/>
      <c r="B216" s="36"/>
      <c r="C216" s="193" t="s">
        <v>3178</v>
      </c>
      <c r="D216" s="193" t="s">
        <v>208</v>
      </c>
      <c r="E216" s="194" t="s">
        <v>6282</v>
      </c>
      <c r="F216" s="195" t="s">
        <v>6283</v>
      </c>
      <c r="G216" s="196" t="s">
        <v>220</v>
      </c>
      <c r="H216" s="197">
        <v>990</v>
      </c>
      <c r="I216" s="198"/>
      <c r="J216" s="199">
        <f t="shared" si="44"/>
        <v>0</v>
      </c>
      <c r="K216" s="195" t="s">
        <v>19</v>
      </c>
      <c r="L216" s="40"/>
      <c r="M216" s="200" t="s">
        <v>19</v>
      </c>
      <c r="N216" s="201" t="s">
        <v>43</v>
      </c>
      <c r="O216" s="65"/>
      <c r="P216" s="202">
        <f t="shared" si="45"/>
        <v>0</v>
      </c>
      <c r="Q216" s="202">
        <v>0</v>
      </c>
      <c r="R216" s="202">
        <f t="shared" si="46"/>
        <v>0</v>
      </c>
      <c r="S216" s="202">
        <v>0</v>
      </c>
      <c r="T216" s="203">
        <f t="shared" si="47"/>
        <v>0</v>
      </c>
      <c r="U216" s="35"/>
      <c r="V216" s="35"/>
      <c r="W216" s="35"/>
      <c r="X216" s="35"/>
      <c r="Y216" s="35"/>
      <c r="Z216" s="35"/>
      <c r="AA216" s="35"/>
      <c r="AB216" s="35"/>
      <c r="AC216" s="35"/>
      <c r="AD216" s="35"/>
      <c r="AE216" s="35"/>
      <c r="AR216" s="204" t="s">
        <v>212</v>
      </c>
      <c r="AT216" s="204" t="s">
        <v>208</v>
      </c>
      <c r="AU216" s="204" t="s">
        <v>82</v>
      </c>
      <c r="AY216" s="18" t="s">
        <v>206</v>
      </c>
      <c r="BE216" s="205">
        <f t="shared" si="48"/>
        <v>0</v>
      </c>
      <c r="BF216" s="205">
        <f t="shared" si="49"/>
        <v>0</v>
      </c>
      <c r="BG216" s="205">
        <f t="shared" si="50"/>
        <v>0</v>
      </c>
      <c r="BH216" s="205">
        <f t="shared" si="51"/>
        <v>0</v>
      </c>
      <c r="BI216" s="205">
        <f t="shared" si="52"/>
        <v>0</v>
      </c>
      <c r="BJ216" s="18" t="s">
        <v>80</v>
      </c>
      <c r="BK216" s="205">
        <f t="shared" si="53"/>
        <v>0</v>
      </c>
      <c r="BL216" s="18" t="s">
        <v>212</v>
      </c>
      <c r="BM216" s="204" t="s">
        <v>2890</v>
      </c>
    </row>
    <row r="217" spans="1:65" s="2" customFormat="1" ht="16.5" customHeight="1">
      <c r="A217" s="35"/>
      <c r="B217" s="36"/>
      <c r="C217" s="193" t="s">
        <v>3183</v>
      </c>
      <c r="D217" s="193" t="s">
        <v>208</v>
      </c>
      <c r="E217" s="194" t="s">
        <v>6284</v>
      </c>
      <c r="F217" s="195" t="s">
        <v>6285</v>
      </c>
      <c r="G217" s="196" t="s">
        <v>220</v>
      </c>
      <c r="H217" s="197">
        <v>349</v>
      </c>
      <c r="I217" s="198"/>
      <c r="J217" s="199">
        <f t="shared" si="44"/>
        <v>0</v>
      </c>
      <c r="K217" s="195" t="s">
        <v>19</v>
      </c>
      <c r="L217" s="40"/>
      <c r="M217" s="200" t="s">
        <v>19</v>
      </c>
      <c r="N217" s="201" t="s">
        <v>43</v>
      </c>
      <c r="O217" s="65"/>
      <c r="P217" s="202">
        <f t="shared" si="45"/>
        <v>0</v>
      </c>
      <c r="Q217" s="202">
        <v>0</v>
      </c>
      <c r="R217" s="202">
        <f t="shared" si="46"/>
        <v>0</v>
      </c>
      <c r="S217" s="202">
        <v>0</v>
      </c>
      <c r="T217" s="203">
        <f t="shared" si="47"/>
        <v>0</v>
      </c>
      <c r="U217" s="35"/>
      <c r="V217" s="35"/>
      <c r="W217" s="35"/>
      <c r="X217" s="35"/>
      <c r="Y217" s="35"/>
      <c r="Z217" s="35"/>
      <c r="AA217" s="35"/>
      <c r="AB217" s="35"/>
      <c r="AC217" s="35"/>
      <c r="AD217" s="35"/>
      <c r="AE217" s="35"/>
      <c r="AR217" s="204" t="s">
        <v>212</v>
      </c>
      <c r="AT217" s="204" t="s">
        <v>208</v>
      </c>
      <c r="AU217" s="204" t="s">
        <v>82</v>
      </c>
      <c r="AY217" s="18" t="s">
        <v>206</v>
      </c>
      <c r="BE217" s="205">
        <f t="shared" si="48"/>
        <v>0</v>
      </c>
      <c r="BF217" s="205">
        <f t="shared" si="49"/>
        <v>0</v>
      </c>
      <c r="BG217" s="205">
        <f t="shared" si="50"/>
        <v>0</v>
      </c>
      <c r="BH217" s="205">
        <f t="shared" si="51"/>
        <v>0</v>
      </c>
      <c r="BI217" s="205">
        <f t="shared" si="52"/>
        <v>0</v>
      </c>
      <c r="BJ217" s="18" t="s">
        <v>80</v>
      </c>
      <c r="BK217" s="205">
        <f t="shared" si="53"/>
        <v>0</v>
      </c>
      <c r="BL217" s="18" t="s">
        <v>212</v>
      </c>
      <c r="BM217" s="204" t="s">
        <v>2897</v>
      </c>
    </row>
    <row r="218" spans="1:65" s="2" customFormat="1" ht="16.5" customHeight="1">
      <c r="A218" s="35"/>
      <c r="B218" s="36"/>
      <c r="C218" s="193" t="s">
        <v>3188</v>
      </c>
      <c r="D218" s="193" t="s">
        <v>208</v>
      </c>
      <c r="E218" s="194" t="s">
        <v>6286</v>
      </c>
      <c r="F218" s="195" t="s">
        <v>6287</v>
      </c>
      <c r="G218" s="196" t="s">
        <v>220</v>
      </c>
      <c r="H218" s="197">
        <v>263</v>
      </c>
      <c r="I218" s="198"/>
      <c r="J218" s="199">
        <f t="shared" si="44"/>
        <v>0</v>
      </c>
      <c r="K218" s="195" t="s">
        <v>19</v>
      </c>
      <c r="L218" s="40"/>
      <c r="M218" s="200" t="s">
        <v>19</v>
      </c>
      <c r="N218" s="201" t="s">
        <v>43</v>
      </c>
      <c r="O218" s="65"/>
      <c r="P218" s="202">
        <f t="shared" si="45"/>
        <v>0</v>
      </c>
      <c r="Q218" s="202">
        <v>0</v>
      </c>
      <c r="R218" s="202">
        <f t="shared" si="46"/>
        <v>0</v>
      </c>
      <c r="S218" s="202">
        <v>0</v>
      </c>
      <c r="T218" s="203">
        <f t="shared" si="47"/>
        <v>0</v>
      </c>
      <c r="U218" s="35"/>
      <c r="V218" s="35"/>
      <c r="W218" s="35"/>
      <c r="X218" s="35"/>
      <c r="Y218" s="35"/>
      <c r="Z218" s="35"/>
      <c r="AA218" s="35"/>
      <c r="AB218" s="35"/>
      <c r="AC218" s="35"/>
      <c r="AD218" s="35"/>
      <c r="AE218" s="35"/>
      <c r="AR218" s="204" t="s">
        <v>212</v>
      </c>
      <c r="AT218" s="204" t="s">
        <v>208</v>
      </c>
      <c r="AU218" s="204" t="s">
        <v>82</v>
      </c>
      <c r="AY218" s="18" t="s">
        <v>206</v>
      </c>
      <c r="BE218" s="205">
        <f t="shared" si="48"/>
        <v>0</v>
      </c>
      <c r="BF218" s="205">
        <f t="shared" si="49"/>
        <v>0</v>
      </c>
      <c r="BG218" s="205">
        <f t="shared" si="50"/>
        <v>0</v>
      </c>
      <c r="BH218" s="205">
        <f t="shared" si="51"/>
        <v>0</v>
      </c>
      <c r="BI218" s="205">
        <f t="shared" si="52"/>
        <v>0</v>
      </c>
      <c r="BJ218" s="18" t="s">
        <v>80</v>
      </c>
      <c r="BK218" s="205">
        <f t="shared" si="53"/>
        <v>0</v>
      </c>
      <c r="BL218" s="18" t="s">
        <v>212</v>
      </c>
      <c r="BM218" s="204" t="s">
        <v>2909</v>
      </c>
    </row>
    <row r="219" spans="1:65" s="2" customFormat="1" ht="16.5" customHeight="1">
      <c r="A219" s="35"/>
      <c r="B219" s="36"/>
      <c r="C219" s="193" t="s">
        <v>3195</v>
      </c>
      <c r="D219" s="193" t="s">
        <v>208</v>
      </c>
      <c r="E219" s="194" t="s">
        <v>6288</v>
      </c>
      <c r="F219" s="195" t="s">
        <v>6289</v>
      </c>
      <c r="G219" s="196" t="s">
        <v>220</v>
      </c>
      <c r="H219" s="197">
        <v>166</v>
      </c>
      <c r="I219" s="198"/>
      <c r="J219" s="199">
        <f t="shared" si="44"/>
        <v>0</v>
      </c>
      <c r="K219" s="195" t="s">
        <v>19</v>
      </c>
      <c r="L219" s="40"/>
      <c r="M219" s="200" t="s">
        <v>19</v>
      </c>
      <c r="N219" s="201" t="s">
        <v>43</v>
      </c>
      <c r="O219" s="65"/>
      <c r="P219" s="202">
        <f t="shared" si="45"/>
        <v>0</v>
      </c>
      <c r="Q219" s="202">
        <v>0</v>
      </c>
      <c r="R219" s="202">
        <f t="shared" si="46"/>
        <v>0</v>
      </c>
      <c r="S219" s="202">
        <v>0</v>
      </c>
      <c r="T219" s="203">
        <f t="shared" si="47"/>
        <v>0</v>
      </c>
      <c r="U219" s="35"/>
      <c r="V219" s="35"/>
      <c r="W219" s="35"/>
      <c r="X219" s="35"/>
      <c r="Y219" s="35"/>
      <c r="Z219" s="35"/>
      <c r="AA219" s="35"/>
      <c r="AB219" s="35"/>
      <c r="AC219" s="35"/>
      <c r="AD219" s="35"/>
      <c r="AE219" s="35"/>
      <c r="AR219" s="204" t="s">
        <v>212</v>
      </c>
      <c r="AT219" s="204" t="s">
        <v>208</v>
      </c>
      <c r="AU219" s="204" t="s">
        <v>82</v>
      </c>
      <c r="AY219" s="18" t="s">
        <v>206</v>
      </c>
      <c r="BE219" s="205">
        <f t="shared" si="48"/>
        <v>0</v>
      </c>
      <c r="BF219" s="205">
        <f t="shared" si="49"/>
        <v>0</v>
      </c>
      <c r="BG219" s="205">
        <f t="shared" si="50"/>
        <v>0</v>
      </c>
      <c r="BH219" s="205">
        <f t="shared" si="51"/>
        <v>0</v>
      </c>
      <c r="BI219" s="205">
        <f t="shared" si="52"/>
        <v>0</v>
      </c>
      <c r="BJ219" s="18" t="s">
        <v>80</v>
      </c>
      <c r="BK219" s="205">
        <f t="shared" si="53"/>
        <v>0</v>
      </c>
      <c r="BL219" s="18" t="s">
        <v>212</v>
      </c>
      <c r="BM219" s="204" t="s">
        <v>2919</v>
      </c>
    </row>
    <row r="220" spans="1:65" s="2" customFormat="1" ht="16.5" customHeight="1">
      <c r="A220" s="35"/>
      <c r="B220" s="36"/>
      <c r="C220" s="193" t="s">
        <v>3201</v>
      </c>
      <c r="D220" s="193" t="s">
        <v>208</v>
      </c>
      <c r="E220" s="194" t="s">
        <v>6290</v>
      </c>
      <c r="F220" s="195" t="s">
        <v>6291</v>
      </c>
      <c r="G220" s="196" t="s">
        <v>220</v>
      </c>
      <c r="H220" s="197">
        <v>67</v>
      </c>
      <c r="I220" s="198"/>
      <c r="J220" s="199">
        <f t="shared" si="44"/>
        <v>0</v>
      </c>
      <c r="K220" s="195" t="s">
        <v>19</v>
      </c>
      <c r="L220" s="40"/>
      <c r="M220" s="200" t="s">
        <v>19</v>
      </c>
      <c r="N220" s="201" t="s">
        <v>43</v>
      </c>
      <c r="O220" s="65"/>
      <c r="P220" s="202">
        <f t="shared" si="45"/>
        <v>0</v>
      </c>
      <c r="Q220" s="202">
        <v>0</v>
      </c>
      <c r="R220" s="202">
        <f t="shared" si="46"/>
        <v>0</v>
      </c>
      <c r="S220" s="202">
        <v>0</v>
      </c>
      <c r="T220" s="203">
        <f t="shared" si="47"/>
        <v>0</v>
      </c>
      <c r="U220" s="35"/>
      <c r="V220" s="35"/>
      <c r="W220" s="35"/>
      <c r="X220" s="35"/>
      <c r="Y220" s="35"/>
      <c r="Z220" s="35"/>
      <c r="AA220" s="35"/>
      <c r="AB220" s="35"/>
      <c r="AC220" s="35"/>
      <c r="AD220" s="35"/>
      <c r="AE220" s="35"/>
      <c r="AR220" s="204" t="s">
        <v>212</v>
      </c>
      <c r="AT220" s="204" t="s">
        <v>208</v>
      </c>
      <c r="AU220" s="204" t="s">
        <v>82</v>
      </c>
      <c r="AY220" s="18" t="s">
        <v>206</v>
      </c>
      <c r="BE220" s="205">
        <f t="shared" si="48"/>
        <v>0</v>
      </c>
      <c r="BF220" s="205">
        <f t="shared" si="49"/>
        <v>0</v>
      </c>
      <c r="BG220" s="205">
        <f t="shared" si="50"/>
        <v>0</v>
      </c>
      <c r="BH220" s="205">
        <f t="shared" si="51"/>
        <v>0</v>
      </c>
      <c r="BI220" s="205">
        <f t="shared" si="52"/>
        <v>0</v>
      </c>
      <c r="BJ220" s="18" t="s">
        <v>80</v>
      </c>
      <c r="BK220" s="205">
        <f t="shared" si="53"/>
        <v>0</v>
      </c>
      <c r="BL220" s="18" t="s">
        <v>212</v>
      </c>
      <c r="BM220" s="204" t="s">
        <v>2928</v>
      </c>
    </row>
    <row r="221" spans="1:65" s="2" customFormat="1" ht="16.5" customHeight="1">
      <c r="A221" s="35"/>
      <c r="B221" s="36"/>
      <c r="C221" s="193" t="s">
        <v>3207</v>
      </c>
      <c r="D221" s="193" t="s">
        <v>208</v>
      </c>
      <c r="E221" s="194" t="s">
        <v>6292</v>
      </c>
      <c r="F221" s="195" t="s">
        <v>6293</v>
      </c>
      <c r="G221" s="196" t="s">
        <v>220</v>
      </c>
      <c r="H221" s="197">
        <v>76</v>
      </c>
      <c r="I221" s="198"/>
      <c r="J221" s="199">
        <f t="shared" si="44"/>
        <v>0</v>
      </c>
      <c r="K221" s="195" t="s">
        <v>19</v>
      </c>
      <c r="L221" s="40"/>
      <c r="M221" s="200" t="s">
        <v>19</v>
      </c>
      <c r="N221" s="201" t="s">
        <v>43</v>
      </c>
      <c r="O221" s="65"/>
      <c r="P221" s="202">
        <f t="shared" si="45"/>
        <v>0</v>
      </c>
      <c r="Q221" s="202">
        <v>0</v>
      </c>
      <c r="R221" s="202">
        <f t="shared" si="46"/>
        <v>0</v>
      </c>
      <c r="S221" s="202">
        <v>0</v>
      </c>
      <c r="T221" s="203">
        <f t="shared" si="47"/>
        <v>0</v>
      </c>
      <c r="U221" s="35"/>
      <c r="V221" s="35"/>
      <c r="W221" s="35"/>
      <c r="X221" s="35"/>
      <c r="Y221" s="35"/>
      <c r="Z221" s="35"/>
      <c r="AA221" s="35"/>
      <c r="AB221" s="35"/>
      <c r="AC221" s="35"/>
      <c r="AD221" s="35"/>
      <c r="AE221" s="35"/>
      <c r="AR221" s="204" t="s">
        <v>212</v>
      </c>
      <c r="AT221" s="204" t="s">
        <v>208</v>
      </c>
      <c r="AU221" s="204" t="s">
        <v>82</v>
      </c>
      <c r="AY221" s="18" t="s">
        <v>206</v>
      </c>
      <c r="BE221" s="205">
        <f t="shared" si="48"/>
        <v>0</v>
      </c>
      <c r="BF221" s="205">
        <f t="shared" si="49"/>
        <v>0</v>
      </c>
      <c r="BG221" s="205">
        <f t="shared" si="50"/>
        <v>0</v>
      </c>
      <c r="BH221" s="205">
        <f t="shared" si="51"/>
        <v>0</v>
      </c>
      <c r="BI221" s="205">
        <f t="shared" si="52"/>
        <v>0</v>
      </c>
      <c r="BJ221" s="18" t="s">
        <v>80</v>
      </c>
      <c r="BK221" s="205">
        <f t="shared" si="53"/>
        <v>0</v>
      </c>
      <c r="BL221" s="18" t="s">
        <v>212</v>
      </c>
      <c r="BM221" s="204" t="s">
        <v>2938</v>
      </c>
    </row>
    <row r="222" spans="1:65" s="2" customFormat="1" ht="16.5" customHeight="1">
      <c r="A222" s="35"/>
      <c r="B222" s="36"/>
      <c r="C222" s="193" t="s">
        <v>3213</v>
      </c>
      <c r="D222" s="193" t="s">
        <v>208</v>
      </c>
      <c r="E222" s="194" t="s">
        <v>6294</v>
      </c>
      <c r="F222" s="195" t="s">
        <v>6295</v>
      </c>
      <c r="G222" s="196" t="s">
        <v>220</v>
      </c>
      <c r="H222" s="197">
        <v>30</v>
      </c>
      <c r="I222" s="198"/>
      <c r="J222" s="199">
        <f t="shared" si="44"/>
        <v>0</v>
      </c>
      <c r="K222" s="195" t="s">
        <v>19</v>
      </c>
      <c r="L222" s="40"/>
      <c r="M222" s="200" t="s">
        <v>19</v>
      </c>
      <c r="N222" s="201" t="s">
        <v>43</v>
      </c>
      <c r="O222" s="65"/>
      <c r="P222" s="202">
        <f t="shared" si="45"/>
        <v>0</v>
      </c>
      <c r="Q222" s="202">
        <v>0</v>
      </c>
      <c r="R222" s="202">
        <f t="shared" si="46"/>
        <v>0</v>
      </c>
      <c r="S222" s="202">
        <v>0</v>
      </c>
      <c r="T222" s="203">
        <f t="shared" si="47"/>
        <v>0</v>
      </c>
      <c r="U222" s="35"/>
      <c r="V222" s="35"/>
      <c r="W222" s="35"/>
      <c r="X222" s="35"/>
      <c r="Y222" s="35"/>
      <c r="Z222" s="35"/>
      <c r="AA222" s="35"/>
      <c r="AB222" s="35"/>
      <c r="AC222" s="35"/>
      <c r="AD222" s="35"/>
      <c r="AE222" s="35"/>
      <c r="AR222" s="204" t="s">
        <v>212</v>
      </c>
      <c r="AT222" s="204" t="s">
        <v>208</v>
      </c>
      <c r="AU222" s="204" t="s">
        <v>82</v>
      </c>
      <c r="AY222" s="18" t="s">
        <v>206</v>
      </c>
      <c r="BE222" s="205">
        <f t="shared" si="48"/>
        <v>0</v>
      </c>
      <c r="BF222" s="205">
        <f t="shared" si="49"/>
        <v>0</v>
      </c>
      <c r="BG222" s="205">
        <f t="shared" si="50"/>
        <v>0</v>
      </c>
      <c r="BH222" s="205">
        <f t="shared" si="51"/>
        <v>0</v>
      </c>
      <c r="BI222" s="205">
        <f t="shared" si="52"/>
        <v>0</v>
      </c>
      <c r="BJ222" s="18" t="s">
        <v>80</v>
      </c>
      <c r="BK222" s="205">
        <f t="shared" si="53"/>
        <v>0</v>
      </c>
      <c r="BL222" s="18" t="s">
        <v>212</v>
      </c>
      <c r="BM222" s="204" t="s">
        <v>2950</v>
      </c>
    </row>
    <row r="223" spans="1:65" s="2" customFormat="1" ht="16.5" customHeight="1">
      <c r="A223" s="35"/>
      <c r="B223" s="36"/>
      <c r="C223" s="193" t="s">
        <v>3218</v>
      </c>
      <c r="D223" s="193" t="s">
        <v>208</v>
      </c>
      <c r="E223" s="194" t="s">
        <v>6296</v>
      </c>
      <c r="F223" s="195" t="s">
        <v>6297</v>
      </c>
      <c r="G223" s="196" t="s">
        <v>220</v>
      </c>
      <c r="H223" s="197">
        <v>15</v>
      </c>
      <c r="I223" s="198"/>
      <c r="J223" s="199">
        <f t="shared" si="44"/>
        <v>0</v>
      </c>
      <c r="K223" s="195" t="s">
        <v>19</v>
      </c>
      <c r="L223" s="40"/>
      <c r="M223" s="200" t="s">
        <v>19</v>
      </c>
      <c r="N223" s="201" t="s">
        <v>43</v>
      </c>
      <c r="O223" s="65"/>
      <c r="P223" s="202">
        <f t="shared" si="45"/>
        <v>0</v>
      </c>
      <c r="Q223" s="202">
        <v>0</v>
      </c>
      <c r="R223" s="202">
        <f t="shared" si="46"/>
        <v>0</v>
      </c>
      <c r="S223" s="202">
        <v>0</v>
      </c>
      <c r="T223" s="203">
        <f t="shared" si="47"/>
        <v>0</v>
      </c>
      <c r="U223" s="35"/>
      <c r="V223" s="35"/>
      <c r="W223" s="35"/>
      <c r="X223" s="35"/>
      <c r="Y223" s="35"/>
      <c r="Z223" s="35"/>
      <c r="AA223" s="35"/>
      <c r="AB223" s="35"/>
      <c r="AC223" s="35"/>
      <c r="AD223" s="35"/>
      <c r="AE223" s="35"/>
      <c r="AR223" s="204" t="s">
        <v>212</v>
      </c>
      <c r="AT223" s="204" t="s">
        <v>208</v>
      </c>
      <c r="AU223" s="204" t="s">
        <v>82</v>
      </c>
      <c r="AY223" s="18" t="s">
        <v>206</v>
      </c>
      <c r="BE223" s="205">
        <f t="shared" si="48"/>
        <v>0</v>
      </c>
      <c r="BF223" s="205">
        <f t="shared" si="49"/>
        <v>0</v>
      </c>
      <c r="BG223" s="205">
        <f t="shared" si="50"/>
        <v>0</v>
      </c>
      <c r="BH223" s="205">
        <f t="shared" si="51"/>
        <v>0</v>
      </c>
      <c r="BI223" s="205">
        <f t="shared" si="52"/>
        <v>0</v>
      </c>
      <c r="BJ223" s="18" t="s">
        <v>80</v>
      </c>
      <c r="BK223" s="205">
        <f t="shared" si="53"/>
        <v>0</v>
      </c>
      <c r="BL223" s="18" t="s">
        <v>212</v>
      </c>
      <c r="BM223" s="204" t="s">
        <v>2961</v>
      </c>
    </row>
    <row r="224" spans="1:65" s="2" customFormat="1" ht="16.5" customHeight="1">
      <c r="A224" s="35"/>
      <c r="B224" s="36"/>
      <c r="C224" s="193" t="s">
        <v>3225</v>
      </c>
      <c r="D224" s="193" t="s">
        <v>208</v>
      </c>
      <c r="E224" s="194" t="s">
        <v>6298</v>
      </c>
      <c r="F224" s="195" t="s">
        <v>6299</v>
      </c>
      <c r="G224" s="196" t="s">
        <v>220</v>
      </c>
      <c r="H224" s="197">
        <v>32</v>
      </c>
      <c r="I224" s="198"/>
      <c r="J224" s="199">
        <f t="shared" si="44"/>
        <v>0</v>
      </c>
      <c r="K224" s="195" t="s">
        <v>19</v>
      </c>
      <c r="L224" s="40"/>
      <c r="M224" s="200" t="s">
        <v>19</v>
      </c>
      <c r="N224" s="201" t="s">
        <v>43</v>
      </c>
      <c r="O224" s="65"/>
      <c r="P224" s="202">
        <f t="shared" si="45"/>
        <v>0</v>
      </c>
      <c r="Q224" s="202">
        <v>0</v>
      </c>
      <c r="R224" s="202">
        <f t="shared" si="46"/>
        <v>0</v>
      </c>
      <c r="S224" s="202">
        <v>0</v>
      </c>
      <c r="T224" s="203">
        <f t="shared" si="47"/>
        <v>0</v>
      </c>
      <c r="U224" s="35"/>
      <c r="V224" s="35"/>
      <c r="W224" s="35"/>
      <c r="X224" s="35"/>
      <c r="Y224" s="35"/>
      <c r="Z224" s="35"/>
      <c r="AA224" s="35"/>
      <c r="AB224" s="35"/>
      <c r="AC224" s="35"/>
      <c r="AD224" s="35"/>
      <c r="AE224" s="35"/>
      <c r="AR224" s="204" t="s">
        <v>212</v>
      </c>
      <c r="AT224" s="204" t="s">
        <v>208</v>
      </c>
      <c r="AU224" s="204" t="s">
        <v>82</v>
      </c>
      <c r="AY224" s="18" t="s">
        <v>206</v>
      </c>
      <c r="BE224" s="205">
        <f t="shared" si="48"/>
        <v>0</v>
      </c>
      <c r="BF224" s="205">
        <f t="shared" si="49"/>
        <v>0</v>
      </c>
      <c r="BG224" s="205">
        <f t="shared" si="50"/>
        <v>0</v>
      </c>
      <c r="BH224" s="205">
        <f t="shared" si="51"/>
        <v>0</v>
      </c>
      <c r="BI224" s="205">
        <f t="shared" si="52"/>
        <v>0</v>
      </c>
      <c r="BJ224" s="18" t="s">
        <v>80</v>
      </c>
      <c r="BK224" s="205">
        <f t="shared" si="53"/>
        <v>0</v>
      </c>
      <c r="BL224" s="18" t="s">
        <v>212</v>
      </c>
      <c r="BM224" s="204" t="s">
        <v>2972</v>
      </c>
    </row>
    <row r="225" spans="1:65" s="2" customFormat="1" ht="16.5" customHeight="1">
      <c r="A225" s="35"/>
      <c r="B225" s="36"/>
      <c r="C225" s="193" t="s">
        <v>3230</v>
      </c>
      <c r="D225" s="193" t="s">
        <v>208</v>
      </c>
      <c r="E225" s="194" t="s">
        <v>6300</v>
      </c>
      <c r="F225" s="195" t="s">
        <v>6301</v>
      </c>
      <c r="G225" s="196" t="s">
        <v>220</v>
      </c>
      <c r="H225" s="197">
        <v>40</v>
      </c>
      <c r="I225" s="198"/>
      <c r="J225" s="199">
        <f t="shared" si="44"/>
        <v>0</v>
      </c>
      <c r="K225" s="195" t="s">
        <v>19</v>
      </c>
      <c r="L225" s="40"/>
      <c r="M225" s="200" t="s">
        <v>19</v>
      </c>
      <c r="N225" s="201" t="s">
        <v>43</v>
      </c>
      <c r="O225" s="65"/>
      <c r="P225" s="202">
        <f t="shared" si="45"/>
        <v>0</v>
      </c>
      <c r="Q225" s="202">
        <v>0</v>
      </c>
      <c r="R225" s="202">
        <f t="shared" si="46"/>
        <v>0</v>
      </c>
      <c r="S225" s="202">
        <v>0</v>
      </c>
      <c r="T225" s="203">
        <f t="shared" si="47"/>
        <v>0</v>
      </c>
      <c r="U225" s="35"/>
      <c r="V225" s="35"/>
      <c r="W225" s="35"/>
      <c r="X225" s="35"/>
      <c r="Y225" s="35"/>
      <c r="Z225" s="35"/>
      <c r="AA225" s="35"/>
      <c r="AB225" s="35"/>
      <c r="AC225" s="35"/>
      <c r="AD225" s="35"/>
      <c r="AE225" s="35"/>
      <c r="AR225" s="204" t="s">
        <v>212</v>
      </c>
      <c r="AT225" s="204" t="s">
        <v>208</v>
      </c>
      <c r="AU225" s="204" t="s">
        <v>82</v>
      </c>
      <c r="AY225" s="18" t="s">
        <v>206</v>
      </c>
      <c r="BE225" s="205">
        <f t="shared" si="48"/>
        <v>0</v>
      </c>
      <c r="BF225" s="205">
        <f t="shared" si="49"/>
        <v>0</v>
      </c>
      <c r="BG225" s="205">
        <f t="shared" si="50"/>
        <v>0</v>
      </c>
      <c r="BH225" s="205">
        <f t="shared" si="51"/>
        <v>0</v>
      </c>
      <c r="BI225" s="205">
        <f t="shared" si="52"/>
        <v>0</v>
      </c>
      <c r="BJ225" s="18" t="s">
        <v>80</v>
      </c>
      <c r="BK225" s="205">
        <f t="shared" si="53"/>
        <v>0</v>
      </c>
      <c r="BL225" s="18" t="s">
        <v>212</v>
      </c>
      <c r="BM225" s="204" t="s">
        <v>2983</v>
      </c>
    </row>
    <row r="226" spans="1:65" s="2" customFormat="1" ht="16.5" customHeight="1">
      <c r="A226" s="35"/>
      <c r="B226" s="36"/>
      <c r="C226" s="193" t="s">
        <v>3235</v>
      </c>
      <c r="D226" s="193" t="s">
        <v>208</v>
      </c>
      <c r="E226" s="194" t="s">
        <v>6302</v>
      </c>
      <c r="F226" s="195" t="s">
        <v>6303</v>
      </c>
      <c r="G226" s="196" t="s">
        <v>220</v>
      </c>
      <c r="H226" s="197">
        <v>582</v>
      </c>
      <c r="I226" s="198"/>
      <c r="J226" s="199">
        <f t="shared" si="44"/>
        <v>0</v>
      </c>
      <c r="K226" s="195" t="s">
        <v>19</v>
      </c>
      <c r="L226" s="40"/>
      <c r="M226" s="200" t="s">
        <v>19</v>
      </c>
      <c r="N226" s="201" t="s">
        <v>43</v>
      </c>
      <c r="O226" s="65"/>
      <c r="P226" s="202">
        <f t="shared" si="45"/>
        <v>0</v>
      </c>
      <c r="Q226" s="202">
        <v>0</v>
      </c>
      <c r="R226" s="202">
        <f t="shared" si="46"/>
        <v>0</v>
      </c>
      <c r="S226" s="202">
        <v>0</v>
      </c>
      <c r="T226" s="203">
        <f t="shared" si="47"/>
        <v>0</v>
      </c>
      <c r="U226" s="35"/>
      <c r="V226" s="35"/>
      <c r="W226" s="35"/>
      <c r="X226" s="35"/>
      <c r="Y226" s="35"/>
      <c r="Z226" s="35"/>
      <c r="AA226" s="35"/>
      <c r="AB226" s="35"/>
      <c r="AC226" s="35"/>
      <c r="AD226" s="35"/>
      <c r="AE226" s="35"/>
      <c r="AR226" s="204" t="s">
        <v>212</v>
      </c>
      <c r="AT226" s="204" t="s">
        <v>208</v>
      </c>
      <c r="AU226" s="204" t="s">
        <v>82</v>
      </c>
      <c r="AY226" s="18" t="s">
        <v>206</v>
      </c>
      <c r="BE226" s="205">
        <f t="shared" si="48"/>
        <v>0</v>
      </c>
      <c r="BF226" s="205">
        <f t="shared" si="49"/>
        <v>0</v>
      </c>
      <c r="BG226" s="205">
        <f t="shared" si="50"/>
        <v>0</v>
      </c>
      <c r="BH226" s="205">
        <f t="shared" si="51"/>
        <v>0</v>
      </c>
      <c r="BI226" s="205">
        <f t="shared" si="52"/>
        <v>0</v>
      </c>
      <c r="BJ226" s="18" t="s">
        <v>80</v>
      </c>
      <c r="BK226" s="205">
        <f t="shared" si="53"/>
        <v>0</v>
      </c>
      <c r="BL226" s="18" t="s">
        <v>212</v>
      </c>
      <c r="BM226" s="204" t="s">
        <v>2995</v>
      </c>
    </row>
    <row r="227" spans="1:65" s="2" customFormat="1" ht="16.5" customHeight="1">
      <c r="A227" s="35"/>
      <c r="B227" s="36"/>
      <c r="C227" s="193" t="s">
        <v>3241</v>
      </c>
      <c r="D227" s="193" t="s">
        <v>208</v>
      </c>
      <c r="E227" s="194" t="s">
        <v>6304</v>
      </c>
      <c r="F227" s="195" t="s">
        <v>6305</v>
      </c>
      <c r="G227" s="196" t="s">
        <v>220</v>
      </c>
      <c r="H227" s="197">
        <v>215</v>
      </c>
      <c r="I227" s="198"/>
      <c r="J227" s="199">
        <f t="shared" si="44"/>
        <v>0</v>
      </c>
      <c r="K227" s="195" t="s">
        <v>19</v>
      </c>
      <c r="L227" s="40"/>
      <c r="M227" s="200" t="s">
        <v>19</v>
      </c>
      <c r="N227" s="201" t="s">
        <v>43</v>
      </c>
      <c r="O227" s="65"/>
      <c r="P227" s="202">
        <f t="shared" si="45"/>
        <v>0</v>
      </c>
      <c r="Q227" s="202">
        <v>0</v>
      </c>
      <c r="R227" s="202">
        <f t="shared" si="46"/>
        <v>0</v>
      </c>
      <c r="S227" s="202">
        <v>0</v>
      </c>
      <c r="T227" s="203">
        <f t="shared" si="47"/>
        <v>0</v>
      </c>
      <c r="U227" s="35"/>
      <c r="V227" s="35"/>
      <c r="W227" s="35"/>
      <c r="X227" s="35"/>
      <c r="Y227" s="35"/>
      <c r="Z227" s="35"/>
      <c r="AA227" s="35"/>
      <c r="AB227" s="35"/>
      <c r="AC227" s="35"/>
      <c r="AD227" s="35"/>
      <c r="AE227" s="35"/>
      <c r="AR227" s="204" t="s">
        <v>212</v>
      </c>
      <c r="AT227" s="204" t="s">
        <v>208</v>
      </c>
      <c r="AU227" s="204" t="s">
        <v>82</v>
      </c>
      <c r="AY227" s="18" t="s">
        <v>206</v>
      </c>
      <c r="BE227" s="205">
        <f t="shared" si="48"/>
        <v>0</v>
      </c>
      <c r="BF227" s="205">
        <f t="shared" si="49"/>
        <v>0</v>
      </c>
      <c r="BG227" s="205">
        <f t="shared" si="50"/>
        <v>0</v>
      </c>
      <c r="BH227" s="205">
        <f t="shared" si="51"/>
        <v>0</v>
      </c>
      <c r="BI227" s="205">
        <f t="shared" si="52"/>
        <v>0</v>
      </c>
      <c r="BJ227" s="18" t="s">
        <v>80</v>
      </c>
      <c r="BK227" s="205">
        <f t="shared" si="53"/>
        <v>0</v>
      </c>
      <c r="BL227" s="18" t="s">
        <v>212</v>
      </c>
      <c r="BM227" s="204" t="s">
        <v>3003</v>
      </c>
    </row>
    <row r="228" spans="1:65" s="2" customFormat="1" ht="16.5" customHeight="1">
      <c r="A228" s="35"/>
      <c r="B228" s="36"/>
      <c r="C228" s="193" t="s">
        <v>3246</v>
      </c>
      <c r="D228" s="193" t="s">
        <v>208</v>
      </c>
      <c r="E228" s="194" t="s">
        <v>6306</v>
      </c>
      <c r="F228" s="195" t="s">
        <v>6307</v>
      </c>
      <c r="G228" s="196" t="s">
        <v>220</v>
      </c>
      <c r="H228" s="197">
        <v>150</v>
      </c>
      <c r="I228" s="198"/>
      <c r="J228" s="199">
        <f t="shared" si="44"/>
        <v>0</v>
      </c>
      <c r="K228" s="195" t="s">
        <v>19</v>
      </c>
      <c r="L228" s="40"/>
      <c r="M228" s="200" t="s">
        <v>19</v>
      </c>
      <c r="N228" s="201" t="s">
        <v>43</v>
      </c>
      <c r="O228" s="65"/>
      <c r="P228" s="202">
        <f t="shared" si="45"/>
        <v>0</v>
      </c>
      <c r="Q228" s="202">
        <v>0</v>
      </c>
      <c r="R228" s="202">
        <f t="shared" si="46"/>
        <v>0</v>
      </c>
      <c r="S228" s="202">
        <v>0</v>
      </c>
      <c r="T228" s="203">
        <f t="shared" si="47"/>
        <v>0</v>
      </c>
      <c r="U228" s="35"/>
      <c r="V228" s="35"/>
      <c r="W228" s="35"/>
      <c r="X228" s="35"/>
      <c r="Y228" s="35"/>
      <c r="Z228" s="35"/>
      <c r="AA228" s="35"/>
      <c r="AB228" s="35"/>
      <c r="AC228" s="35"/>
      <c r="AD228" s="35"/>
      <c r="AE228" s="35"/>
      <c r="AR228" s="204" t="s">
        <v>212</v>
      </c>
      <c r="AT228" s="204" t="s">
        <v>208</v>
      </c>
      <c r="AU228" s="204" t="s">
        <v>82</v>
      </c>
      <c r="AY228" s="18" t="s">
        <v>206</v>
      </c>
      <c r="BE228" s="205">
        <f t="shared" si="48"/>
        <v>0</v>
      </c>
      <c r="BF228" s="205">
        <f t="shared" si="49"/>
        <v>0</v>
      </c>
      <c r="BG228" s="205">
        <f t="shared" si="50"/>
        <v>0</v>
      </c>
      <c r="BH228" s="205">
        <f t="shared" si="51"/>
        <v>0</v>
      </c>
      <c r="BI228" s="205">
        <f t="shared" si="52"/>
        <v>0</v>
      </c>
      <c r="BJ228" s="18" t="s">
        <v>80</v>
      </c>
      <c r="BK228" s="205">
        <f t="shared" si="53"/>
        <v>0</v>
      </c>
      <c r="BL228" s="18" t="s">
        <v>212</v>
      </c>
      <c r="BM228" s="204" t="s">
        <v>3015</v>
      </c>
    </row>
    <row r="229" spans="1:65" s="2" customFormat="1" ht="16.5" customHeight="1">
      <c r="A229" s="35"/>
      <c r="B229" s="36"/>
      <c r="C229" s="193" t="s">
        <v>3253</v>
      </c>
      <c r="D229" s="193" t="s">
        <v>208</v>
      </c>
      <c r="E229" s="194" t="s">
        <v>6308</v>
      </c>
      <c r="F229" s="195" t="s">
        <v>6309</v>
      </c>
      <c r="G229" s="196" t="s">
        <v>220</v>
      </c>
      <c r="H229" s="197">
        <v>35</v>
      </c>
      <c r="I229" s="198"/>
      <c r="J229" s="199">
        <f t="shared" si="44"/>
        <v>0</v>
      </c>
      <c r="K229" s="195" t="s">
        <v>19</v>
      </c>
      <c r="L229" s="40"/>
      <c r="M229" s="200" t="s">
        <v>19</v>
      </c>
      <c r="N229" s="201" t="s">
        <v>43</v>
      </c>
      <c r="O229" s="65"/>
      <c r="P229" s="202">
        <f t="shared" si="45"/>
        <v>0</v>
      </c>
      <c r="Q229" s="202">
        <v>0</v>
      </c>
      <c r="R229" s="202">
        <f t="shared" si="46"/>
        <v>0</v>
      </c>
      <c r="S229" s="202">
        <v>0</v>
      </c>
      <c r="T229" s="203">
        <f t="shared" si="47"/>
        <v>0</v>
      </c>
      <c r="U229" s="35"/>
      <c r="V229" s="35"/>
      <c r="W229" s="35"/>
      <c r="X229" s="35"/>
      <c r="Y229" s="35"/>
      <c r="Z229" s="35"/>
      <c r="AA229" s="35"/>
      <c r="AB229" s="35"/>
      <c r="AC229" s="35"/>
      <c r="AD229" s="35"/>
      <c r="AE229" s="35"/>
      <c r="AR229" s="204" t="s">
        <v>212</v>
      </c>
      <c r="AT229" s="204" t="s">
        <v>208</v>
      </c>
      <c r="AU229" s="204" t="s">
        <v>82</v>
      </c>
      <c r="AY229" s="18" t="s">
        <v>206</v>
      </c>
      <c r="BE229" s="205">
        <f t="shared" si="48"/>
        <v>0</v>
      </c>
      <c r="BF229" s="205">
        <f t="shared" si="49"/>
        <v>0</v>
      </c>
      <c r="BG229" s="205">
        <f t="shared" si="50"/>
        <v>0</v>
      </c>
      <c r="BH229" s="205">
        <f t="shared" si="51"/>
        <v>0</v>
      </c>
      <c r="BI229" s="205">
        <f t="shared" si="52"/>
        <v>0</v>
      </c>
      <c r="BJ229" s="18" t="s">
        <v>80</v>
      </c>
      <c r="BK229" s="205">
        <f t="shared" si="53"/>
        <v>0</v>
      </c>
      <c r="BL229" s="18" t="s">
        <v>212</v>
      </c>
      <c r="BM229" s="204" t="s">
        <v>3034</v>
      </c>
    </row>
    <row r="230" spans="1:65" s="2" customFormat="1" ht="16.5" customHeight="1">
      <c r="A230" s="35"/>
      <c r="B230" s="36"/>
      <c r="C230" s="193" t="s">
        <v>3260</v>
      </c>
      <c r="D230" s="193" t="s">
        <v>208</v>
      </c>
      <c r="E230" s="194" t="s">
        <v>6310</v>
      </c>
      <c r="F230" s="195" t="s">
        <v>6311</v>
      </c>
      <c r="G230" s="196" t="s">
        <v>220</v>
      </c>
      <c r="H230" s="197">
        <v>813</v>
      </c>
      <c r="I230" s="198"/>
      <c r="J230" s="199">
        <f t="shared" si="44"/>
        <v>0</v>
      </c>
      <c r="K230" s="195" t="s">
        <v>19</v>
      </c>
      <c r="L230" s="40"/>
      <c r="M230" s="200" t="s">
        <v>19</v>
      </c>
      <c r="N230" s="201" t="s">
        <v>43</v>
      </c>
      <c r="O230" s="65"/>
      <c r="P230" s="202">
        <f t="shared" si="45"/>
        <v>0</v>
      </c>
      <c r="Q230" s="202">
        <v>0</v>
      </c>
      <c r="R230" s="202">
        <f t="shared" si="46"/>
        <v>0</v>
      </c>
      <c r="S230" s="202">
        <v>0</v>
      </c>
      <c r="T230" s="203">
        <f t="shared" si="47"/>
        <v>0</v>
      </c>
      <c r="U230" s="35"/>
      <c r="V230" s="35"/>
      <c r="W230" s="35"/>
      <c r="X230" s="35"/>
      <c r="Y230" s="35"/>
      <c r="Z230" s="35"/>
      <c r="AA230" s="35"/>
      <c r="AB230" s="35"/>
      <c r="AC230" s="35"/>
      <c r="AD230" s="35"/>
      <c r="AE230" s="35"/>
      <c r="AR230" s="204" t="s">
        <v>212</v>
      </c>
      <c r="AT230" s="204" t="s">
        <v>208</v>
      </c>
      <c r="AU230" s="204" t="s">
        <v>82</v>
      </c>
      <c r="AY230" s="18" t="s">
        <v>206</v>
      </c>
      <c r="BE230" s="205">
        <f t="shared" si="48"/>
        <v>0</v>
      </c>
      <c r="BF230" s="205">
        <f t="shared" si="49"/>
        <v>0</v>
      </c>
      <c r="BG230" s="205">
        <f t="shared" si="50"/>
        <v>0</v>
      </c>
      <c r="BH230" s="205">
        <f t="shared" si="51"/>
        <v>0</v>
      </c>
      <c r="BI230" s="205">
        <f t="shared" si="52"/>
        <v>0</v>
      </c>
      <c r="BJ230" s="18" t="s">
        <v>80</v>
      </c>
      <c r="BK230" s="205">
        <f t="shared" si="53"/>
        <v>0</v>
      </c>
      <c r="BL230" s="18" t="s">
        <v>212</v>
      </c>
      <c r="BM230" s="204" t="s">
        <v>3045</v>
      </c>
    </row>
    <row r="231" spans="1:65" s="2" customFormat="1" ht="16.5" customHeight="1">
      <c r="A231" s="35"/>
      <c r="B231" s="36"/>
      <c r="C231" s="193" t="s">
        <v>3265</v>
      </c>
      <c r="D231" s="193" t="s">
        <v>208</v>
      </c>
      <c r="E231" s="194" t="s">
        <v>6312</v>
      </c>
      <c r="F231" s="195" t="s">
        <v>6313</v>
      </c>
      <c r="G231" s="196" t="s">
        <v>220</v>
      </c>
      <c r="H231" s="197">
        <v>190</v>
      </c>
      <c r="I231" s="198"/>
      <c r="J231" s="199">
        <f t="shared" si="44"/>
        <v>0</v>
      </c>
      <c r="K231" s="195" t="s">
        <v>19</v>
      </c>
      <c r="L231" s="40"/>
      <c r="M231" s="200" t="s">
        <v>19</v>
      </c>
      <c r="N231" s="201" t="s">
        <v>43</v>
      </c>
      <c r="O231" s="65"/>
      <c r="P231" s="202">
        <f t="shared" si="45"/>
        <v>0</v>
      </c>
      <c r="Q231" s="202">
        <v>0</v>
      </c>
      <c r="R231" s="202">
        <f t="shared" si="46"/>
        <v>0</v>
      </c>
      <c r="S231" s="202">
        <v>0</v>
      </c>
      <c r="T231" s="203">
        <f t="shared" si="47"/>
        <v>0</v>
      </c>
      <c r="U231" s="35"/>
      <c r="V231" s="35"/>
      <c r="W231" s="35"/>
      <c r="X231" s="35"/>
      <c r="Y231" s="35"/>
      <c r="Z231" s="35"/>
      <c r="AA231" s="35"/>
      <c r="AB231" s="35"/>
      <c r="AC231" s="35"/>
      <c r="AD231" s="35"/>
      <c r="AE231" s="35"/>
      <c r="AR231" s="204" t="s">
        <v>212</v>
      </c>
      <c r="AT231" s="204" t="s">
        <v>208</v>
      </c>
      <c r="AU231" s="204" t="s">
        <v>82</v>
      </c>
      <c r="AY231" s="18" t="s">
        <v>206</v>
      </c>
      <c r="BE231" s="205">
        <f t="shared" si="48"/>
        <v>0</v>
      </c>
      <c r="BF231" s="205">
        <f t="shared" si="49"/>
        <v>0</v>
      </c>
      <c r="BG231" s="205">
        <f t="shared" si="50"/>
        <v>0</v>
      </c>
      <c r="BH231" s="205">
        <f t="shared" si="51"/>
        <v>0</v>
      </c>
      <c r="BI231" s="205">
        <f t="shared" si="52"/>
        <v>0</v>
      </c>
      <c r="BJ231" s="18" t="s">
        <v>80</v>
      </c>
      <c r="BK231" s="205">
        <f t="shared" si="53"/>
        <v>0</v>
      </c>
      <c r="BL231" s="18" t="s">
        <v>212</v>
      </c>
      <c r="BM231" s="204" t="s">
        <v>3058</v>
      </c>
    </row>
    <row r="232" spans="1:65" s="2" customFormat="1" ht="16.5" customHeight="1">
      <c r="A232" s="35"/>
      <c r="B232" s="36"/>
      <c r="C232" s="193" t="s">
        <v>3270</v>
      </c>
      <c r="D232" s="193" t="s">
        <v>208</v>
      </c>
      <c r="E232" s="194" t="s">
        <v>6314</v>
      </c>
      <c r="F232" s="195" t="s">
        <v>6315</v>
      </c>
      <c r="G232" s="196" t="s">
        <v>220</v>
      </c>
      <c r="H232" s="197">
        <v>97</v>
      </c>
      <c r="I232" s="198"/>
      <c r="J232" s="199">
        <f t="shared" si="44"/>
        <v>0</v>
      </c>
      <c r="K232" s="195" t="s">
        <v>19</v>
      </c>
      <c r="L232" s="40"/>
      <c r="M232" s="200" t="s">
        <v>19</v>
      </c>
      <c r="N232" s="201" t="s">
        <v>43</v>
      </c>
      <c r="O232" s="65"/>
      <c r="P232" s="202">
        <f t="shared" si="45"/>
        <v>0</v>
      </c>
      <c r="Q232" s="202">
        <v>0</v>
      </c>
      <c r="R232" s="202">
        <f t="shared" si="46"/>
        <v>0</v>
      </c>
      <c r="S232" s="202">
        <v>0</v>
      </c>
      <c r="T232" s="203">
        <f t="shared" si="47"/>
        <v>0</v>
      </c>
      <c r="U232" s="35"/>
      <c r="V232" s="35"/>
      <c r="W232" s="35"/>
      <c r="X232" s="35"/>
      <c r="Y232" s="35"/>
      <c r="Z232" s="35"/>
      <c r="AA232" s="35"/>
      <c r="AB232" s="35"/>
      <c r="AC232" s="35"/>
      <c r="AD232" s="35"/>
      <c r="AE232" s="35"/>
      <c r="AR232" s="204" t="s">
        <v>212</v>
      </c>
      <c r="AT232" s="204" t="s">
        <v>208</v>
      </c>
      <c r="AU232" s="204" t="s">
        <v>82</v>
      </c>
      <c r="AY232" s="18" t="s">
        <v>206</v>
      </c>
      <c r="BE232" s="205">
        <f t="shared" si="48"/>
        <v>0</v>
      </c>
      <c r="BF232" s="205">
        <f t="shared" si="49"/>
        <v>0</v>
      </c>
      <c r="BG232" s="205">
        <f t="shared" si="50"/>
        <v>0</v>
      </c>
      <c r="BH232" s="205">
        <f t="shared" si="51"/>
        <v>0</v>
      </c>
      <c r="BI232" s="205">
        <f t="shared" si="52"/>
        <v>0</v>
      </c>
      <c r="BJ232" s="18" t="s">
        <v>80</v>
      </c>
      <c r="BK232" s="205">
        <f t="shared" si="53"/>
        <v>0</v>
      </c>
      <c r="BL232" s="18" t="s">
        <v>212</v>
      </c>
      <c r="BM232" s="204" t="s">
        <v>3069</v>
      </c>
    </row>
    <row r="233" spans="1:65" s="2" customFormat="1" ht="16.5" customHeight="1">
      <c r="A233" s="35"/>
      <c r="B233" s="36"/>
      <c r="C233" s="193" t="s">
        <v>3275</v>
      </c>
      <c r="D233" s="193" t="s">
        <v>208</v>
      </c>
      <c r="E233" s="194" t="s">
        <v>6316</v>
      </c>
      <c r="F233" s="195" t="s">
        <v>6317</v>
      </c>
      <c r="G233" s="196" t="s">
        <v>220</v>
      </c>
      <c r="H233" s="197">
        <v>8</v>
      </c>
      <c r="I233" s="198"/>
      <c r="J233" s="199">
        <f t="shared" si="44"/>
        <v>0</v>
      </c>
      <c r="K233" s="195" t="s">
        <v>19</v>
      </c>
      <c r="L233" s="40"/>
      <c r="M233" s="200" t="s">
        <v>19</v>
      </c>
      <c r="N233" s="201" t="s">
        <v>43</v>
      </c>
      <c r="O233" s="65"/>
      <c r="P233" s="202">
        <f t="shared" si="45"/>
        <v>0</v>
      </c>
      <c r="Q233" s="202">
        <v>0</v>
      </c>
      <c r="R233" s="202">
        <f t="shared" si="46"/>
        <v>0</v>
      </c>
      <c r="S233" s="202">
        <v>0</v>
      </c>
      <c r="T233" s="203">
        <f t="shared" si="47"/>
        <v>0</v>
      </c>
      <c r="U233" s="35"/>
      <c r="V233" s="35"/>
      <c r="W233" s="35"/>
      <c r="X233" s="35"/>
      <c r="Y233" s="35"/>
      <c r="Z233" s="35"/>
      <c r="AA233" s="35"/>
      <c r="AB233" s="35"/>
      <c r="AC233" s="35"/>
      <c r="AD233" s="35"/>
      <c r="AE233" s="35"/>
      <c r="AR233" s="204" t="s">
        <v>212</v>
      </c>
      <c r="AT233" s="204" t="s">
        <v>208</v>
      </c>
      <c r="AU233" s="204" t="s">
        <v>82</v>
      </c>
      <c r="AY233" s="18" t="s">
        <v>206</v>
      </c>
      <c r="BE233" s="205">
        <f t="shared" si="48"/>
        <v>0</v>
      </c>
      <c r="BF233" s="205">
        <f t="shared" si="49"/>
        <v>0</v>
      </c>
      <c r="BG233" s="205">
        <f t="shared" si="50"/>
        <v>0</v>
      </c>
      <c r="BH233" s="205">
        <f t="shared" si="51"/>
        <v>0</v>
      </c>
      <c r="BI233" s="205">
        <f t="shared" si="52"/>
        <v>0</v>
      </c>
      <c r="BJ233" s="18" t="s">
        <v>80</v>
      </c>
      <c r="BK233" s="205">
        <f t="shared" si="53"/>
        <v>0</v>
      </c>
      <c r="BL233" s="18" t="s">
        <v>212</v>
      </c>
      <c r="BM233" s="204" t="s">
        <v>3079</v>
      </c>
    </row>
    <row r="234" spans="1:65" s="2" customFormat="1" ht="16.5" customHeight="1">
      <c r="A234" s="35"/>
      <c r="B234" s="36"/>
      <c r="C234" s="193" t="s">
        <v>3280</v>
      </c>
      <c r="D234" s="193" t="s">
        <v>208</v>
      </c>
      <c r="E234" s="194" t="s">
        <v>6318</v>
      </c>
      <c r="F234" s="195" t="s">
        <v>6319</v>
      </c>
      <c r="G234" s="196" t="s">
        <v>862</v>
      </c>
      <c r="H234" s="197">
        <v>20</v>
      </c>
      <c r="I234" s="198"/>
      <c r="J234" s="199">
        <f t="shared" si="44"/>
        <v>0</v>
      </c>
      <c r="K234" s="195" t="s">
        <v>19</v>
      </c>
      <c r="L234" s="40"/>
      <c r="M234" s="200" t="s">
        <v>19</v>
      </c>
      <c r="N234" s="201" t="s">
        <v>43</v>
      </c>
      <c r="O234" s="65"/>
      <c r="P234" s="202">
        <f t="shared" si="45"/>
        <v>0</v>
      </c>
      <c r="Q234" s="202">
        <v>0</v>
      </c>
      <c r="R234" s="202">
        <f t="shared" si="46"/>
        <v>0</v>
      </c>
      <c r="S234" s="202">
        <v>0</v>
      </c>
      <c r="T234" s="203">
        <f t="shared" si="47"/>
        <v>0</v>
      </c>
      <c r="U234" s="35"/>
      <c r="V234" s="35"/>
      <c r="W234" s="35"/>
      <c r="X234" s="35"/>
      <c r="Y234" s="35"/>
      <c r="Z234" s="35"/>
      <c r="AA234" s="35"/>
      <c r="AB234" s="35"/>
      <c r="AC234" s="35"/>
      <c r="AD234" s="35"/>
      <c r="AE234" s="35"/>
      <c r="AR234" s="204" t="s">
        <v>212</v>
      </c>
      <c r="AT234" s="204" t="s">
        <v>208</v>
      </c>
      <c r="AU234" s="204" t="s">
        <v>82</v>
      </c>
      <c r="AY234" s="18" t="s">
        <v>206</v>
      </c>
      <c r="BE234" s="205">
        <f t="shared" si="48"/>
        <v>0</v>
      </c>
      <c r="BF234" s="205">
        <f t="shared" si="49"/>
        <v>0</v>
      </c>
      <c r="BG234" s="205">
        <f t="shared" si="50"/>
        <v>0</v>
      </c>
      <c r="BH234" s="205">
        <f t="shared" si="51"/>
        <v>0</v>
      </c>
      <c r="BI234" s="205">
        <f t="shared" si="52"/>
        <v>0</v>
      </c>
      <c r="BJ234" s="18" t="s">
        <v>80</v>
      </c>
      <c r="BK234" s="205">
        <f t="shared" si="53"/>
        <v>0</v>
      </c>
      <c r="BL234" s="18" t="s">
        <v>212</v>
      </c>
      <c r="BM234" s="204" t="s">
        <v>3090</v>
      </c>
    </row>
    <row r="235" spans="1:65" s="2" customFormat="1" ht="16.5" customHeight="1">
      <c r="A235" s="35"/>
      <c r="B235" s="36"/>
      <c r="C235" s="193" t="s">
        <v>3285</v>
      </c>
      <c r="D235" s="193" t="s">
        <v>208</v>
      </c>
      <c r="E235" s="194" t="s">
        <v>6320</v>
      </c>
      <c r="F235" s="195" t="s">
        <v>6321</v>
      </c>
      <c r="G235" s="196" t="s">
        <v>862</v>
      </c>
      <c r="H235" s="197">
        <v>48</v>
      </c>
      <c r="I235" s="198"/>
      <c r="J235" s="199">
        <f t="shared" si="44"/>
        <v>0</v>
      </c>
      <c r="K235" s="195" t="s">
        <v>19</v>
      </c>
      <c r="L235" s="40"/>
      <c r="M235" s="200" t="s">
        <v>19</v>
      </c>
      <c r="N235" s="201" t="s">
        <v>43</v>
      </c>
      <c r="O235" s="65"/>
      <c r="P235" s="202">
        <f t="shared" si="45"/>
        <v>0</v>
      </c>
      <c r="Q235" s="202">
        <v>0</v>
      </c>
      <c r="R235" s="202">
        <f t="shared" si="46"/>
        <v>0</v>
      </c>
      <c r="S235" s="202">
        <v>0</v>
      </c>
      <c r="T235" s="203">
        <f t="shared" si="47"/>
        <v>0</v>
      </c>
      <c r="U235" s="35"/>
      <c r="V235" s="35"/>
      <c r="W235" s="35"/>
      <c r="X235" s="35"/>
      <c r="Y235" s="35"/>
      <c r="Z235" s="35"/>
      <c r="AA235" s="35"/>
      <c r="AB235" s="35"/>
      <c r="AC235" s="35"/>
      <c r="AD235" s="35"/>
      <c r="AE235" s="35"/>
      <c r="AR235" s="204" t="s">
        <v>212</v>
      </c>
      <c r="AT235" s="204" t="s">
        <v>208</v>
      </c>
      <c r="AU235" s="204" t="s">
        <v>82</v>
      </c>
      <c r="AY235" s="18" t="s">
        <v>206</v>
      </c>
      <c r="BE235" s="205">
        <f t="shared" si="48"/>
        <v>0</v>
      </c>
      <c r="BF235" s="205">
        <f t="shared" si="49"/>
        <v>0</v>
      </c>
      <c r="BG235" s="205">
        <f t="shared" si="50"/>
        <v>0</v>
      </c>
      <c r="BH235" s="205">
        <f t="shared" si="51"/>
        <v>0</v>
      </c>
      <c r="BI235" s="205">
        <f t="shared" si="52"/>
        <v>0</v>
      </c>
      <c r="BJ235" s="18" t="s">
        <v>80</v>
      </c>
      <c r="BK235" s="205">
        <f t="shared" si="53"/>
        <v>0</v>
      </c>
      <c r="BL235" s="18" t="s">
        <v>212</v>
      </c>
      <c r="BM235" s="204" t="s">
        <v>3100</v>
      </c>
    </row>
    <row r="236" spans="1:65" s="2" customFormat="1" ht="16.5" customHeight="1">
      <c r="A236" s="35"/>
      <c r="B236" s="36"/>
      <c r="C236" s="193" t="s">
        <v>3292</v>
      </c>
      <c r="D236" s="193" t="s">
        <v>208</v>
      </c>
      <c r="E236" s="194" t="s">
        <v>6322</v>
      </c>
      <c r="F236" s="195" t="s">
        <v>6323</v>
      </c>
      <c r="G236" s="196" t="s">
        <v>862</v>
      </c>
      <c r="H236" s="197">
        <v>31</v>
      </c>
      <c r="I236" s="198"/>
      <c r="J236" s="199">
        <f t="shared" si="44"/>
        <v>0</v>
      </c>
      <c r="K236" s="195" t="s">
        <v>19</v>
      </c>
      <c r="L236" s="40"/>
      <c r="M236" s="200" t="s">
        <v>19</v>
      </c>
      <c r="N236" s="201" t="s">
        <v>43</v>
      </c>
      <c r="O236" s="65"/>
      <c r="P236" s="202">
        <f t="shared" si="45"/>
        <v>0</v>
      </c>
      <c r="Q236" s="202">
        <v>0</v>
      </c>
      <c r="R236" s="202">
        <f t="shared" si="46"/>
        <v>0</v>
      </c>
      <c r="S236" s="202">
        <v>0</v>
      </c>
      <c r="T236" s="203">
        <f t="shared" si="47"/>
        <v>0</v>
      </c>
      <c r="U236" s="35"/>
      <c r="V236" s="35"/>
      <c r="W236" s="35"/>
      <c r="X236" s="35"/>
      <c r="Y236" s="35"/>
      <c r="Z236" s="35"/>
      <c r="AA236" s="35"/>
      <c r="AB236" s="35"/>
      <c r="AC236" s="35"/>
      <c r="AD236" s="35"/>
      <c r="AE236" s="35"/>
      <c r="AR236" s="204" t="s">
        <v>212</v>
      </c>
      <c r="AT236" s="204" t="s">
        <v>208</v>
      </c>
      <c r="AU236" s="204" t="s">
        <v>82</v>
      </c>
      <c r="AY236" s="18" t="s">
        <v>206</v>
      </c>
      <c r="BE236" s="205">
        <f t="shared" si="48"/>
        <v>0</v>
      </c>
      <c r="BF236" s="205">
        <f t="shared" si="49"/>
        <v>0</v>
      </c>
      <c r="BG236" s="205">
        <f t="shared" si="50"/>
        <v>0</v>
      </c>
      <c r="BH236" s="205">
        <f t="shared" si="51"/>
        <v>0</v>
      </c>
      <c r="BI236" s="205">
        <f t="shared" si="52"/>
        <v>0</v>
      </c>
      <c r="BJ236" s="18" t="s">
        <v>80</v>
      </c>
      <c r="BK236" s="205">
        <f t="shared" si="53"/>
        <v>0</v>
      </c>
      <c r="BL236" s="18" t="s">
        <v>212</v>
      </c>
      <c r="BM236" s="204" t="s">
        <v>3110</v>
      </c>
    </row>
    <row r="237" spans="1:65" s="2" customFormat="1" ht="16.5" customHeight="1">
      <c r="A237" s="35"/>
      <c r="B237" s="36"/>
      <c r="C237" s="193" t="s">
        <v>3296</v>
      </c>
      <c r="D237" s="193" t="s">
        <v>208</v>
      </c>
      <c r="E237" s="194" t="s">
        <v>6324</v>
      </c>
      <c r="F237" s="195" t="s">
        <v>6325</v>
      </c>
      <c r="G237" s="196" t="s">
        <v>862</v>
      </c>
      <c r="H237" s="197">
        <v>10</v>
      </c>
      <c r="I237" s="198"/>
      <c r="J237" s="199">
        <f t="shared" si="44"/>
        <v>0</v>
      </c>
      <c r="K237" s="195" t="s">
        <v>19</v>
      </c>
      <c r="L237" s="40"/>
      <c r="M237" s="200" t="s">
        <v>19</v>
      </c>
      <c r="N237" s="201" t="s">
        <v>43</v>
      </c>
      <c r="O237" s="65"/>
      <c r="P237" s="202">
        <f t="shared" si="45"/>
        <v>0</v>
      </c>
      <c r="Q237" s="202">
        <v>0</v>
      </c>
      <c r="R237" s="202">
        <f t="shared" si="46"/>
        <v>0</v>
      </c>
      <c r="S237" s="202">
        <v>0</v>
      </c>
      <c r="T237" s="203">
        <f t="shared" si="47"/>
        <v>0</v>
      </c>
      <c r="U237" s="35"/>
      <c r="V237" s="35"/>
      <c r="W237" s="35"/>
      <c r="X237" s="35"/>
      <c r="Y237" s="35"/>
      <c r="Z237" s="35"/>
      <c r="AA237" s="35"/>
      <c r="AB237" s="35"/>
      <c r="AC237" s="35"/>
      <c r="AD237" s="35"/>
      <c r="AE237" s="35"/>
      <c r="AR237" s="204" t="s">
        <v>212</v>
      </c>
      <c r="AT237" s="204" t="s">
        <v>208</v>
      </c>
      <c r="AU237" s="204" t="s">
        <v>82</v>
      </c>
      <c r="AY237" s="18" t="s">
        <v>206</v>
      </c>
      <c r="BE237" s="205">
        <f t="shared" si="48"/>
        <v>0</v>
      </c>
      <c r="BF237" s="205">
        <f t="shared" si="49"/>
        <v>0</v>
      </c>
      <c r="BG237" s="205">
        <f t="shared" si="50"/>
        <v>0</v>
      </c>
      <c r="BH237" s="205">
        <f t="shared" si="51"/>
        <v>0</v>
      </c>
      <c r="BI237" s="205">
        <f t="shared" si="52"/>
        <v>0</v>
      </c>
      <c r="BJ237" s="18" t="s">
        <v>80</v>
      </c>
      <c r="BK237" s="205">
        <f t="shared" si="53"/>
        <v>0</v>
      </c>
      <c r="BL237" s="18" t="s">
        <v>212</v>
      </c>
      <c r="BM237" s="204" t="s">
        <v>3120</v>
      </c>
    </row>
    <row r="238" spans="1:65" s="2" customFormat="1" ht="16.5" customHeight="1">
      <c r="A238" s="35"/>
      <c r="B238" s="36"/>
      <c r="C238" s="193" t="s">
        <v>3300</v>
      </c>
      <c r="D238" s="193" t="s">
        <v>208</v>
      </c>
      <c r="E238" s="194" t="s">
        <v>6326</v>
      </c>
      <c r="F238" s="195" t="s">
        <v>6327</v>
      </c>
      <c r="G238" s="196" t="s">
        <v>862</v>
      </c>
      <c r="H238" s="197">
        <v>2</v>
      </c>
      <c r="I238" s="198"/>
      <c r="J238" s="199">
        <f t="shared" si="44"/>
        <v>0</v>
      </c>
      <c r="K238" s="195" t="s">
        <v>19</v>
      </c>
      <c r="L238" s="40"/>
      <c r="M238" s="200" t="s">
        <v>19</v>
      </c>
      <c r="N238" s="201" t="s">
        <v>43</v>
      </c>
      <c r="O238" s="65"/>
      <c r="P238" s="202">
        <f t="shared" si="45"/>
        <v>0</v>
      </c>
      <c r="Q238" s="202">
        <v>0</v>
      </c>
      <c r="R238" s="202">
        <f t="shared" si="46"/>
        <v>0</v>
      </c>
      <c r="S238" s="202">
        <v>0</v>
      </c>
      <c r="T238" s="203">
        <f t="shared" si="47"/>
        <v>0</v>
      </c>
      <c r="U238" s="35"/>
      <c r="V238" s="35"/>
      <c r="W238" s="35"/>
      <c r="X238" s="35"/>
      <c r="Y238" s="35"/>
      <c r="Z238" s="35"/>
      <c r="AA238" s="35"/>
      <c r="AB238" s="35"/>
      <c r="AC238" s="35"/>
      <c r="AD238" s="35"/>
      <c r="AE238" s="35"/>
      <c r="AR238" s="204" t="s">
        <v>212</v>
      </c>
      <c r="AT238" s="204" t="s">
        <v>208</v>
      </c>
      <c r="AU238" s="204" t="s">
        <v>82</v>
      </c>
      <c r="AY238" s="18" t="s">
        <v>206</v>
      </c>
      <c r="BE238" s="205">
        <f t="shared" si="48"/>
        <v>0</v>
      </c>
      <c r="BF238" s="205">
        <f t="shared" si="49"/>
        <v>0</v>
      </c>
      <c r="BG238" s="205">
        <f t="shared" si="50"/>
        <v>0</v>
      </c>
      <c r="BH238" s="205">
        <f t="shared" si="51"/>
        <v>0</v>
      </c>
      <c r="BI238" s="205">
        <f t="shared" si="52"/>
        <v>0</v>
      </c>
      <c r="BJ238" s="18" t="s">
        <v>80</v>
      </c>
      <c r="BK238" s="205">
        <f t="shared" si="53"/>
        <v>0</v>
      </c>
      <c r="BL238" s="18" t="s">
        <v>212</v>
      </c>
      <c r="BM238" s="204" t="s">
        <v>3132</v>
      </c>
    </row>
    <row r="239" spans="1:65" s="2" customFormat="1" ht="16.5" customHeight="1">
      <c r="A239" s="35"/>
      <c r="B239" s="36"/>
      <c r="C239" s="193" t="s">
        <v>3304</v>
      </c>
      <c r="D239" s="193" t="s">
        <v>208</v>
      </c>
      <c r="E239" s="194" t="s">
        <v>6328</v>
      </c>
      <c r="F239" s="195" t="s">
        <v>6329</v>
      </c>
      <c r="G239" s="196" t="s">
        <v>862</v>
      </c>
      <c r="H239" s="197">
        <v>13</v>
      </c>
      <c r="I239" s="198"/>
      <c r="J239" s="199">
        <f t="shared" si="44"/>
        <v>0</v>
      </c>
      <c r="K239" s="195" t="s">
        <v>19</v>
      </c>
      <c r="L239" s="40"/>
      <c r="M239" s="200" t="s">
        <v>19</v>
      </c>
      <c r="N239" s="201" t="s">
        <v>43</v>
      </c>
      <c r="O239" s="65"/>
      <c r="P239" s="202">
        <f t="shared" si="45"/>
        <v>0</v>
      </c>
      <c r="Q239" s="202">
        <v>0</v>
      </c>
      <c r="R239" s="202">
        <f t="shared" si="46"/>
        <v>0</v>
      </c>
      <c r="S239" s="202">
        <v>0</v>
      </c>
      <c r="T239" s="203">
        <f t="shared" si="47"/>
        <v>0</v>
      </c>
      <c r="U239" s="35"/>
      <c r="V239" s="35"/>
      <c r="W239" s="35"/>
      <c r="X239" s="35"/>
      <c r="Y239" s="35"/>
      <c r="Z239" s="35"/>
      <c r="AA239" s="35"/>
      <c r="AB239" s="35"/>
      <c r="AC239" s="35"/>
      <c r="AD239" s="35"/>
      <c r="AE239" s="35"/>
      <c r="AR239" s="204" t="s">
        <v>212</v>
      </c>
      <c r="AT239" s="204" t="s">
        <v>208</v>
      </c>
      <c r="AU239" s="204" t="s">
        <v>82</v>
      </c>
      <c r="AY239" s="18" t="s">
        <v>206</v>
      </c>
      <c r="BE239" s="205">
        <f t="shared" si="48"/>
        <v>0</v>
      </c>
      <c r="BF239" s="205">
        <f t="shared" si="49"/>
        <v>0</v>
      </c>
      <c r="BG239" s="205">
        <f t="shared" si="50"/>
        <v>0</v>
      </c>
      <c r="BH239" s="205">
        <f t="shared" si="51"/>
        <v>0</v>
      </c>
      <c r="BI239" s="205">
        <f t="shared" si="52"/>
        <v>0</v>
      </c>
      <c r="BJ239" s="18" t="s">
        <v>80</v>
      </c>
      <c r="BK239" s="205">
        <f t="shared" si="53"/>
        <v>0</v>
      </c>
      <c r="BL239" s="18" t="s">
        <v>212</v>
      </c>
      <c r="BM239" s="204" t="s">
        <v>3144</v>
      </c>
    </row>
    <row r="240" spans="1:65" s="2" customFormat="1" ht="16.5" customHeight="1">
      <c r="A240" s="35"/>
      <c r="B240" s="36"/>
      <c r="C240" s="193" t="s">
        <v>3308</v>
      </c>
      <c r="D240" s="193" t="s">
        <v>208</v>
      </c>
      <c r="E240" s="194" t="s">
        <v>6330</v>
      </c>
      <c r="F240" s="195" t="s">
        <v>6331</v>
      </c>
      <c r="G240" s="196" t="s">
        <v>862</v>
      </c>
      <c r="H240" s="197">
        <v>50</v>
      </c>
      <c r="I240" s="198"/>
      <c r="J240" s="199">
        <f t="shared" si="44"/>
        <v>0</v>
      </c>
      <c r="K240" s="195" t="s">
        <v>19</v>
      </c>
      <c r="L240" s="40"/>
      <c r="M240" s="200" t="s">
        <v>19</v>
      </c>
      <c r="N240" s="201" t="s">
        <v>43</v>
      </c>
      <c r="O240" s="65"/>
      <c r="P240" s="202">
        <f t="shared" si="45"/>
        <v>0</v>
      </c>
      <c r="Q240" s="202">
        <v>0</v>
      </c>
      <c r="R240" s="202">
        <f t="shared" si="46"/>
        <v>0</v>
      </c>
      <c r="S240" s="202">
        <v>0</v>
      </c>
      <c r="T240" s="203">
        <f t="shared" si="47"/>
        <v>0</v>
      </c>
      <c r="U240" s="35"/>
      <c r="V240" s="35"/>
      <c r="W240" s="35"/>
      <c r="X240" s="35"/>
      <c r="Y240" s="35"/>
      <c r="Z240" s="35"/>
      <c r="AA240" s="35"/>
      <c r="AB240" s="35"/>
      <c r="AC240" s="35"/>
      <c r="AD240" s="35"/>
      <c r="AE240" s="35"/>
      <c r="AR240" s="204" t="s">
        <v>212</v>
      </c>
      <c r="AT240" s="204" t="s">
        <v>208</v>
      </c>
      <c r="AU240" s="204" t="s">
        <v>82</v>
      </c>
      <c r="AY240" s="18" t="s">
        <v>206</v>
      </c>
      <c r="BE240" s="205">
        <f t="shared" si="48"/>
        <v>0</v>
      </c>
      <c r="BF240" s="205">
        <f t="shared" si="49"/>
        <v>0</v>
      </c>
      <c r="BG240" s="205">
        <f t="shared" si="50"/>
        <v>0</v>
      </c>
      <c r="BH240" s="205">
        <f t="shared" si="51"/>
        <v>0</v>
      </c>
      <c r="BI240" s="205">
        <f t="shared" si="52"/>
        <v>0</v>
      </c>
      <c r="BJ240" s="18" t="s">
        <v>80</v>
      </c>
      <c r="BK240" s="205">
        <f t="shared" si="53"/>
        <v>0</v>
      </c>
      <c r="BL240" s="18" t="s">
        <v>212</v>
      </c>
      <c r="BM240" s="204" t="s">
        <v>3155</v>
      </c>
    </row>
    <row r="241" spans="1:65" s="2" customFormat="1" ht="16.5" customHeight="1">
      <c r="A241" s="35"/>
      <c r="B241" s="36"/>
      <c r="C241" s="193" t="s">
        <v>3312</v>
      </c>
      <c r="D241" s="193" t="s">
        <v>208</v>
      </c>
      <c r="E241" s="194" t="s">
        <v>6332</v>
      </c>
      <c r="F241" s="195" t="s">
        <v>6333</v>
      </c>
      <c r="G241" s="196" t="s">
        <v>862</v>
      </c>
      <c r="H241" s="197">
        <v>27</v>
      </c>
      <c r="I241" s="198"/>
      <c r="J241" s="199">
        <f t="shared" ref="J241:J272" si="54">ROUND(I241*H241,2)</f>
        <v>0</v>
      </c>
      <c r="K241" s="195" t="s">
        <v>19</v>
      </c>
      <c r="L241" s="40"/>
      <c r="M241" s="200" t="s">
        <v>19</v>
      </c>
      <c r="N241" s="201" t="s">
        <v>43</v>
      </c>
      <c r="O241" s="65"/>
      <c r="P241" s="202">
        <f t="shared" ref="P241:P272" si="55">O241*H241</f>
        <v>0</v>
      </c>
      <c r="Q241" s="202">
        <v>0</v>
      </c>
      <c r="R241" s="202">
        <f t="shared" ref="R241:R272" si="56">Q241*H241</f>
        <v>0</v>
      </c>
      <c r="S241" s="202">
        <v>0</v>
      </c>
      <c r="T241" s="203">
        <f t="shared" ref="T241:T272" si="57">S241*H241</f>
        <v>0</v>
      </c>
      <c r="U241" s="35"/>
      <c r="V241" s="35"/>
      <c r="W241" s="35"/>
      <c r="X241" s="35"/>
      <c r="Y241" s="35"/>
      <c r="Z241" s="35"/>
      <c r="AA241" s="35"/>
      <c r="AB241" s="35"/>
      <c r="AC241" s="35"/>
      <c r="AD241" s="35"/>
      <c r="AE241" s="35"/>
      <c r="AR241" s="204" t="s">
        <v>212</v>
      </c>
      <c r="AT241" s="204" t="s">
        <v>208</v>
      </c>
      <c r="AU241" s="204" t="s">
        <v>82</v>
      </c>
      <c r="AY241" s="18" t="s">
        <v>206</v>
      </c>
      <c r="BE241" s="205">
        <f t="shared" ref="BE241:BE272" si="58">IF(N241="základní",J241,0)</f>
        <v>0</v>
      </c>
      <c r="BF241" s="205">
        <f t="shared" ref="BF241:BF272" si="59">IF(N241="snížená",J241,0)</f>
        <v>0</v>
      </c>
      <c r="BG241" s="205">
        <f t="shared" ref="BG241:BG272" si="60">IF(N241="zákl. přenesená",J241,0)</f>
        <v>0</v>
      </c>
      <c r="BH241" s="205">
        <f t="shared" ref="BH241:BH272" si="61">IF(N241="sníž. přenesená",J241,0)</f>
        <v>0</v>
      </c>
      <c r="BI241" s="205">
        <f t="shared" ref="BI241:BI272" si="62">IF(N241="nulová",J241,0)</f>
        <v>0</v>
      </c>
      <c r="BJ241" s="18" t="s">
        <v>80</v>
      </c>
      <c r="BK241" s="205">
        <f t="shared" ref="BK241:BK272" si="63">ROUND(I241*H241,2)</f>
        <v>0</v>
      </c>
      <c r="BL241" s="18" t="s">
        <v>212</v>
      </c>
      <c r="BM241" s="204" t="s">
        <v>3168</v>
      </c>
    </row>
    <row r="242" spans="1:65" s="2" customFormat="1" ht="16.5" customHeight="1">
      <c r="A242" s="35"/>
      <c r="B242" s="36"/>
      <c r="C242" s="193" t="s">
        <v>3318</v>
      </c>
      <c r="D242" s="193" t="s">
        <v>208</v>
      </c>
      <c r="E242" s="194" t="s">
        <v>6334</v>
      </c>
      <c r="F242" s="195" t="s">
        <v>6335</v>
      </c>
      <c r="G242" s="196" t="s">
        <v>862</v>
      </c>
      <c r="H242" s="197">
        <v>23</v>
      </c>
      <c r="I242" s="198"/>
      <c r="J242" s="199">
        <f t="shared" si="54"/>
        <v>0</v>
      </c>
      <c r="K242" s="195" t="s">
        <v>19</v>
      </c>
      <c r="L242" s="40"/>
      <c r="M242" s="200" t="s">
        <v>19</v>
      </c>
      <c r="N242" s="201" t="s">
        <v>43</v>
      </c>
      <c r="O242" s="65"/>
      <c r="P242" s="202">
        <f t="shared" si="55"/>
        <v>0</v>
      </c>
      <c r="Q242" s="202">
        <v>0</v>
      </c>
      <c r="R242" s="202">
        <f t="shared" si="56"/>
        <v>0</v>
      </c>
      <c r="S242" s="202">
        <v>0</v>
      </c>
      <c r="T242" s="203">
        <f t="shared" si="57"/>
        <v>0</v>
      </c>
      <c r="U242" s="35"/>
      <c r="V242" s="35"/>
      <c r="W242" s="35"/>
      <c r="X242" s="35"/>
      <c r="Y242" s="35"/>
      <c r="Z242" s="35"/>
      <c r="AA242" s="35"/>
      <c r="AB242" s="35"/>
      <c r="AC242" s="35"/>
      <c r="AD242" s="35"/>
      <c r="AE242" s="35"/>
      <c r="AR242" s="204" t="s">
        <v>212</v>
      </c>
      <c r="AT242" s="204" t="s">
        <v>208</v>
      </c>
      <c r="AU242" s="204" t="s">
        <v>82</v>
      </c>
      <c r="AY242" s="18" t="s">
        <v>206</v>
      </c>
      <c r="BE242" s="205">
        <f t="shared" si="58"/>
        <v>0</v>
      </c>
      <c r="BF242" s="205">
        <f t="shared" si="59"/>
        <v>0</v>
      </c>
      <c r="BG242" s="205">
        <f t="shared" si="60"/>
        <v>0</v>
      </c>
      <c r="BH242" s="205">
        <f t="shared" si="61"/>
        <v>0</v>
      </c>
      <c r="BI242" s="205">
        <f t="shared" si="62"/>
        <v>0</v>
      </c>
      <c r="BJ242" s="18" t="s">
        <v>80</v>
      </c>
      <c r="BK242" s="205">
        <f t="shared" si="63"/>
        <v>0</v>
      </c>
      <c r="BL242" s="18" t="s">
        <v>212</v>
      </c>
      <c r="BM242" s="204" t="s">
        <v>3178</v>
      </c>
    </row>
    <row r="243" spans="1:65" s="2" customFormat="1" ht="16.5" customHeight="1">
      <c r="A243" s="35"/>
      <c r="B243" s="36"/>
      <c r="C243" s="193" t="s">
        <v>3324</v>
      </c>
      <c r="D243" s="193" t="s">
        <v>208</v>
      </c>
      <c r="E243" s="194" t="s">
        <v>6336</v>
      </c>
      <c r="F243" s="195" t="s">
        <v>6337</v>
      </c>
      <c r="G243" s="196" t="s">
        <v>862</v>
      </c>
      <c r="H243" s="197">
        <v>11</v>
      </c>
      <c r="I243" s="198"/>
      <c r="J243" s="199">
        <f t="shared" si="54"/>
        <v>0</v>
      </c>
      <c r="K243" s="195" t="s">
        <v>19</v>
      </c>
      <c r="L243" s="40"/>
      <c r="M243" s="200" t="s">
        <v>19</v>
      </c>
      <c r="N243" s="201" t="s">
        <v>43</v>
      </c>
      <c r="O243" s="65"/>
      <c r="P243" s="202">
        <f t="shared" si="55"/>
        <v>0</v>
      </c>
      <c r="Q243" s="202">
        <v>0</v>
      </c>
      <c r="R243" s="202">
        <f t="shared" si="56"/>
        <v>0</v>
      </c>
      <c r="S243" s="202">
        <v>0</v>
      </c>
      <c r="T243" s="203">
        <f t="shared" si="57"/>
        <v>0</v>
      </c>
      <c r="U243" s="35"/>
      <c r="V243" s="35"/>
      <c r="W243" s="35"/>
      <c r="X243" s="35"/>
      <c r="Y243" s="35"/>
      <c r="Z243" s="35"/>
      <c r="AA243" s="35"/>
      <c r="AB243" s="35"/>
      <c r="AC243" s="35"/>
      <c r="AD243" s="35"/>
      <c r="AE243" s="35"/>
      <c r="AR243" s="204" t="s">
        <v>212</v>
      </c>
      <c r="AT243" s="204" t="s">
        <v>208</v>
      </c>
      <c r="AU243" s="204" t="s">
        <v>82</v>
      </c>
      <c r="AY243" s="18" t="s">
        <v>206</v>
      </c>
      <c r="BE243" s="205">
        <f t="shared" si="58"/>
        <v>0</v>
      </c>
      <c r="BF243" s="205">
        <f t="shared" si="59"/>
        <v>0</v>
      </c>
      <c r="BG243" s="205">
        <f t="shared" si="60"/>
        <v>0</v>
      </c>
      <c r="BH243" s="205">
        <f t="shared" si="61"/>
        <v>0</v>
      </c>
      <c r="BI243" s="205">
        <f t="shared" si="62"/>
        <v>0</v>
      </c>
      <c r="BJ243" s="18" t="s">
        <v>80</v>
      </c>
      <c r="BK243" s="205">
        <f t="shared" si="63"/>
        <v>0</v>
      </c>
      <c r="BL243" s="18" t="s">
        <v>212</v>
      </c>
      <c r="BM243" s="204" t="s">
        <v>3188</v>
      </c>
    </row>
    <row r="244" spans="1:65" s="2" customFormat="1" ht="16.5" customHeight="1">
      <c r="A244" s="35"/>
      <c r="B244" s="36"/>
      <c r="C244" s="193" t="s">
        <v>3331</v>
      </c>
      <c r="D244" s="193" t="s">
        <v>208</v>
      </c>
      <c r="E244" s="194" t="s">
        <v>6338</v>
      </c>
      <c r="F244" s="195" t="s">
        <v>6339</v>
      </c>
      <c r="G244" s="196" t="s">
        <v>862</v>
      </c>
      <c r="H244" s="197">
        <v>6</v>
      </c>
      <c r="I244" s="198"/>
      <c r="J244" s="199">
        <f t="shared" si="54"/>
        <v>0</v>
      </c>
      <c r="K244" s="195" t="s">
        <v>19</v>
      </c>
      <c r="L244" s="40"/>
      <c r="M244" s="200" t="s">
        <v>19</v>
      </c>
      <c r="N244" s="201" t="s">
        <v>43</v>
      </c>
      <c r="O244" s="65"/>
      <c r="P244" s="202">
        <f t="shared" si="55"/>
        <v>0</v>
      </c>
      <c r="Q244" s="202">
        <v>0</v>
      </c>
      <c r="R244" s="202">
        <f t="shared" si="56"/>
        <v>0</v>
      </c>
      <c r="S244" s="202">
        <v>0</v>
      </c>
      <c r="T244" s="203">
        <f t="shared" si="57"/>
        <v>0</v>
      </c>
      <c r="U244" s="35"/>
      <c r="V244" s="35"/>
      <c r="W244" s="35"/>
      <c r="X244" s="35"/>
      <c r="Y244" s="35"/>
      <c r="Z244" s="35"/>
      <c r="AA244" s="35"/>
      <c r="AB244" s="35"/>
      <c r="AC244" s="35"/>
      <c r="AD244" s="35"/>
      <c r="AE244" s="35"/>
      <c r="AR244" s="204" t="s">
        <v>212</v>
      </c>
      <c r="AT244" s="204" t="s">
        <v>208</v>
      </c>
      <c r="AU244" s="204" t="s">
        <v>82</v>
      </c>
      <c r="AY244" s="18" t="s">
        <v>206</v>
      </c>
      <c r="BE244" s="205">
        <f t="shared" si="58"/>
        <v>0</v>
      </c>
      <c r="BF244" s="205">
        <f t="shared" si="59"/>
        <v>0</v>
      </c>
      <c r="BG244" s="205">
        <f t="shared" si="60"/>
        <v>0</v>
      </c>
      <c r="BH244" s="205">
        <f t="shared" si="61"/>
        <v>0</v>
      </c>
      <c r="BI244" s="205">
        <f t="shared" si="62"/>
        <v>0</v>
      </c>
      <c r="BJ244" s="18" t="s">
        <v>80</v>
      </c>
      <c r="BK244" s="205">
        <f t="shared" si="63"/>
        <v>0</v>
      </c>
      <c r="BL244" s="18" t="s">
        <v>212</v>
      </c>
      <c r="BM244" s="204" t="s">
        <v>3201</v>
      </c>
    </row>
    <row r="245" spans="1:65" s="2" customFormat="1" ht="16.5" customHeight="1">
      <c r="A245" s="35"/>
      <c r="B245" s="36"/>
      <c r="C245" s="193" t="s">
        <v>3337</v>
      </c>
      <c r="D245" s="193" t="s">
        <v>208</v>
      </c>
      <c r="E245" s="194" t="s">
        <v>6340</v>
      </c>
      <c r="F245" s="195" t="s">
        <v>6341</v>
      </c>
      <c r="G245" s="196" t="s">
        <v>862</v>
      </c>
      <c r="H245" s="197">
        <v>3</v>
      </c>
      <c r="I245" s="198"/>
      <c r="J245" s="199">
        <f t="shared" si="54"/>
        <v>0</v>
      </c>
      <c r="K245" s="195" t="s">
        <v>19</v>
      </c>
      <c r="L245" s="40"/>
      <c r="M245" s="200" t="s">
        <v>19</v>
      </c>
      <c r="N245" s="201" t="s">
        <v>43</v>
      </c>
      <c r="O245" s="65"/>
      <c r="P245" s="202">
        <f t="shared" si="55"/>
        <v>0</v>
      </c>
      <c r="Q245" s="202">
        <v>0</v>
      </c>
      <c r="R245" s="202">
        <f t="shared" si="56"/>
        <v>0</v>
      </c>
      <c r="S245" s="202">
        <v>0</v>
      </c>
      <c r="T245" s="203">
        <f t="shared" si="57"/>
        <v>0</v>
      </c>
      <c r="U245" s="35"/>
      <c r="V245" s="35"/>
      <c r="W245" s="35"/>
      <c r="X245" s="35"/>
      <c r="Y245" s="35"/>
      <c r="Z245" s="35"/>
      <c r="AA245" s="35"/>
      <c r="AB245" s="35"/>
      <c r="AC245" s="35"/>
      <c r="AD245" s="35"/>
      <c r="AE245" s="35"/>
      <c r="AR245" s="204" t="s">
        <v>212</v>
      </c>
      <c r="AT245" s="204" t="s">
        <v>208</v>
      </c>
      <c r="AU245" s="204" t="s">
        <v>82</v>
      </c>
      <c r="AY245" s="18" t="s">
        <v>206</v>
      </c>
      <c r="BE245" s="205">
        <f t="shared" si="58"/>
        <v>0</v>
      </c>
      <c r="BF245" s="205">
        <f t="shared" si="59"/>
        <v>0</v>
      </c>
      <c r="BG245" s="205">
        <f t="shared" si="60"/>
        <v>0</v>
      </c>
      <c r="BH245" s="205">
        <f t="shared" si="61"/>
        <v>0</v>
      </c>
      <c r="BI245" s="205">
        <f t="shared" si="62"/>
        <v>0</v>
      </c>
      <c r="BJ245" s="18" t="s">
        <v>80</v>
      </c>
      <c r="BK245" s="205">
        <f t="shared" si="63"/>
        <v>0</v>
      </c>
      <c r="BL245" s="18" t="s">
        <v>212</v>
      </c>
      <c r="BM245" s="204" t="s">
        <v>3213</v>
      </c>
    </row>
    <row r="246" spans="1:65" s="2" customFormat="1" ht="16.5" customHeight="1">
      <c r="A246" s="35"/>
      <c r="B246" s="36"/>
      <c r="C246" s="193" t="s">
        <v>72</v>
      </c>
      <c r="D246" s="193" t="s">
        <v>208</v>
      </c>
      <c r="E246" s="194" t="s">
        <v>6342</v>
      </c>
      <c r="F246" s="195" t="s">
        <v>6343</v>
      </c>
      <c r="G246" s="196" t="s">
        <v>862</v>
      </c>
      <c r="H246" s="197">
        <v>1</v>
      </c>
      <c r="I246" s="198"/>
      <c r="J246" s="199">
        <f t="shared" si="54"/>
        <v>0</v>
      </c>
      <c r="K246" s="195" t="s">
        <v>19</v>
      </c>
      <c r="L246" s="40"/>
      <c r="M246" s="200" t="s">
        <v>19</v>
      </c>
      <c r="N246" s="201" t="s">
        <v>43</v>
      </c>
      <c r="O246" s="65"/>
      <c r="P246" s="202">
        <f t="shared" si="55"/>
        <v>0</v>
      </c>
      <c r="Q246" s="202">
        <v>0</v>
      </c>
      <c r="R246" s="202">
        <f t="shared" si="56"/>
        <v>0</v>
      </c>
      <c r="S246" s="202">
        <v>0</v>
      </c>
      <c r="T246" s="203">
        <f t="shared" si="57"/>
        <v>0</v>
      </c>
      <c r="U246" s="35"/>
      <c r="V246" s="35"/>
      <c r="W246" s="35"/>
      <c r="X246" s="35"/>
      <c r="Y246" s="35"/>
      <c r="Z246" s="35"/>
      <c r="AA246" s="35"/>
      <c r="AB246" s="35"/>
      <c r="AC246" s="35"/>
      <c r="AD246" s="35"/>
      <c r="AE246" s="35"/>
      <c r="AR246" s="204" t="s">
        <v>212</v>
      </c>
      <c r="AT246" s="204" t="s">
        <v>208</v>
      </c>
      <c r="AU246" s="204" t="s">
        <v>82</v>
      </c>
      <c r="AY246" s="18" t="s">
        <v>206</v>
      </c>
      <c r="BE246" s="205">
        <f t="shared" si="58"/>
        <v>0</v>
      </c>
      <c r="BF246" s="205">
        <f t="shared" si="59"/>
        <v>0</v>
      </c>
      <c r="BG246" s="205">
        <f t="shared" si="60"/>
        <v>0</v>
      </c>
      <c r="BH246" s="205">
        <f t="shared" si="61"/>
        <v>0</v>
      </c>
      <c r="BI246" s="205">
        <f t="shared" si="62"/>
        <v>0</v>
      </c>
      <c r="BJ246" s="18" t="s">
        <v>80</v>
      </c>
      <c r="BK246" s="205">
        <f t="shared" si="63"/>
        <v>0</v>
      </c>
      <c r="BL246" s="18" t="s">
        <v>212</v>
      </c>
      <c r="BM246" s="204" t="s">
        <v>3225</v>
      </c>
    </row>
    <row r="247" spans="1:65" s="2" customFormat="1" ht="16.5" customHeight="1">
      <c r="A247" s="35"/>
      <c r="B247" s="36"/>
      <c r="C247" s="193" t="s">
        <v>3343</v>
      </c>
      <c r="D247" s="193" t="s">
        <v>208</v>
      </c>
      <c r="E247" s="194" t="s">
        <v>6344</v>
      </c>
      <c r="F247" s="195" t="s">
        <v>6345</v>
      </c>
      <c r="G247" s="196" t="s">
        <v>862</v>
      </c>
      <c r="H247" s="197">
        <v>3</v>
      </c>
      <c r="I247" s="198"/>
      <c r="J247" s="199">
        <f t="shared" si="54"/>
        <v>0</v>
      </c>
      <c r="K247" s="195" t="s">
        <v>19</v>
      </c>
      <c r="L247" s="40"/>
      <c r="M247" s="200" t="s">
        <v>19</v>
      </c>
      <c r="N247" s="201" t="s">
        <v>43</v>
      </c>
      <c r="O247" s="65"/>
      <c r="P247" s="202">
        <f t="shared" si="55"/>
        <v>0</v>
      </c>
      <c r="Q247" s="202">
        <v>0</v>
      </c>
      <c r="R247" s="202">
        <f t="shared" si="56"/>
        <v>0</v>
      </c>
      <c r="S247" s="202">
        <v>0</v>
      </c>
      <c r="T247" s="203">
        <f t="shared" si="57"/>
        <v>0</v>
      </c>
      <c r="U247" s="35"/>
      <c r="V247" s="35"/>
      <c r="W247" s="35"/>
      <c r="X247" s="35"/>
      <c r="Y247" s="35"/>
      <c r="Z247" s="35"/>
      <c r="AA247" s="35"/>
      <c r="AB247" s="35"/>
      <c r="AC247" s="35"/>
      <c r="AD247" s="35"/>
      <c r="AE247" s="35"/>
      <c r="AR247" s="204" t="s">
        <v>212</v>
      </c>
      <c r="AT247" s="204" t="s">
        <v>208</v>
      </c>
      <c r="AU247" s="204" t="s">
        <v>82</v>
      </c>
      <c r="AY247" s="18" t="s">
        <v>206</v>
      </c>
      <c r="BE247" s="205">
        <f t="shared" si="58"/>
        <v>0</v>
      </c>
      <c r="BF247" s="205">
        <f t="shared" si="59"/>
        <v>0</v>
      </c>
      <c r="BG247" s="205">
        <f t="shared" si="60"/>
        <v>0</v>
      </c>
      <c r="BH247" s="205">
        <f t="shared" si="61"/>
        <v>0</v>
      </c>
      <c r="BI247" s="205">
        <f t="shared" si="62"/>
        <v>0</v>
      </c>
      <c r="BJ247" s="18" t="s">
        <v>80</v>
      </c>
      <c r="BK247" s="205">
        <f t="shared" si="63"/>
        <v>0</v>
      </c>
      <c r="BL247" s="18" t="s">
        <v>212</v>
      </c>
      <c r="BM247" s="204" t="s">
        <v>3235</v>
      </c>
    </row>
    <row r="248" spans="1:65" s="2" customFormat="1" ht="16.5" customHeight="1">
      <c r="A248" s="35"/>
      <c r="B248" s="36"/>
      <c r="C248" s="193" t="s">
        <v>3349</v>
      </c>
      <c r="D248" s="193" t="s">
        <v>208</v>
      </c>
      <c r="E248" s="194" t="s">
        <v>6346</v>
      </c>
      <c r="F248" s="195" t="s">
        <v>6347</v>
      </c>
      <c r="G248" s="196" t="s">
        <v>862</v>
      </c>
      <c r="H248" s="197">
        <v>9</v>
      </c>
      <c r="I248" s="198"/>
      <c r="J248" s="199">
        <f t="shared" si="54"/>
        <v>0</v>
      </c>
      <c r="K248" s="195" t="s">
        <v>19</v>
      </c>
      <c r="L248" s="40"/>
      <c r="M248" s="200" t="s">
        <v>19</v>
      </c>
      <c r="N248" s="201" t="s">
        <v>43</v>
      </c>
      <c r="O248" s="65"/>
      <c r="P248" s="202">
        <f t="shared" si="55"/>
        <v>0</v>
      </c>
      <c r="Q248" s="202">
        <v>0</v>
      </c>
      <c r="R248" s="202">
        <f t="shared" si="56"/>
        <v>0</v>
      </c>
      <c r="S248" s="202">
        <v>0</v>
      </c>
      <c r="T248" s="203">
        <f t="shared" si="57"/>
        <v>0</v>
      </c>
      <c r="U248" s="35"/>
      <c r="V248" s="35"/>
      <c r="W248" s="35"/>
      <c r="X248" s="35"/>
      <c r="Y248" s="35"/>
      <c r="Z248" s="35"/>
      <c r="AA248" s="35"/>
      <c r="AB248" s="35"/>
      <c r="AC248" s="35"/>
      <c r="AD248" s="35"/>
      <c r="AE248" s="35"/>
      <c r="AR248" s="204" t="s">
        <v>212</v>
      </c>
      <c r="AT248" s="204" t="s">
        <v>208</v>
      </c>
      <c r="AU248" s="204" t="s">
        <v>82</v>
      </c>
      <c r="AY248" s="18" t="s">
        <v>206</v>
      </c>
      <c r="BE248" s="205">
        <f t="shared" si="58"/>
        <v>0</v>
      </c>
      <c r="BF248" s="205">
        <f t="shared" si="59"/>
        <v>0</v>
      </c>
      <c r="BG248" s="205">
        <f t="shared" si="60"/>
        <v>0</v>
      </c>
      <c r="BH248" s="205">
        <f t="shared" si="61"/>
        <v>0</v>
      </c>
      <c r="BI248" s="205">
        <f t="shared" si="62"/>
        <v>0</v>
      </c>
      <c r="BJ248" s="18" t="s">
        <v>80</v>
      </c>
      <c r="BK248" s="205">
        <f t="shared" si="63"/>
        <v>0</v>
      </c>
      <c r="BL248" s="18" t="s">
        <v>212</v>
      </c>
      <c r="BM248" s="204" t="s">
        <v>3246</v>
      </c>
    </row>
    <row r="249" spans="1:65" s="2" customFormat="1" ht="16.5" customHeight="1">
      <c r="A249" s="35"/>
      <c r="B249" s="36"/>
      <c r="C249" s="193" t="s">
        <v>3354</v>
      </c>
      <c r="D249" s="193" t="s">
        <v>208</v>
      </c>
      <c r="E249" s="194" t="s">
        <v>6348</v>
      </c>
      <c r="F249" s="195" t="s">
        <v>6349</v>
      </c>
      <c r="G249" s="196" t="s">
        <v>862</v>
      </c>
      <c r="H249" s="197">
        <v>18</v>
      </c>
      <c r="I249" s="198"/>
      <c r="J249" s="199">
        <f t="shared" si="54"/>
        <v>0</v>
      </c>
      <c r="K249" s="195" t="s">
        <v>19</v>
      </c>
      <c r="L249" s="40"/>
      <c r="M249" s="200" t="s">
        <v>19</v>
      </c>
      <c r="N249" s="201" t="s">
        <v>43</v>
      </c>
      <c r="O249" s="65"/>
      <c r="P249" s="202">
        <f t="shared" si="55"/>
        <v>0</v>
      </c>
      <c r="Q249" s="202">
        <v>0</v>
      </c>
      <c r="R249" s="202">
        <f t="shared" si="56"/>
        <v>0</v>
      </c>
      <c r="S249" s="202">
        <v>0</v>
      </c>
      <c r="T249" s="203">
        <f t="shared" si="57"/>
        <v>0</v>
      </c>
      <c r="U249" s="35"/>
      <c r="V249" s="35"/>
      <c r="W249" s="35"/>
      <c r="X249" s="35"/>
      <c r="Y249" s="35"/>
      <c r="Z249" s="35"/>
      <c r="AA249" s="35"/>
      <c r="AB249" s="35"/>
      <c r="AC249" s="35"/>
      <c r="AD249" s="35"/>
      <c r="AE249" s="35"/>
      <c r="AR249" s="204" t="s">
        <v>212</v>
      </c>
      <c r="AT249" s="204" t="s">
        <v>208</v>
      </c>
      <c r="AU249" s="204" t="s">
        <v>82</v>
      </c>
      <c r="AY249" s="18" t="s">
        <v>206</v>
      </c>
      <c r="BE249" s="205">
        <f t="shared" si="58"/>
        <v>0</v>
      </c>
      <c r="BF249" s="205">
        <f t="shared" si="59"/>
        <v>0</v>
      </c>
      <c r="BG249" s="205">
        <f t="shared" si="60"/>
        <v>0</v>
      </c>
      <c r="BH249" s="205">
        <f t="shared" si="61"/>
        <v>0</v>
      </c>
      <c r="BI249" s="205">
        <f t="shared" si="62"/>
        <v>0</v>
      </c>
      <c r="BJ249" s="18" t="s">
        <v>80</v>
      </c>
      <c r="BK249" s="205">
        <f t="shared" si="63"/>
        <v>0</v>
      </c>
      <c r="BL249" s="18" t="s">
        <v>212</v>
      </c>
      <c r="BM249" s="204" t="s">
        <v>3260</v>
      </c>
    </row>
    <row r="250" spans="1:65" s="2" customFormat="1" ht="16.5" customHeight="1">
      <c r="A250" s="35"/>
      <c r="B250" s="36"/>
      <c r="C250" s="193" t="s">
        <v>3360</v>
      </c>
      <c r="D250" s="193" t="s">
        <v>208</v>
      </c>
      <c r="E250" s="194" t="s">
        <v>6350</v>
      </c>
      <c r="F250" s="195" t="s">
        <v>6351</v>
      </c>
      <c r="G250" s="196" t="s">
        <v>862</v>
      </c>
      <c r="H250" s="197">
        <v>4</v>
      </c>
      <c r="I250" s="198"/>
      <c r="J250" s="199">
        <f t="shared" si="54"/>
        <v>0</v>
      </c>
      <c r="K250" s="195" t="s">
        <v>19</v>
      </c>
      <c r="L250" s="40"/>
      <c r="M250" s="200" t="s">
        <v>19</v>
      </c>
      <c r="N250" s="201" t="s">
        <v>43</v>
      </c>
      <c r="O250" s="65"/>
      <c r="P250" s="202">
        <f t="shared" si="55"/>
        <v>0</v>
      </c>
      <c r="Q250" s="202">
        <v>0</v>
      </c>
      <c r="R250" s="202">
        <f t="shared" si="56"/>
        <v>0</v>
      </c>
      <c r="S250" s="202">
        <v>0</v>
      </c>
      <c r="T250" s="203">
        <f t="shared" si="57"/>
        <v>0</v>
      </c>
      <c r="U250" s="35"/>
      <c r="V250" s="35"/>
      <c r="W250" s="35"/>
      <c r="X250" s="35"/>
      <c r="Y250" s="35"/>
      <c r="Z250" s="35"/>
      <c r="AA250" s="35"/>
      <c r="AB250" s="35"/>
      <c r="AC250" s="35"/>
      <c r="AD250" s="35"/>
      <c r="AE250" s="35"/>
      <c r="AR250" s="204" t="s">
        <v>212</v>
      </c>
      <c r="AT250" s="204" t="s">
        <v>208</v>
      </c>
      <c r="AU250" s="204" t="s">
        <v>82</v>
      </c>
      <c r="AY250" s="18" t="s">
        <v>206</v>
      </c>
      <c r="BE250" s="205">
        <f t="shared" si="58"/>
        <v>0</v>
      </c>
      <c r="BF250" s="205">
        <f t="shared" si="59"/>
        <v>0</v>
      </c>
      <c r="BG250" s="205">
        <f t="shared" si="60"/>
        <v>0</v>
      </c>
      <c r="BH250" s="205">
        <f t="shared" si="61"/>
        <v>0</v>
      </c>
      <c r="BI250" s="205">
        <f t="shared" si="62"/>
        <v>0</v>
      </c>
      <c r="BJ250" s="18" t="s">
        <v>80</v>
      </c>
      <c r="BK250" s="205">
        <f t="shared" si="63"/>
        <v>0</v>
      </c>
      <c r="BL250" s="18" t="s">
        <v>212</v>
      </c>
      <c r="BM250" s="204" t="s">
        <v>3270</v>
      </c>
    </row>
    <row r="251" spans="1:65" s="2" customFormat="1" ht="16.5" customHeight="1">
      <c r="A251" s="35"/>
      <c r="B251" s="36"/>
      <c r="C251" s="193" t="s">
        <v>3365</v>
      </c>
      <c r="D251" s="193" t="s">
        <v>208</v>
      </c>
      <c r="E251" s="194" t="s">
        <v>6352</v>
      </c>
      <c r="F251" s="195" t="s">
        <v>6353</v>
      </c>
      <c r="G251" s="196" t="s">
        <v>862</v>
      </c>
      <c r="H251" s="197">
        <v>10</v>
      </c>
      <c r="I251" s="198"/>
      <c r="J251" s="199">
        <f t="shared" si="54"/>
        <v>0</v>
      </c>
      <c r="K251" s="195" t="s">
        <v>19</v>
      </c>
      <c r="L251" s="40"/>
      <c r="M251" s="200" t="s">
        <v>19</v>
      </c>
      <c r="N251" s="201" t="s">
        <v>43</v>
      </c>
      <c r="O251" s="65"/>
      <c r="P251" s="202">
        <f t="shared" si="55"/>
        <v>0</v>
      </c>
      <c r="Q251" s="202">
        <v>0</v>
      </c>
      <c r="R251" s="202">
        <f t="shared" si="56"/>
        <v>0</v>
      </c>
      <c r="S251" s="202">
        <v>0</v>
      </c>
      <c r="T251" s="203">
        <f t="shared" si="57"/>
        <v>0</v>
      </c>
      <c r="U251" s="35"/>
      <c r="V251" s="35"/>
      <c r="W251" s="35"/>
      <c r="X251" s="35"/>
      <c r="Y251" s="35"/>
      <c r="Z251" s="35"/>
      <c r="AA251" s="35"/>
      <c r="AB251" s="35"/>
      <c r="AC251" s="35"/>
      <c r="AD251" s="35"/>
      <c r="AE251" s="35"/>
      <c r="AR251" s="204" t="s">
        <v>212</v>
      </c>
      <c r="AT251" s="204" t="s">
        <v>208</v>
      </c>
      <c r="AU251" s="204" t="s">
        <v>82</v>
      </c>
      <c r="AY251" s="18" t="s">
        <v>206</v>
      </c>
      <c r="BE251" s="205">
        <f t="shared" si="58"/>
        <v>0</v>
      </c>
      <c r="BF251" s="205">
        <f t="shared" si="59"/>
        <v>0</v>
      </c>
      <c r="BG251" s="205">
        <f t="shared" si="60"/>
        <v>0</v>
      </c>
      <c r="BH251" s="205">
        <f t="shared" si="61"/>
        <v>0</v>
      </c>
      <c r="BI251" s="205">
        <f t="shared" si="62"/>
        <v>0</v>
      </c>
      <c r="BJ251" s="18" t="s">
        <v>80</v>
      </c>
      <c r="BK251" s="205">
        <f t="shared" si="63"/>
        <v>0</v>
      </c>
      <c r="BL251" s="18" t="s">
        <v>212</v>
      </c>
      <c r="BM251" s="204" t="s">
        <v>3280</v>
      </c>
    </row>
    <row r="252" spans="1:65" s="2" customFormat="1" ht="16.5" customHeight="1">
      <c r="A252" s="35"/>
      <c r="B252" s="36"/>
      <c r="C252" s="193" t="s">
        <v>3371</v>
      </c>
      <c r="D252" s="193" t="s">
        <v>208</v>
      </c>
      <c r="E252" s="194" t="s">
        <v>6354</v>
      </c>
      <c r="F252" s="195" t="s">
        <v>6355</v>
      </c>
      <c r="G252" s="196" t="s">
        <v>862</v>
      </c>
      <c r="H252" s="197">
        <v>7</v>
      </c>
      <c r="I252" s="198"/>
      <c r="J252" s="199">
        <f t="shared" si="54"/>
        <v>0</v>
      </c>
      <c r="K252" s="195" t="s">
        <v>19</v>
      </c>
      <c r="L252" s="40"/>
      <c r="M252" s="200" t="s">
        <v>19</v>
      </c>
      <c r="N252" s="201" t="s">
        <v>43</v>
      </c>
      <c r="O252" s="65"/>
      <c r="P252" s="202">
        <f t="shared" si="55"/>
        <v>0</v>
      </c>
      <c r="Q252" s="202">
        <v>0</v>
      </c>
      <c r="R252" s="202">
        <f t="shared" si="56"/>
        <v>0</v>
      </c>
      <c r="S252" s="202">
        <v>0</v>
      </c>
      <c r="T252" s="203">
        <f t="shared" si="57"/>
        <v>0</v>
      </c>
      <c r="U252" s="35"/>
      <c r="V252" s="35"/>
      <c r="W252" s="35"/>
      <c r="X252" s="35"/>
      <c r="Y252" s="35"/>
      <c r="Z252" s="35"/>
      <c r="AA252" s="35"/>
      <c r="AB252" s="35"/>
      <c r="AC252" s="35"/>
      <c r="AD252" s="35"/>
      <c r="AE252" s="35"/>
      <c r="AR252" s="204" t="s">
        <v>212</v>
      </c>
      <c r="AT252" s="204" t="s">
        <v>208</v>
      </c>
      <c r="AU252" s="204" t="s">
        <v>82</v>
      </c>
      <c r="AY252" s="18" t="s">
        <v>206</v>
      </c>
      <c r="BE252" s="205">
        <f t="shared" si="58"/>
        <v>0</v>
      </c>
      <c r="BF252" s="205">
        <f t="shared" si="59"/>
        <v>0</v>
      </c>
      <c r="BG252" s="205">
        <f t="shared" si="60"/>
        <v>0</v>
      </c>
      <c r="BH252" s="205">
        <f t="shared" si="61"/>
        <v>0</v>
      </c>
      <c r="BI252" s="205">
        <f t="shared" si="62"/>
        <v>0</v>
      </c>
      <c r="BJ252" s="18" t="s">
        <v>80</v>
      </c>
      <c r="BK252" s="205">
        <f t="shared" si="63"/>
        <v>0</v>
      </c>
      <c r="BL252" s="18" t="s">
        <v>212</v>
      </c>
      <c r="BM252" s="204" t="s">
        <v>3292</v>
      </c>
    </row>
    <row r="253" spans="1:65" s="2" customFormat="1" ht="16.5" customHeight="1">
      <c r="A253" s="35"/>
      <c r="B253" s="36"/>
      <c r="C253" s="193" t="s">
        <v>3377</v>
      </c>
      <c r="D253" s="193" t="s">
        <v>208</v>
      </c>
      <c r="E253" s="194" t="s">
        <v>6356</v>
      </c>
      <c r="F253" s="195" t="s">
        <v>6357</v>
      </c>
      <c r="G253" s="196" t="s">
        <v>862</v>
      </c>
      <c r="H253" s="197">
        <v>3</v>
      </c>
      <c r="I253" s="198"/>
      <c r="J253" s="199">
        <f t="shared" si="54"/>
        <v>0</v>
      </c>
      <c r="K253" s="195" t="s">
        <v>19</v>
      </c>
      <c r="L253" s="40"/>
      <c r="M253" s="200" t="s">
        <v>19</v>
      </c>
      <c r="N253" s="201" t="s">
        <v>43</v>
      </c>
      <c r="O253" s="65"/>
      <c r="P253" s="202">
        <f t="shared" si="55"/>
        <v>0</v>
      </c>
      <c r="Q253" s="202">
        <v>0</v>
      </c>
      <c r="R253" s="202">
        <f t="shared" si="56"/>
        <v>0</v>
      </c>
      <c r="S253" s="202">
        <v>0</v>
      </c>
      <c r="T253" s="203">
        <f t="shared" si="57"/>
        <v>0</v>
      </c>
      <c r="U253" s="35"/>
      <c r="V253" s="35"/>
      <c r="W253" s="35"/>
      <c r="X253" s="35"/>
      <c r="Y253" s="35"/>
      <c r="Z253" s="35"/>
      <c r="AA253" s="35"/>
      <c r="AB253" s="35"/>
      <c r="AC253" s="35"/>
      <c r="AD253" s="35"/>
      <c r="AE253" s="35"/>
      <c r="AR253" s="204" t="s">
        <v>212</v>
      </c>
      <c r="AT253" s="204" t="s">
        <v>208</v>
      </c>
      <c r="AU253" s="204" t="s">
        <v>82</v>
      </c>
      <c r="AY253" s="18" t="s">
        <v>206</v>
      </c>
      <c r="BE253" s="205">
        <f t="shared" si="58"/>
        <v>0</v>
      </c>
      <c r="BF253" s="205">
        <f t="shared" si="59"/>
        <v>0</v>
      </c>
      <c r="BG253" s="205">
        <f t="shared" si="60"/>
        <v>0</v>
      </c>
      <c r="BH253" s="205">
        <f t="shared" si="61"/>
        <v>0</v>
      </c>
      <c r="BI253" s="205">
        <f t="shared" si="62"/>
        <v>0</v>
      </c>
      <c r="BJ253" s="18" t="s">
        <v>80</v>
      </c>
      <c r="BK253" s="205">
        <f t="shared" si="63"/>
        <v>0</v>
      </c>
      <c r="BL253" s="18" t="s">
        <v>212</v>
      </c>
      <c r="BM253" s="204" t="s">
        <v>3300</v>
      </c>
    </row>
    <row r="254" spans="1:65" s="2" customFormat="1" ht="21.75" customHeight="1">
      <c r="A254" s="35"/>
      <c r="B254" s="36"/>
      <c r="C254" s="193" t="s">
        <v>3383</v>
      </c>
      <c r="D254" s="193" t="s">
        <v>208</v>
      </c>
      <c r="E254" s="194" t="s">
        <v>6358</v>
      </c>
      <c r="F254" s="195" t="s">
        <v>6359</v>
      </c>
      <c r="G254" s="196" t="s">
        <v>862</v>
      </c>
      <c r="H254" s="197">
        <v>87</v>
      </c>
      <c r="I254" s="198"/>
      <c r="J254" s="199">
        <f t="shared" si="54"/>
        <v>0</v>
      </c>
      <c r="K254" s="195" t="s">
        <v>19</v>
      </c>
      <c r="L254" s="40"/>
      <c r="M254" s="200" t="s">
        <v>19</v>
      </c>
      <c r="N254" s="201" t="s">
        <v>43</v>
      </c>
      <c r="O254" s="65"/>
      <c r="P254" s="202">
        <f t="shared" si="55"/>
        <v>0</v>
      </c>
      <c r="Q254" s="202">
        <v>0</v>
      </c>
      <c r="R254" s="202">
        <f t="shared" si="56"/>
        <v>0</v>
      </c>
      <c r="S254" s="202">
        <v>0</v>
      </c>
      <c r="T254" s="203">
        <f t="shared" si="57"/>
        <v>0</v>
      </c>
      <c r="U254" s="35"/>
      <c r="V254" s="35"/>
      <c r="W254" s="35"/>
      <c r="X254" s="35"/>
      <c r="Y254" s="35"/>
      <c r="Z254" s="35"/>
      <c r="AA254" s="35"/>
      <c r="AB254" s="35"/>
      <c r="AC254" s="35"/>
      <c r="AD254" s="35"/>
      <c r="AE254" s="35"/>
      <c r="AR254" s="204" t="s">
        <v>212</v>
      </c>
      <c r="AT254" s="204" t="s">
        <v>208</v>
      </c>
      <c r="AU254" s="204" t="s">
        <v>82</v>
      </c>
      <c r="AY254" s="18" t="s">
        <v>206</v>
      </c>
      <c r="BE254" s="205">
        <f t="shared" si="58"/>
        <v>0</v>
      </c>
      <c r="BF254" s="205">
        <f t="shared" si="59"/>
        <v>0</v>
      </c>
      <c r="BG254" s="205">
        <f t="shared" si="60"/>
        <v>0</v>
      </c>
      <c r="BH254" s="205">
        <f t="shared" si="61"/>
        <v>0</v>
      </c>
      <c r="BI254" s="205">
        <f t="shared" si="62"/>
        <v>0</v>
      </c>
      <c r="BJ254" s="18" t="s">
        <v>80</v>
      </c>
      <c r="BK254" s="205">
        <f t="shared" si="63"/>
        <v>0</v>
      </c>
      <c r="BL254" s="18" t="s">
        <v>212</v>
      </c>
      <c r="BM254" s="204" t="s">
        <v>3308</v>
      </c>
    </row>
    <row r="255" spans="1:65" s="2" customFormat="1" ht="21.75" customHeight="1">
      <c r="A255" s="35"/>
      <c r="B255" s="36"/>
      <c r="C255" s="193" t="s">
        <v>3388</v>
      </c>
      <c r="D255" s="193" t="s">
        <v>208</v>
      </c>
      <c r="E255" s="194" t="s">
        <v>6360</v>
      </c>
      <c r="F255" s="195" t="s">
        <v>6361</v>
      </c>
      <c r="G255" s="196" t="s">
        <v>862</v>
      </c>
      <c r="H255" s="197">
        <v>100</v>
      </c>
      <c r="I255" s="198"/>
      <c r="J255" s="199">
        <f t="shared" si="54"/>
        <v>0</v>
      </c>
      <c r="K255" s="195" t="s">
        <v>19</v>
      </c>
      <c r="L255" s="40"/>
      <c r="M255" s="200" t="s">
        <v>19</v>
      </c>
      <c r="N255" s="201" t="s">
        <v>43</v>
      </c>
      <c r="O255" s="65"/>
      <c r="P255" s="202">
        <f t="shared" si="55"/>
        <v>0</v>
      </c>
      <c r="Q255" s="202">
        <v>0</v>
      </c>
      <c r="R255" s="202">
        <f t="shared" si="56"/>
        <v>0</v>
      </c>
      <c r="S255" s="202">
        <v>0</v>
      </c>
      <c r="T255" s="203">
        <f t="shared" si="57"/>
        <v>0</v>
      </c>
      <c r="U255" s="35"/>
      <c r="V255" s="35"/>
      <c r="W255" s="35"/>
      <c r="X255" s="35"/>
      <c r="Y255" s="35"/>
      <c r="Z255" s="35"/>
      <c r="AA255" s="35"/>
      <c r="AB255" s="35"/>
      <c r="AC255" s="35"/>
      <c r="AD255" s="35"/>
      <c r="AE255" s="35"/>
      <c r="AR255" s="204" t="s">
        <v>212</v>
      </c>
      <c r="AT255" s="204" t="s">
        <v>208</v>
      </c>
      <c r="AU255" s="204" t="s">
        <v>82</v>
      </c>
      <c r="AY255" s="18" t="s">
        <v>206</v>
      </c>
      <c r="BE255" s="205">
        <f t="shared" si="58"/>
        <v>0</v>
      </c>
      <c r="BF255" s="205">
        <f t="shared" si="59"/>
        <v>0</v>
      </c>
      <c r="BG255" s="205">
        <f t="shared" si="60"/>
        <v>0</v>
      </c>
      <c r="BH255" s="205">
        <f t="shared" si="61"/>
        <v>0</v>
      </c>
      <c r="BI255" s="205">
        <f t="shared" si="62"/>
        <v>0</v>
      </c>
      <c r="BJ255" s="18" t="s">
        <v>80</v>
      </c>
      <c r="BK255" s="205">
        <f t="shared" si="63"/>
        <v>0</v>
      </c>
      <c r="BL255" s="18" t="s">
        <v>212</v>
      </c>
      <c r="BM255" s="204" t="s">
        <v>3318</v>
      </c>
    </row>
    <row r="256" spans="1:65" s="2" customFormat="1" ht="21.75" customHeight="1">
      <c r="A256" s="35"/>
      <c r="B256" s="36"/>
      <c r="C256" s="193" t="s">
        <v>3395</v>
      </c>
      <c r="D256" s="193" t="s">
        <v>208</v>
      </c>
      <c r="E256" s="194" t="s">
        <v>6362</v>
      </c>
      <c r="F256" s="195" t="s">
        <v>6363</v>
      </c>
      <c r="G256" s="196" t="s">
        <v>862</v>
      </c>
      <c r="H256" s="197">
        <v>196</v>
      </c>
      <c r="I256" s="198"/>
      <c r="J256" s="199">
        <f t="shared" si="54"/>
        <v>0</v>
      </c>
      <c r="K256" s="195" t="s">
        <v>19</v>
      </c>
      <c r="L256" s="40"/>
      <c r="M256" s="200" t="s">
        <v>19</v>
      </c>
      <c r="N256" s="201" t="s">
        <v>43</v>
      </c>
      <c r="O256" s="65"/>
      <c r="P256" s="202">
        <f t="shared" si="55"/>
        <v>0</v>
      </c>
      <c r="Q256" s="202">
        <v>0</v>
      </c>
      <c r="R256" s="202">
        <f t="shared" si="56"/>
        <v>0</v>
      </c>
      <c r="S256" s="202">
        <v>0</v>
      </c>
      <c r="T256" s="203">
        <f t="shared" si="57"/>
        <v>0</v>
      </c>
      <c r="U256" s="35"/>
      <c r="V256" s="35"/>
      <c r="W256" s="35"/>
      <c r="X256" s="35"/>
      <c r="Y256" s="35"/>
      <c r="Z256" s="35"/>
      <c r="AA256" s="35"/>
      <c r="AB256" s="35"/>
      <c r="AC256" s="35"/>
      <c r="AD256" s="35"/>
      <c r="AE256" s="35"/>
      <c r="AR256" s="204" t="s">
        <v>212</v>
      </c>
      <c r="AT256" s="204" t="s">
        <v>208</v>
      </c>
      <c r="AU256" s="204" t="s">
        <v>82</v>
      </c>
      <c r="AY256" s="18" t="s">
        <v>206</v>
      </c>
      <c r="BE256" s="205">
        <f t="shared" si="58"/>
        <v>0</v>
      </c>
      <c r="BF256" s="205">
        <f t="shared" si="59"/>
        <v>0</v>
      </c>
      <c r="BG256" s="205">
        <f t="shared" si="60"/>
        <v>0</v>
      </c>
      <c r="BH256" s="205">
        <f t="shared" si="61"/>
        <v>0</v>
      </c>
      <c r="BI256" s="205">
        <f t="shared" si="62"/>
        <v>0</v>
      </c>
      <c r="BJ256" s="18" t="s">
        <v>80</v>
      </c>
      <c r="BK256" s="205">
        <f t="shared" si="63"/>
        <v>0</v>
      </c>
      <c r="BL256" s="18" t="s">
        <v>212</v>
      </c>
      <c r="BM256" s="204" t="s">
        <v>3331</v>
      </c>
    </row>
    <row r="257" spans="1:65" s="2" customFormat="1" ht="21.75" customHeight="1">
      <c r="A257" s="35"/>
      <c r="B257" s="36"/>
      <c r="C257" s="193" t="s">
        <v>3400</v>
      </c>
      <c r="D257" s="193" t="s">
        <v>208</v>
      </c>
      <c r="E257" s="194" t="s">
        <v>6364</v>
      </c>
      <c r="F257" s="195" t="s">
        <v>6365</v>
      </c>
      <c r="G257" s="196" t="s">
        <v>862</v>
      </c>
      <c r="H257" s="197">
        <v>79</v>
      </c>
      <c r="I257" s="198"/>
      <c r="J257" s="199">
        <f t="shared" si="54"/>
        <v>0</v>
      </c>
      <c r="K257" s="195" t="s">
        <v>19</v>
      </c>
      <c r="L257" s="40"/>
      <c r="M257" s="200" t="s">
        <v>19</v>
      </c>
      <c r="N257" s="201" t="s">
        <v>43</v>
      </c>
      <c r="O257" s="65"/>
      <c r="P257" s="202">
        <f t="shared" si="55"/>
        <v>0</v>
      </c>
      <c r="Q257" s="202">
        <v>0</v>
      </c>
      <c r="R257" s="202">
        <f t="shared" si="56"/>
        <v>0</v>
      </c>
      <c r="S257" s="202">
        <v>0</v>
      </c>
      <c r="T257" s="203">
        <f t="shared" si="57"/>
        <v>0</v>
      </c>
      <c r="U257" s="35"/>
      <c r="V257" s="35"/>
      <c r="W257" s="35"/>
      <c r="X257" s="35"/>
      <c r="Y257" s="35"/>
      <c r="Z257" s="35"/>
      <c r="AA257" s="35"/>
      <c r="AB257" s="35"/>
      <c r="AC257" s="35"/>
      <c r="AD257" s="35"/>
      <c r="AE257" s="35"/>
      <c r="AR257" s="204" t="s">
        <v>212</v>
      </c>
      <c r="AT257" s="204" t="s">
        <v>208</v>
      </c>
      <c r="AU257" s="204" t="s">
        <v>82</v>
      </c>
      <c r="AY257" s="18" t="s">
        <v>206</v>
      </c>
      <c r="BE257" s="205">
        <f t="shared" si="58"/>
        <v>0</v>
      </c>
      <c r="BF257" s="205">
        <f t="shared" si="59"/>
        <v>0</v>
      </c>
      <c r="BG257" s="205">
        <f t="shared" si="60"/>
        <v>0</v>
      </c>
      <c r="BH257" s="205">
        <f t="shared" si="61"/>
        <v>0</v>
      </c>
      <c r="BI257" s="205">
        <f t="shared" si="62"/>
        <v>0</v>
      </c>
      <c r="BJ257" s="18" t="s">
        <v>80</v>
      </c>
      <c r="BK257" s="205">
        <f t="shared" si="63"/>
        <v>0</v>
      </c>
      <c r="BL257" s="18" t="s">
        <v>212</v>
      </c>
      <c r="BM257" s="204" t="s">
        <v>3343</v>
      </c>
    </row>
    <row r="258" spans="1:65" s="2" customFormat="1" ht="21.75" customHeight="1">
      <c r="A258" s="35"/>
      <c r="B258" s="36"/>
      <c r="C258" s="193" t="s">
        <v>3405</v>
      </c>
      <c r="D258" s="193" t="s">
        <v>208</v>
      </c>
      <c r="E258" s="194" t="s">
        <v>6102</v>
      </c>
      <c r="F258" s="195" t="s">
        <v>6103</v>
      </c>
      <c r="G258" s="196" t="s">
        <v>862</v>
      </c>
      <c r="H258" s="197">
        <v>148</v>
      </c>
      <c r="I258" s="198"/>
      <c r="J258" s="199">
        <f t="shared" si="54"/>
        <v>0</v>
      </c>
      <c r="K258" s="195" t="s">
        <v>19</v>
      </c>
      <c r="L258" s="40"/>
      <c r="M258" s="200" t="s">
        <v>19</v>
      </c>
      <c r="N258" s="201" t="s">
        <v>43</v>
      </c>
      <c r="O258" s="65"/>
      <c r="P258" s="202">
        <f t="shared" si="55"/>
        <v>0</v>
      </c>
      <c r="Q258" s="202">
        <v>0</v>
      </c>
      <c r="R258" s="202">
        <f t="shared" si="56"/>
        <v>0</v>
      </c>
      <c r="S258" s="202">
        <v>0</v>
      </c>
      <c r="T258" s="203">
        <f t="shared" si="57"/>
        <v>0</v>
      </c>
      <c r="U258" s="35"/>
      <c r="V258" s="35"/>
      <c r="W258" s="35"/>
      <c r="X258" s="35"/>
      <c r="Y258" s="35"/>
      <c r="Z258" s="35"/>
      <c r="AA258" s="35"/>
      <c r="AB258" s="35"/>
      <c r="AC258" s="35"/>
      <c r="AD258" s="35"/>
      <c r="AE258" s="35"/>
      <c r="AR258" s="204" t="s">
        <v>212</v>
      </c>
      <c r="AT258" s="204" t="s">
        <v>208</v>
      </c>
      <c r="AU258" s="204" t="s">
        <v>82</v>
      </c>
      <c r="AY258" s="18" t="s">
        <v>206</v>
      </c>
      <c r="BE258" s="205">
        <f t="shared" si="58"/>
        <v>0</v>
      </c>
      <c r="BF258" s="205">
        <f t="shared" si="59"/>
        <v>0</v>
      </c>
      <c r="BG258" s="205">
        <f t="shared" si="60"/>
        <v>0</v>
      </c>
      <c r="BH258" s="205">
        <f t="shared" si="61"/>
        <v>0</v>
      </c>
      <c r="BI258" s="205">
        <f t="shared" si="62"/>
        <v>0</v>
      </c>
      <c r="BJ258" s="18" t="s">
        <v>80</v>
      </c>
      <c r="BK258" s="205">
        <f t="shared" si="63"/>
        <v>0</v>
      </c>
      <c r="BL258" s="18" t="s">
        <v>212</v>
      </c>
      <c r="BM258" s="204" t="s">
        <v>3354</v>
      </c>
    </row>
    <row r="259" spans="1:65" s="2" customFormat="1" ht="21.75" customHeight="1">
      <c r="A259" s="35"/>
      <c r="B259" s="36"/>
      <c r="C259" s="193" t="s">
        <v>3411</v>
      </c>
      <c r="D259" s="193" t="s">
        <v>208</v>
      </c>
      <c r="E259" s="194" t="s">
        <v>6366</v>
      </c>
      <c r="F259" s="195" t="s">
        <v>6367</v>
      </c>
      <c r="G259" s="196" t="s">
        <v>862</v>
      </c>
      <c r="H259" s="197">
        <v>8</v>
      </c>
      <c r="I259" s="198"/>
      <c r="J259" s="199">
        <f t="shared" si="54"/>
        <v>0</v>
      </c>
      <c r="K259" s="195" t="s">
        <v>19</v>
      </c>
      <c r="L259" s="40"/>
      <c r="M259" s="200" t="s">
        <v>19</v>
      </c>
      <c r="N259" s="201" t="s">
        <v>43</v>
      </c>
      <c r="O259" s="65"/>
      <c r="P259" s="202">
        <f t="shared" si="55"/>
        <v>0</v>
      </c>
      <c r="Q259" s="202">
        <v>0</v>
      </c>
      <c r="R259" s="202">
        <f t="shared" si="56"/>
        <v>0</v>
      </c>
      <c r="S259" s="202">
        <v>0</v>
      </c>
      <c r="T259" s="203">
        <f t="shared" si="57"/>
        <v>0</v>
      </c>
      <c r="U259" s="35"/>
      <c r="V259" s="35"/>
      <c r="W259" s="35"/>
      <c r="X259" s="35"/>
      <c r="Y259" s="35"/>
      <c r="Z259" s="35"/>
      <c r="AA259" s="35"/>
      <c r="AB259" s="35"/>
      <c r="AC259" s="35"/>
      <c r="AD259" s="35"/>
      <c r="AE259" s="35"/>
      <c r="AR259" s="204" t="s">
        <v>212</v>
      </c>
      <c r="AT259" s="204" t="s">
        <v>208</v>
      </c>
      <c r="AU259" s="204" t="s">
        <v>82</v>
      </c>
      <c r="AY259" s="18" t="s">
        <v>206</v>
      </c>
      <c r="BE259" s="205">
        <f t="shared" si="58"/>
        <v>0</v>
      </c>
      <c r="BF259" s="205">
        <f t="shared" si="59"/>
        <v>0</v>
      </c>
      <c r="BG259" s="205">
        <f t="shared" si="60"/>
        <v>0</v>
      </c>
      <c r="BH259" s="205">
        <f t="shared" si="61"/>
        <v>0</v>
      </c>
      <c r="BI259" s="205">
        <f t="shared" si="62"/>
        <v>0</v>
      </c>
      <c r="BJ259" s="18" t="s">
        <v>80</v>
      </c>
      <c r="BK259" s="205">
        <f t="shared" si="63"/>
        <v>0</v>
      </c>
      <c r="BL259" s="18" t="s">
        <v>212</v>
      </c>
      <c r="BM259" s="204" t="s">
        <v>3365</v>
      </c>
    </row>
    <row r="260" spans="1:65" s="2" customFormat="1" ht="21.75" customHeight="1">
      <c r="A260" s="35"/>
      <c r="B260" s="36"/>
      <c r="C260" s="193" t="s">
        <v>3415</v>
      </c>
      <c r="D260" s="193" t="s">
        <v>208</v>
      </c>
      <c r="E260" s="194" t="s">
        <v>6368</v>
      </c>
      <c r="F260" s="195" t="s">
        <v>6369</v>
      </c>
      <c r="G260" s="196" t="s">
        <v>862</v>
      </c>
      <c r="H260" s="197">
        <v>102</v>
      </c>
      <c r="I260" s="198"/>
      <c r="J260" s="199">
        <f t="shared" si="54"/>
        <v>0</v>
      </c>
      <c r="K260" s="195" t="s">
        <v>19</v>
      </c>
      <c r="L260" s="40"/>
      <c r="M260" s="200" t="s">
        <v>19</v>
      </c>
      <c r="N260" s="201" t="s">
        <v>43</v>
      </c>
      <c r="O260" s="65"/>
      <c r="P260" s="202">
        <f t="shared" si="55"/>
        <v>0</v>
      </c>
      <c r="Q260" s="202">
        <v>0</v>
      </c>
      <c r="R260" s="202">
        <f t="shared" si="56"/>
        <v>0</v>
      </c>
      <c r="S260" s="202">
        <v>0</v>
      </c>
      <c r="T260" s="203">
        <f t="shared" si="57"/>
        <v>0</v>
      </c>
      <c r="U260" s="35"/>
      <c r="V260" s="35"/>
      <c r="W260" s="35"/>
      <c r="X260" s="35"/>
      <c r="Y260" s="35"/>
      <c r="Z260" s="35"/>
      <c r="AA260" s="35"/>
      <c r="AB260" s="35"/>
      <c r="AC260" s="35"/>
      <c r="AD260" s="35"/>
      <c r="AE260" s="35"/>
      <c r="AR260" s="204" t="s">
        <v>212</v>
      </c>
      <c r="AT260" s="204" t="s">
        <v>208</v>
      </c>
      <c r="AU260" s="204" t="s">
        <v>82</v>
      </c>
      <c r="AY260" s="18" t="s">
        <v>206</v>
      </c>
      <c r="BE260" s="205">
        <f t="shared" si="58"/>
        <v>0</v>
      </c>
      <c r="BF260" s="205">
        <f t="shared" si="59"/>
        <v>0</v>
      </c>
      <c r="BG260" s="205">
        <f t="shared" si="60"/>
        <v>0</v>
      </c>
      <c r="BH260" s="205">
        <f t="shared" si="61"/>
        <v>0</v>
      </c>
      <c r="BI260" s="205">
        <f t="shared" si="62"/>
        <v>0</v>
      </c>
      <c r="BJ260" s="18" t="s">
        <v>80</v>
      </c>
      <c r="BK260" s="205">
        <f t="shared" si="63"/>
        <v>0</v>
      </c>
      <c r="BL260" s="18" t="s">
        <v>212</v>
      </c>
      <c r="BM260" s="204" t="s">
        <v>3377</v>
      </c>
    </row>
    <row r="261" spans="1:65" s="2" customFormat="1" ht="21.75" customHeight="1">
      <c r="A261" s="35"/>
      <c r="B261" s="36"/>
      <c r="C261" s="193" t="s">
        <v>3420</v>
      </c>
      <c r="D261" s="193" t="s">
        <v>208</v>
      </c>
      <c r="E261" s="194" t="s">
        <v>6370</v>
      </c>
      <c r="F261" s="195" t="s">
        <v>6371</v>
      </c>
      <c r="G261" s="196" t="s">
        <v>862</v>
      </c>
      <c r="H261" s="197">
        <v>105</v>
      </c>
      <c r="I261" s="198"/>
      <c r="J261" s="199">
        <f t="shared" si="54"/>
        <v>0</v>
      </c>
      <c r="K261" s="195" t="s">
        <v>19</v>
      </c>
      <c r="L261" s="40"/>
      <c r="M261" s="200" t="s">
        <v>19</v>
      </c>
      <c r="N261" s="201" t="s">
        <v>43</v>
      </c>
      <c r="O261" s="65"/>
      <c r="P261" s="202">
        <f t="shared" si="55"/>
        <v>0</v>
      </c>
      <c r="Q261" s="202">
        <v>0</v>
      </c>
      <c r="R261" s="202">
        <f t="shared" si="56"/>
        <v>0</v>
      </c>
      <c r="S261" s="202">
        <v>0</v>
      </c>
      <c r="T261" s="203">
        <f t="shared" si="57"/>
        <v>0</v>
      </c>
      <c r="U261" s="35"/>
      <c r="V261" s="35"/>
      <c r="W261" s="35"/>
      <c r="X261" s="35"/>
      <c r="Y261" s="35"/>
      <c r="Z261" s="35"/>
      <c r="AA261" s="35"/>
      <c r="AB261" s="35"/>
      <c r="AC261" s="35"/>
      <c r="AD261" s="35"/>
      <c r="AE261" s="35"/>
      <c r="AR261" s="204" t="s">
        <v>212</v>
      </c>
      <c r="AT261" s="204" t="s">
        <v>208</v>
      </c>
      <c r="AU261" s="204" t="s">
        <v>82</v>
      </c>
      <c r="AY261" s="18" t="s">
        <v>206</v>
      </c>
      <c r="BE261" s="205">
        <f t="shared" si="58"/>
        <v>0</v>
      </c>
      <c r="BF261" s="205">
        <f t="shared" si="59"/>
        <v>0</v>
      </c>
      <c r="BG261" s="205">
        <f t="shared" si="60"/>
        <v>0</v>
      </c>
      <c r="BH261" s="205">
        <f t="shared" si="61"/>
        <v>0</v>
      </c>
      <c r="BI261" s="205">
        <f t="shared" si="62"/>
        <v>0</v>
      </c>
      <c r="BJ261" s="18" t="s">
        <v>80</v>
      </c>
      <c r="BK261" s="205">
        <f t="shared" si="63"/>
        <v>0</v>
      </c>
      <c r="BL261" s="18" t="s">
        <v>212</v>
      </c>
      <c r="BM261" s="204" t="s">
        <v>3388</v>
      </c>
    </row>
    <row r="262" spans="1:65" s="2" customFormat="1" ht="21.75" customHeight="1">
      <c r="A262" s="35"/>
      <c r="B262" s="36"/>
      <c r="C262" s="193" t="s">
        <v>3424</v>
      </c>
      <c r="D262" s="193" t="s">
        <v>208</v>
      </c>
      <c r="E262" s="194" t="s">
        <v>6372</v>
      </c>
      <c r="F262" s="195" t="s">
        <v>6373</v>
      </c>
      <c r="G262" s="196" t="s">
        <v>862</v>
      </c>
      <c r="H262" s="197">
        <v>106</v>
      </c>
      <c r="I262" s="198"/>
      <c r="J262" s="199">
        <f t="shared" si="54"/>
        <v>0</v>
      </c>
      <c r="K262" s="195" t="s">
        <v>19</v>
      </c>
      <c r="L262" s="40"/>
      <c r="M262" s="200" t="s">
        <v>19</v>
      </c>
      <c r="N262" s="201" t="s">
        <v>43</v>
      </c>
      <c r="O262" s="65"/>
      <c r="P262" s="202">
        <f t="shared" si="55"/>
        <v>0</v>
      </c>
      <c r="Q262" s="202">
        <v>0</v>
      </c>
      <c r="R262" s="202">
        <f t="shared" si="56"/>
        <v>0</v>
      </c>
      <c r="S262" s="202">
        <v>0</v>
      </c>
      <c r="T262" s="203">
        <f t="shared" si="57"/>
        <v>0</v>
      </c>
      <c r="U262" s="35"/>
      <c r="V262" s="35"/>
      <c r="W262" s="35"/>
      <c r="X262" s="35"/>
      <c r="Y262" s="35"/>
      <c r="Z262" s="35"/>
      <c r="AA262" s="35"/>
      <c r="AB262" s="35"/>
      <c r="AC262" s="35"/>
      <c r="AD262" s="35"/>
      <c r="AE262" s="35"/>
      <c r="AR262" s="204" t="s">
        <v>212</v>
      </c>
      <c r="AT262" s="204" t="s">
        <v>208</v>
      </c>
      <c r="AU262" s="204" t="s">
        <v>82</v>
      </c>
      <c r="AY262" s="18" t="s">
        <v>206</v>
      </c>
      <c r="BE262" s="205">
        <f t="shared" si="58"/>
        <v>0</v>
      </c>
      <c r="BF262" s="205">
        <f t="shared" si="59"/>
        <v>0</v>
      </c>
      <c r="BG262" s="205">
        <f t="shared" si="60"/>
        <v>0</v>
      </c>
      <c r="BH262" s="205">
        <f t="shared" si="61"/>
        <v>0</v>
      </c>
      <c r="BI262" s="205">
        <f t="shared" si="62"/>
        <v>0</v>
      </c>
      <c r="BJ262" s="18" t="s">
        <v>80</v>
      </c>
      <c r="BK262" s="205">
        <f t="shared" si="63"/>
        <v>0</v>
      </c>
      <c r="BL262" s="18" t="s">
        <v>212</v>
      </c>
      <c r="BM262" s="204" t="s">
        <v>3400</v>
      </c>
    </row>
    <row r="263" spans="1:65" s="2" customFormat="1" ht="21.75" customHeight="1">
      <c r="A263" s="35"/>
      <c r="B263" s="36"/>
      <c r="C263" s="193" t="s">
        <v>3430</v>
      </c>
      <c r="D263" s="193" t="s">
        <v>208</v>
      </c>
      <c r="E263" s="194" t="s">
        <v>6374</v>
      </c>
      <c r="F263" s="195" t="s">
        <v>6375</v>
      </c>
      <c r="G263" s="196" t="s">
        <v>862</v>
      </c>
      <c r="H263" s="197">
        <v>53</v>
      </c>
      <c r="I263" s="198"/>
      <c r="J263" s="199">
        <f t="shared" si="54"/>
        <v>0</v>
      </c>
      <c r="K263" s="195" t="s">
        <v>19</v>
      </c>
      <c r="L263" s="40"/>
      <c r="M263" s="200" t="s">
        <v>19</v>
      </c>
      <c r="N263" s="201" t="s">
        <v>43</v>
      </c>
      <c r="O263" s="65"/>
      <c r="P263" s="202">
        <f t="shared" si="55"/>
        <v>0</v>
      </c>
      <c r="Q263" s="202">
        <v>0</v>
      </c>
      <c r="R263" s="202">
        <f t="shared" si="56"/>
        <v>0</v>
      </c>
      <c r="S263" s="202">
        <v>0</v>
      </c>
      <c r="T263" s="203">
        <f t="shared" si="57"/>
        <v>0</v>
      </c>
      <c r="U263" s="35"/>
      <c r="V263" s="35"/>
      <c r="W263" s="35"/>
      <c r="X263" s="35"/>
      <c r="Y263" s="35"/>
      <c r="Z263" s="35"/>
      <c r="AA263" s="35"/>
      <c r="AB263" s="35"/>
      <c r="AC263" s="35"/>
      <c r="AD263" s="35"/>
      <c r="AE263" s="35"/>
      <c r="AR263" s="204" t="s">
        <v>212</v>
      </c>
      <c r="AT263" s="204" t="s">
        <v>208</v>
      </c>
      <c r="AU263" s="204" t="s">
        <v>82</v>
      </c>
      <c r="AY263" s="18" t="s">
        <v>206</v>
      </c>
      <c r="BE263" s="205">
        <f t="shared" si="58"/>
        <v>0</v>
      </c>
      <c r="BF263" s="205">
        <f t="shared" si="59"/>
        <v>0</v>
      </c>
      <c r="BG263" s="205">
        <f t="shared" si="60"/>
        <v>0</v>
      </c>
      <c r="BH263" s="205">
        <f t="shared" si="61"/>
        <v>0</v>
      </c>
      <c r="BI263" s="205">
        <f t="shared" si="62"/>
        <v>0</v>
      </c>
      <c r="BJ263" s="18" t="s">
        <v>80</v>
      </c>
      <c r="BK263" s="205">
        <f t="shared" si="63"/>
        <v>0</v>
      </c>
      <c r="BL263" s="18" t="s">
        <v>212</v>
      </c>
      <c r="BM263" s="204" t="s">
        <v>3411</v>
      </c>
    </row>
    <row r="264" spans="1:65" s="2" customFormat="1" ht="21.75" customHeight="1">
      <c r="A264" s="35"/>
      <c r="B264" s="36"/>
      <c r="C264" s="193" t="s">
        <v>3436</v>
      </c>
      <c r="D264" s="193" t="s">
        <v>208</v>
      </c>
      <c r="E264" s="194" t="s">
        <v>6376</v>
      </c>
      <c r="F264" s="195" t="s">
        <v>6377</v>
      </c>
      <c r="G264" s="196" t="s">
        <v>862</v>
      </c>
      <c r="H264" s="197">
        <v>82</v>
      </c>
      <c r="I264" s="198"/>
      <c r="J264" s="199">
        <f t="shared" si="54"/>
        <v>0</v>
      </c>
      <c r="K264" s="195" t="s">
        <v>19</v>
      </c>
      <c r="L264" s="40"/>
      <c r="M264" s="200" t="s">
        <v>19</v>
      </c>
      <c r="N264" s="201" t="s">
        <v>43</v>
      </c>
      <c r="O264" s="65"/>
      <c r="P264" s="202">
        <f t="shared" si="55"/>
        <v>0</v>
      </c>
      <c r="Q264" s="202">
        <v>0</v>
      </c>
      <c r="R264" s="202">
        <f t="shared" si="56"/>
        <v>0</v>
      </c>
      <c r="S264" s="202">
        <v>0</v>
      </c>
      <c r="T264" s="203">
        <f t="shared" si="57"/>
        <v>0</v>
      </c>
      <c r="U264" s="35"/>
      <c r="V264" s="35"/>
      <c r="W264" s="35"/>
      <c r="X264" s="35"/>
      <c r="Y264" s="35"/>
      <c r="Z264" s="35"/>
      <c r="AA264" s="35"/>
      <c r="AB264" s="35"/>
      <c r="AC264" s="35"/>
      <c r="AD264" s="35"/>
      <c r="AE264" s="35"/>
      <c r="AR264" s="204" t="s">
        <v>212</v>
      </c>
      <c r="AT264" s="204" t="s">
        <v>208</v>
      </c>
      <c r="AU264" s="204" t="s">
        <v>82</v>
      </c>
      <c r="AY264" s="18" t="s">
        <v>206</v>
      </c>
      <c r="BE264" s="205">
        <f t="shared" si="58"/>
        <v>0</v>
      </c>
      <c r="BF264" s="205">
        <f t="shared" si="59"/>
        <v>0</v>
      </c>
      <c r="BG264" s="205">
        <f t="shared" si="60"/>
        <v>0</v>
      </c>
      <c r="BH264" s="205">
        <f t="shared" si="61"/>
        <v>0</v>
      </c>
      <c r="BI264" s="205">
        <f t="shared" si="62"/>
        <v>0</v>
      </c>
      <c r="BJ264" s="18" t="s">
        <v>80</v>
      </c>
      <c r="BK264" s="205">
        <f t="shared" si="63"/>
        <v>0</v>
      </c>
      <c r="BL264" s="18" t="s">
        <v>212</v>
      </c>
      <c r="BM264" s="204" t="s">
        <v>3420</v>
      </c>
    </row>
    <row r="265" spans="1:65" s="2" customFormat="1" ht="21.75" customHeight="1">
      <c r="A265" s="35"/>
      <c r="B265" s="36"/>
      <c r="C265" s="193" t="s">
        <v>3440</v>
      </c>
      <c r="D265" s="193" t="s">
        <v>208</v>
      </c>
      <c r="E265" s="194" t="s">
        <v>6378</v>
      </c>
      <c r="F265" s="195" t="s">
        <v>6379</v>
      </c>
      <c r="G265" s="196" t="s">
        <v>862</v>
      </c>
      <c r="H265" s="197">
        <v>84</v>
      </c>
      <c r="I265" s="198"/>
      <c r="J265" s="199">
        <f t="shared" si="54"/>
        <v>0</v>
      </c>
      <c r="K265" s="195" t="s">
        <v>19</v>
      </c>
      <c r="L265" s="40"/>
      <c r="M265" s="200" t="s">
        <v>19</v>
      </c>
      <c r="N265" s="201" t="s">
        <v>43</v>
      </c>
      <c r="O265" s="65"/>
      <c r="P265" s="202">
        <f t="shared" si="55"/>
        <v>0</v>
      </c>
      <c r="Q265" s="202">
        <v>0</v>
      </c>
      <c r="R265" s="202">
        <f t="shared" si="56"/>
        <v>0</v>
      </c>
      <c r="S265" s="202">
        <v>0</v>
      </c>
      <c r="T265" s="203">
        <f t="shared" si="57"/>
        <v>0</v>
      </c>
      <c r="U265" s="35"/>
      <c r="V265" s="35"/>
      <c r="W265" s="35"/>
      <c r="X265" s="35"/>
      <c r="Y265" s="35"/>
      <c r="Z265" s="35"/>
      <c r="AA265" s="35"/>
      <c r="AB265" s="35"/>
      <c r="AC265" s="35"/>
      <c r="AD265" s="35"/>
      <c r="AE265" s="35"/>
      <c r="AR265" s="204" t="s">
        <v>212</v>
      </c>
      <c r="AT265" s="204" t="s">
        <v>208</v>
      </c>
      <c r="AU265" s="204" t="s">
        <v>82</v>
      </c>
      <c r="AY265" s="18" t="s">
        <v>206</v>
      </c>
      <c r="BE265" s="205">
        <f t="shared" si="58"/>
        <v>0</v>
      </c>
      <c r="BF265" s="205">
        <f t="shared" si="59"/>
        <v>0</v>
      </c>
      <c r="BG265" s="205">
        <f t="shared" si="60"/>
        <v>0</v>
      </c>
      <c r="BH265" s="205">
        <f t="shared" si="61"/>
        <v>0</v>
      </c>
      <c r="BI265" s="205">
        <f t="shared" si="62"/>
        <v>0</v>
      </c>
      <c r="BJ265" s="18" t="s">
        <v>80</v>
      </c>
      <c r="BK265" s="205">
        <f t="shared" si="63"/>
        <v>0</v>
      </c>
      <c r="BL265" s="18" t="s">
        <v>212</v>
      </c>
      <c r="BM265" s="204" t="s">
        <v>3430</v>
      </c>
    </row>
    <row r="266" spans="1:65" s="2" customFormat="1" ht="21.75" customHeight="1">
      <c r="A266" s="35"/>
      <c r="B266" s="36"/>
      <c r="C266" s="193" t="s">
        <v>3445</v>
      </c>
      <c r="D266" s="193" t="s">
        <v>208</v>
      </c>
      <c r="E266" s="194" t="s">
        <v>6380</v>
      </c>
      <c r="F266" s="195" t="s">
        <v>6381</v>
      </c>
      <c r="G266" s="196" t="s">
        <v>862</v>
      </c>
      <c r="H266" s="197">
        <v>114</v>
      </c>
      <c r="I266" s="198"/>
      <c r="J266" s="199">
        <f t="shared" si="54"/>
        <v>0</v>
      </c>
      <c r="K266" s="195" t="s">
        <v>19</v>
      </c>
      <c r="L266" s="40"/>
      <c r="M266" s="200" t="s">
        <v>19</v>
      </c>
      <c r="N266" s="201" t="s">
        <v>43</v>
      </c>
      <c r="O266" s="65"/>
      <c r="P266" s="202">
        <f t="shared" si="55"/>
        <v>0</v>
      </c>
      <c r="Q266" s="202">
        <v>0</v>
      </c>
      <c r="R266" s="202">
        <f t="shared" si="56"/>
        <v>0</v>
      </c>
      <c r="S266" s="202">
        <v>0</v>
      </c>
      <c r="T266" s="203">
        <f t="shared" si="57"/>
        <v>0</v>
      </c>
      <c r="U266" s="35"/>
      <c r="V266" s="35"/>
      <c r="W266" s="35"/>
      <c r="X266" s="35"/>
      <c r="Y266" s="35"/>
      <c r="Z266" s="35"/>
      <c r="AA266" s="35"/>
      <c r="AB266" s="35"/>
      <c r="AC266" s="35"/>
      <c r="AD266" s="35"/>
      <c r="AE266" s="35"/>
      <c r="AR266" s="204" t="s">
        <v>212</v>
      </c>
      <c r="AT266" s="204" t="s">
        <v>208</v>
      </c>
      <c r="AU266" s="204" t="s">
        <v>82</v>
      </c>
      <c r="AY266" s="18" t="s">
        <v>206</v>
      </c>
      <c r="BE266" s="205">
        <f t="shared" si="58"/>
        <v>0</v>
      </c>
      <c r="BF266" s="205">
        <f t="shared" si="59"/>
        <v>0</v>
      </c>
      <c r="BG266" s="205">
        <f t="shared" si="60"/>
        <v>0</v>
      </c>
      <c r="BH266" s="205">
        <f t="shared" si="61"/>
        <v>0</v>
      </c>
      <c r="BI266" s="205">
        <f t="shared" si="62"/>
        <v>0</v>
      </c>
      <c r="BJ266" s="18" t="s">
        <v>80</v>
      </c>
      <c r="BK266" s="205">
        <f t="shared" si="63"/>
        <v>0</v>
      </c>
      <c r="BL266" s="18" t="s">
        <v>212</v>
      </c>
      <c r="BM266" s="204" t="s">
        <v>3440</v>
      </c>
    </row>
    <row r="267" spans="1:65" s="2" customFormat="1" ht="21.75" customHeight="1">
      <c r="A267" s="35"/>
      <c r="B267" s="36"/>
      <c r="C267" s="193" t="s">
        <v>3449</v>
      </c>
      <c r="D267" s="193" t="s">
        <v>208</v>
      </c>
      <c r="E267" s="194" t="s">
        <v>6382</v>
      </c>
      <c r="F267" s="195" t="s">
        <v>6383</v>
      </c>
      <c r="G267" s="196" t="s">
        <v>862</v>
      </c>
      <c r="H267" s="197">
        <v>45</v>
      </c>
      <c r="I267" s="198"/>
      <c r="J267" s="199">
        <f t="shared" si="54"/>
        <v>0</v>
      </c>
      <c r="K267" s="195" t="s">
        <v>19</v>
      </c>
      <c r="L267" s="40"/>
      <c r="M267" s="200" t="s">
        <v>19</v>
      </c>
      <c r="N267" s="201" t="s">
        <v>43</v>
      </c>
      <c r="O267" s="65"/>
      <c r="P267" s="202">
        <f t="shared" si="55"/>
        <v>0</v>
      </c>
      <c r="Q267" s="202">
        <v>0</v>
      </c>
      <c r="R267" s="202">
        <f t="shared" si="56"/>
        <v>0</v>
      </c>
      <c r="S267" s="202">
        <v>0</v>
      </c>
      <c r="T267" s="203">
        <f t="shared" si="57"/>
        <v>0</v>
      </c>
      <c r="U267" s="35"/>
      <c r="V267" s="35"/>
      <c r="W267" s="35"/>
      <c r="X267" s="35"/>
      <c r="Y267" s="35"/>
      <c r="Z267" s="35"/>
      <c r="AA267" s="35"/>
      <c r="AB267" s="35"/>
      <c r="AC267" s="35"/>
      <c r="AD267" s="35"/>
      <c r="AE267" s="35"/>
      <c r="AR267" s="204" t="s">
        <v>212</v>
      </c>
      <c r="AT267" s="204" t="s">
        <v>208</v>
      </c>
      <c r="AU267" s="204" t="s">
        <v>82</v>
      </c>
      <c r="AY267" s="18" t="s">
        <v>206</v>
      </c>
      <c r="BE267" s="205">
        <f t="shared" si="58"/>
        <v>0</v>
      </c>
      <c r="BF267" s="205">
        <f t="shared" si="59"/>
        <v>0</v>
      </c>
      <c r="BG267" s="205">
        <f t="shared" si="60"/>
        <v>0</v>
      </c>
      <c r="BH267" s="205">
        <f t="shared" si="61"/>
        <v>0</v>
      </c>
      <c r="BI267" s="205">
        <f t="shared" si="62"/>
        <v>0</v>
      </c>
      <c r="BJ267" s="18" t="s">
        <v>80</v>
      </c>
      <c r="BK267" s="205">
        <f t="shared" si="63"/>
        <v>0</v>
      </c>
      <c r="BL267" s="18" t="s">
        <v>212</v>
      </c>
      <c r="BM267" s="204" t="s">
        <v>3449</v>
      </c>
    </row>
    <row r="268" spans="1:65" s="2" customFormat="1" ht="21.75" customHeight="1">
      <c r="A268" s="35"/>
      <c r="B268" s="36"/>
      <c r="C268" s="193" t="s">
        <v>3460</v>
      </c>
      <c r="D268" s="193" t="s">
        <v>208</v>
      </c>
      <c r="E268" s="194" t="s">
        <v>6384</v>
      </c>
      <c r="F268" s="195" t="s">
        <v>6385</v>
      </c>
      <c r="G268" s="196" t="s">
        <v>862</v>
      </c>
      <c r="H268" s="197">
        <v>35</v>
      </c>
      <c r="I268" s="198"/>
      <c r="J268" s="199">
        <f t="shared" si="54"/>
        <v>0</v>
      </c>
      <c r="K268" s="195" t="s">
        <v>19</v>
      </c>
      <c r="L268" s="40"/>
      <c r="M268" s="200" t="s">
        <v>19</v>
      </c>
      <c r="N268" s="201" t="s">
        <v>43</v>
      </c>
      <c r="O268" s="65"/>
      <c r="P268" s="202">
        <f t="shared" si="55"/>
        <v>0</v>
      </c>
      <c r="Q268" s="202">
        <v>0</v>
      </c>
      <c r="R268" s="202">
        <f t="shared" si="56"/>
        <v>0</v>
      </c>
      <c r="S268" s="202">
        <v>0</v>
      </c>
      <c r="T268" s="203">
        <f t="shared" si="57"/>
        <v>0</v>
      </c>
      <c r="U268" s="35"/>
      <c r="V268" s="35"/>
      <c r="W268" s="35"/>
      <c r="X268" s="35"/>
      <c r="Y268" s="35"/>
      <c r="Z268" s="35"/>
      <c r="AA268" s="35"/>
      <c r="AB268" s="35"/>
      <c r="AC268" s="35"/>
      <c r="AD268" s="35"/>
      <c r="AE268" s="35"/>
      <c r="AR268" s="204" t="s">
        <v>212</v>
      </c>
      <c r="AT268" s="204" t="s">
        <v>208</v>
      </c>
      <c r="AU268" s="204" t="s">
        <v>82</v>
      </c>
      <c r="AY268" s="18" t="s">
        <v>206</v>
      </c>
      <c r="BE268" s="205">
        <f t="shared" si="58"/>
        <v>0</v>
      </c>
      <c r="BF268" s="205">
        <f t="shared" si="59"/>
        <v>0</v>
      </c>
      <c r="BG268" s="205">
        <f t="shared" si="60"/>
        <v>0</v>
      </c>
      <c r="BH268" s="205">
        <f t="shared" si="61"/>
        <v>0</v>
      </c>
      <c r="BI268" s="205">
        <f t="shared" si="62"/>
        <v>0</v>
      </c>
      <c r="BJ268" s="18" t="s">
        <v>80</v>
      </c>
      <c r="BK268" s="205">
        <f t="shared" si="63"/>
        <v>0</v>
      </c>
      <c r="BL268" s="18" t="s">
        <v>212</v>
      </c>
      <c r="BM268" s="204" t="s">
        <v>3465</v>
      </c>
    </row>
    <row r="269" spans="1:65" s="2" customFormat="1" ht="21.75" customHeight="1">
      <c r="A269" s="35"/>
      <c r="B269" s="36"/>
      <c r="C269" s="193" t="s">
        <v>3465</v>
      </c>
      <c r="D269" s="193" t="s">
        <v>208</v>
      </c>
      <c r="E269" s="194" t="s">
        <v>6386</v>
      </c>
      <c r="F269" s="195" t="s">
        <v>6387</v>
      </c>
      <c r="G269" s="196" t="s">
        <v>862</v>
      </c>
      <c r="H269" s="197">
        <v>32</v>
      </c>
      <c r="I269" s="198"/>
      <c r="J269" s="199">
        <f t="shared" si="54"/>
        <v>0</v>
      </c>
      <c r="K269" s="195" t="s">
        <v>19</v>
      </c>
      <c r="L269" s="40"/>
      <c r="M269" s="200" t="s">
        <v>19</v>
      </c>
      <c r="N269" s="201" t="s">
        <v>43</v>
      </c>
      <c r="O269" s="65"/>
      <c r="P269" s="202">
        <f t="shared" si="55"/>
        <v>0</v>
      </c>
      <c r="Q269" s="202">
        <v>0</v>
      </c>
      <c r="R269" s="202">
        <f t="shared" si="56"/>
        <v>0</v>
      </c>
      <c r="S269" s="202">
        <v>0</v>
      </c>
      <c r="T269" s="203">
        <f t="shared" si="57"/>
        <v>0</v>
      </c>
      <c r="U269" s="35"/>
      <c r="V269" s="35"/>
      <c r="W269" s="35"/>
      <c r="X269" s="35"/>
      <c r="Y269" s="35"/>
      <c r="Z269" s="35"/>
      <c r="AA269" s="35"/>
      <c r="AB269" s="35"/>
      <c r="AC269" s="35"/>
      <c r="AD269" s="35"/>
      <c r="AE269" s="35"/>
      <c r="AR269" s="204" t="s">
        <v>212</v>
      </c>
      <c r="AT269" s="204" t="s">
        <v>208</v>
      </c>
      <c r="AU269" s="204" t="s">
        <v>82</v>
      </c>
      <c r="AY269" s="18" t="s">
        <v>206</v>
      </c>
      <c r="BE269" s="205">
        <f t="shared" si="58"/>
        <v>0</v>
      </c>
      <c r="BF269" s="205">
        <f t="shared" si="59"/>
        <v>0</v>
      </c>
      <c r="BG269" s="205">
        <f t="shared" si="60"/>
        <v>0</v>
      </c>
      <c r="BH269" s="205">
        <f t="shared" si="61"/>
        <v>0</v>
      </c>
      <c r="BI269" s="205">
        <f t="shared" si="62"/>
        <v>0</v>
      </c>
      <c r="BJ269" s="18" t="s">
        <v>80</v>
      </c>
      <c r="BK269" s="205">
        <f t="shared" si="63"/>
        <v>0</v>
      </c>
      <c r="BL269" s="18" t="s">
        <v>212</v>
      </c>
      <c r="BM269" s="204" t="s">
        <v>3479</v>
      </c>
    </row>
    <row r="270" spans="1:65" s="2" customFormat="1" ht="21.75" customHeight="1">
      <c r="A270" s="35"/>
      <c r="B270" s="36"/>
      <c r="C270" s="193" t="s">
        <v>3474</v>
      </c>
      <c r="D270" s="193" t="s">
        <v>208</v>
      </c>
      <c r="E270" s="194" t="s">
        <v>6388</v>
      </c>
      <c r="F270" s="195" t="s">
        <v>6389</v>
      </c>
      <c r="G270" s="196" t="s">
        <v>862</v>
      </c>
      <c r="H270" s="197">
        <v>76</v>
      </c>
      <c r="I270" s="198"/>
      <c r="J270" s="199">
        <f t="shared" si="54"/>
        <v>0</v>
      </c>
      <c r="K270" s="195" t="s">
        <v>19</v>
      </c>
      <c r="L270" s="40"/>
      <c r="M270" s="200" t="s">
        <v>19</v>
      </c>
      <c r="N270" s="201" t="s">
        <v>43</v>
      </c>
      <c r="O270" s="65"/>
      <c r="P270" s="202">
        <f t="shared" si="55"/>
        <v>0</v>
      </c>
      <c r="Q270" s="202">
        <v>0</v>
      </c>
      <c r="R270" s="202">
        <f t="shared" si="56"/>
        <v>0</v>
      </c>
      <c r="S270" s="202">
        <v>0</v>
      </c>
      <c r="T270" s="203">
        <f t="shared" si="57"/>
        <v>0</v>
      </c>
      <c r="U270" s="35"/>
      <c r="V270" s="35"/>
      <c r="W270" s="35"/>
      <c r="X270" s="35"/>
      <c r="Y270" s="35"/>
      <c r="Z270" s="35"/>
      <c r="AA270" s="35"/>
      <c r="AB270" s="35"/>
      <c r="AC270" s="35"/>
      <c r="AD270" s="35"/>
      <c r="AE270" s="35"/>
      <c r="AR270" s="204" t="s">
        <v>212</v>
      </c>
      <c r="AT270" s="204" t="s">
        <v>208</v>
      </c>
      <c r="AU270" s="204" t="s">
        <v>82</v>
      </c>
      <c r="AY270" s="18" t="s">
        <v>206</v>
      </c>
      <c r="BE270" s="205">
        <f t="shared" si="58"/>
        <v>0</v>
      </c>
      <c r="BF270" s="205">
        <f t="shared" si="59"/>
        <v>0</v>
      </c>
      <c r="BG270" s="205">
        <f t="shared" si="60"/>
        <v>0</v>
      </c>
      <c r="BH270" s="205">
        <f t="shared" si="61"/>
        <v>0</v>
      </c>
      <c r="BI270" s="205">
        <f t="shared" si="62"/>
        <v>0</v>
      </c>
      <c r="BJ270" s="18" t="s">
        <v>80</v>
      </c>
      <c r="BK270" s="205">
        <f t="shared" si="63"/>
        <v>0</v>
      </c>
      <c r="BL270" s="18" t="s">
        <v>212</v>
      </c>
      <c r="BM270" s="204" t="s">
        <v>3489</v>
      </c>
    </row>
    <row r="271" spans="1:65" s="2" customFormat="1" ht="21.75" customHeight="1">
      <c r="A271" s="35"/>
      <c r="B271" s="36"/>
      <c r="C271" s="193" t="s">
        <v>3479</v>
      </c>
      <c r="D271" s="193" t="s">
        <v>208</v>
      </c>
      <c r="E271" s="194" t="s">
        <v>6104</v>
      </c>
      <c r="F271" s="195" t="s">
        <v>6105</v>
      </c>
      <c r="G271" s="196" t="s">
        <v>862</v>
      </c>
      <c r="H271" s="197">
        <v>10</v>
      </c>
      <c r="I271" s="198"/>
      <c r="J271" s="199">
        <f t="shared" si="54"/>
        <v>0</v>
      </c>
      <c r="K271" s="195" t="s">
        <v>19</v>
      </c>
      <c r="L271" s="40"/>
      <c r="M271" s="200" t="s">
        <v>19</v>
      </c>
      <c r="N271" s="201" t="s">
        <v>43</v>
      </c>
      <c r="O271" s="65"/>
      <c r="P271" s="202">
        <f t="shared" si="55"/>
        <v>0</v>
      </c>
      <c r="Q271" s="202">
        <v>0</v>
      </c>
      <c r="R271" s="202">
        <f t="shared" si="56"/>
        <v>0</v>
      </c>
      <c r="S271" s="202">
        <v>0</v>
      </c>
      <c r="T271" s="203">
        <f t="shared" si="57"/>
        <v>0</v>
      </c>
      <c r="U271" s="35"/>
      <c r="V271" s="35"/>
      <c r="W271" s="35"/>
      <c r="X271" s="35"/>
      <c r="Y271" s="35"/>
      <c r="Z271" s="35"/>
      <c r="AA271" s="35"/>
      <c r="AB271" s="35"/>
      <c r="AC271" s="35"/>
      <c r="AD271" s="35"/>
      <c r="AE271" s="35"/>
      <c r="AR271" s="204" t="s">
        <v>212</v>
      </c>
      <c r="AT271" s="204" t="s">
        <v>208</v>
      </c>
      <c r="AU271" s="204" t="s">
        <v>82</v>
      </c>
      <c r="AY271" s="18" t="s">
        <v>206</v>
      </c>
      <c r="BE271" s="205">
        <f t="shared" si="58"/>
        <v>0</v>
      </c>
      <c r="BF271" s="205">
        <f t="shared" si="59"/>
        <v>0</v>
      </c>
      <c r="BG271" s="205">
        <f t="shared" si="60"/>
        <v>0</v>
      </c>
      <c r="BH271" s="205">
        <f t="shared" si="61"/>
        <v>0</v>
      </c>
      <c r="BI271" s="205">
        <f t="shared" si="62"/>
        <v>0</v>
      </c>
      <c r="BJ271" s="18" t="s">
        <v>80</v>
      </c>
      <c r="BK271" s="205">
        <f t="shared" si="63"/>
        <v>0</v>
      </c>
      <c r="BL271" s="18" t="s">
        <v>212</v>
      </c>
      <c r="BM271" s="204" t="s">
        <v>3500</v>
      </c>
    </row>
    <row r="272" spans="1:65" s="2" customFormat="1" ht="21.75" customHeight="1">
      <c r="A272" s="35"/>
      <c r="B272" s="36"/>
      <c r="C272" s="193" t="s">
        <v>3485</v>
      </c>
      <c r="D272" s="193" t="s">
        <v>208</v>
      </c>
      <c r="E272" s="194" t="s">
        <v>6390</v>
      </c>
      <c r="F272" s="195" t="s">
        <v>6391</v>
      </c>
      <c r="G272" s="196" t="s">
        <v>862</v>
      </c>
      <c r="H272" s="197">
        <v>15</v>
      </c>
      <c r="I272" s="198"/>
      <c r="J272" s="199">
        <f t="shared" si="54"/>
        <v>0</v>
      </c>
      <c r="K272" s="195" t="s">
        <v>19</v>
      </c>
      <c r="L272" s="40"/>
      <c r="M272" s="200" t="s">
        <v>19</v>
      </c>
      <c r="N272" s="201" t="s">
        <v>43</v>
      </c>
      <c r="O272" s="65"/>
      <c r="P272" s="202">
        <f t="shared" si="55"/>
        <v>0</v>
      </c>
      <c r="Q272" s="202">
        <v>0</v>
      </c>
      <c r="R272" s="202">
        <f t="shared" si="56"/>
        <v>0</v>
      </c>
      <c r="S272" s="202">
        <v>0</v>
      </c>
      <c r="T272" s="203">
        <f t="shared" si="57"/>
        <v>0</v>
      </c>
      <c r="U272" s="35"/>
      <c r="V272" s="35"/>
      <c r="W272" s="35"/>
      <c r="X272" s="35"/>
      <c r="Y272" s="35"/>
      <c r="Z272" s="35"/>
      <c r="AA272" s="35"/>
      <c r="AB272" s="35"/>
      <c r="AC272" s="35"/>
      <c r="AD272" s="35"/>
      <c r="AE272" s="35"/>
      <c r="AR272" s="204" t="s">
        <v>212</v>
      </c>
      <c r="AT272" s="204" t="s">
        <v>208</v>
      </c>
      <c r="AU272" s="204" t="s">
        <v>82</v>
      </c>
      <c r="AY272" s="18" t="s">
        <v>206</v>
      </c>
      <c r="BE272" s="205">
        <f t="shared" si="58"/>
        <v>0</v>
      </c>
      <c r="BF272" s="205">
        <f t="shared" si="59"/>
        <v>0</v>
      </c>
      <c r="BG272" s="205">
        <f t="shared" si="60"/>
        <v>0</v>
      </c>
      <c r="BH272" s="205">
        <f t="shared" si="61"/>
        <v>0</v>
      </c>
      <c r="BI272" s="205">
        <f t="shared" si="62"/>
        <v>0</v>
      </c>
      <c r="BJ272" s="18" t="s">
        <v>80</v>
      </c>
      <c r="BK272" s="205">
        <f t="shared" si="63"/>
        <v>0</v>
      </c>
      <c r="BL272" s="18" t="s">
        <v>212</v>
      </c>
      <c r="BM272" s="204" t="s">
        <v>3510</v>
      </c>
    </row>
    <row r="273" spans="1:65" s="2" customFormat="1" ht="21.75" customHeight="1">
      <c r="A273" s="35"/>
      <c r="B273" s="36"/>
      <c r="C273" s="193" t="s">
        <v>3489</v>
      </c>
      <c r="D273" s="193" t="s">
        <v>208</v>
      </c>
      <c r="E273" s="194" t="s">
        <v>6392</v>
      </c>
      <c r="F273" s="195" t="s">
        <v>6393</v>
      </c>
      <c r="G273" s="196" t="s">
        <v>862</v>
      </c>
      <c r="H273" s="197">
        <v>20</v>
      </c>
      <c r="I273" s="198"/>
      <c r="J273" s="199">
        <f t="shared" ref="J273:J304" si="64">ROUND(I273*H273,2)</f>
        <v>0</v>
      </c>
      <c r="K273" s="195" t="s">
        <v>19</v>
      </c>
      <c r="L273" s="40"/>
      <c r="M273" s="200" t="s">
        <v>19</v>
      </c>
      <c r="N273" s="201" t="s">
        <v>43</v>
      </c>
      <c r="O273" s="65"/>
      <c r="P273" s="202">
        <f t="shared" ref="P273:P304" si="65">O273*H273</f>
        <v>0</v>
      </c>
      <c r="Q273" s="202">
        <v>0</v>
      </c>
      <c r="R273" s="202">
        <f t="shared" ref="R273:R304" si="66">Q273*H273</f>
        <v>0</v>
      </c>
      <c r="S273" s="202">
        <v>0</v>
      </c>
      <c r="T273" s="203">
        <f t="shared" ref="T273:T304" si="67">S273*H273</f>
        <v>0</v>
      </c>
      <c r="U273" s="35"/>
      <c r="V273" s="35"/>
      <c r="W273" s="35"/>
      <c r="X273" s="35"/>
      <c r="Y273" s="35"/>
      <c r="Z273" s="35"/>
      <c r="AA273" s="35"/>
      <c r="AB273" s="35"/>
      <c r="AC273" s="35"/>
      <c r="AD273" s="35"/>
      <c r="AE273" s="35"/>
      <c r="AR273" s="204" t="s">
        <v>212</v>
      </c>
      <c r="AT273" s="204" t="s">
        <v>208</v>
      </c>
      <c r="AU273" s="204" t="s">
        <v>82</v>
      </c>
      <c r="AY273" s="18" t="s">
        <v>206</v>
      </c>
      <c r="BE273" s="205">
        <f t="shared" ref="BE273:BE295" si="68">IF(N273="základní",J273,0)</f>
        <v>0</v>
      </c>
      <c r="BF273" s="205">
        <f t="shared" ref="BF273:BF295" si="69">IF(N273="snížená",J273,0)</f>
        <v>0</v>
      </c>
      <c r="BG273" s="205">
        <f t="shared" ref="BG273:BG295" si="70">IF(N273="zákl. přenesená",J273,0)</f>
        <v>0</v>
      </c>
      <c r="BH273" s="205">
        <f t="shared" ref="BH273:BH295" si="71">IF(N273="sníž. přenesená",J273,0)</f>
        <v>0</v>
      </c>
      <c r="BI273" s="205">
        <f t="shared" ref="BI273:BI295" si="72">IF(N273="nulová",J273,0)</f>
        <v>0</v>
      </c>
      <c r="BJ273" s="18" t="s">
        <v>80</v>
      </c>
      <c r="BK273" s="205">
        <f t="shared" ref="BK273:BK295" si="73">ROUND(I273*H273,2)</f>
        <v>0</v>
      </c>
      <c r="BL273" s="18" t="s">
        <v>212</v>
      </c>
      <c r="BM273" s="204" t="s">
        <v>3519</v>
      </c>
    </row>
    <row r="274" spans="1:65" s="2" customFormat="1" ht="33" customHeight="1">
      <c r="A274" s="35"/>
      <c r="B274" s="36"/>
      <c r="C274" s="193" t="s">
        <v>3495</v>
      </c>
      <c r="D274" s="193" t="s">
        <v>208</v>
      </c>
      <c r="E274" s="194" t="s">
        <v>6394</v>
      </c>
      <c r="F274" s="195" t="s">
        <v>6395</v>
      </c>
      <c r="G274" s="196" t="s">
        <v>887</v>
      </c>
      <c r="H274" s="197">
        <v>1</v>
      </c>
      <c r="I274" s="198"/>
      <c r="J274" s="199">
        <f t="shared" si="64"/>
        <v>0</v>
      </c>
      <c r="K274" s="195" t="s">
        <v>19</v>
      </c>
      <c r="L274" s="40"/>
      <c r="M274" s="200" t="s">
        <v>19</v>
      </c>
      <c r="N274" s="201" t="s">
        <v>43</v>
      </c>
      <c r="O274" s="65"/>
      <c r="P274" s="202">
        <f t="shared" si="65"/>
        <v>0</v>
      </c>
      <c r="Q274" s="202">
        <v>0</v>
      </c>
      <c r="R274" s="202">
        <f t="shared" si="66"/>
        <v>0</v>
      </c>
      <c r="S274" s="202">
        <v>0</v>
      </c>
      <c r="T274" s="203">
        <f t="shared" si="67"/>
        <v>0</v>
      </c>
      <c r="U274" s="35"/>
      <c r="V274" s="35"/>
      <c r="W274" s="35"/>
      <c r="X274" s="35"/>
      <c r="Y274" s="35"/>
      <c r="Z274" s="35"/>
      <c r="AA274" s="35"/>
      <c r="AB274" s="35"/>
      <c r="AC274" s="35"/>
      <c r="AD274" s="35"/>
      <c r="AE274" s="35"/>
      <c r="AR274" s="204" t="s">
        <v>212</v>
      </c>
      <c r="AT274" s="204" t="s">
        <v>208</v>
      </c>
      <c r="AU274" s="204" t="s">
        <v>82</v>
      </c>
      <c r="AY274" s="18" t="s">
        <v>206</v>
      </c>
      <c r="BE274" s="205">
        <f t="shared" si="68"/>
        <v>0</v>
      </c>
      <c r="BF274" s="205">
        <f t="shared" si="69"/>
        <v>0</v>
      </c>
      <c r="BG274" s="205">
        <f t="shared" si="70"/>
        <v>0</v>
      </c>
      <c r="BH274" s="205">
        <f t="shared" si="71"/>
        <v>0</v>
      </c>
      <c r="BI274" s="205">
        <f t="shared" si="72"/>
        <v>0</v>
      </c>
      <c r="BJ274" s="18" t="s">
        <v>80</v>
      </c>
      <c r="BK274" s="205">
        <f t="shared" si="73"/>
        <v>0</v>
      </c>
      <c r="BL274" s="18" t="s">
        <v>212</v>
      </c>
      <c r="BM274" s="204" t="s">
        <v>3527</v>
      </c>
    </row>
    <row r="275" spans="1:65" s="2" customFormat="1" ht="16.5" customHeight="1">
      <c r="A275" s="35"/>
      <c r="B275" s="36"/>
      <c r="C275" s="193" t="s">
        <v>3500</v>
      </c>
      <c r="D275" s="193" t="s">
        <v>208</v>
      </c>
      <c r="E275" s="194" t="s">
        <v>6396</v>
      </c>
      <c r="F275" s="195" t="s">
        <v>6397</v>
      </c>
      <c r="G275" s="196" t="s">
        <v>862</v>
      </c>
      <c r="H275" s="197">
        <v>5</v>
      </c>
      <c r="I275" s="198"/>
      <c r="J275" s="199">
        <f t="shared" si="64"/>
        <v>0</v>
      </c>
      <c r="K275" s="195" t="s">
        <v>19</v>
      </c>
      <c r="L275" s="40"/>
      <c r="M275" s="200" t="s">
        <v>19</v>
      </c>
      <c r="N275" s="201" t="s">
        <v>43</v>
      </c>
      <c r="O275" s="65"/>
      <c r="P275" s="202">
        <f t="shared" si="65"/>
        <v>0</v>
      </c>
      <c r="Q275" s="202">
        <v>0</v>
      </c>
      <c r="R275" s="202">
        <f t="shared" si="66"/>
        <v>0</v>
      </c>
      <c r="S275" s="202">
        <v>0</v>
      </c>
      <c r="T275" s="203">
        <f t="shared" si="67"/>
        <v>0</v>
      </c>
      <c r="U275" s="35"/>
      <c r="V275" s="35"/>
      <c r="W275" s="35"/>
      <c r="X275" s="35"/>
      <c r="Y275" s="35"/>
      <c r="Z275" s="35"/>
      <c r="AA275" s="35"/>
      <c r="AB275" s="35"/>
      <c r="AC275" s="35"/>
      <c r="AD275" s="35"/>
      <c r="AE275" s="35"/>
      <c r="AR275" s="204" t="s">
        <v>212</v>
      </c>
      <c r="AT275" s="204" t="s">
        <v>208</v>
      </c>
      <c r="AU275" s="204" t="s">
        <v>82</v>
      </c>
      <c r="AY275" s="18" t="s">
        <v>206</v>
      </c>
      <c r="BE275" s="205">
        <f t="shared" si="68"/>
        <v>0</v>
      </c>
      <c r="BF275" s="205">
        <f t="shared" si="69"/>
        <v>0</v>
      </c>
      <c r="BG275" s="205">
        <f t="shared" si="70"/>
        <v>0</v>
      </c>
      <c r="BH275" s="205">
        <f t="shared" si="71"/>
        <v>0</v>
      </c>
      <c r="BI275" s="205">
        <f t="shared" si="72"/>
        <v>0</v>
      </c>
      <c r="BJ275" s="18" t="s">
        <v>80</v>
      </c>
      <c r="BK275" s="205">
        <f t="shared" si="73"/>
        <v>0</v>
      </c>
      <c r="BL275" s="18" t="s">
        <v>212</v>
      </c>
      <c r="BM275" s="204" t="s">
        <v>3536</v>
      </c>
    </row>
    <row r="276" spans="1:65" s="2" customFormat="1" ht="16.5" customHeight="1">
      <c r="A276" s="35"/>
      <c r="B276" s="36"/>
      <c r="C276" s="193" t="s">
        <v>3506</v>
      </c>
      <c r="D276" s="193" t="s">
        <v>208</v>
      </c>
      <c r="E276" s="194" t="s">
        <v>6398</v>
      </c>
      <c r="F276" s="195" t="s">
        <v>6399</v>
      </c>
      <c r="G276" s="196" t="s">
        <v>862</v>
      </c>
      <c r="H276" s="197">
        <v>370</v>
      </c>
      <c r="I276" s="198"/>
      <c r="J276" s="199">
        <f t="shared" si="64"/>
        <v>0</v>
      </c>
      <c r="K276" s="195" t="s">
        <v>19</v>
      </c>
      <c r="L276" s="40"/>
      <c r="M276" s="200" t="s">
        <v>19</v>
      </c>
      <c r="N276" s="201" t="s">
        <v>43</v>
      </c>
      <c r="O276" s="65"/>
      <c r="P276" s="202">
        <f t="shared" si="65"/>
        <v>0</v>
      </c>
      <c r="Q276" s="202">
        <v>0</v>
      </c>
      <c r="R276" s="202">
        <f t="shared" si="66"/>
        <v>0</v>
      </c>
      <c r="S276" s="202">
        <v>0</v>
      </c>
      <c r="T276" s="203">
        <f t="shared" si="67"/>
        <v>0</v>
      </c>
      <c r="U276" s="35"/>
      <c r="V276" s="35"/>
      <c r="W276" s="35"/>
      <c r="X276" s="35"/>
      <c r="Y276" s="35"/>
      <c r="Z276" s="35"/>
      <c r="AA276" s="35"/>
      <c r="AB276" s="35"/>
      <c r="AC276" s="35"/>
      <c r="AD276" s="35"/>
      <c r="AE276" s="35"/>
      <c r="AR276" s="204" t="s">
        <v>212</v>
      </c>
      <c r="AT276" s="204" t="s">
        <v>208</v>
      </c>
      <c r="AU276" s="204" t="s">
        <v>82</v>
      </c>
      <c r="AY276" s="18" t="s">
        <v>206</v>
      </c>
      <c r="BE276" s="205">
        <f t="shared" si="68"/>
        <v>0</v>
      </c>
      <c r="BF276" s="205">
        <f t="shared" si="69"/>
        <v>0</v>
      </c>
      <c r="BG276" s="205">
        <f t="shared" si="70"/>
        <v>0</v>
      </c>
      <c r="BH276" s="205">
        <f t="shared" si="71"/>
        <v>0</v>
      </c>
      <c r="BI276" s="205">
        <f t="shared" si="72"/>
        <v>0</v>
      </c>
      <c r="BJ276" s="18" t="s">
        <v>80</v>
      </c>
      <c r="BK276" s="205">
        <f t="shared" si="73"/>
        <v>0</v>
      </c>
      <c r="BL276" s="18" t="s">
        <v>212</v>
      </c>
      <c r="BM276" s="204" t="s">
        <v>3547</v>
      </c>
    </row>
    <row r="277" spans="1:65" s="2" customFormat="1" ht="16.5" customHeight="1">
      <c r="A277" s="35"/>
      <c r="B277" s="36"/>
      <c r="C277" s="193" t="s">
        <v>3510</v>
      </c>
      <c r="D277" s="193" t="s">
        <v>208</v>
      </c>
      <c r="E277" s="194" t="s">
        <v>6400</v>
      </c>
      <c r="F277" s="195" t="s">
        <v>6401</v>
      </c>
      <c r="G277" s="196" t="s">
        <v>862</v>
      </c>
      <c r="H277" s="197">
        <v>35</v>
      </c>
      <c r="I277" s="198"/>
      <c r="J277" s="199">
        <f t="shared" si="64"/>
        <v>0</v>
      </c>
      <c r="K277" s="195" t="s">
        <v>19</v>
      </c>
      <c r="L277" s="40"/>
      <c r="M277" s="200" t="s">
        <v>19</v>
      </c>
      <c r="N277" s="201" t="s">
        <v>43</v>
      </c>
      <c r="O277" s="65"/>
      <c r="P277" s="202">
        <f t="shared" si="65"/>
        <v>0</v>
      </c>
      <c r="Q277" s="202">
        <v>0</v>
      </c>
      <c r="R277" s="202">
        <f t="shared" si="66"/>
        <v>0</v>
      </c>
      <c r="S277" s="202">
        <v>0</v>
      </c>
      <c r="T277" s="203">
        <f t="shared" si="67"/>
        <v>0</v>
      </c>
      <c r="U277" s="35"/>
      <c r="V277" s="35"/>
      <c r="W277" s="35"/>
      <c r="X277" s="35"/>
      <c r="Y277" s="35"/>
      <c r="Z277" s="35"/>
      <c r="AA277" s="35"/>
      <c r="AB277" s="35"/>
      <c r="AC277" s="35"/>
      <c r="AD277" s="35"/>
      <c r="AE277" s="35"/>
      <c r="AR277" s="204" t="s">
        <v>212</v>
      </c>
      <c r="AT277" s="204" t="s">
        <v>208</v>
      </c>
      <c r="AU277" s="204" t="s">
        <v>82</v>
      </c>
      <c r="AY277" s="18" t="s">
        <v>206</v>
      </c>
      <c r="BE277" s="205">
        <f t="shared" si="68"/>
        <v>0</v>
      </c>
      <c r="BF277" s="205">
        <f t="shared" si="69"/>
        <v>0</v>
      </c>
      <c r="BG277" s="205">
        <f t="shared" si="70"/>
        <v>0</v>
      </c>
      <c r="BH277" s="205">
        <f t="shared" si="71"/>
        <v>0</v>
      </c>
      <c r="BI277" s="205">
        <f t="shared" si="72"/>
        <v>0</v>
      </c>
      <c r="BJ277" s="18" t="s">
        <v>80</v>
      </c>
      <c r="BK277" s="205">
        <f t="shared" si="73"/>
        <v>0</v>
      </c>
      <c r="BL277" s="18" t="s">
        <v>212</v>
      </c>
      <c r="BM277" s="204" t="s">
        <v>3557</v>
      </c>
    </row>
    <row r="278" spans="1:65" s="2" customFormat="1" ht="16.5" customHeight="1">
      <c r="A278" s="35"/>
      <c r="B278" s="36"/>
      <c r="C278" s="193" t="s">
        <v>3515</v>
      </c>
      <c r="D278" s="193" t="s">
        <v>208</v>
      </c>
      <c r="E278" s="194" t="s">
        <v>6402</v>
      </c>
      <c r="F278" s="195" t="s">
        <v>6403</v>
      </c>
      <c r="G278" s="196" t="s">
        <v>862</v>
      </c>
      <c r="H278" s="197">
        <v>340</v>
      </c>
      <c r="I278" s="198"/>
      <c r="J278" s="199">
        <f t="shared" si="64"/>
        <v>0</v>
      </c>
      <c r="K278" s="195" t="s">
        <v>19</v>
      </c>
      <c r="L278" s="40"/>
      <c r="M278" s="200" t="s">
        <v>19</v>
      </c>
      <c r="N278" s="201" t="s">
        <v>43</v>
      </c>
      <c r="O278" s="65"/>
      <c r="P278" s="202">
        <f t="shared" si="65"/>
        <v>0</v>
      </c>
      <c r="Q278" s="202">
        <v>0</v>
      </c>
      <c r="R278" s="202">
        <f t="shared" si="66"/>
        <v>0</v>
      </c>
      <c r="S278" s="202">
        <v>0</v>
      </c>
      <c r="T278" s="203">
        <f t="shared" si="67"/>
        <v>0</v>
      </c>
      <c r="U278" s="35"/>
      <c r="V278" s="35"/>
      <c r="W278" s="35"/>
      <c r="X278" s="35"/>
      <c r="Y278" s="35"/>
      <c r="Z278" s="35"/>
      <c r="AA278" s="35"/>
      <c r="AB278" s="35"/>
      <c r="AC278" s="35"/>
      <c r="AD278" s="35"/>
      <c r="AE278" s="35"/>
      <c r="AR278" s="204" t="s">
        <v>212</v>
      </c>
      <c r="AT278" s="204" t="s">
        <v>208</v>
      </c>
      <c r="AU278" s="204" t="s">
        <v>82</v>
      </c>
      <c r="AY278" s="18" t="s">
        <v>206</v>
      </c>
      <c r="BE278" s="205">
        <f t="shared" si="68"/>
        <v>0</v>
      </c>
      <c r="BF278" s="205">
        <f t="shared" si="69"/>
        <v>0</v>
      </c>
      <c r="BG278" s="205">
        <f t="shared" si="70"/>
        <v>0</v>
      </c>
      <c r="BH278" s="205">
        <f t="shared" si="71"/>
        <v>0</v>
      </c>
      <c r="BI278" s="205">
        <f t="shared" si="72"/>
        <v>0</v>
      </c>
      <c r="BJ278" s="18" t="s">
        <v>80</v>
      </c>
      <c r="BK278" s="205">
        <f t="shared" si="73"/>
        <v>0</v>
      </c>
      <c r="BL278" s="18" t="s">
        <v>212</v>
      </c>
      <c r="BM278" s="204" t="s">
        <v>3565</v>
      </c>
    </row>
    <row r="279" spans="1:65" s="2" customFormat="1" ht="16.5" customHeight="1">
      <c r="A279" s="35"/>
      <c r="B279" s="36"/>
      <c r="C279" s="193" t="s">
        <v>3519</v>
      </c>
      <c r="D279" s="193" t="s">
        <v>208</v>
      </c>
      <c r="E279" s="194" t="s">
        <v>6108</v>
      </c>
      <c r="F279" s="195" t="s">
        <v>6109</v>
      </c>
      <c r="G279" s="196" t="s">
        <v>862</v>
      </c>
      <c r="H279" s="197">
        <v>40</v>
      </c>
      <c r="I279" s="198"/>
      <c r="J279" s="199">
        <f t="shared" si="64"/>
        <v>0</v>
      </c>
      <c r="K279" s="195" t="s">
        <v>19</v>
      </c>
      <c r="L279" s="40"/>
      <c r="M279" s="200" t="s">
        <v>19</v>
      </c>
      <c r="N279" s="201" t="s">
        <v>43</v>
      </c>
      <c r="O279" s="65"/>
      <c r="P279" s="202">
        <f t="shared" si="65"/>
        <v>0</v>
      </c>
      <c r="Q279" s="202">
        <v>0</v>
      </c>
      <c r="R279" s="202">
        <f t="shared" si="66"/>
        <v>0</v>
      </c>
      <c r="S279" s="202">
        <v>0</v>
      </c>
      <c r="T279" s="203">
        <f t="shared" si="67"/>
        <v>0</v>
      </c>
      <c r="U279" s="35"/>
      <c r="V279" s="35"/>
      <c r="W279" s="35"/>
      <c r="X279" s="35"/>
      <c r="Y279" s="35"/>
      <c r="Z279" s="35"/>
      <c r="AA279" s="35"/>
      <c r="AB279" s="35"/>
      <c r="AC279" s="35"/>
      <c r="AD279" s="35"/>
      <c r="AE279" s="35"/>
      <c r="AR279" s="204" t="s">
        <v>212</v>
      </c>
      <c r="AT279" s="204" t="s">
        <v>208</v>
      </c>
      <c r="AU279" s="204" t="s">
        <v>82</v>
      </c>
      <c r="AY279" s="18" t="s">
        <v>206</v>
      </c>
      <c r="BE279" s="205">
        <f t="shared" si="68"/>
        <v>0</v>
      </c>
      <c r="BF279" s="205">
        <f t="shared" si="69"/>
        <v>0</v>
      </c>
      <c r="BG279" s="205">
        <f t="shared" si="70"/>
        <v>0</v>
      </c>
      <c r="BH279" s="205">
        <f t="shared" si="71"/>
        <v>0</v>
      </c>
      <c r="BI279" s="205">
        <f t="shared" si="72"/>
        <v>0</v>
      </c>
      <c r="BJ279" s="18" t="s">
        <v>80</v>
      </c>
      <c r="BK279" s="205">
        <f t="shared" si="73"/>
        <v>0</v>
      </c>
      <c r="BL279" s="18" t="s">
        <v>212</v>
      </c>
      <c r="BM279" s="204" t="s">
        <v>3573</v>
      </c>
    </row>
    <row r="280" spans="1:65" s="2" customFormat="1" ht="16.5" customHeight="1">
      <c r="A280" s="35"/>
      <c r="B280" s="36"/>
      <c r="C280" s="193" t="s">
        <v>3523</v>
      </c>
      <c r="D280" s="193" t="s">
        <v>208</v>
      </c>
      <c r="E280" s="194" t="s">
        <v>6106</v>
      </c>
      <c r="F280" s="195" t="s">
        <v>6107</v>
      </c>
      <c r="G280" s="196" t="s">
        <v>862</v>
      </c>
      <c r="H280" s="197">
        <v>105</v>
      </c>
      <c r="I280" s="198"/>
      <c r="J280" s="199">
        <f t="shared" si="64"/>
        <v>0</v>
      </c>
      <c r="K280" s="195" t="s">
        <v>19</v>
      </c>
      <c r="L280" s="40"/>
      <c r="M280" s="200" t="s">
        <v>19</v>
      </c>
      <c r="N280" s="201" t="s">
        <v>43</v>
      </c>
      <c r="O280" s="65"/>
      <c r="P280" s="202">
        <f t="shared" si="65"/>
        <v>0</v>
      </c>
      <c r="Q280" s="202">
        <v>0</v>
      </c>
      <c r="R280" s="202">
        <f t="shared" si="66"/>
        <v>0</v>
      </c>
      <c r="S280" s="202">
        <v>0</v>
      </c>
      <c r="T280" s="203">
        <f t="shared" si="67"/>
        <v>0</v>
      </c>
      <c r="U280" s="35"/>
      <c r="V280" s="35"/>
      <c r="W280" s="35"/>
      <c r="X280" s="35"/>
      <c r="Y280" s="35"/>
      <c r="Z280" s="35"/>
      <c r="AA280" s="35"/>
      <c r="AB280" s="35"/>
      <c r="AC280" s="35"/>
      <c r="AD280" s="35"/>
      <c r="AE280" s="35"/>
      <c r="AR280" s="204" t="s">
        <v>212</v>
      </c>
      <c r="AT280" s="204" t="s">
        <v>208</v>
      </c>
      <c r="AU280" s="204" t="s">
        <v>82</v>
      </c>
      <c r="AY280" s="18" t="s">
        <v>206</v>
      </c>
      <c r="BE280" s="205">
        <f t="shared" si="68"/>
        <v>0</v>
      </c>
      <c r="BF280" s="205">
        <f t="shared" si="69"/>
        <v>0</v>
      </c>
      <c r="BG280" s="205">
        <f t="shared" si="70"/>
        <v>0</v>
      </c>
      <c r="BH280" s="205">
        <f t="shared" si="71"/>
        <v>0</v>
      </c>
      <c r="BI280" s="205">
        <f t="shared" si="72"/>
        <v>0</v>
      </c>
      <c r="BJ280" s="18" t="s">
        <v>80</v>
      </c>
      <c r="BK280" s="205">
        <f t="shared" si="73"/>
        <v>0</v>
      </c>
      <c r="BL280" s="18" t="s">
        <v>212</v>
      </c>
      <c r="BM280" s="204" t="s">
        <v>3582</v>
      </c>
    </row>
    <row r="281" spans="1:65" s="2" customFormat="1" ht="16.5" customHeight="1">
      <c r="A281" s="35"/>
      <c r="B281" s="36"/>
      <c r="C281" s="193" t="s">
        <v>3527</v>
      </c>
      <c r="D281" s="193" t="s">
        <v>208</v>
      </c>
      <c r="E281" s="194" t="s">
        <v>6404</v>
      </c>
      <c r="F281" s="195" t="s">
        <v>6405</v>
      </c>
      <c r="G281" s="196" t="s">
        <v>862</v>
      </c>
      <c r="H281" s="197">
        <v>1</v>
      </c>
      <c r="I281" s="198"/>
      <c r="J281" s="199">
        <f t="shared" si="64"/>
        <v>0</v>
      </c>
      <c r="K281" s="195" t="s">
        <v>19</v>
      </c>
      <c r="L281" s="40"/>
      <c r="M281" s="200" t="s">
        <v>19</v>
      </c>
      <c r="N281" s="201" t="s">
        <v>43</v>
      </c>
      <c r="O281" s="65"/>
      <c r="P281" s="202">
        <f t="shared" si="65"/>
        <v>0</v>
      </c>
      <c r="Q281" s="202">
        <v>0</v>
      </c>
      <c r="R281" s="202">
        <f t="shared" si="66"/>
        <v>0</v>
      </c>
      <c r="S281" s="202">
        <v>0</v>
      </c>
      <c r="T281" s="203">
        <f t="shared" si="67"/>
        <v>0</v>
      </c>
      <c r="U281" s="35"/>
      <c r="V281" s="35"/>
      <c r="W281" s="35"/>
      <c r="X281" s="35"/>
      <c r="Y281" s="35"/>
      <c r="Z281" s="35"/>
      <c r="AA281" s="35"/>
      <c r="AB281" s="35"/>
      <c r="AC281" s="35"/>
      <c r="AD281" s="35"/>
      <c r="AE281" s="35"/>
      <c r="AR281" s="204" t="s">
        <v>212</v>
      </c>
      <c r="AT281" s="204" t="s">
        <v>208</v>
      </c>
      <c r="AU281" s="204" t="s">
        <v>82</v>
      </c>
      <c r="AY281" s="18" t="s">
        <v>206</v>
      </c>
      <c r="BE281" s="205">
        <f t="shared" si="68"/>
        <v>0</v>
      </c>
      <c r="BF281" s="205">
        <f t="shared" si="69"/>
        <v>0</v>
      </c>
      <c r="BG281" s="205">
        <f t="shared" si="70"/>
        <v>0</v>
      </c>
      <c r="BH281" s="205">
        <f t="shared" si="71"/>
        <v>0</v>
      </c>
      <c r="BI281" s="205">
        <f t="shared" si="72"/>
        <v>0</v>
      </c>
      <c r="BJ281" s="18" t="s">
        <v>80</v>
      </c>
      <c r="BK281" s="205">
        <f t="shared" si="73"/>
        <v>0</v>
      </c>
      <c r="BL281" s="18" t="s">
        <v>212</v>
      </c>
      <c r="BM281" s="204" t="s">
        <v>3591</v>
      </c>
    </row>
    <row r="282" spans="1:65" s="2" customFormat="1" ht="16.5" customHeight="1">
      <c r="A282" s="35"/>
      <c r="B282" s="36"/>
      <c r="C282" s="193" t="s">
        <v>3532</v>
      </c>
      <c r="D282" s="193" t="s">
        <v>208</v>
      </c>
      <c r="E282" s="194" t="s">
        <v>6406</v>
      </c>
      <c r="F282" s="195" t="s">
        <v>6407</v>
      </c>
      <c r="G282" s="196" t="s">
        <v>862</v>
      </c>
      <c r="H282" s="197">
        <v>1</v>
      </c>
      <c r="I282" s="198"/>
      <c r="J282" s="199">
        <f t="shared" si="64"/>
        <v>0</v>
      </c>
      <c r="K282" s="195" t="s">
        <v>19</v>
      </c>
      <c r="L282" s="40"/>
      <c r="M282" s="200" t="s">
        <v>19</v>
      </c>
      <c r="N282" s="201" t="s">
        <v>43</v>
      </c>
      <c r="O282" s="65"/>
      <c r="P282" s="202">
        <f t="shared" si="65"/>
        <v>0</v>
      </c>
      <c r="Q282" s="202">
        <v>0</v>
      </c>
      <c r="R282" s="202">
        <f t="shared" si="66"/>
        <v>0</v>
      </c>
      <c r="S282" s="202">
        <v>0</v>
      </c>
      <c r="T282" s="203">
        <f t="shared" si="67"/>
        <v>0</v>
      </c>
      <c r="U282" s="35"/>
      <c r="V282" s="35"/>
      <c r="W282" s="35"/>
      <c r="X282" s="35"/>
      <c r="Y282" s="35"/>
      <c r="Z282" s="35"/>
      <c r="AA282" s="35"/>
      <c r="AB282" s="35"/>
      <c r="AC282" s="35"/>
      <c r="AD282" s="35"/>
      <c r="AE282" s="35"/>
      <c r="AR282" s="204" t="s">
        <v>212</v>
      </c>
      <c r="AT282" s="204" t="s">
        <v>208</v>
      </c>
      <c r="AU282" s="204" t="s">
        <v>82</v>
      </c>
      <c r="AY282" s="18" t="s">
        <v>206</v>
      </c>
      <c r="BE282" s="205">
        <f t="shared" si="68"/>
        <v>0</v>
      </c>
      <c r="BF282" s="205">
        <f t="shared" si="69"/>
        <v>0</v>
      </c>
      <c r="BG282" s="205">
        <f t="shared" si="70"/>
        <v>0</v>
      </c>
      <c r="BH282" s="205">
        <f t="shared" si="71"/>
        <v>0</v>
      </c>
      <c r="BI282" s="205">
        <f t="shared" si="72"/>
        <v>0</v>
      </c>
      <c r="BJ282" s="18" t="s">
        <v>80</v>
      </c>
      <c r="BK282" s="205">
        <f t="shared" si="73"/>
        <v>0</v>
      </c>
      <c r="BL282" s="18" t="s">
        <v>212</v>
      </c>
      <c r="BM282" s="204" t="s">
        <v>3599</v>
      </c>
    </row>
    <row r="283" spans="1:65" s="2" customFormat="1" ht="16.5" customHeight="1">
      <c r="A283" s="35"/>
      <c r="B283" s="36"/>
      <c r="C283" s="193" t="s">
        <v>3536</v>
      </c>
      <c r="D283" s="193" t="s">
        <v>208</v>
      </c>
      <c r="E283" s="194" t="s">
        <v>6408</v>
      </c>
      <c r="F283" s="195" t="s">
        <v>6409</v>
      </c>
      <c r="G283" s="196" t="s">
        <v>862</v>
      </c>
      <c r="H283" s="197">
        <v>1</v>
      </c>
      <c r="I283" s="198"/>
      <c r="J283" s="199">
        <f t="shared" si="64"/>
        <v>0</v>
      </c>
      <c r="K283" s="195" t="s">
        <v>19</v>
      </c>
      <c r="L283" s="40"/>
      <c r="M283" s="200" t="s">
        <v>19</v>
      </c>
      <c r="N283" s="201" t="s">
        <v>43</v>
      </c>
      <c r="O283" s="65"/>
      <c r="P283" s="202">
        <f t="shared" si="65"/>
        <v>0</v>
      </c>
      <c r="Q283" s="202">
        <v>0</v>
      </c>
      <c r="R283" s="202">
        <f t="shared" si="66"/>
        <v>0</v>
      </c>
      <c r="S283" s="202">
        <v>0</v>
      </c>
      <c r="T283" s="203">
        <f t="shared" si="67"/>
        <v>0</v>
      </c>
      <c r="U283" s="35"/>
      <c r="V283" s="35"/>
      <c r="W283" s="35"/>
      <c r="X283" s="35"/>
      <c r="Y283" s="35"/>
      <c r="Z283" s="35"/>
      <c r="AA283" s="35"/>
      <c r="AB283" s="35"/>
      <c r="AC283" s="35"/>
      <c r="AD283" s="35"/>
      <c r="AE283" s="35"/>
      <c r="AR283" s="204" t="s">
        <v>212</v>
      </c>
      <c r="AT283" s="204" t="s">
        <v>208</v>
      </c>
      <c r="AU283" s="204" t="s">
        <v>82</v>
      </c>
      <c r="AY283" s="18" t="s">
        <v>206</v>
      </c>
      <c r="BE283" s="205">
        <f t="shared" si="68"/>
        <v>0</v>
      </c>
      <c r="BF283" s="205">
        <f t="shared" si="69"/>
        <v>0</v>
      </c>
      <c r="BG283" s="205">
        <f t="shared" si="70"/>
        <v>0</v>
      </c>
      <c r="BH283" s="205">
        <f t="shared" si="71"/>
        <v>0</v>
      </c>
      <c r="BI283" s="205">
        <f t="shared" si="72"/>
        <v>0</v>
      </c>
      <c r="BJ283" s="18" t="s">
        <v>80</v>
      </c>
      <c r="BK283" s="205">
        <f t="shared" si="73"/>
        <v>0</v>
      </c>
      <c r="BL283" s="18" t="s">
        <v>212</v>
      </c>
      <c r="BM283" s="204" t="s">
        <v>3608</v>
      </c>
    </row>
    <row r="284" spans="1:65" s="2" customFormat="1" ht="16.5" customHeight="1">
      <c r="A284" s="35"/>
      <c r="B284" s="36"/>
      <c r="C284" s="193" t="s">
        <v>3540</v>
      </c>
      <c r="D284" s="193" t="s">
        <v>208</v>
      </c>
      <c r="E284" s="194" t="s">
        <v>6410</v>
      </c>
      <c r="F284" s="195" t="s">
        <v>6411</v>
      </c>
      <c r="G284" s="196" t="s">
        <v>862</v>
      </c>
      <c r="H284" s="197">
        <v>1</v>
      </c>
      <c r="I284" s="198"/>
      <c r="J284" s="199">
        <f t="shared" si="64"/>
        <v>0</v>
      </c>
      <c r="K284" s="195" t="s">
        <v>19</v>
      </c>
      <c r="L284" s="40"/>
      <c r="M284" s="200" t="s">
        <v>19</v>
      </c>
      <c r="N284" s="201" t="s">
        <v>43</v>
      </c>
      <c r="O284" s="65"/>
      <c r="P284" s="202">
        <f t="shared" si="65"/>
        <v>0</v>
      </c>
      <c r="Q284" s="202">
        <v>0</v>
      </c>
      <c r="R284" s="202">
        <f t="shared" si="66"/>
        <v>0</v>
      </c>
      <c r="S284" s="202">
        <v>0</v>
      </c>
      <c r="T284" s="203">
        <f t="shared" si="67"/>
        <v>0</v>
      </c>
      <c r="U284" s="35"/>
      <c r="V284" s="35"/>
      <c r="W284" s="35"/>
      <c r="X284" s="35"/>
      <c r="Y284" s="35"/>
      <c r="Z284" s="35"/>
      <c r="AA284" s="35"/>
      <c r="AB284" s="35"/>
      <c r="AC284" s="35"/>
      <c r="AD284" s="35"/>
      <c r="AE284" s="35"/>
      <c r="AR284" s="204" t="s">
        <v>212</v>
      </c>
      <c r="AT284" s="204" t="s">
        <v>208</v>
      </c>
      <c r="AU284" s="204" t="s">
        <v>82</v>
      </c>
      <c r="AY284" s="18" t="s">
        <v>206</v>
      </c>
      <c r="BE284" s="205">
        <f t="shared" si="68"/>
        <v>0</v>
      </c>
      <c r="BF284" s="205">
        <f t="shared" si="69"/>
        <v>0</v>
      </c>
      <c r="BG284" s="205">
        <f t="shared" si="70"/>
        <v>0</v>
      </c>
      <c r="BH284" s="205">
        <f t="shared" si="71"/>
        <v>0</v>
      </c>
      <c r="BI284" s="205">
        <f t="shared" si="72"/>
        <v>0</v>
      </c>
      <c r="BJ284" s="18" t="s">
        <v>80</v>
      </c>
      <c r="BK284" s="205">
        <f t="shared" si="73"/>
        <v>0</v>
      </c>
      <c r="BL284" s="18" t="s">
        <v>212</v>
      </c>
      <c r="BM284" s="204" t="s">
        <v>3616</v>
      </c>
    </row>
    <row r="285" spans="1:65" s="2" customFormat="1" ht="16.5" customHeight="1">
      <c r="A285" s="35"/>
      <c r="B285" s="36"/>
      <c r="C285" s="193" t="s">
        <v>3547</v>
      </c>
      <c r="D285" s="193" t="s">
        <v>208</v>
      </c>
      <c r="E285" s="194" t="s">
        <v>6412</v>
      </c>
      <c r="F285" s="195" t="s">
        <v>6413</v>
      </c>
      <c r="G285" s="196" t="s">
        <v>862</v>
      </c>
      <c r="H285" s="197">
        <v>1</v>
      </c>
      <c r="I285" s="198"/>
      <c r="J285" s="199">
        <f t="shared" si="64"/>
        <v>0</v>
      </c>
      <c r="K285" s="195" t="s">
        <v>19</v>
      </c>
      <c r="L285" s="40"/>
      <c r="M285" s="200" t="s">
        <v>19</v>
      </c>
      <c r="N285" s="201" t="s">
        <v>43</v>
      </c>
      <c r="O285" s="65"/>
      <c r="P285" s="202">
        <f t="shared" si="65"/>
        <v>0</v>
      </c>
      <c r="Q285" s="202">
        <v>0</v>
      </c>
      <c r="R285" s="202">
        <f t="shared" si="66"/>
        <v>0</v>
      </c>
      <c r="S285" s="202">
        <v>0</v>
      </c>
      <c r="T285" s="203">
        <f t="shared" si="67"/>
        <v>0</v>
      </c>
      <c r="U285" s="35"/>
      <c r="V285" s="35"/>
      <c r="W285" s="35"/>
      <c r="X285" s="35"/>
      <c r="Y285" s="35"/>
      <c r="Z285" s="35"/>
      <c r="AA285" s="35"/>
      <c r="AB285" s="35"/>
      <c r="AC285" s="35"/>
      <c r="AD285" s="35"/>
      <c r="AE285" s="35"/>
      <c r="AR285" s="204" t="s">
        <v>212</v>
      </c>
      <c r="AT285" s="204" t="s">
        <v>208</v>
      </c>
      <c r="AU285" s="204" t="s">
        <v>82</v>
      </c>
      <c r="AY285" s="18" t="s">
        <v>206</v>
      </c>
      <c r="BE285" s="205">
        <f t="shared" si="68"/>
        <v>0</v>
      </c>
      <c r="BF285" s="205">
        <f t="shared" si="69"/>
        <v>0</v>
      </c>
      <c r="BG285" s="205">
        <f t="shared" si="70"/>
        <v>0</v>
      </c>
      <c r="BH285" s="205">
        <f t="shared" si="71"/>
        <v>0</v>
      </c>
      <c r="BI285" s="205">
        <f t="shared" si="72"/>
        <v>0</v>
      </c>
      <c r="BJ285" s="18" t="s">
        <v>80</v>
      </c>
      <c r="BK285" s="205">
        <f t="shared" si="73"/>
        <v>0</v>
      </c>
      <c r="BL285" s="18" t="s">
        <v>212</v>
      </c>
      <c r="BM285" s="204" t="s">
        <v>3624</v>
      </c>
    </row>
    <row r="286" spans="1:65" s="2" customFormat="1" ht="16.5" customHeight="1">
      <c r="A286" s="35"/>
      <c r="B286" s="36"/>
      <c r="C286" s="193" t="s">
        <v>3552</v>
      </c>
      <c r="D286" s="193" t="s">
        <v>208</v>
      </c>
      <c r="E286" s="194" t="s">
        <v>6414</v>
      </c>
      <c r="F286" s="195" t="s">
        <v>6415</v>
      </c>
      <c r="G286" s="196" t="s">
        <v>220</v>
      </c>
      <c r="H286" s="197">
        <v>30</v>
      </c>
      <c r="I286" s="198"/>
      <c r="J286" s="199">
        <f t="shared" si="64"/>
        <v>0</v>
      </c>
      <c r="K286" s="195" t="s">
        <v>19</v>
      </c>
      <c r="L286" s="40"/>
      <c r="M286" s="200" t="s">
        <v>19</v>
      </c>
      <c r="N286" s="201" t="s">
        <v>43</v>
      </c>
      <c r="O286" s="65"/>
      <c r="P286" s="202">
        <f t="shared" si="65"/>
        <v>0</v>
      </c>
      <c r="Q286" s="202">
        <v>0</v>
      </c>
      <c r="R286" s="202">
        <f t="shared" si="66"/>
        <v>0</v>
      </c>
      <c r="S286" s="202">
        <v>0</v>
      </c>
      <c r="T286" s="203">
        <f t="shared" si="67"/>
        <v>0</v>
      </c>
      <c r="U286" s="35"/>
      <c r="V286" s="35"/>
      <c r="W286" s="35"/>
      <c r="X286" s="35"/>
      <c r="Y286" s="35"/>
      <c r="Z286" s="35"/>
      <c r="AA286" s="35"/>
      <c r="AB286" s="35"/>
      <c r="AC286" s="35"/>
      <c r="AD286" s="35"/>
      <c r="AE286" s="35"/>
      <c r="AR286" s="204" t="s">
        <v>212</v>
      </c>
      <c r="AT286" s="204" t="s">
        <v>208</v>
      </c>
      <c r="AU286" s="204" t="s">
        <v>82</v>
      </c>
      <c r="AY286" s="18" t="s">
        <v>206</v>
      </c>
      <c r="BE286" s="205">
        <f t="shared" si="68"/>
        <v>0</v>
      </c>
      <c r="BF286" s="205">
        <f t="shared" si="69"/>
        <v>0</v>
      </c>
      <c r="BG286" s="205">
        <f t="shared" si="70"/>
        <v>0</v>
      </c>
      <c r="BH286" s="205">
        <f t="shared" si="71"/>
        <v>0</v>
      </c>
      <c r="BI286" s="205">
        <f t="shared" si="72"/>
        <v>0</v>
      </c>
      <c r="BJ286" s="18" t="s">
        <v>80</v>
      </c>
      <c r="BK286" s="205">
        <f t="shared" si="73"/>
        <v>0</v>
      </c>
      <c r="BL286" s="18" t="s">
        <v>212</v>
      </c>
      <c r="BM286" s="204" t="s">
        <v>3632</v>
      </c>
    </row>
    <row r="287" spans="1:65" s="2" customFormat="1" ht="21.75" customHeight="1">
      <c r="A287" s="35"/>
      <c r="B287" s="36"/>
      <c r="C287" s="193" t="s">
        <v>3557</v>
      </c>
      <c r="D287" s="193" t="s">
        <v>208</v>
      </c>
      <c r="E287" s="194" t="s">
        <v>6416</v>
      </c>
      <c r="F287" s="195" t="s">
        <v>6417</v>
      </c>
      <c r="G287" s="196" t="s">
        <v>862</v>
      </c>
      <c r="H287" s="197">
        <v>1</v>
      </c>
      <c r="I287" s="198"/>
      <c r="J287" s="199">
        <f t="shared" si="64"/>
        <v>0</v>
      </c>
      <c r="K287" s="195" t="s">
        <v>19</v>
      </c>
      <c r="L287" s="40"/>
      <c r="M287" s="200" t="s">
        <v>19</v>
      </c>
      <c r="N287" s="201" t="s">
        <v>43</v>
      </c>
      <c r="O287" s="65"/>
      <c r="P287" s="202">
        <f t="shared" si="65"/>
        <v>0</v>
      </c>
      <c r="Q287" s="202">
        <v>0</v>
      </c>
      <c r="R287" s="202">
        <f t="shared" si="66"/>
        <v>0</v>
      </c>
      <c r="S287" s="202">
        <v>0</v>
      </c>
      <c r="T287" s="203">
        <f t="shared" si="67"/>
        <v>0</v>
      </c>
      <c r="U287" s="35"/>
      <c r="V287" s="35"/>
      <c r="W287" s="35"/>
      <c r="X287" s="35"/>
      <c r="Y287" s="35"/>
      <c r="Z287" s="35"/>
      <c r="AA287" s="35"/>
      <c r="AB287" s="35"/>
      <c r="AC287" s="35"/>
      <c r="AD287" s="35"/>
      <c r="AE287" s="35"/>
      <c r="AR287" s="204" t="s">
        <v>212</v>
      </c>
      <c r="AT287" s="204" t="s">
        <v>208</v>
      </c>
      <c r="AU287" s="204" t="s">
        <v>82</v>
      </c>
      <c r="AY287" s="18" t="s">
        <v>206</v>
      </c>
      <c r="BE287" s="205">
        <f t="shared" si="68"/>
        <v>0</v>
      </c>
      <c r="BF287" s="205">
        <f t="shared" si="69"/>
        <v>0</v>
      </c>
      <c r="BG287" s="205">
        <f t="shared" si="70"/>
        <v>0</v>
      </c>
      <c r="BH287" s="205">
        <f t="shared" si="71"/>
        <v>0</v>
      </c>
      <c r="BI287" s="205">
        <f t="shared" si="72"/>
        <v>0</v>
      </c>
      <c r="BJ287" s="18" t="s">
        <v>80</v>
      </c>
      <c r="BK287" s="205">
        <f t="shared" si="73"/>
        <v>0</v>
      </c>
      <c r="BL287" s="18" t="s">
        <v>212</v>
      </c>
      <c r="BM287" s="204" t="s">
        <v>3642</v>
      </c>
    </row>
    <row r="288" spans="1:65" s="2" customFormat="1" ht="21.75" customHeight="1">
      <c r="A288" s="35"/>
      <c r="B288" s="36"/>
      <c r="C288" s="193" t="s">
        <v>3561</v>
      </c>
      <c r="D288" s="193" t="s">
        <v>208</v>
      </c>
      <c r="E288" s="194" t="s">
        <v>6418</v>
      </c>
      <c r="F288" s="195" t="s">
        <v>6419</v>
      </c>
      <c r="G288" s="196" t="s">
        <v>862</v>
      </c>
      <c r="H288" s="197">
        <v>1</v>
      </c>
      <c r="I288" s="198"/>
      <c r="J288" s="199">
        <f t="shared" si="64"/>
        <v>0</v>
      </c>
      <c r="K288" s="195" t="s">
        <v>19</v>
      </c>
      <c r="L288" s="40"/>
      <c r="M288" s="200" t="s">
        <v>19</v>
      </c>
      <c r="N288" s="201" t="s">
        <v>43</v>
      </c>
      <c r="O288" s="65"/>
      <c r="P288" s="202">
        <f t="shared" si="65"/>
        <v>0</v>
      </c>
      <c r="Q288" s="202">
        <v>0</v>
      </c>
      <c r="R288" s="202">
        <f t="shared" si="66"/>
        <v>0</v>
      </c>
      <c r="S288" s="202">
        <v>0</v>
      </c>
      <c r="T288" s="203">
        <f t="shared" si="67"/>
        <v>0</v>
      </c>
      <c r="U288" s="35"/>
      <c r="V288" s="35"/>
      <c r="W288" s="35"/>
      <c r="X288" s="35"/>
      <c r="Y288" s="35"/>
      <c r="Z288" s="35"/>
      <c r="AA288" s="35"/>
      <c r="AB288" s="35"/>
      <c r="AC288" s="35"/>
      <c r="AD288" s="35"/>
      <c r="AE288" s="35"/>
      <c r="AR288" s="204" t="s">
        <v>212</v>
      </c>
      <c r="AT288" s="204" t="s">
        <v>208</v>
      </c>
      <c r="AU288" s="204" t="s">
        <v>82</v>
      </c>
      <c r="AY288" s="18" t="s">
        <v>206</v>
      </c>
      <c r="BE288" s="205">
        <f t="shared" si="68"/>
        <v>0</v>
      </c>
      <c r="BF288" s="205">
        <f t="shared" si="69"/>
        <v>0</v>
      </c>
      <c r="BG288" s="205">
        <f t="shared" si="70"/>
        <v>0</v>
      </c>
      <c r="BH288" s="205">
        <f t="shared" si="71"/>
        <v>0</v>
      </c>
      <c r="BI288" s="205">
        <f t="shared" si="72"/>
        <v>0</v>
      </c>
      <c r="BJ288" s="18" t="s">
        <v>80</v>
      </c>
      <c r="BK288" s="205">
        <f t="shared" si="73"/>
        <v>0</v>
      </c>
      <c r="BL288" s="18" t="s">
        <v>212</v>
      </c>
      <c r="BM288" s="204" t="s">
        <v>3654</v>
      </c>
    </row>
    <row r="289" spans="1:65" s="2" customFormat="1" ht="16.5" customHeight="1">
      <c r="A289" s="35"/>
      <c r="B289" s="36"/>
      <c r="C289" s="193" t="s">
        <v>3565</v>
      </c>
      <c r="D289" s="193" t="s">
        <v>208</v>
      </c>
      <c r="E289" s="194" t="s">
        <v>6420</v>
      </c>
      <c r="F289" s="195" t="s">
        <v>6421</v>
      </c>
      <c r="G289" s="196" t="s">
        <v>220</v>
      </c>
      <c r="H289" s="197">
        <v>3753</v>
      </c>
      <c r="I289" s="198"/>
      <c r="J289" s="199">
        <f t="shared" si="64"/>
        <v>0</v>
      </c>
      <c r="K289" s="195" t="s">
        <v>19</v>
      </c>
      <c r="L289" s="40"/>
      <c r="M289" s="200" t="s">
        <v>19</v>
      </c>
      <c r="N289" s="201" t="s">
        <v>43</v>
      </c>
      <c r="O289" s="65"/>
      <c r="P289" s="202">
        <f t="shared" si="65"/>
        <v>0</v>
      </c>
      <c r="Q289" s="202">
        <v>0</v>
      </c>
      <c r="R289" s="202">
        <f t="shared" si="66"/>
        <v>0</v>
      </c>
      <c r="S289" s="202">
        <v>0</v>
      </c>
      <c r="T289" s="203">
        <f t="shared" si="67"/>
        <v>0</v>
      </c>
      <c r="U289" s="35"/>
      <c r="V289" s="35"/>
      <c r="W289" s="35"/>
      <c r="X289" s="35"/>
      <c r="Y289" s="35"/>
      <c r="Z289" s="35"/>
      <c r="AA289" s="35"/>
      <c r="AB289" s="35"/>
      <c r="AC289" s="35"/>
      <c r="AD289" s="35"/>
      <c r="AE289" s="35"/>
      <c r="AR289" s="204" t="s">
        <v>212</v>
      </c>
      <c r="AT289" s="204" t="s">
        <v>208</v>
      </c>
      <c r="AU289" s="204" t="s">
        <v>82</v>
      </c>
      <c r="AY289" s="18" t="s">
        <v>206</v>
      </c>
      <c r="BE289" s="205">
        <f t="shared" si="68"/>
        <v>0</v>
      </c>
      <c r="BF289" s="205">
        <f t="shared" si="69"/>
        <v>0</v>
      </c>
      <c r="BG289" s="205">
        <f t="shared" si="70"/>
        <v>0</v>
      </c>
      <c r="BH289" s="205">
        <f t="shared" si="71"/>
        <v>0</v>
      </c>
      <c r="BI289" s="205">
        <f t="shared" si="72"/>
        <v>0</v>
      </c>
      <c r="BJ289" s="18" t="s">
        <v>80</v>
      </c>
      <c r="BK289" s="205">
        <f t="shared" si="73"/>
        <v>0</v>
      </c>
      <c r="BL289" s="18" t="s">
        <v>212</v>
      </c>
      <c r="BM289" s="204" t="s">
        <v>3666</v>
      </c>
    </row>
    <row r="290" spans="1:65" s="2" customFormat="1" ht="16.5" customHeight="1">
      <c r="A290" s="35"/>
      <c r="B290" s="36"/>
      <c r="C290" s="193" t="s">
        <v>3569</v>
      </c>
      <c r="D290" s="193" t="s">
        <v>208</v>
      </c>
      <c r="E290" s="194" t="s">
        <v>6422</v>
      </c>
      <c r="F290" s="195" t="s">
        <v>6423</v>
      </c>
      <c r="G290" s="196" t="s">
        <v>220</v>
      </c>
      <c r="H290" s="197">
        <v>3753</v>
      </c>
      <c r="I290" s="198"/>
      <c r="J290" s="199">
        <f t="shared" si="64"/>
        <v>0</v>
      </c>
      <c r="K290" s="195" t="s">
        <v>19</v>
      </c>
      <c r="L290" s="40"/>
      <c r="M290" s="200" t="s">
        <v>19</v>
      </c>
      <c r="N290" s="201" t="s">
        <v>43</v>
      </c>
      <c r="O290" s="65"/>
      <c r="P290" s="202">
        <f t="shared" si="65"/>
        <v>0</v>
      </c>
      <c r="Q290" s="202">
        <v>0</v>
      </c>
      <c r="R290" s="202">
        <f t="shared" si="66"/>
        <v>0</v>
      </c>
      <c r="S290" s="202">
        <v>0</v>
      </c>
      <c r="T290" s="203">
        <f t="shared" si="67"/>
        <v>0</v>
      </c>
      <c r="U290" s="35"/>
      <c r="V290" s="35"/>
      <c r="W290" s="35"/>
      <c r="X290" s="35"/>
      <c r="Y290" s="35"/>
      <c r="Z290" s="35"/>
      <c r="AA290" s="35"/>
      <c r="AB290" s="35"/>
      <c r="AC290" s="35"/>
      <c r="AD290" s="35"/>
      <c r="AE290" s="35"/>
      <c r="AR290" s="204" t="s">
        <v>212</v>
      </c>
      <c r="AT290" s="204" t="s">
        <v>208</v>
      </c>
      <c r="AU290" s="204" t="s">
        <v>82</v>
      </c>
      <c r="AY290" s="18" t="s">
        <v>206</v>
      </c>
      <c r="BE290" s="205">
        <f t="shared" si="68"/>
        <v>0</v>
      </c>
      <c r="BF290" s="205">
        <f t="shared" si="69"/>
        <v>0</v>
      </c>
      <c r="BG290" s="205">
        <f t="shared" si="70"/>
        <v>0</v>
      </c>
      <c r="BH290" s="205">
        <f t="shared" si="71"/>
        <v>0</v>
      </c>
      <c r="BI290" s="205">
        <f t="shared" si="72"/>
        <v>0</v>
      </c>
      <c r="BJ290" s="18" t="s">
        <v>80</v>
      </c>
      <c r="BK290" s="205">
        <f t="shared" si="73"/>
        <v>0</v>
      </c>
      <c r="BL290" s="18" t="s">
        <v>212</v>
      </c>
      <c r="BM290" s="204" t="s">
        <v>3677</v>
      </c>
    </row>
    <row r="291" spans="1:65" s="2" customFormat="1" ht="16.5" customHeight="1">
      <c r="A291" s="35"/>
      <c r="B291" s="36"/>
      <c r="C291" s="193" t="s">
        <v>3573</v>
      </c>
      <c r="D291" s="193" t="s">
        <v>208</v>
      </c>
      <c r="E291" s="194" t="s">
        <v>6424</v>
      </c>
      <c r="F291" s="195" t="s">
        <v>6213</v>
      </c>
      <c r="G291" s="196" t="s">
        <v>887</v>
      </c>
      <c r="H291" s="197">
        <v>1</v>
      </c>
      <c r="I291" s="198"/>
      <c r="J291" s="199">
        <f t="shared" si="64"/>
        <v>0</v>
      </c>
      <c r="K291" s="195" t="s">
        <v>19</v>
      </c>
      <c r="L291" s="40"/>
      <c r="M291" s="200" t="s">
        <v>19</v>
      </c>
      <c r="N291" s="201" t="s">
        <v>43</v>
      </c>
      <c r="O291" s="65"/>
      <c r="P291" s="202">
        <f t="shared" si="65"/>
        <v>0</v>
      </c>
      <c r="Q291" s="202">
        <v>0</v>
      </c>
      <c r="R291" s="202">
        <f t="shared" si="66"/>
        <v>0</v>
      </c>
      <c r="S291" s="202">
        <v>0</v>
      </c>
      <c r="T291" s="203">
        <f t="shared" si="67"/>
        <v>0</v>
      </c>
      <c r="U291" s="35"/>
      <c r="V291" s="35"/>
      <c r="W291" s="35"/>
      <c r="X291" s="35"/>
      <c r="Y291" s="35"/>
      <c r="Z291" s="35"/>
      <c r="AA291" s="35"/>
      <c r="AB291" s="35"/>
      <c r="AC291" s="35"/>
      <c r="AD291" s="35"/>
      <c r="AE291" s="35"/>
      <c r="AR291" s="204" t="s">
        <v>212</v>
      </c>
      <c r="AT291" s="204" t="s">
        <v>208</v>
      </c>
      <c r="AU291" s="204" t="s">
        <v>82</v>
      </c>
      <c r="AY291" s="18" t="s">
        <v>206</v>
      </c>
      <c r="BE291" s="205">
        <f t="shared" si="68"/>
        <v>0</v>
      </c>
      <c r="BF291" s="205">
        <f t="shared" si="69"/>
        <v>0</v>
      </c>
      <c r="BG291" s="205">
        <f t="shared" si="70"/>
        <v>0</v>
      </c>
      <c r="BH291" s="205">
        <f t="shared" si="71"/>
        <v>0</v>
      </c>
      <c r="BI291" s="205">
        <f t="shared" si="72"/>
        <v>0</v>
      </c>
      <c r="BJ291" s="18" t="s">
        <v>80</v>
      </c>
      <c r="BK291" s="205">
        <f t="shared" si="73"/>
        <v>0</v>
      </c>
      <c r="BL291" s="18" t="s">
        <v>212</v>
      </c>
      <c r="BM291" s="204" t="s">
        <v>3688</v>
      </c>
    </row>
    <row r="292" spans="1:65" s="2" customFormat="1" ht="16.5" customHeight="1">
      <c r="A292" s="35"/>
      <c r="B292" s="36"/>
      <c r="C292" s="193" t="s">
        <v>3577</v>
      </c>
      <c r="D292" s="193" t="s">
        <v>208</v>
      </c>
      <c r="E292" s="194" t="s">
        <v>6425</v>
      </c>
      <c r="F292" s="195" t="s">
        <v>6426</v>
      </c>
      <c r="G292" s="196" t="s">
        <v>302</v>
      </c>
      <c r="H292" s="197">
        <v>17.600000000000001</v>
      </c>
      <c r="I292" s="198"/>
      <c r="J292" s="199">
        <f t="shared" si="64"/>
        <v>0</v>
      </c>
      <c r="K292" s="195" t="s">
        <v>19</v>
      </c>
      <c r="L292" s="40"/>
      <c r="M292" s="200" t="s">
        <v>19</v>
      </c>
      <c r="N292" s="201" t="s">
        <v>43</v>
      </c>
      <c r="O292" s="65"/>
      <c r="P292" s="202">
        <f t="shared" si="65"/>
        <v>0</v>
      </c>
      <c r="Q292" s="202">
        <v>0</v>
      </c>
      <c r="R292" s="202">
        <f t="shared" si="66"/>
        <v>0</v>
      </c>
      <c r="S292" s="202">
        <v>0</v>
      </c>
      <c r="T292" s="203">
        <f t="shared" si="67"/>
        <v>0</v>
      </c>
      <c r="U292" s="35"/>
      <c r="V292" s="35"/>
      <c r="W292" s="35"/>
      <c r="X292" s="35"/>
      <c r="Y292" s="35"/>
      <c r="Z292" s="35"/>
      <c r="AA292" s="35"/>
      <c r="AB292" s="35"/>
      <c r="AC292" s="35"/>
      <c r="AD292" s="35"/>
      <c r="AE292" s="35"/>
      <c r="AR292" s="204" t="s">
        <v>212</v>
      </c>
      <c r="AT292" s="204" t="s">
        <v>208</v>
      </c>
      <c r="AU292" s="204" t="s">
        <v>82</v>
      </c>
      <c r="AY292" s="18" t="s">
        <v>206</v>
      </c>
      <c r="BE292" s="205">
        <f t="shared" si="68"/>
        <v>0</v>
      </c>
      <c r="BF292" s="205">
        <f t="shared" si="69"/>
        <v>0</v>
      </c>
      <c r="BG292" s="205">
        <f t="shared" si="70"/>
        <v>0</v>
      </c>
      <c r="BH292" s="205">
        <f t="shared" si="71"/>
        <v>0</v>
      </c>
      <c r="BI292" s="205">
        <f t="shared" si="72"/>
        <v>0</v>
      </c>
      <c r="BJ292" s="18" t="s">
        <v>80</v>
      </c>
      <c r="BK292" s="205">
        <f t="shared" si="73"/>
        <v>0</v>
      </c>
      <c r="BL292" s="18" t="s">
        <v>212</v>
      </c>
      <c r="BM292" s="204" t="s">
        <v>3699</v>
      </c>
    </row>
    <row r="293" spans="1:65" s="2" customFormat="1" ht="16.5" customHeight="1">
      <c r="A293" s="35"/>
      <c r="B293" s="36"/>
      <c r="C293" s="193" t="s">
        <v>3582</v>
      </c>
      <c r="D293" s="193" t="s">
        <v>208</v>
      </c>
      <c r="E293" s="194" t="s">
        <v>6427</v>
      </c>
      <c r="F293" s="195" t="s">
        <v>6428</v>
      </c>
      <c r="G293" s="196" t="s">
        <v>302</v>
      </c>
      <c r="H293" s="197">
        <v>8</v>
      </c>
      <c r="I293" s="198"/>
      <c r="J293" s="199">
        <f t="shared" si="64"/>
        <v>0</v>
      </c>
      <c r="K293" s="195" t="s">
        <v>19</v>
      </c>
      <c r="L293" s="40"/>
      <c r="M293" s="200" t="s">
        <v>19</v>
      </c>
      <c r="N293" s="201" t="s">
        <v>43</v>
      </c>
      <c r="O293" s="65"/>
      <c r="P293" s="202">
        <f t="shared" si="65"/>
        <v>0</v>
      </c>
      <c r="Q293" s="202">
        <v>0</v>
      </c>
      <c r="R293" s="202">
        <f t="shared" si="66"/>
        <v>0</v>
      </c>
      <c r="S293" s="202">
        <v>0</v>
      </c>
      <c r="T293" s="203">
        <f t="shared" si="67"/>
        <v>0</v>
      </c>
      <c r="U293" s="35"/>
      <c r="V293" s="35"/>
      <c r="W293" s="35"/>
      <c r="X293" s="35"/>
      <c r="Y293" s="35"/>
      <c r="Z293" s="35"/>
      <c r="AA293" s="35"/>
      <c r="AB293" s="35"/>
      <c r="AC293" s="35"/>
      <c r="AD293" s="35"/>
      <c r="AE293" s="35"/>
      <c r="AR293" s="204" t="s">
        <v>212</v>
      </c>
      <c r="AT293" s="204" t="s">
        <v>208</v>
      </c>
      <c r="AU293" s="204" t="s">
        <v>82</v>
      </c>
      <c r="AY293" s="18" t="s">
        <v>206</v>
      </c>
      <c r="BE293" s="205">
        <f t="shared" si="68"/>
        <v>0</v>
      </c>
      <c r="BF293" s="205">
        <f t="shared" si="69"/>
        <v>0</v>
      </c>
      <c r="BG293" s="205">
        <f t="shared" si="70"/>
        <v>0</v>
      </c>
      <c r="BH293" s="205">
        <f t="shared" si="71"/>
        <v>0</v>
      </c>
      <c r="BI293" s="205">
        <f t="shared" si="72"/>
        <v>0</v>
      </c>
      <c r="BJ293" s="18" t="s">
        <v>80</v>
      </c>
      <c r="BK293" s="205">
        <f t="shared" si="73"/>
        <v>0</v>
      </c>
      <c r="BL293" s="18" t="s">
        <v>212</v>
      </c>
      <c r="BM293" s="204" t="s">
        <v>3708</v>
      </c>
    </row>
    <row r="294" spans="1:65" s="2" customFormat="1" ht="16.5" customHeight="1">
      <c r="A294" s="35"/>
      <c r="B294" s="36"/>
      <c r="C294" s="193" t="s">
        <v>3586</v>
      </c>
      <c r="D294" s="193" t="s">
        <v>208</v>
      </c>
      <c r="E294" s="194" t="s">
        <v>6429</v>
      </c>
      <c r="F294" s="195" t="s">
        <v>6430</v>
      </c>
      <c r="G294" s="196" t="s">
        <v>302</v>
      </c>
      <c r="H294" s="197">
        <v>9.6</v>
      </c>
      <c r="I294" s="198"/>
      <c r="J294" s="199">
        <f t="shared" si="64"/>
        <v>0</v>
      </c>
      <c r="K294" s="195" t="s">
        <v>19</v>
      </c>
      <c r="L294" s="40"/>
      <c r="M294" s="200" t="s">
        <v>19</v>
      </c>
      <c r="N294" s="201" t="s">
        <v>43</v>
      </c>
      <c r="O294" s="65"/>
      <c r="P294" s="202">
        <f t="shared" si="65"/>
        <v>0</v>
      </c>
      <c r="Q294" s="202">
        <v>0</v>
      </c>
      <c r="R294" s="202">
        <f t="shared" si="66"/>
        <v>0</v>
      </c>
      <c r="S294" s="202">
        <v>0</v>
      </c>
      <c r="T294" s="203">
        <f t="shared" si="67"/>
        <v>0</v>
      </c>
      <c r="U294" s="35"/>
      <c r="V294" s="35"/>
      <c r="W294" s="35"/>
      <c r="X294" s="35"/>
      <c r="Y294" s="35"/>
      <c r="Z294" s="35"/>
      <c r="AA294" s="35"/>
      <c r="AB294" s="35"/>
      <c r="AC294" s="35"/>
      <c r="AD294" s="35"/>
      <c r="AE294" s="35"/>
      <c r="AR294" s="204" t="s">
        <v>212</v>
      </c>
      <c r="AT294" s="204" t="s">
        <v>208</v>
      </c>
      <c r="AU294" s="204" t="s">
        <v>82</v>
      </c>
      <c r="AY294" s="18" t="s">
        <v>206</v>
      </c>
      <c r="BE294" s="205">
        <f t="shared" si="68"/>
        <v>0</v>
      </c>
      <c r="BF294" s="205">
        <f t="shared" si="69"/>
        <v>0</v>
      </c>
      <c r="BG294" s="205">
        <f t="shared" si="70"/>
        <v>0</v>
      </c>
      <c r="BH294" s="205">
        <f t="shared" si="71"/>
        <v>0</v>
      </c>
      <c r="BI294" s="205">
        <f t="shared" si="72"/>
        <v>0</v>
      </c>
      <c r="BJ294" s="18" t="s">
        <v>80</v>
      </c>
      <c r="BK294" s="205">
        <f t="shared" si="73"/>
        <v>0</v>
      </c>
      <c r="BL294" s="18" t="s">
        <v>212</v>
      </c>
      <c r="BM294" s="204" t="s">
        <v>3718</v>
      </c>
    </row>
    <row r="295" spans="1:65" s="2" customFormat="1" ht="16.5" customHeight="1">
      <c r="A295" s="35"/>
      <c r="B295" s="36"/>
      <c r="C295" s="193" t="s">
        <v>3591</v>
      </c>
      <c r="D295" s="193" t="s">
        <v>208</v>
      </c>
      <c r="E295" s="194" t="s">
        <v>6431</v>
      </c>
      <c r="F295" s="195" t="s">
        <v>6432</v>
      </c>
      <c r="G295" s="196" t="s">
        <v>302</v>
      </c>
      <c r="H295" s="197">
        <v>8</v>
      </c>
      <c r="I295" s="198"/>
      <c r="J295" s="199">
        <f t="shared" si="64"/>
        <v>0</v>
      </c>
      <c r="K295" s="195" t="s">
        <v>19</v>
      </c>
      <c r="L295" s="40"/>
      <c r="M295" s="200" t="s">
        <v>19</v>
      </c>
      <c r="N295" s="201" t="s">
        <v>43</v>
      </c>
      <c r="O295" s="65"/>
      <c r="P295" s="202">
        <f t="shared" si="65"/>
        <v>0</v>
      </c>
      <c r="Q295" s="202">
        <v>0</v>
      </c>
      <c r="R295" s="202">
        <f t="shared" si="66"/>
        <v>0</v>
      </c>
      <c r="S295" s="202">
        <v>0</v>
      </c>
      <c r="T295" s="203">
        <f t="shared" si="67"/>
        <v>0</v>
      </c>
      <c r="U295" s="35"/>
      <c r="V295" s="35"/>
      <c r="W295" s="35"/>
      <c r="X295" s="35"/>
      <c r="Y295" s="35"/>
      <c r="Z295" s="35"/>
      <c r="AA295" s="35"/>
      <c r="AB295" s="35"/>
      <c r="AC295" s="35"/>
      <c r="AD295" s="35"/>
      <c r="AE295" s="35"/>
      <c r="AR295" s="204" t="s">
        <v>212</v>
      </c>
      <c r="AT295" s="204" t="s">
        <v>208</v>
      </c>
      <c r="AU295" s="204" t="s">
        <v>82</v>
      </c>
      <c r="AY295" s="18" t="s">
        <v>206</v>
      </c>
      <c r="BE295" s="205">
        <f t="shared" si="68"/>
        <v>0</v>
      </c>
      <c r="BF295" s="205">
        <f t="shared" si="69"/>
        <v>0</v>
      </c>
      <c r="BG295" s="205">
        <f t="shared" si="70"/>
        <v>0</v>
      </c>
      <c r="BH295" s="205">
        <f t="shared" si="71"/>
        <v>0</v>
      </c>
      <c r="BI295" s="205">
        <f t="shared" si="72"/>
        <v>0</v>
      </c>
      <c r="BJ295" s="18" t="s">
        <v>80</v>
      </c>
      <c r="BK295" s="205">
        <f t="shared" si="73"/>
        <v>0</v>
      </c>
      <c r="BL295" s="18" t="s">
        <v>212</v>
      </c>
      <c r="BM295" s="204" t="s">
        <v>3727</v>
      </c>
    </row>
    <row r="296" spans="1:65" s="12" customFormat="1" ht="22.9" customHeight="1">
      <c r="B296" s="177"/>
      <c r="C296" s="178"/>
      <c r="D296" s="179" t="s">
        <v>71</v>
      </c>
      <c r="E296" s="191" t="s">
        <v>1493</v>
      </c>
      <c r="F296" s="191" t="s">
        <v>6433</v>
      </c>
      <c r="G296" s="178"/>
      <c r="H296" s="178"/>
      <c r="I296" s="181"/>
      <c r="J296" s="192">
        <f>BK296</f>
        <v>0</v>
      </c>
      <c r="K296" s="178"/>
      <c r="L296" s="183"/>
      <c r="M296" s="184"/>
      <c r="N296" s="185"/>
      <c r="O296" s="185"/>
      <c r="P296" s="186">
        <f>SUM(P297:P365)</f>
        <v>0</v>
      </c>
      <c r="Q296" s="185"/>
      <c r="R296" s="186">
        <f>SUM(R297:R365)</f>
        <v>0</v>
      </c>
      <c r="S296" s="185"/>
      <c r="T296" s="187">
        <f>SUM(T297:T365)</f>
        <v>0</v>
      </c>
      <c r="AR296" s="188" t="s">
        <v>80</v>
      </c>
      <c r="AT296" s="189" t="s">
        <v>71</v>
      </c>
      <c r="AU296" s="189" t="s">
        <v>80</v>
      </c>
      <c r="AY296" s="188" t="s">
        <v>206</v>
      </c>
      <c r="BK296" s="190">
        <f>SUM(BK297:BK365)</f>
        <v>0</v>
      </c>
    </row>
    <row r="297" spans="1:65" s="2" customFormat="1" ht="16.5" customHeight="1">
      <c r="A297" s="35"/>
      <c r="B297" s="36"/>
      <c r="C297" s="193" t="s">
        <v>3660</v>
      </c>
      <c r="D297" s="193" t="s">
        <v>208</v>
      </c>
      <c r="E297" s="194" t="s">
        <v>6434</v>
      </c>
      <c r="F297" s="195" t="s">
        <v>6435</v>
      </c>
      <c r="G297" s="196" t="s">
        <v>862</v>
      </c>
      <c r="H297" s="197">
        <v>33</v>
      </c>
      <c r="I297" s="198"/>
      <c r="J297" s="199">
        <f t="shared" ref="J297:J328" si="74">ROUND(I297*H297,2)</f>
        <v>0</v>
      </c>
      <c r="K297" s="195" t="s">
        <v>19</v>
      </c>
      <c r="L297" s="40"/>
      <c r="M297" s="200" t="s">
        <v>19</v>
      </c>
      <c r="N297" s="201" t="s">
        <v>43</v>
      </c>
      <c r="O297" s="65"/>
      <c r="P297" s="202">
        <f t="shared" ref="P297:P328" si="75">O297*H297</f>
        <v>0</v>
      </c>
      <c r="Q297" s="202">
        <v>0</v>
      </c>
      <c r="R297" s="202">
        <f t="shared" ref="R297:R328" si="76">Q297*H297</f>
        <v>0</v>
      </c>
      <c r="S297" s="202">
        <v>0</v>
      </c>
      <c r="T297" s="203">
        <f t="shared" ref="T297:T328" si="77">S297*H297</f>
        <v>0</v>
      </c>
      <c r="U297" s="35"/>
      <c r="V297" s="35"/>
      <c r="W297" s="35"/>
      <c r="X297" s="35"/>
      <c r="Y297" s="35"/>
      <c r="Z297" s="35"/>
      <c r="AA297" s="35"/>
      <c r="AB297" s="35"/>
      <c r="AC297" s="35"/>
      <c r="AD297" s="35"/>
      <c r="AE297" s="35"/>
      <c r="AR297" s="204" t="s">
        <v>212</v>
      </c>
      <c r="AT297" s="204" t="s">
        <v>208</v>
      </c>
      <c r="AU297" s="204" t="s">
        <v>82</v>
      </c>
      <c r="AY297" s="18" t="s">
        <v>206</v>
      </c>
      <c r="BE297" s="205">
        <f t="shared" ref="BE297:BE328" si="78">IF(N297="základní",J297,0)</f>
        <v>0</v>
      </c>
      <c r="BF297" s="205">
        <f t="shared" ref="BF297:BF328" si="79">IF(N297="snížená",J297,0)</f>
        <v>0</v>
      </c>
      <c r="BG297" s="205">
        <f t="shared" ref="BG297:BG328" si="80">IF(N297="zákl. přenesená",J297,0)</f>
        <v>0</v>
      </c>
      <c r="BH297" s="205">
        <f t="shared" ref="BH297:BH328" si="81">IF(N297="sníž. přenesená",J297,0)</f>
        <v>0</v>
      </c>
      <c r="BI297" s="205">
        <f t="shared" ref="BI297:BI328" si="82">IF(N297="nulová",J297,0)</f>
        <v>0</v>
      </c>
      <c r="BJ297" s="18" t="s">
        <v>80</v>
      </c>
      <c r="BK297" s="205">
        <f t="shared" ref="BK297:BK328" si="83">ROUND(I297*H297,2)</f>
        <v>0</v>
      </c>
      <c r="BL297" s="18" t="s">
        <v>212</v>
      </c>
      <c r="BM297" s="204" t="s">
        <v>3736</v>
      </c>
    </row>
    <row r="298" spans="1:65" s="2" customFormat="1" ht="21.75" customHeight="1">
      <c r="A298" s="35"/>
      <c r="B298" s="36"/>
      <c r="C298" s="193" t="s">
        <v>3666</v>
      </c>
      <c r="D298" s="193" t="s">
        <v>208</v>
      </c>
      <c r="E298" s="194" t="s">
        <v>6436</v>
      </c>
      <c r="F298" s="195" t="s">
        <v>6437</v>
      </c>
      <c r="G298" s="196" t="s">
        <v>862</v>
      </c>
      <c r="H298" s="197">
        <v>33</v>
      </c>
      <c r="I298" s="198"/>
      <c r="J298" s="199">
        <f t="shared" si="74"/>
        <v>0</v>
      </c>
      <c r="K298" s="195" t="s">
        <v>19</v>
      </c>
      <c r="L298" s="40"/>
      <c r="M298" s="200" t="s">
        <v>19</v>
      </c>
      <c r="N298" s="201" t="s">
        <v>43</v>
      </c>
      <c r="O298" s="65"/>
      <c r="P298" s="202">
        <f t="shared" si="75"/>
        <v>0</v>
      </c>
      <c r="Q298" s="202">
        <v>0</v>
      </c>
      <c r="R298" s="202">
        <f t="shared" si="76"/>
        <v>0</v>
      </c>
      <c r="S298" s="202">
        <v>0</v>
      </c>
      <c r="T298" s="203">
        <f t="shared" si="77"/>
        <v>0</v>
      </c>
      <c r="U298" s="35"/>
      <c r="V298" s="35"/>
      <c r="W298" s="35"/>
      <c r="X298" s="35"/>
      <c r="Y298" s="35"/>
      <c r="Z298" s="35"/>
      <c r="AA298" s="35"/>
      <c r="AB298" s="35"/>
      <c r="AC298" s="35"/>
      <c r="AD298" s="35"/>
      <c r="AE298" s="35"/>
      <c r="AR298" s="204" t="s">
        <v>212</v>
      </c>
      <c r="AT298" s="204" t="s">
        <v>208</v>
      </c>
      <c r="AU298" s="204" t="s">
        <v>82</v>
      </c>
      <c r="AY298" s="18" t="s">
        <v>206</v>
      </c>
      <c r="BE298" s="205">
        <f t="shared" si="78"/>
        <v>0</v>
      </c>
      <c r="BF298" s="205">
        <f t="shared" si="79"/>
        <v>0</v>
      </c>
      <c r="BG298" s="205">
        <f t="shared" si="80"/>
        <v>0</v>
      </c>
      <c r="BH298" s="205">
        <f t="shared" si="81"/>
        <v>0</v>
      </c>
      <c r="BI298" s="205">
        <f t="shared" si="82"/>
        <v>0</v>
      </c>
      <c r="BJ298" s="18" t="s">
        <v>80</v>
      </c>
      <c r="BK298" s="205">
        <f t="shared" si="83"/>
        <v>0</v>
      </c>
      <c r="BL298" s="18" t="s">
        <v>212</v>
      </c>
      <c r="BM298" s="204" t="s">
        <v>3745</v>
      </c>
    </row>
    <row r="299" spans="1:65" s="2" customFormat="1" ht="16.5" customHeight="1">
      <c r="A299" s="35"/>
      <c r="B299" s="36"/>
      <c r="C299" s="193" t="s">
        <v>3672</v>
      </c>
      <c r="D299" s="193" t="s">
        <v>208</v>
      </c>
      <c r="E299" s="194" t="s">
        <v>6438</v>
      </c>
      <c r="F299" s="195" t="s">
        <v>6439</v>
      </c>
      <c r="G299" s="196" t="s">
        <v>862</v>
      </c>
      <c r="H299" s="197">
        <v>87</v>
      </c>
      <c r="I299" s="198"/>
      <c r="J299" s="199">
        <f t="shared" si="74"/>
        <v>0</v>
      </c>
      <c r="K299" s="195" t="s">
        <v>19</v>
      </c>
      <c r="L299" s="40"/>
      <c r="M299" s="200" t="s">
        <v>19</v>
      </c>
      <c r="N299" s="201" t="s">
        <v>43</v>
      </c>
      <c r="O299" s="65"/>
      <c r="P299" s="202">
        <f t="shared" si="75"/>
        <v>0</v>
      </c>
      <c r="Q299" s="202">
        <v>0</v>
      </c>
      <c r="R299" s="202">
        <f t="shared" si="76"/>
        <v>0</v>
      </c>
      <c r="S299" s="202">
        <v>0</v>
      </c>
      <c r="T299" s="203">
        <f t="shared" si="77"/>
        <v>0</v>
      </c>
      <c r="U299" s="35"/>
      <c r="V299" s="35"/>
      <c r="W299" s="35"/>
      <c r="X299" s="35"/>
      <c r="Y299" s="35"/>
      <c r="Z299" s="35"/>
      <c r="AA299" s="35"/>
      <c r="AB299" s="35"/>
      <c r="AC299" s="35"/>
      <c r="AD299" s="35"/>
      <c r="AE299" s="35"/>
      <c r="AR299" s="204" t="s">
        <v>212</v>
      </c>
      <c r="AT299" s="204" t="s">
        <v>208</v>
      </c>
      <c r="AU299" s="204" t="s">
        <v>82</v>
      </c>
      <c r="AY299" s="18" t="s">
        <v>206</v>
      </c>
      <c r="BE299" s="205">
        <f t="shared" si="78"/>
        <v>0</v>
      </c>
      <c r="BF299" s="205">
        <f t="shared" si="79"/>
        <v>0</v>
      </c>
      <c r="BG299" s="205">
        <f t="shared" si="80"/>
        <v>0</v>
      </c>
      <c r="BH299" s="205">
        <f t="shared" si="81"/>
        <v>0</v>
      </c>
      <c r="BI299" s="205">
        <f t="shared" si="82"/>
        <v>0</v>
      </c>
      <c r="BJ299" s="18" t="s">
        <v>80</v>
      </c>
      <c r="BK299" s="205">
        <f t="shared" si="83"/>
        <v>0</v>
      </c>
      <c r="BL299" s="18" t="s">
        <v>212</v>
      </c>
      <c r="BM299" s="204" t="s">
        <v>3754</v>
      </c>
    </row>
    <row r="300" spans="1:65" s="2" customFormat="1" ht="21.75" customHeight="1">
      <c r="A300" s="35"/>
      <c r="B300" s="36"/>
      <c r="C300" s="193" t="s">
        <v>3677</v>
      </c>
      <c r="D300" s="193" t="s">
        <v>208</v>
      </c>
      <c r="E300" s="194" t="s">
        <v>6440</v>
      </c>
      <c r="F300" s="195" t="s">
        <v>6441</v>
      </c>
      <c r="G300" s="196" t="s">
        <v>862</v>
      </c>
      <c r="H300" s="197">
        <v>33</v>
      </c>
      <c r="I300" s="198"/>
      <c r="J300" s="199">
        <f t="shared" si="74"/>
        <v>0</v>
      </c>
      <c r="K300" s="195" t="s">
        <v>19</v>
      </c>
      <c r="L300" s="40"/>
      <c r="M300" s="200" t="s">
        <v>19</v>
      </c>
      <c r="N300" s="201" t="s">
        <v>43</v>
      </c>
      <c r="O300" s="65"/>
      <c r="P300" s="202">
        <f t="shared" si="75"/>
        <v>0</v>
      </c>
      <c r="Q300" s="202">
        <v>0</v>
      </c>
      <c r="R300" s="202">
        <f t="shared" si="76"/>
        <v>0</v>
      </c>
      <c r="S300" s="202">
        <v>0</v>
      </c>
      <c r="T300" s="203">
        <f t="shared" si="77"/>
        <v>0</v>
      </c>
      <c r="U300" s="35"/>
      <c r="V300" s="35"/>
      <c r="W300" s="35"/>
      <c r="X300" s="35"/>
      <c r="Y300" s="35"/>
      <c r="Z300" s="35"/>
      <c r="AA300" s="35"/>
      <c r="AB300" s="35"/>
      <c r="AC300" s="35"/>
      <c r="AD300" s="35"/>
      <c r="AE300" s="35"/>
      <c r="AR300" s="204" t="s">
        <v>212</v>
      </c>
      <c r="AT300" s="204" t="s">
        <v>208</v>
      </c>
      <c r="AU300" s="204" t="s">
        <v>82</v>
      </c>
      <c r="AY300" s="18" t="s">
        <v>206</v>
      </c>
      <c r="BE300" s="205">
        <f t="shared" si="78"/>
        <v>0</v>
      </c>
      <c r="BF300" s="205">
        <f t="shared" si="79"/>
        <v>0</v>
      </c>
      <c r="BG300" s="205">
        <f t="shared" si="80"/>
        <v>0</v>
      </c>
      <c r="BH300" s="205">
        <f t="shared" si="81"/>
        <v>0</v>
      </c>
      <c r="BI300" s="205">
        <f t="shared" si="82"/>
        <v>0</v>
      </c>
      <c r="BJ300" s="18" t="s">
        <v>80</v>
      </c>
      <c r="BK300" s="205">
        <f t="shared" si="83"/>
        <v>0</v>
      </c>
      <c r="BL300" s="18" t="s">
        <v>212</v>
      </c>
      <c r="BM300" s="204" t="s">
        <v>3763</v>
      </c>
    </row>
    <row r="301" spans="1:65" s="2" customFormat="1" ht="16.5" customHeight="1">
      <c r="A301" s="35"/>
      <c r="B301" s="36"/>
      <c r="C301" s="193" t="s">
        <v>3682</v>
      </c>
      <c r="D301" s="193" t="s">
        <v>208</v>
      </c>
      <c r="E301" s="194" t="s">
        <v>6442</v>
      </c>
      <c r="F301" s="195" t="s">
        <v>6443</v>
      </c>
      <c r="G301" s="196" t="s">
        <v>862</v>
      </c>
      <c r="H301" s="197">
        <v>1</v>
      </c>
      <c r="I301" s="198"/>
      <c r="J301" s="199">
        <f t="shared" si="74"/>
        <v>0</v>
      </c>
      <c r="K301" s="195" t="s">
        <v>19</v>
      </c>
      <c r="L301" s="40"/>
      <c r="M301" s="200" t="s">
        <v>19</v>
      </c>
      <c r="N301" s="201" t="s">
        <v>43</v>
      </c>
      <c r="O301" s="65"/>
      <c r="P301" s="202">
        <f t="shared" si="75"/>
        <v>0</v>
      </c>
      <c r="Q301" s="202">
        <v>0</v>
      </c>
      <c r="R301" s="202">
        <f t="shared" si="76"/>
        <v>0</v>
      </c>
      <c r="S301" s="202">
        <v>0</v>
      </c>
      <c r="T301" s="203">
        <f t="shared" si="77"/>
        <v>0</v>
      </c>
      <c r="U301" s="35"/>
      <c r="V301" s="35"/>
      <c r="W301" s="35"/>
      <c r="X301" s="35"/>
      <c r="Y301" s="35"/>
      <c r="Z301" s="35"/>
      <c r="AA301" s="35"/>
      <c r="AB301" s="35"/>
      <c r="AC301" s="35"/>
      <c r="AD301" s="35"/>
      <c r="AE301" s="35"/>
      <c r="AR301" s="204" t="s">
        <v>212</v>
      </c>
      <c r="AT301" s="204" t="s">
        <v>208</v>
      </c>
      <c r="AU301" s="204" t="s">
        <v>82</v>
      </c>
      <c r="AY301" s="18" t="s">
        <v>206</v>
      </c>
      <c r="BE301" s="205">
        <f t="shared" si="78"/>
        <v>0</v>
      </c>
      <c r="BF301" s="205">
        <f t="shared" si="79"/>
        <v>0</v>
      </c>
      <c r="BG301" s="205">
        <f t="shared" si="80"/>
        <v>0</v>
      </c>
      <c r="BH301" s="205">
        <f t="shared" si="81"/>
        <v>0</v>
      </c>
      <c r="BI301" s="205">
        <f t="shared" si="82"/>
        <v>0</v>
      </c>
      <c r="BJ301" s="18" t="s">
        <v>80</v>
      </c>
      <c r="BK301" s="205">
        <f t="shared" si="83"/>
        <v>0</v>
      </c>
      <c r="BL301" s="18" t="s">
        <v>212</v>
      </c>
      <c r="BM301" s="204" t="s">
        <v>3772</v>
      </c>
    </row>
    <row r="302" spans="1:65" s="2" customFormat="1" ht="16.5" customHeight="1">
      <c r="A302" s="35"/>
      <c r="B302" s="36"/>
      <c r="C302" s="193" t="s">
        <v>3688</v>
      </c>
      <c r="D302" s="193" t="s">
        <v>208</v>
      </c>
      <c r="E302" s="194" t="s">
        <v>6444</v>
      </c>
      <c r="F302" s="195" t="s">
        <v>6445</v>
      </c>
      <c r="G302" s="196" t="s">
        <v>862</v>
      </c>
      <c r="H302" s="197">
        <v>1</v>
      </c>
      <c r="I302" s="198"/>
      <c r="J302" s="199">
        <f t="shared" si="74"/>
        <v>0</v>
      </c>
      <c r="K302" s="195" t="s">
        <v>19</v>
      </c>
      <c r="L302" s="40"/>
      <c r="M302" s="200" t="s">
        <v>19</v>
      </c>
      <c r="N302" s="201" t="s">
        <v>43</v>
      </c>
      <c r="O302" s="65"/>
      <c r="P302" s="202">
        <f t="shared" si="75"/>
        <v>0</v>
      </c>
      <c r="Q302" s="202">
        <v>0</v>
      </c>
      <c r="R302" s="202">
        <f t="shared" si="76"/>
        <v>0</v>
      </c>
      <c r="S302" s="202">
        <v>0</v>
      </c>
      <c r="T302" s="203">
        <f t="shared" si="77"/>
        <v>0</v>
      </c>
      <c r="U302" s="35"/>
      <c r="V302" s="35"/>
      <c r="W302" s="35"/>
      <c r="X302" s="35"/>
      <c r="Y302" s="35"/>
      <c r="Z302" s="35"/>
      <c r="AA302" s="35"/>
      <c r="AB302" s="35"/>
      <c r="AC302" s="35"/>
      <c r="AD302" s="35"/>
      <c r="AE302" s="35"/>
      <c r="AR302" s="204" t="s">
        <v>212</v>
      </c>
      <c r="AT302" s="204" t="s">
        <v>208</v>
      </c>
      <c r="AU302" s="204" t="s">
        <v>82</v>
      </c>
      <c r="AY302" s="18" t="s">
        <v>206</v>
      </c>
      <c r="BE302" s="205">
        <f t="shared" si="78"/>
        <v>0</v>
      </c>
      <c r="BF302" s="205">
        <f t="shared" si="79"/>
        <v>0</v>
      </c>
      <c r="BG302" s="205">
        <f t="shared" si="80"/>
        <v>0</v>
      </c>
      <c r="BH302" s="205">
        <f t="shared" si="81"/>
        <v>0</v>
      </c>
      <c r="BI302" s="205">
        <f t="shared" si="82"/>
        <v>0</v>
      </c>
      <c r="BJ302" s="18" t="s">
        <v>80</v>
      </c>
      <c r="BK302" s="205">
        <f t="shared" si="83"/>
        <v>0</v>
      </c>
      <c r="BL302" s="18" t="s">
        <v>212</v>
      </c>
      <c r="BM302" s="204" t="s">
        <v>3780</v>
      </c>
    </row>
    <row r="303" spans="1:65" s="2" customFormat="1" ht="21.75" customHeight="1">
      <c r="A303" s="35"/>
      <c r="B303" s="36"/>
      <c r="C303" s="193" t="s">
        <v>3693</v>
      </c>
      <c r="D303" s="193" t="s">
        <v>208</v>
      </c>
      <c r="E303" s="194" t="s">
        <v>6446</v>
      </c>
      <c r="F303" s="195" t="s">
        <v>6447</v>
      </c>
      <c r="G303" s="196" t="s">
        <v>862</v>
      </c>
      <c r="H303" s="197">
        <v>122</v>
      </c>
      <c r="I303" s="198"/>
      <c r="J303" s="199">
        <f t="shared" si="74"/>
        <v>0</v>
      </c>
      <c r="K303" s="195" t="s">
        <v>19</v>
      </c>
      <c r="L303" s="40"/>
      <c r="M303" s="200" t="s">
        <v>19</v>
      </c>
      <c r="N303" s="201" t="s">
        <v>43</v>
      </c>
      <c r="O303" s="65"/>
      <c r="P303" s="202">
        <f t="shared" si="75"/>
        <v>0</v>
      </c>
      <c r="Q303" s="202">
        <v>0</v>
      </c>
      <c r="R303" s="202">
        <f t="shared" si="76"/>
        <v>0</v>
      </c>
      <c r="S303" s="202">
        <v>0</v>
      </c>
      <c r="T303" s="203">
        <f t="shared" si="77"/>
        <v>0</v>
      </c>
      <c r="U303" s="35"/>
      <c r="V303" s="35"/>
      <c r="W303" s="35"/>
      <c r="X303" s="35"/>
      <c r="Y303" s="35"/>
      <c r="Z303" s="35"/>
      <c r="AA303" s="35"/>
      <c r="AB303" s="35"/>
      <c r="AC303" s="35"/>
      <c r="AD303" s="35"/>
      <c r="AE303" s="35"/>
      <c r="AR303" s="204" t="s">
        <v>212</v>
      </c>
      <c r="AT303" s="204" t="s">
        <v>208</v>
      </c>
      <c r="AU303" s="204" t="s">
        <v>82</v>
      </c>
      <c r="AY303" s="18" t="s">
        <v>206</v>
      </c>
      <c r="BE303" s="205">
        <f t="shared" si="78"/>
        <v>0</v>
      </c>
      <c r="BF303" s="205">
        <f t="shared" si="79"/>
        <v>0</v>
      </c>
      <c r="BG303" s="205">
        <f t="shared" si="80"/>
        <v>0</v>
      </c>
      <c r="BH303" s="205">
        <f t="shared" si="81"/>
        <v>0</v>
      </c>
      <c r="BI303" s="205">
        <f t="shared" si="82"/>
        <v>0</v>
      </c>
      <c r="BJ303" s="18" t="s">
        <v>80</v>
      </c>
      <c r="BK303" s="205">
        <f t="shared" si="83"/>
        <v>0</v>
      </c>
      <c r="BL303" s="18" t="s">
        <v>212</v>
      </c>
      <c r="BM303" s="204" t="s">
        <v>3788</v>
      </c>
    </row>
    <row r="304" spans="1:65" s="2" customFormat="1" ht="16.5" customHeight="1">
      <c r="A304" s="35"/>
      <c r="B304" s="36"/>
      <c r="C304" s="193" t="s">
        <v>3699</v>
      </c>
      <c r="D304" s="193" t="s">
        <v>208</v>
      </c>
      <c r="E304" s="194" t="s">
        <v>6448</v>
      </c>
      <c r="F304" s="195" t="s">
        <v>6449</v>
      </c>
      <c r="G304" s="196" t="s">
        <v>862</v>
      </c>
      <c r="H304" s="197">
        <v>61</v>
      </c>
      <c r="I304" s="198"/>
      <c r="J304" s="199">
        <f t="shared" si="74"/>
        <v>0</v>
      </c>
      <c r="K304" s="195" t="s">
        <v>19</v>
      </c>
      <c r="L304" s="40"/>
      <c r="M304" s="200" t="s">
        <v>19</v>
      </c>
      <c r="N304" s="201" t="s">
        <v>43</v>
      </c>
      <c r="O304" s="65"/>
      <c r="P304" s="202">
        <f t="shared" si="75"/>
        <v>0</v>
      </c>
      <c r="Q304" s="202">
        <v>0</v>
      </c>
      <c r="R304" s="202">
        <f t="shared" si="76"/>
        <v>0</v>
      </c>
      <c r="S304" s="202">
        <v>0</v>
      </c>
      <c r="T304" s="203">
        <f t="shared" si="77"/>
        <v>0</v>
      </c>
      <c r="U304" s="35"/>
      <c r="V304" s="35"/>
      <c r="W304" s="35"/>
      <c r="X304" s="35"/>
      <c r="Y304" s="35"/>
      <c r="Z304" s="35"/>
      <c r="AA304" s="35"/>
      <c r="AB304" s="35"/>
      <c r="AC304" s="35"/>
      <c r="AD304" s="35"/>
      <c r="AE304" s="35"/>
      <c r="AR304" s="204" t="s">
        <v>212</v>
      </c>
      <c r="AT304" s="204" t="s">
        <v>208</v>
      </c>
      <c r="AU304" s="204" t="s">
        <v>82</v>
      </c>
      <c r="AY304" s="18" t="s">
        <v>206</v>
      </c>
      <c r="BE304" s="205">
        <f t="shared" si="78"/>
        <v>0</v>
      </c>
      <c r="BF304" s="205">
        <f t="shared" si="79"/>
        <v>0</v>
      </c>
      <c r="BG304" s="205">
        <f t="shared" si="80"/>
        <v>0</v>
      </c>
      <c r="BH304" s="205">
        <f t="shared" si="81"/>
        <v>0</v>
      </c>
      <c r="BI304" s="205">
        <f t="shared" si="82"/>
        <v>0</v>
      </c>
      <c r="BJ304" s="18" t="s">
        <v>80</v>
      </c>
      <c r="BK304" s="205">
        <f t="shared" si="83"/>
        <v>0</v>
      </c>
      <c r="BL304" s="18" t="s">
        <v>212</v>
      </c>
      <c r="BM304" s="204" t="s">
        <v>3796</v>
      </c>
    </row>
    <row r="305" spans="1:65" s="2" customFormat="1" ht="21.75" customHeight="1">
      <c r="A305" s="35"/>
      <c r="B305" s="36"/>
      <c r="C305" s="193" t="s">
        <v>3703</v>
      </c>
      <c r="D305" s="193" t="s">
        <v>208</v>
      </c>
      <c r="E305" s="194" t="s">
        <v>6450</v>
      </c>
      <c r="F305" s="195" t="s">
        <v>6451</v>
      </c>
      <c r="G305" s="196" t="s">
        <v>862</v>
      </c>
      <c r="H305" s="197">
        <v>61</v>
      </c>
      <c r="I305" s="198"/>
      <c r="J305" s="199">
        <f t="shared" si="74"/>
        <v>0</v>
      </c>
      <c r="K305" s="195" t="s">
        <v>19</v>
      </c>
      <c r="L305" s="40"/>
      <c r="M305" s="200" t="s">
        <v>19</v>
      </c>
      <c r="N305" s="201" t="s">
        <v>43</v>
      </c>
      <c r="O305" s="65"/>
      <c r="P305" s="202">
        <f t="shared" si="75"/>
        <v>0</v>
      </c>
      <c r="Q305" s="202">
        <v>0</v>
      </c>
      <c r="R305" s="202">
        <f t="shared" si="76"/>
        <v>0</v>
      </c>
      <c r="S305" s="202">
        <v>0</v>
      </c>
      <c r="T305" s="203">
        <f t="shared" si="77"/>
        <v>0</v>
      </c>
      <c r="U305" s="35"/>
      <c r="V305" s="35"/>
      <c r="W305" s="35"/>
      <c r="X305" s="35"/>
      <c r="Y305" s="35"/>
      <c r="Z305" s="35"/>
      <c r="AA305" s="35"/>
      <c r="AB305" s="35"/>
      <c r="AC305" s="35"/>
      <c r="AD305" s="35"/>
      <c r="AE305" s="35"/>
      <c r="AR305" s="204" t="s">
        <v>212</v>
      </c>
      <c r="AT305" s="204" t="s">
        <v>208</v>
      </c>
      <c r="AU305" s="204" t="s">
        <v>82</v>
      </c>
      <c r="AY305" s="18" t="s">
        <v>206</v>
      </c>
      <c r="BE305" s="205">
        <f t="shared" si="78"/>
        <v>0</v>
      </c>
      <c r="BF305" s="205">
        <f t="shared" si="79"/>
        <v>0</v>
      </c>
      <c r="BG305" s="205">
        <f t="shared" si="80"/>
        <v>0</v>
      </c>
      <c r="BH305" s="205">
        <f t="shared" si="81"/>
        <v>0</v>
      </c>
      <c r="BI305" s="205">
        <f t="shared" si="82"/>
        <v>0</v>
      </c>
      <c r="BJ305" s="18" t="s">
        <v>80</v>
      </c>
      <c r="BK305" s="205">
        <f t="shared" si="83"/>
        <v>0</v>
      </c>
      <c r="BL305" s="18" t="s">
        <v>212</v>
      </c>
      <c r="BM305" s="204" t="s">
        <v>3804</v>
      </c>
    </row>
    <row r="306" spans="1:65" s="2" customFormat="1" ht="16.5" customHeight="1">
      <c r="A306" s="35"/>
      <c r="B306" s="36"/>
      <c r="C306" s="193" t="s">
        <v>3708</v>
      </c>
      <c r="D306" s="193" t="s">
        <v>208</v>
      </c>
      <c r="E306" s="194" t="s">
        <v>6452</v>
      </c>
      <c r="F306" s="195" t="s">
        <v>6453</v>
      </c>
      <c r="G306" s="196" t="s">
        <v>862</v>
      </c>
      <c r="H306" s="197">
        <v>61</v>
      </c>
      <c r="I306" s="198"/>
      <c r="J306" s="199">
        <f t="shared" si="74"/>
        <v>0</v>
      </c>
      <c r="K306" s="195" t="s">
        <v>19</v>
      </c>
      <c r="L306" s="40"/>
      <c r="M306" s="200" t="s">
        <v>19</v>
      </c>
      <c r="N306" s="201" t="s">
        <v>43</v>
      </c>
      <c r="O306" s="65"/>
      <c r="P306" s="202">
        <f t="shared" si="75"/>
        <v>0</v>
      </c>
      <c r="Q306" s="202">
        <v>0</v>
      </c>
      <c r="R306" s="202">
        <f t="shared" si="76"/>
        <v>0</v>
      </c>
      <c r="S306" s="202">
        <v>0</v>
      </c>
      <c r="T306" s="203">
        <f t="shared" si="77"/>
        <v>0</v>
      </c>
      <c r="U306" s="35"/>
      <c r="V306" s="35"/>
      <c r="W306" s="35"/>
      <c r="X306" s="35"/>
      <c r="Y306" s="35"/>
      <c r="Z306" s="35"/>
      <c r="AA306" s="35"/>
      <c r="AB306" s="35"/>
      <c r="AC306" s="35"/>
      <c r="AD306" s="35"/>
      <c r="AE306" s="35"/>
      <c r="AR306" s="204" t="s">
        <v>212</v>
      </c>
      <c r="AT306" s="204" t="s">
        <v>208</v>
      </c>
      <c r="AU306" s="204" t="s">
        <v>82</v>
      </c>
      <c r="AY306" s="18" t="s">
        <v>206</v>
      </c>
      <c r="BE306" s="205">
        <f t="shared" si="78"/>
        <v>0</v>
      </c>
      <c r="BF306" s="205">
        <f t="shared" si="79"/>
        <v>0</v>
      </c>
      <c r="BG306" s="205">
        <f t="shared" si="80"/>
        <v>0</v>
      </c>
      <c r="BH306" s="205">
        <f t="shared" si="81"/>
        <v>0</v>
      </c>
      <c r="BI306" s="205">
        <f t="shared" si="82"/>
        <v>0</v>
      </c>
      <c r="BJ306" s="18" t="s">
        <v>80</v>
      </c>
      <c r="BK306" s="205">
        <f t="shared" si="83"/>
        <v>0</v>
      </c>
      <c r="BL306" s="18" t="s">
        <v>212</v>
      </c>
      <c r="BM306" s="204" t="s">
        <v>3813</v>
      </c>
    </row>
    <row r="307" spans="1:65" s="2" customFormat="1" ht="16.5" customHeight="1">
      <c r="A307" s="35"/>
      <c r="B307" s="36"/>
      <c r="C307" s="193" t="s">
        <v>3713</v>
      </c>
      <c r="D307" s="193" t="s">
        <v>208</v>
      </c>
      <c r="E307" s="194" t="s">
        <v>6454</v>
      </c>
      <c r="F307" s="195" t="s">
        <v>6455</v>
      </c>
      <c r="G307" s="196" t="s">
        <v>862</v>
      </c>
      <c r="H307" s="197">
        <v>61</v>
      </c>
      <c r="I307" s="198"/>
      <c r="J307" s="199">
        <f t="shared" si="74"/>
        <v>0</v>
      </c>
      <c r="K307" s="195" t="s">
        <v>19</v>
      </c>
      <c r="L307" s="40"/>
      <c r="M307" s="200" t="s">
        <v>19</v>
      </c>
      <c r="N307" s="201" t="s">
        <v>43</v>
      </c>
      <c r="O307" s="65"/>
      <c r="P307" s="202">
        <f t="shared" si="75"/>
        <v>0</v>
      </c>
      <c r="Q307" s="202">
        <v>0</v>
      </c>
      <c r="R307" s="202">
        <f t="shared" si="76"/>
        <v>0</v>
      </c>
      <c r="S307" s="202">
        <v>0</v>
      </c>
      <c r="T307" s="203">
        <f t="shared" si="77"/>
        <v>0</v>
      </c>
      <c r="U307" s="35"/>
      <c r="V307" s="35"/>
      <c r="W307" s="35"/>
      <c r="X307" s="35"/>
      <c r="Y307" s="35"/>
      <c r="Z307" s="35"/>
      <c r="AA307" s="35"/>
      <c r="AB307" s="35"/>
      <c r="AC307" s="35"/>
      <c r="AD307" s="35"/>
      <c r="AE307" s="35"/>
      <c r="AR307" s="204" t="s">
        <v>212</v>
      </c>
      <c r="AT307" s="204" t="s">
        <v>208</v>
      </c>
      <c r="AU307" s="204" t="s">
        <v>82</v>
      </c>
      <c r="AY307" s="18" t="s">
        <v>206</v>
      </c>
      <c r="BE307" s="205">
        <f t="shared" si="78"/>
        <v>0</v>
      </c>
      <c r="BF307" s="205">
        <f t="shared" si="79"/>
        <v>0</v>
      </c>
      <c r="BG307" s="205">
        <f t="shared" si="80"/>
        <v>0</v>
      </c>
      <c r="BH307" s="205">
        <f t="shared" si="81"/>
        <v>0</v>
      </c>
      <c r="BI307" s="205">
        <f t="shared" si="82"/>
        <v>0</v>
      </c>
      <c r="BJ307" s="18" t="s">
        <v>80</v>
      </c>
      <c r="BK307" s="205">
        <f t="shared" si="83"/>
        <v>0</v>
      </c>
      <c r="BL307" s="18" t="s">
        <v>212</v>
      </c>
      <c r="BM307" s="204" t="s">
        <v>3821</v>
      </c>
    </row>
    <row r="308" spans="1:65" s="2" customFormat="1" ht="16.5" customHeight="1">
      <c r="A308" s="35"/>
      <c r="B308" s="36"/>
      <c r="C308" s="193" t="s">
        <v>3718</v>
      </c>
      <c r="D308" s="193" t="s">
        <v>208</v>
      </c>
      <c r="E308" s="194" t="s">
        <v>6456</v>
      </c>
      <c r="F308" s="195" t="s">
        <v>6457</v>
      </c>
      <c r="G308" s="196" t="s">
        <v>862</v>
      </c>
      <c r="H308" s="197">
        <v>5</v>
      </c>
      <c r="I308" s="198"/>
      <c r="J308" s="199">
        <f t="shared" si="74"/>
        <v>0</v>
      </c>
      <c r="K308" s="195" t="s">
        <v>19</v>
      </c>
      <c r="L308" s="40"/>
      <c r="M308" s="200" t="s">
        <v>19</v>
      </c>
      <c r="N308" s="201" t="s">
        <v>43</v>
      </c>
      <c r="O308" s="65"/>
      <c r="P308" s="202">
        <f t="shared" si="75"/>
        <v>0</v>
      </c>
      <c r="Q308" s="202">
        <v>0</v>
      </c>
      <c r="R308" s="202">
        <f t="shared" si="76"/>
        <v>0</v>
      </c>
      <c r="S308" s="202">
        <v>0</v>
      </c>
      <c r="T308" s="203">
        <f t="shared" si="77"/>
        <v>0</v>
      </c>
      <c r="U308" s="35"/>
      <c r="V308" s="35"/>
      <c r="W308" s="35"/>
      <c r="X308" s="35"/>
      <c r="Y308" s="35"/>
      <c r="Z308" s="35"/>
      <c r="AA308" s="35"/>
      <c r="AB308" s="35"/>
      <c r="AC308" s="35"/>
      <c r="AD308" s="35"/>
      <c r="AE308" s="35"/>
      <c r="AR308" s="204" t="s">
        <v>212</v>
      </c>
      <c r="AT308" s="204" t="s">
        <v>208</v>
      </c>
      <c r="AU308" s="204" t="s">
        <v>82</v>
      </c>
      <c r="AY308" s="18" t="s">
        <v>206</v>
      </c>
      <c r="BE308" s="205">
        <f t="shared" si="78"/>
        <v>0</v>
      </c>
      <c r="BF308" s="205">
        <f t="shared" si="79"/>
        <v>0</v>
      </c>
      <c r="BG308" s="205">
        <f t="shared" si="80"/>
        <v>0</v>
      </c>
      <c r="BH308" s="205">
        <f t="shared" si="81"/>
        <v>0</v>
      </c>
      <c r="BI308" s="205">
        <f t="shared" si="82"/>
        <v>0</v>
      </c>
      <c r="BJ308" s="18" t="s">
        <v>80</v>
      </c>
      <c r="BK308" s="205">
        <f t="shared" si="83"/>
        <v>0</v>
      </c>
      <c r="BL308" s="18" t="s">
        <v>212</v>
      </c>
      <c r="BM308" s="204" t="s">
        <v>3830</v>
      </c>
    </row>
    <row r="309" spans="1:65" s="2" customFormat="1" ht="16.5" customHeight="1">
      <c r="A309" s="35"/>
      <c r="B309" s="36"/>
      <c r="C309" s="193" t="s">
        <v>3722</v>
      </c>
      <c r="D309" s="193" t="s">
        <v>208</v>
      </c>
      <c r="E309" s="194" t="s">
        <v>6458</v>
      </c>
      <c r="F309" s="195" t="s">
        <v>6459</v>
      </c>
      <c r="G309" s="196" t="s">
        <v>862</v>
      </c>
      <c r="H309" s="197">
        <v>5</v>
      </c>
      <c r="I309" s="198"/>
      <c r="J309" s="199">
        <f t="shared" si="74"/>
        <v>0</v>
      </c>
      <c r="K309" s="195" t="s">
        <v>19</v>
      </c>
      <c r="L309" s="40"/>
      <c r="M309" s="200" t="s">
        <v>19</v>
      </c>
      <c r="N309" s="201" t="s">
        <v>43</v>
      </c>
      <c r="O309" s="65"/>
      <c r="P309" s="202">
        <f t="shared" si="75"/>
        <v>0</v>
      </c>
      <c r="Q309" s="202">
        <v>0</v>
      </c>
      <c r="R309" s="202">
        <f t="shared" si="76"/>
        <v>0</v>
      </c>
      <c r="S309" s="202">
        <v>0</v>
      </c>
      <c r="T309" s="203">
        <f t="shared" si="77"/>
        <v>0</v>
      </c>
      <c r="U309" s="35"/>
      <c r="V309" s="35"/>
      <c r="W309" s="35"/>
      <c r="X309" s="35"/>
      <c r="Y309" s="35"/>
      <c r="Z309" s="35"/>
      <c r="AA309" s="35"/>
      <c r="AB309" s="35"/>
      <c r="AC309" s="35"/>
      <c r="AD309" s="35"/>
      <c r="AE309" s="35"/>
      <c r="AR309" s="204" t="s">
        <v>212</v>
      </c>
      <c r="AT309" s="204" t="s">
        <v>208</v>
      </c>
      <c r="AU309" s="204" t="s">
        <v>82</v>
      </c>
      <c r="AY309" s="18" t="s">
        <v>206</v>
      </c>
      <c r="BE309" s="205">
        <f t="shared" si="78"/>
        <v>0</v>
      </c>
      <c r="BF309" s="205">
        <f t="shared" si="79"/>
        <v>0</v>
      </c>
      <c r="BG309" s="205">
        <f t="shared" si="80"/>
        <v>0</v>
      </c>
      <c r="BH309" s="205">
        <f t="shared" si="81"/>
        <v>0</v>
      </c>
      <c r="BI309" s="205">
        <f t="shared" si="82"/>
        <v>0</v>
      </c>
      <c r="BJ309" s="18" t="s">
        <v>80</v>
      </c>
      <c r="BK309" s="205">
        <f t="shared" si="83"/>
        <v>0</v>
      </c>
      <c r="BL309" s="18" t="s">
        <v>212</v>
      </c>
      <c r="BM309" s="204" t="s">
        <v>3838</v>
      </c>
    </row>
    <row r="310" spans="1:65" s="2" customFormat="1" ht="16.5" customHeight="1">
      <c r="A310" s="35"/>
      <c r="B310" s="36"/>
      <c r="C310" s="193" t="s">
        <v>3727</v>
      </c>
      <c r="D310" s="193" t="s">
        <v>208</v>
      </c>
      <c r="E310" s="194" t="s">
        <v>6460</v>
      </c>
      <c r="F310" s="195" t="s">
        <v>6461</v>
      </c>
      <c r="G310" s="196" t="s">
        <v>862</v>
      </c>
      <c r="H310" s="197">
        <v>5</v>
      </c>
      <c r="I310" s="198"/>
      <c r="J310" s="199">
        <f t="shared" si="74"/>
        <v>0</v>
      </c>
      <c r="K310" s="195" t="s">
        <v>19</v>
      </c>
      <c r="L310" s="40"/>
      <c r="M310" s="200" t="s">
        <v>19</v>
      </c>
      <c r="N310" s="201" t="s">
        <v>43</v>
      </c>
      <c r="O310" s="65"/>
      <c r="P310" s="202">
        <f t="shared" si="75"/>
        <v>0</v>
      </c>
      <c r="Q310" s="202">
        <v>0</v>
      </c>
      <c r="R310" s="202">
        <f t="shared" si="76"/>
        <v>0</v>
      </c>
      <c r="S310" s="202">
        <v>0</v>
      </c>
      <c r="T310" s="203">
        <f t="shared" si="77"/>
        <v>0</v>
      </c>
      <c r="U310" s="35"/>
      <c r="V310" s="35"/>
      <c r="W310" s="35"/>
      <c r="X310" s="35"/>
      <c r="Y310" s="35"/>
      <c r="Z310" s="35"/>
      <c r="AA310" s="35"/>
      <c r="AB310" s="35"/>
      <c r="AC310" s="35"/>
      <c r="AD310" s="35"/>
      <c r="AE310" s="35"/>
      <c r="AR310" s="204" t="s">
        <v>212</v>
      </c>
      <c r="AT310" s="204" t="s">
        <v>208</v>
      </c>
      <c r="AU310" s="204" t="s">
        <v>82</v>
      </c>
      <c r="AY310" s="18" t="s">
        <v>206</v>
      </c>
      <c r="BE310" s="205">
        <f t="shared" si="78"/>
        <v>0</v>
      </c>
      <c r="BF310" s="205">
        <f t="shared" si="79"/>
        <v>0</v>
      </c>
      <c r="BG310" s="205">
        <f t="shared" si="80"/>
        <v>0</v>
      </c>
      <c r="BH310" s="205">
        <f t="shared" si="81"/>
        <v>0</v>
      </c>
      <c r="BI310" s="205">
        <f t="shared" si="82"/>
        <v>0</v>
      </c>
      <c r="BJ310" s="18" t="s">
        <v>80</v>
      </c>
      <c r="BK310" s="205">
        <f t="shared" si="83"/>
        <v>0</v>
      </c>
      <c r="BL310" s="18" t="s">
        <v>212</v>
      </c>
      <c r="BM310" s="204" t="s">
        <v>3848</v>
      </c>
    </row>
    <row r="311" spans="1:65" s="2" customFormat="1" ht="16.5" customHeight="1">
      <c r="A311" s="35"/>
      <c r="B311" s="36"/>
      <c r="C311" s="193" t="s">
        <v>3731</v>
      </c>
      <c r="D311" s="193" t="s">
        <v>208</v>
      </c>
      <c r="E311" s="194" t="s">
        <v>6462</v>
      </c>
      <c r="F311" s="195" t="s">
        <v>6463</v>
      </c>
      <c r="G311" s="196" t="s">
        <v>862</v>
      </c>
      <c r="H311" s="197">
        <v>33</v>
      </c>
      <c r="I311" s="198"/>
      <c r="J311" s="199">
        <f t="shared" si="74"/>
        <v>0</v>
      </c>
      <c r="K311" s="195" t="s">
        <v>19</v>
      </c>
      <c r="L311" s="40"/>
      <c r="M311" s="200" t="s">
        <v>19</v>
      </c>
      <c r="N311" s="201" t="s">
        <v>43</v>
      </c>
      <c r="O311" s="65"/>
      <c r="P311" s="202">
        <f t="shared" si="75"/>
        <v>0</v>
      </c>
      <c r="Q311" s="202">
        <v>0</v>
      </c>
      <c r="R311" s="202">
        <f t="shared" si="76"/>
        <v>0</v>
      </c>
      <c r="S311" s="202">
        <v>0</v>
      </c>
      <c r="T311" s="203">
        <f t="shared" si="77"/>
        <v>0</v>
      </c>
      <c r="U311" s="35"/>
      <c r="V311" s="35"/>
      <c r="W311" s="35"/>
      <c r="X311" s="35"/>
      <c r="Y311" s="35"/>
      <c r="Z311" s="35"/>
      <c r="AA311" s="35"/>
      <c r="AB311" s="35"/>
      <c r="AC311" s="35"/>
      <c r="AD311" s="35"/>
      <c r="AE311" s="35"/>
      <c r="AR311" s="204" t="s">
        <v>212</v>
      </c>
      <c r="AT311" s="204" t="s">
        <v>208</v>
      </c>
      <c r="AU311" s="204" t="s">
        <v>82</v>
      </c>
      <c r="AY311" s="18" t="s">
        <v>206</v>
      </c>
      <c r="BE311" s="205">
        <f t="shared" si="78"/>
        <v>0</v>
      </c>
      <c r="BF311" s="205">
        <f t="shared" si="79"/>
        <v>0</v>
      </c>
      <c r="BG311" s="205">
        <f t="shared" si="80"/>
        <v>0</v>
      </c>
      <c r="BH311" s="205">
        <f t="shared" si="81"/>
        <v>0</v>
      </c>
      <c r="BI311" s="205">
        <f t="shared" si="82"/>
        <v>0</v>
      </c>
      <c r="BJ311" s="18" t="s">
        <v>80</v>
      </c>
      <c r="BK311" s="205">
        <f t="shared" si="83"/>
        <v>0</v>
      </c>
      <c r="BL311" s="18" t="s">
        <v>212</v>
      </c>
      <c r="BM311" s="204" t="s">
        <v>3858</v>
      </c>
    </row>
    <row r="312" spans="1:65" s="2" customFormat="1" ht="16.5" customHeight="1">
      <c r="A312" s="35"/>
      <c r="B312" s="36"/>
      <c r="C312" s="193" t="s">
        <v>3736</v>
      </c>
      <c r="D312" s="193" t="s">
        <v>208</v>
      </c>
      <c r="E312" s="194" t="s">
        <v>6464</v>
      </c>
      <c r="F312" s="195" t="s">
        <v>6465</v>
      </c>
      <c r="G312" s="196" t="s">
        <v>862</v>
      </c>
      <c r="H312" s="197">
        <v>33</v>
      </c>
      <c r="I312" s="198"/>
      <c r="J312" s="199">
        <f t="shared" si="74"/>
        <v>0</v>
      </c>
      <c r="K312" s="195" t="s">
        <v>19</v>
      </c>
      <c r="L312" s="40"/>
      <c r="M312" s="200" t="s">
        <v>19</v>
      </c>
      <c r="N312" s="201" t="s">
        <v>43</v>
      </c>
      <c r="O312" s="65"/>
      <c r="P312" s="202">
        <f t="shared" si="75"/>
        <v>0</v>
      </c>
      <c r="Q312" s="202">
        <v>0</v>
      </c>
      <c r="R312" s="202">
        <f t="shared" si="76"/>
        <v>0</v>
      </c>
      <c r="S312" s="202">
        <v>0</v>
      </c>
      <c r="T312" s="203">
        <f t="shared" si="77"/>
        <v>0</v>
      </c>
      <c r="U312" s="35"/>
      <c r="V312" s="35"/>
      <c r="W312" s="35"/>
      <c r="X312" s="35"/>
      <c r="Y312" s="35"/>
      <c r="Z312" s="35"/>
      <c r="AA312" s="35"/>
      <c r="AB312" s="35"/>
      <c r="AC312" s="35"/>
      <c r="AD312" s="35"/>
      <c r="AE312" s="35"/>
      <c r="AR312" s="204" t="s">
        <v>212</v>
      </c>
      <c r="AT312" s="204" t="s">
        <v>208</v>
      </c>
      <c r="AU312" s="204" t="s">
        <v>82</v>
      </c>
      <c r="AY312" s="18" t="s">
        <v>206</v>
      </c>
      <c r="BE312" s="205">
        <f t="shared" si="78"/>
        <v>0</v>
      </c>
      <c r="BF312" s="205">
        <f t="shared" si="79"/>
        <v>0</v>
      </c>
      <c r="BG312" s="205">
        <f t="shared" si="80"/>
        <v>0</v>
      </c>
      <c r="BH312" s="205">
        <f t="shared" si="81"/>
        <v>0</v>
      </c>
      <c r="BI312" s="205">
        <f t="shared" si="82"/>
        <v>0</v>
      </c>
      <c r="BJ312" s="18" t="s">
        <v>80</v>
      </c>
      <c r="BK312" s="205">
        <f t="shared" si="83"/>
        <v>0</v>
      </c>
      <c r="BL312" s="18" t="s">
        <v>212</v>
      </c>
      <c r="BM312" s="204" t="s">
        <v>342</v>
      </c>
    </row>
    <row r="313" spans="1:65" s="2" customFormat="1" ht="16.5" customHeight="1">
      <c r="A313" s="35"/>
      <c r="B313" s="36"/>
      <c r="C313" s="193" t="s">
        <v>3741</v>
      </c>
      <c r="D313" s="193" t="s">
        <v>208</v>
      </c>
      <c r="E313" s="194" t="s">
        <v>6466</v>
      </c>
      <c r="F313" s="195" t="s">
        <v>6467</v>
      </c>
      <c r="G313" s="196" t="s">
        <v>862</v>
      </c>
      <c r="H313" s="197">
        <v>20</v>
      </c>
      <c r="I313" s="198"/>
      <c r="J313" s="199">
        <f t="shared" si="74"/>
        <v>0</v>
      </c>
      <c r="K313" s="195" t="s">
        <v>19</v>
      </c>
      <c r="L313" s="40"/>
      <c r="M313" s="200" t="s">
        <v>19</v>
      </c>
      <c r="N313" s="201" t="s">
        <v>43</v>
      </c>
      <c r="O313" s="65"/>
      <c r="P313" s="202">
        <f t="shared" si="75"/>
        <v>0</v>
      </c>
      <c r="Q313" s="202">
        <v>0</v>
      </c>
      <c r="R313" s="202">
        <f t="shared" si="76"/>
        <v>0</v>
      </c>
      <c r="S313" s="202">
        <v>0</v>
      </c>
      <c r="T313" s="203">
        <f t="shared" si="77"/>
        <v>0</v>
      </c>
      <c r="U313" s="35"/>
      <c r="V313" s="35"/>
      <c r="W313" s="35"/>
      <c r="X313" s="35"/>
      <c r="Y313" s="35"/>
      <c r="Z313" s="35"/>
      <c r="AA313" s="35"/>
      <c r="AB313" s="35"/>
      <c r="AC313" s="35"/>
      <c r="AD313" s="35"/>
      <c r="AE313" s="35"/>
      <c r="AR313" s="204" t="s">
        <v>212</v>
      </c>
      <c r="AT313" s="204" t="s">
        <v>208</v>
      </c>
      <c r="AU313" s="204" t="s">
        <v>82</v>
      </c>
      <c r="AY313" s="18" t="s">
        <v>206</v>
      </c>
      <c r="BE313" s="205">
        <f t="shared" si="78"/>
        <v>0</v>
      </c>
      <c r="BF313" s="205">
        <f t="shared" si="79"/>
        <v>0</v>
      </c>
      <c r="BG313" s="205">
        <f t="shared" si="80"/>
        <v>0</v>
      </c>
      <c r="BH313" s="205">
        <f t="shared" si="81"/>
        <v>0</v>
      </c>
      <c r="BI313" s="205">
        <f t="shared" si="82"/>
        <v>0</v>
      </c>
      <c r="BJ313" s="18" t="s">
        <v>80</v>
      </c>
      <c r="BK313" s="205">
        <f t="shared" si="83"/>
        <v>0</v>
      </c>
      <c r="BL313" s="18" t="s">
        <v>212</v>
      </c>
      <c r="BM313" s="204" t="s">
        <v>3876</v>
      </c>
    </row>
    <row r="314" spans="1:65" s="2" customFormat="1" ht="16.5" customHeight="1">
      <c r="A314" s="35"/>
      <c r="B314" s="36"/>
      <c r="C314" s="193" t="s">
        <v>3745</v>
      </c>
      <c r="D314" s="193" t="s">
        <v>208</v>
      </c>
      <c r="E314" s="194" t="s">
        <v>6468</v>
      </c>
      <c r="F314" s="195" t="s">
        <v>6469</v>
      </c>
      <c r="G314" s="196" t="s">
        <v>862</v>
      </c>
      <c r="H314" s="197">
        <v>5</v>
      </c>
      <c r="I314" s="198"/>
      <c r="J314" s="199">
        <f t="shared" si="74"/>
        <v>0</v>
      </c>
      <c r="K314" s="195" t="s">
        <v>19</v>
      </c>
      <c r="L314" s="40"/>
      <c r="M314" s="200" t="s">
        <v>19</v>
      </c>
      <c r="N314" s="201" t="s">
        <v>43</v>
      </c>
      <c r="O314" s="65"/>
      <c r="P314" s="202">
        <f t="shared" si="75"/>
        <v>0</v>
      </c>
      <c r="Q314" s="202">
        <v>0</v>
      </c>
      <c r="R314" s="202">
        <f t="shared" si="76"/>
        <v>0</v>
      </c>
      <c r="S314" s="202">
        <v>0</v>
      </c>
      <c r="T314" s="203">
        <f t="shared" si="77"/>
        <v>0</v>
      </c>
      <c r="U314" s="35"/>
      <c r="V314" s="35"/>
      <c r="W314" s="35"/>
      <c r="X314" s="35"/>
      <c r="Y314" s="35"/>
      <c r="Z314" s="35"/>
      <c r="AA314" s="35"/>
      <c r="AB314" s="35"/>
      <c r="AC314" s="35"/>
      <c r="AD314" s="35"/>
      <c r="AE314" s="35"/>
      <c r="AR314" s="204" t="s">
        <v>212</v>
      </c>
      <c r="AT314" s="204" t="s">
        <v>208</v>
      </c>
      <c r="AU314" s="204" t="s">
        <v>82</v>
      </c>
      <c r="AY314" s="18" t="s">
        <v>206</v>
      </c>
      <c r="BE314" s="205">
        <f t="shared" si="78"/>
        <v>0</v>
      </c>
      <c r="BF314" s="205">
        <f t="shared" si="79"/>
        <v>0</v>
      </c>
      <c r="BG314" s="205">
        <f t="shared" si="80"/>
        <v>0</v>
      </c>
      <c r="BH314" s="205">
        <f t="shared" si="81"/>
        <v>0</v>
      </c>
      <c r="BI314" s="205">
        <f t="shared" si="82"/>
        <v>0</v>
      </c>
      <c r="BJ314" s="18" t="s">
        <v>80</v>
      </c>
      <c r="BK314" s="205">
        <f t="shared" si="83"/>
        <v>0</v>
      </c>
      <c r="BL314" s="18" t="s">
        <v>212</v>
      </c>
      <c r="BM314" s="204" t="s">
        <v>3885</v>
      </c>
    </row>
    <row r="315" spans="1:65" s="2" customFormat="1" ht="21.75" customHeight="1">
      <c r="A315" s="35"/>
      <c r="B315" s="36"/>
      <c r="C315" s="193" t="s">
        <v>3750</v>
      </c>
      <c r="D315" s="193" t="s">
        <v>208</v>
      </c>
      <c r="E315" s="194" t="s">
        <v>6450</v>
      </c>
      <c r="F315" s="195" t="s">
        <v>6451</v>
      </c>
      <c r="G315" s="196" t="s">
        <v>862</v>
      </c>
      <c r="H315" s="197">
        <v>5</v>
      </c>
      <c r="I315" s="198"/>
      <c r="J315" s="199">
        <f t="shared" si="74"/>
        <v>0</v>
      </c>
      <c r="K315" s="195" t="s">
        <v>19</v>
      </c>
      <c r="L315" s="40"/>
      <c r="M315" s="200" t="s">
        <v>19</v>
      </c>
      <c r="N315" s="201" t="s">
        <v>43</v>
      </c>
      <c r="O315" s="65"/>
      <c r="P315" s="202">
        <f t="shared" si="75"/>
        <v>0</v>
      </c>
      <c r="Q315" s="202">
        <v>0</v>
      </c>
      <c r="R315" s="202">
        <f t="shared" si="76"/>
        <v>0</v>
      </c>
      <c r="S315" s="202">
        <v>0</v>
      </c>
      <c r="T315" s="203">
        <f t="shared" si="77"/>
        <v>0</v>
      </c>
      <c r="U315" s="35"/>
      <c r="V315" s="35"/>
      <c r="W315" s="35"/>
      <c r="X315" s="35"/>
      <c r="Y315" s="35"/>
      <c r="Z315" s="35"/>
      <c r="AA315" s="35"/>
      <c r="AB315" s="35"/>
      <c r="AC315" s="35"/>
      <c r="AD315" s="35"/>
      <c r="AE315" s="35"/>
      <c r="AR315" s="204" t="s">
        <v>212</v>
      </c>
      <c r="AT315" s="204" t="s">
        <v>208</v>
      </c>
      <c r="AU315" s="204" t="s">
        <v>82</v>
      </c>
      <c r="AY315" s="18" t="s">
        <v>206</v>
      </c>
      <c r="BE315" s="205">
        <f t="shared" si="78"/>
        <v>0</v>
      </c>
      <c r="BF315" s="205">
        <f t="shared" si="79"/>
        <v>0</v>
      </c>
      <c r="BG315" s="205">
        <f t="shared" si="80"/>
        <v>0</v>
      </c>
      <c r="BH315" s="205">
        <f t="shared" si="81"/>
        <v>0</v>
      </c>
      <c r="BI315" s="205">
        <f t="shared" si="82"/>
        <v>0</v>
      </c>
      <c r="BJ315" s="18" t="s">
        <v>80</v>
      </c>
      <c r="BK315" s="205">
        <f t="shared" si="83"/>
        <v>0</v>
      </c>
      <c r="BL315" s="18" t="s">
        <v>212</v>
      </c>
      <c r="BM315" s="204" t="s">
        <v>3895</v>
      </c>
    </row>
    <row r="316" spans="1:65" s="2" customFormat="1" ht="16.5" customHeight="1">
      <c r="A316" s="35"/>
      <c r="B316" s="36"/>
      <c r="C316" s="193" t="s">
        <v>3754</v>
      </c>
      <c r="D316" s="193" t="s">
        <v>208</v>
      </c>
      <c r="E316" s="194" t="s">
        <v>6470</v>
      </c>
      <c r="F316" s="195" t="s">
        <v>6471</v>
      </c>
      <c r="G316" s="196" t="s">
        <v>862</v>
      </c>
      <c r="H316" s="197">
        <v>5</v>
      </c>
      <c r="I316" s="198"/>
      <c r="J316" s="199">
        <f t="shared" si="74"/>
        <v>0</v>
      </c>
      <c r="K316" s="195" t="s">
        <v>19</v>
      </c>
      <c r="L316" s="40"/>
      <c r="M316" s="200" t="s">
        <v>19</v>
      </c>
      <c r="N316" s="201" t="s">
        <v>43</v>
      </c>
      <c r="O316" s="65"/>
      <c r="P316" s="202">
        <f t="shared" si="75"/>
        <v>0</v>
      </c>
      <c r="Q316" s="202">
        <v>0</v>
      </c>
      <c r="R316" s="202">
        <f t="shared" si="76"/>
        <v>0</v>
      </c>
      <c r="S316" s="202">
        <v>0</v>
      </c>
      <c r="T316" s="203">
        <f t="shared" si="77"/>
        <v>0</v>
      </c>
      <c r="U316" s="35"/>
      <c r="V316" s="35"/>
      <c r="W316" s="35"/>
      <c r="X316" s="35"/>
      <c r="Y316" s="35"/>
      <c r="Z316" s="35"/>
      <c r="AA316" s="35"/>
      <c r="AB316" s="35"/>
      <c r="AC316" s="35"/>
      <c r="AD316" s="35"/>
      <c r="AE316" s="35"/>
      <c r="AR316" s="204" t="s">
        <v>212</v>
      </c>
      <c r="AT316" s="204" t="s">
        <v>208</v>
      </c>
      <c r="AU316" s="204" t="s">
        <v>82</v>
      </c>
      <c r="AY316" s="18" t="s">
        <v>206</v>
      </c>
      <c r="BE316" s="205">
        <f t="shared" si="78"/>
        <v>0</v>
      </c>
      <c r="BF316" s="205">
        <f t="shared" si="79"/>
        <v>0</v>
      </c>
      <c r="BG316" s="205">
        <f t="shared" si="80"/>
        <v>0</v>
      </c>
      <c r="BH316" s="205">
        <f t="shared" si="81"/>
        <v>0</v>
      </c>
      <c r="BI316" s="205">
        <f t="shared" si="82"/>
        <v>0</v>
      </c>
      <c r="BJ316" s="18" t="s">
        <v>80</v>
      </c>
      <c r="BK316" s="205">
        <f t="shared" si="83"/>
        <v>0</v>
      </c>
      <c r="BL316" s="18" t="s">
        <v>212</v>
      </c>
      <c r="BM316" s="204" t="s">
        <v>3905</v>
      </c>
    </row>
    <row r="317" spans="1:65" s="2" customFormat="1" ht="16.5" customHeight="1">
      <c r="A317" s="35"/>
      <c r="B317" s="36"/>
      <c r="C317" s="193" t="s">
        <v>3758</v>
      </c>
      <c r="D317" s="193" t="s">
        <v>208</v>
      </c>
      <c r="E317" s="194" t="s">
        <v>6472</v>
      </c>
      <c r="F317" s="195" t="s">
        <v>6473</v>
      </c>
      <c r="G317" s="196" t="s">
        <v>862</v>
      </c>
      <c r="H317" s="197">
        <v>5</v>
      </c>
      <c r="I317" s="198"/>
      <c r="J317" s="199">
        <f t="shared" si="74"/>
        <v>0</v>
      </c>
      <c r="K317" s="195" t="s">
        <v>19</v>
      </c>
      <c r="L317" s="40"/>
      <c r="M317" s="200" t="s">
        <v>19</v>
      </c>
      <c r="N317" s="201" t="s">
        <v>43</v>
      </c>
      <c r="O317" s="65"/>
      <c r="P317" s="202">
        <f t="shared" si="75"/>
        <v>0</v>
      </c>
      <c r="Q317" s="202">
        <v>0</v>
      </c>
      <c r="R317" s="202">
        <f t="shared" si="76"/>
        <v>0</v>
      </c>
      <c r="S317" s="202">
        <v>0</v>
      </c>
      <c r="T317" s="203">
        <f t="shared" si="77"/>
        <v>0</v>
      </c>
      <c r="U317" s="35"/>
      <c r="V317" s="35"/>
      <c r="W317" s="35"/>
      <c r="X317" s="35"/>
      <c r="Y317" s="35"/>
      <c r="Z317" s="35"/>
      <c r="AA317" s="35"/>
      <c r="AB317" s="35"/>
      <c r="AC317" s="35"/>
      <c r="AD317" s="35"/>
      <c r="AE317" s="35"/>
      <c r="AR317" s="204" t="s">
        <v>212</v>
      </c>
      <c r="AT317" s="204" t="s">
        <v>208</v>
      </c>
      <c r="AU317" s="204" t="s">
        <v>82</v>
      </c>
      <c r="AY317" s="18" t="s">
        <v>206</v>
      </c>
      <c r="BE317" s="205">
        <f t="shared" si="78"/>
        <v>0</v>
      </c>
      <c r="BF317" s="205">
        <f t="shared" si="79"/>
        <v>0</v>
      </c>
      <c r="BG317" s="205">
        <f t="shared" si="80"/>
        <v>0</v>
      </c>
      <c r="BH317" s="205">
        <f t="shared" si="81"/>
        <v>0</v>
      </c>
      <c r="BI317" s="205">
        <f t="shared" si="82"/>
        <v>0</v>
      </c>
      <c r="BJ317" s="18" t="s">
        <v>80</v>
      </c>
      <c r="BK317" s="205">
        <f t="shared" si="83"/>
        <v>0</v>
      </c>
      <c r="BL317" s="18" t="s">
        <v>212</v>
      </c>
      <c r="BM317" s="204" t="s">
        <v>3915</v>
      </c>
    </row>
    <row r="318" spans="1:65" s="2" customFormat="1" ht="16.5" customHeight="1">
      <c r="A318" s="35"/>
      <c r="B318" s="36"/>
      <c r="C318" s="193" t="s">
        <v>3763</v>
      </c>
      <c r="D318" s="193" t="s">
        <v>208</v>
      </c>
      <c r="E318" s="194" t="s">
        <v>6474</v>
      </c>
      <c r="F318" s="195" t="s">
        <v>6475</v>
      </c>
      <c r="G318" s="196" t="s">
        <v>862</v>
      </c>
      <c r="H318" s="197">
        <v>5</v>
      </c>
      <c r="I318" s="198"/>
      <c r="J318" s="199">
        <f t="shared" si="74"/>
        <v>0</v>
      </c>
      <c r="K318" s="195" t="s">
        <v>19</v>
      </c>
      <c r="L318" s="40"/>
      <c r="M318" s="200" t="s">
        <v>19</v>
      </c>
      <c r="N318" s="201" t="s">
        <v>43</v>
      </c>
      <c r="O318" s="65"/>
      <c r="P318" s="202">
        <f t="shared" si="75"/>
        <v>0</v>
      </c>
      <c r="Q318" s="202">
        <v>0</v>
      </c>
      <c r="R318" s="202">
        <f t="shared" si="76"/>
        <v>0</v>
      </c>
      <c r="S318" s="202">
        <v>0</v>
      </c>
      <c r="T318" s="203">
        <f t="shared" si="77"/>
        <v>0</v>
      </c>
      <c r="U318" s="35"/>
      <c r="V318" s="35"/>
      <c r="W318" s="35"/>
      <c r="X318" s="35"/>
      <c r="Y318" s="35"/>
      <c r="Z318" s="35"/>
      <c r="AA318" s="35"/>
      <c r="AB318" s="35"/>
      <c r="AC318" s="35"/>
      <c r="AD318" s="35"/>
      <c r="AE318" s="35"/>
      <c r="AR318" s="204" t="s">
        <v>212</v>
      </c>
      <c r="AT318" s="204" t="s">
        <v>208</v>
      </c>
      <c r="AU318" s="204" t="s">
        <v>82</v>
      </c>
      <c r="AY318" s="18" t="s">
        <v>206</v>
      </c>
      <c r="BE318" s="205">
        <f t="shared" si="78"/>
        <v>0</v>
      </c>
      <c r="BF318" s="205">
        <f t="shared" si="79"/>
        <v>0</v>
      </c>
      <c r="BG318" s="205">
        <f t="shared" si="80"/>
        <v>0</v>
      </c>
      <c r="BH318" s="205">
        <f t="shared" si="81"/>
        <v>0</v>
      </c>
      <c r="BI318" s="205">
        <f t="shared" si="82"/>
        <v>0</v>
      </c>
      <c r="BJ318" s="18" t="s">
        <v>80</v>
      </c>
      <c r="BK318" s="205">
        <f t="shared" si="83"/>
        <v>0</v>
      </c>
      <c r="BL318" s="18" t="s">
        <v>212</v>
      </c>
      <c r="BM318" s="204" t="s">
        <v>3924</v>
      </c>
    </row>
    <row r="319" spans="1:65" s="2" customFormat="1" ht="16.5" customHeight="1">
      <c r="A319" s="35"/>
      <c r="B319" s="36"/>
      <c r="C319" s="193" t="s">
        <v>3768</v>
      </c>
      <c r="D319" s="193" t="s">
        <v>208</v>
      </c>
      <c r="E319" s="194" t="s">
        <v>6476</v>
      </c>
      <c r="F319" s="195" t="s">
        <v>6477</v>
      </c>
      <c r="G319" s="196" t="s">
        <v>862</v>
      </c>
      <c r="H319" s="197">
        <v>5</v>
      </c>
      <c r="I319" s="198"/>
      <c r="J319" s="199">
        <f t="shared" si="74"/>
        <v>0</v>
      </c>
      <c r="K319" s="195" t="s">
        <v>19</v>
      </c>
      <c r="L319" s="40"/>
      <c r="M319" s="200" t="s">
        <v>19</v>
      </c>
      <c r="N319" s="201" t="s">
        <v>43</v>
      </c>
      <c r="O319" s="65"/>
      <c r="P319" s="202">
        <f t="shared" si="75"/>
        <v>0</v>
      </c>
      <c r="Q319" s="202">
        <v>0</v>
      </c>
      <c r="R319" s="202">
        <f t="shared" si="76"/>
        <v>0</v>
      </c>
      <c r="S319" s="202">
        <v>0</v>
      </c>
      <c r="T319" s="203">
        <f t="shared" si="77"/>
        <v>0</v>
      </c>
      <c r="U319" s="35"/>
      <c r="V319" s="35"/>
      <c r="W319" s="35"/>
      <c r="X319" s="35"/>
      <c r="Y319" s="35"/>
      <c r="Z319" s="35"/>
      <c r="AA319" s="35"/>
      <c r="AB319" s="35"/>
      <c r="AC319" s="35"/>
      <c r="AD319" s="35"/>
      <c r="AE319" s="35"/>
      <c r="AR319" s="204" t="s">
        <v>212</v>
      </c>
      <c r="AT319" s="204" t="s">
        <v>208</v>
      </c>
      <c r="AU319" s="204" t="s">
        <v>82</v>
      </c>
      <c r="AY319" s="18" t="s">
        <v>206</v>
      </c>
      <c r="BE319" s="205">
        <f t="shared" si="78"/>
        <v>0</v>
      </c>
      <c r="BF319" s="205">
        <f t="shared" si="79"/>
        <v>0</v>
      </c>
      <c r="BG319" s="205">
        <f t="shared" si="80"/>
        <v>0</v>
      </c>
      <c r="BH319" s="205">
        <f t="shared" si="81"/>
        <v>0</v>
      </c>
      <c r="BI319" s="205">
        <f t="shared" si="82"/>
        <v>0</v>
      </c>
      <c r="BJ319" s="18" t="s">
        <v>80</v>
      </c>
      <c r="BK319" s="205">
        <f t="shared" si="83"/>
        <v>0</v>
      </c>
      <c r="BL319" s="18" t="s">
        <v>212</v>
      </c>
      <c r="BM319" s="204" t="s">
        <v>3934</v>
      </c>
    </row>
    <row r="320" spans="1:65" s="2" customFormat="1" ht="16.5" customHeight="1">
      <c r="A320" s="35"/>
      <c r="B320" s="36"/>
      <c r="C320" s="193" t="s">
        <v>3772</v>
      </c>
      <c r="D320" s="193" t="s">
        <v>208</v>
      </c>
      <c r="E320" s="194" t="s">
        <v>6478</v>
      </c>
      <c r="F320" s="195" t="s">
        <v>6479</v>
      </c>
      <c r="G320" s="196" t="s">
        <v>862</v>
      </c>
      <c r="H320" s="197">
        <v>5</v>
      </c>
      <c r="I320" s="198"/>
      <c r="J320" s="199">
        <f t="shared" si="74"/>
        <v>0</v>
      </c>
      <c r="K320" s="195" t="s">
        <v>19</v>
      </c>
      <c r="L320" s="40"/>
      <c r="M320" s="200" t="s">
        <v>19</v>
      </c>
      <c r="N320" s="201" t="s">
        <v>43</v>
      </c>
      <c r="O320" s="65"/>
      <c r="P320" s="202">
        <f t="shared" si="75"/>
        <v>0</v>
      </c>
      <c r="Q320" s="202">
        <v>0</v>
      </c>
      <c r="R320" s="202">
        <f t="shared" si="76"/>
        <v>0</v>
      </c>
      <c r="S320" s="202">
        <v>0</v>
      </c>
      <c r="T320" s="203">
        <f t="shared" si="77"/>
        <v>0</v>
      </c>
      <c r="U320" s="35"/>
      <c r="V320" s="35"/>
      <c r="W320" s="35"/>
      <c r="X320" s="35"/>
      <c r="Y320" s="35"/>
      <c r="Z320" s="35"/>
      <c r="AA320" s="35"/>
      <c r="AB320" s="35"/>
      <c r="AC320" s="35"/>
      <c r="AD320" s="35"/>
      <c r="AE320" s="35"/>
      <c r="AR320" s="204" t="s">
        <v>212</v>
      </c>
      <c r="AT320" s="204" t="s">
        <v>208</v>
      </c>
      <c r="AU320" s="204" t="s">
        <v>82</v>
      </c>
      <c r="AY320" s="18" t="s">
        <v>206</v>
      </c>
      <c r="BE320" s="205">
        <f t="shared" si="78"/>
        <v>0</v>
      </c>
      <c r="BF320" s="205">
        <f t="shared" si="79"/>
        <v>0</v>
      </c>
      <c r="BG320" s="205">
        <f t="shared" si="80"/>
        <v>0</v>
      </c>
      <c r="BH320" s="205">
        <f t="shared" si="81"/>
        <v>0</v>
      </c>
      <c r="BI320" s="205">
        <f t="shared" si="82"/>
        <v>0</v>
      </c>
      <c r="BJ320" s="18" t="s">
        <v>80</v>
      </c>
      <c r="BK320" s="205">
        <f t="shared" si="83"/>
        <v>0</v>
      </c>
      <c r="BL320" s="18" t="s">
        <v>212</v>
      </c>
      <c r="BM320" s="204" t="s">
        <v>3943</v>
      </c>
    </row>
    <row r="321" spans="1:65" s="2" customFormat="1" ht="16.5" customHeight="1">
      <c r="A321" s="35"/>
      <c r="B321" s="36"/>
      <c r="C321" s="193" t="s">
        <v>3776</v>
      </c>
      <c r="D321" s="193" t="s">
        <v>208</v>
      </c>
      <c r="E321" s="194" t="s">
        <v>6480</v>
      </c>
      <c r="F321" s="195" t="s">
        <v>6481</v>
      </c>
      <c r="G321" s="196" t="s">
        <v>862</v>
      </c>
      <c r="H321" s="197">
        <v>5</v>
      </c>
      <c r="I321" s="198"/>
      <c r="J321" s="199">
        <f t="shared" si="74"/>
        <v>0</v>
      </c>
      <c r="K321" s="195" t="s">
        <v>19</v>
      </c>
      <c r="L321" s="40"/>
      <c r="M321" s="200" t="s">
        <v>19</v>
      </c>
      <c r="N321" s="201" t="s">
        <v>43</v>
      </c>
      <c r="O321" s="65"/>
      <c r="P321" s="202">
        <f t="shared" si="75"/>
        <v>0</v>
      </c>
      <c r="Q321" s="202">
        <v>0</v>
      </c>
      <c r="R321" s="202">
        <f t="shared" si="76"/>
        <v>0</v>
      </c>
      <c r="S321" s="202">
        <v>0</v>
      </c>
      <c r="T321" s="203">
        <f t="shared" si="77"/>
        <v>0</v>
      </c>
      <c r="U321" s="35"/>
      <c r="V321" s="35"/>
      <c r="W321" s="35"/>
      <c r="X321" s="35"/>
      <c r="Y321" s="35"/>
      <c r="Z321" s="35"/>
      <c r="AA321" s="35"/>
      <c r="AB321" s="35"/>
      <c r="AC321" s="35"/>
      <c r="AD321" s="35"/>
      <c r="AE321" s="35"/>
      <c r="AR321" s="204" t="s">
        <v>212</v>
      </c>
      <c r="AT321" s="204" t="s">
        <v>208</v>
      </c>
      <c r="AU321" s="204" t="s">
        <v>82</v>
      </c>
      <c r="AY321" s="18" t="s">
        <v>206</v>
      </c>
      <c r="BE321" s="205">
        <f t="shared" si="78"/>
        <v>0</v>
      </c>
      <c r="BF321" s="205">
        <f t="shared" si="79"/>
        <v>0</v>
      </c>
      <c r="BG321" s="205">
        <f t="shared" si="80"/>
        <v>0</v>
      </c>
      <c r="BH321" s="205">
        <f t="shared" si="81"/>
        <v>0</v>
      </c>
      <c r="BI321" s="205">
        <f t="shared" si="82"/>
        <v>0</v>
      </c>
      <c r="BJ321" s="18" t="s">
        <v>80</v>
      </c>
      <c r="BK321" s="205">
        <f t="shared" si="83"/>
        <v>0</v>
      </c>
      <c r="BL321" s="18" t="s">
        <v>212</v>
      </c>
      <c r="BM321" s="204" t="s">
        <v>3953</v>
      </c>
    </row>
    <row r="322" spans="1:65" s="2" customFormat="1" ht="16.5" customHeight="1">
      <c r="A322" s="35"/>
      <c r="B322" s="36"/>
      <c r="C322" s="193" t="s">
        <v>3780</v>
      </c>
      <c r="D322" s="193" t="s">
        <v>208</v>
      </c>
      <c r="E322" s="194" t="s">
        <v>6482</v>
      </c>
      <c r="F322" s="195" t="s">
        <v>6483</v>
      </c>
      <c r="G322" s="196" t="s">
        <v>862</v>
      </c>
      <c r="H322" s="197">
        <v>5</v>
      </c>
      <c r="I322" s="198"/>
      <c r="J322" s="199">
        <f t="shared" si="74"/>
        <v>0</v>
      </c>
      <c r="K322" s="195" t="s">
        <v>19</v>
      </c>
      <c r="L322" s="40"/>
      <c r="M322" s="200" t="s">
        <v>19</v>
      </c>
      <c r="N322" s="201" t="s">
        <v>43</v>
      </c>
      <c r="O322" s="65"/>
      <c r="P322" s="202">
        <f t="shared" si="75"/>
        <v>0</v>
      </c>
      <c r="Q322" s="202">
        <v>0</v>
      </c>
      <c r="R322" s="202">
        <f t="shared" si="76"/>
        <v>0</v>
      </c>
      <c r="S322" s="202">
        <v>0</v>
      </c>
      <c r="T322" s="203">
        <f t="shared" si="77"/>
        <v>0</v>
      </c>
      <c r="U322" s="35"/>
      <c r="V322" s="35"/>
      <c r="W322" s="35"/>
      <c r="X322" s="35"/>
      <c r="Y322" s="35"/>
      <c r="Z322" s="35"/>
      <c r="AA322" s="35"/>
      <c r="AB322" s="35"/>
      <c r="AC322" s="35"/>
      <c r="AD322" s="35"/>
      <c r="AE322" s="35"/>
      <c r="AR322" s="204" t="s">
        <v>212</v>
      </c>
      <c r="AT322" s="204" t="s">
        <v>208</v>
      </c>
      <c r="AU322" s="204" t="s">
        <v>82</v>
      </c>
      <c r="AY322" s="18" t="s">
        <v>206</v>
      </c>
      <c r="BE322" s="205">
        <f t="shared" si="78"/>
        <v>0</v>
      </c>
      <c r="BF322" s="205">
        <f t="shared" si="79"/>
        <v>0</v>
      </c>
      <c r="BG322" s="205">
        <f t="shared" si="80"/>
        <v>0</v>
      </c>
      <c r="BH322" s="205">
        <f t="shared" si="81"/>
        <v>0</v>
      </c>
      <c r="BI322" s="205">
        <f t="shared" si="82"/>
        <v>0</v>
      </c>
      <c r="BJ322" s="18" t="s">
        <v>80</v>
      </c>
      <c r="BK322" s="205">
        <f t="shared" si="83"/>
        <v>0</v>
      </c>
      <c r="BL322" s="18" t="s">
        <v>212</v>
      </c>
      <c r="BM322" s="204" t="s">
        <v>3962</v>
      </c>
    </row>
    <row r="323" spans="1:65" s="2" customFormat="1" ht="21.75" customHeight="1">
      <c r="A323" s="35"/>
      <c r="B323" s="36"/>
      <c r="C323" s="193" t="s">
        <v>3784</v>
      </c>
      <c r="D323" s="193" t="s">
        <v>208</v>
      </c>
      <c r="E323" s="194" t="s">
        <v>6484</v>
      </c>
      <c r="F323" s="195" t="s">
        <v>6485</v>
      </c>
      <c r="G323" s="196" t="s">
        <v>862</v>
      </c>
      <c r="H323" s="197">
        <v>5</v>
      </c>
      <c r="I323" s="198"/>
      <c r="J323" s="199">
        <f t="shared" si="74"/>
        <v>0</v>
      </c>
      <c r="K323" s="195" t="s">
        <v>19</v>
      </c>
      <c r="L323" s="40"/>
      <c r="M323" s="200" t="s">
        <v>19</v>
      </c>
      <c r="N323" s="201" t="s">
        <v>43</v>
      </c>
      <c r="O323" s="65"/>
      <c r="P323" s="202">
        <f t="shared" si="75"/>
        <v>0</v>
      </c>
      <c r="Q323" s="202">
        <v>0</v>
      </c>
      <c r="R323" s="202">
        <f t="shared" si="76"/>
        <v>0</v>
      </c>
      <c r="S323" s="202">
        <v>0</v>
      </c>
      <c r="T323" s="203">
        <f t="shared" si="77"/>
        <v>0</v>
      </c>
      <c r="U323" s="35"/>
      <c r="V323" s="35"/>
      <c r="W323" s="35"/>
      <c r="X323" s="35"/>
      <c r="Y323" s="35"/>
      <c r="Z323" s="35"/>
      <c r="AA323" s="35"/>
      <c r="AB323" s="35"/>
      <c r="AC323" s="35"/>
      <c r="AD323" s="35"/>
      <c r="AE323" s="35"/>
      <c r="AR323" s="204" t="s">
        <v>212</v>
      </c>
      <c r="AT323" s="204" t="s">
        <v>208</v>
      </c>
      <c r="AU323" s="204" t="s">
        <v>82</v>
      </c>
      <c r="AY323" s="18" t="s">
        <v>206</v>
      </c>
      <c r="BE323" s="205">
        <f t="shared" si="78"/>
        <v>0</v>
      </c>
      <c r="BF323" s="205">
        <f t="shared" si="79"/>
        <v>0</v>
      </c>
      <c r="BG323" s="205">
        <f t="shared" si="80"/>
        <v>0</v>
      </c>
      <c r="BH323" s="205">
        <f t="shared" si="81"/>
        <v>0</v>
      </c>
      <c r="BI323" s="205">
        <f t="shared" si="82"/>
        <v>0</v>
      </c>
      <c r="BJ323" s="18" t="s">
        <v>80</v>
      </c>
      <c r="BK323" s="205">
        <f t="shared" si="83"/>
        <v>0</v>
      </c>
      <c r="BL323" s="18" t="s">
        <v>212</v>
      </c>
      <c r="BM323" s="204" t="s">
        <v>3971</v>
      </c>
    </row>
    <row r="324" spans="1:65" s="2" customFormat="1" ht="16.5" customHeight="1">
      <c r="A324" s="35"/>
      <c r="B324" s="36"/>
      <c r="C324" s="193" t="s">
        <v>3788</v>
      </c>
      <c r="D324" s="193" t="s">
        <v>208</v>
      </c>
      <c r="E324" s="194" t="s">
        <v>6486</v>
      </c>
      <c r="F324" s="195" t="s">
        <v>6487</v>
      </c>
      <c r="G324" s="196" t="s">
        <v>862</v>
      </c>
      <c r="H324" s="197">
        <v>9</v>
      </c>
      <c r="I324" s="198"/>
      <c r="J324" s="199">
        <f t="shared" si="74"/>
        <v>0</v>
      </c>
      <c r="K324" s="195" t="s">
        <v>19</v>
      </c>
      <c r="L324" s="40"/>
      <c r="M324" s="200" t="s">
        <v>19</v>
      </c>
      <c r="N324" s="201" t="s">
        <v>43</v>
      </c>
      <c r="O324" s="65"/>
      <c r="P324" s="202">
        <f t="shared" si="75"/>
        <v>0</v>
      </c>
      <c r="Q324" s="202">
        <v>0</v>
      </c>
      <c r="R324" s="202">
        <f t="shared" si="76"/>
        <v>0</v>
      </c>
      <c r="S324" s="202">
        <v>0</v>
      </c>
      <c r="T324" s="203">
        <f t="shared" si="77"/>
        <v>0</v>
      </c>
      <c r="U324" s="35"/>
      <c r="V324" s="35"/>
      <c r="W324" s="35"/>
      <c r="X324" s="35"/>
      <c r="Y324" s="35"/>
      <c r="Z324" s="35"/>
      <c r="AA324" s="35"/>
      <c r="AB324" s="35"/>
      <c r="AC324" s="35"/>
      <c r="AD324" s="35"/>
      <c r="AE324" s="35"/>
      <c r="AR324" s="204" t="s">
        <v>212</v>
      </c>
      <c r="AT324" s="204" t="s">
        <v>208</v>
      </c>
      <c r="AU324" s="204" t="s">
        <v>82</v>
      </c>
      <c r="AY324" s="18" t="s">
        <v>206</v>
      </c>
      <c r="BE324" s="205">
        <f t="shared" si="78"/>
        <v>0</v>
      </c>
      <c r="BF324" s="205">
        <f t="shared" si="79"/>
        <v>0</v>
      </c>
      <c r="BG324" s="205">
        <f t="shared" si="80"/>
        <v>0</v>
      </c>
      <c r="BH324" s="205">
        <f t="shared" si="81"/>
        <v>0</v>
      </c>
      <c r="BI324" s="205">
        <f t="shared" si="82"/>
        <v>0</v>
      </c>
      <c r="BJ324" s="18" t="s">
        <v>80</v>
      </c>
      <c r="BK324" s="205">
        <f t="shared" si="83"/>
        <v>0</v>
      </c>
      <c r="BL324" s="18" t="s">
        <v>212</v>
      </c>
      <c r="BM324" s="204" t="s">
        <v>3981</v>
      </c>
    </row>
    <row r="325" spans="1:65" s="2" customFormat="1" ht="21.75" customHeight="1">
      <c r="A325" s="35"/>
      <c r="B325" s="36"/>
      <c r="C325" s="193" t="s">
        <v>3792</v>
      </c>
      <c r="D325" s="193" t="s">
        <v>208</v>
      </c>
      <c r="E325" s="194" t="s">
        <v>6488</v>
      </c>
      <c r="F325" s="195" t="s">
        <v>6489</v>
      </c>
      <c r="G325" s="196" t="s">
        <v>862</v>
      </c>
      <c r="H325" s="197">
        <v>9</v>
      </c>
      <c r="I325" s="198"/>
      <c r="J325" s="199">
        <f t="shared" si="74"/>
        <v>0</v>
      </c>
      <c r="K325" s="195" t="s">
        <v>19</v>
      </c>
      <c r="L325" s="40"/>
      <c r="M325" s="200" t="s">
        <v>19</v>
      </c>
      <c r="N325" s="201" t="s">
        <v>43</v>
      </c>
      <c r="O325" s="65"/>
      <c r="P325" s="202">
        <f t="shared" si="75"/>
        <v>0</v>
      </c>
      <c r="Q325" s="202">
        <v>0</v>
      </c>
      <c r="R325" s="202">
        <f t="shared" si="76"/>
        <v>0</v>
      </c>
      <c r="S325" s="202">
        <v>0</v>
      </c>
      <c r="T325" s="203">
        <f t="shared" si="77"/>
        <v>0</v>
      </c>
      <c r="U325" s="35"/>
      <c r="V325" s="35"/>
      <c r="W325" s="35"/>
      <c r="X325" s="35"/>
      <c r="Y325" s="35"/>
      <c r="Z325" s="35"/>
      <c r="AA325" s="35"/>
      <c r="AB325" s="35"/>
      <c r="AC325" s="35"/>
      <c r="AD325" s="35"/>
      <c r="AE325" s="35"/>
      <c r="AR325" s="204" t="s">
        <v>212</v>
      </c>
      <c r="AT325" s="204" t="s">
        <v>208</v>
      </c>
      <c r="AU325" s="204" t="s">
        <v>82</v>
      </c>
      <c r="AY325" s="18" t="s">
        <v>206</v>
      </c>
      <c r="BE325" s="205">
        <f t="shared" si="78"/>
        <v>0</v>
      </c>
      <c r="BF325" s="205">
        <f t="shared" si="79"/>
        <v>0</v>
      </c>
      <c r="BG325" s="205">
        <f t="shared" si="80"/>
        <v>0</v>
      </c>
      <c r="BH325" s="205">
        <f t="shared" si="81"/>
        <v>0</v>
      </c>
      <c r="BI325" s="205">
        <f t="shared" si="82"/>
        <v>0</v>
      </c>
      <c r="BJ325" s="18" t="s">
        <v>80</v>
      </c>
      <c r="BK325" s="205">
        <f t="shared" si="83"/>
        <v>0</v>
      </c>
      <c r="BL325" s="18" t="s">
        <v>212</v>
      </c>
      <c r="BM325" s="204" t="s">
        <v>3989</v>
      </c>
    </row>
    <row r="326" spans="1:65" s="2" customFormat="1" ht="16.5" customHeight="1">
      <c r="A326" s="35"/>
      <c r="B326" s="36"/>
      <c r="C326" s="193" t="s">
        <v>3796</v>
      </c>
      <c r="D326" s="193" t="s">
        <v>208</v>
      </c>
      <c r="E326" s="194" t="s">
        <v>6490</v>
      </c>
      <c r="F326" s="195" t="s">
        <v>6491</v>
      </c>
      <c r="G326" s="196" t="s">
        <v>862</v>
      </c>
      <c r="H326" s="197">
        <v>9</v>
      </c>
      <c r="I326" s="198"/>
      <c r="J326" s="199">
        <f t="shared" si="74"/>
        <v>0</v>
      </c>
      <c r="K326" s="195" t="s">
        <v>19</v>
      </c>
      <c r="L326" s="40"/>
      <c r="M326" s="200" t="s">
        <v>19</v>
      </c>
      <c r="N326" s="201" t="s">
        <v>43</v>
      </c>
      <c r="O326" s="65"/>
      <c r="P326" s="202">
        <f t="shared" si="75"/>
        <v>0</v>
      </c>
      <c r="Q326" s="202">
        <v>0</v>
      </c>
      <c r="R326" s="202">
        <f t="shared" si="76"/>
        <v>0</v>
      </c>
      <c r="S326" s="202">
        <v>0</v>
      </c>
      <c r="T326" s="203">
        <f t="shared" si="77"/>
        <v>0</v>
      </c>
      <c r="U326" s="35"/>
      <c r="V326" s="35"/>
      <c r="W326" s="35"/>
      <c r="X326" s="35"/>
      <c r="Y326" s="35"/>
      <c r="Z326" s="35"/>
      <c r="AA326" s="35"/>
      <c r="AB326" s="35"/>
      <c r="AC326" s="35"/>
      <c r="AD326" s="35"/>
      <c r="AE326" s="35"/>
      <c r="AR326" s="204" t="s">
        <v>212</v>
      </c>
      <c r="AT326" s="204" t="s">
        <v>208</v>
      </c>
      <c r="AU326" s="204" t="s">
        <v>82</v>
      </c>
      <c r="AY326" s="18" t="s">
        <v>206</v>
      </c>
      <c r="BE326" s="205">
        <f t="shared" si="78"/>
        <v>0</v>
      </c>
      <c r="BF326" s="205">
        <f t="shared" si="79"/>
        <v>0</v>
      </c>
      <c r="BG326" s="205">
        <f t="shared" si="80"/>
        <v>0</v>
      </c>
      <c r="BH326" s="205">
        <f t="shared" si="81"/>
        <v>0</v>
      </c>
      <c r="BI326" s="205">
        <f t="shared" si="82"/>
        <v>0</v>
      </c>
      <c r="BJ326" s="18" t="s">
        <v>80</v>
      </c>
      <c r="BK326" s="205">
        <f t="shared" si="83"/>
        <v>0</v>
      </c>
      <c r="BL326" s="18" t="s">
        <v>212</v>
      </c>
      <c r="BM326" s="204" t="s">
        <v>3999</v>
      </c>
    </row>
    <row r="327" spans="1:65" s="2" customFormat="1" ht="16.5" customHeight="1">
      <c r="A327" s="35"/>
      <c r="B327" s="36"/>
      <c r="C327" s="193" t="s">
        <v>3800</v>
      </c>
      <c r="D327" s="193" t="s">
        <v>208</v>
      </c>
      <c r="E327" s="194" t="s">
        <v>6492</v>
      </c>
      <c r="F327" s="195" t="s">
        <v>6493</v>
      </c>
      <c r="G327" s="196" t="s">
        <v>862</v>
      </c>
      <c r="H327" s="197">
        <v>1</v>
      </c>
      <c r="I327" s="198"/>
      <c r="J327" s="199">
        <f t="shared" si="74"/>
        <v>0</v>
      </c>
      <c r="K327" s="195" t="s">
        <v>19</v>
      </c>
      <c r="L327" s="40"/>
      <c r="M327" s="200" t="s">
        <v>19</v>
      </c>
      <c r="N327" s="201" t="s">
        <v>43</v>
      </c>
      <c r="O327" s="65"/>
      <c r="P327" s="202">
        <f t="shared" si="75"/>
        <v>0</v>
      </c>
      <c r="Q327" s="202">
        <v>0</v>
      </c>
      <c r="R327" s="202">
        <f t="shared" si="76"/>
        <v>0</v>
      </c>
      <c r="S327" s="202">
        <v>0</v>
      </c>
      <c r="T327" s="203">
        <f t="shared" si="77"/>
        <v>0</v>
      </c>
      <c r="U327" s="35"/>
      <c r="V327" s="35"/>
      <c r="W327" s="35"/>
      <c r="X327" s="35"/>
      <c r="Y327" s="35"/>
      <c r="Z327" s="35"/>
      <c r="AA327" s="35"/>
      <c r="AB327" s="35"/>
      <c r="AC327" s="35"/>
      <c r="AD327" s="35"/>
      <c r="AE327" s="35"/>
      <c r="AR327" s="204" t="s">
        <v>212</v>
      </c>
      <c r="AT327" s="204" t="s">
        <v>208</v>
      </c>
      <c r="AU327" s="204" t="s">
        <v>82</v>
      </c>
      <c r="AY327" s="18" t="s">
        <v>206</v>
      </c>
      <c r="BE327" s="205">
        <f t="shared" si="78"/>
        <v>0</v>
      </c>
      <c r="BF327" s="205">
        <f t="shared" si="79"/>
        <v>0</v>
      </c>
      <c r="BG327" s="205">
        <f t="shared" si="80"/>
        <v>0</v>
      </c>
      <c r="BH327" s="205">
        <f t="shared" si="81"/>
        <v>0</v>
      </c>
      <c r="BI327" s="205">
        <f t="shared" si="82"/>
        <v>0</v>
      </c>
      <c r="BJ327" s="18" t="s">
        <v>80</v>
      </c>
      <c r="BK327" s="205">
        <f t="shared" si="83"/>
        <v>0</v>
      </c>
      <c r="BL327" s="18" t="s">
        <v>212</v>
      </c>
      <c r="BM327" s="204" t="s">
        <v>4008</v>
      </c>
    </row>
    <row r="328" spans="1:65" s="2" customFormat="1" ht="21.75" customHeight="1">
      <c r="A328" s="35"/>
      <c r="B328" s="36"/>
      <c r="C328" s="193" t="s">
        <v>3804</v>
      </c>
      <c r="D328" s="193" t="s">
        <v>208</v>
      </c>
      <c r="E328" s="194" t="s">
        <v>6494</v>
      </c>
      <c r="F328" s="195" t="s">
        <v>6495</v>
      </c>
      <c r="G328" s="196" t="s">
        <v>862</v>
      </c>
      <c r="H328" s="197">
        <v>1</v>
      </c>
      <c r="I328" s="198"/>
      <c r="J328" s="199">
        <f t="shared" si="74"/>
        <v>0</v>
      </c>
      <c r="K328" s="195" t="s">
        <v>19</v>
      </c>
      <c r="L328" s="40"/>
      <c r="M328" s="200" t="s">
        <v>19</v>
      </c>
      <c r="N328" s="201" t="s">
        <v>43</v>
      </c>
      <c r="O328" s="65"/>
      <c r="P328" s="202">
        <f t="shared" si="75"/>
        <v>0</v>
      </c>
      <c r="Q328" s="202">
        <v>0</v>
      </c>
      <c r="R328" s="202">
        <f t="shared" si="76"/>
        <v>0</v>
      </c>
      <c r="S328" s="202">
        <v>0</v>
      </c>
      <c r="T328" s="203">
        <f t="shared" si="77"/>
        <v>0</v>
      </c>
      <c r="U328" s="35"/>
      <c r="V328" s="35"/>
      <c r="W328" s="35"/>
      <c r="X328" s="35"/>
      <c r="Y328" s="35"/>
      <c r="Z328" s="35"/>
      <c r="AA328" s="35"/>
      <c r="AB328" s="35"/>
      <c r="AC328" s="35"/>
      <c r="AD328" s="35"/>
      <c r="AE328" s="35"/>
      <c r="AR328" s="204" t="s">
        <v>212</v>
      </c>
      <c r="AT328" s="204" t="s">
        <v>208</v>
      </c>
      <c r="AU328" s="204" t="s">
        <v>82</v>
      </c>
      <c r="AY328" s="18" t="s">
        <v>206</v>
      </c>
      <c r="BE328" s="205">
        <f t="shared" si="78"/>
        <v>0</v>
      </c>
      <c r="BF328" s="205">
        <f t="shared" si="79"/>
        <v>0</v>
      </c>
      <c r="BG328" s="205">
        <f t="shared" si="80"/>
        <v>0</v>
      </c>
      <c r="BH328" s="205">
        <f t="shared" si="81"/>
        <v>0</v>
      </c>
      <c r="BI328" s="205">
        <f t="shared" si="82"/>
        <v>0</v>
      </c>
      <c r="BJ328" s="18" t="s">
        <v>80</v>
      </c>
      <c r="BK328" s="205">
        <f t="shared" si="83"/>
        <v>0</v>
      </c>
      <c r="BL328" s="18" t="s">
        <v>212</v>
      </c>
      <c r="BM328" s="204" t="s">
        <v>4016</v>
      </c>
    </row>
    <row r="329" spans="1:65" s="2" customFormat="1" ht="21.75" customHeight="1">
      <c r="A329" s="35"/>
      <c r="B329" s="36"/>
      <c r="C329" s="193" t="s">
        <v>3809</v>
      </c>
      <c r="D329" s="193" t="s">
        <v>208</v>
      </c>
      <c r="E329" s="194" t="s">
        <v>6496</v>
      </c>
      <c r="F329" s="195" t="s">
        <v>6497</v>
      </c>
      <c r="G329" s="196" t="s">
        <v>862</v>
      </c>
      <c r="H329" s="197">
        <v>15</v>
      </c>
      <c r="I329" s="198"/>
      <c r="J329" s="199">
        <f t="shared" ref="J329:J360" si="84">ROUND(I329*H329,2)</f>
        <v>0</v>
      </c>
      <c r="K329" s="195" t="s">
        <v>19</v>
      </c>
      <c r="L329" s="40"/>
      <c r="M329" s="200" t="s">
        <v>19</v>
      </c>
      <c r="N329" s="201" t="s">
        <v>43</v>
      </c>
      <c r="O329" s="65"/>
      <c r="P329" s="202">
        <f t="shared" ref="P329:P360" si="85">O329*H329</f>
        <v>0</v>
      </c>
      <c r="Q329" s="202">
        <v>0</v>
      </c>
      <c r="R329" s="202">
        <f t="shared" ref="R329:R360" si="86">Q329*H329</f>
        <v>0</v>
      </c>
      <c r="S329" s="202">
        <v>0</v>
      </c>
      <c r="T329" s="203">
        <f t="shared" ref="T329:T360" si="87">S329*H329</f>
        <v>0</v>
      </c>
      <c r="U329" s="35"/>
      <c r="V329" s="35"/>
      <c r="W329" s="35"/>
      <c r="X329" s="35"/>
      <c r="Y329" s="35"/>
      <c r="Z329" s="35"/>
      <c r="AA329" s="35"/>
      <c r="AB329" s="35"/>
      <c r="AC329" s="35"/>
      <c r="AD329" s="35"/>
      <c r="AE329" s="35"/>
      <c r="AR329" s="204" t="s">
        <v>212</v>
      </c>
      <c r="AT329" s="204" t="s">
        <v>208</v>
      </c>
      <c r="AU329" s="204" t="s">
        <v>82</v>
      </c>
      <c r="AY329" s="18" t="s">
        <v>206</v>
      </c>
      <c r="BE329" s="205">
        <f t="shared" ref="BE329:BE365" si="88">IF(N329="základní",J329,0)</f>
        <v>0</v>
      </c>
      <c r="BF329" s="205">
        <f t="shared" ref="BF329:BF365" si="89">IF(N329="snížená",J329,0)</f>
        <v>0</v>
      </c>
      <c r="BG329" s="205">
        <f t="shared" ref="BG329:BG365" si="90">IF(N329="zákl. přenesená",J329,0)</f>
        <v>0</v>
      </c>
      <c r="BH329" s="205">
        <f t="shared" ref="BH329:BH365" si="91">IF(N329="sníž. přenesená",J329,0)</f>
        <v>0</v>
      </c>
      <c r="BI329" s="205">
        <f t="shared" ref="BI329:BI365" si="92">IF(N329="nulová",J329,0)</f>
        <v>0</v>
      </c>
      <c r="BJ329" s="18" t="s">
        <v>80</v>
      </c>
      <c r="BK329" s="205">
        <f t="shared" ref="BK329:BK365" si="93">ROUND(I329*H329,2)</f>
        <v>0</v>
      </c>
      <c r="BL329" s="18" t="s">
        <v>212</v>
      </c>
      <c r="BM329" s="204" t="s">
        <v>4025</v>
      </c>
    </row>
    <row r="330" spans="1:65" s="2" customFormat="1" ht="21.75" customHeight="1">
      <c r="A330" s="35"/>
      <c r="B330" s="36"/>
      <c r="C330" s="193" t="s">
        <v>3813</v>
      </c>
      <c r="D330" s="193" t="s">
        <v>208</v>
      </c>
      <c r="E330" s="194" t="s">
        <v>6498</v>
      </c>
      <c r="F330" s="195" t="s">
        <v>6499</v>
      </c>
      <c r="G330" s="196" t="s">
        <v>862</v>
      </c>
      <c r="H330" s="197">
        <v>15</v>
      </c>
      <c r="I330" s="198"/>
      <c r="J330" s="199">
        <f t="shared" si="84"/>
        <v>0</v>
      </c>
      <c r="K330" s="195" t="s">
        <v>19</v>
      </c>
      <c r="L330" s="40"/>
      <c r="M330" s="200" t="s">
        <v>19</v>
      </c>
      <c r="N330" s="201" t="s">
        <v>43</v>
      </c>
      <c r="O330" s="65"/>
      <c r="P330" s="202">
        <f t="shared" si="85"/>
        <v>0</v>
      </c>
      <c r="Q330" s="202">
        <v>0</v>
      </c>
      <c r="R330" s="202">
        <f t="shared" si="86"/>
        <v>0</v>
      </c>
      <c r="S330" s="202">
        <v>0</v>
      </c>
      <c r="T330" s="203">
        <f t="shared" si="87"/>
        <v>0</v>
      </c>
      <c r="U330" s="35"/>
      <c r="V330" s="35"/>
      <c r="W330" s="35"/>
      <c r="X330" s="35"/>
      <c r="Y330" s="35"/>
      <c r="Z330" s="35"/>
      <c r="AA330" s="35"/>
      <c r="AB330" s="35"/>
      <c r="AC330" s="35"/>
      <c r="AD330" s="35"/>
      <c r="AE330" s="35"/>
      <c r="AR330" s="204" t="s">
        <v>212</v>
      </c>
      <c r="AT330" s="204" t="s">
        <v>208</v>
      </c>
      <c r="AU330" s="204" t="s">
        <v>82</v>
      </c>
      <c r="AY330" s="18" t="s">
        <v>206</v>
      </c>
      <c r="BE330" s="205">
        <f t="shared" si="88"/>
        <v>0</v>
      </c>
      <c r="BF330" s="205">
        <f t="shared" si="89"/>
        <v>0</v>
      </c>
      <c r="BG330" s="205">
        <f t="shared" si="90"/>
        <v>0</v>
      </c>
      <c r="BH330" s="205">
        <f t="shared" si="91"/>
        <v>0</v>
      </c>
      <c r="BI330" s="205">
        <f t="shared" si="92"/>
        <v>0</v>
      </c>
      <c r="BJ330" s="18" t="s">
        <v>80</v>
      </c>
      <c r="BK330" s="205">
        <f t="shared" si="93"/>
        <v>0</v>
      </c>
      <c r="BL330" s="18" t="s">
        <v>212</v>
      </c>
      <c r="BM330" s="204" t="s">
        <v>4036</v>
      </c>
    </row>
    <row r="331" spans="1:65" s="2" customFormat="1" ht="16.5" customHeight="1">
      <c r="A331" s="35"/>
      <c r="B331" s="36"/>
      <c r="C331" s="193" t="s">
        <v>3817</v>
      </c>
      <c r="D331" s="193" t="s">
        <v>208</v>
      </c>
      <c r="E331" s="194" t="s">
        <v>6500</v>
      </c>
      <c r="F331" s="195" t="s">
        <v>6501</v>
      </c>
      <c r="G331" s="196" t="s">
        <v>862</v>
      </c>
      <c r="H331" s="197">
        <v>15</v>
      </c>
      <c r="I331" s="198"/>
      <c r="J331" s="199">
        <f t="shared" si="84"/>
        <v>0</v>
      </c>
      <c r="K331" s="195" t="s">
        <v>19</v>
      </c>
      <c r="L331" s="40"/>
      <c r="M331" s="200" t="s">
        <v>19</v>
      </c>
      <c r="N331" s="201" t="s">
        <v>43</v>
      </c>
      <c r="O331" s="65"/>
      <c r="P331" s="202">
        <f t="shared" si="85"/>
        <v>0</v>
      </c>
      <c r="Q331" s="202">
        <v>0</v>
      </c>
      <c r="R331" s="202">
        <f t="shared" si="86"/>
        <v>0</v>
      </c>
      <c r="S331" s="202">
        <v>0</v>
      </c>
      <c r="T331" s="203">
        <f t="shared" si="87"/>
        <v>0</v>
      </c>
      <c r="U331" s="35"/>
      <c r="V331" s="35"/>
      <c r="W331" s="35"/>
      <c r="X331" s="35"/>
      <c r="Y331" s="35"/>
      <c r="Z331" s="35"/>
      <c r="AA331" s="35"/>
      <c r="AB331" s="35"/>
      <c r="AC331" s="35"/>
      <c r="AD331" s="35"/>
      <c r="AE331" s="35"/>
      <c r="AR331" s="204" t="s">
        <v>212</v>
      </c>
      <c r="AT331" s="204" t="s">
        <v>208</v>
      </c>
      <c r="AU331" s="204" t="s">
        <v>82</v>
      </c>
      <c r="AY331" s="18" t="s">
        <v>206</v>
      </c>
      <c r="BE331" s="205">
        <f t="shared" si="88"/>
        <v>0</v>
      </c>
      <c r="BF331" s="205">
        <f t="shared" si="89"/>
        <v>0</v>
      </c>
      <c r="BG331" s="205">
        <f t="shared" si="90"/>
        <v>0</v>
      </c>
      <c r="BH331" s="205">
        <f t="shared" si="91"/>
        <v>0</v>
      </c>
      <c r="BI331" s="205">
        <f t="shared" si="92"/>
        <v>0</v>
      </c>
      <c r="BJ331" s="18" t="s">
        <v>80</v>
      </c>
      <c r="BK331" s="205">
        <f t="shared" si="93"/>
        <v>0</v>
      </c>
      <c r="BL331" s="18" t="s">
        <v>212</v>
      </c>
      <c r="BM331" s="204" t="s">
        <v>4046</v>
      </c>
    </row>
    <row r="332" spans="1:65" s="2" customFormat="1" ht="16.5" customHeight="1">
      <c r="A332" s="35"/>
      <c r="B332" s="36"/>
      <c r="C332" s="193" t="s">
        <v>3821</v>
      </c>
      <c r="D332" s="193" t="s">
        <v>208</v>
      </c>
      <c r="E332" s="194" t="s">
        <v>6502</v>
      </c>
      <c r="F332" s="195" t="s">
        <v>6503</v>
      </c>
      <c r="G332" s="196" t="s">
        <v>862</v>
      </c>
      <c r="H332" s="197">
        <v>15</v>
      </c>
      <c r="I332" s="198"/>
      <c r="J332" s="199">
        <f t="shared" si="84"/>
        <v>0</v>
      </c>
      <c r="K332" s="195" t="s">
        <v>19</v>
      </c>
      <c r="L332" s="40"/>
      <c r="M332" s="200" t="s">
        <v>19</v>
      </c>
      <c r="N332" s="201" t="s">
        <v>43</v>
      </c>
      <c r="O332" s="65"/>
      <c r="P332" s="202">
        <f t="shared" si="85"/>
        <v>0</v>
      </c>
      <c r="Q332" s="202">
        <v>0</v>
      </c>
      <c r="R332" s="202">
        <f t="shared" si="86"/>
        <v>0</v>
      </c>
      <c r="S332" s="202">
        <v>0</v>
      </c>
      <c r="T332" s="203">
        <f t="shared" si="87"/>
        <v>0</v>
      </c>
      <c r="U332" s="35"/>
      <c r="V332" s="35"/>
      <c r="W332" s="35"/>
      <c r="X332" s="35"/>
      <c r="Y332" s="35"/>
      <c r="Z332" s="35"/>
      <c r="AA332" s="35"/>
      <c r="AB332" s="35"/>
      <c r="AC332" s="35"/>
      <c r="AD332" s="35"/>
      <c r="AE332" s="35"/>
      <c r="AR332" s="204" t="s">
        <v>212</v>
      </c>
      <c r="AT332" s="204" t="s">
        <v>208</v>
      </c>
      <c r="AU332" s="204" t="s">
        <v>82</v>
      </c>
      <c r="AY332" s="18" t="s">
        <v>206</v>
      </c>
      <c r="BE332" s="205">
        <f t="shared" si="88"/>
        <v>0</v>
      </c>
      <c r="BF332" s="205">
        <f t="shared" si="89"/>
        <v>0</v>
      </c>
      <c r="BG332" s="205">
        <f t="shared" si="90"/>
        <v>0</v>
      </c>
      <c r="BH332" s="205">
        <f t="shared" si="91"/>
        <v>0</v>
      </c>
      <c r="BI332" s="205">
        <f t="shared" si="92"/>
        <v>0</v>
      </c>
      <c r="BJ332" s="18" t="s">
        <v>80</v>
      </c>
      <c r="BK332" s="205">
        <f t="shared" si="93"/>
        <v>0</v>
      </c>
      <c r="BL332" s="18" t="s">
        <v>212</v>
      </c>
      <c r="BM332" s="204" t="s">
        <v>4056</v>
      </c>
    </row>
    <row r="333" spans="1:65" s="2" customFormat="1" ht="16.5" customHeight="1">
      <c r="A333" s="35"/>
      <c r="B333" s="36"/>
      <c r="C333" s="193" t="s">
        <v>3826</v>
      </c>
      <c r="D333" s="193" t="s">
        <v>208</v>
      </c>
      <c r="E333" s="194" t="s">
        <v>6504</v>
      </c>
      <c r="F333" s="195" t="s">
        <v>6505</v>
      </c>
      <c r="G333" s="196" t="s">
        <v>862</v>
      </c>
      <c r="H333" s="197">
        <v>15</v>
      </c>
      <c r="I333" s="198"/>
      <c r="J333" s="199">
        <f t="shared" si="84"/>
        <v>0</v>
      </c>
      <c r="K333" s="195" t="s">
        <v>19</v>
      </c>
      <c r="L333" s="40"/>
      <c r="M333" s="200" t="s">
        <v>19</v>
      </c>
      <c r="N333" s="201" t="s">
        <v>43</v>
      </c>
      <c r="O333" s="65"/>
      <c r="P333" s="202">
        <f t="shared" si="85"/>
        <v>0</v>
      </c>
      <c r="Q333" s="202">
        <v>0</v>
      </c>
      <c r="R333" s="202">
        <f t="shared" si="86"/>
        <v>0</v>
      </c>
      <c r="S333" s="202">
        <v>0</v>
      </c>
      <c r="T333" s="203">
        <f t="shared" si="87"/>
        <v>0</v>
      </c>
      <c r="U333" s="35"/>
      <c r="V333" s="35"/>
      <c r="W333" s="35"/>
      <c r="X333" s="35"/>
      <c r="Y333" s="35"/>
      <c r="Z333" s="35"/>
      <c r="AA333" s="35"/>
      <c r="AB333" s="35"/>
      <c r="AC333" s="35"/>
      <c r="AD333" s="35"/>
      <c r="AE333" s="35"/>
      <c r="AR333" s="204" t="s">
        <v>212</v>
      </c>
      <c r="AT333" s="204" t="s">
        <v>208</v>
      </c>
      <c r="AU333" s="204" t="s">
        <v>82</v>
      </c>
      <c r="AY333" s="18" t="s">
        <v>206</v>
      </c>
      <c r="BE333" s="205">
        <f t="shared" si="88"/>
        <v>0</v>
      </c>
      <c r="BF333" s="205">
        <f t="shared" si="89"/>
        <v>0</v>
      </c>
      <c r="BG333" s="205">
        <f t="shared" si="90"/>
        <v>0</v>
      </c>
      <c r="BH333" s="205">
        <f t="shared" si="91"/>
        <v>0</v>
      </c>
      <c r="BI333" s="205">
        <f t="shared" si="92"/>
        <v>0</v>
      </c>
      <c r="BJ333" s="18" t="s">
        <v>80</v>
      </c>
      <c r="BK333" s="205">
        <f t="shared" si="93"/>
        <v>0</v>
      </c>
      <c r="BL333" s="18" t="s">
        <v>212</v>
      </c>
      <c r="BM333" s="204" t="s">
        <v>4066</v>
      </c>
    </row>
    <row r="334" spans="1:65" s="2" customFormat="1" ht="21.75" customHeight="1">
      <c r="A334" s="35"/>
      <c r="B334" s="36"/>
      <c r="C334" s="193" t="s">
        <v>3830</v>
      </c>
      <c r="D334" s="193" t="s">
        <v>208</v>
      </c>
      <c r="E334" s="194" t="s">
        <v>6506</v>
      </c>
      <c r="F334" s="195" t="s">
        <v>6507</v>
      </c>
      <c r="G334" s="196" t="s">
        <v>862</v>
      </c>
      <c r="H334" s="197">
        <v>15</v>
      </c>
      <c r="I334" s="198"/>
      <c r="J334" s="199">
        <f t="shared" si="84"/>
        <v>0</v>
      </c>
      <c r="K334" s="195" t="s">
        <v>19</v>
      </c>
      <c r="L334" s="40"/>
      <c r="M334" s="200" t="s">
        <v>19</v>
      </c>
      <c r="N334" s="201" t="s">
        <v>43</v>
      </c>
      <c r="O334" s="65"/>
      <c r="P334" s="202">
        <f t="shared" si="85"/>
        <v>0</v>
      </c>
      <c r="Q334" s="202">
        <v>0</v>
      </c>
      <c r="R334" s="202">
        <f t="shared" si="86"/>
        <v>0</v>
      </c>
      <c r="S334" s="202">
        <v>0</v>
      </c>
      <c r="T334" s="203">
        <f t="shared" si="87"/>
        <v>0</v>
      </c>
      <c r="U334" s="35"/>
      <c r="V334" s="35"/>
      <c r="W334" s="35"/>
      <c r="X334" s="35"/>
      <c r="Y334" s="35"/>
      <c r="Z334" s="35"/>
      <c r="AA334" s="35"/>
      <c r="AB334" s="35"/>
      <c r="AC334" s="35"/>
      <c r="AD334" s="35"/>
      <c r="AE334" s="35"/>
      <c r="AR334" s="204" t="s">
        <v>212</v>
      </c>
      <c r="AT334" s="204" t="s">
        <v>208</v>
      </c>
      <c r="AU334" s="204" t="s">
        <v>82</v>
      </c>
      <c r="AY334" s="18" t="s">
        <v>206</v>
      </c>
      <c r="BE334" s="205">
        <f t="shared" si="88"/>
        <v>0</v>
      </c>
      <c r="BF334" s="205">
        <f t="shared" si="89"/>
        <v>0</v>
      </c>
      <c r="BG334" s="205">
        <f t="shared" si="90"/>
        <v>0</v>
      </c>
      <c r="BH334" s="205">
        <f t="shared" si="91"/>
        <v>0</v>
      </c>
      <c r="BI334" s="205">
        <f t="shared" si="92"/>
        <v>0</v>
      </c>
      <c r="BJ334" s="18" t="s">
        <v>80</v>
      </c>
      <c r="BK334" s="205">
        <f t="shared" si="93"/>
        <v>0</v>
      </c>
      <c r="BL334" s="18" t="s">
        <v>212</v>
      </c>
      <c r="BM334" s="204" t="s">
        <v>4076</v>
      </c>
    </row>
    <row r="335" spans="1:65" s="2" customFormat="1" ht="16.5" customHeight="1">
      <c r="A335" s="35"/>
      <c r="B335" s="36"/>
      <c r="C335" s="193" t="s">
        <v>3834</v>
      </c>
      <c r="D335" s="193" t="s">
        <v>208</v>
      </c>
      <c r="E335" s="194" t="s">
        <v>6508</v>
      </c>
      <c r="F335" s="195" t="s">
        <v>6509</v>
      </c>
      <c r="G335" s="196" t="s">
        <v>862</v>
      </c>
      <c r="H335" s="197">
        <v>1</v>
      </c>
      <c r="I335" s="198"/>
      <c r="J335" s="199">
        <f t="shared" si="84"/>
        <v>0</v>
      </c>
      <c r="K335" s="195" t="s">
        <v>19</v>
      </c>
      <c r="L335" s="40"/>
      <c r="M335" s="200" t="s">
        <v>19</v>
      </c>
      <c r="N335" s="201" t="s">
        <v>43</v>
      </c>
      <c r="O335" s="65"/>
      <c r="P335" s="202">
        <f t="shared" si="85"/>
        <v>0</v>
      </c>
      <c r="Q335" s="202">
        <v>0</v>
      </c>
      <c r="R335" s="202">
        <f t="shared" si="86"/>
        <v>0</v>
      </c>
      <c r="S335" s="202">
        <v>0</v>
      </c>
      <c r="T335" s="203">
        <f t="shared" si="87"/>
        <v>0</v>
      </c>
      <c r="U335" s="35"/>
      <c r="V335" s="35"/>
      <c r="W335" s="35"/>
      <c r="X335" s="35"/>
      <c r="Y335" s="35"/>
      <c r="Z335" s="35"/>
      <c r="AA335" s="35"/>
      <c r="AB335" s="35"/>
      <c r="AC335" s="35"/>
      <c r="AD335" s="35"/>
      <c r="AE335" s="35"/>
      <c r="AR335" s="204" t="s">
        <v>212</v>
      </c>
      <c r="AT335" s="204" t="s">
        <v>208</v>
      </c>
      <c r="AU335" s="204" t="s">
        <v>82</v>
      </c>
      <c r="AY335" s="18" t="s">
        <v>206</v>
      </c>
      <c r="BE335" s="205">
        <f t="shared" si="88"/>
        <v>0</v>
      </c>
      <c r="BF335" s="205">
        <f t="shared" si="89"/>
        <v>0</v>
      </c>
      <c r="BG335" s="205">
        <f t="shared" si="90"/>
        <v>0</v>
      </c>
      <c r="BH335" s="205">
        <f t="shared" si="91"/>
        <v>0</v>
      </c>
      <c r="BI335" s="205">
        <f t="shared" si="92"/>
        <v>0</v>
      </c>
      <c r="BJ335" s="18" t="s">
        <v>80</v>
      </c>
      <c r="BK335" s="205">
        <f t="shared" si="93"/>
        <v>0</v>
      </c>
      <c r="BL335" s="18" t="s">
        <v>212</v>
      </c>
      <c r="BM335" s="204" t="s">
        <v>4085</v>
      </c>
    </row>
    <row r="336" spans="1:65" s="2" customFormat="1" ht="16.5" customHeight="1">
      <c r="A336" s="35"/>
      <c r="B336" s="36"/>
      <c r="C336" s="193" t="s">
        <v>3838</v>
      </c>
      <c r="D336" s="193" t="s">
        <v>208</v>
      </c>
      <c r="E336" s="194" t="s">
        <v>6510</v>
      </c>
      <c r="F336" s="195" t="s">
        <v>6511</v>
      </c>
      <c r="G336" s="196" t="s">
        <v>862</v>
      </c>
      <c r="H336" s="197">
        <v>2</v>
      </c>
      <c r="I336" s="198"/>
      <c r="J336" s="199">
        <f t="shared" si="84"/>
        <v>0</v>
      </c>
      <c r="K336" s="195" t="s">
        <v>19</v>
      </c>
      <c r="L336" s="40"/>
      <c r="M336" s="200" t="s">
        <v>19</v>
      </c>
      <c r="N336" s="201" t="s">
        <v>43</v>
      </c>
      <c r="O336" s="65"/>
      <c r="P336" s="202">
        <f t="shared" si="85"/>
        <v>0</v>
      </c>
      <c r="Q336" s="202">
        <v>0</v>
      </c>
      <c r="R336" s="202">
        <f t="shared" si="86"/>
        <v>0</v>
      </c>
      <c r="S336" s="202">
        <v>0</v>
      </c>
      <c r="T336" s="203">
        <f t="shared" si="87"/>
        <v>0</v>
      </c>
      <c r="U336" s="35"/>
      <c r="V336" s="35"/>
      <c r="W336" s="35"/>
      <c r="X336" s="35"/>
      <c r="Y336" s="35"/>
      <c r="Z336" s="35"/>
      <c r="AA336" s="35"/>
      <c r="AB336" s="35"/>
      <c r="AC336" s="35"/>
      <c r="AD336" s="35"/>
      <c r="AE336" s="35"/>
      <c r="AR336" s="204" t="s">
        <v>212</v>
      </c>
      <c r="AT336" s="204" t="s">
        <v>208</v>
      </c>
      <c r="AU336" s="204" t="s">
        <v>82</v>
      </c>
      <c r="AY336" s="18" t="s">
        <v>206</v>
      </c>
      <c r="BE336" s="205">
        <f t="shared" si="88"/>
        <v>0</v>
      </c>
      <c r="BF336" s="205">
        <f t="shared" si="89"/>
        <v>0</v>
      </c>
      <c r="BG336" s="205">
        <f t="shared" si="90"/>
        <v>0</v>
      </c>
      <c r="BH336" s="205">
        <f t="shared" si="91"/>
        <v>0</v>
      </c>
      <c r="BI336" s="205">
        <f t="shared" si="92"/>
        <v>0</v>
      </c>
      <c r="BJ336" s="18" t="s">
        <v>80</v>
      </c>
      <c r="BK336" s="205">
        <f t="shared" si="93"/>
        <v>0</v>
      </c>
      <c r="BL336" s="18" t="s">
        <v>212</v>
      </c>
      <c r="BM336" s="204" t="s">
        <v>4095</v>
      </c>
    </row>
    <row r="337" spans="1:65" s="2" customFormat="1" ht="16.5" customHeight="1">
      <c r="A337" s="35"/>
      <c r="B337" s="36"/>
      <c r="C337" s="193" t="s">
        <v>3843</v>
      </c>
      <c r="D337" s="193" t="s">
        <v>208</v>
      </c>
      <c r="E337" s="194" t="s">
        <v>6512</v>
      </c>
      <c r="F337" s="195" t="s">
        <v>6513</v>
      </c>
      <c r="G337" s="196" t="s">
        <v>862</v>
      </c>
      <c r="H337" s="197">
        <v>1</v>
      </c>
      <c r="I337" s="198"/>
      <c r="J337" s="199">
        <f t="shared" si="84"/>
        <v>0</v>
      </c>
      <c r="K337" s="195" t="s">
        <v>19</v>
      </c>
      <c r="L337" s="40"/>
      <c r="M337" s="200" t="s">
        <v>19</v>
      </c>
      <c r="N337" s="201" t="s">
        <v>43</v>
      </c>
      <c r="O337" s="65"/>
      <c r="P337" s="202">
        <f t="shared" si="85"/>
        <v>0</v>
      </c>
      <c r="Q337" s="202">
        <v>0</v>
      </c>
      <c r="R337" s="202">
        <f t="shared" si="86"/>
        <v>0</v>
      </c>
      <c r="S337" s="202">
        <v>0</v>
      </c>
      <c r="T337" s="203">
        <f t="shared" si="87"/>
        <v>0</v>
      </c>
      <c r="U337" s="35"/>
      <c r="V337" s="35"/>
      <c r="W337" s="35"/>
      <c r="X337" s="35"/>
      <c r="Y337" s="35"/>
      <c r="Z337" s="35"/>
      <c r="AA337" s="35"/>
      <c r="AB337" s="35"/>
      <c r="AC337" s="35"/>
      <c r="AD337" s="35"/>
      <c r="AE337" s="35"/>
      <c r="AR337" s="204" t="s">
        <v>212</v>
      </c>
      <c r="AT337" s="204" t="s">
        <v>208</v>
      </c>
      <c r="AU337" s="204" t="s">
        <v>82</v>
      </c>
      <c r="AY337" s="18" t="s">
        <v>206</v>
      </c>
      <c r="BE337" s="205">
        <f t="shared" si="88"/>
        <v>0</v>
      </c>
      <c r="BF337" s="205">
        <f t="shared" si="89"/>
        <v>0</v>
      </c>
      <c r="BG337" s="205">
        <f t="shared" si="90"/>
        <v>0</v>
      </c>
      <c r="BH337" s="205">
        <f t="shared" si="91"/>
        <v>0</v>
      </c>
      <c r="BI337" s="205">
        <f t="shared" si="92"/>
        <v>0</v>
      </c>
      <c r="BJ337" s="18" t="s">
        <v>80</v>
      </c>
      <c r="BK337" s="205">
        <f t="shared" si="93"/>
        <v>0</v>
      </c>
      <c r="BL337" s="18" t="s">
        <v>212</v>
      </c>
      <c r="BM337" s="204" t="s">
        <v>4105</v>
      </c>
    </row>
    <row r="338" spans="1:65" s="2" customFormat="1" ht="16.5" customHeight="1">
      <c r="A338" s="35"/>
      <c r="B338" s="36"/>
      <c r="C338" s="193" t="s">
        <v>3848</v>
      </c>
      <c r="D338" s="193" t="s">
        <v>208</v>
      </c>
      <c r="E338" s="194" t="s">
        <v>6514</v>
      </c>
      <c r="F338" s="195" t="s">
        <v>6515</v>
      </c>
      <c r="G338" s="196" t="s">
        <v>862</v>
      </c>
      <c r="H338" s="197">
        <v>2</v>
      </c>
      <c r="I338" s="198"/>
      <c r="J338" s="199">
        <f t="shared" si="84"/>
        <v>0</v>
      </c>
      <c r="K338" s="195" t="s">
        <v>19</v>
      </c>
      <c r="L338" s="40"/>
      <c r="M338" s="200" t="s">
        <v>19</v>
      </c>
      <c r="N338" s="201" t="s">
        <v>43</v>
      </c>
      <c r="O338" s="65"/>
      <c r="P338" s="202">
        <f t="shared" si="85"/>
        <v>0</v>
      </c>
      <c r="Q338" s="202">
        <v>0</v>
      </c>
      <c r="R338" s="202">
        <f t="shared" si="86"/>
        <v>0</v>
      </c>
      <c r="S338" s="202">
        <v>0</v>
      </c>
      <c r="T338" s="203">
        <f t="shared" si="87"/>
        <v>0</v>
      </c>
      <c r="U338" s="35"/>
      <c r="V338" s="35"/>
      <c r="W338" s="35"/>
      <c r="X338" s="35"/>
      <c r="Y338" s="35"/>
      <c r="Z338" s="35"/>
      <c r="AA338" s="35"/>
      <c r="AB338" s="35"/>
      <c r="AC338" s="35"/>
      <c r="AD338" s="35"/>
      <c r="AE338" s="35"/>
      <c r="AR338" s="204" t="s">
        <v>212</v>
      </c>
      <c r="AT338" s="204" t="s">
        <v>208</v>
      </c>
      <c r="AU338" s="204" t="s">
        <v>82</v>
      </c>
      <c r="AY338" s="18" t="s">
        <v>206</v>
      </c>
      <c r="BE338" s="205">
        <f t="shared" si="88"/>
        <v>0</v>
      </c>
      <c r="BF338" s="205">
        <f t="shared" si="89"/>
        <v>0</v>
      </c>
      <c r="BG338" s="205">
        <f t="shared" si="90"/>
        <v>0</v>
      </c>
      <c r="BH338" s="205">
        <f t="shared" si="91"/>
        <v>0</v>
      </c>
      <c r="BI338" s="205">
        <f t="shared" si="92"/>
        <v>0</v>
      </c>
      <c r="BJ338" s="18" t="s">
        <v>80</v>
      </c>
      <c r="BK338" s="205">
        <f t="shared" si="93"/>
        <v>0</v>
      </c>
      <c r="BL338" s="18" t="s">
        <v>212</v>
      </c>
      <c r="BM338" s="204" t="s">
        <v>4115</v>
      </c>
    </row>
    <row r="339" spans="1:65" s="2" customFormat="1" ht="16.5" customHeight="1">
      <c r="A339" s="35"/>
      <c r="B339" s="36"/>
      <c r="C339" s="193" t="s">
        <v>3853</v>
      </c>
      <c r="D339" s="193" t="s">
        <v>208</v>
      </c>
      <c r="E339" s="194" t="s">
        <v>6516</v>
      </c>
      <c r="F339" s="195" t="s">
        <v>6517</v>
      </c>
      <c r="G339" s="196" t="s">
        <v>862</v>
      </c>
      <c r="H339" s="197">
        <v>16</v>
      </c>
      <c r="I339" s="198"/>
      <c r="J339" s="199">
        <f t="shared" si="84"/>
        <v>0</v>
      </c>
      <c r="K339" s="195" t="s">
        <v>19</v>
      </c>
      <c r="L339" s="40"/>
      <c r="M339" s="200" t="s">
        <v>19</v>
      </c>
      <c r="N339" s="201" t="s">
        <v>43</v>
      </c>
      <c r="O339" s="65"/>
      <c r="P339" s="202">
        <f t="shared" si="85"/>
        <v>0</v>
      </c>
      <c r="Q339" s="202">
        <v>0</v>
      </c>
      <c r="R339" s="202">
        <f t="shared" si="86"/>
        <v>0</v>
      </c>
      <c r="S339" s="202">
        <v>0</v>
      </c>
      <c r="T339" s="203">
        <f t="shared" si="87"/>
        <v>0</v>
      </c>
      <c r="U339" s="35"/>
      <c r="V339" s="35"/>
      <c r="W339" s="35"/>
      <c r="X339" s="35"/>
      <c r="Y339" s="35"/>
      <c r="Z339" s="35"/>
      <c r="AA339" s="35"/>
      <c r="AB339" s="35"/>
      <c r="AC339" s="35"/>
      <c r="AD339" s="35"/>
      <c r="AE339" s="35"/>
      <c r="AR339" s="204" t="s">
        <v>212</v>
      </c>
      <c r="AT339" s="204" t="s">
        <v>208</v>
      </c>
      <c r="AU339" s="204" t="s">
        <v>82</v>
      </c>
      <c r="AY339" s="18" t="s">
        <v>206</v>
      </c>
      <c r="BE339" s="205">
        <f t="shared" si="88"/>
        <v>0</v>
      </c>
      <c r="BF339" s="205">
        <f t="shared" si="89"/>
        <v>0</v>
      </c>
      <c r="BG339" s="205">
        <f t="shared" si="90"/>
        <v>0</v>
      </c>
      <c r="BH339" s="205">
        <f t="shared" si="91"/>
        <v>0</v>
      </c>
      <c r="BI339" s="205">
        <f t="shared" si="92"/>
        <v>0</v>
      </c>
      <c r="BJ339" s="18" t="s">
        <v>80</v>
      </c>
      <c r="BK339" s="205">
        <f t="shared" si="93"/>
        <v>0</v>
      </c>
      <c r="BL339" s="18" t="s">
        <v>212</v>
      </c>
      <c r="BM339" s="204" t="s">
        <v>4124</v>
      </c>
    </row>
    <row r="340" spans="1:65" s="2" customFormat="1" ht="16.5" customHeight="1">
      <c r="A340" s="35"/>
      <c r="B340" s="36"/>
      <c r="C340" s="193" t="s">
        <v>3858</v>
      </c>
      <c r="D340" s="193" t="s">
        <v>208</v>
      </c>
      <c r="E340" s="194" t="s">
        <v>6518</v>
      </c>
      <c r="F340" s="195" t="s">
        <v>6519</v>
      </c>
      <c r="G340" s="196" t="s">
        <v>862</v>
      </c>
      <c r="H340" s="197">
        <v>16</v>
      </c>
      <c r="I340" s="198"/>
      <c r="J340" s="199">
        <f t="shared" si="84"/>
        <v>0</v>
      </c>
      <c r="K340" s="195" t="s">
        <v>19</v>
      </c>
      <c r="L340" s="40"/>
      <c r="M340" s="200" t="s">
        <v>19</v>
      </c>
      <c r="N340" s="201" t="s">
        <v>43</v>
      </c>
      <c r="O340" s="65"/>
      <c r="P340" s="202">
        <f t="shared" si="85"/>
        <v>0</v>
      </c>
      <c r="Q340" s="202">
        <v>0</v>
      </c>
      <c r="R340" s="202">
        <f t="shared" si="86"/>
        <v>0</v>
      </c>
      <c r="S340" s="202">
        <v>0</v>
      </c>
      <c r="T340" s="203">
        <f t="shared" si="87"/>
        <v>0</v>
      </c>
      <c r="U340" s="35"/>
      <c r="V340" s="35"/>
      <c r="W340" s="35"/>
      <c r="X340" s="35"/>
      <c r="Y340" s="35"/>
      <c r="Z340" s="35"/>
      <c r="AA340" s="35"/>
      <c r="AB340" s="35"/>
      <c r="AC340" s="35"/>
      <c r="AD340" s="35"/>
      <c r="AE340" s="35"/>
      <c r="AR340" s="204" t="s">
        <v>212</v>
      </c>
      <c r="AT340" s="204" t="s">
        <v>208</v>
      </c>
      <c r="AU340" s="204" t="s">
        <v>82</v>
      </c>
      <c r="AY340" s="18" t="s">
        <v>206</v>
      </c>
      <c r="BE340" s="205">
        <f t="shared" si="88"/>
        <v>0</v>
      </c>
      <c r="BF340" s="205">
        <f t="shared" si="89"/>
        <v>0</v>
      </c>
      <c r="BG340" s="205">
        <f t="shared" si="90"/>
        <v>0</v>
      </c>
      <c r="BH340" s="205">
        <f t="shared" si="91"/>
        <v>0</v>
      </c>
      <c r="BI340" s="205">
        <f t="shared" si="92"/>
        <v>0</v>
      </c>
      <c r="BJ340" s="18" t="s">
        <v>80</v>
      </c>
      <c r="BK340" s="205">
        <f t="shared" si="93"/>
        <v>0</v>
      </c>
      <c r="BL340" s="18" t="s">
        <v>212</v>
      </c>
      <c r="BM340" s="204" t="s">
        <v>4135</v>
      </c>
    </row>
    <row r="341" spans="1:65" s="2" customFormat="1" ht="16.5" customHeight="1">
      <c r="A341" s="35"/>
      <c r="B341" s="36"/>
      <c r="C341" s="193" t="s">
        <v>3862</v>
      </c>
      <c r="D341" s="193" t="s">
        <v>208</v>
      </c>
      <c r="E341" s="194" t="s">
        <v>6520</v>
      </c>
      <c r="F341" s="195" t="s">
        <v>6521</v>
      </c>
      <c r="G341" s="196" t="s">
        <v>862</v>
      </c>
      <c r="H341" s="197">
        <v>16</v>
      </c>
      <c r="I341" s="198"/>
      <c r="J341" s="199">
        <f t="shared" si="84"/>
        <v>0</v>
      </c>
      <c r="K341" s="195" t="s">
        <v>19</v>
      </c>
      <c r="L341" s="40"/>
      <c r="M341" s="200" t="s">
        <v>19</v>
      </c>
      <c r="N341" s="201" t="s">
        <v>43</v>
      </c>
      <c r="O341" s="65"/>
      <c r="P341" s="202">
        <f t="shared" si="85"/>
        <v>0</v>
      </c>
      <c r="Q341" s="202">
        <v>0</v>
      </c>
      <c r="R341" s="202">
        <f t="shared" si="86"/>
        <v>0</v>
      </c>
      <c r="S341" s="202">
        <v>0</v>
      </c>
      <c r="T341" s="203">
        <f t="shared" si="87"/>
        <v>0</v>
      </c>
      <c r="U341" s="35"/>
      <c r="V341" s="35"/>
      <c r="W341" s="35"/>
      <c r="X341" s="35"/>
      <c r="Y341" s="35"/>
      <c r="Z341" s="35"/>
      <c r="AA341" s="35"/>
      <c r="AB341" s="35"/>
      <c r="AC341" s="35"/>
      <c r="AD341" s="35"/>
      <c r="AE341" s="35"/>
      <c r="AR341" s="204" t="s">
        <v>212</v>
      </c>
      <c r="AT341" s="204" t="s">
        <v>208</v>
      </c>
      <c r="AU341" s="204" t="s">
        <v>82</v>
      </c>
      <c r="AY341" s="18" t="s">
        <v>206</v>
      </c>
      <c r="BE341" s="205">
        <f t="shared" si="88"/>
        <v>0</v>
      </c>
      <c r="BF341" s="205">
        <f t="shared" si="89"/>
        <v>0</v>
      </c>
      <c r="BG341" s="205">
        <f t="shared" si="90"/>
        <v>0</v>
      </c>
      <c r="BH341" s="205">
        <f t="shared" si="91"/>
        <v>0</v>
      </c>
      <c r="BI341" s="205">
        <f t="shared" si="92"/>
        <v>0</v>
      </c>
      <c r="BJ341" s="18" t="s">
        <v>80</v>
      </c>
      <c r="BK341" s="205">
        <f t="shared" si="93"/>
        <v>0</v>
      </c>
      <c r="BL341" s="18" t="s">
        <v>212</v>
      </c>
      <c r="BM341" s="204" t="s">
        <v>4144</v>
      </c>
    </row>
    <row r="342" spans="1:65" s="2" customFormat="1" ht="16.5" customHeight="1">
      <c r="A342" s="35"/>
      <c r="B342" s="36"/>
      <c r="C342" s="193" t="s">
        <v>342</v>
      </c>
      <c r="D342" s="193" t="s">
        <v>208</v>
      </c>
      <c r="E342" s="194" t="s">
        <v>6522</v>
      </c>
      <c r="F342" s="195" t="s">
        <v>6523</v>
      </c>
      <c r="G342" s="196" t="s">
        <v>862</v>
      </c>
      <c r="H342" s="197">
        <v>5</v>
      </c>
      <c r="I342" s="198"/>
      <c r="J342" s="199">
        <f t="shared" si="84"/>
        <v>0</v>
      </c>
      <c r="K342" s="195" t="s">
        <v>19</v>
      </c>
      <c r="L342" s="40"/>
      <c r="M342" s="200" t="s">
        <v>19</v>
      </c>
      <c r="N342" s="201" t="s">
        <v>43</v>
      </c>
      <c r="O342" s="65"/>
      <c r="P342" s="202">
        <f t="shared" si="85"/>
        <v>0</v>
      </c>
      <c r="Q342" s="202">
        <v>0</v>
      </c>
      <c r="R342" s="202">
        <f t="shared" si="86"/>
        <v>0</v>
      </c>
      <c r="S342" s="202">
        <v>0</v>
      </c>
      <c r="T342" s="203">
        <f t="shared" si="87"/>
        <v>0</v>
      </c>
      <c r="U342" s="35"/>
      <c r="V342" s="35"/>
      <c r="W342" s="35"/>
      <c r="X342" s="35"/>
      <c r="Y342" s="35"/>
      <c r="Z342" s="35"/>
      <c r="AA342" s="35"/>
      <c r="AB342" s="35"/>
      <c r="AC342" s="35"/>
      <c r="AD342" s="35"/>
      <c r="AE342" s="35"/>
      <c r="AR342" s="204" t="s">
        <v>212</v>
      </c>
      <c r="AT342" s="204" t="s">
        <v>208</v>
      </c>
      <c r="AU342" s="204" t="s">
        <v>82</v>
      </c>
      <c r="AY342" s="18" t="s">
        <v>206</v>
      </c>
      <c r="BE342" s="205">
        <f t="shared" si="88"/>
        <v>0</v>
      </c>
      <c r="BF342" s="205">
        <f t="shared" si="89"/>
        <v>0</v>
      </c>
      <c r="BG342" s="205">
        <f t="shared" si="90"/>
        <v>0</v>
      </c>
      <c r="BH342" s="205">
        <f t="shared" si="91"/>
        <v>0</v>
      </c>
      <c r="BI342" s="205">
        <f t="shared" si="92"/>
        <v>0</v>
      </c>
      <c r="BJ342" s="18" t="s">
        <v>80</v>
      </c>
      <c r="BK342" s="205">
        <f t="shared" si="93"/>
        <v>0</v>
      </c>
      <c r="BL342" s="18" t="s">
        <v>212</v>
      </c>
      <c r="BM342" s="204" t="s">
        <v>4157</v>
      </c>
    </row>
    <row r="343" spans="1:65" s="2" customFormat="1" ht="16.5" customHeight="1">
      <c r="A343" s="35"/>
      <c r="B343" s="36"/>
      <c r="C343" s="193" t="s">
        <v>3871</v>
      </c>
      <c r="D343" s="193" t="s">
        <v>208</v>
      </c>
      <c r="E343" s="194" t="s">
        <v>6524</v>
      </c>
      <c r="F343" s="195" t="s">
        <v>6525</v>
      </c>
      <c r="G343" s="196" t="s">
        <v>862</v>
      </c>
      <c r="H343" s="197">
        <v>5</v>
      </c>
      <c r="I343" s="198"/>
      <c r="J343" s="199">
        <f t="shared" si="84"/>
        <v>0</v>
      </c>
      <c r="K343" s="195" t="s">
        <v>19</v>
      </c>
      <c r="L343" s="40"/>
      <c r="M343" s="200" t="s">
        <v>19</v>
      </c>
      <c r="N343" s="201" t="s">
        <v>43</v>
      </c>
      <c r="O343" s="65"/>
      <c r="P343" s="202">
        <f t="shared" si="85"/>
        <v>0</v>
      </c>
      <c r="Q343" s="202">
        <v>0</v>
      </c>
      <c r="R343" s="202">
        <f t="shared" si="86"/>
        <v>0</v>
      </c>
      <c r="S343" s="202">
        <v>0</v>
      </c>
      <c r="T343" s="203">
        <f t="shared" si="87"/>
        <v>0</v>
      </c>
      <c r="U343" s="35"/>
      <c r="V343" s="35"/>
      <c r="W343" s="35"/>
      <c r="X343" s="35"/>
      <c r="Y343" s="35"/>
      <c r="Z343" s="35"/>
      <c r="AA343" s="35"/>
      <c r="AB343" s="35"/>
      <c r="AC343" s="35"/>
      <c r="AD343" s="35"/>
      <c r="AE343" s="35"/>
      <c r="AR343" s="204" t="s">
        <v>212</v>
      </c>
      <c r="AT343" s="204" t="s">
        <v>208</v>
      </c>
      <c r="AU343" s="204" t="s">
        <v>82</v>
      </c>
      <c r="AY343" s="18" t="s">
        <v>206</v>
      </c>
      <c r="BE343" s="205">
        <f t="shared" si="88"/>
        <v>0</v>
      </c>
      <c r="BF343" s="205">
        <f t="shared" si="89"/>
        <v>0</v>
      </c>
      <c r="BG343" s="205">
        <f t="shared" si="90"/>
        <v>0</v>
      </c>
      <c r="BH343" s="205">
        <f t="shared" si="91"/>
        <v>0</v>
      </c>
      <c r="BI343" s="205">
        <f t="shared" si="92"/>
        <v>0</v>
      </c>
      <c r="BJ343" s="18" t="s">
        <v>80</v>
      </c>
      <c r="BK343" s="205">
        <f t="shared" si="93"/>
        <v>0</v>
      </c>
      <c r="BL343" s="18" t="s">
        <v>212</v>
      </c>
      <c r="BM343" s="204" t="s">
        <v>4166</v>
      </c>
    </row>
    <row r="344" spans="1:65" s="2" customFormat="1" ht="16.5" customHeight="1">
      <c r="A344" s="35"/>
      <c r="B344" s="36"/>
      <c r="C344" s="193" t="s">
        <v>3876</v>
      </c>
      <c r="D344" s="193" t="s">
        <v>208</v>
      </c>
      <c r="E344" s="194" t="s">
        <v>6526</v>
      </c>
      <c r="F344" s="195" t="s">
        <v>6527</v>
      </c>
      <c r="G344" s="196" t="s">
        <v>862</v>
      </c>
      <c r="H344" s="197">
        <v>33</v>
      </c>
      <c r="I344" s="198"/>
      <c r="J344" s="199">
        <f t="shared" si="84"/>
        <v>0</v>
      </c>
      <c r="K344" s="195" t="s">
        <v>19</v>
      </c>
      <c r="L344" s="40"/>
      <c r="M344" s="200" t="s">
        <v>19</v>
      </c>
      <c r="N344" s="201" t="s">
        <v>43</v>
      </c>
      <c r="O344" s="65"/>
      <c r="P344" s="202">
        <f t="shared" si="85"/>
        <v>0</v>
      </c>
      <c r="Q344" s="202">
        <v>0</v>
      </c>
      <c r="R344" s="202">
        <f t="shared" si="86"/>
        <v>0</v>
      </c>
      <c r="S344" s="202">
        <v>0</v>
      </c>
      <c r="T344" s="203">
        <f t="shared" si="87"/>
        <v>0</v>
      </c>
      <c r="U344" s="35"/>
      <c r="V344" s="35"/>
      <c r="W344" s="35"/>
      <c r="X344" s="35"/>
      <c r="Y344" s="35"/>
      <c r="Z344" s="35"/>
      <c r="AA344" s="35"/>
      <c r="AB344" s="35"/>
      <c r="AC344" s="35"/>
      <c r="AD344" s="35"/>
      <c r="AE344" s="35"/>
      <c r="AR344" s="204" t="s">
        <v>212</v>
      </c>
      <c r="AT344" s="204" t="s">
        <v>208</v>
      </c>
      <c r="AU344" s="204" t="s">
        <v>82</v>
      </c>
      <c r="AY344" s="18" t="s">
        <v>206</v>
      </c>
      <c r="BE344" s="205">
        <f t="shared" si="88"/>
        <v>0</v>
      </c>
      <c r="BF344" s="205">
        <f t="shared" si="89"/>
        <v>0</v>
      </c>
      <c r="BG344" s="205">
        <f t="shared" si="90"/>
        <v>0</v>
      </c>
      <c r="BH344" s="205">
        <f t="shared" si="91"/>
        <v>0</v>
      </c>
      <c r="BI344" s="205">
        <f t="shared" si="92"/>
        <v>0</v>
      </c>
      <c r="BJ344" s="18" t="s">
        <v>80</v>
      </c>
      <c r="BK344" s="205">
        <f t="shared" si="93"/>
        <v>0</v>
      </c>
      <c r="BL344" s="18" t="s">
        <v>212</v>
      </c>
      <c r="BM344" s="204" t="s">
        <v>4175</v>
      </c>
    </row>
    <row r="345" spans="1:65" s="2" customFormat="1" ht="16.5" customHeight="1">
      <c r="A345" s="35"/>
      <c r="B345" s="36"/>
      <c r="C345" s="193" t="s">
        <v>3881</v>
      </c>
      <c r="D345" s="193" t="s">
        <v>208</v>
      </c>
      <c r="E345" s="194" t="s">
        <v>6528</v>
      </c>
      <c r="F345" s="195" t="s">
        <v>6529</v>
      </c>
      <c r="G345" s="196" t="s">
        <v>862</v>
      </c>
      <c r="H345" s="197">
        <v>7</v>
      </c>
      <c r="I345" s="198"/>
      <c r="J345" s="199">
        <f t="shared" si="84"/>
        <v>0</v>
      </c>
      <c r="K345" s="195" t="s">
        <v>19</v>
      </c>
      <c r="L345" s="40"/>
      <c r="M345" s="200" t="s">
        <v>19</v>
      </c>
      <c r="N345" s="201" t="s">
        <v>43</v>
      </c>
      <c r="O345" s="65"/>
      <c r="P345" s="202">
        <f t="shared" si="85"/>
        <v>0</v>
      </c>
      <c r="Q345" s="202">
        <v>0</v>
      </c>
      <c r="R345" s="202">
        <f t="shared" si="86"/>
        <v>0</v>
      </c>
      <c r="S345" s="202">
        <v>0</v>
      </c>
      <c r="T345" s="203">
        <f t="shared" si="87"/>
        <v>0</v>
      </c>
      <c r="U345" s="35"/>
      <c r="V345" s="35"/>
      <c r="W345" s="35"/>
      <c r="X345" s="35"/>
      <c r="Y345" s="35"/>
      <c r="Z345" s="35"/>
      <c r="AA345" s="35"/>
      <c r="AB345" s="35"/>
      <c r="AC345" s="35"/>
      <c r="AD345" s="35"/>
      <c r="AE345" s="35"/>
      <c r="AR345" s="204" t="s">
        <v>212</v>
      </c>
      <c r="AT345" s="204" t="s">
        <v>208</v>
      </c>
      <c r="AU345" s="204" t="s">
        <v>82</v>
      </c>
      <c r="AY345" s="18" t="s">
        <v>206</v>
      </c>
      <c r="BE345" s="205">
        <f t="shared" si="88"/>
        <v>0</v>
      </c>
      <c r="BF345" s="205">
        <f t="shared" si="89"/>
        <v>0</v>
      </c>
      <c r="BG345" s="205">
        <f t="shared" si="90"/>
        <v>0</v>
      </c>
      <c r="BH345" s="205">
        <f t="shared" si="91"/>
        <v>0</v>
      </c>
      <c r="BI345" s="205">
        <f t="shared" si="92"/>
        <v>0</v>
      </c>
      <c r="BJ345" s="18" t="s">
        <v>80</v>
      </c>
      <c r="BK345" s="205">
        <f t="shared" si="93"/>
        <v>0</v>
      </c>
      <c r="BL345" s="18" t="s">
        <v>212</v>
      </c>
      <c r="BM345" s="204" t="s">
        <v>4183</v>
      </c>
    </row>
    <row r="346" spans="1:65" s="2" customFormat="1" ht="16.5" customHeight="1">
      <c r="A346" s="35"/>
      <c r="B346" s="36"/>
      <c r="C346" s="193" t="s">
        <v>3885</v>
      </c>
      <c r="D346" s="193" t="s">
        <v>208</v>
      </c>
      <c r="E346" s="194" t="s">
        <v>6530</v>
      </c>
      <c r="F346" s="195" t="s">
        <v>6531</v>
      </c>
      <c r="G346" s="196" t="s">
        <v>862</v>
      </c>
      <c r="H346" s="197">
        <v>10</v>
      </c>
      <c r="I346" s="198"/>
      <c r="J346" s="199">
        <f t="shared" si="84"/>
        <v>0</v>
      </c>
      <c r="K346" s="195" t="s">
        <v>19</v>
      </c>
      <c r="L346" s="40"/>
      <c r="M346" s="200" t="s">
        <v>19</v>
      </c>
      <c r="N346" s="201" t="s">
        <v>43</v>
      </c>
      <c r="O346" s="65"/>
      <c r="P346" s="202">
        <f t="shared" si="85"/>
        <v>0</v>
      </c>
      <c r="Q346" s="202">
        <v>0</v>
      </c>
      <c r="R346" s="202">
        <f t="shared" si="86"/>
        <v>0</v>
      </c>
      <c r="S346" s="202">
        <v>0</v>
      </c>
      <c r="T346" s="203">
        <f t="shared" si="87"/>
        <v>0</v>
      </c>
      <c r="U346" s="35"/>
      <c r="V346" s="35"/>
      <c r="W346" s="35"/>
      <c r="X346" s="35"/>
      <c r="Y346" s="35"/>
      <c r="Z346" s="35"/>
      <c r="AA346" s="35"/>
      <c r="AB346" s="35"/>
      <c r="AC346" s="35"/>
      <c r="AD346" s="35"/>
      <c r="AE346" s="35"/>
      <c r="AR346" s="204" t="s">
        <v>212</v>
      </c>
      <c r="AT346" s="204" t="s">
        <v>208</v>
      </c>
      <c r="AU346" s="204" t="s">
        <v>82</v>
      </c>
      <c r="AY346" s="18" t="s">
        <v>206</v>
      </c>
      <c r="BE346" s="205">
        <f t="shared" si="88"/>
        <v>0</v>
      </c>
      <c r="BF346" s="205">
        <f t="shared" si="89"/>
        <v>0</v>
      </c>
      <c r="BG346" s="205">
        <f t="shared" si="90"/>
        <v>0</v>
      </c>
      <c r="BH346" s="205">
        <f t="shared" si="91"/>
        <v>0</v>
      </c>
      <c r="BI346" s="205">
        <f t="shared" si="92"/>
        <v>0</v>
      </c>
      <c r="BJ346" s="18" t="s">
        <v>80</v>
      </c>
      <c r="BK346" s="205">
        <f t="shared" si="93"/>
        <v>0</v>
      </c>
      <c r="BL346" s="18" t="s">
        <v>212</v>
      </c>
      <c r="BM346" s="204" t="s">
        <v>4191</v>
      </c>
    </row>
    <row r="347" spans="1:65" s="2" customFormat="1" ht="16.5" customHeight="1">
      <c r="A347" s="35"/>
      <c r="B347" s="36"/>
      <c r="C347" s="193" t="s">
        <v>3889</v>
      </c>
      <c r="D347" s="193" t="s">
        <v>208</v>
      </c>
      <c r="E347" s="194" t="s">
        <v>6532</v>
      </c>
      <c r="F347" s="195" t="s">
        <v>6533</v>
      </c>
      <c r="G347" s="196" t="s">
        <v>862</v>
      </c>
      <c r="H347" s="197">
        <v>1</v>
      </c>
      <c r="I347" s="198"/>
      <c r="J347" s="199">
        <f t="shared" si="84"/>
        <v>0</v>
      </c>
      <c r="K347" s="195" t="s">
        <v>19</v>
      </c>
      <c r="L347" s="40"/>
      <c r="M347" s="200" t="s">
        <v>19</v>
      </c>
      <c r="N347" s="201" t="s">
        <v>43</v>
      </c>
      <c r="O347" s="65"/>
      <c r="P347" s="202">
        <f t="shared" si="85"/>
        <v>0</v>
      </c>
      <c r="Q347" s="202">
        <v>0</v>
      </c>
      <c r="R347" s="202">
        <f t="shared" si="86"/>
        <v>0</v>
      </c>
      <c r="S347" s="202">
        <v>0</v>
      </c>
      <c r="T347" s="203">
        <f t="shared" si="87"/>
        <v>0</v>
      </c>
      <c r="U347" s="35"/>
      <c r="V347" s="35"/>
      <c r="W347" s="35"/>
      <c r="X347" s="35"/>
      <c r="Y347" s="35"/>
      <c r="Z347" s="35"/>
      <c r="AA347" s="35"/>
      <c r="AB347" s="35"/>
      <c r="AC347" s="35"/>
      <c r="AD347" s="35"/>
      <c r="AE347" s="35"/>
      <c r="AR347" s="204" t="s">
        <v>212</v>
      </c>
      <c r="AT347" s="204" t="s">
        <v>208</v>
      </c>
      <c r="AU347" s="204" t="s">
        <v>82</v>
      </c>
      <c r="AY347" s="18" t="s">
        <v>206</v>
      </c>
      <c r="BE347" s="205">
        <f t="shared" si="88"/>
        <v>0</v>
      </c>
      <c r="BF347" s="205">
        <f t="shared" si="89"/>
        <v>0</v>
      </c>
      <c r="BG347" s="205">
        <f t="shared" si="90"/>
        <v>0</v>
      </c>
      <c r="BH347" s="205">
        <f t="shared" si="91"/>
        <v>0</v>
      </c>
      <c r="BI347" s="205">
        <f t="shared" si="92"/>
        <v>0</v>
      </c>
      <c r="BJ347" s="18" t="s">
        <v>80</v>
      </c>
      <c r="BK347" s="205">
        <f t="shared" si="93"/>
        <v>0</v>
      </c>
      <c r="BL347" s="18" t="s">
        <v>212</v>
      </c>
      <c r="BM347" s="204" t="s">
        <v>4199</v>
      </c>
    </row>
    <row r="348" spans="1:65" s="2" customFormat="1" ht="16.5" customHeight="1">
      <c r="A348" s="35"/>
      <c r="B348" s="36"/>
      <c r="C348" s="193" t="s">
        <v>3895</v>
      </c>
      <c r="D348" s="193" t="s">
        <v>208</v>
      </c>
      <c r="E348" s="194" t="s">
        <v>6534</v>
      </c>
      <c r="F348" s="195" t="s">
        <v>6535</v>
      </c>
      <c r="G348" s="196" t="s">
        <v>862</v>
      </c>
      <c r="H348" s="197">
        <v>27</v>
      </c>
      <c r="I348" s="198"/>
      <c r="J348" s="199">
        <f t="shared" si="84"/>
        <v>0</v>
      </c>
      <c r="K348" s="195" t="s">
        <v>19</v>
      </c>
      <c r="L348" s="40"/>
      <c r="M348" s="200" t="s">
        <v>19</v>
      </c>
      <c r="N348" s="201" t="s">
        <v>43</v>
      </c>
      <c r="O348" s="65"/>
      <c r="P348" s="202">
        <f t="shared" si="85"/>
        <v>0</v>
      </c>
      <c r="Q348" s="202">
        <v>0</v>
      </c>
      <c r="R348" s="202">
        <f t="shared" si="86"/>
        <v>0</v>
      </c>
      <c r="S348" s="202">
        <v>0</v>
      </c>
      <c r="T348" s="203">
        <f t="shared" si="87"/>
        <v>0</v>
      </c>
      <c r="U348" s="35"/>
      <c r="V348" s="35"/>
      <c r="W348" s="35"/>
      <c r="X348" s="35"/>
      <c r="Y348" s="35"/>
      <c r="Z348" s="35"/>
      <c r="AA348" s="35"/>
      <c r="AB348" s="35"/>
      <c r="AC348" s="35"/>
      <c r="AD348" s="35"/>
      <c r="AE348" s="35"/>
      <c r="AR348" s="204" t="s">
        <v>212</v>
      </c>
      <c r="AT348" s="204" t="s">
        <v>208</v>
      </c>
      <c r="AU348" s="204" t="s">
        <v>82</v>
      </c>
      <c r="AY348" s="18" t="s">
        <v>206</v>
      </c>
      <c r="BE348" s="205">
        <f t="shared" si="88"/>
        <v>0</v>
      </c>
      <c r="BF348" s="205">
        <f t="shared" si="89"/>
        <v>0</v>
      </c>
      <c r="BG348" s="205">
        <f t="shared" si="90"/>
        <v>0</v>
      </c>
      <c r="BH348" s="205">
        <f t="shared" si="91"/>
        <v>0</v>
      </c>
      <c r="BI348" s="205">
        <f t="shared" si="92"/>
        <v>0</v>
      </c>
      <c r="BJ348" s="18" t="s">
        <v>80</v>
      </c>
      <c r="BK348" s="205">
        <f t="shared" si="93"/>
        <v>0</v>
      </c>
      <c r="BL348" s="18" t="s">
        <v>212</v>
      </c>
      <c r="BM348" s="204" t="s">
        <v>4208</v>
      </c>
    </row>
    <row r="349" spans="1:65" s="2" customFormat="1" ht="21.75" customHeight="1">
      <c r="A349" s="35"/>
      <c r="B349" s="36"/>
      <c r="C349" s="193" t="s">
        <v>3900</v>
      </c>
      <c r="D349" s="193" t="s">
        <v>208</v>
      </c>
      <c r="E349" s="194" t="s">
        <v>6536</v>
      </c>
      <c r="F349" s="195" t="s">
        <v>6537</v>
      </c>
      <c r="G349" s="196" t="s">
        <v>862</v>
      </c>
      <c r="H349" s="197">
        <v>24</v>
      </c>
      <c r="I349" s="198"/>
      <c r="J349" s="199">
        <f t="shared" si="84"/>
        <v>0</v>
      </c>
      <c r="K349" s="195" t="s">
        <v>19</v>
      </c>
      <c r="L349" s="40"/>
      <c r="M349" s="200" t="s">
        <v>19</v>
      </c>
      <c r="N349" s="201" t="s">
        <v>43</v>
      </c>
      <c r="O349" s="65"/>
      <c r="P349" s="202">
        <f t="shared" si="85"/>
        <v>0</v>
      </c>
      <c r="Q349" s="202">
        <v>0</v>
      </c>
      <c r="R349" s="202">
        <f t="shared" si="86"/>
        <v>0</v>
      </c>
      <c r="S349" s="202">
        <v>0</v>
      </c>
      <c r="T349" s="203">
        <f t="shared" si="87"/>
        <v>0</v>
      </c>
      <c r="U349" s="35"/>
      <c r="V349" s="35"/>
      <c r="W349" s="35"/>
      <c r="X349" s="35"/>
      <c r="Y349" s="35"/>
      <c r="Z349" s="35"/>
      <c r="AA349" s="35"/>
      <c r="AB349" s="35"/>
      <c r="AC349" s="35"/>
      <c r="AD349" s="35"/>
      <c r="AE349" s="35"/>
      <c r="AR349" s="204" t="s">
        <v>212</v>
      </c>
      <c r="AT349" s="204" t="s">
        <v>208</v>
      </c>
      <c r="AU349" s="204" t="s">
        <v>82</v>
      </c>
      <c r="AY349" s="18" t="s">
        <v>206</v>
      </c>
      <c r="BE349" s="205">
        <f t="shared" si="88"/>
        <v>0</v>
      </c>
      <c r="BF349" s="205">
        <f t="shared" si="89"/>
        <v>0</v>
      </c>
      <c r="BG349" s="205">
        <f t="shared" si="90"/>
        <v>0</v>
      </c>
      <c r="BH349" s="205">
        <f t="shared" si="91"/>
        <v>0</v>
      </c>
      <c r="BI349" s="205">
        <f t="shared" si="92"/>
        <v>0</v>
      </c>
      <c r="BJ349" s="18" t="s">
        <v>80</v>
      </c>
      <c r="BK349" s="205">
        <f t="shared" si="93"/>
        <v>0</v>
      </c>
      <c r="BL349" s="18" t="s">
        <v>212</v>
      </c>
      <c r="BM349" s="204" t="s">
        <v>4217</v>
      </c>
    </row>
    <row r="350" spans="1:65" s="2" customFormat="1" ht="16.5" customHeight="1">
      <c r="A350" s="35"/>
      <c r="B350" s="36"/>
      <c r="C350" s="193" t="s">
        <v>3905</v>
      </c>
      <c r="D350" s="193" t="s">
        <v>208</v>
      </c>
      <c r="E350" s="194" t="s">
        <v>6538</v>
      </c>
      <c r="F350" s="195" t="s">
        <v>6539</v>
      </c>
      <c r="G350" s="196" t="s">
        <v>862</v>
      </c>
      <c r="H350" s="197">
        <v>24</v>
      </c>
      <c r="I350" s="198"/>
      <c r="J350" s="199">
        <f t="shared" si="84"/>
        <v>0</v>
      </c>
      <c r="K350" s="195" t="s">
        <v>19</v>
      </c>
      <c r="L350" s="40"/>
      <c r="M350" s="200" t="s">
        <v>19</v>
      </c>
      <c r="N350" s="201" t="s">
        <v>43</v>
      </c>
      <c r="O350" s="65"/>
      <c r="P350" s="202">
        <f t="shared" si="85"/>
        <v>0</v>
      </c>
      <c r="Q350" s="202">
        <v>0</v>
      </c>
      <c r="R350" s="202">
        <f t="shared" si="86"/>
        <v>0</v>
      </c>
      <c r="S350" s="202">
        <v>0</v>
      </c>
      <c r="T350" s="203">
        <f t="shared" si="87"/>
        <v>0</v>
      </c>
      <c r="U350" s="35"/>
      <c r="V350" s="35"/>
      <c r="W350" s="35"/>
      <c r="X350" s="35"/>
      <c r="Y350" s="35"/>
      <c r="Z350" s="35"/>
      <c r="AA350" s="35"/>
      <c r="AB350" s="35"/>
      <c r="AC350" s="35"/>
      <c r="AD350" s="35"/>
      <c r="AE350" s="35"/>
      <c r="AR350" s="204" t="s">
        <v>212</v>
      </c>
      <c r="AT350" s="204" t="s">
        <v>208</v>
      </c>
      <c r="AU350" s="204" t="s">
        <v>82</v>
      </c>
      <c r="AY350" s="18" t="s">
        <v>206</v>
      </c>
      <c r="BE350" s="205">
        <f t="shared" si="88"/>
        <v>0</v>
      </c>
      <c r="BF350" s="205">
        <f t="shared" si="89"/>
        <v>0</v>
      </c>
      <c r="BG350" s="205">
        <f t="shared" si="90"/>
        <v>0</v>
      </c>
      <c r="BH350" s="205">
        <f t="shared" si="91"/>
        <v>0</v>
      </c>
      <c r="BI350" s="205">
        <f t="shared" si="92"/>
        <v>0</v>
      </c>
      <c r="BJ350" s="18" t="s">
        <v>80</v>
      </c>
      <c r="BK350" s="205">
        <f t="shared" si="93"/>
        <v>0</v>
      </c>
      <c r="BL350" s="18" t="s">
        <v>212</v>
      </c>
      <c r="BM350" s="204" t="s">
        <v>4228</v>
      </c>
    </row>
    <row r="351" spans="1:65" s="2" customFormat="1" ht="16.5" customHeight="1">
      <c r="A351" s="35"/>
      <c r="B351" s="36"/>
      <c r="C351" s="193" t="s">
        <v>3910</v>
      </c>
      <c r="D351" s="193" t="s">
        <v>208</v>
      </c>
      <c r="E351" s="194" t="s">
        <v>6540</v>
      </c>
      <c r="F351" s="195" t="s">
        <v>6541</v>
      </c>
      <c r="G351" s="196" t="s">
        <v>862</v>
      </c>
      <c r="H351" s="197">
        <v>4</v>
      </c>
      <c r="I351" s="198"/>
      <c r="J351" s="199">
        <f t="shared" si="84"/>
        <v>0</v>
      </c>
      <c r="K351" s="195" t="s">
        <v>19</v>
      </c>
      <c r="L351" s="40"/>
      <c r="M351" s="200" t="s">
        <v>19</v>
      </c>
      <c r="N351" s="201" t="s">
        <v>43</v>
      </c>
      <c r="O351" s="65"/>
      <c r="P351" s="202">
        <f t="shared" si="85"/>
        <v>0</v>
      </c>
      <c r="Q351" s="202">
        <v>0</v>
      </c>
      <c r="R351" s="202">
        <f t="shared" si="86"/>
        <v>0</v>
      </c>
      <c r="S351" s="202">
        <v>0</v>
      </c>
      <c r="T351" s="203">
        <f t="shared" si="87"/>
        <v>0</v>
      </c>
      <c r="U351" s="35"/>
      <c r="V351" s="35"/>
      <c r="W351" s="35"/>
      <c r="X351" s="35"/>
      <c r="Y351" s="35"/>
      <c r="Z351" s="35"/>
      <c r="AA351" s="35"/>
      <c r="AB351" s="35"/>
      <c r="AC351" s="35"/>
      <c r="AD351" s="35"/>
      <c r="AE351" s="35"/>
      <c r="AR351" s="204" t="s">
        <v>212</v>
      </c>
      <c r="AT351" s="204" t="s">
        <v>208</v>
      </c>
      <c r="AU351" s="204" t="s">
        <v>82</v>
      </c>
      <c r="AY351" s="18" t="s">
        <v>206</v>
      </c>
      <c r="BE351" s="205">
        <f t="shared" si="88"/>
        <v>0</v>
      </c>
      <c r="BF351" s="205">
        <f t="shared" si="89"/>
        <v>0</v>
      </c>
      <c r="BG351" s="205">
        <f t="shared" si="90"/>
        <v>0</v>
      </c>
      <c r="BH351" s="205">
        <f t="shared" si="91"/>
        <v>0</v>
      </c>
      <c r="BI351" s="205">
        <f t="shared" si="92"/>
        <v>0</v>
      </c>
      <c r="BJ351" s="18" t="s">
        <v>80</v>
      </c>
      <c r="BK351" s="205">
        <f t="shared" si="93"/>
        <v>0</v>
      </c>
      <c r="BL351" s="18" t="s">
        <v>212</v>
      </c>
      <c r="BM351" s="204" t="s">
        <v>4237</v>
      </c>
    </row>
    <row r="352" spans="1:65" s="2" customFormat="1" ht="16.5" customHeight="1">
      <c r="A352" s="35"/>
      <c r="B352" s="36"/>
      <c r="C352" s="193" t="s">
        <v>3915</v>
      </c>
      <c r="D352" s="193" t="s">
        <v>208</v>
      </c>
      <c r="E352" s="194" t="s">
        <v>6542</v>
      </c>
      <c r="F352" s="195" t="s">
        <v>6543</v>
      </c>
      <c r="G352" s="196" t="s">
        <v>862</v>
      </c>
      <c r="H352" s="197">
        <v>8</v>
      </c>
      <c r="I352" s="198"/>
      <c r="J352" s="199">
        <f t="shared" si="84"/>
        <v>0</v>
      </c>
      <c r="K352" s="195" t="s">
        <v>19</v>
      </c>
      <c r="L352" s="40"/>
      <c r="M352" s="200" t="s">
        <v>19</v>
      </c>
      <c r="N352" s="201" t="s">
        <v>43</v>
      </c>
      <c r="O352" s="65"/>
      <c r="P352" s="202">
        <f t="shared" si="85"/>
        <v>0</v>
      </c>
      <c r="Q352" s="202">
        <v>0</v>
      </c>
      <c r="R352" s="202">
        <f t="shared" si="86"/>
        <v>0</v>
      </c>
      <c r="S352" s="202">
        <v>0</v>
      </c>
      <c r="T352" s="203">
        <f t="shared" si="87"/>
        <v>0</v>
      </c>
      <c r="U352" s="35"/>
      <c r="V352" s="35"/>
      <c r="W352" s="35"/>
      <c r="X352" s="35"/>
      <c r="Y352" s="35"/>
      <c r="Z352" s="35"/>
      <c r="AA352" s="35"/>
      <c r="AB352" s="35"/>
      <c r="AC352" s="35"/>
      <c r="AD352" s="35"/>
      <c r="AE352" s="35"/>
      <c r="AR352" s="204" t="s">
        <v>212</v>
      </c>
      <c r="AT352" s="204" t="s">
        <v>208</v>
      </c>
      <c r="AU352" s="204" t="s">
        <v>82</v>
      </c>
      <c r="AY352" s="18" t="s">
        <v>206</v>
      </c>
      <c r="BE352" s="205">
        <f t="shared" si="88"/>
        <v>0</v>
      </c>
      <c r="BF352" s="205">
        <f t="shared" si="89"/>
        <v>0</v>
      </c>
      <c r="BG352" s="205">
        <f t="shared" si="90"/>
        <v>0</v>
      </c>
      <c r="BH352" s="205">
        <f t="shared" si="91"/>
        <v>0</v>
      </c>
      <c r="BI352" s="205">
        <f t="shared" si="92"/>
        <v>0</v>
      </c>
      <c r="BJ352" s="18" t="s">
        <v>80</v>
      </c>
      <c r="BK352" s="205">
        <f t="shared" si="93"/>
        <v>0</v>
      </c>
      <c r="BL352" s="18" t="s">
        <v>212</v>
      </c>
      <c r="BM352" s="204" t="s">
        <v>4247</v>
      </c>
    </row>
    <row r="353" spans="1:65" s="2" customFormat="1" ht="21.75" customHeight="1">
      <c r="A353" s="35"/>
      <c r="B353" s="36"/>
      <c r="C353" s="193" t="s">
        <v>3919</v>
      </c>
      <c r="D353" s="193" t="s">
        <v>208</v>
      </c>
      <c r="E353" s="194" t="s">
        <v>6496</v>
      </c>
      <c r="F353" s="195" t="s">
        <v>6497</v>
      </c>
      <c r="G353" s="196" t="s">
        <v>862</v>
      </c>
      <c r="H353" s="197">
        <v>15</v>
      </c>
      <c r="I353" s="198"/>
      <c r="J353" s="199">
        <f t="shared" si="84"/>
        <v>0</v>
      </c>
      <c r="K353" s="195" t="s">
        <v>19</v>
      </c>
      <c r="L353" s="40"/>
      <c r="M353" s="200" t="s">
        <v>19</v>
      </c>
      <c r="N353" s="201" t="s">
        <v>43</v>
      </c>
      <c r="O353" s="65"/>
      <c r="P353" s="202">
        <f t="shared" si="85"/>
        <v>0</v>
      </c>
      <c r="Q353" s="202">
        <v>0</v>
      </c>
      <c r="R353" s="202">
        <f t="shared" si="86"/>
        <v>0</v>
      </c>
      <c r="S353" s="202">
        <v>0</v>
      </c>
      <c r="T353" s="203">
        <f t="shared" si="87"/>
        <v>0</v>
      </c>
      <c r="U353" s="35"/>
      <c r="V353" s="35"/>
      <c r="W353" s="35"/>
      <c r="X353" s="35"/>
      <c r="Y353" s="35"/>
      <c r="Z353" s="35"/>
      <c r="AA353" s="35"/>
      <c r="AB353" s="35"/>
      <c r="AC353" s="35"/>
      <c r="AD353" s="35"/>
      <c r="AE353" s="35"/>
      <c r="AR353" s="204" t="s">
        <v>212</v>
      </c>
      <c r="AT353" s="204" t="s">
        <v>208</v>
      </c>
      <c r="AU353" s="204" t="s">
        <v>82</v>
      </c>
      <c r="AY353" s="18" t="s">
        <v>206</v>
      </c>
      <c r="BE353" s="205">
        <f t="shared" si="88"/>
        <v>0</v>
      </c>
      <c r="BF353" s="205">
        <f t="shared" si="89"/>
        <v>0</v>
      </c>
      <c r="BG353" s="205">
        <f t="shared" si="90"/>
        <v>0</v>
      </c>
      <c r="BH353" s="205">
        <f t="shared" si="91"/>
        <v>0</v>
      </c>
      <c r="BI353" s="205">
        <f t="shared" si="92"/>
        <v>0</v>
      </c>
      <c r="BJ353" s="18" t="s">
        <v>80</v>
      </c>
      <c r="BK353" s="205">
        <f t="shared" si="93"/>
        <v>0</v>
      </c>
      <c r="BL353" s="18" t="s">
        <v>212</v>
      </c>
      <c r="BM353" s="204" t="s">
        <v>4255</v>
      </c>
    </row>
    <row r="354" spans="1:65" s="2" customFormat="1" ht="21.75" customHeight="1">
      <c r="A354" s="35"/>
      <c r="B354" s="36"/>
      <c r="C354" s="193" t="s">
        <v>3924</v>
      </c>
      <c r="D354" s="193" t="s">
        <v>208</v>
      </c>
      <c r="E354" s="194" t="s">
        <v>6498</v>
      </c>
      <c r="F354" s="195" t="s">
        <v>6499</v>
      </c>
      <c r="G354" s="196" t="s">
        <v>862</v>
      </c>
      <c r="H354" s="197">
        <v>15</v>
      </c>
      <c r="I354" s="198"/>
      <c r="J354" s="199">
        <f t="shared" si="84"/>
        <v>0</v>
      </c>
      <c r="K354" s="195" t="s">
        <v>19</v>
      </c>
      <c r="L354" s="40"/>
      <c r="M354" s="200" t="s">
        <v>19</v>
      </c>
      <c r="N354" s="201" t="s">
        <v>43</v>
      </c>
      <c r="O354" s="65"/>
      <c r="P354" s="202">
        <f t="shared" si="85"/>
        <v>0</v>
      </c>
      <c r="Q354" s="202">
        <v>0</v>
      </c>
      <c r="R354" s="202">
        <f t="shared" si="86"/>
        <v>0</v>
      </c>
      <c r="S354" s="202">
        <v>0</v>
      </c>
      <c r="T354" s="203">
        <f t="shared" si="87"/>
        <v>0</v>
      </c>
      <c r="U354" s="35"/>
      <c r="V354" s="35"/>
      <c r="W354" s="35"/>
      <c r="X354" s="35"/>
      <c r="Y354" s="35"/>
      <c r="Z354" s="35"/>
      <c r="AA354" s="35"/>
      <c r="AB354" s="35"/>
      <c r="AC354" s="35"/>
      <c r="AD354" s="35"/>
      <c r="AE354" s="35"/>
      <c r="AR354" s="204" t="s">
        <v>212</v>
      </c>
      <c r="AT354" s="204" t="s">
        <v>208</v>
      </c>
      <c r="AU354" s="204" t="s">
        <v>82</v>
      </c>
      <c r="AY354" s="18" t="s">
        <v>206</v>
      </c>
      <c r="BE354" s="205">
        <f t="shared" si="88"/>
        <v>0</v>
      </c>
      <c r="BF354" s="205">
        <f t="shared" si="89"/>
        <v>0</v>
      </c>
      <c r="BG354" s="205">
        <f t="shared" si="90"/>
        <v>0</v>
      </c>
      <c r="BH354" s="205">
        <f t="shared" si="91"/>
        <v>0</v>
      </c>
      <c r="BI354" s="205">
        <f t="shared" si="92"/>
        <v>0</v>
      </c>
      <c r="BJ354" s="18" t="s">
        <v>80</v>
      </c>
      <c r="BK354" s="205">
        <f t="shared" si="93"/>
        <v>0</v>
      </c>
      <c r="BL354" s="18" t="s">
        <v>212</v>
      </c>
      <c r="BM354" s="204" t="s">
        <v>4264</v>
      </c>
    </row>
    <row r="355" spans="1:65" s="2" customFormat="1" ht="16.5" customHeight="1">
      <c r="A355" s="35"/>
      <c r="B355" s="36"/>
      <c r="C355" s="193" t="s">
        <v>3929</v>
      </c>
      <c r="D355" s="193" t="s">
        <v>208</v>
      </c>
      <c r="E355" s="194" t="s">
        <v>6500</v>
      </c>
      <c r="F355" s="195" t="s">
        <v>6501</v>
      </c>
      <c r="G355" s="196" t="s">
        <v>862</v>
      </c>
      <c r="H355" s="197">
        <v>15</v>
      </c>
      <c r="I355" s="198"/>
      <c r="J355" s="199">
        <f t="shared" si="84"/>
        <v>0</v>
      </c>
      <c r="K355" s="195" t="s">
        <v>19</v>
      </c>
      <c r="L355" s="40"/>
      <c r="M355" s="200" t="s">
        <v>19</v>
      </c>
      <c r="N355" s="201" t="s">
        <v>43</v>
      </c>
      <c r="O355" s="65"/>
      <c r="P355" s="202">
        <f t="shared" si="85"/>
        <v>0</v>
      </c>
      <c r="Q355" s="202">
        <v>0</v>
      </c>
      <c r="R355" s="202">
        <f t="shared" si="86"/>
        <v>0</v>
      </c>
      <c r="S355" s="202">
        <v>0</v>
      </c>
      <c r="T355" s="203">
        <f t="shared" si="87"/>
        <v>0</v>
      </c>
      <c r="U355" s="35"/>
      <c r="V355" s="35"/>
      <c r="W355" s="35"/>
      <c r="X355" s="35"/>
      <c r="Y355" s="35"/>
      <c r="Z355" s="35"/>
      <c r="AA355" s="35"/>
      <c r="AB355" s="35"/>
      <c r="AC355" s="35"/>
      <c r="AD355" s="35"/>
      <c r="AE355" s="35"/>
      <c r="AR355" s="204" t="s">
        <v>212</v>
      </c>
      <c r="AT355" s="204" t="s">
        <v>208</v>
      </c>
      <c r="AU355" s="204" t="s">
        <v>82</v>
      </c>
      <c r="AY355" s="18" t="s">
        <v>206</v>
      </c>
      <c r="BE355" s="205">
        <f t="shared" si="88"/>
        <v>0</v>
      </c>
      <c r="BF355" s="205">
        <f t="shared" si="89"/>
        <v>0</v>
      </c>
      <c r="BG355" s="205">
        <f t="shared" si="90"/>
        <v>0</v>
      </c>
      <c r="BH355" s="205">
        <f t="shared" si="91"/>
        <v>0</v>
      </c>
      <c r="BI355" s="205">
        <f t="shared" si="92"/>
        <v>0</v>
      </c>
      <c r="BJ355" s="18" t="s">
        <v>80</v>
      </c>
      <c r="BK355" s="205">
        <f t="shared" si="93"/>
        <v>0</v>
      </c>
      <c r="BL355" s="18" t="s">
        <v>212</v>
      </c>
      <c r="BM355" s="204" t="s">
        <v>4272</v>
      </c>
    </row>
    <row r="356" spans="1:65" s="2" customFormat="1" ht="16.5" customHeight="1">
      <c r="A356" s="35"/>
      <c r="B356" s="36"/>
      <c r="C356" s="193" t="s">
        <v>3934</v>
      </c>
      <c r="D356" s="193" t="s">
        <v>208</v>
      </c>
      <c r="E356" s="194" t="s">
        <v>6502</v>
      </c>
      <c r="F356" s="195" t="s">
        <v>6503</v>
      </c>
      <c r="G356" s="196" t="s">
        <v>862</v>
      </c>
      <c r="H356" s="197">
        <v>15</v>
      </c>
      <c r="I356" s="198"/>
      <c r="J356" s="199">
        <f t="shared" si="84"/>
        <v>0</v>
      </c>
      <c r="K356" s="195" t="s">
        <v>19</v>
      </c>
      <c r="L356" s="40"/>
      <c r="M356" s="200" t="s">
        <v>19</v>
      </c>
      <c r="N356" s="201" t="s">
        <v>43</v>
      </c>
      <c r="O356" s="65"/>
      <c r="P356" s="202">
        <f t="shared" si="85"/>
        <v>0</v>
      </c>
      <c r="Q356" s="202">
        <v>0</v>
      </c>
      <c r="R356" s="202">
        <f t="shared" si="86"/>
        <v>0</v>
      </c>
      <c r="S356" s="202">
        <v>0</v>
      </c>
      <c r="T356" s="203">
        <f t="shared" si="87"/>
        <v>0</v>
      </c>
      <c r="U356" s="35"/>
      <c r="V356" s="35"/>
      <c r="W356" s="35"/>
      <c r="X356" s="35"/>
      <c r="Y356" s="35"/>
      <c r="Z356" s="35"/>
      <c r="AA356" s="35"/>
      <c r="AB356" s="35"/>
      <c r="AC356" s="35"/>
      <c r="AD356" s="35"/>
      <c r="AE356" s="35"/>
      <c r="AR356" s="204" t="s">
        <v>212</v>
      </c>
      <c r="AT356" s="204" t="s">
        <v>208</v>
      </c>
      <c r="AU356" s="204" t="s">
        <v>82</v>
      </c>
      <c r="AY356" s="18" t="s">
        <v>206</v>
      </c>
      <c r="BE356" s="205">
        <f t="shared" si="88"/>
        <v>0</v>
      </c>
      <c r="BF356" s="205">
        <f t="shared" si="89"/>
        <v>0</v>
      </c>
      <c r="BG356" s="205">
        <f t="shared" si="90"/>
        <v>0</v>
      </c>
      <c r="BH356" s="205">
        <f t="shared" si="91"/>
        <v>0</v>
      </c>
      <c r="BI356" s="205">
        <f t="shared" si="92"/>
        <v>0</v>
      </c>
      <c r="BJ356" s="18" t="s">
        <v>80</v>
      </c>
      <c r="BK356" s="205">
        <f t="shared" si="93"/>
        <v>0</v>
      </c>
      <c r="BL356" s="18" t="s">
        <v>212</v>
      </c>
      <c r="BM356" s="204" t="s">
        <v>4284</v>
      </c>
    </row>
    <row r="357" spans="1:65" s="2" customFormat="1" ht="16.5" customHeight="1">
      <c r="A357" s="35"/>
      <c r="B357" s="36"/>
      <c r="C357" s="193" t="s">
        <v>3938</v>
      </c>
      <c r="D357" s="193" t="s">
        <v>208</v>
      </c>
      <c r="E357" s="194" t="s">
        <v>6504</v>
      </c>
      <c r="F357" s="195" t="s">
        <v>6505</v>
      </c>
      <c r="G357" s="196" t="s">
        <v>862</v>
      </c>
      <c r="H357" s="197">
        <v>15</v>
      </c>
      <c r="I357" s="198"/>
      <c r="J357" s="199">
        <f t="shared" si="84"/>
        <v>0</v>
      </c>
      <c r="K357" s="195" t="s">
        <v>19</v>
      </c>
      <c r="L357" s="40"/>
      <c r="M357" s="200" t="s">
        <v>19</v>
      </c>
      <c r="N357" s="201" t="s">
        <v>43</v>
      </c>
      <c r="O357" s="65"/>
      <c r="P357" s="202">
        <f t="shared" si="85"/>
        <v>0</v>
      </c>
      <c r="Q357" s="202">
        <v>0</v>
      </c>
      <c r="R357" s="202">
        <f t="shared" si="86"/>
        <v>0</v>
      </c>
      <c r="S357" s="202">
        <v>0</v>
      </c>
      <c r="T357" s="203">
        <f t="shared" si="87"/>
        <v>0</v>
      </c>
      <c r="U357" s="35"/>
      <c r="V357" s="35"/>
      <c r="W357" s="35"/>
      <c r="X357" s="35"/>
      <c r="Y357" s="35"/>
      <c r="Z357" s="35"/>
      <c r="AA357" s="35"/>
      <c r="AB357" s="35"/>
      <c r="AC357" s="35"/>
      <c r="AD357" s="35"/>
      <c r="AE357" s="35"/>
      <c r="AR357" s="204" t="s">
        <v>212</v>
      </c>
      <c r="AT357" s="204" t="s">
        <v>208</v>
      </c>
      <c r="AU357" s="204" t="s">
        <v>82</v>
      </c>
      <c r="AY357" s="18" t="s">
        <v>206</v>
      </c>
      <c r="BE357" s="205">
        <f t="shared" si="88"/>
        <v>0</v>
      </c>
      <c r="BF357" s="205">
        <f t="shared" si="89"/>
        <v>0</v>
      </c>
      <c r="BG357" s="205">
        <f t="shared" si="90"/>
        <v>0</v>
      </c>
      <c r="BH357" s="205">
        <f t="shared" si="91"/>
        <v>0</v>
      </c>
      <c r="BI357" s="205">
        <f t="shared" si="92"/>
        <v>0</v>
      </c>
      <c r="BJ357" s="18" t="s">
        <v>80</v>
      </c>
      <c r="BK357" s="205">
        <f t="shared" si="93"/>
        <v>0</v>
      </c>
      <c r="BL357" s="18" t="s">
        <v>212</v>
      </c>
      <c r="BM357" s="204" t="s">
        <v>4293</v>
      </c>
    </row>
    <row r="358" spans="1:65" s="2" customFormat="1" ht="21.75" customHeight="1">
      <c r="A358" s="35"/>
      <c r="B358" s="36"/>
      <c r="C358" s="193" t="s">
        <v>3943</v>
      </c>
      <c r="D358" s="193" t="s">
        <v>208</v>
      </c>
      <c r="E358" s="194" t="s">
        <v>6506</v>
      </c>
      <c r="F358" s="195" t="s">
        <v>6507</v>
      </c>
      <c r="G358" s="196" t="s">
        <v>862</v>
      </c>
      <c r="H358" s="197">
        <v>15</v>
      </c>
      <c r="I358" s="198"/>
      <c r="J358" s="199">
        <f t="shared" si="84"/>
        <v>0</v>
      </c>
      <c r="K358" s="195" t="s">
        <v>19</v>
      </c>
      <c r="L358" s="40"/>
      <c r="M358" s="200" t="s">
        <v>19</v>
      </c>
      <c r="N358" s="201" t="s">
        <v>43</v>
      </c>
      <c r="O358" s="65"/>
      <c r="P358" s="202">
        <f t="shared" si="85"/>
        <v>0</v>
      </c>
      <c r="Q358" s="202">
        <v>0</v>
      </c>
      <c r="R358" s="202">
        <f t="shared" si="86"/>
        <v>0</v>
      </c>
      <c r="S358" s="202">
        <v>0</v>
      </c>
      <c r="T358" s="203">
        <f t="shared" si="87"/>
        <v>0</v>
      </c>
      <c r="U358" s="35"/>
      <c r="V358" s="35"/>
      <c r="W358" s="35"/>
      <c r="X358" s="35"/>
      <c r="Y358" s="35"/>
      <c r="Z358" s="35"/>
      <c r="AA358" s="35"/>
      <c r="AB358" s="35"/>
      <c r="AC358" s="35"/>
      <c r="AD358" s="35"/>
      <c r="AE358" s="35"/>
      <c r="AR358" s="204" t="s">
        <v>212</v>
      </c>
      <c r="AT358" s="204" t="s">
        <v>208</v>
      </c>
      <c r="AU358" s="204" t="s">
        <v>82</v>
      </c>
      <c r="AY358" s="18" t="s">
        <v>206</v>
      </c>
      <c r="BE358" s="205">
        <f t="shared" si="88"/>
        <v>0</v>
      </c>
      <c r="BF358" s="205">
        <f t="shared" si="89"/>
        <v>0</v>
      </c>
      <c r="BG358" s="205">
        <f t="shared" si="90"/>
        <v>0</v>
      </c>
      <c r="BH358" s="205">
        <f t="shared" si="91"/>
        <v>0</v>
      </c>
      <c r="BI358" s="205">
        <f t="shared" si="92"/>
        <v>0</v>
      </c>
      <c r="BJ358" s="18" t="s">
        <v>80</v>
      </c>
      <c r="BK358" s="205">
        <f t="shared" si="93"/>
        <v>0</v>
      </c>
      <c r="BL358" s="18" t="s">
        <v>212</v>
      </c>
      <c r="BM358" s="204" t="s">
        <v>4303</v>
      </c>
    </row>
    <row r="359" spans="1:65" s="2" customFormat="1" ht="16.5" customHeight="1">
      <c r="A359" s="35"/>
      <c r="B359" s="36"/>
      <c r="C359" s="193" t="s">
        <v>3948</v>
      </c>
      <c r="D359" s="193" t="s">
        <v>208</v>
      </c>
      <c r="E359" s="194" t="s">
        <v>6544</v>
      </c>
      <c r="F359" s="195" t="s">
        <v>6545</v>
      </c>
      <c r="G359" s="196" t="s">
        <v>862</v>
      </c>
      <c r="H359" s="197">
        <v>3</v>
      </c>
      <c r="I359" s="198"/>
      <c r="J359" s="199">
        <f t="shared" si="84"/>
        <v>0</v>
      </c>
      <c r="K359" s="195" t="s">
        <v>19</v>
      </c>
      <c r="L359" s="40"/>
      <c r="M359" s="200" t="s">
        <v>19</v>
      </c>
      <c r="N359" s="201" t="s">
        <v>43</v>
      </c>
      <c r="O359" s="65"/>
      <c r="P359" s="202">
        <f t="shared" si="85"/>
        <v>0</v>
      </c>
      <c r="Q359" s="202">
        <v>0</v>
      </c>
      <c r="R359" s="202">
        <f t="shared" si="86"/>
        <v>0</v>
      </c>
      <c r="S359" s="202">
        <v>0</v>
      </c>
      <c r="T359" s="203">
        <f t="shared" si="87"/>
        <v>0</v>
      </c>
      <c r="U359" s="35"/>
      <c r="V359" s="35"/>
      <c r="W359" s="35"/>
      <c r="X359" s="35"/>
      <c r="Y359" s="35"/>
      <c r="Z359" s="35"/>
      <c r="AA359" s="35"/>
      <c r="AB359" s="35"/>
      <c r="AC359" s="35"/>
      <c r="AD359" s="35"/>
      <c r="AE359" s="35"/>
      <c r="AR359" s="204" t="s">
        <v>212</v>
      </c>
      <c r="AT359" s="204" t="s">
        <v>208</v>
      </c>
      <c r="AU359" s="204" t="s">
        <v>82</v>
      </c>
      <c r="AY359" s="18" t="s">
        <v>206</v>
      </c>
      <c r="BE359" s="205">
        <f t="shared" si="88"/>
        <v>0</v>
      </c>
      <c r="BF359" s="205">
        <f t="shared" si="89"/>
        <v>0</v>
      </c>
      <c r="BG359" s="205">
        <f t="shared" si="90"/>
        <v>0</v>
      </c>
      <c r="BH359" s="205">
        <f t="shared" si="91"/>
        <v>0</v>
      </c>
      <c r="BI359" s="205">
        <f t="shared" si="92"/>
        <v>0</v>
      </c>
      <c r="BJ359" s="18" t="s">
        <v>80</v>
      </c>
      <c r="BK359" s="205">
        <f t="shared" si="93"/>
        <v>0</v>
      </c>
      <c r="BL359" s="18" t="s">
        <v>212</v>
      </c>
      <c r="BM359" s="204" t="s">
        <v>4312</v>
      </c>
    </row>
    <row r="360" spans="1:65" s="2" customFormat="1" ht="16.5" customHeight="1">
      <c r="A360" s="35"/>
      <c r="B360" s="36"/>
      <c r="C360" s="193" t="s">
        <v>3953</v>
      </c>
      <c r="D360" s="193" t="s">
        <v>208</v>
      </c>
      <c r="E360" s="194" t="s">
        <v>6546</v>
      </c>
      <c r="F360" s="195" t="s">
        <v>6547</v>
      </c>
      <c r="G360" s="196" t="s">
        <v>862</v>
      </c>
      <c r="H360" s="197">
        <v>3</v>
      </c>
      <c r="I360" s="198"/>
      <c r="J360" s="199">
        <f t="shared" si="84"/>
        <v>0</v>
      </c>
      <c r="K360" s="195" t="s">
        <v>19</v>
      </c>
      <c r="L360" s="40"/>
      <c r="M360" s="200" t="s">
        <v>19</v>
      </c>
      <c r="N360" s="201" t="s">
        <v>43</v>
      </c>
      <c r="O360" s="65"/>
      <c r="P360" s="202">
        <f t="shared" si="85"/>
        <v>0</v>
      </c>
      <c r="Q360" s="202">
        <v>0</v>
      </c>
      <c r="R360" s="202">
        <f t="shared" si="86"/>
        <v>0</v>
      </c>
      <c r="S360" s="202">
        <v>0</v>
      </c>
      <c r="T360" s="203">
        <f t="shared" si="87"/>
        <v>0</v>
      </c>
      <c r="U360" s="35"/>
      <c r="V360" s="35"/>
      <c r="W360" s="35"/>
      <c r="X360" s="35"/>
      <c r="Y360" s="35"/>
      <c r="Z360" s="35"/>
      <c r="AA360" s="35"/>
      <c r="AB360" s="35"/>
      <c r="AC360" s="35"/>
      <c r="AD360" s="35"/>
      <c r="AE360" s="35"/>
      <c r="AR360" s="204" t="s">
        <v>212</v>
      </c>
      <c r="AT360" s="204" t="s">
        <v>208</v>
      </c>
      <c r="AU360" s="204" t="s">
        <v>82</v>
      </c>
      <c r="AY360" s="18" t="s">
        <v>206</v>
      </c>
      <c r="BE360" s="205">
        <f t="shared" si="88"/>
        <v>0</v>
      </c>
      <c r="BF360" s="205">
        <f t="shared" si="89"/>
        <v>0</v>
      </c>
      <c r="BG360" s="205">
        <f t="shared" si="90"/>
        <v>0</v>
      </c>
      <c r="BH360" s="205">
        <f t="shared" si="91"/>
        <v>0</v>
      </c>
      <c r="BI360" s="205">
        <f t="shared" si="92"/>
        <v>0</v>
      </c>
      <c r="BJ360" s="18" t="s">
        <v>80</v>
      </c>
      <c r="BK360" s="205">
        <f t="shared" si="93"/>
        <v>0</v>
      </c>
      <c r="BL360" s="18" t="s">
        <v>212</v>
      </c>
      <c r="BM360" s="204" t="s">
        <v>4321</v>
      </c>
    </row>
    <row r="361" spans="1:65" s="2" customFormat="1" ht="16.5" customHeight="1">
      <c r="A361" s="35"/>
      <c r="B361" s="36"/>
      <c r="C361" s="193" t="s">
        <v>3958</v>
      </c>
      <c r="D361" s="193" t="s">
        <v>208</v>
      </c>
      <c r="E361" s="194" t="s">
        <v>6548</v>
      </c>
      <c r="F361" s="195" t="s">
        <v>6549</v>
      </c>
      <c r="G361" s="196" t="s">
        <v>862</v>
      </c>
      <c r="H361" s="197">
        <v>3</v>
      </c>
      <c r="I361" s="198"/>
      <c r="J361" s="199">
        <f t="shared" ref="J361:J392" si="94">ROUND(I361*H361,2)</f>
        <v>0</v>
      </c>
      <c r="K361" s="195" t="s">
        <v>19</v>
      </c>
      <c r="L361" s="40"/>
      <c r="M361" s="200" t="s">
        <v>19</v>
      </c>
      <c r="N361" s="201" t="s">
        <v>43</v>
      </c>
      <c r="O361" s="65"/>
      <c r="P361" s="202">
        <f t="shared" ref="P361:P392" si="95">O361*H361</f>
        <v>0</v>
      </c>
      <c r="Q361" s="202">
        <v>0</v>
      </c>
      <c r="R361" s="202">
        <f t="shared" ref="R361:R392" si="96">Q361*H361</f>
        <v>0</v>
      </c>
      <c r="S361" s="202">
        <v>0</v>
      </c>
      <c r="T361" s="203">
        <f t="shared" ref="T361:T392" si="97">S361*H361</f>
        <v>0</v>
      </c>
      <c r="U361" s="35"/>
      <c r="V361" s="35"/>
      <c r="W361" s="35"/>
      <c r="X361" s="35"/>
      <c r="Y361" s="35"/>
      <c r="Z361" s="35"/>
      <c r="AA361" s="35"/>
      <c r="AB361" s="35"/>
      <c r="AC361" s="35"/>
      <c r="AD361" s="35"/>
      <c r="AE361" s="35"/>
      <c r="AR361" s="204" t="s">
        <v>212</v>
      </c>
      <c r="AT361" s="204" t="s">
        <v>208</v>
      </c>
      <c r="AU361" s="204" t="s">
        <v>82</v>
      </c>
      <c r="AY361" s="18" t="s">
        <v>206</v>
      </c>
      <c r="BE361" s="205">
        <f t="shared" si="88"/>
        <v>0</v>
      </c>
      <c r="BF361" s="205">
        <f t="shared" si="89"/>
        <v>0</v>
      </c>
      <c r="BG361" s="205">
        <f t="shared" si="90"/>
        <v>0</v>
      </c>
      <c r="BH361" s="205">
        <f t="shared" si="91"/>
        <v>0</v>
      </c>
      <c r="BI361" s="205">
        <f t="shared" si="92"/>
        <v>0</v>
      </c>
      <c r="BJ361" s="18" t="s">
        <v>80</v>
      </c>
      <c r="BK361" s="205">
        <f t="shared" si="93"/>
        <v>0</v>
      </c>
      <c r="BL361" s="18" t="s">
        <v>212</v>
      </c>
      <c r="BM361" s="204" t="s">
        <v>4331</v>
      </c>
    </row>
    <row r="362" spans="1:65" s="2" customFormat="1" ht="21.75" customHeight="1">
      <c r="A362" s="35"/>
      <c r="B362" s="36"/>
      <c r="C362" s="193" t="s">
        <v>3962</v>
      </c>
      <c r="D362" s="193" t="s">
        <v>208</v>
      </c>
      <c r="E362" s="194" t="s">
        <v>6550</v>
      </c>
      <c r="F362" s="195" t="s">
        <v>6551</v>
      </c>
      <c r="G362" s="196" t="s">
        <v>862</v>
      </c>
      <c r="H362" s="197">
        <v>15</v>
      </c>
      <c r="I362" s="198"/>
      <c r="J362" s="199">
        <f t="shared" si="94"/>
        <v>0</v>
      </c>
      <c r="K362" s="195" t="s">
        <v>19</v>
      </c>
      <c r="L362" s="40"/>
      <c r="M362" s="200" t="s">
        <v>19</v>
      </c>
      <c r="N362" s="201" t="s">
        <v>43</v>
      </c>
      <c r="O362" s="65"/>
      <c r="P362" s="202">
        <f t="shared" si="95"/>
        <v>0</v>
      </c>
      <c r="Q362" s="202">
        <v>0</v>
      </c>
      <c r="R362" s="202">
        <f t="shared" si="96"/>
        <v>0</v>
      </c>
      <c r="S362" s="202">
        <v>0</v>
      </c>
      <c r="T362" s="203">
        <f t="shared" si="97"/>
        <v>0</v>
      </c>
      <c r="U362" s="35"/>
      <c r="V362" s="35"/>
      <c r="W362" s="35"/>
      <c r="X362" s="35"/>
      <c r="Y362" s="35"/>
      <c r="Z362" s="35"/>
      <c r="AA362" s="35"/>
      <c r="AB362" s="35"/>
      <c r="AC362" s="35"/>
      <c r="AD362" s="35"/>
      <c r="AE362" s="35"/>
      <c r="AR362" s="204" t="s">
        <v>212</v>
      </c>
      <c r="AT362" s="204" t="s">
        <v>208</v>
      </c>
      <c r="AU362" s="204" t="s">
        <v>82</v>
      </c>
      <c r="AY362" s="18" t="s">
        <v>206</v>
      </c>
      <c r="BE362" s="205">
        <f t="shared" si="88"/>
        <v>0</v>
      </c>
      <c r="BF362" s="205">
        <f t="shared" si="89"/>
        <v>0</v>
      </c>
      <c r="BG362" s="205">
        <f t="shared" si="90"/>
        <v>0</v>
      </c>
      <c r="BH362" s="205">
        <f t="shared" si="91"/>
        <v>0</v>
      </c>
      <c r="BI362" s="205">
        <f t="shared" si="92"/>
        <v>0</v>
      </c>
      <c r="BJ362" s="18" t="s">
        <v>80</v>
      </c>
      <c r="BK362" s="205">
        <f t="shared" si="93"/>
        <v>0</v>
      </c>
      <c r="BL362" s="18" t="s">
        <v>212</v>
      </c>
      <c r="BM362" s="204" t="s">
        <v>4341</v>
      </c>
    </row>
    <row r="363" spans="1:65" s="2" customFormat="1" ht="16.5" customHeight="1">
      <c r="A363" s="35"/>
      <c r="B363" s="36"/>
      <c r="C363" s="193" t="s">
        <v>3967</v>
      </c>
      <c r="D363" s="193" t="s">
        <v>208</v>
      </c>
      <c r="E363" s="194" t="s">
        <v>6552</v>
      </c>
      <c r="F363" s="195" t="s">
        <v>6553</v>
      </c>
      <c r="G363" s="196" t="s">
        <v>862</v>
      </c>
      <c r="H363" s="197">
        <v>3</v>
      </c>
      <c r="I363" s="198"/>
      <c r="J363" s="199">
        <f t="shared" si="94"/>
        <v>0</v>
      </c>
      <c r="K363" s="195" t="s">
        <v>19</v>
      </c>
      <c r="L363" s="40"/>
      <c r="M363" s="200" t="s">
        <v>19</v>
      </c>
      <c r="N363" s="201" t="s">
        <v>43</v>
      </c>
      <c r="O363" s="65"/>
      <c r="P363" s="202">
        <f t="shared" si="95"/>
        <v>0</v>
      </c>
      <c r="Q363" s="202">
        <v>0</v>
      </c>
      <c r="R363" s="202">
        <f t="shared" si="96"/>
        <v>0</v>
      </c>
      <c r="S363" s="202">
        <v>0</v>
      </c>
      <c r="T363" s="203">
        <f t="shared" si="97"/>
        <v>0</v>
      </c>
      <c r="U363" s="35"/>
      <c r="V363" s="35"/>
      <c r="W363" s="35"/>
      <c r="X363" s="35"/>
      <c r="Y363" s="35"/>
      <c r="Z363" s="35"/>
      <c r="AA363" s="35"/>
      <c r="AB363" s="35"/>
      <c r="AC363" s="35"/>
      <c r="AD363" s="35"/>
      <c r="AE363" s="35"/>
      <c r="AR363" s="204" t="s">
        <v>212</v>
      </c>
      <c r="AT363" s="204" t="s">
        <v>208</v>
      </c>
      <c r="AU363" s="204" t="s">
        <v>82</v>
      </c>
      <c r="AY363" s="18" t="s">
        <v>206</v>
      </c>
      <c r="BE363" s="205">
        <f t="shared" si="88"/>
        <v>0</v>
      </c>
      <c r="BF363" s="205">
        <f t="shared" si="89"/>
        <v>0</v>
      </c>
      <c r="BG363" s="205">
        <f t="shared" si="90"/>
        <v>0</v>
      </c>
      <c r="BH363" s="205">
        <f t="shared" si="91"/>
        <v>0</v>
      </c>
      <c r="BI363" s="205">
        <f t="shared" si="92"/>
        <v>0</v>
      </c>
      <c r="BJ363" s="18" t="s">
        <v>80</v>
      </c>
      <c r="BK363" s="205">
        <f t="shared" si="93"/>
        <v>0</v>
      </c>
      <c r="BL363" s="18" t="s">
        <v>212</v>
      </c>
      <c r="BM363" s="204" t="s">
        <v>4350</v>
      </c>
    </row>
    <row r="364" spans="1:65" s="2" customFormat="1" ht="16.5" customHeight="1">
      <c r="A364" s="35"/>
      <c r="B364" s="36"/>
      <c r="C364" s="193" t="s">
        <v>3971</v>
      </c>
      <c r="D364" s="193" t="s">
        <v>208</v>
      </c>
      <c r="E364" s="194" t="s">
        <v>6540</v>
      </c>
      <c r="F364" s="195" t="s">
        <v>6541</v>
      </c>
      <c r="G364" s="196" t="s">
        <v>862</v>
      </c>
      <c r="H364" s="197">
        <v>3</v>
      </c>
      <c r="I364" s="198"/>
      <c r="J364" s="199">
        <f t="shared" si="94"/>
        <v>0</v>
      </c>
      <c r="K364" s="195" t="s">
        <v>19</v>
      </c>
      <c r="L364" s="40"/>
      <c r="M364" s="200" t="s">
        <v>19</v>
      </c>
      <c r="N364" s="201" t="s">
        <v>43</v>
      </c>
      <c r="O364" s="65"/>
      <c r="P364" s="202">
        <f t="shared" si="95"/>
        <v>0</v>
      </c>
      <c r="Q364" s="202">
        <v>0</v>
      </c>
      <c r="R364" s="202">
        <f t="shared" si="96"/>
        <v>0</v>
      </c>
      <c r="S364" s="202">
        <v>0</v>
      </c>
      <c r="T364" s="203">
        <f t="shared" si="97"/>
        <v>0</v>
      </c>
      <c r="U364" s="35"/>
      <c r="V364" s="35"/>
      <c r="W364" s="35"/>
      <c r="X364" s="35"/>
      <c r="Y364" s="35"/>
      <c r="Z364" s="35"/>
      <c r="AA364" s="35"/>
      <c r="AB364" s="35"/>
      <c r="AC364" s="35"/>
      <c r="AD364" s="35"/>
      <c r="AE364" s="35"/>
      <c r="AR364" s="204" t="s">
        <v>212</v>
      </c>
      <c r="AT364" s="204" t="s">
        <v>208</v>
      </c>
      <c r="AU364" s="204" t="s">
        <v>82</v>
      </c>
      <c r="AY364" s="18" t="s">
        <v>206</v>
      </c>
      <c r="BE364" s="205">
        <f t="shared" si="88"/>
        <v>0</v>
      </c>
      <c r="BF364" s="205">
        <f t="shared" si="89"/>
        <v>0</v>
      </c>
      <c r="BG364" s="205">
        <f t="shared" si="90"/>
        <v>0</v>
      </c>
      <c r="BH364" s="205">
        <f t="shared" si="91"/>
        <v>0</v>
      </c>
      <c r="BI364" s="205">
        <f t="shared" si="92"/>
        <v>0</v>
      </c>
      <c r="BJ364" s="18" t="s">
        <v>80</v>
      </c>
      <c r="BK364" s="205">
        <f t="shared" si="93"/>
        <v>0</v>
      </c>
      <c r="BL364" s="18" t="s">
        <v>212</v>
      </c>
      <c r="BM364" s="204" t="s">
        <v>4358</v>
      </c>
    </row>
    <row r="365" spans="1:65" s="2" customFormat="1" ht="16.5" customHeight="1">
      <c r="A365" s="35"/>
      <c r="B365" s="36"/>
      <c r="C365" s="193" t="s">
        <v>3976</v>
      </c>
      <c r="D365" s="193" t="s">
        <v>208</v>
      </c>
      <c r="E365" s="194" t="s">
        <v>6554</v>
      </c>
      <c r="F365" s="195" t="s">
        <v>6213</v>
      </c>
      <c r="G365" s="196" t="s">
        <v>887</v>
      </c>
      <c r="H365" s="197">
        <v>1</v>
      </c>
      <c r="I365" s="198"/>
      <c r="J365" s="199">
        <f t="shared" si="94"/>
        <v>0</v>
      </c>
      <c r="K365" s="195" t="s">
        <v>19</v>
      </c>
      <c r="L365" s="40"/>
      <c r="M365" s="249" t="s">
        <v>19</v>
      </c>
      <c r="N365" s="250" t="s">
        <v>43</v>
      </c>
      <c r="O365" s="247"/>
      <c r="P365" s="251">
        <f t="shared" si="95"/>
        <v>0</v>
      </c>
      <c r="Q365" s="251">
        <v>0</v>
      </c>
      <c r="R365" s="251">
        <f t="shared" si="96"/>
        <v>0</v>
      </c>
      <c r="S365" s="251">
        <v>0</v>
      </c>
      <c r="T365" s="252">
        <f t="shared" si="97"/>
        <v>0</v>
      </c>
      <c r="U365" s="35"/>
      <c r="V365" s="35"/>
      <c r="W365" s="35"/>
      <c r="X365" s="35"/>
      <c r="Y365" s="35"/>
      <c r="Z365" s="35"/>
      <c r="AA365" s="35"/>
      <c r="AB365" s="35"/>
      <c r="AC365" s="35"/>
      <c r="AD365" s="35"/>
      <c r="AE365" s="35"/>
      <c r="AR365" s="204" t="s">
        <v>212</v>
      </c>
      <c r="AT365" s="204" t="s">
        <v>208</v>
      </c>
      <c r="AU365" s="204" t="s">
        <v>82</v>
      </c>
      <c r="AY365" s="18" t="s">
        <v>206</v>
      </c>
      <c r="BE365" s="205">
        <f t="shared" si="88"/>
        <v>0</v>
      </c>
      <c r="BF365" s="205">
        <f t="shared" si="89"/>
        <v>0</v>
      </c>
      <c r="BG365" s="205">
        <f t="shared" si="90"/>
        <v>0</v>
      </c>
      <c r="BH365" s="205">
        <f t="shared" si="91"/>
        <v>0</v>
      </c>
      <c r="BI365" s="205">
        <f t="shared" si="92"/>
        <v>0</v>
      </c>
      <c r="BJ365" s="18" t="s">
        <v>80</v>
      </c>
      <c r="BK365" s="205">
        <f t="shared" si="93"/>
        <v>0</v>
      </c>
      <c r="BL365" s="18" t="s">
        <v>212</v>
      </c>
      <c r="BM365" s="204" t="s">
        <v>4367</v>
      </c>
    </row>
    <row r="366" spans="1:65" s="2" customFormat="1" ht="6.95" customHeight="1">
      <c r="A366" s="35"/>
      <c r="B366" s="48"/>
      <c r="C366" s="49"/>
      <c r="D366" s="49"/>
      <c r="E366" s="49"/>
      <c r="F366" s="49"/>
      <c r="G366" s="49"/>
      <c r="H366" s="49"/>
      <c r="I366" s="143"/>
      <c r="J366" s="49"/>
      <c r="K366" s="49"/>
      <c r="L366" s="40"/>
      <c r="M366" s="35"/>
      <c r="O366" s="35"/>
      <c r="P366" s="35"/>
      <c r="Q366" s="35"/>
      <c r="R366" s="35"/>
      <c r="S366" s="35"/>
      <c r="T366" s="35"/>
      <c r="U366" s="35"/>
      <c r="V366" s="35"/>
      <c r="W366" s="35"/>
      <c r="X366" s="35"/>
      <c r="Y366" s="35"/>
      <c r="Z366" s="35"/>
      <c r="AA366" s="35"/>
      <c r="AB366" s="35"/>
      <c r="AC366" s="35"/>
      <c r="AD366" s="35"/>
      <c r="AE366" s="35"/>
    </row>
  </sheetData>
  <sheetProtection algorithmName="SHA-512" hashValue="it8PP4pdkf/y5O0M5O/G0pQ5HylUnjAJ5SK03QsnszHlC2E7X0b1sfCnDw0d/oIar92XyDaqZOV8MfpOMvyizA==" saltValue="fpEPFgfbWmBPdmmMB6vcmXwaVkvqd3pf2G9fJJI6qMae+XMQGIig+XErIoC+iN4Dw+A5owPpOterZ9dAprLymg==" spinCount="100000" sheet="1" objects="1" scenarios="1" formatColumns="0" formatRows="0" autoFilter="0"/>
  <autoFilter ref="C83:K365"/>
  <mergeCells count="9">
    <mergeCell ref="E50:H50"/>
    <mergeCell ref="E74:H74"/>
    <mergeCell ref="E76:H76"/>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473"/>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150</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6555</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ROUND(J87,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ROUND((SUM(BE87:BE472)),  2)</f>
        <v>0</v>
      </c>
      <c r="G33" s="35"/>
      <c r="H33" s="35"/>
      <c r="I33" s="132">
        <v>0.21</v>
      </c>
      <c r="J33" s="131">
        <f>ROUND(((SUM(BE87:BE472))*I33),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ROUND((SUM(BF87:BF472)),  2)</f>
        <v>0</v>
      </c>
      <c r="G34" s="35"/>
      <c r="H34" s="35"/>
      <c r="I34" s="132">
        <v>0.15</v>
      </c>
      <c r="J34" s="131">
        <f>ROUND(((SUM(BF87:BF472))*I34),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ROUND((SUM(BG87:BG472)),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ROUND((SUM(BH87:BH472)),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ROUND((SUM(BI87:BI472)),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700_D.1.4.Ga - Elektro - silnoproud</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J87</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6556</v>
      </c>
      <c r="E60" s="155"/>
      <c r="F60" s="155"/>
      <c r="G60" s="155"/>
      <c r="H60" s="155"/>
      <c r="I60" s="156"/>
      <c r="J60" s="157">
        <f>J88</f>
        <v>0</v>
      </c>
      <c r="K60" s="153"/>
      <c r="L60" s="158"/>
    </row>
    <row r="61" spans="1:47" s="10" customFormat="1" ht="19.899999999999999" customHeight="1">
      <c r="B61" s="159"/>
      <c r="C61" s="98"/>
      <c r="D61" s="160" t="s">
        <v>6557</v>
      </c>
      <c r="E61" s="161"/>
      <c r="F61" s="161"/>
      <c r="G61" s="161"/>
      <c r="H61" s="161"/>
      <c r="I61" s="162"/>
      <c r="J61" s="163">
        <f>J89</f>
        <v>0</v>
      </c>
      <c r="K61" s="98"/>
      <c r="L61" s="164"/>
    </row>
    <row r="62" spans="1:47" s="10" customFormat="1" ht="19.899999999999999" customHeight="1">
      <c r="B62" s="159"/>
      <c r="C62" s="98"/>
      <c r="D62" s="160" t="s">
        <v>6558</v>
      </c>
      <c r="E62" s="161"/>
      <c r="F62" s="161"/>
      <c r="G62" s="161"/>
      <c r="H62" s="161"/>
      <c r="I62" s="162"/>
      <c r="J62" s="163">
        <f>J122</f>
        <v>0</v>
      </c>
      <c r="K62" s="98"/>
      <c r="L62" s="164"/>
    </row>
    <row r="63" spans="1:47" s="10" customFormat="1" ht="19.899999999999999" customHeight="1">
      <c r="B63" s="159"/>
      <c r="C63" s="98"/>
      <c r="D63" s="160" t="s">
        <v>6559</v>
      </c>
      <c r="E63" s="161"/>
      <c r="F63" s="161"/>
      <c r="G63" s="161"/>
      <c r="H63" s="161"/>
      <c r="I63" s="162"/>
      <c r="J63" s="163">
        <f>J163</f>
        <v>0</v>
      </c>
      <c r="K63" s="98"/>
      <c r="L63" s="164"/>
    </row>
    <row r="64" spans="1:47" s="10" customFormat="1" ht="19.899999999999999" customHeight="1">
      <c r="B64" s="159"/>
      <c r="C64" s="98"/>
      <c r="D64" s="160" t="s">
        <v>6560</v>
      </c>
      <c r="E64" s="161"/>
      <c r="F64" s="161"/>
      <c r="G64" s="161"/>
      <c r="H64" s="161"/>
      <c r="I64" s="162"/>
      <c r="J64" s="163">
        <f>J185</f>
        <v>0</v>
      </c>
      <c r="K64" s="98"/>
      <c r="L64" s="164"/>
    </row>
    <row r="65" spans="1:31" s="10" customFormat="1" ht="19.899999999999999" customHeight="1">
      <c r="B65" s="159"/>
      <c r="C65" s="98"/>
      <c r="D65" s="160" t="s">
        <v>6561</v>
      </c>
      <c r="E65" s="161"/>
      <c r="F65" s="161"/>
      <c r="G65" s="161"/>
      <c r="H65" s="161"/>
      <c r="I65" s="162"/>
      <c r="J65" s="163">
        <f>J372</f>
        <v>0</v>
      </c>
      <c r="K65" s="98"/>
      <c r="L65" s="164"/>
    </row>
    <row r="66" spans="1:31" s="10" customFormat="1" ht="19.899999999999999" customHeight="1">
      <c r="B66" s="159"/>
      <c r="C66" s="98"/>
      <c r="D66" s="160" t="s">
        <v>6562</v>
      </c>
      <c r="E66" s="161"/>
      <c r="F66" s="161"/>
      <c r="G66" s="161"/>
      <c r="H66" s="161"/>
      <c r="I66" s="162"/>
      <c r="J66" s="163">
        <f>J411</f>
        <v>0</v>
      </c>
      <c r="K66" s="98"/>
      <c r="L66" s="164"/>
    </row>
    <row r="67" spans="1:31" s="10" customFormat="1" ht="19.899999999999999" customHeight="1">
      <c r="B67" s="159"/>
      <c r="C67" s="98"/>
      <c r="D67" s="160" t="s">
        <v>6563</v>
      </c>
      <c r="E67" s="161"/>
      <c r="F67" s="161"/>
      <c r="G67" s="161"/>
      <c r="H67" s="161"/>
      <c r="I67" s="162"/>
      <c r="J67" s="163">
        <f>J438</f>
        <v>0</v>
      </c>
      <c r="K67" s="98"/>
      <c r="L67" s="164"/>
    </row>
    <row r="68" spans="1:31" s="2" customFormat="1" ht="21.75" customHeight="1">
      <c r="A68" s="35"/>
      <c r="B68" s="36"/>
      <c r="C68" s="37"/>
      <c r="D68" s="37"/>
      <c r="E68" s="37"/>
      <c r="F68" s="37"/>
      <c r="G68" s="37"/>
      <c r="H68" s="37"/>
      <c r="I68" s="116"/>
      <c r="J68" s="37"/>
      <c r="K68" s="37"/>
      <c r="L68" s="117"/>
      <c r="S68" s="35"/>
      <c r="T68" s="35"/>
      <c r="U68" s="35"/>
      <c r="V68" s="35"/>
      <c r="W68" s="35"/>
      <c r="X68" s="35"/>
      <c r="Y68" s="35"/>
      <c r="Z68" s="35"/>
      <c r="AA68" s="35"/>
      <c r="AB68" s="35"/>
      <c r="AC68" s="35"/>
      <c r="AD68" s="35"/>
      <c r="AE68" s="35"/>
    </row>
    <row r="69" spans="1:31" s="2" customFormat="1" ht="6.95" customHeight="1">
      <c r="A69" s="35"/>
      <c r="B69" s="48"/>
      <c r="C69" s="49"/>
      <c r="D69" s="49"/>
      <c r="E69" s="49"/>
      <c r="F69" s="49"/>
      <c r="G69" s="49"/>
      <c r="H69" s="49"/>
      <c r="I69" s="143"/>
      <c r="J69" s="49"/>
      <c r="K69" s="49"/>
      <c r="L69" s="117"/>
      <c r="S69" s="35"/>
      <c r="T69" s="35"/>
      <c r="U69" s="35"/>
      <c r="V69" s="35"/>
      <c r="W69" s="35"/>
      <c r="X69" s="35"/>
      <c r="Y69" s="35"/>
      <c r="Z69" s="35"/>
      <c r="AA69" s="35"/>
      <c r="AB69" s="35"/>
      <c r="AC69" s="35"/>
      <c r="AD69" s="35"/>
      <c r="AE69" s="35"/>
    </row>
    <row r="73" spans="1:31" s="2" customFormat="1" ht="6.95" customHeight="1">
      <c r="A73" s="35"/>
      <c r="B73" s="50"/>
      <c r="C73" s="51"/>
      <c r="D73" s="51"/>
      <c r="E73" s="51"/>
      <c r="F73" s="51"/>
      <c r="G73" s="51"/>
      <c r="H73" s="51"/>
      <c r="I73" s="146"/>
      <c r="J73" s="51"/>
      <c r="K73" s="51"/>
      <c r="L73" s="117"/>
      <c r="S73" s="35"/>
      <c r="T73" s="35"/>
      <c r="U73" s="35"/>
      <c r="V73" s="35"/>
      <c r="W73" s="35"/>
      <c r="X73" s="35"/>
      <c r="Y73" s="35"/>
      <c r="Z73" s="35"/>
      <c r="AA73" s="35"/>
      <c r="AB73" s="35"/>
      <c r="AC73" s="35"/>
      <c r="AD73" s="35"/>
      <c r="AE73" s="35"/>
    </row>
    <row r="74" spans="1:31" s="2" customFormat="1" ht="24.95" customHeight="1">
      <c r="A74" s="35"/>
      <c r="B74" s="36"/>
      <c r="C74" s="24" t="s">
        <v>191</v>
      </c>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6.95" customHeight="1">
      <c r="A75" s="35"/>
      <c r="B75" s="36"/>
      <c r="C75" s="37"/>
      <c r="D75" s="37"/>
      <c r="E75" s="37"/>
      <c r="F75" s="37"/>
      <c r="G75" s="37"/>
      <c r="H75" s="37"/>
      <c r="I75" s="116"/>
      <c r="J75" s="37"/>
      <c r="K75" s="37"/>
      <c r="L75" s="117"/>
      <c r="S75" s="35"/>
      <c r="T75" s="35"/>
      <c r="U75" s="35"/>
      <c r="V75" s="35"/>
      <c r="W75" s="35"/>
      <c r="X75" s="35"/>
      <c r="Y75" s="35"/>
      <c r="Z75" s="35"/>
      <c r="AA75" s="35"/>
      <c r="AB75" s="35"/>
      <c r="AC75" s="35"/>
      <c r="AD75" s="35"/>
      <c r="AE75" s="35"/>
    </row>
    <row r="76" spans="1:31" s="2" customFormat="1" ht="12" customHeight="1">
      <c r="A76" s="35"/>
      <c r="B76" s="36"/>
      <c r="C76" s="30" t="s">
        <v>16</v>
      </c>
      <c r="D76" s="37"/>
      <c r="E76" s="37"/>
      <c r="F76" s="37"/>
      <c r="G76" s="37"/>
      <c r="H76" s="37"/>
      <c r="I76" s="116"/>
      <c r="J76" s="37"/>
      <c r="K76" s="37"/>
      <c r="L76" s="117"/>
      <c r="S76" s="35"/>
      <c r="T76" s="35"/>
      <c r="U76" s="35"/>
      <c r="V76" s="35"/>
      <c r="W76" s="35"/>
      <c r="X76" s="35"/>
      <c r="Y76" s="35"/>
      <c r="Z76" s="35"/>
      <c r="AA76" s="35"/>
      <c r="AB76" s="35"/>
      <c r="AC76" s="35"/>
      <c r="AD76" s="35"/>
      <c r="AE76" s="35"/>
    </row>
    <row r="77" spans="1:31" s="2" customFormat="1" ht="16.5" customHeight="1">
      <c r="A77" s="35"/>
      <c r="B77" s="36"/>
      <c r="C77" s="37"/>
      <c r="D77" s="37"/>
      <c r="E77" s="396" t="str">
        <f>E7</f>
        <v>Základní škola U Elektry</v>
      </c>
      <c r="F77" s="397"/>
      <c r="G77" s="397"/>
      <c r="H77" s="397"/>
      <c r="I77" s="116"/>
      <c r="J77" s="37"/>
      <c r="K77" s="37"/>
      <c r="L77" s="117"/>
      <c r="S77" s="35"/>
      <c r="T77" s="35"/>
      <c r="U77" s="35"/>
      <c r="V77" s="35"/>
      <c r="W77" s="35"/>
      <c r="X77" s="35"/>
      <c r="Y77" s="35"/>
      <c r="Z77" s="35"/>
      <c r="AA77" s="35"/>
      <c r="AB77" s="35"/>
      <c r="AC77" s="35"/>
      <c r="AD77" s="35"/>
      <c r="AE77" s="35"/>
    </row>
    <row r="78" spans="1:31" s="2" customFormat="1" ht="12" customHeight="1">
      <c r="A78" s="35"/>
      <c r="B78" s="36"/>
      <c r="C78" s="30" t="s">
        <v>182</v>
      </c>
      <c r="D78" s="37"/>
      <c r="E78" s="37"/>
      <c r="F78" s="37"/>
      <c r="G78" s="37"/>
      <c r="H78" s="37"/>
      <c r="I78" s="116"/>
      <c r="J78" s="37"/>
      <c r="K78" s="37"/>
      <c r="L78" s="117"/>
      <c r="S78" s="35"/>
      <c r="T78" s="35"/>
      <c r="U78" s="35"/>
      <c r="V78" s="35"/>
      <c r="W78" s="35"/>
      <c r="X78" s="35"/>
      <c r="Y78" s="35"/>
      <c r="Z78" s="35"/>
      <c r="AA78" s="35"/>
      <c r="AB78" s="35"/>
      <c r="AC78" s="35"/>
      <c r="AD78" s="35"/>
      <c r="AE78" s="35"/>
    </row>
    <row r="79" spans="1:31" s="2" customFormat="1" ht="16.5" customHeight="1">
      <c r="A79" s="35"/>
      <c r="B79" s="36"/>
      <c r="C79" s="37"/>
      <c r="D79" s="37"/>
      <c r="E79" s="369" t="str">
        <f>E9</f>
        <v>SO 700_D.1.4.Ga - Elektro - silnoproud</v>
      </c>
      <c r="F79" s="398"/>
      <c r="G79" s="398"/>
      <c r="H79" s="398"/>
      <c r="I79" s="116"/>
      <c r="J79" s="37"/>
      <c r="K79" s="37"/>
      <c r="L79" s="117"/>
      <c r="S79" s="35"/>
      <c r="T79" s="35"/>
      <c r="U79" s="35"/>
      <c r="V79" s="35"/>
      <c r="W79" s="35"/>
      <c r="X79" s="35"/>
      <c r="Y79" s="35"/>
      <c r="Z79" s="35"/>
      <c r="AA79" s="35"/>
      <c r="AB79" s="35"/>
      <c r="AC79" s="35"/>
      <c r="AD79" s="35"/>
      <c r="AE79" s="35"/>
    </row>
    <row r="80" spans="1:31" s="2" customFormat="1" ht="6.95" customHeight="1">
      <c r="A80" s="35"/>
      <c r="B80" s="36"/>
      <c r="C80" s="37"/>
      <c r="D80" s="37"/>
      <c r="E80" s="37"/>
      <c r="F80" s="37"/>
      <c r="G80" s="37"/>
      <c r="H80" s="37"/>
      <c r="I80" s="116"/>
      <c r="J80" s="37"/>
      <c r="K80" s="37"/>
      <c r="L80" s="117"/>
      <c r="S80" s="35"/>
      <c r="T80" s="35"/>
      <c r="U80" s="35"/>
      <c r="V80" s="35"/>
      <c r="W80" s="35"/>
      <c r="X80" s="35"/>
      <c r="Y80" s="35"/>
      <c r="Z80" s="35"/>
      <c r="AA80" s="35"/>
      <c r="AB80" s="35"/>
      <c r="AC80" s="35"/>
      <c r="AD80" s="35"/>
      <c r="AE80" s="35"/>
    </row>
    <row r="81" spans="1:65" s="2" customFormat="1" ht="12" customHeight="1">
      <c r="A81" s="35"/>
      <c r="B81" s="36"/>
      <c r="C81" s="30" t="s">
        <v>21</v>
      </c>
      <c r="D81" s="37"/>
      <c r="E81" s="37"/>
      <c r="F81" s="28" t="str">
        <f>F12</f>
        <v>Praha 9, k.ú. Vysočany</v>
      </c>
      <c r="G81" s="37"/>
      <c r="H81" s="37"/>
      <c r="I81" s="118" t="s">
        <v>23</v>
      </c>
      <c r="J81" s="60" t="str">
        <f>IF(J12="","",J12)</f>
        <v>10. 2. 2020</v>
      </c>
      <c r="K81" s="37"/>
      <c r="L81" s="117"/>
      <c r="S81" s="35"/>
      <c r="T81" s="35"/>
      <c r="U81" s="35"/>
      <c r="V81" s="35"/>
      <c r="W81" s="35"/>
      <c r="X81" s="35"/>
      <c r="Y81" s="35"/>
      <c r="Z81" s="35"/>
      <c r="AA81" s="35"/>
      <c r="AB81" s="35"/>
      <c r="AC81" s="35"/>
      <c r="AD81" s="35"/>
      <c r="AE81" s="35"/>
    </row>
    <row r="82" spans="1:65" s="2" customFormat="1" ht="6.95" customHeight="1">
      <c r="A82" s="35"/>
      <c r="B82" s="36"/>
      <c r="C82" s="37"/>
      <c r="D82" s="37"/>
      <c r="E82" s="37"/>
      <c r="F82" s="37"/>
      <c r="G82" s="37"/>
      <c r="H82" s="37"/>
      <c r="I82" s="116"/>
      <c r="J82" s="37"/>
      <c r="K82" s="37"/>
      <c r="L82" s="117"/>
      <c r="S82" s="35"/>
      <c r="T82" s="35"/>
      <c r="U82" s="35"/>
      <c r="V82" s="35"/>
      <c r="W82" s="35"/>
      <c r="X82" s="35"/>
      <c r="Y82" s="35"/>
      <c r="Z82" s="35"/>
      <c r="AA82" s="35"/>
      <c r="AB82" s="35"/>
      <c r="AC82" s="35"/>
      <c r="AD82" s="35"/>
      <c r="AE82" s="35"/>
    </row>
    <row r="83" spans="1:65" s="2" customFormat="1" ht="25.7" customHeight="1">
      <c r="A83" s="35"/>
      <c r="B83" s="36"/>
      <c r="C83" s="30" t="s">
        <v>25</v>
      </c>
      <c r="D83" s="37"/>
      <c r="E83" s="37"/>
      <c r="F83" s="28" t="str">
        <f>E15</f>
        <v>Městská část Praha 9</v>
      </c>
      <c r="G83" s="37"/>
      <c r="H83" s="37"/>
      <c r="I83" s="118" t="s">
        <v>31</v>
      </c>
      <c r="J83" s="33" t="str">
        <f>E21</f>
        <v>BOMART spol. s r.o.</v>
      </c>
      <c r="K83" s="37"/>
      <c r="L83" s="117"/>
      <c r="S83" s="35"/>
      <c r="T83" s="35"/>
      <c r="U83" s="35"/>
      <c r="V83" s="35"/>
      <c r="W83" s="35"/>
      <c r="X83" s="35"/>
      <c r="Y83" s="35"/>
      <c r="Z83" s="35"/>
      <c r="AA83" s="35"/>
      <c r="AB83" s="35"/>
      <c r="AC83" s="35"/>
      <c r="AD83" s="35"/>
      <c r="AE83" s="35"/>
    </row>
    <row r="84" spans="1:65" s="2" customFormat="1" ht="15.2" customHeight="1">
      <c r="A84" s="35"/>
      <c r="B84" s="36"/>
      <c r="C84" s="30" t="s">
        <v>29</v>
      </c>
      <c r="D84" s="37"/>
      <c r="E84" s="37"/>
      <c r="F84" s="28" t="str">
        <f>IF(E18="","",E18)</f>
        <v>Vyplň údaj</v>
      </c>
      <c r="G84" s="37"/>
      <c r="H84" s="37"/>
      <c r="I84" s="118" t="s">
        <v>34</v>
      </c>
      <c r="J84" s="33" t="str">
        <f>E24</f>
        <v xml:space="preserve"> </v>
      </c>
      <c r="K84" s="37"/>
      <c r="L84" s="117"/>
      <c r="S84" s="35"/>
      <c r="T84" s="35"/>
      <c r="U84" s="35"/>
      <c r="V84" s="35"/>
      <c r="W84" s="35"/>
      <c r="X84" s="35"/>
      <c r="Y84" s="35"/>
      <c r="Z84" s="35"/>
      <c r="AA84" s="35"/>
      <c r="AB84" s="35"/>
      <c r="AC84" s="35"/>
      <c r="AD84" s="35"/>
      <c r="AE84" s="35"/>
    </row>
    <row r="85" spans="1:65" s="2" customFormat="1" ht="10.35" customHeight="1">
      <c r="A85" s="35"/>
      <c r="B85" s="36"/>
      <c r="C85" s="37"/>
      <c r="D85" s="37"/>
      <c r="E85" s="37"/>
      <c r="F85" s="37"/>
      <c r="G85" s="37"/>
      <c r="H85" s="37"/>
      <c r="I85" s="116"/>
      <c r="J85" s="37"/>
      <c r="K85" s="37"/>
      <c r="L85" s="117"/>
      <c r="S85" s="35"/>
      <c r="T85" s="35"/>
      <c r="U85" s="35"/>
      <c r="V85" s="35"/>
      <c r="W85" s="35"/>
      <c r="X85" s="35"/>
      <c r="Y85" s="35"/>
      <c r="Z85" s="35"/>
      <c r="AA85" s="35"/>
      <c r="AB85" s="35"/>
      <c r="AC85" s="35"/>
      <c r="AD85" s="35"/>
      <c r="AE85" s="35"/>
    </row>
    <row r="86" spans="1:65" s="11" customFormat="1" ht="29.25" customHeight="1">
      <c r="A86" s="165"/>
      <c r="B86" s="166"/>
      <c r="C86" s="167" t="s">
        <v>192</v>
      </c>
      <c r="D86" s="168" t="s">
        <v>57</v>
      </c>
      <c r="E86" s="168" t="s">
        <v>53</v>
      </c>
      <c r="F86" s="168" t="s">
        <v>54</v>
      </c>
      <c r="G86" s="168" t="s">
        <v>193</v>
      </c>
      <c r="H86" s="168" t="s">
        <v>194</v>
      </c>
      <c r="I86" s="169" t="s">
        <v>195</v>
      </c>
      <c r="J86" s="168" t="s">
        <v>186</v>
      </c>
      <c r="K86" s="170" t="s">
        <v>196</v>
      </c>
      <c r="L86" s="171"/>
      <c r="M86" s="69" t="s">
        <v>19</v>
      </c>
      <c r="N86" s="70" t="s">
        <v>42</v>
      </c>
      <c r="O86" s="70" t="s">
        <v>197</v>
      </c>
      <c r="P86" s="70" t="s">
        <v>198</v>
      </c>
      <c r="Q86" s="70" t="s">
        <v>199</v>
      </c>
      <c r="R86" s="70" t="s">
        <v>200</v>
      </c>
      <c r="S86" s="70" t="s">
        <v>201</v>
      </c>
      <c r="T86" s="71" t="s">
        <v>202</v>
      </c>
      <c r="U86" s="165"/>
      <c r="V86" s="165"/>
      <c r="W86" s="165"/>
      <c r="X86" s="165"/>
      <c r="Y86" s="165"/>
      <c r="Z86" s="165"/>
      <c r="AA86" s="165"/>
      <c r="AB86" s="165"/>
      <c r="AC86" s="165"/>
      <c r="AD86" s="165"/>
      <c r="AE86" s="165"/>
    </row>
    <row r="87" spans="1:65" s="2" customFormat="1" ht="22.9" customHeight="1">
      <c r="A87" s="35"/>
      <c r="B87" s="36"/>
      <c r="C87" s="76" t="s">
        <v>203</v>
      </c>
      <c r="D87" s="37"/>
      <c r="E87" s="37"/>
      <c r="F87" s="37"/>
      <c r="G87" s="37"/>
      <c r="H87" s="37"/>
      <c r="I87" s="116"/>
      <c r="J87" s="172">
        <f>BK87</f>
        <v>0</v>
      </c>
      <c r="K87" s="37"/>
      <c r="L87" s="40"/>
      <c r="M87" s="72"/>
      <c r="N87" s="173"/>
      <c r="O87" s="73"/>
      <c r="P87" s="174">
        <f>P88</f>
        <v>0</v>
      </c>
      <c r="Q87" s="73"/>
      <c r="R87" s="174">
        <f>R88</f>
        <v>0</v>
      </c>
      <c r="S87" s="73"/>
      <c r="T87" s="175">
        <f>T88</f>
        <v>0</v>
      </c>
      <c r="U87" s="35"/>
      <c r="V87" s="35"/>
      <c r="W87" s="35"/>
      <c r="X87" s="35"/>
      <c r="Y87" s="35"/>
      <c r="Z87" s="35"/>
      <c r="AA87" s="35"/>
      <c r="AB87" s="35"/>
      <c r="AC87" s="35"/>
      <c r="AD87" s="35"/>
      <c r="AE87" s="35"/>
      <c r="AT87" s="18" t="s">
        <v>71</v>
      </c>
      <c r="AU87" s="18" t="s">
        <v>187</v>
      </c>
      <c r="BK87" s="176">
        <f>BK88</f>
        <v>0</v>
      </c>
    </row>
    <row r="88" spans="1:65" s="12" customFormat="1" ht="25.9" customHeight="1">
      <c r="B88" s="177"/>
      <c r="C88" s="178"/>
      <c r="D88" s="179" t="s">
        <v>71</v>
      </c>
      <c r="E88" s="180" t="s">
        <v>846</v>
      </c>
      <c r="F88" s="180" t="s">
        <v>6564</v>
      </c>
      <c r="G88" s="178"/>
      <c r="H88" s="178"/>
      <c r="I88" s="181"/>
      <c r="J88" s="182">
        <f>BK88</f>
        <v>0</v>
      </c>
      <c r="K88" s="178"/>
      <c r="L88" s="183"/>
      <c r="M88" s="184"/>
      <c r="N88" s="185"/>
      <c r="O88" s="185"/>
      <c r="P88" s="186">
        <f>P89+P122+P163+P185+P372+P411+P438</f>
        <v>0</v>
      </c>
      <c r="Q88" s="185"/>
      <c r="R88" s="186">
        <f>R89+R122+R163+R185+R372+R411+R438</f>
        <v>0</v>
      </c>
      <c r="S88" s="185"/>
      <c r="T88" s="187">
        <f>T89+T122+T163+T185+T372+T411+T438</f>
        <v>0</v>
      </c>
      <c r="AR88" s="188" t="s">
        <v>80</v>
      </c>
      <c r="AT88" s="189" t="s">
        <v>71</v>
      </c>
      <c r="AU88" s="189" t="s">
        <v>72</v>
      </c>
      <c r="AY88" s="188" t="s">
        <v>206</v>
      </c>
      <c r="BK88" s="190">
        <f>BK89+BK122+BK163+BK185+BK372+BK411+BK438</f>
        <v>0</v>
      </c>
    </row>
    <row r="89" spans="1:65" s="12" customFormat="1" ht="22.9" customHeight="1">
      <c r="B89" s="177"/>
      <c r="C89" s="178"/>
      <c r="D89" s="179" t="s">
        <v>71</v>
      </c>
      <c r="E89" s="191" t="s">
        <v>848</v>
      </c>
      <c r="F89" s="191" t="s">
        <v>6565</v>
      </c>
      <c r="G89" s="178"/>
      <c r="H89" s="178"/>
      <c r="I89" s="181"/>
      <c r="J89" s="192">
        <f>BK89</f>
        <v>0</v>
      </c>
      <c r="K89" s="178"/>
      <c r="L89" s="183"/>
      <c r="M89" s="184"/>
      <c r="N89" s="185"/>
      <c r="O89" s="185"/>
      <c r="P89" s="186">
        <f>SUM(P90:P121)</f>
        <v>0</v>
      </c>
      <c r="Q89" s="185"/>
      <c r="R89" s="186">
        <f>SUM(R90:R121)</f>
        <v>0</v>
      </c>
      <c r="S89" s="185"/>
      <c r="T89" s="187">
        <f>SUM(T90:T121)</f>
        <v>0</v>
      </c>
      <c r="AR89" s="188" t="s">
        <v>80</v>
      </c>
      <c r="AT89" s="189" t="s">
        <v>71</v>
      </c>
      <c r="AU89" s="189" t="s">
        <v>80</v>
      </c>
      <c r="AY89" s="188" t="s">
        <v>206</v>
      </c>
      <c r="BK89" s="190">
        <f>SUM(BK90:BK121)</f>
        <v>0</v>
      </c>
    </row>
    <row r="90" spans="1:65" s="2" customFormat="1" ht="16.5" customHeight="1">
      <c r="A90" s="35"/>
      <c r="B90" s="36"/>
      <c r="C90" s="193" t="s">
        <v>72</v>
      </c>
      <c r="D90" s="193" t="s">
        <v>208</v>
      </c>
      <c r="E90" s="194" t="s">
        <v>6566</v>
      </c>
      <c r="F90" s="195" t="s">
        <v>6567</v>
      </c>
      <c r="G90" s="196" t="s">
        <v>887</v>
      </c>
      <c r="H90" s="197">
        <v>1</v>
      </c>
      <c r="I90" s="198"/>
      <c r="J90" s="199">
        <f t="shared" ref="J90:J107" si="0">ROUND(I90*H90,2)</f>
        <v>0</v>
      </c>
      <c r="K90" s="195" t="s">
        <v>19</v>
      </c>
      <c r="L90" s="40"/>
      <c r="M90" s="200" t="s">
        <v>19</v>
      </c>
      <c r="N90" s="201" t="s">
        <v>43</v>
      </c>
      <c r="O90" s="65"/>
      <c r="P90" s="202">
        <f t="shared" ref="P90:P107" si="1">O90*H90</f>
        <v>0</v>
      </c>
      <c r="Q90" s="202">
        <v>0</v>
      </c>
      <c r="R90" s="202">
        <f t="shared" ref="R90:R107" si="2">Q90*H90</f>
        <v>0</v>
      </c>
      <c r="S90" s="202">
        <v>0</v>
      </c>
      <c r="T90" s="203">
        <f t="shared" ref="T90:T107" si="3">S90*H90</f>
        <v>0</v>
      </c>
      <c r="U90" s="35"/>
      <c r="V90" s="35"/>
      <c r="W90" s="35"/>
      <c r="X90" s="35"/>
      <c r="Y90" s="35"/>
      <c r="Z90" s="35"/>
      <c r="AA90" s="35"/>
      <c r="AB90" s="35"/>
      <c r="AC90" s="35"/>
      <c r="AD90" s="35"/>
      <c r="AE90" s="35"/>
      <c r="AR90" s="204" t="s">
        <v>212</v>
      </c>
      <c r="AT90" s="204" t="s">
        <v>208</v>
      </c>
      <c r="AU90" s="204" t="s">
        <v>82</v>
      </c>
      <c r="AY90" s="18" t="s">
        <v>206</v>
      </c>
      <c r="BE90" s="205">
        <f t="shared" ref="BE90:BE107" si="4">IF(N90="základní",J90,0)</f>
        <v>0</v>
      </c>
      <c r="BF90" s="205">
        <f t="shared" ref="BF90:BF107" si="5">IF(N90="snížená",J90,0)</f>
        <v>0</v>
      </c>
      <c r="BG90" s="205">
        <f t="shared" ref="BG90:BG107" si="6">IF(N90="zákl. přenesená",J90,0)</f>
        <v>0</v>
      </c>
      <c r="BH90" s="205">
        <f t="shared" ref="BH90:BH107" si="7">IF(N90="sníž. přenesená",J90,0)</f>
        <v>0</v>
      </c>
      <c r="BI90" s="205">
        <f t="shared" ref="BI90:BI107" si="8">IF(N90="nulová",J90,0)</f>
        <v>0</v>
      </c>
      <c r="BJ90" s="18" t="s">
        <v>80</v>
      </c>
      <c r="BK90" s="205">
        <f t="shared" ref="BK90:BK107" si="9">ROUND(I90*H90,2)</f>
        <v>0</v>
      </c>
      <c r="BL90" s="18" t="s">
        <v>212</v>
      </c>
      <c r="BM90" s="204" t="s">
        <v>82</v>
      </c>
    </row>
    <row r="91" spans="1:65" s="2" customFormat="1" ht="16.5" customHeight="1">
      <c r="A91" s="35"/>
      <c r="B91" s="36"/>
      <c r="C91" s="193" t="s">
        <v>72</v>
      </c>
      <c r="D91" s="193" t="s">
        <v>208</v>
      </c>
      <c r="E91" s="194" t="s">
        <v>6568</v>
      </c>
      <c r="F91" s="195" t="s">
        <v>6569</v>
      </c>
      <c r="G91" s="196" t="s">
        <v>887</v>
      </c>
      <c r="H91" s="197">
        <v>1</v>
      </c>
      <c r="I91" s="198"/>
      <c r="J91" s="199">
        <f t="shared" si="0"/>
        <v>0</v>
      </c>
      <c r="K91" s="195" t="s">
        <v>19</v>
      </c>
      <c r="L91" s="40"/>
      <c r="M91" s="200" t="s">
        <v>19</v>
      </c>
      <c r="N91" s="201" t="s">
        <v>43</v>
      </c>
      <c r="O91" s="65"/>
      <c r="P91" s="202">
        <f t="shared" si="1"/>
        <v>0</v>
      </c>
      <c r="Q91" s="202">
        <v>0</v>
      </c>
      <c r="R91" s="202">
        <f t="shared" si="2"/>
        <v>0</v>
      </c>
      <c r="S91" s="202">
        <v>0</v>
      </c>
      <c r="T91" s="203">
        <f t="shared" si="3"/>
        <v>0</v>
      </c>
      <c r="U91" s="35"/>
      <c r="V91" s="35"/>
      <c r="W91" s="35"/>
      <c r="X91" s="35"/>
      <c r="Y91" s="35"/>
      <c r="Z91" s="35"/>
      <c r="AA91" s="35"/>
      <c r="AB91" s="35"/>
      <c r="AC91" s="35"/>
      <c r="AD91" s="35"/>
      <c r="AE91" s="35"/>
      <c r="AR91" s="204" t="s">
        <v>212</v>
      </c>
      <c r="AT91" s="204" t="s">
        <v>208</v>
      </c>
      <c r="AU91" s="204" t="s">
        <v>82</v>
      </c>
      <c r="AY91" s="18" t="s">
        <v>206</v>
      </c>
      <c r="BE91" s="205">
        <f t="shared" si="4"/>
        <v>0</v>
      </c>
      <c r="BF91" s="205">
        <f t="shared" si="5"/>
        <v>0</v>
      </c>
      <c r="BG91" s="205">
        <f t="shared" si="6"/>
        <v>0</v>
      </c>
      <c r="BH91" s="205">
        <f t="shared" si="7"/>
        <v>0</v>
      </c>
      <c r="BI91" s="205">
        <f t="shared" si="8"/>
        <v>0</v>
      </c>
      <c r="BJ91" s="18" t="s">
        <v>80</v>
      </c>
      <c r="BK91" s="205">
        <f t="shared" si="9"/>
        <v>0</v>
      </c>
      <c r="BL91" s="18" t="s">
        <v>212</v>
      </c>
      <c r="BM91" s="204" t="s">
        <v>212</v>
      </c>
    </row>
    <row r="92" spans="1:65" s="2" customFormat="1" ht="16.5" customHeight="1">
      <c r="A92" s="35"/>
      <c r="B92" s="36"/>
      <c r="C92" s="193" t="s">
        <v>72</v>
      </c>
      <c r="D92" s="193" t="s">
        <v>208</v>
      </c>
      <c r="E92" s="194" t="s">
        <v>6570</v>
      </c>
      <c r="F92" s="195" t="s">
        <v>6571</v>
      </c>
      <c r="G92" s="196" t="s">
        <v>887</v>
      </c>
      <c r="H92" s="197">
        <v>1</v>
      </c>
      <c r="I92" s="198"/>
      <c r="J92" s="199">
        <f t="shared" si="0"/>
        <v>0</v>
      </c>
      <c r="K92" s="195" t="s">
        <v>19</v>
      </c>
      <c r="L92" s="40"/>
      <c r="M92" s="200" t="s">
        <v>19</v>
      </c>
      <c r="N92" s="201" t="s">
        <v>43</v>
      </c>
      <c r="O92" s="65"/>
      <c r="P92" s="202">
        <f t="shared" si="1"/>
        <v>0</v>
      </c>
      <c r="Q92" s="202">
        <v>0</v>
      </c>
      <c r="R92" s="202">
        <f t="shared" si="2"/>
        <v>0</v>
      </c>
      <c r="S92" s="202">
        <v>0</v>
      </c>
      <c r="T92" s="203">
        <f t="shared" si="3"/>
        <v>0</v>
      </c>
      <c r="U92" s="35"/>
      <c r="V92" s="35"/>
      <c r="W92" s="35"/>
      <c r="X92" s="35"/>
      <c r="Y92" s="35"/>
      <c r="Z92" s="35"/>
      <c r="AA92" s="35"/>
      <c r="AB92" s="35"/>
      <c r="AC92" s="35"/>
      <c r="AD92" s="35"/>
      <c r="AE92" s="35"/>
      <c r="AR92" s="204" t="s">
        <v>212</v>
      </c>
      <c r="AT92" s="204" t="s">
        <v>208</v>
      </c>
      <c r="AU92" s="204" t="s">
        <v>82</v>
      </c>
      <c r="AY92" s="18" t="s">
        <v>206</v>
      </c>
      <c r="BE92" s="205">
        <f t="shared" si="4"/>
        <v>0</v>
      </c>
      <c r="BF92" s="205">
        <f t="shared" si="5"/>
        <v>0</v>
      </c>
      <c r="BG92" s="205">
        <f t="shared" si="6"/>
        <v>0</v>
      </c>
      <c r="BH92" s="205">
        <f t="shared" si="7"/>
        <v>0</v>
      </c>
      <c r="BI92" s="205">
        <f t="shared" si="8"/>
        <v>0</v>
      </c>
      <c r="BJ92" s="18" t="s">
        <v>80</v>
      </c>
      <c r="BK92" s="205">
        <f t="shared" si="9"/>
        <v>0</v>
      </c>
      <c r="BL92" s="18" t="s">
        <v>212</v>
      </c>
      <c r="BM92" s="204" t="s">
        <v>231</v>
      </c>
    </row>
    <row r="93" spans="1:65" s="2" customFormat="1" ht="16.5" customHeight="1">
      <c r="A93" s="35"/>
      <c r="B93" s="36"/>
      <c r="C93" s="193" t="s">
        <v>72</v>
      </c>
      <c r="D93" s="193" t="s">
        <v>208</v>
      </c>
      <c r="E93" s="194" t="s">
        <v>6572</v>
      </c>
      <c r="F93" s="195" t="s">
        <v>6573</v>
      </c>
      <c r="G93" s="196" t="s">
        <v>887</v>
      </c>
      <c r="H93" s="197">
        <v>1</v>
      </c>
      <c r="I93" s="198"/>
      <c r="J93" s="199">
        <f t="shared" si="0"/>
        <v>0</v>
      </c>
      <c r="K93" s="195" t="s">
        <v>19</v>
      </c>
      <c r="L93" s="40"/>
      <c r="M93" s="200" t="s">
        <v>19</v>
      </c>
      <c r="N93" s="201" t="s">
        <v>43</v>
      </c>
      <c r="O93" s="65"/>
      <c r="P93" s="202">
        <f t="shared" si="1"/>
        <v>0</v>
      </c>
      <c r="Q93" s="202">
        <v>0</v>
      </c>
      <c r="R93" s="202">
        <f t="shared" si="2"/>
        <v>0</v>
      </c>
      <c r="S93" s="202">
        <v>0</v>
      </c>
      <c r="T93" s="203">
        <f t="shared" si="3"/>
        <v>0</v>
      </c>
      <c r="U93" s="35"/>
      <c r="V93" s="35"/>
      <c r="W93" s="35"/>
      <c r="X93" s="35"/>
      <c r="Y93" s="35"/>
      <c r="Z93" s="35"/>
      <c r="AA93" s="35"/>
      <c r="AB93" s="35"/>
      <c r="AC93" s="35"/>
      <c r="AD93" s="35"/>
      <c r="AE93" s="35"/>
      <c r="AR93" s="204" t="s">
        <v>212</v>
      </c>
      <c r="AT93" s="204" t="s">
        <v>208</v>
      </c>
      <c r="AU93" s="204" t="s">
        <v>82</v>
      </c>
      <c r="AY93" s="18" t="s">
        <v>206</v>
      </c>
      <c r="BE93" s="205">
        <f t="shared" si="4"/>
        <v>0</v>
      </c>
      <c r="BF93" s="205">
        <f t="shared" si="5"/>
        <v>0</v>
      </c>
      <c r="BG93" s="205">
        <f t="shared" si="6"/>
        <v>0</v>
      </c>
      <c r="BH93" s="205">
        <f t="shared" si="7"/>
        <v>0</v>
      </c>
      <c r="BI93" s="205">
        <f t="shared" si="8"/>
        <v>0</v>
      </c>
      <c r="BJ93" s="18" t="s">
        <v>80</v>
      </c>
      <c r="BK93" s="205">
        <f t="shared" si="9"/>
        <v>0</v>
      </c>
      <c r="BL93" s="18" t="s">
        <v>212</v>
      </c>
      <c r="BM93" s="204" t="s">
        <v>239</v>
      </c>
    </row>
    <row r="94" spans="1:65" s="2" customFormat="1" ht="16.5" customHeight="1">
      <c r="A94" s="35"/>
      <c r="B94" s="36"/>
      <c r="C94" s="193" t="s">
        <v>72</v>
      </c>
      <c r="D94" s="193" t="s">
        <v>208</v>
      </c>
      <c r="E94" s="194" t="s">
        <v>6574</v>
      </c>
      <c r="F94" s="195" t="s">
        <v>6575</v>
      </c>
      <c r="G94" s="196" t="s">
        <v>887</v>
      </c>
      <c r="H94" s="197">
        <v>1</v>
      </c>
      <c r="I94" s="198"/>
      <c r="J94" s="199">
        <f t="shared" si="0"/>
        <v>0</v>
      </c>
      <c r="K94" s="195" t="s">
        <v>19</v>
      </c>
      <c r="L94" s="40"/>
      <c r="M94" s="200" t="s">
        <v>19</v>
      </c>
      <c r="N94" s="201" t="s">
        <v>43</v>
      </c>
      <c r="O94" s="65"/>
      <c r="P94" s="202">
        <f t="shared" si="1"/>
        <v>0</v>
      </c>
      <c r="Q94" s="202">
        <v>0</v>
      </c>
      <c r="R94" s="202">
        <f t="shared" si="2"/>
        <v>0</v>
      </c>
      <c r="S94" s="202">
        <v>0</v>
      </c>
      <c r="T94" s="203">
        <f t="shared" si="3"/>
        <v>0</v>
      </c>
      <c r="U94" s="35"/>
      <c r="V94" s="35"/>
      <c r="W94" s="35"/>
      <c r="X94" s="35"/>
      <c r="Y94" s="35"/>
      <c r="Z94" s="35"/>
      <c r="AA94" s="35"/>
      <c r="AB94" s="35"/>
      <c r="AC94" s="35"/>
      <c r="AD94" s="35"/>
      <c r="AE94" s="35"/>
      <c r="AR94" s="204" t="s">
        <v>212</v>
      </c>
      <c r="AT94" s="204" t="s">
        <v>208</v>
      </c>
      <c r="AU94" s="204" t="s">
        <v>82</v>
      </c>
      <c r="AY94" s="18" t="s">
        <v>206</v>
      </c>
      <c r="BE94" s="205">
        <f t="shared" si="4"/>
        <v>0</v>
      </c>
      <c r="BF94" s="205">
        <f t="shared" si="5"/>
        <v>0</v>
      </c>
      <c r="BG94" s="205">
        <f t="shared" si="6"/>
        <v>0</v>
      </c>
      <c r="BH94" s="205">
        <f t="shared" si="7"/>
        <v>0</v>
      </c>
      <c r="BI94" s="205">
        <f t="shared" si="8"/>
        <v>0</v>
      </c>
      <c r="BJ94" s="18" t="s">
        <v>80</v>
      </c>
      <c r="BK94" s="205">
        <f t="shared" si="9"/>
        <v>0</v>
      </c>
      <c r="BL94" s="18" t="s">
        <v>212</v>
      </c>
      <c r="BM94" s="204" t="s">
        <v>248</v>
      </c>
    </row>
    <row r="95" spans="1:65" s="2" customFormat="1" ht="16.5" customHeight="1">
      <c r="A95" s="35"/>
      <c r="B95" s="36"/>
      <c r="C95" s="193" t="s">
        <v>72</v>
      </c>
      <c r="D95" s="193" t="s">
        <v>208</v>
      </c>
      <c r="E95" s="194" t="s">
        <v>6576</v>
      </c>
      <c r="F95" s="195" t="s">
        <v>6577</v>
      </c>
      <c r="G95" s="196" t="s">
        <v>887</v>
      </c>
      <c r="H95" s="197">
        <v>1</v>
      </c>
      <c r="I95" s="198"/>
      <c r="J95" s="199">
        <f t="shared" si="0"/>
        <v>0</v>
      </c>
      <c r="K95" s="195" t="s">
        <v>19</v>
      </c>
      <c r="L95" s="40"/>
      <c r="M95" s="200" t="s">
        <v>19</v>
      </c>
      <c r="N95" s="201" t="s">
        <v>43</v>
      </c>
      <c r="O95" s="65"/>
      <c r="P95" s="202">
        <f t="shared" si="1"/>
        <v>0</v>
      </c>
      <c r="Q95" s="202">
        <v>0</v>
      </c>
      <c r="R95" s="202">
        <f t="shared" si="2"/>
        <v>0</v>
      </c>
      <c r="S95" s="202">
        <v>0</v>
      </c>
      <c r="T95" s="203">
        <f t="shared" si="3"/>
        <v>0</v>
      </c>
      <c r="U95" s="35"/>
      <c r="V95" s="35"/>
      <c r="W95" s="35"/>
      <c r="X95" s="35"/>
      <c r="Y95" s="35"/>
      <c r="Z95" s="35"/>
      <c r="AA95" s="35"/>
      <c r="AB95" s="35"/>
      <c r="AC95" s="35"/>
      <c r="AD95" s="35"/>
      <c r="AE95" s="35"/>
      <c r="AR95" s="204" t="s">
        <v>212</v>
      </c>
      <c r="AT95" s="204" t="s">
        <v>208</v>
      </c>
      <c r="AU95" s="204" t="s">
        <v>82</v>
      </c>
      <c r="AY95" s="18" t="s">
        <v>206</v>
      </c>
      <c r="BE95" s="205">
        <f t="shared" si="4"/>
        <v>0</v>
      </c>
      <c r="BF95" s="205">
        <f t="shared" si="5"/>
        <v>0</v>
      </c>
      <c r="BG95" s="205">
        <f t="shared" si="6"/>
        <v>0</v>
      </c>
      <c r="BH95" s="205">
        <f t="shared" si="7"/>
        <v>0</v>
      </c>
      <c r="BI95" s="205">
        <f t="shared" si="8"/>
        <v>0</v>
      </c>
      <c r="BJ95" s="18" t="s">
        <v>80</v>
      </c>
      <c r="BK95" s="205">
        <f t="shared" si="9"/>
        <v>0</v>
      </c>
      <c r="BL95" s="18" t="s">
        <v>212</v>
      </c>
      <c r="BM95" s="204" t="s">
        <v>257</v>
      </c>
    </row>
    <row r="96" spans="1:65" s="2" customFormat="1" ht="16.5" customHeight="1">
      <c r="A96" s="35"/>
      <c r="B96" s="36"/>
      <c r="C96" s="193" t="s">
        <v>72</v>
      </c>
      <c r="D96" s="193" t="s">
        <v>208</v>
      </c>
      <c r="E96" s="194" t="s">
        <v>6578</v>
      </c>
      <c r="F96" s="195" t="s">
        <v>6579</v>
      </c>
      <c r="G96" s="196" t="s">
        <v>887</v>
      </c>
      <c r="H96" s="197">
        <v>1</v>
      </c>
      <c r="I96" s="198"/>
      <c r="J96" s="199">
        <f t="shared" si="0"/>
        <v>0</v>
      </c>
      <c r="K96" s="195" t="s">
        <v>19</v>
      </c>
      <c r="L96" s="40"/>
      <c r="M96" s="200" t="s">
        <v>19</v>
      </c>
      <c r="N96" s="201" t="s">
        <v>43</v>
      </c>
      <c r="O96" s="65"/>
      <c r="P96" s="202">
        <f t="shared" si="1"/>
        <v>0</v>
      </c>
      <c r="Q96" s="202">
        <v>0</v>
      </c>
      <c r="R96" s="202">
        <f t="shared" si="2"/>
        <v>0</v>
      </c>
      <c r="S96" s="202">
        <v>0</v>
      </c>
      <c r="T96" s="203">
        <f t="shared" si="3"/>
        <v>0</v>
      </c>
      <c r="U96" s="35"/>
      <c r="V96" s="35"/>
      <c r="W96" s="35"/>
      <c r="X96" s="35"/>
      <c r="Y96" s="35"/>
      <c r="Z96" s="35"/>
      <c r="AA96" s="35"/>
      <c r="AB96" s="35"/>
      <c r="AC96" s="35"/>
      <c r="AD96" s="35"/>
      <c r="AE96" s="35"/>
      <c r="AR96" s="204" t="s">
        <v>212</v>
      </c>
      <c r="AT96" s="204" t="s">
        <v>208</v>
      </c>
      <c r="AU96" s="204" t="s">
        <v>82</v>
      </c>
      <c r="AY96" s="18" t="s">
        <v>206</v>
      </c>
      <c r="BE96" s="205">
        <f t="shared" si="4"/>
        <v>0</v>
      </c>
      <c r="BF96" s="205">
        <f t="shared" si="5"/>
        <v>0</v>
      </c>
      <c r="BG96" s="205">
        <f t="shared" si="6"/>
        <v>0</v>
      </c>
      <c r="BH96" s="205">
        <f t="shared" si="7"/>
        <v>0</v>
      </c>
      <c r="BI96" s="205">
        <f t="shared" si="8"/>
        <v>0</v>
      </c>
      <c r="BJ96" s="18" t="s">
        <v>80</v>
      </c>
      <c r="BK96" s="205">
        <f t="shared" si="9"/>
        <v>0</v>
      </c>
      <c r="BL96" s="18" t="s">
        <v>212</v>
      </c>
      <c r="BM96" s="204" t="s">
        <v>266</v>
      </c>
    </row>
    <row r="97" spans="1:65" s="2" customFormat="1" ht="16.5" customHeight="1">
      <c r="A97" s="35"/>
      <c r="B97" s="36"/>
      <c r="C97" s="193" t="s">
        <v>72</v>
      </c>
      <c r="D97" s="193" t="s">
        <v>208</v>
      </c>
      <c r="E97" s="194" t="s">
        <v>6580</v>
      </c>
      <c r="F97" s="195" t="s">
        <v>6581</v>
      </c>
      <c r="G97" s="196" t="s">
        <v>887</v>
      </c>
      <c r="H97" s="197">
        <v>1</v>
      </c>
      <c r="I97" s="198"/>
      <c r="J97" s="199">
        <f t="shared" si="0"/>
        <v>0</v>
      </c>
      <c r="K97" s="195" t="s">
        <v>19</v>
      </c>
      <c r="L97" s="40"/>
      <c r="M97" s="200" t="s">
        <v>19</v>
      </c>
      <c r="N97" s="201" t="s">
        <v>43</v>
      </c>
      <c r="O97" s="65"/>
      <c r="P97" s="202">
        <f t="shared" si="1"/>
        <v>0</v>
      </c>
      <c r="Q97" s="202">
        <v>0</v>
      </c>
      <c r="R97" s="202">
        <f t="shared" si="2"/>
        <v>0</v>
      </c>
      <c r="S97" s="202">
        <v>0</v>
      </c>
      <c r="T97" s="203">
        <f t="shared" si="3"/>
        <v>0</v>
      </c>
      <c r="U97" s="35"/>
      <c r="V97" s="35"/>
      <c r="W97" s="35"/>
      <c r="X97" s="35"/>
      <c r="Y97" s="35"/>
      <c r="Z97" s="35"/>
      <c r="AA97" s="35"/>
      <c r="AB97" s="35"/>
      <c r="AC97" s="35"/>
      <c r="AD97" s="35"/>
      <c r="AE97" s="35"/>
      <c r="AR97" s="204" t="s">
        <v>212</v>
      </c>
      <c r="AT97" s="204" t="s">
        <v>208</v>
      </c>
      <c r="AU97" s="204" t="s">
        <v>82</v>
      </c>
      <c r="AY97" s="18" t="s">
        <v>206</v>
      </c>
      <c r="BE97" s="205">
        <f t="shared" si="4"/>
        <v>0</v>
      </c>
      <c r="BF97" s="205">
        <f t="shared" si="5"/>
        <v>0</v>
      </c>
      <c r="BG97" s="205">
        <f t="shared" si="6"/>
        <v>0</v>
      </c>
      <c r="BH97" s="205">
        <f t="shared" si="7"/>
        <v>0</v>
      </c>
      <c r="BI97" s="205">
        <f t="shared" si="8"/>
        <v>0</v>
      </c>
      <c r="BJ97" s="18" t="s">
        <v>80</v>
      </c>
      <c r="BK97" s="205">
        <f t="shared" si="9"/>
        <v>0</v>
      </c>
      <c r="BL97" s="18" t="s">
        <v>212</v>
      </c>
      <c r="BM97" s="204" t="s">
        <v>343</v>
      </c>
    </row>
    <row r="98" spans="1:65" s="2" customFormat="1" ht="16.5" customHeight="1">
      <c r="A98" s="35"/>
      <c r="B98" s="36"/>
      <c r="C98" s="193" t="s">
        <v>72</v>
      </c>
      <c r="D98" s="193" t="s">
        <v>208</v>
      </c>
      <c r="E98" s="194" t="s">
        <v>6582</v>
      </c>
      <c r="F98" s="195" t="s">
        <v>6583</v>
      </c>
      <c r="G98" s="196" t="s">
        <v>887</v>
      </c>
      <c r="H98" s="197">
        <v>1</v>
      </c>
      <c r="I98" s="198"/>
      <c r="J98" s="199">
        <f t="shared" si="0"/>
        <v>0</v>
      </c>
      <c r="K98" s="195" t="s">
        <v>19</v>
      </c>
      <c r="L98" s="40"/>
      <c r="M98" s="200" t="s">
        <v>19</v>
      </c>
      <c r="N98" s="201" t="s">
        <v>43</v>
      </c>
      <c r="O98" s="65"/>
      <c r="P98" s="202">
        <f t="shared" si="1"/>
        <v>0</v>
      </c>
      <c r="Q98" s="202">
        <v>0</v>
      </c>
      <c r="R98" s="202">
        <f t="shared" si="2"/>
        <v>0</v>
      </c>
      <c r="S98" s="202">
        <v>0</v>
      </c>
      <c r="T98" s="203">
        <f t="shared" si="3"/>
        <v>0</v>
      </c>
      <c r="U98" s="35"/>
      <c r="V98" s="35"/>
      <c r="W98" s="35"/>
      <c r="X98" s="35"/>
      <c r="Y98" s="35"/>
      <c r="Z98" s="35"/>
      <c r="AA98" s="35"/>
      <c r="AB98" s="35"/>
      <c r="AC98" s="35"/>
      <c r="AD98" s="35"/>
      <c r="AE98" s="35"/>
      <c r="AR98" s="204" t="s">
        <v>212</v>
      </c>
      <c r="AT98" s="204" t="s">
        <v>208</v>
      </c>
      <c r="AU98" s="204" t="s">
        <v>82</v>
      </c>
      <c r="AY98" s="18" t="s">
        <v>206</v>
      </c>
      <c r="BE98" s="205">
        <f t="shared" si="4"/>
        <v>0</v>
      </c>
      <c r="BF98" s="205">
        <f t="shared" si="5"/>
        <v>0</v>
      </c>
      <c r="BG98" s="205">
        <f t="shared" si="6"/>
        <v>0</v>
      </c>
      <c r="BH98" s="205">
        <f t="shared" si="7"/>
        <v>0</v>
      </c>
      <c r="BI98" s="205">
        <f t="shared" si="8"/>
        <v>0</v>
      </c>
      <c r="BJ98" s="18" t="s">
        <v>80</v>
      </c>
      <c r="BK98" s="205">
        <f t="shared" si="9"/>
        <v>0</v>
      </c>
      <c r="BL98" s="18" t="s">
        <v>212</v>
      </c>
      <c r="BM98" s="204" t="s">
        <v>353</v>
      </c>
    </row>
    <row r="99" spans="1:65" s="2" customFormat="1" ht="16.5" customHeight="1">
      <c r="A99" s="35"/>
      <c r="B99" s="36"/>
      <c r="C99" s="193" t="s">
        <v>72</v>
      </c>
      <c r="D99" s="193" t="s">
        <v>208</v>
      </c>
      <c r="E99" s="194" t="s">
        <v>6584</v>
      </c>
      <c r="F99" s="195" t="s">
        <v>6585</v>
      </c>
      <c r="G99" s="196" t="s">
        <v>887</v>
      </c>
      <c r="H99" s="197">
        <v>1</v>
      </c>
      <c r="I99" s="198"/>
      <c r="J99" s="199">
        <f t="shared" si="0"/>
        <v>0</v>
      </c>
      <c r="K99" s="195" t="s">
        <v>19</v>
      </c>
      <c r="L99" s="40"/>
      <c r="M99" s="200" t="s">
        <v>19</v>
      </c>
      <c r="N99" s="201" t="s">
        <v>43</v>
      </c>
      <c r="O99" s="65"/>
      <c r="P99" s="202">
        <f t="shared" si="1"/>
        <v>0</v>
      </c>
      <c r="Q99" s="202">
        <v>0</v>
      </c>
      <c r="R99" s="202">
        <f t="shared" si="2"/>
        <v>0</v>
      </c>
      <c r="S99" s="202">
        <v>0</v>
      </c>
      <c r="T99" s="203">
        <f t="shared" si="3"/>
        <v>0</v>
      </c>
      <c r="U99" s="35"/>
      <c r="V99" s="35"/>
      <c r="W99" s="35"/>
      <c r="X99" s="35"/>
      <c r="Y99" s="35"/>
      <c r="Z99" s="35"/>
      <c r="AA99" s="35"/>
      <c r="AB99" s="35"/>
      <c r="AC99" s="35"/>
      <c r="AD99" s="35"/>
      <c r="AE99" s="35"/>
      <c r="AR99" s="204" t="s">
        <v>212</v>
      </c>
      <c r="AT99" s="204" t="s">
        <v>208</v>
      </c>
      <c r="AU99" s="204" t="s">
        <v>82</v>
      </c>
      <c r="AY99" s="18" t="s">
        <v>206</v>
      </c>
      <c r="BE99" s="205">
        <f t="shared" si="4"/>
        <v>0</v>
      </c>
      <c r="BF99" s="205">
        <f t="shared" si="5"/>
        <v>0</v>
      </c>
      <c r="BG99" s="205">
        <f t="shared" si="6"/>
        <v>0</v>
      </c>
      <c r="BH99" s="205">
        <f t="shared" si="7"/>
        <v>0</v>
      </c>
      <c r="BI99" s="205">
        <f t="shared" si="8"/>
        <v>0</v>
      </c>
      <c r="BJ99" s="18" t="s">
        <v>80</v>
      </c>
      <c r="BK99" s="205">
        <f t="shared" si="9"/>
        <v>0</v>
      </c>
      <c r="BL99" s="18" t="s">
        <v>212</v>
      </c>
      <c r="BM99" s="204" t="s">
        <v>362</v>
      </c>
    </row>
    <row r="100" spans="1:65" s="2" customFormat="1" ht="16.5" customHeight="1">
      <c r="A100" s="35"/>
      <c r="B100" s="36"/>
      <c r="C100" s="193" t="s">
        <v>72</v>
      </c>
      <c r="D100" s="193" t="s">
        <v>208</v>
      </c>
      <c r="E100" s="194" t="s">
        <v>6586</v>
      </c>
      <c r="F100" s="195" t="s">
        <v>6587</v>
      </c>
      <c r="G100" s="196" t="s">
        <v>887</v>
      </c>
      <c r="H100" s="197">
        <v>1</v>
      </c>
      <c r="I100" s="198"/>
      <c r="J100" s="199">
        <f t="shared" si="0"/>
        <v>0</v>
      </c>
      <c r="K100" s="195" t="s">
        <v>19</v>
      </c>
      <c r="L100" s="40"/>
      <c r="M100" s="200" t="s">
        <v>19</v>
      </c>
      <c r="N100" s="201" t="s">
        <v>43</v>
      </c>
      <c r="O100" s="65"/>
      <c r="P100" s="202">
        <f t="shared" si="1"/>
        <v>0</v>
      </c>
      <c r="Q100" s="202">
        <v>0</v>
      </c>
      <c r="R100" s="202">
        <f t="shared" si="2"/>
        <v>0</v>
      </c>
      <c r="S100" s="202">
        <v>0</v>
      </c>
      <c r="T100" s="203">
        <f t="shared" si="3"/>
        <v>0</v>
      </c>
      <c r="U100" s="35"/>
      <c r="V100" s="35"/>
      <c r="W100" s="35"/>
      <c r="X100" s="35"/>
      <c r="Y100" s="35"/>
      <c r="Z100" s="35"/>
      <c r="AA100" s="35"/>
      <c r="AB100" s="35"/>
      <c r="AC100" s="35"/>
      <c r="AD100" s="35"/>
      <c r="AE100" s="35"/>
      <c r="AR100" s="204" t="s">
        <v>212</v>
      </c>
      <c r="AT100" s="204" t="s">
        <v>208</v>
      </c>
      <c r="AU100" s="204" t="s">
        <v>82</v>
      </c>
      <c r="AY100" s="18" t="s">
        <v>206</v>
      </c>
      <c r="BE100" s="205">
        <f t="shared" si="4"/>
        <v>0</v>
      </c>
      <c r="BF100" s="205">
        <f t="shared" si="5"/>
        <v>0</v>
      </c>
      <c r="BG100" s="205">
        <f t="shared" si="6"/>
        <v>0</v>
      </c>
      <c r="BH100" s="205">
        <f t="shared" si="7"/>
        <v>0</v>
      </c>
      <c r="BI100" s="205">
        <f t="shared" si="8"/>
        <v>0</v>
      </c>
      <c r="BJ100" s="18" t="s">
        <v>80</v>
      </c>
      <c r="BK100" s="205">
        <f t="shared" si="9"/>
        <v>0</v>
      </c>
      <c r="BL100" s="18" t="s">
        <v>212</v>
      </c>
      <c r="BM100" s="204" t="s">
        <v>371</v>
      </c>
    </row>
    <row r="101" spans="1:65" s="2" customFormat="1" ht="16.5" customHeight="1">
      <c r="A101" s="35"/>
      <c r="B101" s="36"/>
      <c r="C101" s="193" t="s">
        <v>72</v>
      </c>
      <c r="D101" s="193" t="s">
        <v>208</v>
      </c>
      <c r="E101" s="194" t="s">
        <v>6588</v>
      </c>
      <c r="F101" s="195" t="s">
        <v>6587</v>
      </c>
      <c r="G101" s="196" t="s">
        <v>887</v>
      </c>
      <c r="H101" s="197">
        <v>1</v>
      </c>
      <c r="I101" s="198"/>
      <c r="J101" s="199">
        <f t="shared" si="0"/>
        <v>0</v>
      </c>
      <c r="K101" s="195" t="s">
        <v>19</v>
      </c>
      <c r="L101" s="40"/>
      <c r="M101" s="200" t="s">
        <v>19</v>
      </c>
      <c r="N101" s="201" t="s">
        <v>43</v>
      </c>
      <c r="O101" s="65"/>
      <c r="P101" s="202">
        <f t="shared" si="1"/>
        <v>0</v>
      </c>
      <c r="Q101" s="202">
        <v>0</v>
      </c>
      <c r="R101" s="202">
        <f t="shared" si="2"/>
        <v>0</v>
      </c>
      <c r="S101" s="202">
        <v>0</v>
      </c>
      <c r="T101" s="203">
        <f t="shared" si="3"/>
        <v>0</v>
      </c>
      <c r="U101" s="35"/>
      <c r="V101" s="35"/>
      <c r="W101" s="35"/>
      <c r="X101" s="35"/>
      <c r="Y101" s="35"/>
      <c r="Z101" s="35"/>
      <c r="AA101" s="35"/>
      <c r="AB101" s="35"/>
      <c r="AC101" s="35"/>
      <c r="AD101" s="35"/>
      <c r="AE101" s="35"/>
      <c r="AR101" s="204" t="s">
        <v>212</v>
      </c>
      <c r="AT101" s="204" t="s">
        <v>208</v>
      </c>
      <c r="AU101" s="204" t="s">
        <v>82</v>
      </c>
      <c r="AY101" s="18" t="s">
        <v>206</v>
      </c>
      <c r="BE101" s="205">
        <f t="shared" si="4"/>
        <v>0</v>
      </c>
      <c r="BF101" s="205">
        <f t="shared" si="5"/>
        <v>0</v>
      </c>
      <c r="BG101" s="205">
        <f t="shared" si="6"/>
        <v>0</v>
      </c>
      <c r="BH101" s="205">
        <f t="shared" si="7"/>
        <v>0</v>
      </c>
      <c r="BI101" s="205">
        <f t="shared" si="8"/>
        <v>0</v>
      </c>
      <c r="BJ101" s="18" t="s">
        <v>80</v>
      </c>
      <c r="BK101" s="205">
        <f t="shared" si="9"/>
        <v>0</v>
      </c>
      <c r="BL101" s="18" t="s">
        <v>212</v>
      </c>
      <c r="BM101" s="204" t="s">
        <v>380</v>
      </c>
    </row>
    <row r="102" spans="1:65" s="2" customFormat="1" ht="16.5" customHeight="1">
      <c r="A102" s="35"/>
      <c r="B102" s="36"/>
      <c r="C102" s="193" t="s">
        <v>72</v>
      </c>
      <c r="D102" s="193" t="s">
        <v>208</v>
      </c>
      <c r="E102" s="194" t="s">
        <v>6589</v>
      </c>
      <c r="F102" s="195" t="s">
        <v>6590</v>
      </c>
      <c r="G102" s="196" t="s">
        <v>887</v>
      </c>
      <c r="H102" s="197">
        <v>1</v>
      </c>
      <c r="I102" s="198"/>
      <c r="J102" s="199">
        <f t="shared" si="0"/>
        <v>0</v>
      </c>
      <c r="K102" s="195" t="s">
        <v>19</v>
      </c>
      <c r="L102" s="40"/>
      <c r="M102" s="200" t="s">
        <v>19</v>
      </c>
      <c r="N102" s="201" t="s">
        <v>43</v>
      </c>
      <c r="O102" s="65"/>
      <c r="P102" s="202">
        <f t="shared" si="1"/>
        <v>0</v>
      </c>
      <c r="Q102" s="202">
        <v>0</v>
      </c>
      <c r="R102" s="202">
        <f t="shared" si="2"/>
        <v>0</v>
      </c>
      <c r="S102" s="202">
        <v>0</v>
      </c>
      <c r="T102" s="203">
        <f t="shared" si="3"/>
        <v>0</v>
      </c>
      <c r="U102" s="35"/>
      <c r="V102" s="35"/>
      <c r="W102" s="35"/>
      <c r="X102" s="35"/>
      <c r="Y102" s="35"/>
      <c r="Z102" s="35"/>
      <c r="AA102" s="35"/>
      <c r="AB102" s="35"/>
      <c r="AC102" s="35"/>
      <c r="AD102" s="35"/>
      <c r="AE102" s="35"/>
      <c r="AR102" s="204" t="s">
        <v>212</v>
      </c>
      <c r="AT102" s="204" t="s">
        <v>208</v>
      </c>
      <c r="AU102" s="204" t="s">
        <v>82</v>
      </c>
      <c r="AY102" s="18" t="s">
        <v>206</v>
      </c>
      <c r="BE102" s="205">
        <f t="shared" si="4"/>
        <v>0</v>
      </c>
      <c r="BF102" s="205">
        <f t="shared" si="5"/>
        <v>0</v>
      </c>
      <c r="BG102" s="205">
        <f t="shared" si="6"/>
        <v>0</v>
      </c>
      <c r="BH102" s="205">
        <f t="shared" si="7"/>
        <v>0</v>
      </c>
      <c r="BI102" s="205">
        <f t="shared" si="8"/>
        <v>0</v>
      </c>
      <c r="BJ102" s="18" t="s">
        <v>80</v>
      </c>
      <c r="BK102" s="205">
        <f t="shared" si="9"/>
        <v>0</v>
      </c>
      <c r="BL102" s="18" t="s">
        <v>212</v>
      </c>
      <c r="BM102" s="204" t="s">
        <v>389</v>
      </c>
    </row>
    <row r="103" spans="1:65" s="2" customFormat="1" ht="16.5" customHeight="1">
      <c r="A103" s="35"/>
      <c r="B103" s="36"/>
      <c r="C103" s="193" t="s">
        <v>72</v>
      </c>
      <c r="D103" s="193" t="s">
        <v>208</v>
      </c>
      <c r="E103" s="194" t="s">
        <v>6591</v>
      </c>
      <c r="F103" s="195" t="s">
        <v>6592</v>
      </c>
      <c r="G103" s="196" t="s">
        <v>887</v>
      </c>
      <c r="H103" s="197">
        <v>1</v>
      </c>
      <c r="I103" s="198"/>
      <c r="J103" s="199">
        <f t="shared" si="0"/>
        <v>0</v>
      </c>
      <c r="K103" s="195" t="s">
        <v>19</v>
      </c>
      <c r="L103" s="40"/>
      <c r="M103" s="200" t="s">
        <v>19</v>
      </c>
      <c r="N103" s="201" t="s">
        <v>43</v>
      </c>
      <c r="O103" s="65"/>
      <c r="P103" s="202">
        <f t="shared" si="1"/>
        <v>0</v>
      </c>
      <c r="Q103" s="202">
        <v>0</v>
      </c>
      <c r="R103" s="202">
        <f t="shared" si="2"/>
        <v>0</v>
      </c>
      <c r="S103" s="202">
        <v>0</v>
      </c>
      <c r="T103" s="203">
        <f t="shared" si="3"/>
        <v>0</v>
      </c>
      <c r="U103" s="35"/>
      <c r="V103" s="35"/>
      <c r="W103" s="35"/>
      <c r="X103" s="35"/>
      <c r="Y103" s="35"/>
      <c r="Z103" s="35"/>
      <c r="AA103" s="35"/>
      <c r="AB103" s="35"/>
      <c r="AC103" s="35"/>
      <c r="AD103" s="35"/>
      <c r="AE103" s="35"/>
      <c r="AR103" s="204" t="s">
        <v>212</v>
      </c>
      <c r="AT103" s="204" t="s">
        <v>208</v>
      </c>
      <c r="AU103" s="204" t="s">
        <v>82</v>
      </c>
      <c r="AY103" s="18" t="s">
        <v>206</v>
      </c>
      <c r="BE103" s="205">
        <f t="shared" si="4"/>
        <v>0</v>
      </c>
      <c r="BF103" s="205">
        <f t="shared" si="5"/>
        <v>0</v>
      </c>
      <c r="BG103" s="205">
        <f t="shared" si="6"/>
        <v>0</v>
      </c>
      <c r="BH103" s="205">
        <f t="shared" si="7"/>
        <v>0</v>
      </c>
      <c r="BI103" s="205">
        <f t="shared" si="8"/>
        <v>0</v>
      </c>
      <c r="BJ103" s="18" t="s">
        <v>80</v>
      </c>
      <c r="BK103" s="205">
        <f t="shared" si="9"/>
        <v>0</v>
      </c>
      <c r="BL103" s="18" t="s">
        <v>212</v>
      </c>
      <c r="BM103" s="204" t="s">
        <v>400</v>
      </c>
    </row>
    <row r="104" spans="1:65" s="2" customFormat="1" ht="16.5" customHeight="1">
      <c r="A104" s="35"/>
      <c r="B104" s="36"/>
      <c r="C104" s="193" t="s">
        <v>72</v>
      </c>
      <c r="D104" s="193" t="s">
        <v>208</v>
      </c>
      <c r="E104" s="194" t="s">
        <v>6593</v>
      </c>
      <c r="F104" s="195" t="s">
        <v>6594</v>
      </c>
      <c r="G104" s="196" t="s">
        <v>887</v>
      </c>
      <c r="H104" s="197">
        <v>1</v>
      </c>
      <c r="I104" s="198"/>
      <c r="J104" s="199">
        <f t="shared" si="0"/>
        <v>0</v>
      </c>
      <c r="K104" s="195" t="s">
        <v>19</v>
      </c>
      <c r="L104" s="40"/>
      <c r="M104" s="200" t="s">
        <v>19</v>
      </c>
      <c r="N104" s="201" t="s">
        <v>43</v>
      </c>
      <c r="O104" s="65"/>
      <c r="P104" s="202">
        <f t="shared" si="1"/>
        <v>0</v>
      </c>
      <c r="Q104" s="202">
        <v>0</v>
      </c>
      <c r="R104" s="202">
        <f t="shared" si="2"/>
        <v>0</v>
      </c>
      <c r="S104" s="202">
        <v>0</v>
      </c>
      <c r="T104" s="203">
        <f t="shared" si="3"/>
        <v>0</v>
      </c>
      <c r="U104" s="35"/>
      <c r="V104" s="35"/>
      <c r="W104" s="35"/>
      <c r="X104" s="35"/>
      <c r="Y104" s="35"/>
      <c r="Z104" s="35"/>
      <c r="AA104" s="35"/>
      <c r="AB104" s="35"/>
      <c r="AC104" s="35"/>
      <c r="AD104" s="35"/>
      <c r="AE104" s="35"/>
      <c r="AR104" s="204" t="s">
        <v>212</v>
      </c>
      <c r="AT104" s="204" t="s">
        <v>208</v>
      </c>
      <c r="AU104" s="204" t="s">
        <v>82</v>
      </c>
      <c r="AY104" s="18" t="s">
        <v>206</v>
      </c>
      <c r="BE104" s="205">
        <f t="shared" si="4"/>
        <v>0</v>
      </c>
      <c r="BF104" s="205">
        <f t="shared" si="5"/>
        <v>0</v>
      </c>
      <c r="BG104" s="205">
        <f t="shared" si="6"/>
        <v>0</v>
      </c>
      <c r="BH104" s="205">
        <f t="shared" si="7"/>
        <v>0</v>
      </c>
      <c r="BI104" s="205">
        <f t="shared" si="8"/>
        <v>0</v>
      </c>
      <c r="BJ104" s="18" t="s">
        <v>80</v>
      </c>
      <c r="BK104" s="205">
        <f t="shared" si="9"/>
        <v>0</v>
      </c>
      <c r="BL104" s="18" t="s">
        <v>212</v>
      </c>
      <c r="BM104" s="204" t="s">
        <v>412</v>
      </c>
    </row>
    <row r="105" spans="1:65" s="2" customFormat="1" ht="16.5" customHeight="1">
      <c r="A105" s="35"/>
      <c r="B105" s="36"/>
      <c r="C105" s="193" t="s">
        <v>72</v>
      </c>
      <c r="D105" s="193" t="s">
        <v>208</v>
      </c>
      <c r="E105" s="194" t="s">
        <v>6595</v>
      </c>
      <c r="F105" s="195" t="s">
        <v>6596</v>
      </c>
      <c r="G105" s="196" t="s">
        <v>887</v>
      </c>
      <c r="H105" s="197">
        <v>1</v>
      </c>
      <c r="I105" s="198"/>
      <c r="J105" s="199">
        <f t="shared" si="0"/>
        <v>0</v>
      </c>
      <c r="K105" s="195" t="s">
        <v>19</v>
      </c>
      <c r="L105" s="40"/>
      <c r="M105" s="200" t="s">
        <v>19</v>
      </c>
      <c r="N105" s="201" t="s">
        <v>43</v>
      </c>
      <c r="O105" s="65"/>
      <c r="P105" s="202">
        <f t="shared" si="1"/>
        <v>0</v>
      </c>
      <c r="Q105" s="202">
        <v>0</v>
      </c>
      <c r="R105" s="202">
        <f t="shared" si="2"/>
        <v>0</v>
      </c>
      <c r="S105" s="202">
        <v>0</v>
      </c>
      <c r="T105" s="203">
        <f t="shared" si="3"/>
        <v>0</v>
      </c>
      <c r="U105" s="35"/>
      <c r="V105" s="35"/>
      <c r="W105" s="35"/>
      <c r="X105" s="35"/>
      <c r="Y105" s="35"/>
      <c r="Z105" s="35"/>
      <c r="AA105" s="35"/>
      <c r="AB105" s="35"/>
      <c r="AC105" s="35"/>
      <c r="AD105" s="35"/>
      <c r="AE105" s="35"/>
      <c r="AR105" s="204" t="s">
        <v>212</v>
      </c>
      <c r="AT105" s="204" t="s">
        <v>208</v>
      </c>
      <c r="AU105" s="204" t="s">
        <v>82</v>
      </c>
      <c r="AY105" s="18" t="s">
        <v>206</v>
      </c>
      <c r="BE105" s="205">
        <f t="shared" si="4"/>
        <v>0</v>
      </c>
      <c r="BF105" s="205">
        <f t="shared" si="5"/>
        <v>0</v>
      </c>
      <c r="BG105" s="205">
        <f t="shared" si="6"/>
        <v>0</v>
      </c>
      <c r="BH105" s="205">
        <f t="shared" si="7"/>
        <v>0</v>
      </c>
      <c r="BI105" s="205">
        <f t="shared" si="8"/>
        <v>0</v>
      </c>
      <c r="BJ105" s="18" t="s">
        <v>80</v>
      </c>
      <c r="BK105" s="205">
        <f t="shared" si="9"/>
        <v>0</v>
      </c>
      <c r="BL105" s="18" t="s">
        <v>212</v>
      </c>
      <c r="BM105" s="204" t="s">
        <v>422</v>
      </c>
    </row>
    <row r="106" spans="1:65" s="2" customFormat="1" ht="16.5" customHeight="1">
      <c r="A106" s="35"/>
      <c r="B106" s="36"/>
      <c r="C106" s="193" t="s">
        <v>72</v>
      </c>
      <c r="D106" s="193" t="s">
        <v>208</v>
      </c>
      <c r="E106" s="194" t="s">
        <v>6597</v>
      </c>
      <c r="F106" s="195" t="s">
        <v>6598</v>
      </c>
      <c r="G106" s="196" t="s">
        <v>887</v>
      </c>
      <c r="H106" s="197">
        <v>2</v>
      </c>
      <c r="I106" s="198"/>
      <c r="J106" s="199">
        <f t="shared" si="0"/>
        <v>0</v>
      </c>
      <c r="K106" s="195" t="s">
        <v>19</v>
      </c>
      <c r="L106" s="40"/>
      <c r="M106" s="200" t="s">
        <v>19</v>
      </c>
      <c r="N106" s="201" t="s">
        <v>43</v>
      </c>
      <c r="O106" s="65"/>
      <c r="P106" s="202">
        <f t="shared" si="1"/>
        <v>0</v>
      </c>
      <c r="Q106" s="202">
        <v>0</v>
      </c>
      <c r="R106" s="202">
        <f t="shared" si="2"/>
        <v>0</v>
      </c>
      <c r="S106" s="202">
        <v>0</v>
      </c>
      <c r="T106" s="203">
        <f t="shared" si="3"/>
        <v>0</v>
      </c>
      <c r="U106" s="35"/>
      <c r="V106" s="35"/>
      <c r="W106" s="35"/>
      <c r="X106" s="35"/>
      <c r="Y106" s="35"/>
      <c r="Z106" s="35"/>
      <c r="AA106" s="35"/>
      <c r="AB106" s="35"/>
      <c r="AC106" s="35"/>
      <c r="AD106" s="35"/>
      <c r="AE106" s="35"/>
      <c r="AR106" s="204" t="s">
        <v>212</v>
      </c>
      <c r="AT106" s="204" t="s">
        <v>208</v>
      </c>
      <c r="AU106" s="204" t="s">
        <v>82</v>
      </c>
      <c r="AY106" s="18" t="s">
        <v>206</v>
      </c>
      <c r="BE106" s="205">
        <f t="shared" si="4"/>
        <v>0</v>
      </c>
      <c r="BF106" s="205">
        <f t="shared" si="5"/>
        <v>0</v>
      </c>
      <c r="BG106" s="205">
        <f t="shared" si="6"/>
        <v>0</v>
      </c>
      <c r="BH106" s="205">
        <f t="shared" si="7"/>
        <v>0</v>
      </c>
      <c r="BI106" s="205">
        <f t="shared" si="8"/>
        <v>0</v>
      </c>
      <c r="BJ106" s="18" t="s">
        <v>80</v>
      </c>
      <c r="BK106" s="205">
        <f t="shared" si="9"/>
        <v>0</v>
      </c>
      <c r="BL106" s="18" t="s">
        <v>212</v>
      </c>
      <c r="BM106" s="204" t="s">
        <v>432</v>
      </c>
    </row>
    <row r="107" spans="1:65" s="2" customFormat="1" ht="16.5" customHeight="1">
      <c r="A107" s="35"/>
      <c r="B107" s="36"/>
      <c r="C107" s="193" t="s">
        <v>72</v>
      </c>
      <c r="D107" s="193" t="s">
        <v>208</v>
      </c>
      <c r="E107" s="194" t="s">
        <v>6599</v>
      </c>
      <c r="F107" s="195" t="s">
        <v>6600</v>
      </c>
      <c r="G107" s="196" t="s">
        <v>862</v>
      </c>
      <c r="H107" s="197">
        <v>2</v>
      </c>
      <c r="I107" s="198"/>
      <c r="J107" s="199">
        <f t="shared" si="0"/>
        <v>0</v>
      </c>
      <c r="K107" s="195" t="s">
        <v>19</v>
      </c>
      <c r="L107" s="40"/>
      <c r="M107" s="200" t="s">
        <v>19</v>
      </c>
      <c r="N107" s="201" t="s">
        <v>43</v>
      </c>
      <c r="O107" s="65"/>
      <c r="P107" s="202">
        <f t="shared" si="1"/>
        <v>0</v>
      </c>
      <c r="Q107" s="202">
        <v>0</v>
      </c>
      <c r="R107" s="202">
        <f t="shared" si="2"/>
        <v>0</v>
      </c>
      <c r="S107" s="202">
        <v>0</v>
      </c>
      <c r="T107" s="203">
        <f t="shared" si="3"/>
        <v>0</v>
      </c>
      <c r="U107" s="35"/>
      <c r="V107" s="35"/>
      <c r="W107" s="35"/>
      <c r="X107" s="35"/>
      <c r="Y107" s="35"/>
      <c r="Z107" s="35"/>
      <c r="AA107" s="35"/>
      <c r="AB107" s="35"/>
      <c r="AC107" s="35"/>
      <c r="AD107" s="35"/>
      <c r="AE107" s="35"/>
      <c r="AR107" s="204" t="s">
        <v>212</v>
      </c>
      <c r="AT107" s="204" t="s">
        <v>208</v>
      </c>
      <c r="AU107" s="204" t="s">
        <v>82</v>
      </c>
      <c r="AY107" s="18" t="s">
        <v>206</v>
      </c>
      <c r="BE107" s="205">
        <f t="shared" si="4"/>
        <v>0</v>
      </c>
      <c r="BF107" s="205">
        <f t="shared" si="5"/>
        <v>0</v>
      </c>
      <c r="BG107" s="205">
        <f t="shared" si="6"/>
        <v>0</v>
      </c>
      <c r="BH107" s="205">
        <f t="shared" si="7"/>
        <v>0</v>
      </c>
      <c r="BI107" s="205">
        <f t="shared" si="8"/>
        <v>0</v>
      </c>
      <c r="BJ107" s="18" t="s">
        <v>80</v>
      </c>
      <c r="BK107" s="205">
        <f t="shared" si="9"/>
        <v>0</v>
      </c>
      <c r="BL107" s="18" t="s">
        <v>212</v>
      </c>
      <c r="BM107" s="204" t="s">
        <v>444</v>
      </c>
    </row>
    <row r="108" spans="1:65" s="2" customFormat="1" ht="19.5">
      <c r="A108" s="35"/>
      <c r="B108" s="36"/>
      <c r="C108" s="37"/>
      <c r="D108" s="208" t="s">
        <v>1104</v>
      </c>
      <c r="E108" s="37"/>
      <c r="F108" s="221" t="s">
        <v>6601</v>
      </c>
      <c r="G108" s="37"/>
      <c r="H108" s="37"/>
      <c r="I108" s="116"/>
      <c r="J108" s="37"/>
      <c r="K108" s="37"/>
      <c r="L108" s="40"/>
      <c r="M108" s="222"/>
      <c r="N108" s="223"/>
      <c r="O108" s="65"/>
      <c r="P108" s="65"/>
      <c r="Q108" s="65"/>
      <c r="R108" s="65"/>
      <c r="S108" s="65"/>
      <c r="T108" s="66"/>
      <c r="U108" s="35"/>
      <c r="V108" s="35"/>
      <c r="W108" s="35"/>
      <c r="X108" s="35"/>
      <c r="Y108" s="35"/>
      <c r="Z108" s="35"/>
      <c r="AA108" s="35"/>
      <c r="AB108" s="35"/>
      <c r="AC108" s="35"/>
      <c r="AD108" s="35"/>
      <c r="AE108" s="35"/>
      <c r="AT108" s="18" t="s">
        <v>1104</v>
      </c>
      <c r="AU108" s="18" t="s">
        <v>82</v>
      </c>
    </row>
    <row r="109" spans="1:65" s="2" customFormat="1" ht="16.5" customHeight="1">
      <c r="A109" s="35"/>
      <c r="B109" s="36"/>
      <c r="C109" s="193" t="s">
        <v>72</v>
      </c>
      <c r="D109" s="193" t="s">
        <v>208</v>
      </c>
      <c r="E109" s="194" t="s">
        <v>6602</v>
      </c>
      <c r="F109" s="195" t="s">
        <v>6603</v>
      </c>
      <c r="G109" s="196" t="s">
        <v>862</v>
      </c>
      <c r="H109" s="197">
        <v>1</v>
      </c>
      <c r="I109" s="198"/>
      <c r="J109" s="199">
        <f>ROUND(I109*H109,2)</f>
        <v>0</v>
      </c>
      <c r="K109" s="195" t="s">
        <v>19</v>
      </c>
      <c r="L109" s="40"/>
      <c r="M109" s="200" t="s">
        <v>19</v>
      </c>
      <c r="N109" s="201" t="s">
        <v>43</v>
      </c>
      <c r="O109" s="65"/>
      <c r="P109" s="202">
        <f>O109*H109</f>
        <v>0</v>
      </c>
      <c r="Q109" s="202">
        <v>0</v>
      </c>
      <c r="R109" s="202">
        <f>Q109*H109</f>
        <v>0</v>
      </c>
      <c r="S109" s="202">
        <v>0</v>
      </c>
      <c r="T109" s="203">
        <f>S109*H109</f>
        <v>0</v>
      </c>
      <c r="U109" s="35"/>
      <c r="V109" s="35"/>
      <c r="W109" s="35"/>
      <c r="X109" s="35"/>
      <c r="Y109" s="35"/>
      <c r="Z109" s="35"/>
      <c r="AA109" s="35"/>
      <c r="AB109" s="35"/>
      <c r="AC109" s="35"/>
      <c r="AD109" s="35"/>
      <c r="AE109" s="35"/>
      <c r="AR109" s="204" t="s">
        <v>212</v>
      </c>
      <c r="AT109" s="204" t="s">
        <v>208</v>
      </c>
      <c r="AU109" s="204" t="s">
        <v>82</v>
      </c>
      <c r="AY109" s="18" t="s">
        <v>206</v>
      </c>
      <c r="BE109" s="205">
        <f>IF(N109="základní",J109,0)</f>
        <v>0</v>
      </c>
      <c r="BF109" s="205">
        <f>IF(N109="snížená",J109,0)</f>
        <v>0</v>
      </c>
      <c r="BG109" s="205">
        <f>IF(N109="zákl. přenesená",J109,0)</f>
        <v>0</v>
      </c>
      <c r="BH109" s="205">
        <f>IF(N109="sníž. přenesená",J109,0)</f>
        <v>0</v>
      </c>
      <c r="BI109" s="205">
        <f>IF(N109="nulová",J109,0)</f>
        <v>0</v>
      </c>
      <c r="BJ109" s="18" t="s">
        <v>80</v>
      </c>
      <c r="BK109" s="205">
        <f>ROUND(I109*H109,2)</f>
        <v>0</v>
      </c>
      <c r="BL109" s="18" t="s">
        <v>212</v>
      </c>
      <c r="BM109" s="204" t="s">
        <v>456</v>
      </c>
    </row>
    <row r="110" spans="1:65" s="2" customFormat="1" ht="19.5">
      <c r="A110" s="35"/>
      <c r="B110" s="36"/>
      <c r="C110" s="37"/>
      <c r="D110" s="208" t="s">
        <v>1104</v>
      </c>
      <c r="E110" s="37"/>
      <c r="F110" s="221" t="s">
        <v>6601</v>
      </c>
      <c r="G110" s="37"/>
      <c r="H110" s="37"/>
      <c r="I110" s="116"/>
      <c r="J110" s="37"/>
      <c r="K110" s="37"/>
      <c r="L110" s="40"/>
      <c r="M110" s="222"/>
      <c r="N110" s="223"/>
      <c r="O110" s="65"/>
      <c r="P110" s="65"/>
      <c r="Q110" s="65"/>
      <c r="R110" s="65"/>
      <c r="S110" s="65"/>
      <c r="T110" s="66"/>
      <c r="U110" s="35"/>
      <c r="V110" s="35"/>
      <c r="W110" s="35"/>
      <c r="X110" s="35"/>
      <c r="Y110" s="35"/>
      <c r="Z110" s="35"/>
      <c r="AA110" s="35"/>
      <c r="AB110" s="35"/>
      <c r="AC110" s="35"/>
      <c r="AD110" s="35"/>
      <c r="AE110" s="35"/>
      <c r="AT110" s="18" t="s">
        <v>1104</v>
      </c>
      <c r="AU110" s="18" t="s">
        <v>82</v>
      </c>
    </row>
    <row r="111" spans="1:65" s="2" customFormat="1" ht="16.5" customHeight="1">
      <c r="A111" s="35"/>
      <c r="B111" s="36"/>
      <c r="C111" s="193" t="s">
        <v>72</v>
      </c>
      <c r="D111" s="193" t="s">
        <v>208</v>
      </c>
      <c r="E111" s="194" t="s">
        <v>6604</v>
      </c>
      <c r="F111" s="195" t="s">
        <v>6605</v>
      </c>
      <c r="G111" s="196" t="s">
        <v>862</v>
      </c>
      <c r="H111" s="197">
        <v>1</v>
      </c>
      <c r="I111" s="198"/>
      <c r="J111" s="199">
        <f>ROUND(I111*H111,2)</f>
        <v>0</v>
      </c>
      <c r="K111" s="195" t="s">
        <v>19</v>
      </c>
      <c r="L111" s="40"/>
      <c r="M111" s="200" t="s">
        <v>19</v>
      </c>
      <c r="N111" s="201" t="s">
        <v>43</v>
      </c>
      <c r="O111" s="65"/>
      <c r="P111" s="202">
        <f>O111*H111</f>
        <v>0</v>
      </c>
      <c r="Q111" s="202">
        <v>0</v>
      </c>
      <c r="R111" s="202">
        <f>Q111*H111</f>
        <v>0</v>
      </c>
      <c r="S111" s="202">
        <v>0</v>
      </c>
      <c r="T111" s="203">
        <f>S111*H111</f>
        <v>0</v>
      </c>
      <c r="U111" s="35"/>
      <c r="V111" s="35"/>
      <c r="W111" s="35"/>
      <c r="X111" s="35"/>
      <c r="Y111" s="35"/>
      <c r="Z111" s="35"/>
      <c r="AA111" s="35"/>
      <c r="AB111" s="35"/>
      <c r="AC111" s="35"/>
      <c r="AD111" s="35"/>
      <c r="AE111" s="35"/>
      <c r="AR111" s="204" t="s">
        <v>212</v>
      </c>
      <c r="AT111" s="204" t="s">
        <v>208</v>
      </c>
      <c r="AU111" s="204" t="s">
        <v>82</v>
      </c>
      <c r="AY111" s="18" t="s">
        <v>206</v>
      </c>
      <c r="BE111" s="205">
        <f>IF(N111="základní",J111,0)</f>
        <v>0</v>
      </c>
      <c r="BF111" s="205">
        <f>IF(N111="snížená",J111,0)</f>
        <v>0</v>
      </c>
      <c r="BG111" s="205">
        <f>IF(N111="zákl. přenesená",J111,0)</f>
        <v>0</v>
      </c>
      <c r="BH111" s="205">
        <f>IF(N111="sníž. přenesená",J111,0)</f>
        <v>0</v>
      </c>
      <c r="BI111" s="205">
        <f>IF(N111="nulová",J111,0)</f>
        <v>0</v>
      </c>
      <c r="BJ111" s="18" t="s">
        <v>80</v>
      </c>
      <c r="BK111" s="205">
        <f>ROUND(I111*H111,2)</f>
        <v>0</v>
      </c>
      <c r="BL111" s="18" t="s">
        <v>212</v>
      </c>
      <c r="BM111" s="204" t="s">
        <v>594</v>
      </c>
    </row>
    <row r="112" spans="1:65" s="2" customFormat="1" ht="16.5" customHeight="1">
      <c r="A112" s="35"/>
      <c r="B112" s="36"/>
      <c r="C112" s="193" t="s">
        <v>72</v>
      </c>
      <c r="D112" s="193" t="s">
        <v>208</v>
      </c>
      <c r="E112" s="194" t="s">
        <v>6606</v>
      </c>
      <c r="F112" s="195" t="s">
        <v>6607</v>
      </c>
      <c r="G112" s="196" t="s">
        <v>862</v>
      </c>
      <c r="H112" s="197">
        <v>2</v>
      </c>
      <c r="I112" s="198"/>
      <c r="J112" s="199">
        <f>ROUND(I112*H112,2)</f>
        <v>0</v>
      </c>
      <c r="K112" s="195" t="s">
        <v>19</v>
      </c>
      <c r="L112" s="40"/>
      <c r="M112" s="200" t="s">
        <v>19</v>
      </c>
      <c r="N112" s="201" t="s">
        <v>43</v>
      </c>
      <c r="O112" s="65"/>
      <c r="P112" s="202">
        <f>O112*H112</f>
        <v>0</v>
      </c>
      <c r="Q112" s="202">
        <v>0</v>
      </c>
      <c r="R112" s="202">
        <f>Q112*H112</f>
        <v>0</v>
      </c>
      <c r="S112" s="202">
        <v>0</v>
      </c>
      <c r="T112" s="203">
        <f>S112*H112</f>
        <v>0</v>
      </c>
      <c r="U112" s="35"/>
      <c r="V112" s="35"/>
      <c r="W112" s="35"/>
      <c r="X112" s="35"/>
      <c r="Y112" s="35"/>
      <c r="Z112" s="35"/>
      <c r="AA112" s="35"/>
      <c r="AB112" s="35"/>
      <c r="AC112" s="35"/>
      <c r="AD112" s="35"/>
      <c r="AE112" s="35"/>
      <c r="AR112" s="204" t="s">
        <v>212</v>
      </c>
      <c r="AT112" s="204" t="s">
        <v>208</v>
      </c>
      <c r="AU112" s="204" t="s">
        <v>82</v>
      </c>
      <c r="AY112" s="18" t="s">
        <v>206</v>
      </c>
      <c r="BE112" s="205">
        <f>IF(N112="základní",J112,0)</f>
        <v>0</v>
      </c>
      <c r="BF112" s="205">
        <f>IF(N112="snížená",J112,0)</f>
        <v>0</v>
      </c>
      <c r="BG112" s="205">
        <f>IF(N112="zákl. přenesená",J112,0)</f>
        <v>0</v>
      </c>
      <c r="BH112" s="205">
        <f>IF(N112="sníž. přenesená",J112,0)</f>
        <v>0</v>
      </c>
      <c r="BI112" s="205">
        <f>IF(N112="nulová",J112,0)</f>
        <v>0</v>
      </c>
      <c r="BJ112" s="18" t="s">
        <v>80</v>
      </c>
      <c r="BK112" s="205">
        <f>ROUND(I112*H112,2)</f>
        <v>0</v>
      </c>
      <c r="BL112" s="18" t="s">
        <v>212</v>
      </c>
      <c r="BM112" s="204" t="s">
        <v>602</v>
      </c>
    </row>
    <row r="113" spans="1:65" s="2" customFormat="1" ht="16.5" customHeight="1">
      <c r="A113" s="35"/>
      <c r="B113" s="36"/>
      <c r="C113" s="193" t="s">
        <v>72</v>
      </c>
      <c r="D113" s="193" t="s">
        <v>208</v>
      </c>
      <c r="E113" s="194" t="s">
        <v>6608</v>
      </c>
      <c r="F113" s="195" t="s">
        <v>6609</v>
      </c>
      <c r="G113" s="196" t="s">
        <v>862</v>
      </c>
      <c r="H113" s="197">
        <v>1</v>
      </c>
      <c r="I113" s="198"/>
      <c r="J113" s="199">
        <f>ROUND(I113*H113,2)</f>
        <v>0</v>
      </c>
      <c r="K113" s="195" t="s">
        <v>19</v>
      </c>
      <c r="L113" s="40"/>
      <c r="M113" s="200" t="s">
        <v>19</v>
      </c>
      <c r="N113" s="201" t="s">
        <v>43</v>
      </c>
      <c r="O113" s="65"/>
      <c r="P113" s="202">
        <f>O113*H113</f>
        <v>0</v>
      </c>
      <c r="Q113" s="202">
        <v>0</v>
      </c>
      <c r="R113" s="202">
        <f>Q113*H113</f>
        <v>0</v>
      </c>
      <c r="S113" s="202">
        <v>0</v>
      </c>
      <c r="T113" s="203">
        <f>S113*H113</f>
        <v>0</v>
      </c>
      <c r="U113" s="35"/>
      <c r="V113" s="35"/>
      <c r="W113" s="35"/>
      <c r="X113" s="35"/>
      <c r="Y113" s="35"/>
      <c r="Z113" s="35"/>
      <c r="AA113" s="35"/>
      <c r="AB113" s="35"/>
      <c r="AC113" s="35"/>
      <c r="AD113" s="35"/>
      <c r="AE113" s="35"/>
      <c r="AR113" s="204" t="s">
        <v>212</v>
      </c>
      <c r="AT113" s="204" t="s">
        <v>208</v>
      </c>
      <c r="AU113" s="204" t="s">
        <v>82</v>
      </c>
      <c r="AY113" s="18" t="s">
        <v>206</v>
      </c>
      <c r="BE113" s="205">
        <f>IF(N113="základní",J113,0)</f>
        <v>0</v>
      </c>
      <c r="BF113" s="205">
        <f>IF(N113="snížená",J113,0)</f>
        <v>0</v>
      </c>
      <c r="BG113" s="205">
        <f>IF(N113="zákl. přenesená",J113,0)</f>
        <v>0</v>
      </c>
      <c r="BH113" s="205">
        <f>IF(N113="sníž. přenesená",J113,0)</f>
        <v>0</v>
      </c>
      <c r="BI113" s="205">
        <f>IF(N113="nulová",J113,0)</f>
        <v>0</v>
      </c>
      <c r="BJ113" s="18" t="s">
        <v>80</v>
      </c>
      <c r="BK113" s="205">
        <f>ROUND(I113*H113,2)</f>
        <v>0</v>
      </c>
      <c r="BL113" s="18" t="s">
        <v>212</v>
      </c>
      <c r="BM113" s="204" t="s">
        <v>734</v>
      </c>
    </row>
    <row r="114" spans="1:65" s="2" customFormat="1" ht="19.5">
      <c r="A114" s="35"/>
      <c r="B114" s="36"/>
      <c r="C114" s="37"/>
      <c r="D114" s="208" t="s">
        <v>1104</v>
      </c>
      <c r="E114" s="37"/>
      <c r="F114" s="221" t="s">
        <v>6610</v>
      </c>
      <c r="G114" s="37"/>
      <c r="H114" s="37"/>
      <c r="I114" s="116"/>
      <c r="J114" s="37"/>
      <c r="K114" s="37"/>
      <c r="L114" s="40"/>
      <c r="M114" s="222"/>
      <c r="N114" s="223"/>
      <c r="O114" s="65"/>
      <c r="P114" s="65"/>
      <c r="Q114" s="65"/>
      <c r="R114" s="65"/>
      <c r="S114" s="65"/>
      <c r="T114" s="66"/>
      <c r="U114" s="35"/>
      <c r="V114" s="35"/>
      <c r="W114" s="35"/>
      <c r="X114" s="35"/>
      <c r="Y114" s="35"/>
      <c r="Z114" s="35"/>
      <c r="AA114" s="35"/>
      <c r="AB114" s="35"/>
      <c r="AC114" s="35"/>
      <c r="AD114" s="35"/>
      <c r="AE114" s="35"/>
      <c r="AT114" s="18" t="s">
        <v>1104</v>
      </c>
      <c r="AU114" s="18" t="s">
        <v>82</v>
      </c>
    </row>
    <row r="115" spans="1:65" s="2" customFormat="1" ht="16.5" customHeight="1">
      <c r="A115" s="35"/>
      <c r="B115" s="36"/>
      <c r="C115" s="193" t="s">
        <v>72</v>
      </c>
      <c r="D115" s="193" t="s">
        <v>208</v>
      </c>
      <c r="E115" s="194" t="s">
        <v>6611</v>
      </c>
      <c r="F115" s="195" t="s">
        <v>6612</v>
      </c>
      <c r="G115" s="196" t="s">
        <v>887</v>
      </c>
      <c r="H115" s="197">
        <v>1</v>
      </c>
      <c r="I115" s="198"/>
      <c r="J115" s="199">
        <f>ROUND(I115*H115,2)</f>
        <v>0</v>
      </c>
      <c r="K115" s="195" t="s">
        <v>19</v>
      </c>
      <c r="L115" s="40"/>
      <c r="M115" s="200" t="s">
        <v>19</v>
      </c>
      <c r="N115" s="201" t="s">
        <v>43</v>
      </c>
      <c r="O115" s="65"/>
      <c r="P115" s="202">
        <f>O115*H115</f>
        <v>0</v>
      </c>
      <c r="Q115" s="202">
        <v>0</v>
      </c>
      <c r="R115" s="202">
        <f>Q115*H115</f>
        <v>0</v>
      </c>
      <c r="S115" s="202">
        <v>0</v>
      </c>
      <c r="T115" s="203">
        <f>S115*H115</f>
        <v>0</v>
      </c>
      <c r="U115" s="35"/>
      <c r="V115" s="35"/>
      <c r="W115" s="35"/>
      <c r="X115" s="35"/>
      <c r="Y115" s="35"/>
      <c r="Z115" s="35"/>
      <c r="AA115" s="35"/>
      <c r="AB115" s="35"/>
      <c r="AC115" s="35"/>
      <c r="AD115" s="35"/>
      <c r="AE115" s="35"/>
      <c r="AR115" s="204" t="s">
        <v>212</v>
      </c>
      <c r="AT115" s="204" t="s">
        <v>208</v>
      </c>
      <c r="AU115" s="204" t="s">
        <v>82</v>
      </c>
      <c r="AY115" s="18" t="s">
        <v>206</v>
      </c>
      <c r="BE115" s="205">
        <f>IF(N115="základní",J115,0)</f>
        <v>0</v>
      </c>
      <c r="BF115" s="205">
        <f>IF(N115="snížená",J115,0)</f>
        <v>0</v>
      </c>
      <c r="BG115" s="205">
        <f>IF(N115="zákl. přenesená",J115,0)</f>
        <v>0</v>
      </c>
      <c r="BH115" s="205">
        <f>IF(N115="sníž. přenesená",J115,0)</f>
        <v>0</v>
      </c>
      <c r="BI115" s="205">
        <f>IF(N115="nulová",J115,0)</f>
        <v>0</v>
      </c>
      <c r="BJ115" s="18" t="s">
        <v>80</v>
      </c>
      <c r="BK115" s="205">
        <f>ROUND(I115*H115,2)</f>
        <v>0</v>
      </c>
      <c r="BL115" s="18" t="s">
        <v>212</v>
      </c>
      <c r="BM115" s="204" t="s">
        <v>741</v>
      </c>
    </row>
    <row r="116" spans="1:65" s="2" customFormat="1" ht="19.5">
      <c r="A116" s="35"/>
      <c r="B116" s="36"/>
      <c r="C116" s="37"/>
      <c r="D116" s="208" t="s">
        <v>1104</v>
      </c>
      <c r="E116" s="37"/>
      <c r="F116" s="221" t="s">
        <v>6613</v>
      </c>
      <c r="G116" s="37"/>
      <c r="H116" s="37"/>
      <c r="I116" s="116"/>
      <c r="J116" s="37"/>
      <c r="K116" s="37"/>
      <c r="L116" s="40"/>
      <c r="M116" s="222"/>
      <c r="N116" s="223"/>
      <c r="O116" s="65"/>
      <c r="P116" s="65"/>
      <c r="Q116" s="65"/>
      <c r="R116" s="65"/>
      <c r="S116" s="65"/>
      <c r="T116" s="66"/>
      <c r="U116" s="35"/>
      <c r="V116" s="35"/>
      <c r="W116" s="35"/>
      <c r="X116" s="35"/>
      <c r="Y116" s="35"/>
      <c r="Z116" s="35"/>
      <c r="AA116" s="35"/>
      <c r="AB116" s="35"/>
      <c r="AC116" s="35"/>
      <c r="AD116" s="35"/>
      <c r="AE116" s="35"/>
      <c r="AT116" s="18" t="s">
        <v>1104</v>
      </c>
      <c r="AU116" s="18" t="s">
        <v>82</v>
      </c>
    </row>
    <row r="117" spans="1:65" s="2" customFormat="1" ht="16.5" customHeight="1">
      <c r="A117" s="35"/>
      <c r="B117" s="36"/>
      <c r="C117" s="193" t="s">
        <v>72</v>
      </c>
      <c r="D117" s="193" t="s">
        <v>208</v>
      </c>
      <c r="E117" s="194" t="s">
        <v>6614</v>
      </c>
      <c r="F117" s="195" t="s">
        <v>6615</v>
      </c>
      <c r="G117" s="196" t="s">
        <v>887</v>
      </c>
      <c r="H117" s="197">
        <v>1</v>
      </c>
      <c r="I117" s="198"/>
      <c r="J117" s="199">
        <f>ROUND(I117*H117,2)</f>
        <v>0</v>
      </c>
      <c r="K117" s="195" t="s">
        <v>19</v>
      </c>
      <c r="L117" s="40"/>
      <c r="M117" s="200" t="s">
        <v>19</v>
      </c>
      <c r="N117" s="201" t="s">
        <v>43</v>
      </c>
      <c r="O117" s="65"/>
      <c r="P117" s="202">
        <f>O117*H117</f>
        <v>0</v>
      </c>
      <c r="Q117" s="202">
        <v>0</v>
      </c>
      <c r="R117" s="202">
        <f>Q117*H117</f>
        <v>0</v>
      </c>
      <c r="S117" s="202">
        <v>0</v>
      </c>
      <c r="T117" s="203">
        <f>S117*H117</f>
        <v>0</v>
      </c>
      <c r="U117" s="35"/>
      <c r="V117" s="35"/>
      <c r="W117" s="35"/>
      <c r="X117" s="35"/>
      <c r="Y117" s="35"/>
      <c r="Z117" s="35"/>
      <c r="AA117" s="35"/>
      <c r="AB117" s="35"/>
      <c r="AC117" s="35"/>
      <c r="AD117" s="35"/>
      <c r="AE117" s="35"/>
      <c r="AR117" s="204" t="s">
        <v>212</v>
      </c>
      <c r="AT117" s="204" t="s">
        <v>208</v>
      </c>
      <c r="AU117" s="204" t="s">
        <v>82</v>
      </c>
      <c r="AY117" s="18" t="s">
        <v>206</v>
      </c>
      <c r="BE117" s="205">
        <f>IF(N117="základní",J117,0)</f>
        <v>0</v>
      </c>
      <c r="BF117" s="205">
        <f>IF(N117="snížená",J117,0)</f>
        <v>0</v>
      </c>
      <c r="BG117" s="205">
        <f>IF(N117="zákl. přenesená",J117,0)</f>
        <v>0</v>
      </c>
      <c r="BH117" s="205">
        <f>IF(N117="sníž. přenesená",J117,0)</f>
        <v>0</v>
      </c>
      <c r="BI117" s="205">
        <f>IF(N117="nulová",J117,0)</f>
        <v>0</v>
      </c>
      <c r="BJ117" s="18" t="s">
        <v>80</v>
      </c>
      <c r="BK117" s="205">
        <f>ROUND(I117*H117,2)</f>
        <v>0</v>
      </c>
      <c r="BL117" s="18" t="s">
        <v>212</v>
      </c>
      <c r="BM117" s="204" t="s">
        <v>745</v>
      </c>
    </row>
    <row r="118" spans="1:65" s="2" customFormat="1" ht="19.5">
      <c r="A118" s="35"/>
      <c r="B118" s="36"/>
      <c r="C118" s="37"/>
      <c r="D118" s="208" t="s">
        <v>1104</v>
      </c>
      <c r="E118" s="37"/>
      <c r="F118" s="221" t="s">
        <v>6616</v>
      </c>
      <c r="G118" s="37"/>
      <c r="H118" s="37"/>
      <c r="I118" s="116"/>
      <c r="J118" s="37"/>
      <c r="K118" s="37"/>
      <c r="L118" s="40"/>
      <c r="M118" s="222"/>
      <c r="N118" s="223"/>
      <c r="O118" s="65"/>
      <c r="P118" s="65"/>
      <c r="Q118" s="65"/>
      <c r="R118" s="65"/>
      <c r="S118" s="65"/>
      <c r="T118" s="66"/>
      <c r="U118" s="35"/>
      <c r="V118" s="35"/>
      <c r="W118" s="35"/>
      <c r="X118" s="35"/>
      <c r="Y118" s="35"/>
      <c r="Z118" s="35"/>
      <c r="AA118" s="35"/>
      <c r="AB118" s="35"/>
      <c r="AC118" s="35"/>
      <c r="AD118" s="35"/>
      <c r="AE118" s="35"/>
      <c r="AT118" s="18" t="s">
        <v>1104</v>
      </c>
      <c r="AU118" s="18" t="s">
        <v>82</v>
      </c>
    </row>
    <row r="119" spans="1:65" s="2" customFormat="1" ht="16.5" customHeight="1">
      <c r="A119" s="35"/>
      <c r="B119" s="36"/>
      <c r="C119" s="193" t="s">
        <v>72</v>
      </c>
      <c r="D119" s="193" t="s">
        <v>208</v>
      </c>
      <c r="E119" s="194" t="s">
        <v>6617</v>
      </c>
      <c r="F119" s="195" t="s">
        <v>6618</v>
      </c>
      <c r="G119" s="196" t="s">
        <v>862</v>
      </c>
      <c r="H119" s="197">
        <v>1</v>
      </c>
      <c r="I119" s="198"/>
      <c r="J119" s="199">
        <f>ROUND(I119*H119,2)</f>
        <v>0</v>
      </c>
      <c r="K119" s="195" t="s">
        <v>19</v>
      </c>
      <c r="L119" s="40"/>
      <c r="M119" s="200" t="s">
        <v>19</v>
      </c>
      <c r="N119" s="201" t="s">
        <v>43</v>
      </c>
      <c r="O119" s="65"/>
      <c r="P119" s="202">
        <f>O119*H119</f>
        <v>0</v>
      </c>
      <c r="Q119" s="202">
        <v>0</v>
      </c>
      <c r="R119" s="202">
        <f>Q119*H119</f>
        <v>0</v>
      </c>
      <c r="S119" s="202">
        <v>0</v>
      </c>
      <c r="T119" s="203">
        <f>S119*H119</f>
        <v>0</v>
      </c>
      <c r="U119" s="35"/>
      <c r="V119" s="35"/>
      <c r="W119" s="35"/>
      <c r="X119" s="35"/>
      <c r="Y119" s="35"/>
      <c r="Z119" s="35"/>
      <c r="AA119" s="35"/>
      <c r="AB119" s="35"/>
      <c r="AC119" s="35"/>
      <c r="AD119" s="35"/>
      <c r="AE119" s="35"/>
      <c r="AR119" s="204" t="s">
        <v>212</v>
      </c>
      <c r="AT119" s="204" t="s">
        <v>208</v>
      </c>
      <c r="AU119" s="204" t="s">
        <v>82</v>
      </c>
      <c r="AY119" s="18" t="s">
        <v>206</v>
      </c>
      <c r="BE119" s="205">
        <f>IF(N119="základní",J119,0)</f>
        <v>0</v>
      </c>
      <c r="BF119" s="205">
        <f>IF(N119="snížená",J119,0)</f>
        <v>0</v>
      </c>
      <c r="BG119" s="205">
        <f>IF(N119="zákl. přenesená",J119,0)</f>
        <v>0</v>
      </c>
      <c r="BH119" s="205">
        <f>IF(N119="sníž. přenesená",J119,0)</f>
        <v>0</v>
      </c>
      <c r="BI119" s="205">
        <f>IF(N119="nulová",J119,0)</f>
        <v>0</v>
      </c>
      <c r="BJ119" s="18" t="s">
        <v>80</v>
      </c>
      <c r="BK119" s="205">
        <f>ROUND(I119*H119,2)</f>
        <v>0</v>
      </c>
      <c r="BL119" s="18" t="s">
        <v>212</v>
      </c>
      <c r="BM119" s="204" t="s">
        <v>749</v>
      </c>
    </row>
    <row r="120" spans="1:65" s="2" customFormat="1" ht="19.5">
      <c r="A120" s="35"/>
      <c r="B120" s="36"/>
      <c r="C120" s="37"/>
      <c r="D120" s="208" t="s">
        <v>1104</v>
      </c>
      <c r="E120" s="37"/>
      <c r="F120" s="221" t="s">
        <v>6619</v>
      </c>
      <c r="G120" s="37"/>
      <c r="H120" s="37"/>
      <c r="I120" s="116"/>
      <c r="J120" s="37"/>
      <c r="K120" s="37"/>
      <c r="L120" s="40"/>
      <c r="M120" s="222"/>
      <c r="N120" s="223"/>
      <c r="O120" s="65"/>
      <c r="P120" s="65"/>
      <c r="Q120" s="65"/>
      <c r="R120" s="65"/>
      <c r="S120" s="65"/>
      <c r="T120" s="66"/>
      <c r="U120" s="35"/>
      <c r="V120" s="35"/>
      <c r="W120" s="35"/>
      <c r="X120" s="35"/>
      <c r="Y120" s="35"/>
      <c r="Z120" s="35"/>
      <c r="AA120" s="35"/>
      <c r="AB120" s="35"/>
      <c r="AC120" s="35"/>
      <c r="AD120" s="35"/>
      <c r="AE120" s="35"/>
      <c r="AT120" s="18" t="s">
        <v>1104</v>
      </c>
      <c r="AU120" s="18" t="s">
        <v>82</v>
      </c>
    </row>
    <row r="121" spans="1:65" s="2" customFormat="1" ht="16.5" customHeight="1">
      <c r="A121" s="35"/>
      <c r="B121" s="36"/>
      <c r="C121" s="193" t="s">
        <v>72</v>
      </c>
      <c r="D121" s="193" t="s">
        <v>208</v>
      </c>
      <c r="E121" s="194" t="s">
        <v>6620</v>
      </c>
      <c r="F121" s="195" t="s">
        <v>6621</v>
      </c>
      <c r="G121" s="196" t="s">
        <v>887</v>
      </c>
      <c r="H121" s="197">
        <v>1</v>
      </c>
      <c r="I121" s="198"/>
      <c r="J121" s="199">
        <f>ROUND(I121*H121,2)</f>
        <v>0</v>
      </c>
      <c r="K121" s="195" t="s">
        <v>19</v>
      </c>
      <c r="L121" s="40"/>
      <c r="M121" s="200" t="s">
        <v>19</v>
      </c>
      <c r="N121" s="201" t="s">
        <v>43</v>
      </c>
      <c r="O121" s="65"/>
      <c r="P121" s="202">
        <f>O121*H121</f>
        <v>0</v>
      </c>
      <c r="Q121" s="202">
        <v>0</v>
      </c>
      <c r="R121" s="202">
        <f>Q121*H121</f>
        <v>0</v>
      </c>
      <c r="S121" s="202">
        <v>0</v>
      </c>
      <c r="T121" s="203">
        <f>S121*H121</f>
        <v>0</v>
      </c>
      <c r="U121" s="35"/>
      <c r="V121" s="35"/>
      <c r="W121" s="35"/>
      <c r="X121" s="35"/>
      <c r="Y121" s="35"/>
      <c r="Z121" s="35"/>
      <c r="AA121" s="35"/>
      <c r="AB121" s="35"/>
      <c r="AC121" s="35"/>
      <c r="AD121" s="35"/>
      <c r="AE121" s="35"/>
      <c r="AR121" s="204" t="s">
        <v>212</v>
      </c>
      <c r="AT121" s="204" t="s">
        <v>208</v>
      </c>
      <c r="AU121" s="204" t="s">
        <v>82</v>
      </c>
      <c r="AY121" s="18" t="s">
        <v>206</v>
      </c>
      <c r="BE121" s="205">
        <f>IF(N121="základní",J121,0)</f>
        <v>0</v>
      </c>
      <c r="BF121" s="205">
        <f>IF(N121="snížená",J121,0)</f>
        <v>0</v>
      </c>
      <c r="BG121" s="205">
        <f>IF(N121="zákl. přenesená",J121,0)</f>
        <v>0</v>
      </c>
      <c r="BH121" s="205">
        <f>IF(N121="sníž. přenesená",J121,0)</f>
        <v>0</v>
      </c>
      <c r="BI121" s="205">
        <f>IF(N121="nulová",J121,0)</f>
        <v>0</v>
      </c>
      <c r="BJ121" s="18" t="s">
        <v>80</v>
      </c>
      <c r="BK121" s="205">
        <f>ROUND(I121*H121,2)</f>
        <v>0</v>
      </c>
      <c r="BL121" s="18" t="s">
        <v>212</v>
      </c>
      <c r="BM121" s="204" t="s">
        <v>753</v>
      </c>
    </row>
    <row r="122" spans="1:65" s="12" customFormat="1" ht="22.9" customHeight="1">
      <c r="B122" s="177"/>
      <c r="C122" s="178"/>
      <c r="D122" s="179" t="s">
        <v>71</v>
      </c>
      <c r="E122" s="191" t="s">
        <v>1430</v>
      </c>
      <c r="F122" s="191" t="s">
        <v>6622</v>
      </c>
      <c r="G122" s="178"/>
      <c r="H122" s="178"/>
      <c r="I122" s="181"/>
      <c r="J122" s="192">
        <f>BK122</f>
        <v>0</v>
      </c>
      <c r="K122" s="178"/>
      <c r="L122" s="183"/>
      <c r="M122" s="184"/>
      <c r="N122" s="185"/>
      <c r="O122" s="185"/>
      <c r="P122" s="186">
        <f>SUM(P123:P162)</f>
        <v>0</v>
      </c>
      <c r="Q122" s="185"/>
      <c r="R122" s="186">
        <f>SUM(R123:R162)</f>
        <v>0</v>
      </c>
      <c r="S122" s="185"/>
      <c r="T122" s="187">
        <f>SUM(T123:T162)</f>
        <v>0</v>
      </c>
      <c r="AR122" s="188" t="s">
        <v>80</v>
      </c>
      <c r="AT122" s="189" t="s">
        <v>71</v>
      </c>
      <c r="AU122" s="189" t="s">
        <v>80</v>
      </c>
      <c r="AY122" s="188" t="s">
        <v>206</v>
      </c>
      <c r="BK122" s="190">
        <f>SUM(BK123:BK162)</f>
        <v>0</v>
      </c>
    </row>
    <row r="123" spans="1:65" s="2" customFormat="1" ht="16.5" customHeight="1">
      <c r="A123" s="35"/>
      <c r="B123" s="36"/>
      <c r="C123" s="193" t="s">
        <v>72</v>
      </c>
      <c r="D123" s="193" t="s">
        <v>208</v>
      </c>
      <c r="E123" s="194" t="s">
        <v>6623</v>
      </c>
      <c r="F123" s="195" t="s">
        <v>6624</v>
      </c>
      <c r="G123" s="196" t="s">
        <v>220</v>
      </c>
      <c r="H123" s="197">
        <v>10500</v>
      </c>
      <c r="I123" s="198"/>
      <c r="J123" s="199">
        <f>ROUND(I123*H123,2)</f>
        <v>0</v>
      </c>
      <c r="K123" s="195" t="s">
        <v>19</v>
      </c>
      <c r="L123" s="40"/>
      <c r="M123" s="200" t="s">
        <v>19</v>
      </c>
      <c r="N123" s="201" t="s">
        <v>43</v>
      </c>
      <c r="O123" s="65"/>
      <c r="P123" s="202">
        <f>O123*H123</f>
        <v>0</v>
      </c>
      <c r="Q123" s="202">
        <v>0</v>
      </c>
      <c r="R123" s="202">
        <f>Q123*H123</f>
        <v>0</v>
      </c>
      <c r="S123" s="202">
        <v>0</v>
      </c>
      <c r="T123" s="203">
        <f>S123*H123</f>
        <v>0</v>
      </c>
      <c r="U123" s="35"/>
      <c r="V123" s="35"/>
      <c r="W123" s="35"/>
      <c r="X123" s="35"/>
      <c r="Y123" s="35"/>
      <c r="Z123" s="35"/>
      <c r="AA123" s="35"/>
      <c r="AB123" s="35"/>
      <c r="AC123" s="35"/>
      <c r="AD123" s="35"/>
      <c r="AE123" s="35"/>
      <c r="AR123" s="204" t="s">
        <v>212</v>
      </c>
      <c r="AT123" s="204" t="s">
        <v>208</v>
      </c>
      <c r="AU123" s="204" t="s">
        <v>82</v>
      </c>
      <c r="AY123" s="18" t="s">
        <v>206</v>
      </c>
      <c r="BE123" s="205">
        <f>IF(N123="základní",J123,0)</f>
        <v>0</v>
      </c>
      <c r="BF123" s="205">
        <f>IF(N123="snížená",J123,0)</f>
        <v>0</v>
      </c>
      <c r="BG123" s="205">
        <f>IF(N123="zákl. přenesená",J123,0)</f>
        <v>0</v>
      </c>
      <c r="BH123" s="205">
        <f>IF(N123="sníž. přenesená",J123,0)</f>
        <v>0</v>
      </c>
      <c r="BI123" s="205">
        <f>IF(N123="nulová",J123,0)</f>
        <v>0</v>
      </c>
      <c r="BJ123" s="18" t="s">
        <v>80</v>
      </c>
      <c r="BK123" s="205">
        <f>ROUND(I123*H123,2)</f>
        <v>0</v>
      </c>
      <c r="BL123" s="18" t="s">
        <v>212</v>
      </c>
      <c r="BM123" s="204" t="s">
        <v>762</v>
      </c>
    </row>
    <row r="124" spans="1:65" s="2" customFormat="1" ht="19.5">
      <c r="A124" s="35"/>
      <c r="B124" s="36"/>
      <c r="C124" s="37"/>
      <c r="D124" s="208" t="s">
        <v>1104</v>
      </c>
      <c r="E124" s="37"/>
      <c r="F124" s="221" t="s">
        <v>6625</v>
      </c>
      <c r="G124" s="37"/>
      <c r="H124" s="37"/>
      <c r="I124" s="116"/>
      <c r="J124" s="37"/>
      <c r="K124" s="37"/>
      <c r="L124" s="40"/>
      <c r="M124" s="222"/>
      <c r="N124" s="223"/>
      <c r="O124" s="65"/>
      <c r="P124" s="65"/>
      <c r="Q124" s="65"/>
      <c r="R124" s="65"/>
      <c r="S124" s="65"/>
      <c r="T124" s="66"/>
      <c r="U124" s="35"/>
      <c r="V124" s="35"/>
      <c r="W124" s="35"/>
      <c r="X124" s="35"/>
      <c r="Y124" s="35"/>
      <c r="Z124" s="35"/>
      <c r="AA124" s="35"/>
      <c r="AB124" s="35"/>
      <c r="AC124" s="35"/>
      <c r="AD124" s="35"/>
      <c r="AE124" s="35"/>
      <c r="AT124" s="18" t="s">
        <v>1104</v>
      </c>
      <c r="AU124" s="18" t="s">
        <v>82</v>
      </c>
    </row>
    <row r="125" spans="1:65" s="2" customFormat="1" ht="16.5" customHeight="1">
      <c r="A125" s="35"/>
      <c r="B125" s="36"/>
      <c r="C125" s="193" t="s">
        <v>72</v>
      </c>
      <c r="D125" s="193" t="s">
        <v>208</v>
      </c>
      <c r="E125" s="194" t="s">
        <v>6626</v>
      </c>
      <c r="F125" s="195" t="s">
        <v>6627</v>
      </c>
      <c r="G125" s="196" t="s">
        <v>220</v>
      </c>
      <c r="H125" s="197">
        <v>250</v>
      </c>
      <c r="I125" s="198"/>
      <c r="J125" s="199">
        <f>ROUND(I125*H125,2)</f>
        <v>0</v>
      </c>
      <c r="K125" s="195" t="s">
        <v>19</v>
      </c>
      <c r="L125" s="40"/>
      <c r="M125" s="200" t="s">
        <v>19</v>
      </c>
      <c r="N125" s="201" t="s">
        <v>43</v>
      </c>
      <c r="O125" s="65"/>
      <c r="P125" s="202">
        <f>O125*H125</f>
        <v>0</v>
      </c>
      <c r="Q125" s="202">
        <v>0</v>
      </c>
      <c r="R125" s="202">
        <f>Q125*H125</f>
        <v>0</v>
      </c>
      <c r="S125" s="202">
        <v>0</v>
      </c>
      <c r="T125" s="203">
        <f>S125*H125</f>
        <v>0</v>
      </c>
      <c r="U125" s="35"/>
      <c r="V125" s="35"/>
      <c r="W125" s="35"/>
      <c r="X125" s="35"/>
      <c r="Y125" s="35"/>
      <c r="Z125" s="35"/>
      <c r="AA125" s="35"/>
      <c r="AB125" s="35"/>
      <c r="AC125" s="35"/>
      <c r="AD125" s="35"/>
      <c r="AE125" s="35"/>
      <c r="AR125" s="204" t="s">
        <v>212</v>
      </c>
      <c r="AT125" s="204" t="s">
        <v>208</v>
      </c>
      <c r="AU125" s="204" t="s">
        <v>82</v>
      </c>
      <c r="AY125" s="18" t="s">
        <v>206</v>
      </c>
      <c r="BE125" s="205">
        <f>IF(N125="základní",J125,0)</f>
        <v>0</v>
      </c>
      <c r="BF125" s="205">
        <f>IF(N125="snížená",J125,0)</f>
        <v>0</v>
      </c>
      <c r="BG125" s="205">
        <f>IF(N125="zákl. přenesená",J125,0)</f>
        <v>0</v>
      </c>
      <c r="BH125" s="205">
        <f>IF(N125="sníž. přenesená",J125,0)</f>
        <v>0</v>
      </c>
      <c r="BI125" s="205">
        <f>IF(N125="nulová",J125,0)</f>
        <v>0</v>
      </c>
      <c r="BJ125" s="18" t="s">
        <v>80</v>
      </c>
      <c r="BK125" s="205">
        <f>ROUND(I125*H125,2)</f>
        <v>0</v>
      </c>
      <c r="BL125" s="18" t="s">
        <v>212</v>
      </c>
      <c r="BM125" s="204" t="s">
        <v>768</v>
      </c>
    </row>
    <row r="126" spans="1:65" s="2" customFormat="1" ht="19.5">
      <c r="A126" s="35"/>
      <c r="B126" s="36"/>
      <c r="C126" s="37"/>
      <c r="D126" s="208" t="s">
        <v>1104</v>
      </c>
      <c r="E126" s="37"/>
      <c r="F126" s="221" t="s">
        <v>6625</v>
      </c>
      <c r="G126" s="37"/>
      <c r="H126" s="37"/>
      <c r="I126" s="116"/>
      <c r="J126" s="37"/>
      <c r="K126" s="37"/>
      <c r="L126" s="40"/>
      <c r="M126" s="222"/>
      <c r="N126" s="223"/>
      <c r="O126" s="65"/>
      <c r="P126" s="65"/>
      <c r="Q126" s="65"/>
      <c r="R126" s="65"/>
      <c r="S126" s="65"/>
      <c r="T126" s="66"/>
      <c r="U126" s="35"/>
      <c r="V126" s="35"/>
      <c r="W126" s="35"/>
      <c r="X126" s="35"/>
      <c r="Y126" s="35"/>
      <c r="Z126" s="35"/>
      <c r="AA126" s="35"/>
      <c r="AB126" s="35"/>
      <c r="AC126" s="35"/>
      <c r="AD126" s="35"/>
      <c r="AE126" s="35"/>
      <c r="AT126" s="18" t="s">
        <v>1104</v>
      </c>
      <c r="AU126" s="18" t="s">
        <v>82</v>
      </c>
    </row>
    <row r="127" spans="1:65" s="2" customFormat="1" ht="16.5" customHeight="1">
      <c r="A127" s="35"/>
      <c r="B127" s="36"/>
      <c r="C127" s="193" t="s">
        <v>72</v>
      </c>
      <c r="D127" s="193" t="s">
        <v>208</v>
      </c>
      <c r="E127" s="194" t="s">
        <v>6628</v>
      </c>
      <c r="F127" s="195" t="s">
        <v>6624</v>
      </c>
      <c r="G127" s="196" t="s">
        <v>220</v>
      </c>
      <c r="H127" s="197">
        <v>300</v>
      </c>
      <c r="I127" s="198"/>
      <c r="J127" s="199">
        <f>ROUND(I127*H127,2)</f>
        <v>0</v>
      </c>
      <c r="K127" s="195" t="s">
        <v>19</v>
      </c>
      <c r="L127" s="40"/>
      <c r="M127" s="200" t="s">
        <v>19</v>
      </c>
      <c r="N127" s="201" t="s">
        <v>43</v>
      </c>
      <c r="O127" s="65"/>
      <c r="P127" s="202">
        <f>O127*H127</f>
        <v>0</v>
      </c>
      <c r="Q127" s="202">
        <v>0</v>
      </c>
      <c r="R127" s="202">
        <f>Q127*H127</f>
        <v>0</v>
      </c>
      <c r="S127" s="202">
        <v>0</v>
      </c>
      <c r="T127" s="203">
        <f>S127*H127</f>
        <v>0</v>
      </c>
      <c r="U127" s="35"/>
      <c r="V127" s="35"/>
      <c r="W127" s="35"/>
      <c r="X127" s="35"/>
      <c r="Y127" s="35"/>
      <c r="Z127" s="35"/>
      <c r="AA127" s="35"/>
      <c r="AB127" s="35"/>
      <c r="AC127" s="35"/>
      <c r="AD127" s="35"/>
      <c r="AE127" s="35"/>
      <c r="AR127" s="204" t="s">
        <v>212</v>
      </c>
      <c r="AT127" s="204" t="s">
        <v>208</v>
      </c>
      <c r="AU127" s="204" t="s">
        <v>82</v>
      </c>
      <c r="AY127" s="18" t="s">
        <v>206</v>
      </c>
      <c r="BE127" s="205">
        <f>IF(N127="základní",J127,0)</f>
        <v>0</v>
      </c>
      <c r="BF127" s="205">
        <f>IF(N127="snížená",J127,0)</f>
        <v>0</v>
      </c>
      <c r="BG127" s="205">
        <f>IF(N127="zákl. přenesená",J127,0)</f>
        <v>0</v>
      </c>
      <c r="BH127" s="205">
        <f>IF(N127="sníž. přenesená",J127,0)</f>
        <v>0</v>
      </c>
      <c r="BI127" s="205">
        <f>IF(N127="nulová",J127,0)</f>
        <v>0</v>
      </c>
      <c r="BJ127" s="18" t="s">
        <v>80</v>
      </c>
      <c r="BK127" s="205">
        <f>ROUND(I127*H127,2)</f>
        <v>0</v>
      </c>
      <c r="BL127" s="18" t="s">
        <v>212</v>
      </c>
      <c r="BM127" s="204" t="s">
        <v>774</v>
      </c>
    </row>
    <row r="128" spans="1:65" s="2" customFormat="1" ht="19.5">
      <c r="A128" s="35"/>
      <c r="B128" s="36"/>
      <c r="C128" s="37"/>
      <c r="D128" s="208" t="s">
        <v>1104</v>
      </c>
      <c r="E128" s="37"/>
      <c r="F128" s="221" t="s">
        <v>6629</v>
      </c>
      <c r="G128" s="37"/>
      <c r="H128" s="37"/>
      <c r="I128" s="116"/>
      <c r="J128" s="37"/>
      <c r="K128" s="37"/>
      <c r="L128" s="40"/>
      <c r="M128" s="222"/>
      <c r="N128" s="223"/>
      <c r="O128" s="65"/>
      <c r="P128" s="65"/>
      <c r="Q128" s="65"/>
      <c r="R128" s="65"/>
      <c r="S128" s="65"/>
      <c r="T128" s="66"/>
      <c r="U128" s="35"/>
      <c r="V128" s="35"/>
      <c r="W128" s="35"/>
      <c r="X128" s="35"/>
      <c r="Y128" s="35"/>
      <c r="Z128" s="35"/>
      <c r="AA128" s="35"/>
      <c r="AB128" s="35"/>
      <c r="AC128" s="35"/>
      <c r="AD128" s="35"/>
      <c r="AE128" s="35"/>
      <c r="AT128" s="18" t="s">
        <v>1104</v>
      </c>
      <c r="AU128" s="18" t="s">
        <v>82</v>
      </c>
    </row>
    <row r="129" spans="1:65" s="2" customFormat="1" ht="16.5" customHeight="1">
      <c r="A129" s="35"/>
      <c r="B129" s="36"/>
      <c r="C129" s="193" t="s">
        <v>72</v>
      </c>
      <c r="D129" s="193" t="s">
        <v>208</v>
      </c>
      <c r="E129" s="194" t="s">
        <v>6630</v>
      </c>
      <c r="F129" s="195" t="s">
        <v>6631</v>
      </c>
      <c r="G129" s="196" t="s">
        <v>220</v>
      </c>
      <c r="H129" s="197">
        <v>80</v>
      </c>
      <c r="I129" s="198"/>
      <c r="J129" s="199">
        <f>ROUND(I129*H129,2)</f>
        <v>0</v>
      </c>
      <c r="K129" s="195" t="s">
        <v>19</v>
      </c>
      <c r="L129" s="40"/>
      <c r="M129" s="200" t="s">
        <v>19</v>
      </c>
      <c r="N129" s="201" t="s">
        <v>43</v>
      </c>
      <c r="O129" s="65"/>
      <c r="P129" s="202">
        <f>O129*H129</f>
        <v>0</v>
      </c>
      <c r="Q129" s="202">
        <v>0</v>
      </c>
      <c r="R129" s="202">
        <f>Q129*H129</f>
        <v>0</v>
      </c>
      <c r="S129" s="202">
        <v>0</v>
      </c>
      <c r="T129" s="203">
        <f>S129*H129</f>
        <v>0</v>
      </c>
      <c r="U129" s="35"/>
      <c r="V129" s="35"/>
      <c r="W129" s="35"/>
      <c r="X129" s="35"/>
      <c r="Y129" s="35"/>
      <c r="Z129" s="35"/>
      <c r="AA129" s="35"/>
      <c r="AB129" s="35"/>
      <c r="AC129" s="35"/>
      <c r="AD129" s="35"/>
      <c r="AE129" s="35"/>
      <c r="AR129" s="204" t="s">
        <v>212</v>
      </c>
      <c r="AT129" s="204" t="s">
        <v>208</v>
      </c>
      <c r="AU129" s="204" t="s">
        <v>82</v>
      </c>
      <c r="AY129" s="18" t="s">
        <v>206</v>
      </c>
      <c r="BE129" s="205">
        <f>IF(N129="základní",J129,0)</f>
        <v>0</v>
      </c>
      <c r="BF129" s="205">
        <f>IF(N129="snížená",J129,0)</f>
        <v>0</v>
      </c>
      <c r="BG129" s="205">
        <f>IF(N129="zákl. přenesená",J129,0)</f>
        <v>0</v>
      </c>
      <c r="BH129" s="205">
        <f>IF(N129="sníž. přenesená",J129,0)</f>
        <v>0</v>
      </c>
      <c r="BI129" s="205">
        <f>IF(N129="nulová",J129,0)</f>
        <v>0</v>
      </c>
      <c r="BJ129" s="18" t="s">
        <v>80</v>
      </c>
      <c r="BK129" s="205">
        <f>ROUND(I129*H129,2)</f>
        <v>0</v>
      </c>
      <c r="BL129" s="18" t="s">
        <v>212</v>
      </c>
      <c r="BM129" s="204" t="s">
        <v>782</v>
      </c>
    </row>
    <row r="130" spans="1:65" s="2" customFormat="1" ht="19.5">
      <c r="A130" s="35"/>
      <c r="B130" s="36"/>
      <c r="C130" s="37"/>
      <c r="D130" s="208" t="s">
        <v>1104</v>
      </c>
      <c r="E130" s="37"/>
      <c r="F130" s="221" t="s">
        <v>6632</v>
      </c>
      <c r="G130" s="37"/>
      <c r="H130" s="37"/>
      <c r="I130" s="116"/>
      <c r="J130" s="37"/>
      <c r="K130" s="37"/>
      <c r="L130" s="40"/>
      <c r="M130" s="222"/>
      <c r="N130" s="223"/>
      <c r="O130" s="65"/>
      <c r="P130" s="65"/>
      <c r="Q130" s="65"/>
      <c r="R130" s="65"/>
      <c r="S130" s="65"/>
      <c r="T130" s="66"/>
      <c r="U130" s="35"/>
      <c r="V130" s="35"/>
      <c r="W130" s="35"/>
      <c r="X130" s="35"/>
      <c r="Y130" s="35"/>
      <c r="Z130" s="35"/>
      <c r="AA130" s="35"/>
      <c r="AB130" s="35"/>
      <c r="AC130" s="35"/>
      <c r="AD130" s="35"/>
      <c r="AE130" s="35"/>
      <c r="AT130" s="18" t="s">
        <v>1104</v>
      </c>
      <c r="AU130" s="18" t="s">
        <v>82</v>
      </c>
    </row>
    <row r="131" spans="1:65" s="2" customFormat="1" ht="16.5" customHeight="1">
      <c r="A131" s="35"/>
      <c r="B131" s="36"/>
      <c r="C131" s="193" t="s">
        <v>72</v>
      </c>
      <c r="D131" s="193" t="s">
        <v>208</v>
      </c>
      <c r="E131" s="194" t="s">
        <v>6633</v>
      </c>
      <c r="F131" s="195" t="s">
        <v>6634</v>
      </c>
      <c r="G131" s="196" t="s">
        <v>220</v>
      </c>
      <c r="H131" s="197">
        <v>250</v>
      </c>
      <c r="I131" s="198"/>
      <c r="J131" s="199">
        <f>ROUND(I131*H131,2)</f>
        <v>0</v>
      </c>
      <c r="K131" s="195" t="s">
        <v>19</v>
      </c>
      <c r="L131" s="40"/>
      <c r="M131" s="200" t="s">
        <v>19</v>
      </c>
      <c r="N131" s="201" t="s">
        <v>43</v>
      </c>
      <c r="O131" s="65"/>
      <c r="P131" s="202">
        <f>O131*H131</f>
        <v>0</v>
      </c>
      <c r="Q131" s="202">
        <v>0</v>
      </c>
      <c r="R131" s="202">
        <f>Q131*H131</f>
        <v>0</v>
      </c>
      <c r="S131" s="202">
        <v>0</v>
      </c>
      <c r="T131" s="203">
        <f>S131*H131</f>
        <v>0</v>
      </c>
      <c r="U131" s="35"/>
      <c r="V131" s="35"/>
      <c r="W131" s="35"/>
      <c r="X131" s="35"/>
      <c r="Y131" s="35"/>
      <c r="Z131" s="35"/>
      <c r="AA131" s="35"/>
      <c r="AB131" s="35"/>
      <c r="AC131" s="35"/>
      <c r="AD131" s="35"/>
      <c r="AE131" s="35"/>
      <c r="AR131" s="204" t="s">
        <v>212</v>
      </c>
      <c r="AT131" s="204" t="s">
        <v>208</v>
      </c>
      <c r="AU131" s="204" t="s">
        <v>82</v>
      </c>
      <c r="AY131" s="18" t="s">
        <v>206</v>
      </c>
      <c r="BE131" s="205">
        <f>IF(N131="základní",J131,0)</f>
        <v>0</v>
      </c>
      <c r="BF131" s="205">
        <f>IF(N131="snížená",J131,0)</f>
        <v>0</v>
      </c>
      <c r="BG131" s="205">
        <f>IF(N131="zákl. přenesená",J131,0)</f>
        <v>0</v>
      </c>
      <c r="BH131" s="205">
        <f>IF(N131="sníž. přenesená",J131,0)</f>
        <v>0</v>
      </c>
      <c r="BI131" s="205">
        <f>IF(N131="nulová",J131,0)</f>
        <v>0</v>
      </c>
      <c r="BJ131" s="18" t="s">
        <v>80</v>
      </c>
      <c r="BK131" s="205">
        <f>ROUND(I131*H131,2)</f>
        <v>0</v>
      </c>
      <c r="BL131" s="18" t="s">
        <v>212</v>
      </c>
      <c r="BM131" s="204" t="s">
        <v>786</v>
      </c>
    </row>
    <row r="132" spans="1:65" s="2" customFormat="1" ht="19.5">
      <c r="A132" s="35"/>
      <c r="B132" s="36"/>
      <c r="C132" s="37"/>
      <c r="D132" s="208" t="s">
        <v>1104</v>
      </c>
      <c r="E132" s="37"/>
      <c r="F132" s="221" t="s">
        <v>6635</v>
      </c>
      <c r="G132" s="37"/>
      <c r="H132" s="37"/>
      <c r="I132" s="116"/>
      <c r="J132" s="37"/>
      <c r="K132" s="37"/>
      <c r="L132" s="40"/>
      <c r="M132" s="222"/>
      <c r="N132" s="223"/>
      <c r="O132" s="65"/>
      <c r="P132" s="65"/>
      <c r="Q132" s="65"/>
      <c r="R132" s="65"/>
      <c r="S132" s="65"/>
      <c r="T132" s="66"/>
      <c r="U132" s="35"/>
      <c r="V132" s="35"/>
      <c r="W132" s="35"/>
      <c r="X132" s="35"/>
      <c r="Y132" s="35"/>
      <c r="Z132" s="35"/>
      <c r="AA132" s="35"/>
      <c r="AB132" s="35"/>
      <c r="AC132" s="35"/>
      <c r="AD132" s="35"/>
      <c r="AE132" s="35"/>
      <c r="AT132" s="18" t="s">
        <v>1104</v>
      </c>
      <c r="AU132" s="18" t="s">
        <v>82</v>
      </c>
    </row>
    <row r="133" spans="1:65" s="2" customFormat="1" ht="16.5" customHeight="1">
      <c r="A133" s="35"/>
      <c r="B133" s="36"/>
      <c r="C133" s="193" t="s">
        <v>72</v>
      </c>
      <c r="D133" s="193" t="s">
        <v>208</v>
      </c>
      <c r="E133" s="194" t="s">
        <v>6636</v>
      </c>
      <c r="F133" s="195" t="s">
        <v>6627</v>
      </c>
      <c r="G133" s="196" t="s">
        <v>220</v>
      </c>
      <c r="H133" s="197">
        <v>200</v>
      </c>
      <c r="I133" s="198"/>
      <c r="J133" s="199">
        <f>ROUND(I133*H133,2)</f>
        <v>0</v>
      </c>
      <c r="K133" s="195" t="s">
        <v>19</v>
      </c>
      <c r="L133" s="40"/>
      <c r="M133" s="200" t="s">
        <v>19</v>
      </c>
      <c r="N133" s="201" t="s">
        <v>43</v>
      </c>
      <c r="O133" s="65"/>
      <c r="P133" s="202">
        <f>O133*H133</f>
        <v>0</v>
      </c>
      <c r="Q133" s="202">
        <v>0</v>
      </c>
      <c r="R133" s="202">
        <f>Q133*H133</f>
        <v>0</v>
      </c>
      <c r="S133" s="202">
        <v>0</v>
      </c>
      <c r="T133" s="203">
        <f>S133*H133</f>
        <v>0</v>
      </c>
      <c r="U133" s="35"/>
      <c r="V133" s="35"/>
      <c r="W133" s="35"/>
      <c r="X133" s="35"/>
      <c r="Y133" s="35"/>
      <c r="Z133" s="35"/>
      <c r="AA133" s="35"/>
      <c r="AB133" s="35"/>
      <c r="AC133" s="35"/>
      <c r="AD133" s="35"/>
      <c r="AE133" s="35"/>
      <c r="AR133" s="204" t="s">
        <v>212</v>
      </c>
      <c r="AT133" s="204" t="s">
        <v>208</v>
      </c>
      <c r="AU133" s="204" t="s">
        <v>82</v>
      </c>
      <c r="AY133" s="18" t="s">
        <v>206</v>
      </c>
      <c r="BE133" s="205">
        <f>IF(N133="základní",J133,0)</f>
        <v>0</v>
      </c>
      <c r="BF133" s="205">
        <f>IF(N133="snížená",J133,0)</f>
        <v>0</v>
      </c>
      <c r="BG133" s="205">
        <f>IF(N133="zákl. přenesená",J133,0)</f>
        <v>0</v>
      </c>
      <c r="BH133" s="205">
        <f>IF(N133="sníž. přenesená",J133,0)</f>
        <v>0</v>
      </c>
      <c r="BI133" s="205">
        <f>IF(N133="nulová",J133,0)</f>
        <v>0</v>
      </c>
      <c r="BJ133" s="18" t="s">
        <v>80</v>
      </c>
      <c r="BK133" s="205">
        <f>ROUND(I133*H133,2)</f>
        <v>0</v>
      </c>
      <c r="BL133" s="18" t="s">
        <v>212</v>
      </c>
      <c r="BM133" s="204" t="s">
        <v>791</v>
      </c>
    </row>
    <row r="134" spans="1:65" s="2" customFormat="1" ht="19.5">
      <c r="A134" s="35"/>
      <c r="B134" s="36"/>
      <c r="C134" s="37"/>
      <c r="D134" s="208" t="s">
        <v>1104</v>
      </c>
      <c r="E134" s="37"/>
      <c r="F134" s="221" t="s">
        <v>6635</v>
      </c>
      <c r="G134" s="37"/>
      <c r="H134" s="37"/>
      <c r="I134" s="116"/>
      <c r="J134" s="37"/>
      <c r="K134" s="37"/>
      <c r="L134" s="40"/>
      <c r="M134" s="222"/>
      <c r="N134" s="223"/>
      <c r="O134" s="65"/>
      <c r="P134" s="65"/>
      <c r="Q134" s="65"/>
      <c r="R134" s="65"/>
      <c r="S134" s="65"/>
      <c r="T134" s="66"/>
      <c r="U134" s="35"/>
      <c r="V134" s="35"/>
      <c r="W134" s="35"/>
      <c r="X134" s="35"/>
      <c r="Y134" s="35"/>
      <c r="Z134" s="35"/>
      <c r="AA134" s="35"/>
      <c r="AB134" s="35"/>
      <c r="AC134" s="35"/>
      <c r="AD134" s="35"/>
      <c r="AE134" s="35"/>
      <c r="AT134" s="18" t="s">
        <v>1104</v>
      </c>
      <c r="AU134" s="18" t="s">
        <v>82</v>
      </c>
    </row>
    <row r="135" spans="1:65" s="2" customFormat="1" ht="16.5" customHeight="1">
      <c r="A135" s="35"/>
      <c r="B135" s="36"/>
      <c r="C135" s="193" t="s">
        <v>72</v>
      </c>
      <c r="D135" s="193" t="s">
        <v>208</v>
      </c>
      <c r="E135" s="194" t="s">
        <v>6637</v>
      </c>
      <c r="F135" s="195" t="s">
        <v>6638</v>
      </c>
      <c r="G135" s="196" t="s">
        <v>220</v>
      </c>
      <c r="H135" s="197">
        <v>830</v>
      </c>
      <c r="I135" s="198"/>
      <c r="J135" s="199">
        <f>ROUND(I135*H135,2)</f>
        <v>0</v>
      </c>
      <c r="K135" s="195" t="s">
        <v>19</v>
      </c>
      <c r="L135" s="40"/>
      <c r="M135" s="200" t="s">
        <v>19</v>
      </c>
      <c r="N135" s="201" t="s">
        <v>43</v>
      </c>
      <c r="O135" s="65"/>
      <c r="P135" s="202">
        <f>O135*H135</f>
        <v>0</v>
      </c>
      <c r="Q135" s="202">
        <v>0</v>
      </c>
      <c r="R135" s="202">
        <f>Q135*H135</f>
        <v>0</v>
      </c>
      <c r="S135" s="202">
        <v>0</v>
      </c>
      <c r="T135" s="203">
        <f>S135*H135</f>
        <v>0</v>
      </c>
      <c r="U135" s="35"/>
      <c r="V135" s="35"/>
      <c r="W135" s="35"/>
      <c r="X135" s="35"/>
      <c r="Y135" s="35"/>
      <c r="Z135" s="35"/>
      <c r="AA135" s="35"/>
      <c r="AB135" s="35"/>
      <c r="AC135" s="35"/>
      <c r="AD135" s="35"/>
      <c r="AE135" s="35"/>
      <c r="AR135" s="204" t="s">
        <v>212</v>
      </c>
      <c r="AT135" s="204" t="s">
        <v>208</v>
      </c>
      <c r="AU135" s="204" t="s">
        <v>82</v>
      </c>
      <c r="AY135" s="18" t="s">
        <v>206</v>
      </c>
      <c r="BE135" s="205">
        <f>IF(N135="základní",J135,0)</f>
        <v>0</v>
      </c>
      <c r="BF135" s="205">
        <f>IF(N135="snížená",J135,0)</f>
        <v>0</v>
      </c>
      <c r="BG135" s="205">
        <f>IF(N135="zákl. přenesená",J135,0)</f>
        <v>0</v>
      </c>
      <c r="BH135" s="205">
        <f>IF(N135="sníž. přenesená",J135,0)</f>
        <v>0</v>
      </c>
      <c r="BI135" s="205">
        <f>IF(N135="nulová",J135,0)</f>
        <v>0</v>
      </c>
      <c r="BJ135" s="18" t="s">
        <v>80</v>
      </c>
      <c r="BK135" s="205">
        <f>ROUND(I135*H135,2)</f>
        <v>0</v>
      </c>
      <c r="BL135" s="18" t="s">
        <v>212</v>
      </c>
      <c r="BM135" s="204" t="s">
        <v>796</v>
      </c>
    </row>
    <row r="136" spans="1:65" s="2" customFormat="1" ht="19.5">
      <c r="A136" s="35"/>
      <c r="B136" s="36"/>
      <c r="C136" s="37"/>
      <c r="D136" s="208" t="s">
        <v>1104</v>
      </c>
      <c r="E136" s="37"/>
      <c r="F136" s="221" t="s">
        <v>6635</v>
      </c>
      <c r="G136" s="37"/>
      <c r="H136" s="37"/>
      <c r="I136" s="116"/>
      <c r="J136" s="37"/>
      <c r="K136" s="37"/>
      <c r="L136" s="40"/>
      <c r="M136" s="222"/>
      <c r="N136" s="223"/>
      <c r="O136" s="65"/>
      <c r="P136" s="65"/>
      <c r="Q136" s="65"/>
      <c r="R136" s="65"/>
      <c r="S136" s="65"/>
      <c r="T136" s="66"/>
      <c r="U136" s="35"/>
      <c r="V136" s="35"/>
      <c r="W136" s="35"/>
      <c r="X136" s="35"/>
      <c r="Y136" s="35"/>
      <c r="Z136" s="35"/>
      <c r="AA136" s="35"/>
      <c r="AB136" s="35"/>
      <c r="AC136" s="35"/>
      <c r="AD136" s="35"/>
      <c r="AE136" s="35"/>
      <c r="AT136" s="18" t="s">
        <v>1104</v>
      </c>
      <c r="AU136" s="18" t="s">
        <v>82</v>
      </c>
    </row>
    <row r="137" spans="1:65" s="2" customFormat="1" ht="16.5" customHeight="1">
      <c r="A137" s="35"/>
      <c r="B137" s="36"/>
      <c r="C137" s="193" t="s">
        <v>72</v>
      </c>
      <c r="D137" s="193" t="s">
        <v>208</v>
      </c>
      <c r="E137" s="194" t="s">
        <v>6639</v>
      </c>
      <c r="F137" s="195" t="s">
        <v>6640</v>
      </c>
      <c r="G137" s="196" t="s">
        <v>220</v>
      </c>
      <c r="H137" s="197">
        <v>400</v>
      </c>
      <c r="I137" s="198"/>
      <c r="J137" s="199">
        <f>ROUND(I137*H137,2)</f>
        <v>0</v>
      </c>
      <c r="K137" s="195" t="s">
        <v>19</v>
      </c>
      <c r="L137" s="40"/>
      <c r="M137" s="200" t="s">
        <v>19</v>
      </c>
      <c r="N137" s="201" t="s">
        <v>43</v>
      </c>
      <c r="O137" s="65"/>
      <c r="P137" s="202">
        <f>O137*H137</f>
        <v>0</v>
      </c>
      <c r="Q137" s="202">
        <v>0</v>
      </c>
      <c r="R137" s="202">
        <f>Q137*H137</f>
        <v>0</v>
      </c>
      <c r="S137" s="202">
        <v>0</v>
      </c>
      <c r="T137" s="203">
        <f>S137*H137</f>
        <v>0</v>
      </c>
      <c r="U137" s="35"/>
      <c r="V137" s="35"/>
      <c r="W137" s="35"/>
      <c r="X137" s="35"/>
      <c r="Y137" s="35"/>
      <c r="Z137" s="35"/>
      <c r="AA137" s="35"/>
      <c r="AB137" s="35"/>
      <c r="AC137" s="35"/>
      <c r="AD137" s="35"/>
      <c r="AE137" s="35"/>
      <c r="AR137" s="204" t="s">
        <v>212</v>
      </c>
      <c r="AT137" s="204" t="s">
        <v>208</v>
      </c>
      <c r="AU137" s="204" t="s">
        <v>82</v>
      </c>
      <c r="AY137" s="18" t="s">
        <v>206</v>
      </c>
      <c r="BE137" s="205">
        <f>IF(N137="základní",J137,0)</f>
        <v>0</v>
      </c>
      <c r="BF137" s="205">
        <f>IF(N137="snížená",J137,0)</f>
        <v>0</v>
      </c>
      <c r="BG137" s="205">
        <f>IF(N137="zákl. přenesená",J137,0)</f>
        <v>0</v>
      </c>
      <c r="BH137" s="205">
        <f>IF(N137="sníž. přenesená",J137,0)</f>
        <v>0</v>
      </c>
      <c r="BI137" s="205">
        <f>IF(N137="nulová",J137,0)</f>
        <v>0</v>
      </c>
      <c r="BJ137" s="18" t="s">
        <v>80</v>
      </c>
      <c r="BK137" s="205">
        <f>ROUND(I137*H137,2)</f>
        <v>0</v>
      </c>
      <c r="BL137" s="18" t="s">
        <v>212</v>
      </c>
      <c r="BM137" s="204" t="s">
        <v>803</v>
      </c>
    </row>
    <row r="138" spans="1:65" s="2" customFormat="1" ht="19.5">
      <c r="A138" s="35"/>
      <c r="B138" s="36"/>
      <c r="C138" s="37"/>
      <c r="D138" s="208" t="s">
        <v>1104</v>
      </c>
      <c r="E138" s="37"/>
      <c r="F138" s="221" t="s">
        <v>6629</v>
      </c>
      <c r="G138" s="37"/>
      <c r="H138" s="37"/>
      <c r="I138" s="116"/>
      <c r="J138" s="37"/>
      <c r="K138" s="37"/>
      <c r="L138" s="40"/>
      <c r="M138" s="222"/>
      <c r="N138" s="223"/>
      <c r="O138" s="65"/>
      <c r="P138" s="65"/>
      <c r="Q138" s="65"/>
      <c r="R138" s="65"/>
      <c r="S138" s="65"/>
      <c r="T138" s="66"/>
      <c r="U138" s="35"/>
      <c r="V138" s="35"/>
      <c r="W138" s="35"/>
      <c r="X138" s="35"/>
      <c r="Y138" s="35"/>
      <c r="Z138" s="35"/>
      <c r="AA138" s="35"/>
      <c r="AB138" s="35"/>
      <c r="AC138" s="35"/>
      <c r="AD138" s="35"/>
      <c r="AE138" s="35"/>
      <c r="AT138" s="18" t="s">
        <v>1104</v>
      </c>
      <c r="AU138" s="18" t="s">
        <v>82</v>
      </c>
    </row>
    <row r="139" spans="1:65" s="2" customFormat="1" ht="16.5" customHeight="1">
      <c r="A139" s="35"/>
      <c r="B139" s="36"/>
      <c r="C139" s="193" t="s">
        <v>72</v>
      </c>
      <c r="D139" s="193" t="s">
        <v>208</v>
      </c>
      <c r="E139" s="194" t="s">
        <v>6641</v>
      </c>
      <c r="F139" s="195" t="s">
        <v>6624</v>
      </c>
      <c r="G139" s="196" t="s">
        <v>220</v>
      </c>
      <c r="H139" s="197">
        <v>2950</v>
      </c>
      <c r="I139" s="198"/>
      <c r="J139" s="199">
        <f>ROUND(I139*H139,2)</f>
        <v>0</v>
      </c>
      <c r="K139" s="195" t="s">
        <v>19</v>
      </c>
      <c r="L139" s="40"/>
      <c r="M139" s="200" t="s">
        <v>19</v>
      </c>
      <c r="N139" s="201" t="s">
        <v>43</v>
      </c>
      <c r="O139" s="65"/>
      <c r="P139" s="202">
        <f>O139*H139</f>
        <v>0</v>
      </c>
      <c r="Q139" s="202">
        <v>0</v>
      </c>
      <c r="R139" s="202">
        <f>Q139*H139</f>
        <v>0</v>
      </c>
      <c r="S139" s="202">
        <v>0</v>
      </c>
      <c r="T139" s="203">
        <f>S139*H139</f>
        <v>0</v>
      </c>
      <c r="U139" s="35"/>
      <c r="V139" s="35"/>
      <c r="W139" s="35"/>
      <c r="X139" s="35"/>
      <c r="Y139" s="35"/>
      <c r="Z139" s="35"/>
      <c r="AA139" s="35"/>
      <c r="AB139" s="35"/>
      <c r="AC139" s="35"/>
      <c r="AD139" s="35"/>
      <c r="AE139" s="35"/>
      <c r="AR139" s="204" t="s">
        <v>212</v>
      </c>
      <c r="AT139" s="204" t="s">
        <v>208</v>
      </c>
      <c r="AU139" s="204" t="s">
        <v>82</v>
      </c>
      <c r="AY139" s="18" t="s">
        <v>206</v>
      </c>
      <c r="BE139" s="205">
        <f>IF(N139="základní",J139,0)</f>
        <v>0</v>
      </c>
      <c r="BF139" s="205">
        <f>IF(N139="snížená",J139,0)</f>
        <v>0</v>
      </c>
      <c r="BG139" s="205">
        <f>IF(N139="zákl. přenesená",J139,0)</f>
        <v>0</v>
      </c>
      <c r="BH139" s="205">
        <f>IF(N139="sníž. přenesená",J139,0)</f>
        <v>0</v>
      </c>
      <c r="BI139" s="205">
        <f>IF(N139="nulová",J139,0)</f>
        <v>0</v>
      </c>
      <c r="BJ139" s="18" t="s">
        <v>80</v>
      </c>
      <c r="BK139" s="205">
        <f>ROUND(I139*H139,2)</f>
        <v>0</v>
      </c>
      <c r="BL139" s="18" t="s">
        <v>212</v>
      </c>
      <c r="BM139" s="204" t="s">
        <v>812</v>
      </c>
    </row>
    <row r="140" spans="1:65" s="2" customFormat="1" ht="19.5">
      <c r="A140" s="35"/>
      <c r="B140" s="36"/>
      <c r="C140" s="37"/>
      <c r="D140" s="208" t="s">
        <v>1104</v>
      </c>
      <c r="E140" s="37"/>
      <c r="F140" s="221" t="s">
        <v>6642</v>
      </c>
      <c r="G140" s="37"/>
      <c r="H140" s="37"/>
      <c r="I140" s="116"/>
      <c r="J140" s="37"/>
      <c r="K140" s="37"/>
      <c r="L140" s="40"/>
      <c r="M140" s="222"/>
      <c r="N140" s="223"/>
      <c r="O140" s="65"/>
      <c r="P140" s="65"/>
      <c r="Q140" s="65"/>
      <c r="R140" s="65"/>
      <c r="S140" s="65"/>
      <c r="T140" s="66"/>
      <c r="U140" s="35"/>
      <c r="V140" s="35"/>
      <c r="W140" s="35"/>
      <c r="X140" s="35"/>
      <c r="Y140" s="35"/>
      <c r="Z140" s="35"/>
      <c r="AA140" s="35"/>
      <c r="AB140" s="35"/>
      <c r="AC140" s="35"/>
      <c r="AD140" s="35"/>
      <c r="AE140" s="35"/>
      <c r="AT140" s="18" t="s">
        <v>1104</v>
      </c>
      <c r="AU140" s="18" t="s">
        <v>82</v>
      </c>
    </row>
    <row r="141" spans="1:65" s="2" customFormat="1" ht="16.5" customHeight="1">
      <c r="A141" s="35"/>
      <c r="B141" s="36"/>
      <c r="C141" s="193" t="s">
        <v>72</v>
      </c>
      <c r="D141" s="193" t="s">
        <v>208</v>
      </c>
      <c r="E141" s="194" t="s">
        <v>6643</v>
      </c>
      <c r="F141" s="195" t="s">
        <v>6624</v>
      </c>
      <c r="G141" s="196" t="s">
        <v>220</v>
      </c>
      <c r="H141" s="197">
        <v>550</v>
      </c>
      <c r="I141" s="198"/>
      <c r="J141" s="199">
        <f>ROUND(I141*H141,2)</f>
        <v>0</v>
      </c>
      <c r="K141" s="195" t="s">
        <v>19</v>
      </c>
      <c r="L141" s="40"/>
      <c r="M141" s="200" t="s">
        <v>19</v>
      </c>
      <c r="N141" s="201" t="s">
        <v>43</v>
      </c>
      <c r="O141" s="65"/>
      <c r="P141" s="202">
        <f>O141*H141</f>
        <v>0</v>
      </c>
      <c r="Q141" s="202">
        <v>0</v>
      </c>
      <c r="R141" s="202">
        <f>Q141*H141</f>
        <v>0</v>
      </c>
      <c r="S141" s="202">
        <v>0</v>
      </c>
      <c r="T141" s="203">
        <f>S141*H141</f>
        <v>0</v>
      </c>
      <c r="U141" s="35"/>
      <c r="V141" s="35"/>
      <c r="W141" s="35"/>
      <c r="X141" s="35"/>
      <c r="Y141" s="35"/>
      <c r="Z141" s="35"/>
      <c r="AA141" s="35"/>
      <c r="AB141" s="35"/>
      <c r="AC141" s="35"/>
      <c r="AD141" s="35"/>
      <c r="AE141" s="35"/>
      <c r="AR141" s="204" t="s">
        <v>212</v>
      </c>
      <c r="AT141" s="204" t="s">
        <v>208</v>
      </c>
      <c r="AU141" s="204" t="s">
        <v>82</v>
      </c>
      <c r="AY141" s="18" t="s">
        <v>206</v>
      </c>
      <c r="BE141" s="205">
        <f>IF(N141="základní",J141,0)</f>
        <v>0</v>
      </c>
      <c r="BF141" s="205">
        <f>IF(N141="snížená",J141,0)</f>
        <v>0</v>
      </c>
      <c r="BG141" s="205">
        <f>IF(N141="zákl. přenesená",J141,0)</f>
        <v>0</v>
      </c>
      <c r="BH141" s="205">
        <f>IF(N141="sníž. přenesená",J141,0)</f>
        <v>0</v>
      </c>
      <c r="BI141" s="205">
        <f>IF(N141="nulová",J141,0)</f>
        <v>0</v>
      </c>
      <c r="BJ141" s="18" t="s">
        <v>80</v>
      </c>
      <c r="BK141" s="205">
        <f>ROUND(I141*H141,2)</f>
        <v>0</v>
      </c>
      <c r="BL141" s="18" t="s">
        <v>212</v>
      </c>
      <c r="BM141" s="204" t="s">
        <v>818</v>
      </c>
    </row>
    <row r="142" spans="1:65" s="2" customFormat="1" ht="19.5">
      <c r="A142" s="35"/>
      <c r="B142" s="36"/>
      <c r="C142" s="37"/>
      <c r="D142" s="208" t="s">
        <v>1104</v>
      </c>
      <c r="E142" s="37"/>
      <c r="F142" s="221" t="s">
        <v>6644</v>
      </c>
      <c r="G142" s="37"/>
      <c r="H142" s="37"/>
      <c r="I142" s="116"/>
      <c r="J142" s="37"/>
      <c r="K142" s="37"/>
      <c r="L142" s="40"/>
      <c r="M142" s="222"/>
      <c r="N142" s="223"/>
      <c r="O142" s="65"/>
      <c r="P142" s="65"/>
      <c r="Q142" s="65"/>
      <c r="R142" s="65"/>
      <c r="S142" s="65"/>
      <c r="T142" s="66"/>
      <c r="U142" s="35"/>
      <c r="V142" s="35"/>
      <c r="W142" s="35"/>
      <c r="X142" s="35"/>
      <c r="Y142" s="35"/>
      <c r="Z142" s="35"/>
      <c r="AA142" s="35"/>
      <c r="AB142" s="35"/>
      <c r="AC142" s="35"/>
      <c r="AD142" s="35"/>
      <c r="AE142" s="35"/>
      <c r="AT142" s="18" t="s">
        <v>1104</v>
      </c>
      <c r="AU142" s="18" t="s">
        <v>82</v>
      </c>
    </row>
    <row r="143" spans="1:65" s="2" customFormat="1" ht="16.5" customHeight="1">
      <c r="A143" s="35"/>
      <c r="B143" s="36"/>
      <c r="C143" s="193" t="s">
        <v>72</v>
      </c>
      <c r="D143" s="193" t="s">
        <v>208</v>
      </c>
      <c r="E143" s="194" t="s">
        <v>6645</v>
      </c>
      <c r="F143" s="195" t="s">
        <v>6624</v>
      </c>
      <c r="G143" s="196" t="s">
        <v>220</v>
      </c>
      <c r="H143" s="197">
        <v>150</v>
      </c>
      <c r="I143" s="198"/>
      <c r="J143" s="199">
        <f>ROUND(I143*H143,2)</f>
        <v>0</v>
      </c>
      <c r="K143" s="195" t="s">
        <v>19</v>
      </c>
      <c r="L143" s="40"/>
      <c r="M143" s="200" t="s">
        <v>19</v>
      </c>
      <c r="N143" s="201" t="s">
        <v>43</v>
      </c>
      <c r="O143" s="65"/>
      <c r="P143" s="202">
        <f>O143*H143</f>
        <v>0</v>
      </c>
      <c r="Q143" s="202">
        <v>0</v>
      </c>
      <c r="R143" s="202">
        <f>Q143*H143</f>
        <v>0</v>
      </c>
      <c r="S143" s="202">
        <v>0</v>
      </c>
      <c r="T143" s="203">
        <f>S143*H143</f>
        <v>0</v>
      </c>
      <c r="U143" s="35"/>
      <c r="V143" s="35"/>
      <c r="W143" s="35"/>
      <c r="X143" s="35"/>
      <c r="Y143" s="35"/>
      <c r="Z143" s="35"/>
      <c r="AA143" s="35"/>
      <c r="AB143" s="35"/>
      <c r="AC143" s="35"/>
      <c r="AD143" s="35"/>
      <c r="AE143" s="35"/>
      <c r="AR143" s="204" t="s">
        <v>212</v>
      </c>
      <c r="AT143" s="204" t="s">
        <v>208</v>
      </c>
      <c r="AU143" s="204" t="s">
        <v>82</v>
      </c>
      <c r="AY143" s="18" t="s">
        <v>206</v>
      </c>
      <c r="BE143" s="205">
        <f>IF(N143="základní",J143,0)</f>
        <v>0</v>
      </c>
      <c r="BF143" s="205">
        <f>IF(N143="snížená",J143,0)</f>
        <v>0</v>
      </c>
      <c r="BG143" s="205">
        <f>IF(N143="zákl. přenesená",J143,0)</f>
        <v>0</v>
      </c>
      <c r="BH143" s="205">
        <f>IF(N143="sníž. přenesená",J143,0)</f>
        <v>0</v>
      </c>
      <c r="BI143" s="205">
        <f>IF(N143="nulová",J143,0)</f>
        <v>0</v>
      </c>
      <c r="BJ143" s="18" t="s">
        <v>80</v>
      </c>
      <c r="BK143" s="205">
        <f>ROUND(I143*H143,2)</f>
        <v>0</v>
      </c>
      <c r="BL143" s="18" t="s">
        <v>212</v>
      </c>
      <c r="BM143" s="204" t="s">
        <v>823</v>
      </c>
    </row>
    <row r="144" spans="1:65" s="2" customFormat="1" ht="19.5">
      <c r="A144" s="35"/>
      <c r="B144" s="36"/>
      <c r="C144" s="37"/>
      <c r="D144" s="208" t="s">
        <v>1104</v>
      </c>
      <c r="E144" s="37"/>
      <c r="F144" s="221" t="s">
        <v>6646</v>
      </c>
      <c r="G144" s="37"/>
      <c r="H144" s="37"/>
      <c r="I144" s="116"/>
      <c r="J144" s="37"/>
      <c r="K144" s="37"/>
      <c r="L144" s="40"/>
      <c r="M144" s="222"/>
      <c r="N144" s="223"/>
      <c r="O144" s="65"/>
      <c r="P144" s="65"/>
      <c r="Q144" s="65"/>
      <c r="R144" s="65"/>
      <c r="S144" s="65"/>
      <c r="T144" s="66"/>
      <c r="U144" s="35"/>
      <c r="V144" s="35"/>
      <c r="W144" s="35"/>
      <c r="X144" s="35"/>
      <c r="Y144" s="35"/>
      <c r="Z144" s="35"/>
      <c r="AA144" s="35"/>
      <c r="AB144" s="35"/>
      <c r="AC144" s="35"/>
      <c r="AD144" s="35"/>
      <c r="AE144" s="35"/>
      <c r="AT144" s="18" t="s">
        <v>1104</v>
      </c>
      <c r="AU144" s="18" t="s">
        <v>82</v>
      </c>
    </row>
    <row r="145" spans="1:65" s="2" customFormat="1" ht="16.5" customHeight="1">
      <c r="A145" s="35"/>
      <c r="B145" s="36"/>
      <c r="C145" s="193" t="s">
        <v>72</v>
      </c>
      <c r="D145" s="193" t="s">
        <v>208</v>
      </c>
      <c r="E145" s="194" t="s">
        <v>6647</v>
      </c>
      <c r="F145" s="195" t="s">
        <v>6624</v>
      </c>
      <c r="G145" s="196" t="s">
        <v>220</v>
      </c>
      <c r="H145" s="197">
        <v>170</v>
      </c>
      <c r="I145" s="198"/>
      <c r="J145" s="199">
        <f>ROUND(I145*H145,2)</f>
        <v>0</v>
      </c>
      <c r="K145" s="195" t="s">
        <v>19</v>
      </c>
      <c r="L145" s="40"/>
      <c r="M145" s="200" t="s">
        <v>19</v>
      </c>
      <c r="N145" s="201" t="s">
        <v>43</v>
      </c>
      <c r="O145" s="65"/>
      <c r="P145" s="202">
        <f>O145*H145</f>
        <v>0</v>
      </c>
      <c r="Q145" s="202">
        <v>0</v>
      </c>
      <c r="R145" s="202">
        <f>Q145*H145</f>
        <v>0</v>
      </c>
      <c r="S145" s="202">
        <v>0</v>
      </c>
      <c r="T145" s="203">
        <f>S145*H145</f>
        <v>0</v>
      </c>
      <c r="U145" s="35"/>
      <c r="V145" s="35"/>
      <c r="W145" s="35"/>
      <c r="X145" s="35"/>
      <c r="Y145" s="35"/>
      <c r="Z145" s="35"/>
      <c r="AA145" s="35"/>
      <c r="AB145" s="35"/>
      <c r="AC145" s="35"/>
      <c r="AD145" s="35"/>
      <c r="AE145" s="35"/>
      <c r="AR145" s="204" t="s">
        <v>212</v>
      </c>
      <c r="AT145" s="204" t="s">
        <v>208</v>
      </c>
      <c r="AU145" s="204" t="s">
        <v>82</v>
      </c>
      <c r="AY145" s="18" t="s">
        <v>206</v>
      </c>
      <c r="BE145" s="205">
        <f>IF(N145="základní",J145,0)</f>
        <v>0</v>
      </c>
      <c r="BF145" s="205">
        <f>IF(N145="snížená",J145,0)</f>
        <v>0</v>
      </c>
      <c r="BG145" s="205">
        <f>IF(N145="zákl. přenesená",J145,0)</f>
        <v>0</v>
      </c>
      <c r="BH145" s="205">
        <f>IF(N145="sníž. přenesená",J145,0)</f>
        <v>0</v>
      </c>
      <c r="BI145" s="205">
        <f>IF(N145="nulová",J145,0)</f>
        <v>0</v>
      </c>
      <c r="BJ145" s="18" t="s">
        <v>80</v>
      </c>
      <c r="BK145" s="205">
        <f>ROUND(I145*H145,2)</f>
        <v>0</v>
      </c>
      <c r="BL145" s="18" t="s">
        <v>212</v>
      </c>
      <c r="BM145" s="204" t="s">
        <v>831</v>
      </c>
    </row>
    <row r="146" spans="1:65" s="2" customFormat="1" ht="19.5">
      <c r="A146" s="35"/>
      <c r="B146" s="36"/>
      <c r="C146" s="37"/>
      <c r="D146" s="208" t="s">
        <v>1104</v>
      </c>
      <c r="E146" s="37"/>
      <c r="F146" s="221" t="s">
        <v>6648</v>
      </c>
      <c r="G146" s="37"/>
      <c r="H146" s="37"/>
      <c r="I146" s="116"/>
      <c r="J146" s="37"/>
      <c r="K146" s="37"/>
      <c r="L146" s="40"/>
      <c r="M146" s="222"/>
      <c r="N146" s="223"/>
      <c r="O146" s="65"/>
      <c r="P146" s="65"/>
      <c r="Q146" s="65"/>
      <c r="R146" s="65"/>
      <c r="S146" s="65"/>
      <c r="T146" s="66"/>
      <c r="U146" s="35"/>
      <c r="V146" s="35"/>
      <c r="W146" s="35"/>
      <c r="X146" s="35"/>
      <c r="Y146" s="35"/>
      <c r="Z146" s="35"/>
      <c r="AA146" s="35"/>
      <c r="AB146" s="35"/>
      <c r="AC146" s="35"/>
      <c r="AD146" s="35"/>
      <c r="AE146" s="35"/>
      <c r="AT146" s="18" t="s">
        <v>1104</v>
      </c>
      <c r="AU146" s="18" t="s">
        <v>82</v>
      </c>
    </row>
    <row r="147" spans="1:65" s="2" customFormat="1" ht="16.5" customHeight="1">
      <c r="A147" s="35"/>
      <c r="B147" s="36"/>
      <c r="C147" s="193" t="s">
        <v>72</v>
      </c>
      <c r="D147" s="193" t="s">
        <v>208</v>
      </c>
      <c r="E147" s="194" t="s">
        <v>6649</v>
      </c>
      <c r="F147" s="195" t="s">
        <v>6624</v>
      </c>
      <c r="G147" s="196" t="s">
        <v>220</v>
      </c>
      <c r="H147" s="197">
        <v>50</v>
      </c>
      <c r="I147" s="198"/>
      <c r="J147" s="199">
        <f>ROUND(I147*H147,2)</f>
        <v>0</v>
      </c>
      <c r="K147" s="195" t="s">
        <v>19</v>
      </c>
      <c r="L147" s="40"/>
      <c r="M147" s="200" t="s">
        <v>19</v>
      </c>
      <c r="N147" s="201" t="s">
        <v>43</v>
      </c>
      <c r="O147" s="65"/>
      <c r="P147" s="202">
        <f>O147*H147</f>
        <v>0</v>
      </c>
      <c r="Q147" s="202">
        <v>0</v>
      </c>
      <c r="R147" s="202">
        <f>Q147*H147</f>
        <v>0</v>
      </c>
      <c r="S147" s="202">
        <v>0</v>
      </c>
      <c r="T147" s="203">
        <f>S147*H147</f>
        <v>0</v>
      </c>
      <c r="U147" s="35"/>
      <c r="V147" s="35"/>
      <c r="W147" s="35"/>
      <c r="X147" s="35"/>
      <c r="Y147" s="35"/>
      <c r="Z147" s="35"/>
      <c r="AA147" s="35"/>
      <c r="AB147" s="35"/>
      <c r="AC147" s="35"/>
      <c r="AD147" s="35"/>
      <c r="AE147" s="35"/>
      <c r="AR147" s="204" t="s">
        <v>212</v>
      </c>
      <c r="AT147" s="204" t="s">
        <v>208</v>
      </c>
      <c r="AU147" s="204" t="s">
        <v>82</v>
      </c>
      <c r="AY147" s="18" t="s">
        <v>206</v>
      </c>
      <c r="BE147" s="205">
        <f>IF(N147="základní",J147,0)</f>
        <v>0</v>
      </c>
      <c r="BF147" s="205">
        <f>IF(N147="snížená",J147,0)</f>
        <v>0</v>
      </c>
      <c r="BG147" s="205">
        <f>IF(N147="zákl. přenesená",J147,0)</f>
        <v>0</v>
      </c>
      <c r="BH147" s="205">
        <f>IF(N147="sníž. přenesená",J147,0)</f>
        <v>0</v>
      </c>
      <c r="BI147" s="205">
        <f>IF(N147="nulová",J147,0)</f>
        <v>0</v>
      </c>
      <c r="BJ147" s="18" t="s">
        <v>80</v>
      </c>
      <c r="BK147" s="205">
        <f>ROUND(I147*H147,2)</f>
        <v>0</v>
      </c>
      <c r="BL147" s="18" t="s">
        <v>212</v>
      </c>
      <c r="BM147" s="204" t="s">
        <v>836</v>
      </c>
    </row>
    <row r="148" spans="1:65" s="2" customFormat="1" ht="19.5">
      <c r="A148" s="35"/>
      <c r="B148" s="36"/>
      <c r="C148" s="37"/>
      <c r="D148" s="208" t="s">
        <v>1104</v>
      </c>
      <c r="E148" s="37"/>
      <c r="F148" s="221" t="s">
        <v>6650</v>
      </c>
      <c r="G148" s="37"/>
      <c r="H148" s="37"/>
      <c r="I148" s="116"/>
      <c r="J148" s="37"/>
      <c r="K148" s="37"/>
      <c r="L148" s="40"/>
      <c r="M148" s="222"/>
      <c r="N148" s="223"/>
      <c r="O148" s="65"/>
      <c r="P148" s="65"/>
      <c r="Q148" s="65"/>
      <c r="R148" s="65"/>
      <c r="S148" s="65"/>
      <c r="T148" s="66"/>
      <c r="U148" s="35"/>
      <c r="V148" s="35"/>
      <c r="W148" s="35"/>
      <c r="X148" s="35"/>
      <c r="Y148" s="35"/>
      <c r="Z148" s="35"/>
      <c r="AA148" s="35"/>
      <c r="AB148" s="35"/>
      <c r="AC148" s="35"/>
      <c r="AD148" s="35"/>
      <c r="AE148" s="35"/>
      <c r="AT148" s="18" t="s">
        <v>1104</v>
      </c>
      <c r="AU148" s="18" t="s">
        <v>82</v>
      </c>
    </row>
    <row r="149" spans="1:65" s="2" customFormat="1" ht="16.5" customHeight="1">
      <c r="A149" s="35"/>
      <c r="B149" s="36"/>
      <c r="C149" s="193" t="s">
        <v>72</v>
      </c>
      <c r="D149" s="193" t="s">
        <v>208</v>
      </c>
      <c r="E149" s="194" t="s">
        <v>6651</v>
      </c>
      <c r="F149" s="195" t="s">
        <v>6652</v>
      </c>
      <c r="G149" s="196" t="s">
        <v>862</v>
      </c>
      <c r="H149" s="197">
        <v>237</v>
      </c>
      <c r="I149" s="198"/>
      <c r="J149" s="199">
        <f t="shared" ref="J149:J162" si="10">ROUND(I149*H149,2)</f>
        <v>0</v>
      </c>
      <c r="K149" s="195" t="s">
        <v>19</v>
      </c>
      <c r="L149" s="40"/>
      <c r="M149" s="200" t="s">
        <v>19</v>
      </c>
      <c r="N149" s="201" t="s">
        <v>43</v>
      </c>
      <c r="O149" s="65"/>
      <c r="P149" s="202">
        <f t="shared" ref="P149:P162" si="11">O149*H149</f>
        <v>0</v>
      </c>
      <c r="Q149" s="202">
        <v>0</v>
      </c>
      <c r="R149" s="202">
        <f t="shared" ref="R149:R162" si="12">Q149*H149</f>
        <v>0</v>
      </c>
      <c r="S149" s="202">
        <v>0</v>
      </c>
      <c r="T149" s="203">
        <f t="shared" ref="T149:T162" si="13">S149*H149</f>
        <v>0</v>
      </c>
      <c r="U149" s="35"/>
      <c r="V149" s="35"/>
      <c r="W149" s="35"/>
      <c r="X149" s="35"/>
      <c r="Y149" s="35"/>
      <c r="Z149" s="35"/>
      <c r="AA149" s="35"/>
      <c r="AB149" s="35"/>
      <c r="AC149" s="35"/>
      <c r="AD149" s="35"/>
      <c r="AE149" s="35"/>
      <c r="AR149" s="204" t="s">
        <v>212</v>
      </c>
      <c r="AT149" s="204" t="s">
        <v>208</v>
      </c>
      <c r="AU149" s="204" t="s">
        <v>82</v>
      </c>
      <c r="AY149" s="18" t="s">
        <v>206</v>
      </c>
      <c r="BE149" s="205">
        <f t="shared" ref="BE149:BE162" si="14">IF(N149="základní",J149,0)</f>
        <v>0</v>
      </c>
      <c r="BF149" s="205">
        <f t="shared" ref="BF149:BF162" si="15">IF(N149="snížená",J149,0)</f>
        <v>0</v>
      </c>
      <c r="BG149" s="205">
        <f t="shared" ref="BG149:BG162" si="16">IF(N149="zákl. přenesená",J149,0)</f>
        <v>0</v>
      </c>
      <c r="BH149" s="205">
        <f t="shared" ref="BH149:BH162" si="17">IF(N149="sníž. přenesená",J149,0)</f>
        <v>0</v>
      </c>
      <c r="BI149" s="205">
        <f t="shared" ref="BI149:BI162" si="18">IF(N149="nulová",J149,0)</f>
        <v>0</v>
      </c>
      <c r="BJ149" s="18" t="s">
        <v>80</v>
      </c>
      <c r="BK149" s="205">
        <f t="shared" ref="BK149:BK162" si="19">ROUND(I149*H149,2)</f>
        <v>0</v>
      </c>
      <c r="BL149" s="18" t="s">
        <v>212</v>
      </c>
      <c r="BM149" s="204" t="s">
        <v>840</v>
      </c>
    </row>
    <row r="150" spans="1:65" s="2" customFormat="1" ht="16.5" customHeight="1">
      <c r="A150" s="35"/>
      <c r="B150" s="36"/>
      <c r="C150" s="193" t="s">
        <v>72</v>
      </c>
      <c r="D150" s="193" t="s">
        <v>208</v>
      </c>
      <c r="E150" s="194" t="s">
        <v>6653</v>
      </c>
      <c r="F150" s="195" t="s">
        <v>6654</v>
      </c>
      <c r="G150" s="196" t="s">
        <v>862</v>
      </c>
      <c r="H150" s="197">
        <v>8</v>
      </c>
      <c r="I150" s="198"/>
      <c r="J150" s="199">
        <f t="shared" si="10"/>
        <v>0</v>
      </c>
      <c r="K150" s="195" t="s">
        <v>19</v>
      </c>
      <c r="L150" s="40"/>
      <c r="M150" s="200" t="s">
        <v>19</v>
      </c>
      <c r="N150" s="201" t="s">
        <v>43</v>
      </c>
      <c r="O150" s="65"/>
      <c r="P150" s="202">
        <f t="shared" si="11"/>
        <v>0</v>
      </c>
      <c r="Q150" s="202">
        <v>0</v>
      </c>
      <c r="R150" s="202">
        <f t="shared" si="12"/>
        <v>0</v>
      </c>
      <c r="S150" s="202">
        <v>0</v>
      </c>
      <c r="T150" s="203">
        <f t="shared" si="13"/>
        <v>0</v>
      </c>
      <c r="U150" s="35"/>
      <c r="V150" s="35"/>
      <c r="W150" s="35"/>
      <c r="X150" s="35"/>
      <c r="Y150" s="35"/>
      <c r="Z150" s="35"/>
      <c r="AA150" s="35"/>
      <c r="AB150" s="35"/>
      <c r="AC150" s="35"/>
      <c r="AD150" s="35"/>
      <c r="AE150" s="35"/>
      <c r="AR150" s="204" t="s">
        <v>212</v>
      </c>
      <c r="AT150" s="204" t="s">
        <v>208</v>
      </c>
      <c r="AU150" s="204" t="s">
        <v>82</v>
      </c>
      <c r="AY150" s="18" t="s">
        <v>206</v>
      </c>
      <c r="BE150" s="205">
        <f t="shared" si="14"/>
        <v>0</v>
      </c>
      <c r="BF150" s="205">
        <f t="shared" si="15"/>
        <v>0</v>
      </c>
      <c r="BG150" s="205">
        <f t="shared" si="16"/>
        <v>0</v>
      </c>
      <c r="BH150" s="205">
        <f t="shared" si="17"/>
        <v>0</v>
      </c>
      <c r="BI150" s="205">
        <f t="shared" si="18"/>
        <v>0</v>
      </c>
      <c r="BJ150" s="18" t="s">
        <v>80</v>
      </c>
      <c r="BK150" s="205">
        <f t="shared" si="19"/>
        <v>0</v>
      </c>
      <c r="BL150" s="18" t="s">
        <v>212</v>
      </c>
      <c r="BM150" s="204" t="s">
        <v>1486</v>
      </c>
    </row>
    <row r="151" spans="1:65" s="2" customFormat="1" ht="16.5" customHeight="1">
      <c r="A151" s="35"/>
      <c r="B151" s="36"/>
      <c r="C151" s="193" t="s">
        <v>72</v>
      </c>
      <c r="D151" s="193" t="s">
        <v>208</v>
      </c>
      <c r="E151" s="194" t="s">
        <v>6655</v>
      </c>
      <c r="F151" s="195" t="s">
        <v>6656</v>
      </c>
      <c r="G151" s="196" t="s">
        <v>862</v>
      </c>
      <c r="H151" s="197">
        <v>120</v>
      </c>
      <c r="I151" s="198"/>
      <c r="J151" s="199">
        <f t="shared" si="10"/>
        <v>0</v>
      </c>
      <c r="K151" s="195" t="s">
        <v>19</v>
      </c>
      <c r="L151" s="40"/>
      <c r="M151" s="200" t="s">
        <v>19</v>
      </c>
      <c r="N151" s="201" t="s">
        <v>43</v>
      </c>
      <c r="O151" s="65"/>
      <c r="P151" s="202">
        <f t="shared" si="11"/>
        <v>0</v>
      </c>
      <c r="Q151" s="202">
        <v>0</v>
      </c>
      <c r="R151" s="202">
        <f t="shared" si="12"/>
        <v>0</v>
      </c>
      <c r="S151" s="202">
        <v>0</v>
      </c>
      <c r="T151" s="203">
        <f t="shared" si="13"/>
        <v>0</v>
      </c>
      <c r="U151" s="35"/>
      <c r="V151" s="35"/>
      <c r="W151" s="35"/>
      <c r="X151" s="35"/>
      <c r="Y151" s="35"/>
      <c r="Z151" s="35"/>
      <c r="AA151" s="35"/>
      <c r="AB151" s="35"/>
      <c r="AC151" s="35"/>
      <c r="AD151" s="35"/>
      <c r="AE151" s="35"/>
      <c r="AR151" s="204" t="s">
        <v>212</v>
      </c>
      <c r="AT151" s="204" t="s">
        <v>208</v>
      </c>
      <c r="AU151" s="204" t="s">
        <v>82</v>
      </c>
      <c r="AY151" s="18" t="s">
        <v>206</v>
      </c>
      <c r="BE151" s="205">
        <f t="shared" si="14"/>
        <v>0</v>
      </c>
      <c r="BF151" s="205">
        <f t="shared" si="15"/>
        <v>0</v>
      </c>
      <c r="BG151" s="205">
        <f t="shared" si="16"/>
        <v>0</v>
      </c>
      <c r="BH151" s="205">
        <f t="shared" si="17"/>
        <v>0</v>
      </c>
      <c r="BI151" s="205">
        <f t="shared" si="18"/>
        <v>0</v>
      </c>
      <c r="BJ151" s="18" t="s">
        <v>80</v>
      </c>
      <c r="BK151" s="205">
        <f t="shared" si="19"/>
        <v>0</v>
      </c>
      <c r="BL151" s="18" t="s">
        <v>212</v>
      </c>
      <c r="BM151" s="204" t="s">
        <v>1489</v>
      </c>
    </row>
    <row r="152" spans="1:65" s="2" customFormat="1" ht="16.5" customHeight="1">
      <c r="A152" s="35"/>
      <c r="B152" s="36"/>
      <c r="C152" s="193" t="s">
        <v>72</v>
      </c>
      <c r="D152" s="193" t="s">
        <v>208</v>
      </c>
      <c r="E152" s="194" t="s">
        <v>6657</v>
      </c>
      <c r="F152" s="195" t="s">
        <v>6658</v>
      </c>
      <c r="G152" s="196" t="s">
        <v>862</v>
      </c>
      <c r="H152" s="197">
        <v>9</v>
      </c>
      <c r="I152" s="198"/>
      <c r="J152" s="199">
        <f t="shared" si="10"/>
        <v>0</v>
      </c>
      <c r="K152" s="195" t="s">
        <v>19</v>
      </c>
      <c r="L152" s="40"/>
      <c r="M152" s="200" t="s">
        <v>19</v>
      </c>
      <c r="N152" s="201" t="s">
        <v>43</v>
      </c>
      <c r="O152" s="65"/>
      <c r="P152" s="202">
        <f t="shared" si="11"/>
        <v>0</v>
      </c>
      <c r="Q152" s="202">
        <v>0</v>
      </c>
      <c r="R152" s="202">
        <f t="shared" si="12"/>
        <v>0</v>
      </c>
      <c r="S152" s="202">
        <v>0</v>
      </c>
      <c r="T152" s="203">
        <f t="shared" si="13"/>
        <v>0</v>
      </c>
      <c r="U152" s="35"/>
      <c r="V152" s="35"/>
      <c r="W152" s="35"/>
      <c r="X152" s="35"/>
      <c r="Y152" s="35"/>
      <c r="Z152" s="35"/>
      <c r="AA152" s="35"/>
      <c r="AB152" s="35"/>
      <c r="AC152" s="35"/>
      <c r="AD152" s="35"/>
      <c r="AE152" s="35"/>
      <c r="AR152" s="204" t="s">
        <v>212</v>
      </c>
      <c r="AT152" s="204" t="s">
        <v>208</v>
      </c>
      <c r="AU152" s="204" t="s">
        <v>82</v>
      </c>
      <c r="AY152" s="18" t="s">
        <v>206</v>
      </c>
      <c r="BE152" s="205">
        <f t="shared" si="14"/>
        <v>0</v>
      </c>
      <c r="BF152" s="205">
        <f t="shared" si="15"/>
        <v>0</v>
      </c>
      <c r="BG152" s="205">
        <f t="shared" si="16"/>
        <v>0</v>
      </c>
      <c r="BH152" s="205">
        <f t="shared" si="17"/>
        <v>0</v>
      </c>
      <c r="BI152" s="205">
        <f t="shared" si="18"/>
        <v>0</v>
      </c>
      <c r="BJ152" s="18" t="s">
        <v>80</v>
      </c>
      <c r="BK152" s="205">
        <f t="shared" si="19"/>
        <v>0</v>
      </c>
      <c r="BL152" s="18" t="s">
        <v>212</v>
      </c>
      <c r="BM152" s="204" t="s">
        <v>1492</v>
      </c>
    </row>
    <row r="153" spans="1:65" s="2" customFormat="1" ht="16.5" customHeight="1">
      <c r="A153" s="35"/>
      <c r="B153" s="36"/>
      <c r="C153" s="193" t="s">
        <v>72</v>
      </c>
      <c r="D153" s="193" t="s">
        <v>208</v>
      </c>
      <c r="E153" s="194" t="s">
        <v>6659</v>
      </c>
      <c r="F153" s="195" t="s">
        <v>6660</v>
      </c>
      <c r="G153" s="196" t="s">
        <v>862</v>
      </c>
      <c r="H153" s="197">
        <v>58</v>
      </c>
      <c r="I153" s="198"/>
      <c r="J153" s="199">
        <f t="shared" si="10"/>
        <v>0</v>
      </c>
      <c r="K153" s="195" t="s">
        <v>19</v>
      </c>
      <c r="L153" s="40"/>
      <c r="M153" s="200" t="s">
        <v>19</v>
      </c>
      <c r="N153" s="201" t="s">
        <v>43</v>
      </c>
      <c r="O153" s="65"/>
      <c r="P153" s="202">
        <f t="shared" si="11"/>
        <v>0</v>
      </c>
      <c r="Q153" s="202">
        <v>0</v>
      </c>
      <c r="R153" s="202">
        <f t="shared" si="12"/>
        <v>0</v>
      </c>
      <c r="S153" s="202">
        <v>0</v>
      </c>
      <c r="T153" s="203">
        <f t="shared" si="13"/>
        <v>0</v>
      </c>
      <c r="U153" s="35"/>
      <c r="V153" s="35"/>
      <c r="W153" s="35"/>
      <c r="X153" s="35"/>
      <c r="Y153" s="35"/>
      <c r="Z153" s="35"/>
      <c r="AA153" s="35"/>
      <c r="AB153" s="35"/>
      <c r="AC153" s="35"/>
      <c r="AD153" s="35"/>
      <c r="AE153" s="35"/>
      <c r="AR153" s="204" t="s">
        <v>212</v>
      </c>
      <c r="AT153" s="204" t="s">
        <v>208</v>
      </c>
      <c r="AU153" s="204" t="s">
        <v>82</v>
      </c>
      <c r="AY153" s="18" t="s">
        <v>206</v>
      </c>
      <c r="BE153" s="205">
        <f t="shared" si="14"/>
        <v>0</v>
      </c>
      <c r="BF153" s="205">
        <f t="shared" si="15"/>
        <v>0</v>
      </c>
      <c r="BG153" s="205">
        <f t="shared" si="16"/>
        <v>0</v>
      </c>
      <c r="BH153" s="205">
        <f t="shared" si="17"/>
        <v>0</v>
      </c>
      <c r="BI153" s="205">
        <f t="shared" si="18"/>
        <v>0</v>
      </c>
      <c r="BJ153" s="18" t="s">
        <v>80</v>
      </c>
      <c r="BK153" s="205">
        <f t="shared" si="19"/>
        <v>0</v>
      </c>
      <c r="BL153" s="18" t="s">
        <v>212</v>
      </c>
      <c r="BM153" s="204" t="s">
        <v>1497</v>
      </c>
    </row>
    <row r="154" spans="1:65" s="2" customFormat="1" ht="16.5" customHeight="1">
      <c r="A154" s="35"/>
      <c r="B154" s="36"/>
      <c r="C154" s="193" t="s">
        <v>72</v>
      </c>
      <c r="D154" s="193" t="s">
        <v>208</v>
      </c>
      <c r="E154" s="194" t="s">
        <v>6661</v>
      </c>
      <c r="F154" s="195" t="s">
        <v>6662</v>
      </c>
      <c r="G154" s="196" t="s">
        <v>862</v>
      </c>
      <c r="H154" s="197">
        <v>0</v>
      </c>
      <c r="I154" s="198"/>
      <c r="J154" s="199">
        <f t="shared" si="10"/>
        <v>0</v>
      </c>
      <c r="K154" s="195" t="s">
        <v>19</v>
      </c>
      <c r="L154" s="40"/>
      <c r="M154" s="200" t="s">
        <v>19</v>
      </c>
      <c r="N154" s="201" t="s">
        <v>43</v>
      </c>
      <c r="O154" s="65"/>
      <c r="P154" s="202">
        <f t="shared" si="11"/>
        <v>0</v>
      </c>
      <c r="Q154" s="202">
        <v>0</v>
      </c>
      <c r="R154" s="202">
        <f t="shared" si="12"/>
        <v>0</v>
      </c>
      <c r="S154" s="202">
        <v>0</v>
      </c>
      <c r="T154" s="203">
        <f t="shared" si="13"/>
        <v>0</v>
      </c>
      <c r="U154" s="35"/>
      <c r="V154" s="35"/>
      <c r="W154" s="35"/>
      <c r="X154" s="35"/>
      <c r="Y154" s="35"/>
      <c r="Z154" s="35"/>
      <c r="AA154" s="35"/>
      <c r="AB154" s="35"/>
      <c r="AC154" s="35"/>
      <c r="AD154" s="35"/>
      <c r="AE154" s="35"/>
      <c r="AR154" s="204" t="s">
        <v>212</v>
      </c>
      <c r="AT154" s="204" t="s">
        <v>208</v>
      </c>
      <c r="AU154" s="204" t="s">
        <v>82</v>
      </c>
      <c r="AY154" s="18" t="s">
        <v>206</v>
      </c>
      <c r="BE154" s="205">
        <f t="shared" si="14"/>
        <v>0</v>
      </c>
      <c r="BF154" s="205">
        <f t="shared" si="15"/>
        <v>0</v>
      </c>
      <c r="BG154" s="205">
        <f t="shared" si="16"/>
        <v>0</v>
      </c>
      <c r="BH154" s="205">
        <f t="shared" si="17"/>
        <v>0</v>
      </c>
      <c r="BI154" s="205">
        <f t="shared" si="18"/>
        <v>0</v>
      </c>
      <c r="BJ154" s="18" t="s">
        <v>80</v>
      </c>
      <c r="BK154" s="205">
        <f t="shared" si="19"/>
        <v>0</v>
      </c>
      <c r="BL154" s="18" t="s">
        <v>212</v>
      </c>
      <c r="BM154" s="204" t="s">
        <v>1500</v>
      </c>
    </row>
    <row r="155" spans="1:65" s="2" customFormat="1" ht="16.5" customHeight="1">
      <c r="A155" s="35"/>
      <c r="B155" s="36"/>
      <c r="C155" s="193" t="s">
        <v>72</v>
      </c>
      <c r="D155" s="193" t="s">
        <v>208</v>
      </c>
      <c r="E155" s="194" t="s">
        <v>6663</v>
      </c>
      <c r="F155" s="195" t="s">
        <v>6664</v>
      </c>
      <c r="G155" s="196" t="s">
        <v>862</v>
      </c>
      <c r="H155" s="197">
        <v>34</v>
      </c>
      <c r="I155" s="198"/>
      <c r="J155" s="199">
        <f t="shared" si="10"/>
        <v>0</v>
      </c>
      <c r="K155" s="195" t="s">
        <v>19</v>
      </c>
      <c r="L155" s="40"/>
      <c r="M155" s="200" t="s">
        <v>19</v>
      </c>
      <c r="N155" s="201" t="s">
        <v>43</v>
      </c>
      <c r="O155" s="65"/>
      <c r="P155" s="202">
        <f t="shared" si="11"/>
        <v>0</v>
      </c>
      <c r="Q155" s="202">
        <v>0</v>
      </c>
      <c r="R155" s="202">
        <f t="shared" si="12"/>
        <v>0</v>
      </c>
      <c r="S155" s="202">
        <v>0</v>
      </c>
      <c r="T155" s="203">
        <f t="shared" si="13"/>
        <v>0</v>
      </c>
      <c r="U155" s="35"/>
      <c r="V155" s="35"/>
      <c r="W155" s="35"/>
      <c r="X155" s="35"/>
      <c r="Y155" s="35"/>
      <c r="Z155" s="35"/>
      <c r="AA155" s="35"/>
      <c r="AB155" s="35"/>
      <c r="AC155" s="35"/>
      <c r="AD155" s="35"/>
      <c r="AE155" s="35"/>
      <c r="AR155" s="204" t="s">
        <v>212</v>
      </c>
      <c r="AT155" s="204" t="s">
        <v>208</v>
      </c>
      <c r="AU155" s="204" t="s">
        <v>82</v>
      </c>
      <c r="AY155" s="18" t="s">
        <v>206</v>
      </c>
      <c r="BE155" s="205">
        <f t="shared" si="14"/>
        <v>0</v>
      </c>
      <c r="BF155" s="205">
        <f t="shared" si="15"/>
        <v>0</v>
      </c>
      <c r="BG155" s="205">
        <f t="shared" si="16"/>
        <v>0</v>
      </c>
      <c r="BH155" s="205">
        <f t="shared" si="17"/>
        <v>0</v>
      </c>
      <c r="BI155" s="205">
        <f t="shared" si="18"/>
        <v>0</v>
      </c>
      <c r="BJ155" s="18" t="s">
        <v>80</v>
      </c>
      <c r="BK155" s="205">
        <f t="shared" si="19"/>
        <v>0</v>
      </c>
      <c r="BL155" s="18" t="s">
        <v>212</v>
      </c>
      <c r="BM155" s="204" t="s">
        <v>1503</v>
      </c>
    </row>
    <row r="156" spans="1:65" s="2" customFormat="1" ht="16.5" customHeight="1">
      <c r="A156" s="35"/>
      <c r="B156" s="36"/>
      <c r="C156" s="193" t="s">
        <v>72</v>
      </c>
      <c r="D156" s="193" t="s">
        <v>208</v>
      </c>
      <c r="E156" s="194" t="s">
        <v>6665</v>
      </c>
      <c r="F156" s="195" t="s">
        <v>6666</v>
      </c>
      <c r="G156" s="196" t="s">
        <v>862</v>
      </c>
      <c r="H156" s="197">
        <v>12</v>
      </c>
      <c r="I156" s="198"/>
      <c r="J156" s="199">
        <f t="shared" si="10"/>
        <v>0</v>
      </c>
      <c r="K156" s="195" t="s">
        <v>19</v>
      </c>
      <c r="L156" s="40"/>
      <c r="M156" s="200" t="s">
        <v>19</v>
      </c>
      <c r="N156" s="201" t="s">
        <v>43</v>
      </c>
      <c r="O156" s="65"/>
      <c r="P156" s="202">
        <f t="shared" si="11"/>
        <v>0</v>
      </c>
      <c r="Q156" s="202">
        <v>0</v>
      </c>
      <c r="R156" s="202">
        <f t="shared" si="12"/>
        <v>0</v>
      </c>
      <c r="S156" s="202">
        <v>0</v>
      </c>
      <c r="T156" s="203">
        <f t="shared" si="13"/>
        <v>0</v>
      </c>
      <c r="U156" s="35"/>
      <c r="V156" s="35"/>
      <c r="W156" s="35"/>
      <c r="X156" s="35"/>
      <c r="Y156" s="35"/>
      <c r="Z156" s="35"/>
      <c r="AA156" s="35"/>
      <c r="AB156" s="35"/>
      <c r="AC156" s="35"/>
      <c r="AD156" s="35"/>
      <c r="AE156" s="35"/>
      <c r="AR156" s="204" t="s">
        <v>212</v>
      </c>
      <c r="AT156" s="204" t="s">
        <v>208</v>
      </c>
      <c r="AU156" s="204" t="s">
        <v>82</v>
      </c>
      <c r="AY156" s="18" t="s">
        <v>206</v>
      </c>
      <c r="BE156" s="205">
        <f t="shared" si="14"/>
        <v>0</v>
      </c>
      <c r="BF156" s="205">
        <f t="shared" si="15"/>
        <v>0</v>
      </c>
      <c r="BG156" s="205">
        <f t="shared" si="16"/>
        <v>0</v>
      </c>
      <c r="BH156" s="205">
        <f t="shared" si="17"/>
        <v>0</v>
      </c>
      <c r="BI156" s="205">
        <f t="shared" si="18"/>
        <v>0</v>
      </c>
      <c r="BJ156" s="18" t="s">
        <v>80</v>
      </c>
      <c r="BK156" s="205">
        <f t="shared" si="19"/>
        <v>0</v>
      </c>
      <c r="BL156" s="18" t="s">
        <v>212</v>
      </c>
      <c r="BM156" s="204" t="s">
        <v>1506</v>
      </c>
    </row>
    <row r="157" spans="1:65" s="2" customFormat="1" ht="16.5" customHeight="1">
      <c r="A157" s="35"/>
      <c r="B157" s="36"/>
      <c r="C157" s="193" t="s">
        <v>72</v>
      </c>
      <c r="D157" s="193" t="s">
        <v>208</v>
      </c>
      <c r="E157" s="194" t="s">
        <v>6667</v>
      </c>
      <c r="F157" s="195" t="s">
        <v>6668</v>
      </c>
      <c r="G157" s="196" t="s">
        <v>862</v>
      </c>
      <c r="H157" s="197">
        <v>2</v>
      </c>
      <c r="I157" s="198"/>
      <c r="J157" s="199">
        <f t="shared" si="10"/>
        <v>0</v>
      </c>
      <c r="K157" s="195" t="s">
        <v>19</v>
      </c>
      <c r="L157" s="40"/>
      <c r="M157" s="200" t="s">
        <v>19</v>
      </c>
      <c r="N157" s="201" t="s">
        <v>43</v>
      </c>
      <c r="O157" s="65"/>
      <c r="P157" s="202">
        <f t="shared" si="11"/>
        <v>0</v>
      </c>
      <c r="Q157" s="202">
        <v>0</v>
      </c>
      <c r="R157" s="202">
        <f t="shared" si="12"/>
        <v>0</v>
      </c>
      <c r="S157" s="202">
        <v>0</v>
      </c>
      <c r="T157" s="203">
        <f t="shared" si="13"/>
        <v>0</v>
      </c>
      <c r="U157" s="35"/>
      <c r="V157" s="35"/>
      <c r="W157" s="35"/>
      <c r="X157" s="35"/>
      <c r="Y157" s="35"/>
      <c r="Z157" s="35"/>
      <c r="AA157" s="35"/>
      <c r="AB157" s="35"/>
      <c r="AC157" s="35"/>
      <c r="AD157" s="35"/>
      <c r="AE157" s="35"/>
      <c r="AR157" s="204" t="s">
        <v>212</v>
      </c>
      <c r="AT157" s="204" t="s">
        <v>208</v>
      </c>
      <c r="AU157" s="204" t="s">
        <v>82</v>
      </c>
      <c r="AY157" s="18" t="s">
        <v>206</v>
      </c>
      <c r="BE157" s="205">
        <f t="shared" si="14"/>
        <v>0</v>
      </c>
      <c r="BF157" s="205">
        <f t="shared" si="15"/>
        <v>0</v>
      </c>
      <c r="BG157" s="205">
        <f t="shared" si="16"/>
        <v>0</v>
      </c>
      <c r="BH157" s="205">
        <f t="shared" si="17"/>
        <v>0</v>
      </c>
      <c r="BI157" s="205">
        <f t="shared" si="18"/>
        <v>0</v>
      </c>
      <c r="BJ157" s="18" t="s">
        <v>80</v>
      </c>
      <c r="BK157" s="205">
        <f t="shared" si="19"/>
        <v>0</v>
      </c>
      <c r="BL157" s="18" t="s">
        <v>212</v>
      </c>
      <c r="BM157" s="204" t="s">
        <v>1509</v>
      </c>
    </row>
    <row r="158" spans="1:65" s="2" customFormat="1" ht="16.5" customHeight="1">
      <c r="A158" s="35"/>
      <c r="B158" s="36"/>
      <c r="C158" s="193" t="s">
        <v>72</v>
      </c>
      <c r="D158" s="193" t="s">
        <v>208</v>
      </c>
      <c r="E158" s="194" t="s">
        <v>6669</v>
      </c>
      <c r="F158" s="195" t="s">
        <v>6670</v>
      </c>
      <c r="G158" s="196" t="s">
        <v>862</v>
      </c>
      <c r="H158" s="197">
        <v>21</v>
      </c>
      <c r="I158" s="198"/>
      <c r="J158" s="199">
        <f t="shared" si="10"/>
        <v>0</v>
      </c>
      <c r="K158" s="195" t="s">
        <v>19</v>
      </c>
      <c r="L158" s="40"/>
      <c r="M158" s="200" t="s">
        <v>19</v>
      </c>
      <c r="N158" s="201" t="s">
        <v>43</v>
      </c>
      <c r="O158" s="65"/>
      <c r="P158" s="202">
        <f t="shared" si="11"/>
        <v>0</v>
      </c>
      <c r="Q158" s="202">
        <v>0</v>
      </c>
      <c r="R158" s="202">
        <f t="shared" si="12"/>
        <v>0</v>
      </c>
      <c r="S158" s="202">
        <v>0</v>
      </c>
      <c r="T158" s="203">
        <f t="shared" si="13"/>
        <v>0</v>
      </c>
      <c r="U158" s="35"/>
      <c r="V158" s="35"/>
      <c r="W158" s="35"/>
      <c r="X158" s="35"/>
      <c r="Y158" s="35"/>
      <c r="Z158" s="35"/>
      <c r="AA158" s="35"/>
      <c r="AB158" s="35"/>
      <c r="AC158" s="35"/>
      <c r="AD158" s="35"/>
      <c r="AE158" s="35"/>
      <c r="AR158" s="204" t="s">
        <v>212</v>
      </c>
      <c r="AT158" s="204" t="s">
        <v>208</v>
      </c>
      <c r="AU158" s="204" t="s">
        <v>82</v>
      </c>
      <c r="AY158" s="18" t="s">
        <v>206</v>
      </c>
      <c r="BE158" s="205">
        <f t="shared" si="14"/>
        <v>0</v>
      </c>
      <c r="BF158" s="205">
        <f t="shared" si="15"/>
        <v>0</v>
      </c>
      <c r="BG158" s="205">
        <f t="shared" si="16"/>
        <v>0</v>
      </c>
      <c r="BH158" s="205">
        <f t="shared" si="17"/>
        <v>0</v>
      </c>
      <c r="BI158" s="205">
        <f t="shared" si="18"/>
        <v>0</v>
      </c>
      <c r="BJ158" s="18" t="s">
        <v>80</v>
      </c>
      <c r="BK158" s="205">
        <f t="shared" si="19"/>
        <v>0</v>
      </c>
      <c r="BL158" s="18" t="s">
        <v>212</v>
      </c>
      <c r="BM158" s="204" t="s">
        <v>1514</v>
      </c>
    </row>
    <row r="159" spans="1:65" s="2" customFormat="1" ht="16.5" customHeight="1">
      <c r="A159" s="35"/>
      <c r="B159" s="36"/>
      <c r="C159" s="193" t="s">
        <v>72</v>
      </c>
      <c r="D159" s="193" t="s">
        <v>208</v>
      </c>
      <c r="E159" s="194" t="s">
        <v>6671</v>
      </c>
      <c r="F159" s="195" t="s">
        <v>6672</v>
      </c>
      <c r="G159" s="196" t="s">
        <v>862</v>
      </c>
      <c r="H159" s="197">
        <v>2</v>
      </c>
      <c r="I159" s="198"/>
      <c r="J159" s="199">
        <f t="shared" si="10"/>
        <v>0</v>
      </c>
      <c r="K159" s="195" t="s">
        <v>19</v>
      </c>
      <c r="L159" s="40"/>
      <c r="M159" s="200" t="s">
        <v>19</v>
      </c>
      <c r="N159" s="201" t="s">
        <v>43</v>
      </c>
      <c r="O159" s="65"/>
      <c r="P159" s="202">
        <f t="shared" si="11"/>
        <v>0</v>
      </c>
      <c r="Q159" s="202">
        <v>0</v>
      </c>
      <c r="R159" s="202">
        <f t="shared" si="12"/>
        <v>0</v>
      </c>
      <c r="S159" s="202">
        <v>0</v>
      </c>
      <c r="T159" s="203">
        <f t="shared" si="13"/>
        <v>0</v>
      </c>
      <c r="U159" s="35"/>
      <c r="V159" s="35"/>
      <c r="W159" s="35"/>
      <c r="X159" s="35"/>
      <c r="Y159" s="35"/>
      <c r="Z159" s="35"/>
      <c r="AA159" s="35"/>
      <c r="AB159" s="35"/>
      <c r="AC159" s="35"/>
      <c r="AD159" s="35"/>
      <c r="AE159" s="35"/>
      <c r="AR159" s="204" t="s">
        <v>212</v>
      </c>
      <c r="AT159" s="204" t="s">
        <v>208</v>
      </c>
      <c r="AU159" s="204" t="s">
        <v>82</v>
      </c>
      <c r="AY159" s="18" t="s">
        <v>206</v>
      </c>
      <c r="BE159" s="205">
        <f t="shared" si="14"/>
        <v>0</v>
      </c>
      <c r="BF159" s="205">
        <f t="shared" si="15"/>
        <v>0</v>
      </c>
      <c r="BG159" s="205">
        <f t="shared" si="16"/>
        <v>0</v>
      </c>
      <c r="BH159" s="205">
        <f t="shared" si="17"/>
        <v>0</v>
      </c>
      <c r="BI159" s="205">
        <f t="shared" si="18"/>
        <v>0</v>
      </c>
      <c r="BJ159" s="18" t="s">
        <v>80</v>
      </c>
      <c r="BK159" s="205">
        <f t="shared" si="19"/>
        <v>0</v>
      </c>
      <c r="BL159" s="18" t="s">
        <v>212</v>
      </c>
      <c r="BM159" s="204" t="s">
        <v>1517</v>
      </c>
    </row>
    <row r="160" spans="1:65" s="2" customFormat="1" ht="16.5" customHeight="1">
      <c r="A160" s="35"/>
      <c r="B160" s="36"/>
      <c r="C160" s="193" t="s">
        <v>72</v>
      </c>
      <c r="D160" s="193" t="s">
        <v>208</v>
      </c>
      <c r="E160" s="194" t="s">
        <v>6673</v>
      </c>
      <c r="F160" s="195" t="s">
        <v>6674</v>
      </c>
      <c r="G160" s="196" t="s">
        <v>862</v>
      </c>
      <c r="H160" s="197">
        <v>2</v>
      </c>
      <c r="I160" s="198"/>
      <c r="J160" s="199">
        <f t="shared" si="10"/>
        <v>0</v>
      </c>
      <c r="K160" s="195" t="s">
        <v>19</v>
      </c>
      <c r="L160" s="40"/>
      <c r="M160" s="200" t="s">
        <v>19</v>
      </c>
      <c r="N160" s="201" t="s">
        <v>43</v>
      </c>
      <c r="O160" s="65"/>
      <c r="P160" s="202">
        <f t="shared" si="11"/>
        <v>0</v>
      </c>
      <c r="Q160" s="202">
        <v>0</v>
      </c>
      <c r="R160" s="202">
        <f t="shared" si="12"/>
        <v>0</v>
      </c>
      <c r="S160" s="202">
        <v>0</v>
      </c>
      <c r="T160" s="203">
        <f t="shared" si="13"/>
        <v>0</v>
      </c>
      <c r="U160" s="35"/>
      <c r="V160" s="35"/>
      <c r="W160" s="35"/>
      <c r="X160" s="35"/>
      <c r="Y160" s="35"/>
      <c r="Z160" s="35"/>
      <c r="AA160" s="35"/>
      <c r="AB160" s="35"/>
      <c r="AC160" s="35"/>
      <c r="AD160" s="35"/>
      <c r="AE160" s="35"/>
      <c r="AR160" s="204" t="s">
        <v>212</v>
      </c>
      <c r="AT160" s="204" t="s">
        <v>208</v>
      </c>
      <c r="AU160" s="204" t="s">
        <v>82</v>
      </c>
      <c r="AY160" s="18" t="s">
        <v>206</v>
      </c>
      <c r="BE160" s="205">
        <f t="shared" si="14"/>
        <v>0</v>
      </c>
      <c r="BF160" s="205">
        <f t="shared" si="15"/>
        <v>0</v>
      </c>
      <c r="BG160" s="205">
        <f t="shared" si="16"/>
        <v>0</v>
      </c>
      <c r="BH160" s="205">
        <f t="shared" si="17"/>
        <v>0</v>
      </c>
      <c r="BI160" s="205">
        <f t="shared" si="18"/>
        <v>0</v>
      </c>
      <c r="BJ160" s="18" t="s">
        <v>80</v>
      </c>
      <c r="BK160" s="205">
        <f t="shared" si="19"/>
        <v>0</v>
      </c>
      <c r="BL160" s="18" t="s">
        <v>212</v>
      </c>
      <c r="BM160" s="204" t="s">
        <v>853</v>
      </c>
    </row>
    <row r="161" spans="1:65" s="2" customFormat="1" ht="16.5" customHeight="1">
      <c r="A161" s="35"/>
      <c r="B161" s="36"/>
      <c r="C161" s="193" t="s">
        <v>72</v>
      </c>
      <c r="D161" s="193" t="s">
        <v>208</v>
      </c>
      <c r="E161" s="194" t="s">
        <v>6675</v>
      </c>
      <c r="F161" s="195" t="s">
        <v>6676</v>
      </c>
      <c r="G161" s="196" t="s">
        <v>862</v>
      </c>
      <c r="H161" s="197">
        <v>112</v>
      </c>
      <c r="I161" s="198"/>
      <c r="J161" s="199">
        <f t="shared" si="10"/>
        <v>0</v>
      </c>
      <c r="K161" s="195" t="s">
        <v>19</v>
      </c>
      <c r="L161" s="40"/>
      <c r="M161" s="200" t="s">
        <v>19</v>
      </c>
      <c r="N161" s="201" t="s">
        <v>43</v>
      </c>
      <c r="O161" s="65"/>
      <c r="P161" s="202">
        <f t="shared" si="11"/>
        <v>0</v>
      </c>
      <c r="Q161" s="202">
        <v>0</v>
      </c>
      <c r="R161" s="202">
        <f t="shared" si="12"/>
        <v>0</v>
      </c>
      <c r="S161" s="202">
        <v>0</v>
      </c>
      <c r="T161" s="203">
        <f t="shared" si="13"/>
        <v>0</v>
      </c>
      <c r="U161" s="35"/>
      <c r="V161" s="35"/>
      <c r="W161" s="35"/>
      <c r="X161" s="35"/>
      <c r="Y161" s="35"/>
      <c r="Z161" s="35"/>
      <c r="AA161" s="35"/>
      <c r="AB161" s="35"/>
      <c r="AC161" s="35"/>
      <c r="AD161" s="35"/>
      <c r="AE161" s="35"/>
      <c r="AR161" s="204" t="s">
        <v>212</v>
      </c>
      <c r="AT161" s="204" t="s">
        <v>208</v>
      </c>
      <c r="AU161" s="204" t="s">
        <v>82</v>
      </c>
      <c r="AY161" s="18" t="s">
        <v>206</v>
      </c>
      <c r="BE161" s="205">
        <f t="shared" si="14"/>
        <v>0</v>
      </c>
      <c r="BF161" s="205">
        <f t="shared" si="15"/>
        <v>0</v>
      </c>
      <c r="BG161" s="205">
        <f t="shared" si="16"/>
        <v>0</v>
      </c>
      <c r="BH161" s="205">
        <f t="shared" si="17"/>
        <v>0</v>
      </c>
      <c r="BI161" s="205">
        <f t="shared" si="18"/>
        <v>0</v>
      </c>
      <c r="BJ161" s="18" t="s">
        <v>80</v>
      </c>
      <c r="BK161" s="205">
        <f t="shared" si="19"/>
        <v>0</v>
      </c>
      <c r="BL161" s="18" t="s">
        <v>212</v>
      </c>
      <c r="BM161" s="204" t="s">
        <v>859</v>
      </c>
    </row>
    <row r="162" spans="1:65" s="2" customFormat="1" ht="16.5" customHeight="1">
      <c r="A162" s="35"/>
      <c r="B162" s="36"/>
      <c r="C162" s="193" t="s">
        <v>72</v>
      </c>
      <c r="D162" s="193" t="s">
        <v>208</v>
      </c>
      <c r="E162" s="194" t="s">
        <v>6677</v>
      </c>
      <c r="F162" s="195" t="s">
        <v>6678</v>
      </c>
      <c r="G162" s="196" t="s">
        <v>887</v>
      </c>
      <c r="H162" s="197">
        <v>1</v>
      </c>
      <c r="I162" s="198"/>
      <c r="J162" s="199">
        <f t="shared" si="10"/>
        <v>0</v>
      </c>
      <c r="K162" s="195" t="s">
        <v>19</v>
      </c>
      <c r="L162" s="40"/>
      <c r="M162" s="200" t="s">
        <v>19</v>
      </c>
      <c r="N162" s="201" t="s">
        <v>43</v>
      </c>
      <c r="O162" s="65"/>
      <c r="P162" s="202">
        <f t="shared" si="11"/>
        <v>0</v>
      </c>
      <c r="Q162" s="202">
        <v>0</v>
      </c>
      <c r="R162" s="202">
        <f t="shared" si="12"/>
        <v>0</v>
      </c>
      <c r="S162" s="202">
        <v>0</v>
      </c>
      <c r="T162" s="203">
        <f t="shared" si="13"/>
        <v>0</v>
      </c>
      <c r="U162" s="35"/>
      <c r="V162" s="35"/>
      <c r="W162" s="35"/>
      <c r="X162" s="35"/>
      <c r="Y162" s="35"/>
      <c r="Z162" s="35"/>
      <c r="AA162" s="35"/>
      <c r="AB162" s="35"/>
      <c r="AC162" s="35"/>
      <c r="AD162" s="35"/>
      <c r="AE162" s="35"/>
      <c r="AR162" s="204" t="s">
        <v>212</v>
      </c>
      <c r="AT162" s="204" t="s">
        <v>208</v>
      </c>
      <c r="AU162" s="204" t="s">
        <v>82</v>
      </c>
      <c r="AY162" s="18" t="s">
        <v>206</v>
      </c>
      <c r="BE162" s="205">
        <f t="shared" si="14"/>
        <v>0</v>
      </c>
      <c r="BF162" s="205">
        <f t="shared" si="15"/>
        <v>0</v>
      </c>
      <c r="BG162" s="205">
        <f t="shared" si="16"/>
        <v>0</v>
      </c>
      <c r="BH162" s="205">
        <f t="shared" si="17"/>
        <v>0</v>
      </c>
      <c r="BI162" s="205">
        <f t="shared" si="18"/>
        <v>0</v>
      </c>
      <c r="BJ162" s="18" t="s">
        <v>80</v>
      </c>
      <c r="BK162" s="205">
        <f t="shared" si="19"/>
        <v>0</v>
      </c>
      <c r="BL162" s="18" t="s">
        <v>212</v>
      </c>
      <c r="BM162" s="204" t="s">
        <v>866</v>
      </c>
    </row>
    <row r="163" spans="1:65" s="12" customFormat="1" ht="22.9" customHeight="1">
      <c r="B163" s="177"/>
      <c r="C163" s="178"/>
      <c r="D163" s="179" t="s">
        <v>71</v>
      </c>
      <c r="E163" s="191" t="s">
        <v>1450</v>
      </c>
      <c r="F163" s="191" t="s">
        <v>6679</v>
      </c>
      <c r="G163" s="178"/>
      <c r="H163" s="178"/>
      <c r="I163" s="181"/>
      <c r="J163" s="192">
        <f>BK163</f>
        <v>0</v>
      </c>
      <c r="K163" s="178"/>
      <c r="L163" s="183"/>
      <c r="M163" s="184"/>
      <c r="N163" s="185"/>
      <c r="O163" s="185"/>
      <c r="P163" s="186">
        <f>SUM(P164:P184)</f>
        <v>0</v>
      </c>
      <c r="Q163" s="185"/>
      <c r="R163" s="186">
        <f>SUM(R164:R184)</f>
        <v>0</v>
      </c>
      <c r="S163" s="185"/>
      <c r="T163" s="187">
        <f>SUM(T164:T184)</f>
        <v>0</v>
      </c>
      <c r="AR163" s="188" t="s">
        <v>80</v>
      </c>
      <c r="AT163" s="189" t="s">
        <v>71</v>
      </c>
      <c r="AU163" s="189" t="s">
        <v>80</v>
      </c>
      <c r="AY163" s="188" t="s">
        <v>206</v>
      </c>
      <c r="BK163" s="190">
        <f>SUM(BK164:BK184)</f>
        <v>0</v>
      </c>
    </row>
    <row r="164" spans="1:65" s="2" customFormat="1" ht="16.5" customHeight="1">
      <c r="A164" s="35"/>
      <c r="B164" s="36"/>
      <c r="C164" s="193" t="s">
        <v>72</v>
      </c>
      <c r="D164" s="193" t="s">
        <v>208</v>
      </c>
      <c r="E164" s="194" t="s">
        <v>6680</v>
      </c>
      <c r="F164" s="195" t="s">
        <v>6681</v>
      </c>
      <c r="G164" s="196" t="s">
        <v>862</v>
      </c>
      <c r="H164" s="197">
        <v>722</v>
      </c>
      <c r="I164" s="198"/>
      <c r="J164" s="199">
        <f>ROUND(I164*H164,2)</f>
        <v>0</v>
      </c>
      <c r="K164" s="195" t="s">
        <v>19</v>
      </c>
      <c r="L164" s="40"/>
      <c r="M164" s="200" t="s">
        <v>19</v>
      </c>
      <c r="N164" s="201" t="s">
        <v>43</v>
      </c>
      <c r="O164" s="65"/>
      <c r="P164" s="202">
        <f>O164*H164</f>
        <v>0</v>
      </c>
      <c r="Q164" s="202">
        <v>0</v>
      </c>
      <c r="R164" s="202">
        <f>Q164*H164</f>
        <v>0</v>
      </c>
      <c r="S164" s="202">
        <v>0</v>
      </c>
      <c r="T164" s="203">
        <f>S164*H164</f>
        <v>0</v>
      </c>
      <c r="U164" s="35"/>
      <c r="V164" s="35"/>
      <c r="W164" s="35"/>
      <c r="X164" s="35"/>
      <c r="Y164" s="35"/>
      <c r="Z164" s="35"/>
      <c r="AA164" s="35"/>
      <c r="AB164" s="35"/>
      <c r="AC164" s="35"/>
      <c r="AD164" s="35"/>
      <c r="AE164" s="35"/>
      <c r="AR164" s="204" t="s">
        <v>212</v>
      </c>
      <c r="AT164" s="204" t="s">
        <v>208</v>
      </c>
      <c r="AU164" s="204" t="s">
        <v>82</v>
      </c>
      <c r="AY164" s="18" t="s">
        <v>206</v>
      </c>
      <c r="BE164" s="205">
        <f>IF(N164="základní",J164,0)</f>
        <v>0</v>
      </c>
      <c r="BF164" s="205">
        <f>IF(N164="snížená",J164,0)</f>
        <v>0</v>
      </c>
      <c r="BG164" s="205">
        <f>IF(N164="zákl. přenesená",J164,0)</f>
        <v>0</v>
      </c>
      <c r="BH164" s="205">
        <f>IF(N164="sníž. přenesená",J164,0)</f>
        <v>0</v>
      </c>
      <c r="BI164" s="205">
        <f>IF(N164="nulová",J164,0)</f>
        <v>0</v>
      </c>
      <c r="BJ164" s="18" t="s">
        <v>80</v>
      </c>
      <c r="BK164" s="205">
        <f>ROUND(I164*H164,2)</f>
        <v>0</v>
      </c>
      <c r="BL164" s="18" t="s">
        <v>212</v>
      </c>
      <c r="BM164" s="204" t="s">
        <v>872</v>
      </c>
    </row>
    <row r="165" spans="1:65" s="2" customFormat="1" ht="16.5" customHeight="1">
      <c r="A165" s="35"/>
      <c r="B165" s="36"/>
      <c r="C165" s="193" t="s">
        <v>72</v>
      </c>
      <c r="D165" s="193" t="s">
        <v>208</v>
      </c>
      <c r="E165" s="194" t="s">
        <v>6682</v>
      </c>
      <c r="F165" s="195" t="s">
        <v>6683</v>
      </c>
      <c r="G165" s="196" t="s">
        <v>862</v>
      </c>
      <c r="H165" s="197">
        <v>3</v>
      </c>
      <c r="I165" s="198"/>
      <c r="J165" s="199">
        <f>ROUND(I165*H165,2)</f>
        <v>0</v>
      </c>
      <c r="K165" s="195" t="s">
        <v>19</v>
      </c>
      <c r="L165" s="40"/>
      <c r="M165" s="200" t="s">
        <v>19</v>
      </c>
      <c r="N165" s="201" t="s">
        <v>43</v>
      </c>
      <c r="O165" s="65"/>
      <c r="P165" s="202">
        <f>O165*H165</f>
        <v>0</v>
      </c>
      <c r="Q165" s="202">
        <v>0</v>
      </c>
      <c r="R165" s="202">
        <f>Q165*H165</f>
        <v>0</v>
      </c>
      <c r="S165" s="202">
        <v>0</v>
      </c>
      <c r="T165" s="203">
        <f>S165*H165</f>
        <v>0</v>
      </c>
      <c r="U165" s="35"/>
      <c r="V165" s="35"/>
      <c r="W165" s="35"/>
      <c r="X165" s="35"/>
      <c r="Y165" s="35"/>
      <c r="Z165" s="35"/>
      <c r="AA165" s="35"/>
      <c r="AB165" s="35"/>
      <c r="AC165" s="35"/>
      <c r="AD165" s="35"/>
      <c r="AE165" s="35"/>
      <c r="AR165" s="204" t="s">
        <v>212</v>
      </c>
      <c r="AT165" s="204" t="s">
        <v>208</v>
      </c>
      <c r="AU165" s="204" t="s">
        <v>82</v>
      </c>
      <c r="AY165" s="18" t="s">
        <v>206</v>
      </c>
      <c r="BE165" s="205">
        <f>IF(N165="základní",J165,0)</f>
        <v>0</v>
      </c>
      <c r="BF165" s="205">
        <f>IF(N165="snížená",J165,0)</f>
        <v>0</v>
      </c>
      <c r="BG165" s="205">
        <f>IF(N165="zákl. přenesená",J165,0)</f>
        <v>0</v>
      </c>
      <c r="BH165" s="205">
        <f>IF(N165="sníž. přenesená",J165,0)</f>
        <v>0</v>
      </c>
      <c r="BI165" s="205">
        <f>IF(N165="nulová",J165,0)</f>
        <v>0</v>
      </c>
      <c r="BJ165" s="18" t="s">
        <v>80</v>
      </c>
      <c r="BK165" s="205">
        <f>ROUND(I165*H165,2)</f>
        <v>0</v>
      </c>
      <c r="BL165" s="18" t="s">
        <v>212</v>
      </c>
      <c r="BM165" s="204" t="s">
        <v>878</v>
      </c>
    </row>
    <row r="166" spans="1:65" s="2" customFormat="1" ht="16.5" customHeight="1">
      <c r="A166" s="35"/>
      <c r="B166" s="36"/>
      <c r="C166" s="193" t="s">
        <v>72</v>
      </c>
      <c r="D166" s="193" t="s">
        <v>208</v>
      </c>
      <c r="E166" s="194" t="s">
        <v>6684</v>
      </c>
      <c r="F166" s="195" t="s">
        <v>6685</v>
      </c>
      <c r="G166" s="196" t="s">
        <v>862</v>
      </c>
      <c r="H166" s="197">
        <v>590</v>
      </c>
      <c r="I166" s="198"/>
      <c r="J166" s="199">
        <f>ROUND(I166*H166,2)</f>
        <v>0</v>
      </c>
      <c r="K166" s="195" t="s">
        <v>19</v>
      </c>
      <c r="L166" s="40"/>
      <c r="M166" s="200" t="s">
        <v>19</v>
      </c>
      <c r="N166" s="201" t="s">
        <v>43</v>
      </c>
      <c r="O166" s="65"/>
      <c r="P166" s="202">
        <f>O166*H166</f>
        <v>0</v>
      </c>
      <c r="Q166" s="202">
        <v>0</v>
      </c>
      <c r="R166" s="202">
        <f>Q166*H166</f>
        <v>0</v>
      </c>
      <c r="S166" s="202">
        <v>0</v>
      </c>
      <c r="T166" s="203">
        <f>S166*H166</f>
        <v>0</v>
      </c>
      <c r="U166" s="35"/>
      <c r="V166" s="35"/>
      <c r="W166" s="35"/>
      <c r="X166" s="35"/>
      <c r="Y166" s="35"/>
      <c r="Z166" s="35"/>
      <c r="AA166" s="35"/>
      <c r="AB166" s="35"/>
      <c r="AC166" s="35"/>
      <c r="AD166" s="35"/>
      <c r="AE166" s="35"/>
      <c r="AR166" s="204" t="s">
        <v>212</v>
      </c>
      <c r="AT166" s="204" t="s">
        <v>208</v>
      </c>
      <c r="AU166" s="204" t="s">
        <v>82</v>
      </c>
      <c r="AY166" s="18" t="s">
        <v>206</v>
      </c>
      <c r="BE166" s="205">
        <f>IF(N166="základní",J166,0)</f>
        <v>0</v>
      </c>
      <c r="BF166" s="205">
        <f>IF(N166="snížená",J166,0)</f>
        <v>0</v>
      </c>
      <c r="BG166" s="205">
        <f>IF(N166="zákl. přenesená",J166,0)</f>
        <v>0</v>
      </c>
      <c r="BH166" s="205">
        <f>IF(N166="sníž. přenesená",J166,0)</f>
        <v>0</v>
      </c>
      <c r="BI166" s="205">
        <f>IF(N166="nulová",J166,0)</f>
        <v>0</v>
      </c>
      <c r="BJ166" s="18" t="s">
        <v>80</v>
      </c>
      <c r="BK166" s="205">
        <f>ROUND(I166*H166,2)</f>
        <v>0</v>
      </c>
      <c r="BL166" s="18" t="s">
        <v>212</v>
      </c>
      <c r="BM166" s="204" t="s">
        <v>884</v>
      </c>
    </row>
    <row r="167" spans="1:65" s="2" customFormat="1" ht="19.5">
      <c r="A167" s="35"/>
      <c r="B167" s="36"/>
      <c r="C167" s="37"/>
      <c r="D167" s="208" t="s">
        <v>1104</v>
      </c>
      <c r="E167" s="37"/>
      <c r="F167" s="221" t="s">
        <v>6686</v>
      </c>
      <c r="G167" s="37"/>
      <c r="H167" s="37"/>
      <c r="I167" s="116"/>
      <c r="J167" s="37"/>
      <c r="K167" s="37"/>
      <c r="L167" s="40"/>
      <c r="M167" s="222"/>
      <c r="N167" s="223"/>
      <c r="O167" s="65"/>
      <c r="P167" s="65"/>
      <c r="Q167" s="65"/>
      <c r="R167" s="65"/>
      <c r="S167" s="65"/>
      <c r="T167" s="66"/>
      <c r="U167" s="35"/>
      <c r="V167" s="35"/>
      <c r="W167" s="35"/>
      <c r="X167" s="35"/>
      <c r="Y167" s="35"/>
      <c r="Z167" s="35"/>
      <c r="AA167" s="35"/>
      <c r="AB167" s="35"/>
      <c r="AC167" s="35"/>
      <c r="AD167" s="35"/>
      <c r="AE167" s="35"/>
      <c r="AT167" s="18" t="s">
        <v>1104</v>
      </c>
      <c r="AU167" s="18" t="s">
        <v>82</v>
      </c>
    </row>
    <row r="168" spans="1:65" s="2" customFormat="1" ht="16.5" customHeight="1">
      <c r="A168" s="35"/>
      <c r="B168" s="36"/>
      <c r="C168" s="193" t="s">
        <v>72</v>
      </c>
      <c r="D168" s="193" t="s">
        <v>208</v>
      </c>
      <c r="E168" s="194" t="s">
        <v>6687</v>
      </c>
      <c r="F168" s="195" t="s">
        <v>6688</v>
      </c>
      <c r="G168" s="196" t="s">
        <v>862</v>
      </c>
      <c r="H168" s="197">
        <v>132</v>
      </c>
      <c r="I168" s="198"/>
      <c r="J168" s="199">
        <f>ROUND(I168*H168,2)</f>
        <v>0</v>
      </c>
      <c r="K168" s="195" t="s">
        <v>19</v>
      </c>
      <c r="L168" s="40"/>
      <c r="M168" s="200" t="s">
        <v>19</v>
      </c>
      <c r="N168" s="201" t="s">
        <v>43</v>
      </c>
      <c r="O168" s="65"/>
      <c r="P168" s="202">
        <f>O168*H168</f>
        <v>0</v>
      </c>
      <c r="Q168" s="202">
        <v>0</v>
      </c>
      <c r="R168" s="202">
        <f>Q168*H168</f>
        <v>0</v>
      </c>
      <c r="S168" s="202">
        <v>0</v>
      </c>
      <c r="T168" s="203">
        <f>S168*H168</f>
        <v>0</v>
      </c>
      <c r="U168" s="35"/>
      <c r="V168" s="35"/>
      <c r="W168" s="35"/>
      <c r="X168" s="35"/>
      <c r="Y168" s="35"/>
      <c r="Z168" s="35"/>
      <c r="AA168" s="35"/>
      <c r="AB168" s="35"/>
      <c r="AC168" s="35"/>
      <c r="AD168" s="35"/>
      <c r="AE168" s="35"/>
      <c r="AR168" s="204" t="s">
        <v>212</v>
      </c>
      <c r="AT168" s="204" t="s">
        <v>208</v>
      </c>
      <c r="AU168" s="204" t="s">
        <v>82</v>
      </c>
      <c r="AY168" s="18" t="s">
        <v>206</v>
      </c>
      <c r="BE168" s="205">
        <f>IF(N168="základní",J168,0)</f>
        <v>0</v>
      </c>
      <c r="BF168" s="205">
        <f>IF(N168="snížená",J168,0)</f>
        <v>0</v>
      </c>
      <c r="BG168" s="205">
        <f>IF(N168="zákl. přenesená",J168,0)</f>
        <v>0</v>
      </c>
      <c r="BH168" s="205">
        <f>IF(N168="sníž. přenesená",J168,0)</f>
        <v>0</v>
      </c>
      <c r="BI168" s="205">
        <f>IF(N168="nulová",J168,0)</f>
        <v>0</v>
      </c>
      <c r="BJ168" s="18" t="s">
        <v>80</v>
      </c>
      <c r="BK168" s="205">
        <f>ROUND(I168*H168,2)</f>
        <v>0</v>
      </c>
      <c r="BL168" s="18" t="s">
        <v>212</v>
      </c>
      <c r="BM168" s="204" t="s">
        <v>891</v>
      </c>
    </row>
    <row r="169" spans="1:65" s="2" customFormat="1" ht="19.5">
      <c r="A169" s="35"/>
      <c r="B169" s="36"/>
      <c r="C169" s="37"/>
      <c r="D169" s="208" t="s">
        <v>1104</v>
      </c>
      <c r="E169" s="37"/>
      <c r="F169" s="221" t="s">
        <v>6686</v>
      </c>
      <c r="G169" s="37"/>
      <c r="H169" s="37"/>
      <c r="I169" s="116"/>
      <c r="J169" s="37"/>
      <c r="K169" s="37"/>
      <c r="L169" s="40"/>
      <c r="M169" s="222"/>
      <c r="N169" s="223"/>
      <c r="O169" s="65"/>
      <c r="P169" s="65"/>
      <c r="Q169" s="65"/>
      <c r="R169" s="65"/>
      <c r="S169" s="65"/>
      <c r="T169" s="66"/>
      <c r="U169" s="35"/>
      <c r="V169" s="35"/>
      <c r="W169" s="35"/>
      <c r="X169" s="35"/>
      <c r="Y169" s="35"/>
      <c r="Z169" s="35"/>
      <c r="AA169" s="35"/>
      <c r="AB169" s="35"/>
      <c r="AC169" s="35"/>
      <c r="AD169" s="35"/>
      <c r="AE169" s="35"/>
      <c r="AT169" s="18" t="s">
        <v>1104</v>
      </c>
      <c r="AU169" s="18" t="s">
        <v>82</v>
      </c>
    </row>
    <row r="170" spans="1:65" s="2" customFormat="1" ht="16.5" customHeight="1">
      <c r="A170" s="35"/>
      <c r="B170" s="36"/>
      <c r="C170" s="193" t="s">
        <v>72</v>
      </c>
      <c r="D170" s="193" t="s">
        <v>208</v>
      </c>
      <c r="E170" s="194" t="s">
        <v>6689</v>
      </c>
      <c r="F170" s="195" t="s">
        <v>6690</v>
      </c>
      <c r="G170" s="196" t="s">
        <v>862</v>
      </c>
      <c r="H170" s="197">
        <v>19</v>
      </c>
      <c r="I170" s="198"/>
      <c r="J170" s="199">
        <f>ROUND(I170*H170,2)</f>
        <v>0</v>
      </c>
      <c r="K170" s="195" t="s">
        <v>19</v>
      </c>
      <c r="L170" s="40"/>
      <c r="M170" s="200" t="s">
        <v>19</v>
      </c>
      <c r="N170" s="201" t="s">
        <v>43</v>
      </c>
      <c r="O170" s="65"/>
      <c r="P170" s="202">
        <f>O170*H170</f>
        <v>0</v>
      </c>
      <c r="Q170" s="202">
        <v>0</v>
      </c>
      <c r="R170" s="202">
        <f>Q170*H170</f>
        <v>0</v>
      </c>
      <c r="S170" s="202">
        <v>0</v>
      </c>
      <c r="T170" s="203">
        <f>S170*H170</f>
        <v>0</v>
      </c>
      <c r="U170" s="35"/>
      <c r="V170" s="35"/>
      <c r="W170" s="35"/>
      <c r="X170" s="35"/>
      <c r="Y170" s="35"/>
      <c r="Z170" s="35"/>
      <c r="AA170" s="35"/>
      <c r="AB170" s="35"/>
      <c r="AC170" s="35"/>
      <c r="AD170" s="35"/>
      <c r="AE170" s="35"/>
      <c r="AR170" s="204" t="s">
        <v>212</v>
      </c>
      <c r="AT170" s="204" t="s">
        <v>208</v>
      </c>
      <c r="AU170" s="204" t="s">
        <v>82</v>
      </c>
      <c r="AY170" s="18" t="s">
        <v>206</v>
      </c>
      <c r="BE170" s="205">
        <f>IF(N170="základní",J170,0)</f>
        <v>0</v>
      </c>
      <c r="BF170" s="205">
        <f>IF(N170="snížená",J170,0)</f>
        <v>0</v>
      </c>
      <c r="BG170" s="205">
        <f>IF(N170="zákl. přenesená",J170,0)</f>
        <v>0</v>
      </c>
      <c r="BH170" s="205">
        <f>IF(N170="sníž. přenesená",J170,0)</f>
        <v>0</v>
      </c>
      <c r="BI170" s="205">
        <f>IF(N170="nulová",J170,0)</f>
        <v>0</v>
      </c>
      <c r="BJ170" s="18" t="s">
        <v>80</v>
      </c>
      <c r="BK170" s="205">
        <f>ROUND(I170*H170,2)</f>
        <v>0</v>
      </c>
      <c r="BL170" s="18" t="s">
        <v>212</v>
      </c>
      <c r="BM170" s="204" t="s">
        <v>899</v>
      </c>
    </row>
    <row r="171" spans="1:65" s="2" customFormat="1" ht="19.5">
      <c r="A171" s="35"/>
      <c r="B171" s="36"/>
      <c r="C171" s="37"/>
      <c r="D171" s="208" t="s">
        <v>1104</v>
      </c>
      <c r="E171" s="37"/>
      <c r="F171" s="221" t="s">
        <v>6691</v>
      </c>
      <c r="G171" s="37"/>
      <c r="H171" s="37"/>
      <c r="I171" s="116"/>
      <c r="J171" s="37"/>
      <c r="K171" s="37"/>
      <c r="L171" s="40"/>
      <c r="M171" s="222"/>
      <c r="N171" s="223"/>
      <c r="O171" s="65"/>
      <c r="P171" s="65"/>
      <c r="Q171" s="65"/>
      <c r="R171" s="65"/>
      <c r="S171" s="65"/>
      <c r="T171" s="66"/>
      <c r="U171" s="35"/>
      <c r="V171" s="35"/>
      <c r="W171" s="35"/>
      <c r="X171" s="35"/>
      <c r="Y171" s="35"/>
      <c r="Z171" s="35"/>
      <c r="AA171" s="35"/>
      <c r="AB171" s="35"/>
      <c r="AC171" s="35"/>
      <c r="AD171" s="35"/>
      <c r="AE171" s="35"/>
      <c r="AT171" s="18" t="s">
        <v>1104</v>
      </c>
      <c r="AU171" s="18" t="s">
        <v>82</v>
      </c>
    </row>
    <row r="172" spans="1:65" s="2" customFormat="1" ht="16.5" customHeight="1">
      <c r="A172" s="35"/>
      <c r="B172" s="36"/>
      <c r="C172" s="193" t="s">
        <v>72</v>
      </c>
      <c r="D172" s="193" t="s">
        <v>208</v>
      </c>
      <c r="E172" s="194" t="s">
        <v>6692</v>
      </c>
      <c r="F172" s="195" t="s">
        <v>6624</v>
      </c>
      <c r="G172" s="196" t="s">
        <v>220</v>
      </c>
      <c r="H172" s="197">
        <v>18200</v>
      </c>
      <c r="I172" s="198"/>
      <c r="J172" s="199">
        <f>ROUND(I172*H172,2)</f>
        <v>0</v>
      </c>
      <c r="K172" s="195" t="s">
        <v>19</v>
      </c>
      <c r="L172" s="40"/>
      <c r="M172" s="200" t="s">
        <v>19</v>
      </c>
      <c r="N172" s="201" t="s">
        <v>43</v>
      </c>
      <c r="O172" s="65"/>
      <c r="P172" s="202">
        <f>O172*H172</f>
        <v>0</v>
      </c>
      <c r="Q172" s="202">
        <v>0</v>
      </c>
      <c r="R172" s="202">
        <f>Q172*H172</f>
        <v>0</v>
      </c>
      <c r="S172" s="202">
        <v>0</v>
      </c>
      <c r="T172" s="203">
        <f>S172*H172</f>
        <v>0</v>
      </c>
      <c r="U172" s="35"/>
      <c r="V172" s="35"/>
      <c r="W172" s="35"/>
      <c r="X172" s="35"/>
      <c r="Y172" s="35"/>
      <c r="Z172" s="35"/>
      <c r="AA172" s="35"/>
      <c r="AB172" s="35"/>
      <c r="AC172" s="35"/>
      <c r="AD172" s="35"/>
      <c r="AE172" s="35"/>
      <c r="AR172" s="204" t="s">
        <v>212</v>
      </c>
      <c r="AT172" s="204" t="s">
        <v>208</v>
      </c>
      <c r="AU172" s="204" t="s">
        <v>82</v>
      </c>
      <c r="AY172" s="18" t="s">
        <v>206</v>
      </c>
      <c r="BE172" s="205">
        <f>IF(N172="základní",J172,0)</f>
        <v>0</v>
      </c>
      <c r="BF172" s="205">
        <f>IF(N172="snížená",J172,0)</f>
        <v>0</v>
      </c>
      <c r="BG172" s="205">
        <f>IF(N172="zákl. přenesená",J172,0)</f>
        <v>0</v>
      </c>
      <c r="BH172" s="205">
        <f>IF(N172="sníž. přenesená",J172,0)</f>
        <v>0</v>
      </c>
      <c r="BI172" s="205">
        <f>IF(N172="nulová",J172,0)</f>
        <v>0</v>
      </c>
      <c r="BJ172" s="18" t="s">
        <v>80</v>
      </c>
      <c r="BK172" s="205">
        <f>ROUND(I172*H172,2)</f>
        <v>0</v>
      </c>
      <c r="BL172" s="18" t="s">
        <v>212</v>
      </c>
      <c r="BM172" s="204" t="s">
        <v>1243</v>
      </c>
    </row>
    <row r="173" spans="1:65" s="2" customFormat="1" ht="19.5">
      <c r="A173" s="35"/>
      <c r="B173" s="36"/>
      <c r="C173" s="37"/>
      <c r="D173" s="208" t="s">
        <v>1104</v>
      </c>
      <c r="E173" s="37"/>
      <c r="F173" s="221" t="s">
        <v>6635</v>
      </c>
      <c r="G173" s="37"/>
      <c r="H173" s="37"/>
      <c r="I173" s="116"/>
      <c r="J173" s="37"/>
      <c r="K173" s="37"/>
      <c r="L173" s="40"/>
      <c r="M173" s="222"/>
      <c r="N173" s="223"/>
      <c r="O173" s="65"/>
      <c r="P173" s="65"/>
      <c r="Q173" s="65"/>
      <c r="R173" s="65"/>
      <c r="S173" s="65"/>
      <c r="T173" s="66"/>
      <c r="U173" s="35"/>
      <c r="V173" s="35"/>
      <c r="W173" s="35"/>
      <c r="X173" s="35"/>
      <c r="Y173" s="35"/>
      <c r="Z173" s="35"/>
      <c r="AA173" s="35"/>
      <c r="AB173" s="35"/>
      <c r="AC173" s="35"/>
      <c r="AD173" s="35"/>
      <c r="AE173" s="35"/>
      <c r="AT173" s="18" t="s">
        <v>1104</v>
      </c>
      <c r="AU173" s="18" t="s">
        <v>82</v>
      </c>
    </row>
    <row r="174" spans="1:65" s="2" customFormat="1" ht="16.5" customHeight="1">
      <c r="A174" s="35"/>
      <c r="B174" s="36"/>
      <c r="C174" s="193" t="s">
        <v>72</v>
      </c>
      <c r="D174" s="193" t="s">
        <v>208</v>
      </c>
      <c r="E174" s="194" t="s">
        <v>6693</v>
      </c>
      <c r="F174" s="195" t="s">
        <v>6694</v>
      </c>
      <c r="G174" s="196" t="s">
        <v>862</v>
      </c>
      <c r="H174" s="197">
        <v>8</v>
      </c>
      <c r="I174" s="198"/>
      <c r="J174" s="199">
        <f>ROUND(I174*H174,2)</f>
        <v>0</v>
      </c>
      <c r="K174" s="195" t="s">
        <v>19</v>
      </c>
      <c r="L174" s="40"/>
      <c r="M174" s="200" t="s">
        <v>19</v>
      </c>
      <c r="N174" s="201" t="s">
        <v>43</v>
      </c>
      <c r="O174" s="65"/>
      <c r="P174" s="202">
        <f>O174*H174</f>
        <v>0</v>
      </c>
      <c r="Q174" s="202">
        <v>0</v>
      </c>
      <c r="R174" s="202">
        <f>Q174*H174</f>
        <v>0</v>
      </c>
      <c r="S174" s="202">
        <v>0</v>
      </c>
      <c r="T174" s="203">
        <f>S174*H174</f>
        <v>0</v>
      </c>
      <c r="U174" s="35"/>
      <c r="V174" s="35"/>
      <c r="W174" s="35"/>
      <c r="X174" s="35"/>
      <c r="Y174" s="35"/>
      <c r="Z174" s="35"/>
      <c r="AA174" s="35"/>
      <c r="AB174" s="35"/>
      <c r="AC174" s="35"/>
      <c r="AD174" s="35"/>
      <c r="AE174" s="35"/>
      <c r="AR174" s="204" t="s">
        <v>212</v>
      </c>
      <c r="AT174" s="204" t="s">
        <v>208</v>
      </c>
      <c r="AU174" s="204" t="s">
        <v>82</v>
      </c>
      <c r="AY174" s="18" t="s">
        <v>206</v>
      </c>
      <c r="BE174" s="205">
        <f>IF(N174="základní",J174,0)</f>
        <v>0</v>
      </c>
      <c r="BF174" s="205">
        <f>IF(N174="snížená",J174,0)</f>
        <v>0</v>
      </c>
      <c r="BG174" s="205">
        <f>IF(N174="zákl. přenesená",J174,0)</f>
        <v>0</v>
      </c>
      <c r="BH174" s="205">
        <f>IF(N174="sníž. přenesená",J174,0)</f>
        <v>0</v>
      </c>
      <c r="BI174" s="205">
        <f>IF(N174="nulová",J174,0)</f>
        <v>0</v>
      </c>
      <c r="BJ174" s="18" t="s">
        <v>80</v>
      </c>
      <c r="BK174" s="205">
        <f>ROUND(I174*H174,2)</f>
        <v>0</v>
      </c>
      <c r="BL174" s="18" t="s">
        <v>212</v>
      </c>
      <c r="BM174" s="204" t="s">
        <v>304</v>
      </c>
    </row>
    <row r="175" spans="1:65" s="2" customFormat="1" ht="16.5" customHeight="1">
      <c r="A175" s="35"/>
      <c r="B175" s="36"/>
      <c r="C175" s="193" t="s">
        <v>72</v>
      </c>
      <c r="D175" s="193" t="s">
        <v>208</v>
      </c>
      <c r="E175" s="194" t="s">
        <v>6695</v>
      </c>
      <c r="F175" s="195" t="s">
        <v>6696</v>
      </c>
      <c r="G175" s="196" t="s">
        <v>887</v>
      </c>
      <c r="H175" s="197">
        <v>48</v>
      </c>
      <c r="I175" s="198"/>
      <c r="J175" s="199">
        <f>ROUND(I175*H175,2)</f>
        <v>0</v>
      </c>
      <c r="K175" s="195" t="s">
        <v>19</v>
      </c>
      <c r="L175" s="40"/>
      <c r="M175" s="200" t="s">
        <v>19</v>
      </c>
      <c r="N175" s="201" t="s">
        <v>43</v>
      </c>
      <c r="O175" s="65"/>
      <c r="P175" s="202">
        <f>O175*H175</f>
        <v>0</v>
      </c>
      <c r="Q175" s="202">
        <v>0</v>
      </c>
      <c r="R175" s="202">
        <f>Q175*H175</f>
        <v>0</v>
      </c>
      <c r="S175" s="202">
        <v>0</v>
      </c>
      <c r="T175" s="203">
        <f>S175*H175</f>
        <v>0</v>
      </c>
      <c r="U175" s="35"/>
      <c r="V175" s="35"/>
      <c r="W175" s="35"/>
      <c r="X175" s="35"/>
      <c r="Y175" s="35"/>
      <c r="Z175" s="35"/>
      <c r="AA175" s="35"/>
      <c r="AB175" s="35"/>
      <c r="AC175" s="35"/>
      <c r="AD175" s="35"/>
      <c r="AE175" s="35"/>
      <c r="AR175" s="204" t="s">
        <v>212</v>
      </c>
      <c r="AT175" s="204" t="s">
        <v>208</v>
      </c>
      <c r="AU175" s="204" t="s">
        <v>82</v>
      </c>
      <c r="AY175" s="18" t="s">
        <v>206</v>
      </c>
      <c r="BE175" s="205">
        <f>IF(N175="základní",J175,0)</f>
        <v>0</v>
      </c>
      <c r="BF175" s="205">
        <f>IF(N175="snížená",J175,0)</f>
        <v>0</v>
      </c>
      <c r="BG175" s="205">
        <f>IF(N175="zákl. přenesená",J175,0)</f>
        <v>0</v>
      </c>
      <c r="BH175" s="205">
        <f>IF(N175="sníž. přenesená",J175,0)</f>
        <v>0</v>
      </c>
      <c r="BI175" s="205">
        <f>IF(N175="nulová",J175,0)</f>
        <v>0</v>
      </c>
      <c r="BJ175" s="18" t="s">
        <v>80</v>
      </c>
      <c r="BK175" s="205">
        <f>ROUND(I175*H175,2)</f>
        <v>0</v>
      </c>
      <c r="BL175" s="18" t="s">
        <v>212</v>
      </c>
      <c r="BM175" s="204" t="s">
        <v>1254</v>
      </c>
    </row>
    <row r="176" spans="1:65" s="2" customFormat="1" ht="16.5" customHeight="1">
      <c r="A176" s="35"/>
      <c r="B176" s="36"/>
      <c r="C176" s="193" t="s">
        <v>72</v>
      </c>
      <c r="D176" s="193" t="s">
        <v>208</v>
      </c>
      <c r="E176" s="194" t="s">
        <v>6697</v>
      </c>
      <c r="F176" s="195" t="s">
        <v>6698</v>
      </c>
      <c r="G176" s="196" t="s">
        <v>862</v>
      </c>
      <c r="H176" s="197">
        <v>32</v>
      </c>
      <c r="I176" s="198"/>
      <c r="J176" s="199">
        <f>ROUND(I176*H176,2)</f>
        <v>0</v>
      </c>
      <c r="K176" s="195" t="s">
        <v>19</v>
      </c>
      <c r="L176" s="40"/>
      <c r="M176" s="200" t="s">
        <v>19</v>
      </c>
      <c r="N176" s="201" t="s">
        <v>43</v>
      </c>
      <c r="O176" s="65"/>
      <c r="P176" s="202">
        <f>O176*H176</f>
        <v>0</v>
      </c>
      <c r="Q176" s="202">
        <v>0</v>
      </c>
      <c r="R176" s="202">
        <f>Q176*H176</f>
        <v>0</v>
      </c>
      <c r="S176" s="202">
        <v>0</v>
      </c>
      <c r="T176" s="203">
        <f>S176*H176</f>
        <v>0</v>
      </c>
      <c r="U176" s="35"/>
      <c r="V176" s="35"/>
      <c r="W176" s="35"/>
      <c r="X176" s="35"/>
      <c r="Y176" s="35"/>
      <c r="Z176" s="35"/>
      <c r="AA176" s="35"/>
      <c r="AB176" s="35"/>
      <c r="AC176" s="35"/>
      <c r="AD176" s="35"/>
      <c r="AE176" s="35"/>
      <c r="AR176" s="204" t="s">
        <v>212</v>
      </c>
      <c r="AT176" s="204" t="s">
        <v>208</v>
      </c>
      <c r="AU176" s="204" t="s">
        <v>82</v>
      </c>
      <c r="AY176" s="18" t="s">
        <v>206</v>
      </c>
      <c r="BE176" s="205">
        <f>IF(N176="základní",J176,0)</f>
        <v>0</v>
      </c>
      <c r="BF176" s="205">
        <f>IF(N176="snížená",J176,0)</f>
        <v>0</v>
      </c>
      <c r="BG176" s="205">
        <f>IF(N176="zákl. přenesená",J176,0)</f>
        <v>0</v>
      </c>
      <c r="BH176" s="205">
        <f>IF(N176="sníž. přenesená",J176,0)</f>
        <v>0</v>
      </c>
      <c r="BI176" s="205">
        <f>IF(N176="nulová",J176,0)</f>
        <v>0</v>
      </c>
      <c r="BJ176" s="18" t="s">
        <v>80</v>
      </c>
      <c r="BK176" s="205">
        <f>ROUND(I176*H176,2)</f>
        <v>0</v>
      </c>
      <c r="BL176" s="18" t="s">
        <v>212</v>
      </c>
      <c r="BM176" s="204" t="s">
        <v>1260</v>
      </c>
    </row>
    <row r="177" spans="1:65" s="2" customFormat="1" ht="19.5">
      <c r="A177" s="35"/>
      <c r="B177" s="36"/>
      <c r="C177" s="37"/>
      <c r="D177" s="208" t="s">
        <v>1104</v>
      </c>
      <c r="E177" s="37"/>
      <c r="F177" s="221" t="s">
        <v>6686</v>
      </c>
      <c r="G177" s="37"/>
      <c r="H177" s="37"/>
      <c r="I177" s="116"/>
      <c r="J177" s="37"/>
      <c r="K177" s="37"/>
      <c r="L177" s="40"/>
      <c r="M177" s="222"/>
      <c r="N177" s="223"/>
      <c r="O177" s="65"/>
      <c r="P177" s="65"/>
      <c r="Q177" s="65"/>
      <c r="R177" s="65"/>
      <c r="S177" s="65"/>
      <c r="T177" s="66"/>
      <c r="U177" s="35"/>
      <c r="V177" s="35"/>
      <c r="W177" s="35"/>
      <c r="X177" s="35"/>
      <c r="Y177" s="35"/>
      <c r="Z177" s="35"/>
      <c r="AA177" s="35"/>
      <c r="AB177" s="35"/>
      <c r="AC177" s="35"/>
      <c r="AD177" s="35"/>
      <c r="AE177" s="35"/>
      <c r="AT177" s="18" t="s">
        <v>1104</v>
      </c>
      <c r="AU177" s="18" t="s">
        <v>82</v>
      </c>
    </row>
    <row r="178" spans="1:65" s="2" customFormat="1" ht="16.5" customHeight="1">
      <c r="A178" s="35"/>
      <c r="B178" s="36"/>
      <c r="C178" s="193" t="s">
        <v>72</v>
      </c>
      <c r="D178" s="193" t="s">
        <v>208</v>
      </c>
      <c r="E178" s="194" t="s">
        <v>6699</v>
      </c>
      <c r="F178" s="195" t="s">
        <v>6700</v>
      </c>
      <c r="G178" s="196" t="s">
        <v>862</v>
      </c>
      <c r="H178" s="197">
        <v>16</v>
      </c>
      <c r="I178" s="198"/>
      <c r="J178" s="199">
        <f>ROUND(I178*H178,2)</f>
        <v>0</v>
      </c>
      <c r="K178" s="195" t="s">
        <v>19</v>
      </c>
      <c r="L178" s="40"/>
      <c r="M178" s="200" t="s">
        <v>19</v>
      </c>
      <c r="N178" s="201" t="s">
        <v>43</v>
      </c>
      <c r="O178" s="65"/>
      <c r="P178" s="202">
        <f>O178*H178</f>
        <v>0</v>
      </c>
      <c r="Q178" s="202">
        <v>0</v>
      </c>
      <c r="R178" s="202">
        <f>Q178*H178</f>
        <v>0</v>
      </c>
      <c r="S178" s="202">
        <v>0</v>
      </c>
      <c r="T178" s="203">
        <f>S178*H178</f>
        <v>0</v>
      </c>
      <c r="U178" s="35"/>
      <c r="V178" s="35"/>
      <c r="W178" s="35"/>
      <c r="X178" s="35"/>
      <c r="Y178" s="35"/>
      <c r="Z178" s="35"/>
      <c r="AA178" s="35"/>
      <c r="AB178" s="35"/>
      <c r="AC178" s="35"/>
      <c r="AD178" s="35"/>
      <c r="AE178" s="35"/>
      <c r="AR178" s="204" t="s">
        <v>212</v>
      </c>
      <c r="AT178" s="204" t="s">
        <v>208</v>
      </c>
      <c r="AU178" s="204" t="s">
        <v>82</v>
      </c>
      <c r="AY178" s="18" t="s">
        <v>206</v>
      </c>
      <c r="BE178" s="205">
        <f>IF(N178="základní",J178,0)</f>
        <v>0</v>
      </c>
      <c r="BF178" s="205">
        <f>IF(N178="snížená",J178,0)</f>
        <v>0</v>
      </c>
      <c r="BG178" s="205">
        <f>IF(N178="zákl. přenesená",J178,0)</f>
        <v>0</v>
      </c>
      <c r="BH178" s="205">
        <f>IF(N178="sníž. přenesená",J178,0)</f>
        <v>0</v>
      </c>
      <c r="BI178" s="205">
        <f>IF(N178="nulová",J178,0)</f>
        <v>0</v>
      </c>
      <c r="BJ178" s="18" t="s">
        <v>80</v>
      </c>
      <c r="BK178" s="205">
        <f>ROUND(I178*H178,2)</f>
        <v>0</v>
      </c>
      <c r="BL178" s="18" t="s">
        <v>212</v>
      </c>
      <c r="BM178" s="204" t="s">
        <v>1266</v>
      </c>
    </row>
    <row r="179" spans="1:65" s="2" customFormat="1" ht="19.5">
      <c r="A179" s="35"/>
      <c r="B179" s="36"/>
      <c r="C179" s="37"/>
      <c r="D179" s="208" t="s">
        <v>1104</v>
      </c>
      <c r="E179" s="37"/>
      <c r="F179" s="221" t="s">
        <v>6686</v>
      </c>
      <c r="G179" s="37"/>
      <c r="H179" s="37"/>
      <c r="I179" s="116"/>
      <c r="J179" s="37"/>
      <c r="K179" s="37"/>
      <c r="L179" s="40"/>
      <c r="M179" s="222"/>
      <c r="N179" s="223"/>
      <c r="O179" s="65"/>
      <c r="P179" s="65"/>
      <c r="Q179" s="65"/>
      <c r="R179" s="65"/>
      <c r="S179" s="65"/>
      <c r="T179" s="66"/>
      <c r="U179" s="35"/>
      <c r="V179" s="35"/>
      <c r="W179" s="35"/>
      <c r="X179" s="35"/>
      <c r="Y179" s="35"/>
      <c r="Z179" s="35"/>
      <c r="AA179" s="35"/>
      <c r="AB179" s="35"/>
      <c r="AC179" s="35"/>
      <c r="AD179" s="35"/>
      <c r="AE179" s="35"/>
      <c r="AT179" s="18" t="s">
        <v>1104</v>
      </c>
      <c r="AU179" s="18" t="s">
        <v>82</v>
      </c>
    </row>
    <row r="180" spans="1:65" s="2" customFormat="1" ht="16.5" customHeight="1">
      <c r="A180" s="35"/>
      <c r="B180" s="36"/>
      <c r="C180" s="193" t="s">
        <v>72</v>
      </c>
      <c r="D180" s="193" t="s">
        <v>208</v>
      </c>
      <c r="E180" s="194" t="s">
        <v>6701</v>
      </c>
      <c r="F180" s="195" t="s">
        <v>6702</v>
      </c>
      <c r="G180" s="196" t="s">
        <v>862</v>
      </c>
      <c r="H180" s="197">
        <v>8</v>
      </c>
      <c r="I180" s="198"/>
      <c r="J180" s="199">
        <f>ROUND(I180*H180,2)</f>
        <v>0</v>
      </c>
      <c r="K180" s="195" t="s">
        <v>19</v>
      </c>
      <c r="L180" s="40"/>
      <c r="M180" s="200" t="s">
        <v>19</v>
      </c>
      <c r="N180" s="201" t="s">
        <v>43</v>
      </c>
      <c r="O180" s="65"/>
      <c r="P180" s="202">
        <f>O180*H180</f>
        <v>0</v>
      </c>
      <c r="Q180" s="202">
        <v>0</v>
      </c>
      <c r="R180" s="202">
        <f>Q180*H180</f>
        <v>0</v>
      </c>
      <c r="S180" s="202">
        <v>0</v>
      </c>
      <c r="T180" s="203">
        <f>S180*H180</f>
        <v>0</v>
      </c>
      <c r="U180" s="35"/>
      <c r="V180" s="35"/>
      <c r="W180" s="35"/>
      <c r="X180" s="35"/>
      <c r="Y180" s="35"/>
      <c r="Z180" s="35"/>
      <c r="AA180" s="35"/>
      <c r="AB180" s="35"/>
      <c r="AC180" s="35"/>
      <c r="AD180" s="35"/>
      <c r="AE180" s="35"/>
      <c r="AR180" s="204" t="s">
        <v>212</v>
      </c>
      <c r="AT180" s="204" t="s">
        <v>208</v>
      </c>
      <c r="AU180" s="204" t="s">
        <v>82</v>
      </c>
      <c r="AY180" s="18" t="s">
        <v>206</v>
      </c>
      <c r="BE180" s="205">
        <f>IF(N180="základní",J180,0)</f>
        <v>0</v>
      </c>
      <c r="BF180" s="205">
        <f>IF(N180="snížená",J180,0)</f>
        <v>0</v>
      </c>
      <c r="BG180" s="205">
        <f>IF(N180="zákl. přenesená",J180,0)</f>
        <v>0</v>
      </c>
      <c r="BH180" s="205">
        <f>IF(N180="sníž. přenesená",J180,0)</f>
        <v>0</v>
      </c>
      <c r="BI180" s="205">
        <f>IF(N180="nulová",J180,0)</f>
        <v>0</v>
      </c>
      <c r="BJ180" s="18" t="s">
        <v>80</v>
      </c>
      <c r="BK180" s="205">
        <f>ROUND(I180*H180,2)</f>
        <v>0</v>
      </c>
      <c r="BL180" s="18" t="s">
        <v>212</v>
      </c>
      <c r="BM180" s="204" t="s">
        <v>1272</v>
      </c>
    </row>
    <row r="181" spans="1:65" s="2" customFormat="1" ht="19.5">
      <c r="A181" s="35"/>
      <c r="B181" s="36"/>
      <c r="C181" s="37"/>
      <c r="D181" s="208" t="s">
        <v>1104</v>
      </c>
      <c r="E181" s="37"/>
      <c r="F181" s="221" t="s">
        <v>6703</v>
      </c>
      <c r="G181" s="37"/>
      <c r="H181" s="37"/>
      <c r="I181" s="116"/>
      <c r="J181" s="37"/>
      <c r="K181" s="37"/>
      <c r="L181" s="40"/>
      <c r="M181" s="222"/>
      <c r="N181" s="223"/>
      <c r="O181" s="65"/>
      <c r="P181" s="65"/>
      <c r="Q181" s="65"/>
      <c r="R181" s="65"/>
      <c r="S181" s="65"/>
      <c r="T181" s="66"/>
      <c r="U181" s="35"/>
      <c r="V181" s="35"/>
      <c r="W181" s="35"/>
      <c r="X181" s="35"/>
      <c r="Y181" s="35"/>
      <c r="Z181" s="35"/>
      <c r="AA181" s="35"/>
      <c r="AB181" s="35"/>
      <c r="AC181" s="35"/>
      <c r="AD181" s="35"/>
      <c r="AE181" s="35"/>
      <c r="AT181" s="18" t="s">
        <v>1104</v>
      </c>
      <c r="AU181" s="18" t="s">
        <v>82</v>
      </c>
    </row>
    <row r="182" spans="1:65" s="2" customFormat="1" ht="16.5" customHeight="1">
      <c r="A182" s="35"/>
      <c r="B182" s="36"/>
      <c r="C182" s="193" t="s">
        <v>72</v>
      </c>
      <c r="D182" s="193" t="s">
        <v>208</v>
      </c>
      <c r="E182" s="194" t="s">
        <v>6628</v>
      </c>
      <c r="F182" s="195" t="s">
        <v>6624</v>
      </c>
      <c r="G182" s="196" t="s">
        <v>220</v>
      </c>
      <c r="H182" s="197">
        <v>200</v>
      </c>
      <c r="I182" s="198"/>
      <c r="J182" s="199">
        <f>ROUND(I182*H182,2)</f>
        <v>0</v>
      </c>
      <c r="K182" s="195" t="s">
        <v>19</v>
      </c>
      <c r="L182" s="40"/>
      <c r="M182" s="200" t="s">
        <v>19</v>
      </c>
      <c r="N182" s="201" t="s">
        <v>43</v>
      </c>
      <c r="O182" s="65"/>
      <c r="P182" s="202">
        <f>O182*H182</f>
        <v>0</v>
      </c>
      <c r="Q182" s="202">
        <v>0</v>
      </c>
      <c r="R182" s="202">
        <f>Q182*H182</f>
        <v>0</v>
      </c>
      <c r="S182" s="202">
        <v>0</v>
      </c>
      <c r="T182" s="203">
        <f>S182*H182</f>
        <v>0</v>
      </c>
      <c r="U182" s="35"/>
      <c r="V182" s="35"/>
      <c r="W182" s="35"/>
      <c r="X182" s="35"/>
      <c r="Y182" s="35"/>
      <c r="Z182" s="35"/>
      <c r="AA182" s="35"/>
      <c r="AB182" s="35"/>
      <c r="AC182" s="35"/>
      <c r="AD182" s="35"/>
      <c r="AE182" s="35"/>
      <c r="AR182" s="204" t="s">
        <v>212</v>
      </c>
      <c r="AT182" s="204" t="s">
        <v>208</v>
      </c>
      <c r="AU182" s="204" t="s">
        <v>82</v>
      </c>
      <c r="AY182" s="18" t="s">
        <v>206</v>
      </c>
      <c r="BE182" s="205">
        <f>IF(N182="základní",J182,0)</f>
        <v>0</v>
      </c>
      <c r="BF182" s="205">
        <f>IF(N182="snížená",J182,0)</f>
        <v>0</v>
      </c>
      <c r="BG182" s="205">
        <f>IF(N182="zákl. přenesená",J182,0)</f>
        <v>0</v>
      </c>
      <c r="BH182" s="205">
        <f>IF(N182="sníž. přenesená",J182,0)</f>
        <v>0</v>
      </c>
      <c r="BI182" s="205">
        <f>IF(N182="nulová",J182,0)</f>
        <v>0</v>
      </c>
      <c r="BJ182" s="18" t="s">
        <v>80</v>
      </c>
      <c r="BK182" s="205">
        <f>ROUND(I182*H182,2)</f>
        <v>0</v>
      </c>
      <c r="BL182" s="18" t="s">
        <v>212</v>
      </c>
      <c r="BM182" s="204" t="s">
        <v>1278</v>
      </c>
    </row>
    <row r="183" spans="1:65" s="2" customFormat="1" ht="19.5">
      <c r="A183" s="35"/>
      <c r="B183" s="36"/>
      <c r="C183" s="37"/>
      <c r="D183" s="208" t="s">
        <v>1104</v>
      </c>
      <c r="E183" s="37"/>
      <c r="F183" s="221" t="s">
        <v>6629</v>
      </c>
      <c r="G183" s="37"/>
      <c r="H183" s="37"/>
      <c r="I183" s="116"/>
      <c r="J183" s="37"/>
      <c r="K183" s="37"/>
      <c r="L183" s="40"/>
      <c r="M183" s="222"/>
      <c r="N183" s="223"/>
      <c r="O183" s="65"/>
      <c r="P183" s="65"/>
      <c r="Q183" s="65"/>
      <c r="R183" s="65"/>
      <c r="S183" s="65"/>
      <c r="T183" s="66"/>
      <c r="U183" s="35"/>
      <c r="V183" s="35"/>
      <c r="W183" s="35"/>
      <c r="X183" s="35"/>
      <c r="Y183" s="35"/>
      <c r="Z183" s="35"/>
      <c r="AA183" s="35"/>
      <c r="AB183" s="35"/>
      <c r="AC183" s="35"/>
      <c r="AD183" s="35"/>
      <c r="AE183" s="35"/>
      <c r="AT183" s="18" t="s">
        <v>1104</v>
      </c>
      <c r="AU183" s="18" t="s">
        <v>82</v>
      </c>
    </row>
    <row r="184" spans="1:65" s="2" customFormat="1" ht="16.5" customHeight="1">
      <c r="A184" s="35"/>
      <c r="B184" s="36"/>
      <c r="C184" s="193" t="s">
        <v>72</v>
      </c>
      <c r="D184" s="193" t="s">
        <v>208</v>
      </c>
      <c r="E184" s="194" t="s">
        <v>6677</v>
      </c>
      <c r="F184" s="195" t="s">
        <v>6678</v>
      </c>
      <c r="G184" s="196" t="s">
        <v>887</v>
      </c>
      <c r="H184" s="197">
        <v>1</v>
      </c>
      <c r="I184" s="198"/>
      <c r="J184" s="199">
        <f>ROUND(I184*H184,2)</f>
        <v>0</v>
      </c>
      <c r="K184" s="195" t="s">
        <v>19</v>
      </c>
      <c r="L184" s="40"/>
      <c r="M184" s="200" t="s">
        <v>19</v>
      </c>
      <c r="N184" s="201" t="s">
        <v>43</v>
      </c>
      <c r="O184" s="65"/>
      <c r="P184" s="202">
        <f>O184*H184</f>
        <v>0</v>
      </c>
      <c r="Q184" s="202">
        <v>0</v>
      </c>
      <c r="R184" s="202">
        <f>Q184*H184</f>
        <v>0</v>
      </c>
      <c r="S184" s="202">
        <v>0</v>
      </c>
      <c r="T184" s="203">
        <f>S184*H184</f>
        <v>0</v>
      </c>
      <c r="U184" s="35"/>
      <c r="V184" s="35"/>
      <c r="W184" s="35"/>
      <c r="X184" s="35"/>
      <c r="Y184" s="35"/>
      <c r="Z184" s="35"/>
      <c r="AA184" s="35"/>
      <c r="AB184" s="35"/>
      <c r="AC184" s="35"/>
      <c r="AD184" s="35"/>
      <c r="AE184" s="35"/>
      <c r="AR184" s="204" t="s">
        <v>212</v>
      </c>
      <c r="AT184" s="204" t="s">
        <v>208</v>
      </c>
      <c r="AU184" s="204" t="s">
        <v>82</v>
      </c>
      <c r="AY184" s="18" t="s">
        <v>206</v>
      </c>
      <c r="BE184" s="205">
        <f>IF(N184="základní",J184,0)</f>
        <v>0</v>
      </c>
      <c r="BF184" s="205">
        <f>IF(N184="snížená",J184,0)</f>
        <v>0</v>
      </c>
      <c r="BG184" s="205">
        <f>IF(N184="zákl. přenesená",J184,0)</f>
        <v>0</v>
      </c>
      <c r="BH184" s="205">
        <f>IF(N184="sníž. přenesená",J184,0)</f>
        <v>0</v>
      </c>
      <c r="BI184" s="205">
        <f>IF(N184="nulová",J184,0)</f>
        <v>0</v>
      </c>
      <c r="BJ184" s="18" t="s">
        <v>80</v>
      </c>
      <c r="BK184" s="205">
        <f>ROUND(I184*H184,2)</f>
        <v>0</v>
      </c>
      <c r="BL184" s="18" t="s">
        <v>212</v>
      </c>
      <c r="BM184" s="204" t="s">
        <v>1284</v>
      </c>
    </row>
    <row r="185" spans="1:65" s="12" customFormat="1" ht="22.9" customHeight="1">
      <c r="B185" s="177"/>
      <c r="C185" s="178"/>
      <c r="D185" s="179" t="s">
        <v>71</v>
      </c>
      <c r="E185" s="191" t="s">
        <v>1493</v>
      </c>
      <c r="F185" s="191" t="s">
        <v>6704</v>
      </c>
      <c r="G185" s="178"/>
      <c r="H185" s="178"/>
      <c r="I185" s="181"/>
      <c r="J185" s="192">
        <f>BK185</f>
        <v>0</v>
      </c>
      <c r="K185" s="178"/>
      <c r="L185" s="183"/>
      <c r="M185" s="184"/>
      <c r="N185" s="185"/>
      <c r="O185" s="185"/>
      <c r="P185" s="186">
        <f>SUM(P186:P371)</f>
        <v>0</v>
      </c>
      <c r="Q185" s="185"/>
      <c r="R185" s="186">
        <f>SUM(R186:R371)</f>
        <v>0</v>
      </c>
      <c r="S185" s="185"/>
      <c r="T185" s="187">
        <f>SUM(T186:T371)</f>
        <v>0</v>
      </c>
      <c r="AR185" s="188" t="s">
        <v>80</v>
      </c>
      <c r="AT185" s="189" t="s">
        <v>71</v>
      </c>
      <c r="AU185" s="189" t="s">
        <v>80</v>
      </c>
      <c r="AY185" s="188" t="s">
        <v>206</v>
      </c>
      <c r="BK185" s="190">
        <f>SUM(BK186:BK371)</f>
        <v>0</v>
      </c>
    </row>
    <row r="186" spans="1:65" s="2" customFormat="1" ht="16.5" customHeight="1">
      <c r="A186" s="35"/>
      <c r="B186" s="36"/>
      <c r="C186" s="193" t="s">
        <v>72</v>
      </c>
      <c r="D186" s="193" t="s">
        <v>208</v>
      </c>
      <c r="E186" s="194" t="s">
        <v>6705</v>
      </c>
      <c r="F186" s="195" t="s">
        <v>6706</v>
      </c>
      <c r="G186" s="196" t="s">
        <v>220</v>
      </c>
      <c r="H186" s="197">
        <v>400</v>
      </c>
      <c r="I186" s="198"/>
      <c r="J186" s="199">
        <f>ROUND(I186*H186,2)</f>
        <v>0</v>
      </c>
      <c r="K186" s="195" t="s">
        <v>19</v>
      </c>
      <c r="L186" s="40"/>
      <c r="M186" s="200" t="s">
        <v>19</v>
      </c>
      <c r="N186" s="201" t="s">
        <v>43</v>
      </c>
      <c r="O186" s="65"/>
      <c r="P186" s="202">
        <f>O186*H186</f>
        <v>0</v>
      </c>
      <c r="Q186" s="202">
        <v>0</v>
      </c>
      <c r="R186" s="202">
        <f>Q186*H186</f>
        <v>0</v>
      </c>
      <c r="S186" s="202">
        <v>0</v>
      </c>
      <c r="T186" s="203">
        <f>S186*H186</f>
        <v>0</v>
      </c>
      <c r="U186" s="35"/>
      <c r="V186" s="35"/>
      <c r="W186" s="35"/>
      <c r="X186" s="35"/>
      <c r="Y186" s="35"/>
      <c r="Z186" s="35"/>
      <c r="AA186" s="35"/>
      <c r="AB186" s="35"/>
      <c r="AC186" s="35"/>
      <c r="AD186" s="35"/>
      <c r="AE186" s="35"/>
      <c r="AR186" s="204" t="s">
        <v>212</v>
      </c>
      <c r="AT186" s="204" t="s">
        <v>208</v>
      </c>
      <c r="AU186" s="204" t="s">
        <v>82</v>
      </c>
      <c r="AY186" s="18" t="s">
        <v>206</v>
      </c>
      <c r="BE186" s="205">
        <f>IF(N186="základní",J186,0)</f>
        <v>0</v>
      </c>
      <c r="BF186" s="205">
        <f>IF(N186="snížená",J186,0)</f>
        <v>0</v>
      </c>
      <c r="BG186" s="205">
        <f>IF(N186="zákl. přenesená",J186,0)</f>
        <v>0</v>
      </c>
      <c r="BH186" s="205">
        <f>IF(N186="sníž. přenesená",J186,0)</f>
        <v>0</v>
      </c>
      <c r="BI186" s="205">
        <f>IF(N186="nulová",J186,0)</f>
        <v>0</v>
      </c>
      <c r="BJ186" s="18" t="s">
        <v>80</v>
      </c>
      <c r="BK186" s="205">
        <f>ROUND(I186*H186,2)</f>
        <v>0</v>
      </c>
      <c r="BL186" s="18" t="s">
        <v>212</v>
      </c>
      <c r="BM186" s="204" t="s">
        <v>2194</v>
      </c>
    </row>
    <row r="187" spans="1:65" s="2" customFormat="1" ht="19.5">
      <c r="A187" s="35"/>
      <c r="B187" s="36"/>
      <c r="C187" s="37"/>
      <c r="D187" s="208" t="s">
        <v>1104</v>
      </c>
      <c r="E187" s="37"/>
      <c r="F187" s="221" t="s">
        <v>6707</v>
      </c>
      <c r="G187" s="37"/>
      <c r="H187" s="37"/>
      <c r="I187" s="116"/>
      <c r="J187" s="37"/>
      <c r="K187" s="37"/>
      <c r="L187" s="40"/>
      <c r="M187" s="222"/>
      <c r="N187" s="223"/>
      <c r="O187" s="65"/>
      <c r="P187" s="65"/>
      <c r="Q187" s="65"/>
      <c r="R187" s="65"/>
      <c r="S187" s="65"/>
      <c r="T187" s="66"/>
      <c r="U187" s="35"/>
      <c r="V187" s="35"/>
      <c r="W187" s="35"/>
      <c r="X187" s="35"/>
      <c r="Y187" s="35"/>
      <c r="Z187" s="35"/>
      <c r="AA187" s="35"/>
      <c r="AB187" s="35"/>
      <c r="AC187" s="35"/>
      <c r="AD187" s="35"/>
      <c r="AE187" s="35"/>
      <c r="AT187" s="18" t="s">
        <v>1104</v>
      </c>
      <c r="AU187" s="18" t="s">
        <v>82</v>
      </c>
    </row>
    <row r="188" spans="1:65" s="2" customFormat="1" ht="16.5" customHeight="1">
      <c r="A188" s="35"/>
      <c r="B188" s="36"/>
      <c r="C188" s="193" t="s">
        <v>72</v>
      </c>
      <c r="D188" s="193" t="s">
        <v>208</v>
      </c>
      <c r="E188" s="194" t="s">
        <v>6708</v>
      </c>
      <c r="F188" s="195" t="s">
        <v>6709</v>
      </c>
      <c r="G188" s="196" t="s">
        <v>220</v>
      </c>
      <c r="H188" s="197">
        <v>200</v>
      </c>
      <c r="I188" s="198"/>
      <c r="J188" s="199">
        <f>ROUND(I188*H188,2)</f>
        <v>0</v>
      </c>
      <c r="K188" s="195" t="s">
        <v>19</v>
      </c>
      <c r="L188" s="40"/>
      <c r="M188" s="200" t="s">
        <v>19</v>
      </c>
      <c r="N188" s="201" t="s">
        <v>43</v>
      </c>
      <c r="O188" s="65"/>
      <c r="P188" s="202">
        <f>O188*H188</f>
        <v>0</v>
      </c>
      <c r="Q188" s="202">
        <v>0</v>
      </c>
      <c r="R188" s="202">
        <f>Q188*H188</f>
        <v>0</v>
      </c>
      <c r="S188" s="202">
        <v>0</v>
      </c>
      <c r="T188" s="203">
        <f>S188*H188</f>
        <v>0</v>
      </c>
      <c r="U188" s="35"/>
      <c r="V188" s="35"/>
      <c r="W188" s="35"/>
      <c r="X188" s="35"/>
      <c r="Y188" s="35"/>
      <c r="Z188" s="35"/>
      <c r="AA188" s="35"/>
      <c r="AB188" s="35"/>
      <c r="AC188" s="35"/>
      <c r="AD188" s="35"/>
      <c r="AE188" s="35"/>
      <c r="AR188" s="204" t="s">
        <v>212</v>
      </c>
      <c r="AT188" s="204" t="s">
        <v>208</v>
      </c>
      <c r="AU188" s="204" t="s">
        <v>82</v>
      </c>
      <c r="AY188" s="18" t="s">
        <v>206</v>
      </c>
      <c r="BE188" s="205">
        <f>IF(N188="základní",J188,0)</f>
        <v>0</v>
      </c>
      <c r="BF188" s="205">
        <f>IF(N188="snížená",J188,0)</f>
        <v>0</v>
      </c>
      <c r="BG188" s="205">
        <f>IF(N188="zákl. přenesená",J188,0)</f>
        <v>0</v>
      </c>
      <c r="BH188" s="205">
        <f>IF(N188="sníž. přenesená",J188,0)</f>
        <v>0</v>
      </c>
      <c r="BI188" s="205">
        <f>IF(N188="nulová",J188,0)</f>
        <v>0</v>
      </c>
      <c r="BJ188" s="18" t="s">
        <v>80</v>
      </c>
      <c r="BK188" s="205">
        <f>ROUND(I188*H188,2)</f>
        <v>0</v>
      </c>
      <c r="BL188" s="18" t="s">
        <v>212</v>
      </c>
      <c r="BM188" s="204" t="s">
        <v>2202</v>
      </c>
    </row>
    <row r="189" spans="1:65" s="2" customFormat="1" ht="19.5">
      <c r="A189" s="35"/>
      <c r="B189" s="36"/>
      <c r="C189" s="37"/>
      <c r="D189" s="208" t="s">
        <v>1104</v>
      </c>
      <c r="E189" s="37"/>
      <c r="F189" s="221" t="s">
        <v>6707</v>
      </c>
      <c r="G189" s="37"/>
      <c r="H189" s="37"/>
      <c r="I189" s="116"/>
      <c r="J189" s="37"/>
      <c r="K189" s="37"/>
      <c r="L189" s="40"/>
      <c r="M189" s="222"/>
      <c r="N189" s="223"/>
      <c r="O189" s="65"/>
      <c r="P189" s="65"/>
      <c r="Q189" s="65"/>
      <c r="R189" s="65"/>
      <c r="S189" s="65"/>
      <c r="T189" s="66"/>
      <c r="U189" s="35"/>
      <c r="V189" s="35"/>
      <c r="W189" s="35"/>
      <c r="X189" s="35"/>
      <c r="Y189" s="35"/>
      <c r="Z189" s="35"/>
      <c r="AA189" s="35"/>
      <c r="AB189" s="35"/>
      <c r="AC189" s="35"/>
      <c r="AD189" s="35"/>
      <c r="AE189" s="35"/>
      <c r="AT189" s="18" t="s">
        <v>1104</v>
      </c>
      <c r="AU189" s="18" t="s">
        <v>82</v>
      </c>
    </row>
    <row r="190" spans="1:65" s="2" customFormat="1" ht="16.5" customHeight="1">
      <c r="A190" s="35"/>
      <c r="B190" s="36"/>
      <c r="C190" s="193" t="s">
        <v>72</v>
      </c>
      <c r="D190" s="193" t="s">
        <v>208</v>
      </c>
      <c r="E190" s="194" t="s">
        <v>6710</v>
      </c>
      <c r="F190" s="195" t="s">
        <v>6711</v>
      </c>
      <c r="G190" s="196" t="s">
        <v>220</v>
      </c>
      <c r="H190" s="197">
        <v>10</v>
      </c>
      <c r="I190" s="198"/>
      <c r="J190" s="199">
        <f>ROUND(I190*H190,2)</f>
        <v>0</v>
      </c>
      <c r="K190" s="195" t="s">
        <v>19</v>
      </c>
      <c r="L190" s="40"/>
      <c r="M190" s="200" t="s">
        <v>19</v>
      </c>
      <c r="N190" s="201" t="s">
        <v>43</v>
      </c>
      <c r="O190" s="65"/>
      <c r="P190" s="202">
        <f>O190*H190</f>
        <v>0</v>
      </c>
      <c r="Q190" s="202">
        <v>0</v>
      </c>
      <c r="R190" s="202">
        <f>Q190*H190</f>
        <v>0</v>
      </c>
      <c r="S190" s="202">
        <v>0</v>
      </c>
      <c r="T190" s="203">
        <f>S190*H190</f>
        <v>0</v>
      </c>
      <c r="U190" s="35"/>
      <c r="V190" s="35"/>
      <c r="W190" s="35"/>
      <c r="X190" s="35"/>
      <c r="Y190" s="35"/>
      <c r="Z190" s="35"/>
      <c r="AA190" s="35"/>
      <c r="AB190" s="35"/>
      <c r="AC190" s="35"/>
      <c r="AD190" s="35"/>
      <c r="AE190" s="35"/>
      <c r="AR190" s="204" t="s">
        <v>212</v>
      </c>
      <c r="AT190" s="204" t="s">
        <v>208</v>
      </c>
      <c r="AU190" s="204" t="s">
        <v>82</v>
      </c>
      <c r="AY190" s="18" t="s">
        <v>206</v>
      </c>
      <c r="BE190" s="205">
        <f>IF(N190="základní",J190,0)</f>
        <v>0</v>
      </c>
      <c r="BF190" s="205">
        <f>IF(N190="snížená",J190,0)</f>
        <v>0</v>
      </c>
      <c r="BG190" s="205">
        <f>IF(N190="zákl. přenesená",J190,0)</f>
        <v>0</v>
      </c>
      <c r="BH190" s="205">
        <f>IF(N190="sníž. přenesená",J190,0)</f>
        <v>0</v>
      </c>
      <c r="BI190" s="205">
        <f>IF(N190="nulová",J190,0)</f>
        <v>0</v>
      </c>
      <c r="BJ190" s="18" t="s">
        <v>80</v>
      </c>
      <c r="BK190" s="205">
        <f>ROUND(I190*H190,2)</f>
        <v>0</v>
      </c>
      <c r="BL190" s="18" t="s">
        <v>212</v>
      </c>
      <c r="BM190" s="204" t="s">
        <v>2210</v>
      </c>
    </row>
    <row r="191" spans="1:65" s="2" customFormat="1" ht="19.5">
      <c r="A191" s="35"/>
      <c r="B191" s="36"/>
      <c r="C191" s="37"/>
      <c r="D191" s="208" t="s">
        <v>1104</v>
      </c>
      <c r="E191" s="37"/>
      <c r="F191" s="221" t="s">
        <v>6712</v>
      </c>
      <c r="G191" s="37"/>
      <c r="H191" s="37"/>
      <c r="I191" s="116"/>
      <c r="J191" s="37"/>
      <c r="K191" s="37"/>
      <c r="L191" s="40"/>
      <c r="M191" s="222"/>
      <c r="N191" s="223"/>
      <c r="O191" s="65"/>
      <c r="P191" s="65"/>
      <c r="Q191" s="65"/>
      <c r="R191" s="65"/>
      <c r="S191" s="65"/>
      <c r="T191" s="66"/>
      <c r="U191" s="35"/>
      <c r="V191" s="35"/>
      <c r="W191" s="35"/>
      <c r="X191" s="35"/>
      <c r="Y191" s="35"/>
      <c r="Z191" s="35"/>
      <c r="AA191" s="35"/>
      <c r="AB191" s="35"/>
      <c r="AC191" s="35"/>
      <c r="AD191" s="35"/>
      <c r="AE191" s="35"/>
      <c r="AT191" s="18" t="s">
        <v>1104</v>
      </c>
      <c r="AU191" s="18" t="s">
        <v>82</v>
      </c>
    </row>
    <row r="192" spans="1:65" s="2" customFormat="1" ht="16.5" customHeight="1">
      <c r="A192" s="35"/>
      <c r="B192" s="36"/>
      <c r="C192" s="193" t="s">
        <v>72</v>
      </c>
      <c r="D192" s="193" t="s">
        <v>208</v>
      </c>
      <c r="E192" s="194" t="s">
        <v>6713</v>
      </c>
      <c r="F192" s="195" t="s">
        <v>6714</v>
      </c>
      <c r="G192" s="196" t="s">
        <v>220</v>
      </c>
      <c r="H192" s="197">
        <v>150</v>
      </c>
      <c r="I192" s="198"/>
      <c r="J192" s="199">
        <f>ROUND(I192*H192,2)</f>
        <v>0</v>
      </c>
      <c r="K192" s="195" t="s">
        <v>19</v>
      </c>
      <c r="L192" s="40"/>
      <c r="M192" s="200" t="s">
        <v>19</v>
      </c>
      <c r="N192" s="201" t="s">
        <v>43</v>
      </c>
      <c r="O192" s="65"/>
      <c r="P192" s="202">
        <f>O192*H192</f>
        <v>0</v>
      </c>
      <c r="Q192" s="202">
        <v>0</v>
      </c>
      <c r="R192" s="202">
        <f>Q192*H192</f>
        <v>0</v>
      </c>
      <c r="S192" s="202">
        <v>0</v>
      </c>
      <c r="T192" s="203">
        <f>S192*H192</f>
        <v>0</v>
      </c>
      <c r="U192" s="35"/>
      <c r="V192" s="35"/>
      <c r="W192" s="35"/>
      <c r="X192" s="35"/>
      <c r="Y192" s="35"/>
      <c r="Z192" s="35"/>
      <c r="AA192" s="35"/>
      <c r="AB192" s="35"/>
      <c r="AC192" s="35"/>
      <c r="AD192" s="35"/>
      <c r="AE192" s="35"/>
      <c r="AR192" s="204" t="s">
        <v>212</v>
      </c>
      <c r="AT192" s="204" t="s">
        <v>208</v>
      </c>
      <c r="AU192" s="204" t="s">
        <v>82</v>
      </c>
      <c r="AY192" s="18" t="s">
        <v>206</v>
      </c>
      <c r="BE192" s="205">
        <f>IF(N192="základní",J192,0)</f>
        <v>0</v>
      </c>
      <c r="BF192" s="205">
        <f>IF(N192="snížená",J192,0)</f>
        <v>0</v>
      </c>
      <c r="BG192" s="205">
        <f>IF(N192="zákl. přenesená",J192,0)</f>
        <v>0</v>
      </c>
      <c r="BH192" s="205">
        <f>IF(N192="sníž. přenesená",J192,0)</f>
        <v>0</v>
      </c>
      <c r="BI192" s="205">
        <f>IF(N192="nulová",J192,0)</f>
        <v>0</v>
      </c>
      <c r="BJ192" s="18" t="s">
        <v>80</v>
      </c>
      <c r="BK192" s="205">
        <f>ROUND(I192*H192,2)</f>
        <v>0</v>
      </c>
      <c r="BL192" s="18" t="s">
        <v>212</v>
      </c>
      <c r="BM192" s="204" t="s">
        <v>2219</v>
      </c>
    </row>
    <row r="193" spans="1:65" s="2" customFormat="1" ht="19.5">
      <c r="A193" s="35"/>
      <c r="B193" s="36"/>
      <c r="C193" s="37"/>
      <c r="D193" s="208" t="s">
        <v>1104</v>
      </c>
      <c r="E193" s="37"/>
      <c r="F193" s="221" t="s">
        <v>6715</v>
      </c>
      <c r="G193" s="37"/>
      <c r="H193" s="37"/>
      <c r="I193" s="116"/>
      <c r="J193" s="37"/>
      <c r="K193" s="37"/>
      <c r="L193" s="40"/>
      <c r="M193" s="222"/>
      <c r="N193" s="223"/>
      <c r="O193" s="65"/>
      <c r="P193" s="65"/>
      <c r="Q193" s="65"/>
      <c r="R193" s="65"/>
      <c r="S193" s="65"/>
      <c r="T193" s="66"/>
      <c r="U193" s="35"/>
      <c r="V193" s="35"/>
      <c r="W193" s="35"/>
      <c r="X193" s="35"/>
      <c r="Y193" s="35"/>
      <c r="Z193" s="35"/>
      <c r="AA193" s="35"/>
      <c r="AB193" s="35"/>
      <c r="AC193" s="35"/>
      <c r="AD193" s="35"/>
      <c r="AE193" s="35"/>
      <c r="AT193" s="18" t="s">
        <v>1104</v>
      </c>
      <c r="AU193" s="18" t="s">
        <v>82</v>
      </c>
    </row>
    <row r="194" spans="1:65" s="2" customFormat="1" ht="16.5" customHeight="1">
      <c r="A194" s="35"/>
      <c r="B194" s="36"/>
      <c r="C194" s="193" t="s">
        <v>72</v>
      </c>
      <c r="D194" s="193" t="s">
        <v>208</v>
      </c>
      <c r="E194" s="194" t="s">
        <v>6716</v>
      </c>
      <c r="F194" s="195" t="s">
        <v>6717</v>
      </c>
      <c r="G194" s="196" t="s">
        <v>220</v>
      </c>
      <c r="H194" s="197">
        <v>110</v>
      </c>
      <c r="I194" s="198"/>
      <c r="J194" s="199">
        <f>ROUND(I194*H194,2)</f>
        <v>0</v>
      </c>
      <c r="K194" s="195" t="s">
        <v>19</v>
      </c>
      <c r="L194" s="40"/>
      <c r="M194" s="200" t="s">
        <v>19</v>
      </c>
      <c r="N194" s="201" t="s">
        <v>43</v>
      </c>
      <c r="O194" s="65"/>
      <c r="P194" s="202">
        <f>O194*H194</f>
        <v>0</v>
      </c>
      <c r="Q194" s="202">
        <v>0</v>
      </c>
      <c r="R194" s="202">
        <f>Q194*H194</f>
        <v>0</v>
      </c>
      <c r="S194" s="202">
        <v>0</v>
      </c>
      <c r="T194" s="203">
        <f>S194*H194</f>
        <v>0</v>
      </c>
      <c r="U194" s="35"/>
      <c r="V194" s="35"/>
      <c r="W194" s="35"/>
      <c r="X194" s="35"/>
      <c r="Y194" s="35"/>
      <c r="Z194" s="35"/>
      <c r="AA194" s="35"/>
      <c r="AB194" s="35"/>
      <c r="AC194" s="35"/>
      <c r="AD194" s="35"/>
      <c r="AE194" s="35"/>
      <c r="AR194" s="204" t="s">
        <v>212</v>
      </c>
      <c r="AT194" s="204" t="s">
        <v>208</v>
      </c>
      <c r="AU194" s="204" t="s">
        <v>82</v>
      </c>
      <c r="AY194" s="18" t="s">
        <v>206</v>
      </c>
      <c r="BE194" s="205">
        <f>IF(N194="základní",J194,0)</f>
        <v>0</v>
      </c>
      <c r="BF194" s="205">
        <f>IF(N194="snížená",J194,0)</f>
        <v>0</v>
      </c>
      <c r="BG194" s="205">
        <f>IF(N194="zákl. přenesená",J194,0)</f>
        <v>0</v>
      </c>
      <c r="BH194" s="205">
        <f>IF(N194="sníž. přenesená",J194,0)</f>
        <v>0</v>
      </c>
      <c r="BI194" s="205">
        <f>IF(N194="nulová",J194,0)</f>
        <v>0</v>
      </c>
      <c r="BJ194" s="18" t="s">
        <v>80</v>
      </c>
      <c r="BK194" s="205">
        <f>ROUND(I194*H194,2)</f>
        <v>0</v>
      </c>
      <c r="BL194" s="18" t="s">
        <v>212</v>
      </c>
      <c r="BM194" s="204" t="s">
        <v>2229</v>
      </c>
    </row>
    <row r="195" spans="1:65" s="2" customFormat="1" ht="19.5">
      <c r="A195" s="35"/>
      <c r="B195" s="36"/>
      <c r="C195" s="37"/>
      <c r="D195" s="208" t="s">
        <v>1104</v>
      </c>
      <c r="E195" s="37"/>
      <c r="F195" s="221" t="s">
        <v>6718</v>
      </c>
      <c r="G195" s="37"/>
      <c r="H195" s="37"/>
      <c r="I195" s="116"/>
      <c r="J195" s="37"/>
      <c r="K195" s="37"/>
      <c r="L195" s="40"/>
      <c r="M195" s="222"/>
      <c r="N195" s="223"/>
      <c r="O195" s="65"/>
      <c r="P195" s="65"/>
      <c r="Q195" s="65"/>
      <c r="R195" s="65"/>
      <c r="S195" s="65"/>
      <c r="T195" s="66"/>
      <c r="U195" s="35"/>
      <c r="V195" s="35"/>
      <c r="W195" s="35"/>
      <c r="X195" s="35"/>
      <c r="Y195" s="35"/>
      <c r="Z195" s="35"/>
      <c r="AA195" s="35"/>
      <c r="AB195" s="35"/>
      <c r="AC195" s="35"/>
      <c r="AD195" s="35"/>
      <c r="AE195" s="35"/>
      <c r="AT195" s="18" t="s">
        <v>1104</v>
      </c>
      <c r="AU195" s="18" t="s">
        <v>82</v>
      </c>
    </row>
    <row r="196" spans="1:65" s="2" customFormat="1" ht="16.5" customHeight="1">
      <c r="A196" s="35"/>
      <c r="B196" s="36"/>
      <c r="C196" s="193" t="s">
        <v>72</v>
      </c>
      <c r="D196" s="193" t="s">
        <v>208</v>
      </c>
      <c r="E196" s="194" t="s">
        <v>6719</v>
      </c>
      <c r="F196" s="195" t="s">
        <v>6720</v>
      </c>
      <c r="G196" s="196" t="s">
        <v>220</v>
      </c>
      <c r="H196" s="197">
        <v>45</v>
      </c>
      <c r="I196" s="198"/>
      <c r="J196" s="199">
        <f>ROUND(I196*H196,2)</f>
        <v>0</v>
      </c>
      <c r="K196" s="195" t="s">
        <v>19</v>
      </c>
      <c r="L196" s="40"/>
      <c r="M196" s="200" t="s">
        <v>19</v>
      </c>
      <c r="N196" s="201" t="s">
        <v>43</v>
      </c>
      <c r="O196" s="65"/>
      <c r="P196" s="202">
        <f>O196*H196</f>
        <v>0</v>
      </c>
      <c r="Q196" s="202">
        <v>0</v>
      </c>
      <c r="R196" s="202">
        <f>Q196*H196</f>
        <v>0</v>
      </c>
      <c r="S196" s="202">
        <v>0</v>
      </c>
      <c r="T196" s="203">
        <f>S196*H196</f>
        <v>0</v>
      </c>
      <c r="U196" s="35"/>
      <c r="V196" s="35"/>
      <c r="W196" s="35"/>
      <c r="X196" s="35"/>
      <c r="Y196" s="35"/>
      <c r="Z196" s="35"/>
      <c r="AA196" s="35"/>
      <c r="AB196" s="35"/>
      <c r="AC196" s="35"/>
      <c r="AD196" s="35"/>
      <c r="AE196" s="35"/>
      <c r="AR196" s="204" t="s">
        <v>212</v>
      </c>
      <c r="AT196" s="204" t="s">
        <v>208</v>
      </c>
      <c r="AU196" s="204" t="s">
        <v>82</v>
      </c>
      <c r="AY196" s="18" t="s">
        <v>206</v>
      </c>
      <c r="BE196" s="205">
        <f>IF(N196="základní",J196,0)</f>
        <v>0</v>
      </c>
      <c r="BF196" s="205">
        <f>IF(N196="snížená",J196,0)</f>
        <v>0</v>
      </c>
      <c r="BG196" s="205">
        <f>IF(N196="zákl. přenesená",J196,0)</f>
        <v>0</v>
      </c>
      <c r="BH196" s="205">
        <f>IF(N196="sníž. přenesená",J196,0)</f>
        <v>0</v>
      </c>
      <c r="BI196" s="205">
        <f>IF(N196="nulová",J196,0)</f>
        <v>0</v>
      </c>
      <c r="BJ196" s="18" t="s">
        <v>80</v>
      </c>
      <c r="BK196" s="205">
        <f>ROUND(I196*H196,2)</f>
        <v>0</v>
      </c>
      <c r="BL196" s="18" t="s">
        <v>212</v>
      </c>
      <c r="BM196" s="204" t="s">
        <v>2239</v>
      </c>
    </row>
    <row r="197" spans="1:65" s="2" customFormat="1" ht="19.5">
      <c r="A197" s="35"/>
      <c r="B197" s="36"/>
      <c r="C197" s="37"/>
      <c r="D197" s="208" t="s">
        <v>1104</v>
      </c>
      <c r="E197" s="37"/>
      <c r="F197" s="221" t="s">
        <v>6718</v>
      </c>
      <c r="G197" s="37"/>
      <c r="H197" s="37"/>
      <c r="I197" s="116"/>
      <c r="J197" s="37"/>
      <c r="K197" s="37"/>
      <c r="L197" s="40"/>
      <c r="M197" s="222"/>
      <c r="N197" s="223"/>
      <c r="O197" s="65"/>
      <c r="P197" s="65"/>
      <c r="Q197" s="65"/>
      <c r="R197" s="65"/>
      <c r="S197" s="65"/>
      <c r="T197" s="66"/>
      <c r="U197" s="35"/>
      <c r="V197" s="35"/>
      <c r="W197" s="35"/>
      <c r="X197" s="35"/>
      <c r="Y197" s="35"/>
      <c r="Z197" s="35"/>
      <c r="AA197" s="35"/>
      <c r="AB197" s="35"/>
      <c r="AC197" s="35"/>
      <c r="AD197" s="35"/>
      <c r="AE197" s="35"/>
      <c r="AT197" s="18" t="s">
        <v>1104</v>
      </c>
      <c r="AU197" s="18" t="s">
        <v>82</v>
      </c>
    </row>
    <row r="198" spans="1:65" s="2" customFormat="1" ht="16.5" customHeight="1">
      <c r="A198" s="35"/>
      <c r="B198" s="36"/>
      <c r="C198" s="193" t="s">
        <v>72</v>
      </c>
      <c r="D198" s="193" t="s">
        <v>208</v>
      </c>
      <c r="E198" s="194" t="s">
        <v>6721</v>
      </c>
      <c r="F198" s="195" t="s">
        <v>6717</v>
      </c>
      <c r="G198" s="196" t="s">
        <v>220</v>
      </c>
      <c r="H198" s="197">
        <v>120</v>
      </c>
      <c r="I198" s="198"/>
      <c r="J198" s="199">
        <f>ROUND(I198*H198,2)</f>
        <v>0</v>
      </c>
      <c r="K198" s="195" t="s">
        <v>19</v>
      </c>
      <c r="L198" s="40"/>
      <c r="M198" s="200" t="s">
        <v>19</v>
      </c>
      <c r="N198" s="201" t="s">
        <v>43</v>
      </c>
      <c r="O198" s="65"/>
      <c r="P198" s="202">
        <f>O198*H198</f>
        <v>0</v>
      </c>
      <c r="Q198" s="202">
        <v>0</v>
      </c>
      <c r="R198" s="202">
        <f>Q198*H198</f>
        <v>0</v>
      </c>
      <c r="S198" s="202">
        <v>0</v>
      </c>
      <c r="T198" s="203">
        <f>S198*H198</f>
        <v>0</v>
      </c>
      <c r="U198" s="35"/>
      <c r="V198" s="35"/>
      <c r="W198" s="35"/>
      <c r="X198" s="35"/>
      <c r="Y198" s="35"/>
      <c r="Z198" s="35"/>
      <c r="AA198" s="35"/>
      <c r="AB198" s="35"/>
      <c r="AC198" s="35"/>
      <c r="AD198" s="35"/>
      <c r="AE198" s="35"/>
      <c r="AR198" s="204" t="s">
        <v>212</v>
      </c>
      <c r="AT198" s="204" t="s">
        <v>208</v>
      </c>
      <c r="AU198" s="204" t="s">
        <v>82</v>
      </c>
      <c r="AY198" s="18" t="s">
        <v>206</v>
      </c>
      <c r="BE198" s="205">
        <f>IF(N198="základní",J198,0)</f>
        <v>0</v>
      </c>
      <c r="BF198" s="205">
        <f>IF(N198="snížená",J198,0)</f>
        <v>0</v>
      </c>
      <c r="BG198" s="205">
        <f>IF(N198="zákl. přenesená",J198,0)</f>
        <v>0</v>
      </c>
      <c r="BH198" s="205">
        <f>IF(N198="sníž. přenesená",J198,0)</f>
        <v>0</v>
      </c>
      <c r="BI198" s="205">
        <f>IF(N198="nulová",J198,0)</f>
        <v>0</v>
      </c>
      <c r="BJ198" s="18" t="s">
        <v>80</v>
      </c>
      <c r="BK198" s="205">
        <f>ROUND(I198*H198,2)</f>
        <v>0</v>
      </c>
      <c r="BL198" s="18" t="s">
        <v>212</v>
      </c>
      <c r="BM198" s="204" t="s">
        <v>2250</v>
      </c>
    </row>
    <row r="199" spans="1:65" s="2" customFormat="1" ht="19.5">
      <c r="A199" s="35"/>
      <c r="B199" s="36"/>
      <c r="C199" s="37"/>
      <c r="D199" s="208" t="s">
        <v>1104</v>
      </c>
      <c r="E199" s="37"/>
      <c r="F199" s="221" t="s">
        <v>6722</v>
      </c>
      <c r="G199" s="37"/>
      <c r="H199" s="37"/>
      <c r="I199" s="116"/>
      <c r="J199" s="37"/>
      <c r="K199" s="37"/>
      <c r="L199" s="40"/>
      <c r="M199" s="222"/>
      <c r="N199" s="223"/>
      <c r="O199" s="65"/>
      <c r="P199" s="65"/>
      <c r="Q199" s="65"/>
      <c r="R199" s="65"/>
      <c r="S199" s="65"/>
      <c r="T199" s="66"/>
      <c r="U199" s="35"/>
      <c r="V199" s="35"/>
      <c r="W199" s="35"/>
      <c r="X199" s="35"/>
      <c r="Y199" s="35"/>
      <c r="Z199" s="35"/>
      <c r="AA199" s="35"/>
      <c r="AB199" s="35"/>
      <c r="AC199" s="35"/>
      <c r="AD199" s="35"/>
      <c r="AE199" s="35"/>
      <c r="AT199" s="18" t="s">
        <v>1104</v>
      </c>
      <c r="AU199" s="18" t="s">
        <v>82</v>
      </c>
    </row>
    <row r="200" spans="1:65" s="2" customFormat="1" ht="16.5" customHeight="1">
      <c r="A200" s="35"/>
      <c r="B200" s="36"/>
      <c r="C200" s="193" t="s">
        <v>72</v>
      </c>
      <c r="D200" s="193" t="s">
        <v>208</v>
      </c>
      <c r="E200" s="194" t="s">
        <v>6723</v>
      </c>
      <c r="F200" s="195" t="s">
        <v>6724</v>
      </c>
      <c r="G200" s="196" t="s">
        <v>220</v>
      </c>
      <c r="H200" s="197">
        <v>20</v>
      </c>
      <c r="I200" s="198"/>
      <c r="J200" s="199">
        <f>ROUND(I200*H200,2)</f>
        <v>0</v>
      </c>
      <c r="K200" s="195" t="s">
        <v>19</v>
      </c>
      <c r="L200" s="40"/>
      <c r="M200" s="200" t="s">
        <v>19</v>
      </c>
      <c r="N200" s="201" t="s">
        <v>43</v>
      </c>
      <c r="O200" s="65"/>
      <c r="P200" s="202">
        <f>O200*H200</f>
        <v>0</v>
      </c>
      <c r="Q200" s="202">
        <v>0</v>
      </c>
      <c r="R200" s="202">
        <f>Q200*H200</f>
        <v>0</v>
      </c>
      <c r="S200" s="202">
        <v>0</v>
      </c>
      <c r="T200" s="203">
        <f>S200*H200</f>
        <v>0</v>
      </c>
      <c r="U200" s="35"/>
      <c r="V200" s="35"/>
      <c r="W200" s="35"/>
      <c r="X200" s="35"/>
      <c r="Y200" s="35"/>
      <c r="Z200" s="35"/>
      <c r="AA200" s="35"/>
      <c r="AB200" s="35"/>
      <c r="AC200" s="35"/>
      <c r="AD200" s="35"/>
      <c r="AE200" s="35"/>
      <c r="AR200" s="204" t="s">
        <v>212</v>
      </c>
      <c r="AT200" s="204" t="s">
        <v>208</v>
      </c>
      <c r="AU200" s="204" t="s">
        <v>82</v>
      </c>
      <c r="AY200" s="18" t="s">
        <v>206</v>
      </c>
      <c r="BE200" s="205">
        <f>IF(N200="základní",J200,0)</f>
        <v>0</v>
      </c>
      <c r="BF200" s="205">
        <f>IF(N200="snížená",J200,0)</f>
        <v>0</v>
      </c>
      <c r="BG200" s="205">
        <f>IF(N200="zákl. přenesená",J200,0)</f>
        <v>0</v>
      </c>
      <c r="BH200" s="205">
        <f>IF(N200="sníž. přenesená",J200,0)</f>
        <v>0</v>
      </c>
      <c r="BI200" s="205">
        <f>IF(N200="nulová",J200,0)</f>
        <v>0</v>
      </c>
      <c r="BJ200" s="18" t="s">
        <v>80</v>
      </c>
      <c r="BK200" s="205">
        <f>ROUND(I200*H200,2)</f>
        <v>0</v>
      </c>
      <c r="BL200" s="18" t="s">
        <v>212</v>
      </c>
      <c r="BM200" s="204" t="s">
        <v>2262</v>
      </c>
    </row>
    <row r="201" spans="1:65" s="2" customFormat="1" ht="19.5">
      <c r="A201" s="35"/>
      <c r="B201" s="36"/>
      <c r="C201" s="37"/>
      <c r="D201" s="208" t="s">
        <v>1104</v>
      </c>
      <c r="E201" s="37"/>
      <c r="F201" s="221" t="s">
        <v>6725</v>
      </c>
      <c r="G201" s="37"/>
      <c r="H201" s="37"/>
      <c r="I201" s="116"/>
      <c r="J201" s="37"/>
      <c r="K201" s="37"/>
      <c r="L201" s="40"/>
      <c r="M201" s="222"/>
      <c r="N201" s="223"/>
      <c r="O201" s="65"/>
      <c r="P201" s="65"/>
      <c r="Q201" s="65"/>
      <c r="R201" s="65"/>
      <c r="S201" s="65"/>
      <c r="T201" s="66"/>
      <c r="U201" s="35"/>
      <c r="V201" s="35"/>
      <c r="W201" s="35"/>
      <c r="X201" s="35"/>
      <c r="Y201" s="35"/>
      <c r="Z201" s="35"/>
      <c r="AA201" s="35"/>
      <c r="AB201" s="35"/>
      <c r="AC201" s="35"/>
      <c r="AD201" s="35"/>
      <c r="AE201" s="35"/>
      <c r="AT201" s="18" t="s">
        <v>1104</v>
      </c>
      <c r="AU201" s="18" t="s">
        <v>82</v>
      </c>
    </row>
    <row r="202" spans="1:65" s="2" customFormat="1" ht="16.5" customHeight="1">
      <c r="A202" s="35"/>
      <c r="B202" s="36"/>
      <c r="C202" s="193" t="s">
        <v>72</v>
      </c>
      <c r="D202" s="193" t="s">
        <v>208</v>
      </c>
      <c r="E202" s="194" t="s">
        <v>6726</v>
      </c>
      <c r="F202" s="195" t="s">
        <v>6727</v>
      </c>
      <c r="G202" s="196" t="s">
        <v>220</v>
      </c>
      <c r="H202" s="197">
        <v>270</v>
      </c>
      <c r="I202" s="198"/>
      <c r="J202" s="199">
        <f>ROUND(I202*H202,2)</f>
        <v>0</v>
      </c>
      <c r="K202" s="195" t="s">
        <v>19</v>
      </c>
      <c r="L202" s="40"/>
      <c r="M202" s="200" t="s">
        <v>19</v>
      </c>
      <c r="N202" s="201" t="s">
        <v>43</v>
      </c>
      <c r="O202" s="65"/>
      <c r="P202" s="202">
        <f>O202*H202</f>
        <v>0</v>
      </c>
      <c r="Q202" s="202">
        <v>0</v>
      </c>
      <c r="R202" s="202">
        <f>Q202*H202</f>
        <v>0</v>
      </c>
      <c r="S202" s="202">
        <v>0</v>
      </c>
      <c r="T202" s="203">
        <f>S202*H202</f>
        <v>0</v>
      </c>
      <c r="U202" s="35"/>
      <c r="V202" s="35"/>
      <c r="W202" s="35"/>
      <c r="X202" s="35"/>
      <c r="Y202" s="35"/>
      <c r="Z202" s="35"/>
      <c r="AA202" s="35"/>
      <c r="AB202" s="35"/>
      <c r="AC202" s="35"/>
      <c r="AD202" s="35"/>
      <c r="AE202" s="35"/>
      <c r="AR202" s="204" t="s">
        <v>212</v>
      </c>
      <c r="AT202" s="204" t="s">
        <v>208</v>
      </c>
      <c r="AU202" s="204" t="s">
        <v>82</v>
      </c>
      <c r="AY202" s="18" t="s">
        <v>206</v>
      </c>
      <c r="BE202" s="205">
        <f>IF(N202="základní",J202,0)</f>
        <v>0</v>
      </c>
      <c r="BF202" s="205">
        <f>IF(N202="snížená",J202,0)</f>
        <v>0</v>
      </c>
      <c r="BG202" s="205">
        <f>IF(N202="zákl. přenesená",J202,0)</f>
        <v>0</v>
      </c>
      <c r="BH202" s="205">
        <f>IF(N202="sníž. přenesená",J202,0)</f>
        <v>0</v>
      </c>
      <c r="BI202" s="205">
        <f>IF(N202="nulová",J202,0)</f>
        <v>0</v>
      </c>
      <c r="BJ202" s="18" t="s">
        <v>80</v>
      </c>
      <c r="BK202" s="205">
        <f>ROUND(I202*H202,2)</f>
        <v>0</v>
      </c>
      <c r="BL202" s="18" t="s">
        <v>212</v>
      </c>
      <c r="BM202" s="204" t="s">
        <v>2272</v>
      </c>
    </row>
    <row r="203" spans="1:65" s="2" customFormat="1" ht="19.5">
      <c r="A203" s="35"/>
      <c r="B203" s="36"/>
      <c r="C203" s="37"/>
      <c r="D203" s="208" t="s">
        <v>1104</v>
      </c>
      <c r="E203" s="37"/>
      <c r="F203" s="221" t="s">
        <v>6728</v>
      </c>
      <c r="G203" s="37"/>
      <c r="H203" s="37"/>
      <c r="I203" s="116"/>
      <c r="J203" s="37"/>
      <c r="K203" s="37"/>
      <c r="L203" s="40"/>
      <c r="M203" s="222"/>
      <c r="N203" s="223"/>
      <c r="O203" s="65"/>
      <c r="P203" s="65"/>
      <c r="Q203" s="65"/>
      <c r="R203" s="65"/>
      <c r="S203" s="65"/>
      <c r="T203" s="66"/>
      <c r="U203" s="35"/>
      <c r="V203" s="35"/>
      <c r="W203" s="35"/>
      <c r="X203" s="35"/>
      <c r="Y203" s="35"/>
      <c r="Z203" s="35"/>
      <c r="AA203" s="35"/>
      <c r="AB203" s="35"/>
      <c r="AC203" s="35"/>
      <c r="AD203" s="35"/>
      <c r="AE203" s="35"/>
      <c r="AT203" s="18" t="s">
        <v>1104</v>
      </c>
      <c r="AU203" s="18" t="s">
        <v>82</v>
      </c>
    </row>
    <row r="204" spans="1:65" s="2" customFormat="1" ht="16.5" customHeight="1">
      <c r="A204" s="35"/>
      <c r="B204" s="36"/>
      <c r="C204" s="193" t="s">
        <v>72</v>
      </c>
      <c r="D204" s="193" t="s">
        <v>208</v>
      </c>
      <c r="E204" s="194" t="s">
        <v>6729</v>
      </c>
      <c r="F204" s="195" t="s">
        <v>6730</v>
      </c>
      <c r="G204" s="196" t="s">
        <v>220</v>
      </c>
      <c r="H204" s="197">
        <v>120</v>
      </c>
      <c r="I204" s="198"/>
      <c r="J204" s="199">
        <f>ROUND(I204*H204,2)</f>
        <v>0</v>
      </c>
      <c r="K204" s="195" t="s">
        <v>19</v>
      </c>
      <c r="L204" s="40"/>
      <c r="M204" s="200" t="s">
        <v>19</v>
      </c>
      <c r="N204" s="201" t="s">
        <v>43</v>
      </c>
      <c r="O204" s="65"/>
      <c r="P204" s="202">
        <f>O204*H204</f>
        <v>0</v>
      </c>
      <c r="Q204" s="202">
        <v>0</v>
      </c>
      <c r="R204" s="202">
        <f>Q204*H204</f>
        <v>0</v>
      </c>
      <c r="S204" s="202">
        <v>0</v>
      </c>
      <c r="T204" s="203">
        <f>S204*H204</f>
        <v>0</v>
      </c>
      <c r="U204" s="35"/>
      <c r="V204" s="35"/>
      <c r="W204" s="35"/>
      <c r="X204" s="35"/>
      <c r="Y204" s="35"/>
      <c r="Z204" s="35"/>
      <c r="AA204" s="35"/>
      <c r="AB204" s="35"/>
      <c r="AC204" s="35"/>
      <c r="AD204" s="35"/>
      <c r="AE204" s="35"/>
      <c r="AR204" s="204" t="s">
        <v>212</v>
      </c>
      <c r="AT204" s="204" t="s">
        <v>208</v>
      </c>
      <c r="AU204" s="204" t="s">
        <v>82</v>
      </c>
      <c r="AY204" s="18" t="s">
        <v>206</v>
      </c>
      <c r="BE204" s="205">
        <f>IF(N204="základní",J204,0)</f>
        <v>0</v>
      </c>
      <c r="BF204" s="205">
        <f>IF(N204="snížená",J204,0)</f>
        <v>0</v>
      </c>
      <c r="BG204" s="205">
        <f>IF(N204="zákl. přenesená",J204,0)</f>
        <v>0</v>
      </c>
      <c r="BH204" s="205">
        <f>IF(N204="sníž. přenesená",J204,0)</f>
        <v>0</v>
      </c>
      <c r="BI204" s="205">
        <f>IF(N204="nulová",J204,0)</f>
        <v>0</v>
      </c>
      <c r="BJ204" s="18" t="s">
        <v>80</v>
      </c>
      <c r="BK204" s="205">
        <f>ROUND(I204*H204,2)</f>
        <v>0</v>
      </c>
      <c r="BL204" s="18" t="s">
        <v>212</v>
      </c>
      <c r="BM204" s="204" t="s">
        <v>2280</v>
      </c>
    </row>
    <row r="205" spans="1:65" s="2" customFormat="1" ht="19.5">
      <c r="A205" s="35"/>
      <c r="B205" s="36"/>
      <c r="C205" s="37"/>
      <c r="D205" s="208" t="s">
        <v>1104</v>
      </c>
      <c r="E205" s="37"/>
      <c r="F205" s="221" t="s">
        <v>6715</v>
      </c>
      <c r="G205" s="37"/>
      <c r="H205" s="37"/>
      <c r="I205" s="116"/>
      <c r="J205" s="37"/>
      <c r="K205" s="37"/>
      <c r="L205" s="40"/>
      <c r="M205" s="222"/>
      <c r="N205" s="223"/>
      <c r="O205" s="65"/>
      <c r="P205" s="65"/>
      <c r="Q205" s="65"/>
      <c r="R205" s="65"/>
      <c r="S205" s="65"/>
      <c r="T205" s="66"/>
      <c r="U205" s="35"/>
      <c r="V205" s="35"/>
      <c r="W205" s="35"/>
      <c r="X205" s="35"/>
      <c r="Y205" s="35"/>
      <c r="Z205" s="35"/>
      <c r="AA205" s="35"/>
      <c r="AB205" s="35"/>
      <c r="AC205" s="35"/>
      <c r="AD205" s="35"/>
      <c r="AE205" s="35"/>
      <c r="AT205" s="18" t="s">
        <v>1104</v>
      </c>
      <c r="AU205" s="18" t="s">
        <v>82</v>
      </c>
    </row>
    <row r="206" spans="1:65" s="2" customFormat="1" ht="16.5" customHeight="1">
      <c r="A206" s="35"/>
      <c r="B206" s="36"/>
      <c r="C206" s="193" t="s">
        <v>72</v>
      </c>
      <c r="D206" s="193" t="s">
        <v>208</v>
      </c>
      <c r="E206" s="194" t="s">
        <v>6731</v>
      </c>
      <c r="F206" s="195" t="s">
        <v>6724</v>
      </c>
      <c r="G206" s="196" t="s">
        <v>220</v>
      </c>
      <c r="H206" s="197">
        <v>60</v>
      </c>
      <c r="I206" s="198"/>
      <c r="J206" s="199">
        <f>ROUND(I206*H206,2)</f>
        <v>0</v>
      </c>
      <c r="K206" s="195" t="s">
        <v>19</v>
      </c>
      <c r="L206" s="40"/>
      <c r="M206" s="200" t="s">
        <v>19</v>
      </c>
      <c r="N206" s="201" t="s">
        <v>43</v>
      </c>
      <c r="O206" s="65"/>
      <c r="P206" s="202">
        <f>O206*H206</f>
        <v>0</v>
      </c>
      <c r="Q206" s="202">
        <v>0</v>
      </c>
      <c r="R206" s="202">
        <f>Q206*H206</f>
        <v>0</v>
      </c>
      <c r="S206" s="202">
        <v>0</v>
      </c>
      <c r="T206" s="203">
        <f>S206*H206</f>
        <v>0</v>
      </c>
      <c r="U206" s="35"/>
      <c r="V206" s="35"/>
      <c r="W206" s="35"/>
      <c r="X206" s="35"/>
      <c r="Y206" s="35"/>
      <c r="Z206" s="35"/>
      <c r="AA206" s="35"/>
      <c r="AB206" s="35"/>
      <c r="AC206" s="35"/>
      <c r="AD206" s="35"/>
      <c r="AE206" s="35"/>
      <c r="AR206" s="204" t="s">
        <v>212</v>
      </c>
      <c r="AT206" s="204" t="s">
        <v>208</v>
      </c>
      <c r="AU206" s="204" t="s">
        <v>82</v>
      </c>
      <c r="AY206" s="18" t="s">
        <v>206</v>
      </c>
      <c r="BE206" s="205">
        <f>IF(N206="základní",J206,0)</f>
        <v>0</v>
      </c>
      <c r="BF206" s="205">
        <f>IF(N206="snížená",J206,0)</f>
        <v>0</v>
      </c>
      <c r="BG206" s="205">
        <f>IF(N206="zákl. přenesená",J206,0)</f>
        <v>0</v>
      </c>
      <c r="BH206" s="205">
        <f>IF(N206="sníž. přenesená",J206,0)</f>
        <v>0</v>
      </c>
      <c r="BI206" s="205">
        <f>IF(N206="nulová",J206,0)</f>
        <v>0</v>
      </c>
      <c r="BJ206" s="18" t="s">
        <v>80</v>
      </c>
      <c r="BK206" s="205">
        <f>ROUND(I206*H206,2)</f>
        <v>0</v>
      </c>
      <c r="BL206" s="18" t="s">
        <v>212</v>
      </c>
      <c r="BM206" s="204" t="s">
        <v>2297</v>
      </c>
    </row>
    <row r="207" spans="1:65" s="2" customFormat="1" ht="19.5">
      <c r="A207" s="35"/>
      <c r="B207" s="36"/>
      <c r="C207" s="37"/>
      <c r="D207" s="208" t="s">
        <v>1104</v>
      </c>
      <c r="E207" s="37"/>
      <c r="F207" s="221" t="s">
        <v>6732</v>
      </c>
      <c r="G207" s="37"/>
      <c r="H207" s="37"/>
      <c r="I207" s="116"/>
      <c r="J207" s="37"/>
      <c r="K207" s="37"/>
      <c r="L207" s="40"/>
      <c r="M207" s="222"/>
      <c r="N207" s="223"/>
      <c r="O207" s="65"/>
      <c r="P207" s="65"/>
      <c r="Q207" s="65"/>
      <c r="R207" s="65"/>
      <c r="S207" s="65"/>
      <c r="T207" s="66"/>
      <c r="U207" s="35"/>
      <c r="V207" s="35"/>
      <c r="W207" s="35"/>
      <c r="X207" s="35"/>
      <c r="Y207" s="35"/>
      <c r="Z207" s="35"/>
      <c r="AA207" s="35"/>
      <c r="AB207" s="35"/>
      <c r="AC207" s="35"/>
      <c r="AD207" s="35"/>
      <c r="AE207" s="35"/>
      <c r="AT207" s="18" t="s">
        <v>1104</v>
      </c>
      <c r="AU207" s="18" t="s">
        <v>82</v>
      </c>
    </row>
    <row r="208" spans="1:65" s="2" customFormat="1" ht="16.5" customHeight="1">
      <c r="A208" s="35"/>
      <c r="B208" s="36"/>
      <c r="C208" s="193" t="s">
        <v>72</v>
      </c>
      <c r="D208" s="193" t="s">
        <v>208</v>
      </c>
      <c r="E208" s="194" t="s">
        <v>6733</v>
      </c>
      <c r="F208" s="195" t="s">
        <v>6734</v>
      </c>
      <c r="G208" s="196" t="s">
        <v>220</v>
      </c>
      <c r="H208" s="197">
        <v>50</v>
      </c>
      <c r="I208" s="198"/>
      <c r="J208" s="199">
        <f>ROUND(I208*H208,2)</f>
        <v>0</v>
      </c>
      <c r="K208" s="195" t="s">
        <v>19</v>
      </c>
      <c r="L208" s="40"/>
      <c r="M208" s="200" t="s">
        <v>19</v>
      </c>
      <c r="N208" s="201" t="s">
        <v>43</v>
      </c>
      <c r="O208" s="65"/>
      <c r="P208" s="202">
        <f>O208*H208</f>
        <v>0</v>
      </c>
      <c r="Q208" s="202">
        <v>0</v>
      </c>
      <c r="R208" s="202">
        <f>Q208*H208</f>
        <v>0</v>
      </c>
      <c r="S208" s="202">
        <v>0</v>
      </c>
      <c r="T208" s="203">
        <f>S208*H208</f>
        <v>0</v>
      </c>
      <c r="U208" s="35"/>
      <c r="V208" s="35"/>
      <c r="W208" s="35"/>
      <c r="X208" s="35"/>
      <c r="Y208" s="35"/>
      <c r="Z208" s="35"/>
      <c r="AA208" s="35"/>
      <c r="AB208" s="35"/>
      <c r="AC208" s="35"/>
      <c r="AD208" s="35"/>
      <c r="AE208" s="35"/>
      <c r="AR208" s="204" t="s">
        <v>212</v>
      </c>
      <c r="AT208" s="204" t="s">
        <v>208</v>
      </c>
      <c r="AU208" s="204" t="s">
        <v>82</v>
      </c>
      <c r="AY208" s="18" t="s">
        <v>206</v>
      </c>
      <c r="BE208" s="205">
        <f>IF(N208="základní",J208,0)</f>
        <v>0</v>
      </c>
      <c r="BF208" s="205">
        <f>IF(N208="snížená",J208,0)</f>
        <v>0</v>
      </c>
      <c r="BG208" s="205">
        <f>IF(N208="zákl. přenesená",J208,0)</f>
        <v>0</v>
      </c>
      <c r="BH208" s="205">
        <f>IF(N208="sníž. přenesená",J208,0)</f>
        <v>0</v>
      </c>
      <c r="BI208" s="205">
        <f>IF(N208="nulová",J208,0)</f>
        <v>0</v>
      </c>
      <c r="BJ208" s="18" t="s">
        <v>80</v>
      </c>
      <c r="BK208" s="205">
        <f>ROUND(I208*H208,2)</f>
        <v>0</v>
      </c>
      <c r="BL208" s="18" t="s">
        <v>212</v>
      </c>
      <c r="BM208" s="204" t="s">
        <v>2308</v>
      </c>
    </row>
    <row r="209" spans="1:65" s="2" customFormat="1" ht="19.5">
      <c r="A209" s="35"/>
      <c r="B209" s="36"/>
      <c r="C209" s="37"/>
      <c r="D209" s="208" t="s">
        <v>1104</v>
      </c>
      <c r="E209" s="37"/>
      <c r="F209" s="221" t="s">
        <v>6735</v>
      </c>
      <c r="G209" s="37"/>
      <c r="H209" s="37"/>
      <c r="I209" s="116"/>
      <c r="J209" s="37"/>
      <c r="K209" s="37"/>
      <c r="L209" s="40"/>
      <c r="M209" s="222"/>
      <c r="N209" s="223"/>
      <c r="O209" s="65"/>
      <c r="P209" s="65"/>
      <c r="Q209" s="65"/>
      <c r="R209" s="65"/>
      <c r="S209" s="65"/>
      <c r="T209" s="66"/>
      <c r="U209" s="35"/>
      <c r="V209" s="35"/>
      <c r="W209" s="35"/>
      <c r="X209" s="35"/>
      <c r="Y209" s="35"/>
      <c r="Z209" s="35"/>
      <c r="AA209" s="35"/>
      <c r="AB209" s="35"/>
      <c r="AC209" s="35"/>
      <c r="AD209" s="35"/>
      <c r="AE209" s="35"/>
      <c r="AT209" s="18" t="s">
        <v>1104</v>
      </c>
      <c r="AU209" s="18" t="s">
        <v>82</v>
      </c>
    </row>
    <row r="210" spans="1:65" s="2" customFormat="1" ht="16.5" customHeight="1">
      <c r="A210" s="35"/>
      <c r="B210" s="36"/>
      <c r="C210" s="193" t="s">
        <v>72</v>
      </c>
      <c r="D210" s="193" t="s">
        <v>208</v>
      </c>
      <c r="E210" s="194" t="s">
        <v>6736</v>
      </c>
      <c r="F210" s="195" t="s">
        <v>6737</v>
      </c>
      <c r="G210" s="196" t="s">
        <v>220</v>
      </c>
      <c r="H210" s="197">
        <v>330</v>
      </c>
      <c r="I210" s="198"/>
      <c r="J210" s="199">
        <f>ROUND(I210*H210,2)</f>
        <v>0</v>
      </c>
      <c r="K210" s="195" t="s">
        <v>19</v>
      </c>
      <c r="L210" s="40"/>
      <c r="M210" s="200" t="s">
        <v>19</v>
      </c>
      <c r="N210" s="201" t="s">
        <v>43</v>
      </c>
      <c r="O210" s="65"/>
      <c r="P210" s="202">
        <f>O210*H210</f>
        <v>0</v>
      </c>
      <c r="Q210" s="202">
        <v>0</v>
      </c>
      <c r="R210" s="202">
        <f>Q210*H210</f>
        <v>0</v>
      </c>
      <c r="S210" s="202">
        <v>0</v>
      </c>
      <c r="T210" s="203">
        <f>S210*H210</f>
        <v>0</v>
      </c>
      <c r="U210" s="35"/>
      <c r="V210" s="35"/>
      <c r="W210" s="35"/>
      <c r="X210" s="35"/>
      <c r="Y210" s="35"/>
      <c r="Z210" s="35"/>
      <c r="AA210" s="35"/>
      <c r="AB210" s="35"/>
      <c r="AC210" s="35"/>
      <c r="AD210" s="35"/>
      <c r="AE210" s="35"/>
      <c r="AR210" s="204" t="s">
        <v>212</v>
      </c>
      <c r="AT210" s="204" t="s">
        <v>208</v>
      </c>
      <c r="AU210" s="204" t="s">
        <v>82</v>
      </c>
      <c r="AY210" s="18" t="s">
        <v>206</v>
      </c>
      <c r="BE210" s="205">
        <f>IF(N210="základní",J210,0)</f>
        <v>0</v>
      </c>
      <c r="BF210" s="205">
        <f>IF(N210="snížená",J210,0)</f>
        <v>0</v>
      </c>
      <c r="BG210" s="205">
        <f>IF(N210="zákl. přenesená",J210,0)</f>
        <v>0</v>
      </c>
      <c r="BH210" s="205">
        <f>IF(N210="sníž. přenesená",J210,0)</f>
        <v>0</v>
      </c>
      <c r="BI210" s="205">
        <f>IF(N210="nulová",J210,0)</f>
        <v>0</v>
      </c>
      <c r="BJ210" s="18" t="s">
        <v>80</v>
      </c>
      <c r="BK210" s="205">
        <f>ROUND(I210*H210,2)</f>
        <v>0</v>
      </c>
      <c r="BL210" s="18" t="s">
        <v>212</v>
      </c>
      <c r="BM210" s="204" t="s">
        <v>2316</v>
      </c>
    </row>
    <row r="211" spans="1:65" s="2" customFormat="1" ht="19.5">
      <c r="A211" s="35"/>
      <c r="B211" s="36"/>
      <c r="C211" s="37"/>
      <c r="D211" s="208" t="s">
        <v>1104</v>
      </c>
      <c r="E211" s="37"/>
      <c r="F211" s="221" t="s">
        <v>6735</v>
      </c>
      <c r="G211" s="37"/>
      <c r="H211" s="37"/>
      <c r="I211" s="116"/>
      <c r="J211" s="37"/>
      <c r="K211" s="37"/>
      <c r="L211" s="40"/>
      <c r="M211" s="222"/>
      <c r="N211" s="223"/>
      <c r="O211" s="65"/>
      <c r="P211" s="65"/>
      <c r="Q211" s="65"/>
      <c r="R211" s="65"/>
      <c r="S211" s="65"/>
      <c r="T211" s="66"/>
      <c r="U211" s="35"/>
      <c r="V211" s="35"/>
      <c r="W211" s="35"/>
      <c r="X211" s="35"/>
      <c r="Y211" s="35"/>
      <c r="Z211" s="35"/>
      <c r="AA211" s="35"/>
      <c r="AB211" s="35"/>
      <c r="AC211" s="35"/>
      <c r="AD211" s="35"/>
      <c r="AE211" s="35"/>
      <c r="AT211" s="18" t="s">
        <v>1104</v>
      </c>
      <c r="AU211" s="18" t="s">
        <v>82</v>
      </c>
    </row>
    <row r="212" spans="1:65" s="2" customFormat="1" ht="16.5" customHeight="1">
      <c r="A212" s="35"/>
      <c r="B212" s="36"/>
      <c r="C212" s="193" t="s">
        <v>72</v>
      </c>
      <c r="D212" s="193" t="s">
        <v>208</v>
      </c>
      <c r="E212" s="194" t="s">
        <v>6738</v>
      </c>
      <c r="F212" s="195" t="s">
        <v>6739</v>
      </c>
      <c r="G212" s="196" t="s">
        <v>220</v>
      </c>
      <c r="H212" s="197">
        <v>25</v>
      </c>
      <c r="I212" s="198"/>
      <c r="J212" s="199">
        <f>ROUND(I212*H212,2)</f>
        <v>0</v>
      </c>
      <c r="K212" s="195" t="s">
        <v>19</v>
      </c>
      <c r="L212" s="40"/>
      <c r="M212" s="200" t="s">
        <v>19</v>
      </c>
      <c r="N212" s="201" t="s">
        <v>43</v>
      </c>
      <c r="O212" s="65"/>
      <c r="P212" s="202">
        <f>O212*H212</f>
        <v>0</v>
      </c>
      <c r="Q212" s="202">
        <v>0</v>
      </c>
      <c r="R212" s="202">
        <f>Q212*H212</f>
        <v>0</v>
      </c>
      <c r="S212" s="202">
        <v>0</v>
      </c>
      <c r="T212" s="203">
        <f>S212*H212</f>
        <v>0</v>
      </c>
      <c r="U212" s="35"/>
      <c r="V212" s="35"/>
      <c r="W212" s="35"/>
      <c r="X212" s="35"/>
      <c r="Y212" s="35"/>
      <c r="Z212" s="35"/>
      <c r="AA212" s="35"/>
      <c r="AB212" s="35"/>
      <c r="AC212" s="35"/>
      <c r="AD212" s="35"/>
      <c r="AE212" s="35"/>
      <c r="AR212" s="204" t="s">
        <v>212</v>
      </c>
      <c r="AT212" s="204" t="s">
        <v>208</v>
      </c>
      <c r="AU212" s="204" t="s">
        <v>82</v>
      </c>
      <c r="AY212" s="18" t="s">
        <v>206</v>
      </c>
      <c r="BE212" s="205">
        <f>IF(N212="základní",J212,0)</f>
        <v>0</v>
      </c>
      <c r="BF212" s="205">
        <f>IF(N212="snížená",J212,0)</f>
        <v>0</v>
      </c>
      <c r="BG212" s="205">
        <f>IF(N212="zákl. přenesená",J212,0)</f>
        <v>0</v>
      </c>
      <c r="BH212" s="205">
        <f>IF(N212="sníž. přenesená",J212,0)</f>
        <v>0</v>
      </c>
      <c r="BI212" s="205">
        <f>IF(N212="nulová",J212,0)</f>
        <v>0</v>
      </c>
      <c r="BJ212" s="18" t="s">
        <v>80</v>
      </c>
      <c r="BK212" s="205">
        <f>ROUND(I212*H212,2)</f>
        <v>0</v>
      </c>
      <c r="BL212" s="18" t="s">
        <v>212</v>
      </c>
      <c r="BM212" s="204" t="s">
        <v>2325</v>
      </c>
    </row>
    <row r="213" spans="1:65" s="2" customFormat="1" ht="19.5">
      <c r="A213" s="35"/>
      <c r="B213" s="36"/>
      <c r="C213" s="37"/>
      <c r="D213" s="208" t="s">
        <v>1104</v>
      </c>
      <c r="E213" s="37"/>
      <c r="F213" s="221" t="s">
        <v>6632</v>
      </c>
      <c r="G213" s="37"/>
      <c r="H213" s="37"/>
      <c r="I213" s="116"/>
      <c r="J213" s="37"/>
      <c r="K213" s="37"/>
      <c r="L213" s="40"/>
      <c r="M213" s="222"/>
      <c r="N213" s="223"/>
      <c r="O213" s="65"/>
      <c r="P213" s="65"/>
      <c r="Q213" s="65"/>
      <c r="R213" s="65"/>
      <c r="S213" s="65"/>
      <c r="T213" s="66"/>
      <c r="U213" s="35"/>
      <c r="V213" s="35"/>
      <c r="W213" s="35"/>
      <c r="X213" s="35"/>
      <c r="Y213" s="35"/>
      <c r="Z213" s="35"/>
      <c r="AA213" s="35"/>
      <c r="AB213" s="35"/>
      <c r="AC213" s="35"/>
      <c r="AD213" s="35"/>
      <c r="AE213" s="35"/>
      <c r="AT213" s="18" t="s">
        <v>1104</v>
      </c>
      <c r="AU213" s="18" t="s">
        <v>82</v>
      </c>
    </row>
    <row r="214" spans="1:65" s="2" customFormat="1" ht="16.5" customHeight="1">
      <c r="A214" s="35"/>
      <c r="B214" s="36"/>
      <c r="C214" s="193" t="s">
        <v>72</v>
      </c>
      <c r="D214" s="193" t="s">
        <v>208</v>
      </c>
      <c r="E214" s="194" t="s">
        <v>6740</v>
      </c>
      <c r="F214" s="195" t="s">
        <v>6741</v>
      </c>
      <c r="G214" s="196" t="s">
        <v>220</v>
      </c>
      <c r="H214" s="197">
        <v>70</v>
      </c>
      <c r="I214" s="198"/>
      <c r="J214" s="199">
        <f>ROUND(I214*H214,2)</f>
        <v>0</v>
      </c>
      <c r="K214" s="195" t="s">
        <v>19</v>
      </c>
      <c r="L214" s="40"/>
      <c r="M214" s="200" t="s">
        <v>19</v>
      </c>
      <c r="N214" s="201" t="s">
        <v>43</v>
      </c>
      <c r="O214" s="65"/>
      <c r="P214" s="202">
        <f>O214*H214</f>
        <v>0</v>
      </c>
      <c r="Q214" s="202">
        <v>0</v>
      </c>
      <c r="R214" s="202">
        <f>Q214*H214</f>
        <v>0</v>
      </c>
      <c r="S214" s="202">
        <v>0</v>
      </c>
      <c r="T214" s="203">
        <f>S214*H214</f>
        <v>0</v>
      </c>
      <c r="U214" s="35"/>
      <c r="V214" s="35"/>
      <c r="W214" s="35"/>
      <c r="X214" s="35"/>
      <c r="Y214" s="35"/>
      <c r="Z214" s="35"/>
      <c r="AA214" s="35"/>
      <c r="AB214" s="35"/>
      <c r="AC214" s="35"/>
      <c r="AD214" s="35"/>
      <c r="AE214" s="35"/>
      <c r="AR214" s="204" t="s">
        <v>212</v>
      </c>
      <c r="AT214" s="204" t="s">
        <v>208</v>
      </c>
      <c r="AU214" s="204" t="s">
        <v>82</v>
      </c>
      <c r="AY214" s="18" t="s">
        <v>206</v>
      </c>
      <c r="BE214" s="205">
        <f>IF(N214="základní",J214,0)</f>
        <v>0</v>
      </c>
      <c r="BF214" s="205">
        <f>IF(N214="snížená",J214,0)</f>
        <v>0</v>
      </c>
      <c r="BG214" s="205">
        <f>IF(N214="zákl. přenesená",J214,0)</f>
        <v>0</v>
      </c>
      <c r="BH214" s="205">
        <f>IF(N214="sníž. přenesená",J214,0)</f>
        <v>0</v>
      </c>
      <c r="BI214" s="205">
        <f>IF(N214="nulová",J214,0)</f>
        <v>0</v>
      </c>
      <c r="BJ214" s="18" t="s">
        <v>80</v>
      </c>
      <c r="BK214" s="205">
        <f>ROUND(I214*H214,2)</f>
        <v>0</v>
      </c>
      <c r="BL214" s="18" t="s">
        <v>212</v>
      </c>
      <c r="BM214" s="204" t="s">
        <v>2335</v>
      </c>
    </row>
    <row r="215" spans="1:65" s="2" customFormat="1" ht="19.5">
      <c r="A215" s="35"/>
      <c r="B215" s="36"/>
      <c r="C215" s="37"/>
      <c r="D215" s="208" t="s">
        <v>1104</v>
      </c>
      <c r="E215" s="37"/>
      <c r="F215" s="221" t="s">
        <v>6632</v>
      </c>
      <c r="G215" s="37"/>
      <c r="H215" s="37"/>
      <c r="I215" s="116"/>
      <c r="J215" s="37"/>
      <c r="K215" s="37"/>
      <c r="L215" s="40"/>
      <c r="M215" s="222"/>
      <c r="N215" s="223"/>
      <c r="O215" s="65"/>
      <c r="P215" s="65"/>
      <c r="Q215" s="65"/>
      <c r="R215" s="65"/>
      <c r="S215" s="65"/>
      <c r="T215" s="66"/>
      <c r="U215" s="35"/>
      <c r="V215" s="35"/>
      <c r="W215" s="35"/>
      <c r="X215" s="35"/>
      <c r="Y215" s="35"/>
      <c r="Z215" s="35"/>
      <c r="AA215" s="35"/>
      <c r="AB215" s="35"/>
      <c r="AC215" s="35"/>
      <c r="AD215" s="35"/>
      <c r="AE215" s="35"/>
      <c r="AT215" s="18" t="s">
        <v>1104</v>
      </c>
      <c r="AU215" s="18" t="s">
        <v>82</v>
      </c>
    </row>
    <row r="216" spans="1:65" s="2" customFormat="1" ht="16.5" customHeight="1">
      <c r="A216" s="35"/>
      <c r="B216" s="36"/>
      <c r="C216" s="193" t="s">
        <v>72</v>
      </c>
      <c r="D216" s="193" t="s">
        <v>208</v>
      </c>
      <c r="E216" s="194" t="s">
        <v>6742</v>
      </c>
      <c r="F216" s="195" t="s">
        <v>6743</v>
      </c>
      <c r="G216" s="196" t="s">
        <v>220</v>
      </c>
      <c r="H216" s="197">
        <v>55</v>
      </c>
      <c r="I216" s="198"/>
      <c r="J216" s="199">
        <f>ROUND(I216*H216,2)</f>
        <v>0</v>
      </c>
      <c r="K216" s="195" t="s">
        <v>19</v>
      </c>
      <c r="L216" s="40"/>
      <c r="M216" s="200" t="s">
        <v>19</v>
      </c>
      <c r="N216" s="201" t="s">
        <v>43</v>
      </c>
      <c r="O216" s="65"/>
      <c r="P216" s="202">
        <f>O216*H216</f>
        <v>0</v>
      </c>
      <c r="Q216" s="202">
        <v>0</v>
      </c>
      <c r="R216" s="202">
        <f>Q216*H216</f>
        <v>0</v>
      </c>
      <c r="S216" s="202">
        <v>0</v>
      </c>
      <c r="T216" s="203">
        <f>S216*H216</f>
        <v>0</v>
      </c>
      <c r="U216" s="35"/>
      <c r="V216" s="35"/>
      <c r="W216" s="35"/>
      <c r="X216" s="35"/>
      <c r="Y216" s="35"/>
      <c r="Z216" s="35"/>
      <c r="AA216" s="35"/>
      <c r="AB216" s="35"/>
      <c r="AC216" s="35"/>
      <c r="AD216" s="35"/>
      <c r="AE216" s="35"/>
      <c r="AR216" s="204" t="s">
        <v>212</v>
      </c>
      <c r="AT216" s="204" t="s">
        <v>208</v>
      </c>
      <c r="AU216" s="204" t="s">
        <v>82</v>
      </c>
      <c r="AY216" s="18" t="s">
        <v>206</v>
      </c>
      <c r="BE216" s="205">
        <f>IF(N216="základní",J216,0)</f>
        <v>0</v>
      </c>
      <c r="BF216" s="205">
        <f>IF(N216="snížená",J216,0)</f>
        <v>0</v>
      </c>
      <c r="BG216" s="205">
        <f>IF(N216="zákl. přenesená",J216,0)</f>
        <v>0</v>
      </c>
      <c r="BH216" s="205">
        <f>IF(N216="sníž. přenesená",J216,0)</f>
        <v>0</v>
      </c>
      <c r="BI216" s="205">
        <f>IF(N216="nulová",J216,0)</f>
        <v>0</v>
      </c>
      <c r="BJ216" s="18" t="s">
        <v>80</v>
      </c>
      <c r="BK216" s="205">
        <f>ROUND(I216*H216,2)</f>
        <v>0</v>
      </c>
      <c r="BL216" s="18" t="s">
        <v>212</v>
      </c>
      <c r="BM216" s="204" t="s">
        <v>2345</v>
      </c>
    </row>
    <row r="217" spans="1:65" s="2" customFormat="1" ht="19.5">
      <c r="A217" s="35"/>
      <c r="B217" s="36"/>
      <c r="C217" s="37"/>
      <c r="D217" s="208" t="s">
        <v>1104</v>
      </c>
      <c r="E217" s="37"/>
      <c r="F217" s="221" t="s">
        <v>6744</v>
      </c>
      <c r="G217" s="37"/>
      <c r="H217" s="37"/>
      <c r="I217" s="116"/>
      <c r="J217" s="37"/>
      <c r="K217" s="37"/>
      <c r="L217" s="40"/>
      <c r="M217" s="222"/>
      <c r="N217" s="223"/>
      <c r="O217" s="65"/>
      <c r="P217" s="65"/>
      <c r="Q217" s="65"/>
      <c r="R217" s="65"/>
      <c r="S217" s="65"/>
      <c r="T217" s="66"/>
      <c r="U217" s="35"/>
      <c r="V217" s="35"/>
      <c r="W217" s="35"/>
      <c r="X217" s="35"/>
      <c r="Y217" s="35"/>
      <c r="Z217" s="35"/>
      <c r="AA217" s="35"/>
      <c r="AB217" s="35"/>
      <c r="AC217" s="35"/>
      <c r="AD217" s="35"/>
      <c r="AE217" s="35"/>
      <c r="AT217" s="18" t="s">
        <v>1104</v>
      </c>
      <c r="AU217" s="18" t="s">
        <v>82</v>
      </c>
    </row>
    <row r="218" spans="1:65" s="2" customFormat="1" ht="16.5" customHeight="1">
      <c r="A218" s="35"/>
      <c r="B218" s="36"/>
      <c r="C218" s="193" t="s">
        <v>72</v>
      </c>
      <c r="D218" s="193" t="s">
        <v>208</v>
      </c>
      <c r="E218" s="194" t="s">
        <v>6745</v>
      </c>
      <c r="F218" s="195" t="s">
        <v>6746</v>
      </c>
      <c r="G218" s="196" t="s">
        <v>220</v>
      </c>
      <c r="H218" s="197">
        <v>25</v>
      </c>
      <c r="I218" s="198"/>
      <c r="J218" s="199">
        <f>ROUND(I218*H218,2)</f>
        <v>0</v>
      </c>
      <c r="K218" s="195" t="s">
        <v>19</v>
      </c>
      <c r="L218" s="40"/>
      <c r="M218" s="200" t="s">
        <v>19</v>
      </c>
      <c r="N218" s="201" t="s">
        <v>43</v>
      </c>
      <c r="O218" s="65"/>
      <c r="P218" s="202">
        <f>O218*H218</f>
        <v>0</v>
      </c>
      <c r="Q218" s="202">
        <v>0</v>
      </c>
      <c r="R218" s="202">
        <f>Q218*H218</f>
        <v>0</v>
      </c>
      <c r="S218" s="202">
        <v>0</v>
      </c>
      <c r="T218" s="203">
        <f>S218*H218</f>
        <v>0</v>
      </c>
      <c r="U218" s="35"/>
      <c r="V218" s="35"/>
      <c r="W218" s="35"/>
      <c r="X218" s="35"/>
      <c r="Y218" s="35"/>
      <c r="Z218" s="35"/>
      <c r="AA218" s="35"/>
      <c r="AB218" s="35"/>
      <c r="AC218" s="35"/>
      <c r="AD218" s="35"/>
      <c r="AE218" s="35"/>
      <c r="AR218" s="204" t="s">
        <v>212</v>
      </c>
      <c r="AT218" s="204" t="s">
        <v>208</v>
      </c>
      <c r="AU218" s="204" t="s">
        <v>82</v>
      </c>
      <c r="AY218" s="18" t="s">
        <v>206</v>
      </c>
      <c r="BE218" s="205">
        <f>IF(N218="základní",J218,0)</f>
        <v>0</v>
      </c>
      <c r="BF218" s="205">
        <f>IF(N218="snížená",J218,0)</f>
        <v>0</v>
      </c>
      <c r="BG218" s="205">
        <f>IF(N218="zákl. přenesená",J218,0)</f>
        <v>0</v>
      </c>
      <c r="BH218" s="205">
        <f>IF(N218="sníž. přenesená",J218,0)</f>
        <v>0</v>
      </c>
      <c r="BI218" s="205">
        <f>IF(N218="nulová",J218,0)</f>
        <v>0</v>
      </c>
      <c r="BJ218" s="18" t="s">
        <v>80</v>
      </c>
      <c r="BK218" s="205">
        <f>ROUND(I218*H218,2)</f>
        <v>0</v>
      </c>
      <c r="BL218" s="18" t="s">
        <v>212</v>
      </c>
      <c r="BM218" s="204" t="s">
        <v>2366</v>
      </c>
    </row>
    <row r="219" spans="1:65" s="2" customFormat="1" ht="19.5">
      <c r="A219" s="35"/>
      <c r="B219" s="36"/>
      <c r="C219" s="37"/>
      <c r="D219" s="208" t="s">
        <v>1104</v>
      </c>
      <c r="E219" s="37"/>
      <c r="F219" s="221" t="s">
        <v>6744</v>
      </c>
      <c r="G219" s="37"/>
      <c r="H219" s="37"/>
      <c r="I219" s="116"/>
      <c r="J219" s="37"/>
      <c r="K219" s="37"/>
      <c r="L219" s="40"/>
      <c r="M219" s="222"/>
      <c r="N219" s="223"/>
      <c r="O219" s="65"/>
      <c r="P219" s="65"/>
      <c r="Q219" s="65"/>
      <c r="R219" s="65"/>
      <c r="S219" s="65"/>
      <c r="T219" s="66"/>
      <c r="U219" s="35"/>
      <c r="V219" s="35"/>
      <c r="W219" s="35"/>
      <c r="X219" s="35"/>
      <c r="Y219" s="35"/>
      <c r="Z219" s="35"/>
      <c r="AA219" s="35"/>
      <c r="AB219" s="35"/>
      <c r="AC219" s="35"/>
      <c r="AD219" s="35"/>
      <c r="AE219" s="35"/>
      <c r="AT219" s="18" t="s">
        <v>1104</v>
      </c>
      <c r="AU219" s="18" t="s">
        <v>82</v>
      </c>
    </row>
    <row r="220" spans="1:65" s="2" customFormat="1" ht="16.5" customHeight="1">
      <c r="A220" s="35"/>
      <c r="B220" s="36"/>
      <c r="C220" s="193" t="s">
        <v>72</v>
      </c>
      <c r="D220" s="193" t="s">
        <v>208</v>
      </c>
      <c r="E220" s="194" t="s">
        <v>6747</v>
      </c>
      <c r="F220" s="195" t="s">
        <v>6748</v>
      </c>
      <c r="G220" s="196" t="s">
        <v>220</v>
      </c>
      <c r="H220" s="197">
        <v>10</v>
      </c>
      <c r="I220" s="198"/>
      <c r="J220" s="199">
        <f>ROUND(I220*H220,2)</f>
        <v>0</v>
      </c>
      <c r="K220" s="195" t="s">
        <v>19</v>
      </c>
      <c r="L220" s="40"/>
      <c r="M220" s="200" t="s">
        <v>19</v>
      </c>
      <c r="N220" s="201" t="s">
        <v>43</v>
      </c>
      <c r="O220" s="65"/>
      <c r="P220" s="202">
        <f>O220*H220</f>
        <v>0</v>
      </c>
      <c r="Q220" s="202">
        <v>0</v>
      </c>
      <c r="R220" s="202">
        <f>Q220*H220</f>
        <v>0</v>
      </c>
      <c r="S220" s="202">
        <v>0</v>
      </c>
      <c r="T220" s="203">
        <f>S220*H220</f>
        <v>0</v>
      </c>
      <c r="U220" s="35"/>
      <c r="V220" s="35"/>
      <c r="W220" s="35"/>
      <c r="X220" s="35"/>
      <c r="Y220" s="35"/>
      <c r="Z220" s="35"/>
      <c r="AA220" s="35"/>
      <c r="AB220" s="35"/>
      <c r="AC220" s="35"/>
      <c r="AD220" s="35"/>
      <c r="AE220" s="35"/>
      <c r="AR220" s="204" t="s">
        <v>212</v>
      </c>
      <c r="AT220" s="204" t="s">
        <v>208</v>
      </c>
      <c r="AU220" s="204" t="s">
        <v>82</v>
      </c>
      <c r="AY220" s="18" t="s">
        <v>206</v>
      </c>
      <c r="BE220" s="205">
        <f>IF(N220="základní",J220,0)</f>
        <v>0</v>
      </c>
      <c r="BF220" s="205">
        <f>IF(N220="snížená",J220,0)</f>
        <v>0</v>
      </c>
      <c r="BG220" s="205">
        <f>IF(N220="zákl. přenesená",J220,0)</f>
        <v>0</v>
      </c>
      <c r="BH220" s="205">
        <f>IF(N220="sníž. přenesená",J220,0)</f>
        <v>0</v>
      </c>
      <c r="BI220" s="205">
        <f>IF(N220="nulová",J220,0)</f>
        <v>0</v>
      </c>
      <c r="BJ220" s="18" t="s">
        <v>80</v>
      </c>
      <c r="BK220" s="205">
        <f>ROUND(I220*H220,2)</f>
        <v>0</v>
      </c>
      <c r="BL220" s="18" t="s">
        <v>212</v>
      </c>
      <c r="BM220" s="204" t="s">
        <v>2378</v>
      </c>
    </row>
    <row r="221" spans="1:65" s="2" customFormat="1" ht="19.5">
      <c r="A221" s="35"/>
      <c r="B221" s="36"/>
      <c r="C221" s="37"/>
      <c r="D221" s="208" t="s">
        <v>1104</v>
      </c>
      <c r="E221" s="37"/>
      <c r="F221" s="221" t="s">
        <v>6744</v>
      </c>
      <c r="G221" s="37"/>
      <c r="H221" s="37"/>
      <c r="I221" s="116"/>
      <c r="J221" s="37"/>
      <c r="K221" s="37"/>
      <c r="L221" s="40"/>
      <c r="M221" s="222"/>
      <c r="N221" s="223"/>
      <c r="O221" s="65"/>
      <c r="P221" s="65"/>
      <c r="Q221" s="65"/>
      <c r="R221" s="65"/>
      <c r="S221" s="65"/>
      <c r="T221" s="66"/>
      <c r="U221" s="35"/>
      <c r="V221" s="35"/>
      <c r="W221" s="35"/>
      <c r="X221" s="35"/>
      <c r="Y221" s="35"/>
      <c r="Z221" s="35"/>
      <c r="AA221" s="35"/>
      <c r="AB221" s="35"/>
      <c r="AC221" s="35"/>
      <c r="AD221" s="35"/>
      <c r="AE221" s="35"/>
      <c r="AT221" s="18" t="s">
        <v>1104</v>
      </c>
      <c r="AU221" s="18" t="s">
        <v>82</v>
      </c>
    </row>
    <row r="222" spans="1:65" s="2" customFormat="1" ht="16.5" customHeight="1">
      <c r="A222" s="35"/>
      <c r="B222" s="36"/>
      <c r="C222" s="193" t="s">
        <v>72</v>
      </c>
      <c r="D222" s="193" t="s">
        <v>208</v>
      </c>
      <c r="E222" s="194" t="s">
        <v>6749</v>
      </c>
      <c r="F222" s="195" t="s">
        <v>6737</v>
      </c>
      <c r="G222" s="196" t="s">
        <v>220</v>
      </c>
      <c r="H222" s="197">
        <v>460</v>
      </c>
      <c r="I222" s="198"/>
      <c r="J222" s="199">
        <f>ROUND(I222*H222,2)</f>
        <v>0</v>
      </c>
      <c r="K222" s="195" t="s">
        <v>19</v>
      </c>
      <c r="L222" s="40"/>
      <c r="M222" s="200" t="s">
        <v>19</v>
      </c>
      <c r="N222" s="201" t="s">
        <v>43</v>
      </c>
      <c r="O222" s="65"/>
      <c r="P222" s="202">
        <f>O222*H222</f>
        <v>0</v>
      </c>
      <c r="Q222" s="202">
        <v>0</v>
      </c>
      <c r="R222" s="202">
        <f>Q222*H222</f>
        <v>0</v>
      </c>
      <c r="S222" s="202">
        <v>0</v>
      </c>
      <c r="T222" s="203">
        <f>S222*H222</f>
        <v>0</v>
      </c>
      <c r="U222" s="35"/>
      <c r="V222" s="35"/>
      <c r="W222" s="35"/>
      <c r="X222" s="35"/>
      <c r="Y222" s="35"/>
      <c r="Z222" s="35"/>
      <c r="AA222" s="35"/>
      <c r="AB222" s="35"/>
      <c r="AC222" s="35"/>
      <c r="AD222" s="35"/>
      <c r="AE222" s="35"/>
      <c r="AR222" s="204" t="s">
        <v>212</v>
      </c>
      <c r="AT222" s="204" t="s">
        <v>208</v>
      </c>
      <c r="AU222" s="204" t="s">
        <v>82</v>
      </c>
      <c r="AY222" s="18" t="s">
        <v>206</v>
      </c>
      <c r="BE222" s="205">
        <f>IF(N222="základní",J222,0)</f>
        <v>0</v>
      </c>
      <c r="BF222" s="205">
        <f>IF(N222="snížená",J222,0)</f>
        <v>0</v>
      </c>
      <c r="BG222" s="205">
        <f>IF(N222="zákl. přenesená",J222,0)</f>
        <v>0</v>
      </c>
      <c r="BH222" s="205">
        <f>IF(N222="sníž. přenesená",J222,0)</f>
        <v>0</v>
      </c>
      <c r="BI222" s="205">
        <f>IF(N222="nulová",J222,0)</f>
        <v>0</v>
      </c>
      <c r="BJ222" s="18" t="s">
        <v>80</v>
      </c>
      <c r="BK222" s="205">
        <f>ROUND(I222*H222,2)</f>
        <v>0</v>
      </c>
      <c r="BL222" s="18" t="s">
        <v>212</v>
      </c>
      <c r="BM222" s="204" t="s">
        <v>2390</v>
      </c>
    </row>
    <row r="223" spans="1:65" s="2" customFormat="1" ht="19.5">
      <c r="A223" s="35"/>
      <c r="B223" s="36"/>
      <c r="C223" s="37"/>
      <c r="D223" s="208" t="s">
        <v>1104</v>
      </c>
      <c r="E223" s="37"/>
      <c r="F223" s="221" t="s">
        <v>6744</v>
      </c>
      <c r="G223" s="37"/>
      <c r="H223" s="37"/>
      <c r="I223" s="116"/>
      <c r="J223" s="37"/>
      <c r="K223" s="37"/>
      <c r="L223" s="40"/>
      <c r="M223" s="222"/>
      <c r="N223" s="223"/>
      <c r="O223" s="65"/>
      <c r="P223" s="65"/>
      <c r="Q223" s="65"/>
      <c r="R223" s="65"/>
      <c r="S223" s="65"/>
      <c r="T223" s="66"/>
      <c r="U223" s="35"/>
      <c r="V223" s="35"/>
      <c r="W223" s="35"/>
      <c r="X223" s="35"/>
      <c r="Y223" s="35"/>
      <c r="Z223" s="35"/>
      <c r="AA223" s="35"/>
      <c r="AB223" s="35"/>
      <c r="AC223" s="35"/>
      <c r="AD223" s="35"/>
      <c r="AE223" s="35"/>
      <c r="AT223" s="18" t="s">
        <v>1104</v>
      </c>
      <c r="AU223" s="18" t="s">
        <v>82</v>
      </c>
    </row>
    <row r="224" spans="1:65" s="2" customFormat="1" ht="16.5" customHeight="1">
      <c r="A224" s="35"/>
      <c r="B224" s="36"/>
      <c r="C224" s="193" t="s">
        <v>72</v>
      </c>
      <c r="D224" s="193" t="s">
        <v>208</v>
      </c>
      <c r="E224" s="194" t="s">
        <v>6750</v>
      </c>
      <c r="F224" s="195" t="s">
        <v>6751</v>
      </c>
      <c r="G224" s="196" t="s">
        <v>220</v>
      </c>
      <c r="H224" s="197">
        <v>550</v>
      </c>
      <c r="I224" s="198"/>
      <c r="J224" s="199">
        <f>ROUND(I224*H224,2)</f>
        <v>0</v>
      </c>
      <c r="K224" s="195" t="s">
        <v>19</v>
      </c>
      <c r="L224" s="40"/>
      <c r="M224" s="200" t="s">
        <v>19</v>
      </c>
      <c r="N224" s="201" t="s">
        <v>43</v>
      </c>
      <c r="O224" s="65"/>
      <c r="P224" s="202">
        <f>O224*H224</f>
        <v>0</v>
      </c>
      <c r="Q224" s="202">
        <v>0</v>
      </c>
      <c r="R224" s="202">
        <f>Q224*H224</f>
        <v>0</v>
      </c>
      <c r="S224" s="202">
        <v>0</v>
      </c>
      <c r="T224" s="203">
        <f>S224*H224</f>
        <v>0</v>
      </c>
      <c r="U224" s="35"/>
      <c r="V224" s="35"/>
      <c r="W224" s="35"/>
      <c r="X224" s="35"/>
      <c r="Y224" s="35"/>
      <c r="Z224" s="35"/>
      <c r="AA224" s="35"/>
      <c r="AB224" s="35"/>
      <c r="AC224" s="35"/>
      <c r="AD224" s="35"/>
      <c r="AE224" s="35"/>
      <c r="AR224" s="204" t="s">
        <v>212</v>
      </c>
      <c r="AT224" s="204" t="s">
        <v>208</v>
      </c>
      <c r="AU224" s="204" t="s">
        <v>82</v>
      </c>
      <c r="AY224" s="18" t="s">
        <v>206</v>
      </c>
      <c r="BE224" s="205">
        <f>IF(N224="základní",J224,0)</f>
        <v>0</v>
      </c>
      <c r="BF224" s="205">
        <f>IF(N224="snížená",J224,0)</f>
        <v>0</v>
      </c>
      <c r="BG224" s="205">
        <f>IF(N224="zákl. přenesená",J224,0)</f>
        <v>0</v>
      </c>
      <c r="BH224" s="205">
        <f>IF(N224="sníž. přenesená",J224,0)</f>
        <v>0</v>
      </c>
      <c r="BI224" s="205">
        <f>IF(N224="nulová",J224,0)</f>
        <v>0</v>
      </c>
      <c r="BJ224" s="18" t="s">
        <v>80</v>
      </c>
      <c r="BK224" s="205">
        <f>ROUND(I224*H224,2)</f>
        <v>0</v>
      </c>
      <c r="BL224" s="18" t="s">
        <v>212</v>
      </c>
      <c r="BM224" s="204" t="s">
        <v>2404</v>
      </c>
    </row>
    <row r="225" spans="1:65" s="2" customFormat="1" ht="19.5">
      <c r="A225" s="35"/>
      <c r="B225" s="36"/>
      <c r="C225" s="37"/>
      <c r="D225" s="208" t="s">
        <v>1104</v>
      </c>
      <c r="E225" s="37"/>
      <c r="F225" s="221" t="s">
        <v>6644</v>
      </c>
      <c r="G225" s="37"/>
      <c r="H225" s="37"/>
      <c r="I225" s="116"/>
      <c r="J225" s="37"/>
      <c r="K225" s="37"/>
      <c r="L225" s="40"/>
      <c r="M225" s="222"/>
      <c r="N225" s="223"/>
      <c r="O225" s="65"/>
      <c r="P225" s="65"/>
      <c r="Q225" s="65"/>
      <c r="R225" s="65"/>
      <c r="S225" s="65"/>
      <c r="T225" s="66"/>
      <c r="U225" s="35"/>
      <c r="V225" s="35"/>
      <c r="W225" s="35"/>
      <c r="X225" s="35"/>
      <c r="Y225" s="35"/>
      <c r="Z225" s="35"/>
      <c r="AA225" s="35"/>
      <c r="AB225" s="35"/>
      <c r="AC225" s="35"/>
      <c r="AD225" s="35"/>
      <c r="AE225" s="35"/>
      <c r="AT225" s="18" t="s">
        <v>1104</v>
      </c>
      <c r="AU225" s="18" t="s">
        <v>82</v>
      </c>
    </row>
    <row r="226" spans="1:65" s="2" customFormat="1" ht="16.5" customHeight="1">
      <c r="A226" s="35"/>
      <c r="B226" s="36"/>
      <c r="C226" s="193" t="s">
        <v>72</v>
      </c>
      <c r="D226" s="193" t="s">
        <v>208</v>
      </c>
      <c r="E226" s="194" t="s">
        <v>6752</v>
      </c>
      <c r="F226" s="195" t="s">
        <v>6724</v>
      </c>
      <c r="G226" s="196" t="s">
        <v>220</v>
      </c>
      <c r="H226" s="197">
        <v>500</v>
      </c>
      <c r="I226" s="198"/>
      <c r="J226" s="199">
        <f>ROUND(I226*H226,2)</f>
        <v>0</v>
      </c>
      <c r="K226" s="195" t="s">
        <v>19</v>
      </c>
      <c r="L226" s="40"/>
      <c r="M226" s="200" t="s">
        <v>19</v>
      </c>
      <c r="N226" s="201" t="s">
        <v>43</v>
      </c>
      <c r="O226" s="65"/>
      <c r="P226" s="202">
        <f>O226*H226</f>
        <v>0</v>
      </c>
      <c r="Q226" s="202">
        <v>0</v>
      </c>
      <c r="R226" s="202">
        <f>Q226*H226</f>
        <v>0</v>
      </c>
      <c r="S226" s="202">
        <v>0</v>
      </c>
      <c r="T226" s="203">
        <f>S226*H226</f>
        <v>0</v>
      </c>
      <c r="U226" s="35"/>
      <c r="V226" s="35"/>
      <c r="W226" s="35"/>
      <c r="X226" s="35"/>
      <c r="Y226" s="35"/>
      <c r="Z226" s="35"/>
      <c r="AA226" s="35"/>
      <c r="AB226" s="35"/>
      <c r="AC226" s="35"/>
      <c r="AD226" s="35"/>
      <c r="AE226" s="35"/>
      <c r="AR226" s="204" t="s">
        <v>212</v>
      </c>
      <c r="AT226" s="204" t="s">
        <v>208</v>
      </c>
      <c r="AU226" s="204" t="s">
        <v>82</v>
      </c>
      <c r="AY226" s="18" t="s">
        <v>206</v>
      </c>
      <c r="BE226" s="205">
        <f>IF(N226="základní",J226,0)</f>
        <v>0</v>
      </c>
      <c r="BF226" s="205">
        <f>IF(N226="snížená",J226,0)</f>
        <v>0</v>
      </c>
      <c r="BG226" s="205">
        <f>IF(N226="zákl. přenesená",J226,0)</f>
        <v>0</v>
      </c>
      <c r="BH226" s="205">
        <f>IF(N226="sníž. přenesená",J226,0)</f>
        <v>0</v>
      </c>
      <c r="BI226" s="205">
        <f>IF(N226="nulová",J226,0)</f>
        <v>0</v>
      </c>
      <c r="BJ226" s="18" t="s">
        <v>80</v>
      </c>
      <c r="BK226" s="205">
        <f>ROUND(I226*H226,2)</f>
        <v>0</v>
      </c>
      <c r="BL226" s="18" t="s">
        <v>212</v>
      </c>
      <c r="BM226" s="204" t="s">
        <v>2415</v>
      </c>
    </row>
    <row r="227" spans="1:65" s="2" customFormat="1" ht="19.5">
      <c r="A227" s="35"/>
      <c r="B227" s="36"/>
      <c r="C227" s="37"/>
      <c r="D227" s="208" t="s">
        <v>1104</v>
      </c>
      <c r="E227" s="37"/>
      <c r="F227" s="221" t="s">
        <v>6629</v>
      </c>
      <c r="G227" s="37"/>
      <c r="H227" s="37"/>
      <c r="I227" s="116"/>
      <c r="J227" s="37"/>
      <c r="K227" s="37"/>
      <c r="L227" s="40"/>
      <c r="M227" s="222"/>
      <c r="N227" s="223"/>
      <c r="O227" s="65"/>
      <c r="P227" s="65"/>
      <c r="Q227" s="65"/>
      <c r="R227" s="65"/>
      <c r="S227" s="65"/>
      <c r="T227" s="66"/>
      <c r="U227" s="35"/>
      <c r="V227" s="35"/>
      <c r="W227" s="35"/>
      <c r="X227" s="35"/>
      <c r="Y227" s="35"/>
      <c r="Z227" s="35"/>
      <c r="AA227" s="35"/>
      <c r="AB227" s="35"/>
      <c r="AC227" s="35"/>
      <c r="AD227" s="35"/>
      <c r="AE227" s="35"/>
      <c r="AT227" s="18" t="s">
        <v>1104</v>
      </c>
      <c r="AU227" s="18" t="s">
        <v>82</v>
      </c>
    </row>
    <row r="228" spans="1:65" s="2" customFormat="1" ht="16.5" customHeight="1">
      <c r="A228" s="35"/>
      <c r="B228" s="36"/>
      <c r="C228" s="193" t="s">
        <v>72</v>
      </c>
      <c r="D228" s="193" t="s">
        <v>208</v>
      </c>
      <c r="E228" s="194" t="s">
        <v>6753</v>
      </c>
      <c r="F228" s="195" t="s">
        <v>6754</v>
      </c>
      <c r="G228" s="196" t="s">
        <v>220</v>
      </c>
      <c r="H228" s="197">
        <v>140</v>
      </c>
      <c r="I228" s="198"/>
      <c r="J228" s="199">
        <f>ROUND(I228*H228,2)</f>
        <v>0</v>
      </c>
      <c r="K228" s="195" t="s">
        <v>19</v>
      </c>
      <c r="L228" s="40"/>
      <c r="M228" s="200" t="s">
        <v>19</v>
      </c>
      <c r="N228" s="201" t="s">
        <v>43</v>
      </c>
      <c r="O228" s="65"/>
      <c r="P228" s="202">
        <f>O228*H228</f>
        <v>0</v>
      </c>
      <c r="Q228" s="202">
        <v>0</v>
      </c>
      <c r="R228" s="202">
        <f>Q228*H228</f>
        <v>0</v>
      </c>
      <c r="S228" s="202">
        <v>0</v>
      </c>
      <c r="T228" s="203">
        <f>S228*H228</f>
        <v>0</v>
      </c>
      <c r="U228" s="35"/>
      <c r="V228" s="35"/>
      <c r="W228" s="35"/>
      <c r="X228" s="35"/>
      <c r="Y228" s="35"/>
      <c r="Z228" s="35"/>
      <c r="AA228" s="35"/>
      <c r="AB228" s="35"/>
      <c r="AC228" s="35"/>
      <c r="AD228" s="35"/>
      <c r="AE228" s="35"/>
      <c r="AR228" s="204" t="s">
        <v>212</v>
      </c>
      <c r="AT228" s="204" t="s">
        <v>208</v>
      </c>
      <c r="AU228" s="204" t="s">
        <v>82</v>
      </c>
      <c r="AY228" s="18" t="s">
        <v>206</v>
      </c>
      <c r="BE228" s="205">
        <f>IF(N228="základní",J228,0)</f>
        <v>0</v>
      </c>
      <c r="BF228" s="205">
        <f>IF(N228="snížená",J228,0)</f>
        <v>0</v>
      </c>
      <c r="BG228" s="205">
        <f>IF(N228="zákl. přenesená",J228,0)</f>
        <v>0</v>
      </c>
      <c r="BH228" s="205">
        <f>IF(N228="sníž. přenesená",J228,0)</f>
        <v>0</v>
      </c>
      <c r="BI228" s="205">
        <f>IF(N228="nulová",J228,0)</f>
        <v>0</v>
      </c>
      <c r="BJ228" s="18" t="s">
        <v>80</v>
      </c>
      <c r="BK228" s="205">
        <f>ROUND(I228*H228,2)</f>
        <v>0</v>
      </c>
      <c r="BL228" s="18" t="s">
        <v>212</v>
      </c>
      <c r="BM228" s="204" t="s">
        <v>2427</v>
      </c>
    </row>
    <row r="229" spans="1:65" s="2" customFormat="1" ht="19.5">
      <c r="A229" s="35"/>
      <c r="B229" s="36"/>
      <c r="C229" s="37"/>
      <c r="D229" s="208" t="s">
        <v>1104</v>
      </c>
      <c r="E229" s="37"/>
      <c r="F229" s="221" t="s">
        <v>6629</v>
      </c>
      <c r="G229" s="37"/>
      <c r="H229" s="37"/>
      <c r="I229" s="116"/>
      <c r="J229" s="37"/>
      <c r="K229" s="37"/>
      <c r="L229" s="40"/>
      <c r="M229" s="222"/>
      <c r="N229" s="223"/>
      <c r="O229" s="65"/>
      <c r="P229" s="65"/>
      <c r="Q229" s="65"/>
      <c r="R229" s="65"/>
      <c r="S229" s="65"/>
      <c r="T229" s="66"/>
      <c r="U229" s="35"/>
      <c r="V229" s="35"/>
      <c r="W229" s="35"/>
      <c r="X229" s="35"/>
      <c r="Y229" s="35"/>
      <c r="Z229" s="35"/>
      <c r="AA229" s="35"/>
      <c r="AB229" s="35"/>
      <c r="AC229" s="35"/>
      <c r="AD229" s="35"/>
      <c r="AE229" s="35"/>
      <c r="AT229" s="18" t="s">
        <v>1104</v>
      </c>
      <c r="AU229" s="18" t="s">
        <v>82</v>
      </c>
    </row>
    <row r="230" spans="1:65" s="2" customFormat="1" ht="16.5" customHeight="1">
      <c r="A230" s="35"/>
      <c r="B230" s="36"/>
      <c r="C230" s="193" t="s">
        <v>72</v>
      </c>
      <c r="D230" s="193" t="s">
        <v>208</v>
      </c>
      <c r="E230" s="194" t="s">
        <v>6755</v>
      </c>
      <c r="F230" s="195" t="s">
        <v>6756</v>
      </c>
      <c r="G230" s="196" t="s">
        <v>220</v>
      </c>
      <c r="H230" s="197">
        <v>130</v>
      </c>
      <c r="I230" s="198"/>
      <c r="J230" s="199">
        <f>ROUND(I230*H230,2)</f>
        <v>0</v>
      </c>
      <c r="K230" s="195" t="s">
        <v>19</v>
      </c>
      <c r="L230" s="40"/>
      <c r="M230" s="200" t="s">
        <v>19</v>
      </c>
      <c r="N230" s="201" t="s">
        <v>43</v>
      </c>
      <c r="O230" s="65"/>
      <c r="P230" s="202">
        <f>O230*H230</f>
        <v>0</v>
      </c>
      <c r="Q230" s="202">
        <v>0</v>
      </c>
      <c r="R230" s="202">
        <f>Q230*H230</f>
        <v>0</v>
      </c>
      <c r="S230" s="202">
        <v>0</v>
      </c>
      <c r="T230" s="203">
        <f>S230*H230</f>
        <v>0</v>
      </c>
      <c r="U230" s="35"/>
      <c r="V230" s="35"/>
      <c r="W230" s="35"/>
      <c r="X230" s="35"/>
      <c r="Y230" s="35"/>
      <c r="Z230" s="35"/>
      <c r="AA230" s="35"/>
      <c r="AB230" s="35"/>
      <c r="AC230" s="35"/>
      <c r="AD230" s="35"/>
      <c r="AE230" s="35"/>
      <c r="AR230" s="204" t="s">
        <v>212</v>
      </c>
      <c r="AT230" s="204" t="s">
        <v>208</v>
      </c>
      <c r="AU230" s="204" t="s">
        <v>82</v>
      </c>
      <c r="AY230" s="18" t="s">
        <v>206</v>
      </c>
      <c r="BE230" s="205">
        <f>IF(N230="základní",J230,0)</f>
        <v>0</v>
      </c>
      <c r="BF230" s="205">
        <f>IF(N230="snížená",J230,0)</f>
        <v>0</v>
      </c>
      <c r="BG230" s="205">
        <f>IF(N230="zákl. přenesená",J230,0)</f>
        <v>0</v>
      </c>
      <c r="BH230" s="205">
        <f>IF(N230="sníž. přenesená",J230,0)</f>
        <v>0</v>
      </c>
      <c r="BI230" s="205">
        <f>IF(N230="nulová",J230,0)</f>
        <v>0</v>
      </c>
      <c r="BJ230" s="18" t="s">
        <v>80</v>
      </c>
      <c r="BK230" s="205">
        <f>ROUND(I230*H230,2)</f>
        <v>0</v>
      </c>
      <c r="BL230" s="18" t="s">
        <v>212</v>
      </c>
      <c r="BM230" s="204" t="s">
        <v>2439</v>
      </c>
    </row>
    <row r="231" spans="1:65" s="2" customFormat="1" ht="19.5">
      <c r="A231" s="35"/>
      <c r="B231" s="36"/>
      <c r="C231" s="37"/>
      <c r="D231" s="208" t="s">
        <v>1104</v>
      </c>
      <c r="E231" s="37"/>
      <c r="F231" s="221" t="s">
        <v>6629</v>
      </c>
      <c r="G231" s="37"/>
      <c r="H231" s="37"/>
      <c r="I231" s="116"/>
      <c r="J231" s="37"/>
      <c r="K231" s="37"/>
      <c r="L231" s="40"/>
      <c r="M231" s="222"/>
      <c r="N231" s="223"/>
      <c r="O231" s="65"/>
      <c r="P231" s="65"/>
      <c r="Q231" s="65"/>
      <c r="R231" s="65"/>
      <c r="S231" s="65"/>
      <c r="T231" s="66"/>
      <c r="U231" s="35"/>
      <c r="V231" s="35"/>
      <c r="W231" s="35"/>
      <c r="X231" s="35"/>
      <c r="Y231" s="35"/>
      <c r="Z231" s="35"/>
      <c r="AA231" s="35"/>
      <c r="AB231" s="35"/>
      <c r="AC231" s="35"/>
      <c r="AD231" s="35"/>
      <c r="AE231" s="35"/>
      <c r="AT231" s="18" t="s">
        <v>1104</v>
      </c>
      <c r="AU231" s="18" t="s">
        <v>82</v>
      </c>
    </row>
    <row r="232" spans="1:65" s="2" customFormat="1" ht="16.5" customHeight="1">
      <c r="A232" s="35"/>
      <c r="B232" s="36"/>
      <c r="C232" s="193" t="s">
        <v>72</v>
      </c>
      <c r="D232" s="193" t="s">
        <v>208</v>
      </c>
      <c r="E232" s="194" t="s">
        <v>6757</v>
      </c>
      <c r="F232" s="195" t="s">
        <v>6758</v>
      </c>
      <c r="G232" s="196" t="s">
        <v>220</v>
      </c>
      <c r="H232" s="197">
        <v>800</v>
      </c>
      <c r="I232" s="198"/>
      <c r="J232" s="199">
        <f>ROUND(I232*H232,2)</f>
        <v>0</v>
      </c>
      <c r="K232" s="195" t="s">
        <v>19</v>
      </c>
      <c r="L232" s="40"/>
      <c r="M232" s="200" t="s">
        <v>19</v>
      </c>
      <c r="N232" s="201" t="s">
        <v>43</v>
      </c>
      <c r="O232" s="65"/>
      <c r="P232" s="202">
        <f>O232*H232</f>
        <v>0</v>
      </c>
      <c r="Q232" s="202">
        <v>0</v>
      </c>
      <c r="R232" s="202">
        <f>Q232*H232</f>
        <v>0</v>
      </c>
      <c r="S232" s="202">
        <v>0</v>
      </c>
      <c r="T232" s="203">
        <f>S232*H232</f>
        <v>0</v>
      </c>
      <c r="U232" s="35"/>
      <c r="V232" s="35"/>
      <c r="W232" s="35"/>
      <c r="X232" s="35"/>
      <c r="Y232" s="35"/>
      <c r="Z232" s="35"/>
      <c r="AA232" s="35"/>
      <c r="AB232" s="35"/>
      <c r="AC232" s="35"/>
      <c r="AD232" s="35"/>
      <c r="AE232" s="35"/>
      <c r="AR232" s="204" t="s">
        <v>212</v>
      </c>
      <c r="AT232" s="204" t="s">
        <v>208</v>
      </c>
      <c r="AU232" s="204" t="s">
        <v>82</v>
      </c>
      <c r="AY232" s="18" t="s">
        <v>206</v>
      </c>
      <c r="BE232" s="205">
        <f>IF(N232="základní",J232,0)</f>
        <v>0</v>
      </c>
      <c r="BF232" s="205">
        <f>IF(N232="snížená",J232,0)</f>
        <v>0</v>
      </c>
      <c r="BG232" s="205">
        <f>IF(N232="zákl. přenesená",J232,0)</f>
        <v>0</v>
      </c>
      <c r="BH232" s="205">
        <f>IF(N232="sníž. přenesená",J232,0)</f>
        <v>0</v>
      </c>
      <c r="BI232" s="205">
        <f>IF(N232="nulová",J232,0)</f>
        <v>0</v>
      </c>
      <c r="BJ232" s="18" t="s">
        <v>80</v>
      </c>
      <c r="BK232" s="205">
        <f>ROUND(I232*H232,2)</f>
        <v>0</v>
      </c>
      <c r="BL232" s="18" t="s">
        <v>212</v>
      </c>
      <c r="BM232" s="204" t="s">
        <v>2455</v>
      </c>
    </row>
    <row r="233" spans="1:65" s="2" customFormat="1" ht="19.5">
      <c r="A233" s="35"/>
      <c r="B233" s="36"/>
      <c r="C233" s="37"/>
      <c r="D233" s="208" t="s">
        <v>1104</v>
      </c>
      <c r="E233" s="37"/>
      <c r="F233" s="221" t="s">
        <v>6629</v>
      </c>
      <c r="G233" s="37"/>
      <c r="H233" s="37"/>
      <c r="I233" s="116"/>
      <c r="J233" s="37"/>
      <c r="K233" s="37"/>
      <c r="L233" s="40"/>
      <c r="M233" s="222"/>
      <c r="N233" s="223"/>
      <c r="O233" s="65"/>
      <c r="P233" s="65"/>
      <c r="Q233" s="65"/>
      <c r="R233" s="65"/>
      <c r="S233" s="65"/>
      <c r="T233" s="66"/>
      <c r="U233" s="35"/>
      <c r="V233" s="35"/>
      <c r="W233" s="35"/>
      <c r="X233" s="35"/>
      <c r="Y233" s="35"/>
      <c r="Z233" s="35"/>
      <c r="AA233" s="35"/>
      <c r="AB233" s="35"/>
      <c r="AC233" s="35"/>
      <c r="AD233" s="35"/>
      <c r="AE233" s="35"/>
      <c r="AT233" s="18" t="s">
        <v>1104</v>
      </c>
      <c r="AU233" s="18" t="s">
        <v>82</v>
      </c>
    </row>
    <row r="234" spans="1:65" s="2" customFormat="1" ht="16.5" customHeight="1">
      <c r="A234" s="35"/>
      <c r="B234" s="36"/>
      <c r="C234" s="193" t="s">
        <v>72</v>
      </c>
      <c r="D234" s="193" t="s">
        <v>208</v>
      </c>
      <c r="E234" s="194" t="s">
        <v>6759</v>
      </c>
      <c r="F234" s="195" t="s">
        <v>6758</v>
      </c>
      <c r="G234" s="196" t="s">
        <v>220</v>
      </c>
      <c r="H234" s="197">
        <v>250</v>
      </c>
      <c r="I234" s="198"/>
      <c r="J234" s="199">
        <f>ROUND(I234*H234,2)</f>
        <v>0</v>
      </c>
      <c r="K234" s="195" t="s">
        <v>19</v>
      </c>
      <c r="L234" s="40"/>
      <c r="M234" s="200" t="s">
        <v>19</v>
      </c>
      <c r="N234" s="201" t="s">
        <v>43</v>
      </c>
      <c r="O234" s="65"/>
      <c r="P234" s="202">
        <f>O234*H234</f>
        <v>0</v>
      </c>
      <c r="Q234" s="202">
        <v>0</v>
      </c>
      <c r="R234" s="202">
        <f>Q234*H234</f>
        <v>0</v>
      </c>
      <c r="S234" s="202">
        <v>0</v>
      </c>
      <c r="T234" s="203">
        <f>S234*H234</f>
        <v>0</v>
      </c>
      <c r="U234" s="35"/>
      <c r="V234" s="35"/>
      <c r="W234" s="35"/>
      <c r="X234" s="35"/>
      <c r="Y234" s="35"/>
      <c r="Z234" s="35"/>
      <c r="AA234" s="35"/>
      <c r="AB234" s="35"/>
      <c r="AC234" s="35"/>
      <c r="AD234" s="35"/>
      <c r="AE234" s="35"/>
      <c r="AR234" s="204" t="s">
        <v>212</v>
      </c>
      <c r="AT234" s="204" t="s">
        <v>208</v>
      </c>
      <c r="AU234" s="204" t="s">
        <v>82</v>
      </c>
      <c r="AY234" s="18" t="s">
        <v>206</v>
      </c>
      <c r="BE234" s="205">
        <f>IF(N234="základní",J234,0)</f>
        <v>0</v>
      </c>
      <c r="BF234" s="205">
        <f>IF(N234="snížená",J234,0)</f>
        <v>0</v>
      </c>
      <c r="BG234" s="205">
        <f>IF(N234="zákl. přenesená",J234,0)</f>
        <v>0</v>
      </c>
      <c r="BH234" s="205">
        <f>IF(N234="sníž. přenesená",J234,0)</f>
        <v>0</v>
      </c>
      <c r="BI234" s="205">
        <f>IF(N234="nulová",J234,0)</f>
        <v>0</v>
      </c>
      <c r="BJ234" s="18" t="s">
        <v>80</v>
      </c>
      <c r="BK234" s="205">
        <f>ROUND(I234*H234,2)</f>
        <v>0</v>
      </c>
      <c r="BL234" s="18" t="s">
        <v>212</v>
      </c>
      <c r="BM234" s="204" t="s">
        <v>2477</v>
      </c>
    </row>
    <row r="235" spans="1:65" s="2" customFormat="1" ht="19.5">
      <c r="A235" s="35"/>
      <c r="B235" s="36"/>
      <c r="C235" s="37"/>
      <c r="D235" s="208" t="s">
        <v>1104</v>
      </c>
      <c r="E235" s="37"/>
      <c r="F235" s="221" t="s">
        <v>6635</v>
      </c>
      <c r="G235" s="37"/>
      <c r="H235" s="37"/>
      <c r="I235" s="116"/>
      <c r="J235" s="37"/>
      <c r="K235" s="37"/>
      <c r="L235" s="40"/>
      <c r="M235" s="222"/>
      <c r="N235" s="223"/>
      <c r="O235" s="65"/>
      <c r="P235" s="65"/>
      <c r="Q235" s="65"/>
      <c r="R235" s="65"/>
      <c r="S235" s="65"/>
      <c r="T235" s="66"/>
      <c r="U235" s="35"/>
      <c r="V235" s="35"/>
      <c r="W235" s="35"/>
      <c r="X235" s="35"/>
      <c r="Y235" s="35"/>
      <c r="Z235" s="35"/>
      <c r="AA235" s="35"/>
      <c r="AB235" s="35"/>
      <c r="AC235" s="35"/>
      <c r="AD235" s="35"/>
      <c r="AE235" s="35"/>
      <c r="AT235" s="18" t="s">
        <v>1104</v>
      </c>
      <c r="AU235" s="18" t="s">
        <v>82</v>
      </c>
    </row>
    <row r="236" spans="1:65" s="2" customFormat="1" ht="16.5" customHeight="1">
      <c r="A236" s="35"/>
      <c r="B236" s="36"/>
      <c r="C236" s="193" t="s">
        <v>72</v>
      </c>
      <c r="D236" s="193" t="s">
        <v>208</v>
      </c>
      <c r="E236" s="194" t="s">
        <v>6760</v>
      </c>
      <c r="F236" s="195" t="s">
        <v>6761</v>
      </c>
      <c r="G236" s="196" t="s">
        <v>220</v>
      </c>
      <c r="H236" s="197">
        <v>180</v>
      </c>
      <c r="I236" s="198"/>
      <c r="J236" s="199">
        <f>ROUND(I236*H236,2)</f>
        <v>0</v>
      </c>
      <c r="K236" s="195" t="s">
        <v>19</v>
      </c>
      <c r="L236" s="40"/>
      <c r="M236" s="200" t="s">
        <v>19</v>
      </c>
      <c r="N236" s="201" t="s">
        <v>43</v>
      </c>
      <c r="O236" s="65"/>
      <c r="P236" s="202">
        <f>O236*H236</f>
        <v>0</v>
      </c>
      <c r="Q236" s="202">
        <v>0</v>
      </c>
      <c r="R236" s="202">
        <f>Q236*H236</f>
        <v>0</v>
      </c>
      <c r="S236" s="202">
        <v>0</v>
      </c>
      <c r="T236" s="203">
        <f>S236*H236</f>
        <v>0</v>
      </c>
      <c r="U236" s="35"/>
      <c r="V236" s="35"/>
      <c r="W236" s="35"/>
      <c r="X236" s="35"/>
      <c r="Y236" s="35"/>
      <c r="Z236" s="35"/>
      <c r="AA236" s="35"/>
      <c r="AB236" s="35"/>
      <c r="AC236" s="35"/>
      <c r="AD236" s="35"/>
      <c r="AE236" s="35"/>
      <c r="AR236" s="204" t="s">
        <v>212</v>
      </c>
      <c r="AT236" s="204" t="s">
        <v>208</v>
      </c>
      <c r="AU236" s="204" t="s">
        <v>82</v>
      </c>
      <c r="AY236" s="18" t="s">
        <v>206</v>
      </c>
      <c r="BE236" s="205">
        <f>IF(N236="základní",J236,0)</f>
        <v>0</v>
      </c>
      <c r="BF236" s="205">
        <f>IF(N236="snížená",J236,0)</f>
        <v>0</v>
      </c>
      <c r="BG236" s="205">
        <f>IF(N236="zákl. přenesená",J236,0)</f>
        <v>0</v>
      </c>
      <c r="BH236" s="205">
        <f>IF(N236="sníž. přenesená",J236,0)</f>
        <v>0</v>
      </c>
      <c r="BI236" s="205">
        <f>IF(N236="nulová",J236,0)</f>
        <v>0</v>
      </c>
      <c r="BJ236" s="18" t="s">
        <v>80</v>
      </c>
      <c r="BK236" s="205">
        <f>ROUND(I236*H236,2)</f>
        <v>0</v>
      </c>
      <c r="BL236" s="18" t="s">
        <v>212</v>
      </c>
      <c r="BM236" s="204" t="s">
        <v>2501</v>
      </c>
    </row>
    <row r="237" spans="1:65" s="2" customFormat="1" ht="19.5">
      <c r="A237" s="35"/>
      <c r="B237" s="36"/>
      <c r="C237" s="37"/>
      <c r="D237" s="208" t="s">
        <v>1104</v>
      </c>
      <c r="E237" s="37"/>
      <c r="F237" s="221" t="s">
        <v>6625</v>
      </c>
      <c r="G237" s="37"/>
      <c r="H237" s="37"/>
      <c r="I237" s="116"/>
      <c r="J237" s="37"/>
      <c r="K237" s="37"/>
      <c r="L237" s="40"/>
      <c r="M237" s="222"/>
      <c r="N237" s="223"/>
      <c r="O237" s="65"/>
      <c r="P237" s="65"/>
      <c r="Q237" s="65"/>
      <c r="R237" s="65"/>
      <c r="S237" s="65"/>
      <c r="T237" s="66"/>
      <c r="U237" s="35"/>
      <c r="V237" s="35"/>
      <c r="W237" s="35"/>
      <c r="X237" s="35"/>
      <c r="Y237" s="35"/>
      <c r="Z237" s="35"/>
      <c r="AA237" s="35"/>
      <c r="AB237" s="35"/>
      <c r="AC237" s="35"/>
      <c r="AD237" s="35"/>
      <c r="AE237" s="35"/>
      <c r="AT237" s="18" t="s">
        <v>1104</v>
      </c>
      <c r="AU237" s="18" t="s">
        <v>82</v>
      </c>
    </row>
    <row r="238" spans="1:65" s="2" customFormat="1" ht="16.5" customHeight="1">
      <c r="A238" s="35"/>
      <c r="B238" s="36"/>
      <c r="C238" s="193" t="s">
        <v>72</v>
      </c>
      <c r="D238" s="193" t="s">
        <v>208</v>
      </c>
      <c r="E238" s="194" t="s">
        <v>6762</v>
      </c>
      <c r="F238" s="195" t="s">
        <v>6724</v>
      </c>
      <c r="G238" s="196" t="s">
        <v>220</v>
      </c>
      <c r="H238" s="197">
        <v>980</v>
      </c>
      <c r="I238" s="198"/>
      <c r="J238" s="199">
        <f>ROUND(I238*H238,2)</f>
        <v>0</v>
      </c>
      <c r="K238" s="195" t="s">
        <v>19</v>
      </c>
      <c r="L238" s="40"/>
      <c r="M238" s="200" t="s">
        <v>19</v>
      </c>
      <c r="N238" s="201" t="s">
        <v>43</v>
      </c>
      <c r="O238" s="65"/>
      <c r="P238" s="202">
        <f>O238*H238</f>
        <v>0</v>
      </c>
      <c r="Q238" s="202">
        <v>0</v>
      </c>
      <c r="R238" s="202">
        <f>Q238*H238</f>
        <v>0</v>
      </c>
      <c r="S238" s="202">
        <v>0</v>
      </c>
      <c r="T238" s="203">
        <f>S238*H238</f>
        <v>0</v>
      </c>
      <c r="U238" s="35"/>
      <c r="V238" s="35"/>
      <c r="W238" s="35"/>
      <c r="X238" s="35"/>
      <c r="Y238" s="35"/>
      <c r="Z238" s="35"/>
      <c r="AA238" s="35"/>
      <c r="AB238" s="35"/>
      <c r="AC238" s="35"/>
      <c r="AD238" s="35"/>
      <c r="AE238" s="35"/>
      <c r="AR238" s="204" t="s">
        <v>212</v>
      </c>
      <c r="AT238" s="204" t="s">
        <v>208</v>
      </c>
      <c r="AU238" s="204" t="s">
        <v>82</v>
      </c>
      <c r="AY238" s="18" t="s">
        <v>206</v>
      </c>
      <c r="BE238" s="205">
        <f>IF(N238="základní",J238,0)</f>
        <v>0</v>
      </c>
      <c r="BF238" s="205">
        <f>IF(N238="snížená",J238,0)</f>
        <v>0</v>
      </c>
      <c r="BG238" s="205">
        <f>IF(N238="zákl. přenesená",J238,0)</f>
        <v>0</v>
      </c>
      <c r="BH238" s="205">
        <f>IF(N238="sníž. přenesená",J238,0)</f>
        <v>0</v>
      </c>
      <c r="BI238" s="205">
        <f>IF(N238="nulová",J238,0)</f>
        <v>0</v>
      </c>
      <c r="BJ238" s="18" t="s">
        <v>80</v>
      </c>
      <c r="BK238" s="205">
        <f>ROUND(I238*H238,2)</f>
        <v>0</v>
      </c>
      <c r="BL238" s="18" t="s">
        <v>212</v>
      </c>
      <c r="BM238" s="204" t="s">
        <v>2512</v>
      </c>
    </row>
    <row r="239" spans="1:65" s="2" customFormat="1" ht="19.5">
      <c r="A239" s="35"/>
      <c r="B239" s="36"/>
      <c r="C239" s="37"/>
      <c r="D239" s="208" t="s">
        <v>1104</v>
      </c>
      <c r="E239" s="37"/>
      <c r="F239" s="221" t="s">
        <v>6635</v>
      </c>
      <c r="G239" s="37"/>
      <c r="H239" s="37"/>
      <c r="I239" s="116"/>
      <c r="J239" s="37"/>
      <c r="K239" s="37"/>
      <c r="L239" s="40"/>
      <c r="M239" s="222"/>
      <c r="N239" s="223"/>
      <c r="O239" s="65"/>
      <c r="P239" s="65"/>
      <c r="Q239" s="65"/>
      <c r="R239" s="65"/>
      <c r="S239" s="65"/>
      <c r="T239" s="66"/>
      <c r="U239" s="35"/>
      <c r="V239" s="35"/>
      <c r="W239" s="35"/>
      <c r="X239" s="35"/>
      <c r="Y239" s="35"/>
      <c r="Z239" s="35"/>
      <c r="AA239" s="35"/>
      <c r="AB239" s="35"/>
      <c r="AC239" s="35"/>
      <c r="AD239" s="35"/>
      <c r="AE239" s="35"/>
      <c r="AT239" s="18" t="s">
        <v>1104</v>
      </c>
      <c r="AU239" s="18" t="s">
        <v>82</v>
      </c>
    </row>
    <row r="240" spans="1:65" s="2" customFormat="1" ht="16.5" customHeight="1">
      <c r="A240" s="35"/>
      <c r="B240" s="36"/>
      <c r="C240" s="193" t="s">
        <v>72</v>
      </c>
      <c r="D240" s="193" t="s">
        <v>208</v>
      </c>
      <c r="E240" s="194" t="s">
        <v>6763</v>
      </c>
      <c r="F240" s="195" t="s">
        <v>6764</v>
      </c>
      <c r="G240" s="196" t="s">
        <v>220</v>
      </c>
      <c r="H240" s="197">
        <v>50</v>
      </c>
      <c r="I240" s="198"/>
      <c r="J240" s="199">
        <f>ROUND(I240*H240,2)</f>
        <v>0</v>
      </c>
      <c r="K240" s="195" t="s">
        <v>19</v>
      </c>
      <c r="L240" s="40"/>
      <c r="M240" s="200" t="s">
        <v>19</v>
      </c>
      <c r="N240" s="201" t="s">
        <v>43</v>
      </c>
      <c r="O240" s="65"/>
      <c r="P240" s="202">
        <f>O240*H240</f>
        <v>0</v>
      </c>
      <c r="Q240" s="202">
        <v>0</v>
      </c>
      <c r="R240" s="202">
        <f>Q240*H240</f>
        <v>0</v>
      </c>
      <c r="S240" s="202">
        <v>0</v>
      </c>
      <c r="T240" s="203">
        <f>S240*H240</f>
        <v>0</v>
      </c>
      <c r="U240" s="35"/>
      <c r="V240" s="35"/>
      <c r="W240" s="35"/>
      <c r="X240" s="35"/>
      <c r="Y240" s="35"/>
      <c r="Z240" s="35"/>
      <c r="AA240" s="35"/>
      <c r="AB240" s="35"/>
      <c r="AC240" s="35"/>
      <c r="AD240" s="35"/>
      <c r="AE240" s="35"/>
      <c r="AR240" s="204" t="s">
        <v>212</v>
      </c>
      <c r="AT240" s="204" t="s">
        <v>208</v>
      </c>
      <c r="AU240" s="204" t="s">
        <v>82</v>
      </c>
      <c r="AY240" s="18" t="s">
        <v>206</v>
      </c>
      <c r="BE240" s="205">
        <f>IF(N240="základní",J240,0)</f>
        <v>0</v>
      </c>
      <c r="BF240" s="205">
        <f>IF(N240="snížená",J240,0)</f>
        <v>0</v>
      </c>
      <c r="BG240" s="205">
        <f>IF(N240="zákl. přenesená",J240,0)</f>
        <v>0</v>
      </c>
      <c r="BH240" s="205">
        <f>IF(N240="sníž. přenesená",J240,0)</f>
        <v>0</v>
      </c>
      <c r="BI240" s="205">
        <f>IF(N240="nulová",J240,0)</f>
        <v>0</v>
      </c>
      <c r="BJ240" s="18" t="s">
        <v>80</v>
      </c>
      <c r="BK240" s="205">
        <f>ROUND(I240*H240,2)</f>
        <v>0</v>
      </c>
      <c r="BL240" s="18" t="s">
        <v>212</v>
      </c>
      <c r="BM240" s="204" t="s">
        <v>2522</v>
      </c>
    </row>
    <row r="241" spans="1:65" s="2" customFormat="1" ht="19.5">
      <c r="A241" s="35"/>
      <c r="B241" s="36"/>
      <c r="C241" s="37"/>
      <c r="D241" s="208" t="s">
        <v>1104</v>
      </c>
      <c r="E241" s="37"/>
      <c r="F241" s="221" t="s">
        <v>6635</v>
      </c>
      <c r="G241" s="37"/>
      <c r="H241" s="37"/>
      <c r="I241" s="116"/>
      <c r="J241" s="37"/>
      <c r="K241" s="37"/>
      <c r="L241" s="40"/>
      <c r="M241" s="222"/>
      <c r="N241" s="223"/>
      <c r="O241" s="65"/>
      <c r="P241" s="65"/>
      <c r="Q241" s="65"/>
      <c r="R241" s="65"/>
      <c r="S241" s="65"/>
      <c r="T241" s="66"/>
      <c r="U241" s="35"/>
      <c r="V241" s="35"/>
      <c r="W241" s="35"/>
      <c r="X241" s="35"/>
      <c r="Y241" s="35"/>
      <c r="Z241" s="35"/>
      <c r="AA241" s="35"/>
      <c r="AB241" s="35"/>
      <c r="AC241" s="35"/>
      <c r="AD241" s="35"/>
      <c r="AE241" s="35"/>
      <c r="AT241" s="18" t="s">
        <v>1104</v>
      </c>
      <c r="AU241" s="18" t="s">
        <v>82</v>
      </c>
    </row>
    <row r="242" spans="1:65" s="2" customFormat="1" ht="16.5" customHeight="1">
      <c r="A242" s="35"/>
      <c r="B242" s="36"/>
      <c r="C242" s="193" t="s">
        <v>72</v>
      </c>
      <c r="D242" s="193" t="s">
        <v>208</v>
      </c>
      <c r="E242" s="194" t="s">
        <v>6765</v>
      </c>
      <c r="F242" s="195" t="s">
        <v>6766</v>
      </c>
      <c r="G242" s="196" t="s">
        <v>220</v>
      </c>
      <c r="H242" s="197">
        <v>250</v>
      </c>
      <c r="I242" s="198"/>
      <c r="J242" s="199">
        <f>ROUND(I242*H242,2)</f>
        <v>0</v>
      </c>
      <c r="K242" s="195" t="s">
        <v>19</v>
      </c>
      <c r="L242" s="40"/>
      <c r="M242" s="200" t="s">
        <v>19</v>
      </c>
      <c r="N242" s="201" t="s">
        <v>43</v>
      </c>
      <c r="O242" s="65"/>
      <c r="P242" s="202">
        <f>O242*H242</f>
        <v>0</v>
      </c>
      <c r="Q242" s="202">
        <v>0</v>
      </c>
      <c r="R242" s="202">
        <f>Q242*H242</f>
        <v>0</v>
      </c>
      <c r="S242" s="202">
        <v>0</v>
      </c>
      <c r="T242" s="203">
        <f>S242*H242</f>
        <v>0</v>
      </c>
      <c r="U242" s="35"/>
      <c r="V242" s="35"/>
      <c r="W242" s="35"/>
      <c r="X242" s="35"/>
      <c r="Y242" s="35"/>
      <c r="Z242" s="35"/>
      <c r="AA242" s="35"/>
      <c r="AB242" s="35"/>
      <c r="AC242" s="35"/>
      <c r="AD242" s="35"/>
      <c r="AE242" s="35"/>
      <c r="AR242" s="204" t="s">
        <v>212</v>
      </c>
      <c r="AT242" s="204" t="s">
        <v>208</v>
      </c>
      <c r="AU242" s="204" t="s">
        <v>82</v>
      </c>
      <c r="AY242" s="18" t="s">
        <v>206</v>
      </c>
      <c r="BE242" s="205">
        <f>IF(N242="základní",J242,0)</f>
        <v>0</v>
      </c>
      <c r="BF242" s="205">
        <f>IF(N242="snížená",J242,0)</f>
        <v>0</v>
      </c>
      <c r="BG242" s="205">
        <f>IF(N242="zákl. přenesená",J242,0)</f>
        <v>0</v>
      </c>
      <c r="BH242" s="205">
        <f>IF(N242="sníž. přenesená",J242,0)</f>
        <v>0</v>
      </c>
      <c r="BI242" s="205">
        <f>IF(N242="nulová",J242,0)</f>
        <v>0</v>
      </c>
      <c r="BJ242" s="18" t="s">
        <v>80</v>
      </c>
      <c r="BK242" s="205">
        <f>ROUND(I242*H242,2)</f>
        <v>0</v>
      </c>
      <c r="BL242" s="18" t="s">
        <v>212</v>
      </c>
      <c r="BM242" s="204" t="s">
        <v>2532</v>
      </c>
    </row>
    <row r="243" spans="1:65" s="2" customFormat="1" ht="19.5">
      <c r="A243" s="35"/>
      <c r="B243" s="36"/>
      <c r="C243" s="37"/>
      <c r="D243" s="208" t="s">
        <v>1104</v>
      </c>
      <c r="E243" s="37"/>
      <c r="F243" s="221" t="s">
        <v>6635</v>
      </c>
      <c r="G243" s="37"/>
      <c r="H243" s="37"/>
      <c r="I243" s="116"/>
      <c r="J243" s="37"/>
      <c r="K243" s="37"/>
      <c r="L243" s="40"/>
      <c r="M243" s="222"/>
      <c r="N243" s="223"/>
      <c r="O243" s="65"/>
      <c r="P243" s="65"/>
      <c r="Q243" s="65"/>
      <c r="R243" s="65"/>
      <c r="S243" s="65"/>
      <c r="T243" s="66"/>
      <c r="U243" s="35"/>
      <c r="V243" s="35"/>
      <c r="W243" s="35"/>
      <c r="X243" s="35"/>
      <c r="Y243" s="35"/>
      <c r="Z243" s="35"/>
      <c r="AA243" s="35"/>
      <c r="AB243" s="35"/>
      <c r="AC243" s="35"/>
      <c r="AD243" s="35"/>
      <c r="AE243" s="35"/>
      <c r="AT243" s="18" t="s">
        <v>1104</v>
      </c>
      <c r="AU243" s="18" t="s">
        <v>82</v>
      </c>
    </row>
    <row r="244" spans="1:65" s="2" customFormat="1" ht="16.5" customHeight="1">
      <c r="A244" s="35"/>
      <c r="B244" s="36"/>
      <c r="C244" s="193" t="s">
        <v>72</v>
      </c>
      <c r="D244" s="193" t="s">
        <v>208</v>
      </c>
      <c r="E244" s="194" t="s">
        <v>6767</v>
      </c>
      <c r="F244" s="195" t="s">
        <v>6768</v>
      </c>
      <c r="G244" s="196" t="s">
        <v>220</v>
      </c>
      <c r="H244" s="197">
        <v>280</v>
      </c>
      <c r="I244" s="198"/>
      <c r="J244" s="199">
        <f>ROUND(I244*H244,2)</f>
        <v>0</v>
      </c>
      <c r="K244" s="195" t="s">
        <v>19</v>
      </c>
      <c r="L244" s="40"/>
      <c r="M244" s="200" t="s">
        <v>19</v>
      </c>
      <c r="N244" s="201" t="s">
        <v>43</v>
      </c>
      <c r="O244" s="65"/>
      <c r="P244" s="202">
        <f>O244*H244</f>
        <v>0</v>
      </c>
      <c r="Q244" s="202">
        <v>0</v>
      </c>
      <c r="R244" s="202">
        <f>Q244*H244</f>
        <v>0</v>
      </c>
      <c r="S244" s="202">
        <v>0</v>
      </c>
      <c r="T244" s="203">
        <f>S244*H244</f>
        <v>0</v>
      </c>
      <c r="U244" s="35"/>
      <c r="V244" s="35"/>
      <c r="W244" s="35"/>
      <c r="X244" s="35"/>
      <c r="Y244" s="35"/>
      <c r="Z244" s="35"/>
      <c r="AA244" s="35"/>
      <c r="AB244" s="35"/>
      <c r="AC244" s="35"/>
      <c r="AD244" s="35"/>
      <c r="AE244" s="35"/>
      <c r="AR244" s="204" t="s">
        <v>212</v>
      </c>
      <c r="AT244" s="204" t="s">
        <v>208</v>
      </c>
      <c r="AU244" s="204" t="s">
        <v>82</v>
      </c>
      <c r="AY244" s="18" t="s">
        <v>206</v>
      </c>
      <c r="BE244" s="205">
        <f>IF(N244="základní",J244,0)</f>
        <v>0</v>
      </c>
      <c r="BF244" s="205">
        <f>IF(N244="snížená",J244,0)</f>
        <v>0</v>
      </c>
      <c r="BG244" s="205">
        <f>IF(N244="zákl. přenesená",J244,0)</f>
        <v>0</v>
      </c>
      <c r="BH244" s="205">
        <f>IF(N244="sníž. přenesená",J244,0)</f>
        <v>0</v>
      </c>
      <c r="BI244" s="205">
        <f>IF(N244="nulová",J244,0)</f>
        <v>0</v>
      </c>
      <c r="BJ244" s="18" t="s">
        <v>80</v>
      </c>
      <c r="BK244" s="205">
        <f>ROUND(I244*H244,2)</f>
        <v>0</v>
      </c>
      <c r="BL244" s="18" t="s">
        <v>212</v>
      </c>
      <c r="BM244" s="204" t="s">
        <v>2556</v>
      </c>
    </row>
    <row r="245" spans="1:65" s="2" customFormat="1" ht="19.5">
      <c r="A245" s="35"/>
      <c r="B245" s="36"/>
      <c r="C245" s="37"/>
      <c r="D245" s="208" t="s">
        <v>1104</v>
      </c>
      <c r="E245" s="37"/>
      <c r="F245" s="221" t="s">
        <v>6635</v>
      </c>
      <c r="G245" s="37"/>
      <c r="H245" s="37"/>
      <c r="I245" s="116"/>
      <c r="J245" s="37"/>
      <c r="K245" s="37"/>
      <c r="L245" s="40"/>
      <c r="M245" s="222"/>
      <c r="N245" s="223"/>
      <c r="O245" s="65"/>
      <c r="P245" s="65"/>
      <c r="Q245" s="65"/>
      <c r="R245" s="65"/>
      <c r="S245" s="65"/>
      <c r="T245" s="66"/>
      <c r="U245" s="35"/>
      <c r="V245" s="35"/>
      <c r="W245" s="35"/>
      <c r="X245" s="35"/>
      <c r="Y245" s="35"/>
      <c r="Z245" s="35"/>
      <c r="AA245" s="35"/>
      <c r="AB245" s="35"/>
      <c r="AC245" s="35"/>
      <c r="AD245" s="35"/>
      <c r="AE245" s="35"/>
      <c r="AT245" s="18" t="s">
        <v>1104</v>
      </c>
      <c r="AU245" s="18" t="s">
        <v>82</v>
      </c>
    </row>
    <row r="246" spans="1:65" s="2" customFormat="1" ht="16.5" customHeight="1">
      <c r="A246" s="35"/>
      <c r="B246" s="36"/>
      <c r="C246" s="193" t="s">
        <v>72</v>
      </c>
      <c r="D246" s="193" t="s">
        <v>208</v>
      </c>
      <c r="E246" s="194" t="s">
        <v>6769</v>
      </c>
      <c r="F246" s="195" t="s">
        <v>6770</v>
      </c>
      <c r="G246" s="196" t="s">
        <v>220</v>
      </c>
      <c r="H246" s="197">
        <v>1400</v>
      </c>
      <c r="I246" s="198"/>
      <c r="J246" s="199">
        <f>ROUND(I246*H246,2)</f>
        <v>0</v>
      </c>
      <c r="K246" s="195" t="s">
        <v>19</v>
      </c>
      <c r="L246" s="40"/>
      <c r="M246" s="200" t="s">
        <v>19</v>
      </c>
      <c r="N246" s="201" t="s">
        <v>43</v>
      </c>
      <c r="O246" s="65"/>
      <c r="P246" s="202">
        <f>O246*H246</f>
        <v>0</v>
      </c>
      <c r="Q246" s="202">
        <v>0</v>
      </c>
      <c r="R246" s="202">
        <f>Q246*H246</f>
        <v>0</v>
      </c>
      <c r="S246" s="202">
        <v>0</v>
      </c>
      <c r="T246" s="203">
        <f>S246*H246</f>
        <v>0</v>
      </c>
      <c r="U246" s="35"/>
      <c r="V246" s="35"/>
      <c r="W246" s="35"/>
      <c r="X246" s="35"/>
      <c r="Y246" s="35"/>
      <c r="Z246" s="35"/>
      <c r="AA246" s="35"/>
      <c r="AB246" s="35"/>
      <c r="AC246" s="35"/>
      <c r="AD246" s="35"/>
      <c r="AE246" s="35"/>
      <c r="AR246" s="204" t="s">
        <v>212</v>
      </c>
      <c r="AT246" s="204" t="s">
        <v>208</v>
      </c>
      <c r="AU246" s="204" t="s">
        <v>82</v>
      </c>
      <c r="AY246" s="18" t="s">
        <v>206</v>
      </c>
      <c r="BE246" s="205">
        <f>IF(N246="základní",J246,0)</f>
        <v>0</v>
      </c>
      <c r="BF246" s="205">
        <f>IF(N246="snížená",J246,0)</f>
        <v>0</v>
      </c>
      <c r="BG246" s="205">
        <f>IF(N246="zákl. přenesená",J246,0)</f>
        <v>0</v>
      </c>
      <c r="BH246" s="205">
        <f>IF(N246="sníž. přenesená",J246,0)</f>
        <v>0</v>
      </c>
      <c r="BI246" s="205">
        <f>IF(N246="nulová",J246,0)</f>
        <v>0</v>
      </c>
      <c r="BJ246" s="18" t="s">
        <v>80</v>
      </c>
      <c r="BK246" s="205">
        <f>ROUND(I246*H246,2)</f>
        <v>0</v>
      </c>
      <c r="BL246" s="18" t="s">
        <v>212</v>
      </c>
      <c r="BM246" s="204" t="s">
        <v>2594</v>
      </c>
    </row>
    <row r="247" spans="1:65" s="2" customFormat="1" ht="19.5">
      <c r="A247" s="35"/>
      <c r="B247" s="36"/>
      <c r="C247" s="37"/>
      <c r="D247" s="208" t="s">
        <v>1104</v>
      </c>
      <c r="E247" s="37"/>
      <c r="F247" s="221" t="s">
        <v>6635</v>
      </c>
      <c r="G247" s="37"/>
      <c r="H247" s="37"/>
      <c r="I247" s="116"/>
      <c r="J247" s="37"/>
      <c r="K247" s="37"/>
      <c r="L247" s="40"/>
      <c r="M247" s="222"/>
      <c r="N247" s="223"/>
      <c r="O247" s="65"/>
      <c r="P247" s="65"/>
      <c r="Q247" s="65"/>
      <c r="R247" s="65"/>
      <c r="S247" s="65"/>
      <c r="T247" s="66"/>
      <c r="U247" s="35"/>
      <c r="V247" s="35"/>
      <c r="W247" s="35"/>
      <c r="X247" s="35"/>
      <c r="Y247" s="35"/>
      <c r="Z247" s="35"/>
      <c r="AA247" s="35"/>
      <c r="AB247" s="35"/>
      <c r="AC247" s="35"/>
      <c r="AD247" s="35"/>
      <c r="AE247" s="35"/>
      <c r="AT247" s="18" t="s">
        <v>1104</v>
      </c>
      <c r="AU247" s="18" t="s">
        <v>82</v>
      </c>
    </row>
    <row r="248" spans="1:65" s="2" customFormat="1" ht="16.5" customHeight="1">
      <c r="A248" s="35"/>
      <c r="B248" s="36"/>
      <c r="C248" s="193" t="s">
        <v>72</v>
      </c>
      <c r="D248" s="193" t="s">
        <v>208</v>
      </c>
      <c r="E248" s="194" t="s">
        <v>6771</v>
      </c>
      <c r="F248" s="195" t="s">
        <v>6758</v>
      </c>
      <c r="G248" s="196" t="s">
        <v>220</v>
      </c>
      <c r="H248" s="197">
        <v>280</v>
      </c>
      <c r="I248" s="198"/>
      <c r="J248" s="199">
        <f>ROUND(I248*H248,2)</f>
        <v>0</v>
      </c>
      <c r="K248" s="195" t="s">
        <v>19</v>
      </c>
      <c r="L248" s="40"/>
      <c r="M248" s="200" t="s">
        <v>19</v>
      </c>
      <c r="N248" s="201" t="s">
        <v>43</v>
      </c>
      <c r="O248" s="65"/>
      <c r="P248" s="202">
        <f>O248*H248</f>
        <v>0</v>
      </c>
      <c r="Q248" s="202">
        <v>0</v>
      </c>
      <c r="R248" s="202">
        <f>Q248*H248</f>
        <v>0</v>
      </c>
      <c r="S248" s="202">
        <v>0</v>
      </c>
      <c r="T248" s="203">
        <f>S248*H248</f>
        <v>0</v>
      </c>
      <c r="U248" s="35"/>
      <c r="V248" s="35"/>
      <c r="W248" s="35"/>
      <c r="X248" s="35"/>
      <c r="Y248" s="35"/>
      <c r="Z248" s="35"/>
      <c r="AA248" s="35"/>
      <c r="AB248" s="35"/>
      <c r="AC248" s="35"/>
      <c r="AD248" s="35"/>
      <c r="AE248" s="35"/>
      <c r="AR248" s="204" t="s">
        <v>212</v>
      </c>
      <c r="AT248" s="204" t="s">
        <v>208</v>
      </c>
      <c r="AU248" s="204" t="s">
        <v>82</v>
      </c>
      <c r="AY248" s="18" t="s">
        <v>206</v>
      </c>
      <c r="BE248" s="205">
        <f>IF(N248="základní",J248,0)</f>
        <v>0</v>
      </c>
      <c r="BF248" s="205">
        <f>IF(N248="snížená",J248,0)</f>
        <v>0</v>
      </c>
      <c r="BG248" s="205">
        <f>IF(N248="zákl. přenesená",J248,0)</f>
        <v>0</v>
      </c>
      <c r="BH248" s="205">
        <f>IF(N248="sníž. přenesená",J248,0)</f>
        <v>0</v>
      </c>
      <c r="BI248" s="205">
        <f>IF(N248="nulová",J248,0)</f>
        <v>0</v>
      </c>
      <c r="BJ248" s="18" t="s">
        <v>80</v>
      </c>
      <c r="BK248" s="205">
        <f>ROUND(I248*H248,2)</f>
        <v>0</v>
      </c>
      <c r="BL248" s="18" t="s">
        <v>212</v>
      </c>
      <c r="BM248" s="204" t="s">
        <v>2603</v>
      </c>
    </row>
    <row r="249" spans="1:65" s="2" customFormat="1" ht="19.5">
      <c r="A249" s="35"/>
      <c r="B249" s="36"/>
      <c r="C249" s="37"/>
      <c r="D249" s="208" t="s">
        <v>1104</v>
      </c>
      <c r="E249" s="37"/>
      <c r="F249" s="221" t="s">
        <v>6625</v>
      </c>
      <c r="G249" s="37"/>
      <c r="H249" s="37"/>
      <c r="I249" s="116"/>
      <c r="J249" s="37"/>
      <c r="K249" s="37"/>
      <c r="L249" s="40"/>
      <c r="M249" s="222"/>
      <c r="N249" s="223"/>
      <c r="O249" s="65"/>
      <c r="P249" s="65"/>
      <c r="Q249" s="65"/>
      <c r="R249" s="65"/>
      <c r="S249" s="65"/>
      <c r="T249" s="66"/>
      <c r="U249" s="35"/>
      <c r="V249" s="35"/>
      <c r="W249" s="35"/>
      <c r="X249" s="35"/>
      <c r="Y249" s="35"/>
      <c r="Z249" s="35"/>
      <c r="AA249" s="35"/>
      <c r="AB249" s="35"/>
      <c r="AC249" s="35"/>
      <c r="AD249" s="35"/>
      <c r="AE249" s="35"/>
      <c r="AT249" s="18" t="s">
        <v>1104</v>
      </c>
      <c r="AU249" s="18" t="s">
        <v>82</v>
      </c>
    </row>
    <row r="250" spans="1:65" s="2" customFormat="1" ht="16.5" customHeight="1">
      <c r="A250" s="35"/>
      <c r="B250" s="36"/>
      <c r="C250" s="193" t="s">
        <v>72</v>
      </c>
      <c r="D250" s="193" t="s">
        <v>208</v>
      </c>
      <c r="E250" s="194" t="s">
        <v>6772</v>
      </c>
      <c r="F250" s="195" t="s">
        <v>6773</v>
      </c>
      <c r="G250" s="196" t="s">
        <v>220</v>
      </c>
      <c r="H250" s="197">
        <v>120</v>
      </c>
      <c r="I250" s="198"/>
      <c r="J250" s="199">
        <f>ROUND(I250*H250,2)</f>
        <v>0</v>
      </c>
      <c r="K250" s="195" t="s">
        <v>19</v>
      </c>
      <c r="L250" s="40"/>
      <c r="M250" s="200" t="s">
        <v>19</v>
      </c>
      <c r="N250" s="201" t="s">
        <v>43</v>
      </c>
      <c r="O250" s="65"/>
      <c r="P250" s="202">
        <f>O250*H250</f>
        <v>0</v>
      </c>
      <c r="Q250" s="202">
        <v>0</v>
      </c>
      <c r="R250" s="202">
        <f>Q250*H250</f>
        <v>0</v>
      </c>
      <c r="S250" s="202">
        <v>0</v>
      </c>
      <c r="T250" s="203">
        <f>S250*H250</f>
        <v>0</v>
      </c>
      <c r="U250" s="35"/>
      <c r="V250" s="35"/>
      <c r="W250" s="35"/>
      <c r="X250" s="35"/>
      <c r="Y250" s="35"/>
      <c r="Z250" s="35"/>
      <c r="AA250" s="35"/>
      <c r="AB250" s="35"/>
      <c r="AC250" s="35"/>
      <c r="AD250" s="35"/>
      <c r="AE250" s="35"/>
      <c r="AR250" s="204" t="s">
        <v>212</v>
      </c>
      <c r="AT250" s="204" t="s">
        <v>208</v>
      </c>
      <c r="AU250" s="204" t="s">
        <v>82</v>
      </c>
      <c r="AY250" s="18" t="s">
        <v>206</v>
      </c>
      <c r="BE250" s="205">
        <f>IF(N250="základní",J250,0)</f>
        <v>0</v>
      </c>
      <c r="BF250" s="205">
        <f>IF(N250="snížená",J250,0)</f>
        <v>0</v>
      </c>
      <c r="BG250" s="205">
        <f>IF(N250="zákl. přenesená",J250,0)</f>
        <v>0</v>
      </c>
      <c r="BH250" s="205">
        <f>IF(N250="sníž. přenesená",J250,0)</f>
        <v>0</v>
      </c>
      <c r="BI250" s="205">
        <f>IF(N250="nulová",J250,0)</f>
        <v>0</v>
      </c>
      <c r="BJ250" s="18" t="s">
        <v>80</v>
      </c>
      <c r="BK250" s="205">
        <f>ROUND(I250*H250,2)</f>
        <v>0</v>
      </c>
      <c r="BL250" s="18" t="s">
        <v>212</v>
      </c>
      <c r="BM250" s="204" t="s">
        <v>2613</v>
      </c>
    </row>
    <row r="251" spans="1:65" s="2" customFormat="1" ht="19.5">
      <c r="A251" s="35"/>
      <c r="B251" s="36"/>
      <c r="C251" s="37"/>
      <c r="D251" s="208" t="s">
        <v>1104</v>
      </c>
      <c r="E251" s="37"/>
      <c r="F251" s="221" t="s">
        <v>6635</v>
      </c>
      <c r="G251" s="37"/>
      <c r="H251" s="37"/>
      <c r="I251" s="116"/>
      <c r="J251" s="37"/>
      <c r="K251" s="37"/>
      <c r="L251" s="40"/>
      <c r="M251" s="222"/>
      <c r="N251" s="223"/>
      <c r="O251" s="65"/>
      <c r="P251" s="65"/>
      <c r="Q251" s="65"/>
      <c r="R251" s="65"/>
      <c r="S251" s="65"/>
      <c r="T251" s="66"/>
      <c r="U251" s="35"/>
      <c r="V251" s="35"/>
      <c r="W251" s="35"/>
      <c r="X251" s="35"/>
      <c r="Y251" s="35"/>
      <c r="Z251" s="35"/>
      <c r="AA251" s="35"/>
      <c r="AB251" s="35"/>
      <c r="AC251" s="35"/>
      <c r="AD251" s="35"/>
      <c r="AE251" s="35"/>
      <c r="AT251" s="18" t="s">
        <v>1104</v>
      </c>
      <c r="AU251" s="18" t="s">
        <v>82</v>
      </c>
    </row>
    <row r="252" spans="1:65" s="2" customFormat="1" ht="16.5" customHeight="1">
      <c r="A252" s="35"/>
      <c r="B252" s="36"/>
      <c r="C252" s="193" t="s">
        <v>72</v>
      </c>
      <c r="D252" s="193" t="s">
        <v>208</v>
      </c>
      <c r="E252" s="194" t="s">
        <v>6774</v>
      </c>
      <c r="F252" s="195" t="s">
        <v>6775</v>
      </c>
      <c r="G252" s="196" t="s">
        <v>220</v>
      </c>
      <c r="H252" s="197">
        <v>15</v>
      </c>
      <c r="I252" s="198"/>
      <c r="J252" s="199">
        <f>ROUND(I252*H252,2)</f>
        <v>0</v>
      </c>
      <c r="K252" s="195" t="s">
        <v>19</v>
      </c>
      <c r="L252" s="40"/>
      <c r="M252" s="200" t="s">
        <v>19</v>
      </c>
      <c r="N252" s="201" t="s">
        <v>43</v>
      </c>
      <c r="O252" s="65"/>
      <c r="P252" s="202">
        <f>O252*H252</f>
        <v>0</v>
      </c>
      <c r="Q252" s="202">
        <v>0</v>
      </c>
      <c r="R252" s="202">
        <f>Q252*H252</f>
        <v>0</v>
      </c>
      <c r="S252" s="202">
        <v>0</v>
      </c>
      <c r="T252" s="203">
        <f>S252*H252</f>
        <v>0</v>
      </c>
      <c r="U252" s="35"/>
      <c r="V252" s="35"/>
      <c r="W252" s="35"/>
      <c r="X252" s="35"/>
      <c r="Y252" s="35"/>
      <c r="Z252" s="35"/>
      <c r="AA252" s="35"/>
      <c r="AB252" s="35"/>
      <c r="AC252" s="35"/>
      <c r="AD252" s="35"/>
      <c r="AE252" s="35"/>
      <c r="AR252" s="204" t="s">
        <v>212</v>
      </c>
      <c r="AT252" s="204" t="s">
        <v>208</v>
      </c>
      <c r="AU252" s="204" t="s">
        <v>82</v>
      </c>
      <c r="AY252" s="18" t="s">
        <v>206</v>
      </c>
      <c r="BE252" s="205">
        <f>IF(N252="základní",J252,0)</f>
        <v>0</v>
      </c>
      <c r="BF252" s="205">
        <f>IF(N252="snížená",J252,0)</f>
        <v>0</v>
      </c>
      <c r="BG252" s="205">
        <f>IF(N252="zákl. přenesená",J252,0)</f>
        <v>0</v>
      </c>
      <c r="BH252" s="205">
        <f>IF(N252="sníž. přenesená",J252,0)</f>
        <v>0</v>
      </c>
      <c r="BI252" s="205">
        <f>IF(N252="nulová",J252,0)</f>
        <v>0</v>
      </c>
      <c r="BJ252" s="18" t="s">
        <v>80</v>
      </c>
      <c r="BK252" s="205">
        <f>ROUND(I252*H252,2)</f>
        <v>0</v>
      </c>
      <c r="BL252" s="18" t="s">
        <v>212</v>
      </c>
      <c r="BM252" s="204" t="s">
        <v>2623</v>
      </c>
    </row>
    <row r="253" spans="1:65" s="2" customFormat="1" ht="19.5">
      <c r="A253" s="35"/>
      <c r="B253" s="36"/>
      <c r="C253" s="37"/>
      <c r="D253" s="208" t="s">
        <v>1104</v>
      </c>
      <c r="E253" s="37"/>
      <c r="F253" s="221" t="s">
        <v>6635</v>
      </c>
      <c r="G253" s="37"/>
      <c r="H253" s="37"/>
      <c r="I253" s="116"/>
      <c r="J253" s="37"/>
      <c r="K253" s="37"/>
      <c r="L253" s="40"/>
      <c r="M253" s="222"/>
      <c r="N253" s="223"/>
      <c r="O253" s="65"/>
      <c r="P253" s="65"/>
      <c r="Q253" s="65"/>
      <c r="R253" s="65"/>
      <c r="S253" s="65"/>
      <c r="T253" s="66"/>
      <c r="U253" s="35"/>
      <c r="V253" s="35"/>
      <c r="W253" s="35"/>
      <c r="X253" s="35"/>
      <c r="Y253" s="35"/>
      <c r="Z253" s="35"/>
      <c r="AA253" s="35"/>
      <c r="AB253" s="35"/>
      <c r="AC253" s="35"/>
      <c r="AD253" s="35"/>
      <c r="AE253" s="35"/>
      <c r="AT253" s="18" t="s">
        <v>1104</v>
      </c>
      <c r="AU253" s="18" t="s">
        <v>82</v>
      </c>
    </row>
    <row r="254" spans="1:65" s="2" customFormat="1" ht="16.5" customHeight="1">
      <c r="A254" s="35"/>
      <c r="B254" s="36"/>
      <c r="C254" s="193" t="s">
        <v>72</v>
      </c>
      <c r="D254" s="193" t="s">
        <v>208</v>
      </c>
      <c r="E254" s="194" t="s">
        <v>6776</v>
      </c>
      <c r="F254" s="195" t="s">
        <v>6777</v>
      </c>
      <c r="G254" s="196" t="s">
        <v>220</v>
      </c>
      <c r="H254" s="197">
        <v>4300</v>
      </c>
      <c r="I254" s="198"/>
      <c r="J254" s="199">
        <f>ROUND(I254*H254,2)</f>
        <v>0</v>
      </c>
      <c r="K254" s="195" t="s">
        <v>19</v>
      </c>
      <c r="L254" s="40"/>
      <c r="M254" s="200" t="s">
        <v>19</v>
      </c>
      <c r="N254" s="201" t="s">
        <v>43</v>
      </c>
      <c r="O254" s="65"/>
      <c r="P254" s="202">
        <f>O254*H254</f>
        <v>0</v>
      </c>
      <c r="Q254" s="202">
        <v>0</v>
      </c>
      <c r="R254" s="202">
        <f>Q254*H254</f>
        <v>0</v>
      </c>
      <c r="S254" s="202">
        <v>0</v>
      </c>
      <c r="T254" s="203">
        <f>S254*H254</f>
        <v>0</v>
      </c>
      <c r="U254" s="35"/>
      <c r="V254" s="35"/>
      <c r="W254" s="35"/>
      <c r="X254" s="35"/>
      <c r="Y254" s="35"/>
      <c r="Z254" s="35"/>
      <c r="AA254" s="35"/>
      <c r="AB254" s="35"/>
      <c r="AC254" s="35"/>
      <c r="AD254" s="35"/>
      <c r="AE254" s="35"/>
      <c r="AR254" s="204" t="s">
        <v>212</v>
      </c>
      <c r="AT254" s="204" t="s">
        <v>208</v>
      </c>
      <c r="AU254" s="204" t="s">
        <v>82</v>
      </c>
      <c r="AY254" s="18" t="s">
        <v>206</v>
      </c>
      <c r="BE254" s="205">
        <f>IF(N254="základní",J254,0)</f>
        <v>0</v>
      </c>
      <c r="BF254" s="205">
        <f>IF(N254="snížená",J254,0)</f>
        <v>0</v>
      </c>
      <c r="BG254" s="205">
        <f>IF(N254="zákl. přenesená",J254,0)</f>
        <v>0</v>
      </c>
      <c r="BH254" s="205">
        <f>IF(N254="sníž. přenesená",J254,0)</f>
        <v>0</v>
      </c>
      <c r="BI254" s="205">
        <f>IF(N254="nulová",J254,0)</f>
        <v>0</v>
      </c>
      <c r="BJ254" s="18" t="s">
        <v>80</v>
      </c>
      <c r="BK254" s="205">
        <f>ROUND(I254*H254,2)</f>
        <v>0</v>
      </c>
      <c r="BL254" s="18" t="s">
        <v>212</v>
      </c>
      <c r="BM254" s="204" t="s">
        <v>2635</v>
      </c>
    </row>
    <row r="255" spans="1:65" s="2" customFormat="1" ht="19.5">
      <c r="A255" s="35"/>
      <c r="B255" s="36"/>
      <c r="C255" s="37"/>
      <c r="D255" s="208" t="s">
        <v>1104</v>
      </c>
      <c r="E255" s="37"/>
      <c r="F255" s="221" t="s">
        <v>6625</v>
      </c>
      <c r="G255" s="37"/>
      <c r="H255" s="37"/>
      <c r="I255" s="116"/>
      <c r="J255" s="37"/>
      <c r="K255" s="37"/>
      <c r="L255" s="40"/>
      <c r="M255" s="222"/>
      <c r="N255" s="223"/>
      <c r="O255" s="65"/>
      <c r="P255" s="65"/>
      <c r="Q255" s="65"/>
      <c r="R255" s="65"/>
      <c r="S255" s="65"/>
      <c r="T255" s="66"/>
      <c r="U255" s="35"/>
      <c r="V255" s="35"/>
      <c r="W255" s="35"/>
      <c r="X255" s="35"/>
      <c r="Y255" s="35"/>
      <c r="Z255" s="35"/>
      <c r="AA255" s="35"/>
      <c r="AB255" s="35"/>
      <c r="AC255" s="35"/>
      <c r="AD255" s="35"/>
      <c r="AE255" s="35"/>
      <c r="AT255" s="18" t="s">
        <v>1104</v>
      </c>
      <c r="AU255" s="18" t="s">
        <v>82</v>
      </c>
    </row>
    <row r="256" spans="1:65" s="2" customFormat="1" ht="16.5" customHeight="1">
      <c r="A256" s="35"/>
      <c r="B256" s="36"/>
      <c r="C256" s="193" t="s">
        <v>72</v>
      </c>
      <c r="D256" s="193" t="s">
        <v>208</v>
      </c>
      <c r="E256" s="194" t="s">
        <v>6778</v>
      </c>
      <c r="F256" s="195" t="s">
        <v>6779</v>
      </c>
      <c r="G256" s="196" t="s">
        <v>220</v>
      </c>
      <c r="H256" s="197">
        <v>3200</v>
      </c>
      <c r="I256" s="198"/>
      <c r="J256" s="199">
        <f>ROUND(I256*H256,2)</f>
        <v>0</v>
      </c>
      <c r="K256" s="195" t="s">
        <v>19</v>
      </c>
      <c r="L256" s="40"/>
      <c r="M256" s="200" t="s">
        <v>19</v>
      </c>
      <c r="N256" s="201" t="s">
        <v>43</v>
      </c>
      <c r="O256" s="65"/>
      <c r="P256" s="202">
        <f>O256*H256</f>
        <v>0</v>
      </c>
      <c r="Q256" s="202">
        <v>0</v>
      </c>
      <c r="R256" s="202">
        <f>Q256*H256</f>
        <v>0</v>
      </c>
      <c r="S256" s="202">
        <v>0</v>
      </c>
      <c r="T256" s="203">
        <f>S256*H256</f>
        <v>0</v>
      </c>
      <c r="U256" s="35"/>
      <c r="V256" s="35"/>
      <c r="W256" s="35"/>
      <c r="X256" s="35"/>
      <c r="Y256" s="35"/>
      <c r="Z256" s="35"/>
      <c r="AA256" s="35"/>
      <c r="AB256" s="35"/>
      <c r="AC256" s="35"/>
      <c r="AD256" s="35"/>
      <c r="AE256" s="35"/>
      <c r="AR256" s="204" t="s">
        <v>212</v>
      </c>
      <c r="AT256" s="204" t="s">
        <v>208</v>
      </c>
      <c r="AU256" s="204" t="s">
        <v>82</v>
      </c>
      <c r="AY256" s="18" t="s">
        <v>206</v>
      </c>
      <c r="BE256" s="205">
        <f>IF(N256="základní",J256,0)</f>
        <v>0</v>
      </c>
      <c r="BF256" s="205">
        <f>IF(N256="snížená",J256,0)</f>
        <v>0</v>
      </c>
      <c r="BG256" s="205">
        <f>IF(N256="zákl. přenesená",J256,0)</f>
        <v>0</v>
      </c>
      <c r="BH256" s="205">
        <f>IF(N256="sníž. přenesená",J256,0)</f>
        <v>0</v>
      </c>
      <c r="BI256" s="205">
        <f>IF(N256="nulová",J256,0)</f>
        <v>0</v>
      </c>
      <c r="BJ256" s="18" t="s">
        <v>80</v>
      </c>
      <c r="BK256" s="205">
        <f>ROUND(I256*H256,2)</f>
        <v>0</v>
      </c>
      <c r="BL256" s="18" t="s">
        <v>212</v>
      </c>
      <c r="BM256" s="204" t="s">
        <v>2644</v>
      </c>
    </row>
    <row r="257" spans="1:65" s="2" customFormat="1" ht="19.5">
      <c r="A257" s="35"/>
      <c r="B257" s="36"/>
      <c r="C257" s="37"/>
      <c r="D257" s="208" t="s">
        <v>1104</v>
      </c>
      <c r="E257" s="37"/>
      <c r="F257" s="221" t="s">
        <v>6644</v>
      </c>
      <c r="G257" s="37"/>
      <c r="H257" s="37"/>
      <c r="I257" s="116"/>
      <c r="J257" s="37"/>
      <c r="K257" s="37"/>
      <c r="L257" s="40"/>
      <c r="M257" s="222"/>
      <c r="N257" s="223"/>
      <c r="O257" s="65"/>
      <c r="P257" s="65"/>
      <c r="Q257" s="65"/>
      <c r="R257" s="65"/>
      <c r="S257" s="65"/>
      <c r="T257" s="66"/>
      <c r="U257" s="35"/>
      <c r="V257" s="35"/>
      <c r="W257" s="35"/>
      <c r="X257" s="35"/>
      <c r="Y257" s="35"/>
      <c r="Z257" s="35"/>
      <c r="AA257" s="35"/>
      <c r="AB257" s="35"/>
      <c r="AC257" s="35"/>
      <c r="AD257" s="35"/>
      <c r="AE257" s="35"/>
      <c r="AT257" s="18" t="s">
        <v>1104</v>
      </c>
      <c r="AU257" s="18" t="s">
        <v>82</v>
      </c>
    </row>
    <row r="258" spans="1:65" s="2" customFormat="1" ht="16.5" customHeight="1">
      <c r="A258" s="35"/>
      <c r="B258" s="36"/>
      <c r="C258" s="193" t="s">
        <v>72</v>
      </c>
      <c r="D258" s="193" t="s">
        <v>208</v>
      </c>
      <c r="E258" s="194" t="s">
        <v>6780</v>
      </c>
      <c r="F258" s="195" t="s">
        <v>6781</v>
      </c>
      <c r="G258" s="196" t="s">
        <v>220</v>
      </c>
      <c r="H258" s="197">
        <v>150</v>
      </c>
      <c r="I258" s="198"/>
      <c r="J258" s="199">
        <f>ROUND(I258*H258,2)</f>
        <v>0</v>
      </c>
      <c r="K258" s="195" t="s">
        <v>19</v>
      </c>
      <c r="L258" s="40"/>
      <c r="M258" s="200" t="s">
        <v>19</v>
      </c>
      <c r="N258" s="201" t="s">
        <v>43</v>
      </c>
      <c r="O258" s="65"/>
      <c r="P258" s="202">
        <f>O258*H258</f>
        <v>0</v>
      </c>
      <c r="Q258" s="202">
        <v>0</v>
      </c>
      <c r="R258" s="202">
        <f>Q258*H258</f>
        <v>0</v>
      </c>
      <c r="S258" s="202">
        <v>0</v>
      </c>
      <c r="T258" s="203">
        <f>S258*H258</f>
        <v>0</v>
      </c>
      <c r="U258" s="35"/>
      <c r="V258" s="35"/>
      <c r="W258" s="35"/>
      <c r="X258" s="35"/>
      <c r="Y258" s="35"/>
      <c r="Z258" s="35"/>
      <c r="AA258" s="35"/>
      <c r="AB258" s="35"/>
      <c r="AC258" s="35"/>
      <c r="AD258" s="35"/>
      <c r="AE258" s="35"/>
      <c r="AR258" s="204" t="s">
        <v>212</v>
      </c>
      <c r="AT258" s="204" t="s">
        <v>208</v>
      </c>
      <c r="AU258" s="204" t="s">
        <v>82</v>
      </c>
      <c r="AY258" s="18" t="s">
        <v>206</v>
      </c>
      <c r="BE258" s="205">
        <f>IF(N258="základní",J258,0)</f>
        <v>0</v>
      </c>
      <c r="BF258" s="205">
        <f>IF(N258="snížená",J258,0)</f>
        <v>0</v>
      </c>
      <c r="BG258" s="205">
        <f>IF(N258="zákl. přenesená",J258,0)</f>
        <v>0</v>
      </c>
      <c r="BH258" s="205">
        <f>IF(N258="sníž. přenesená",J258,0)</f>
        <v>0</v>
      </c>
      <c r="BI258" s="205">
        <f>IF(N258="nulová",J258,0)</f>
        <v>0</v>
      </c>
      <c r="BJ258" s="18" t="s">
        <v>80</v>
      </c>
      <c r="BK258" s="205">
        <f>ROUND(I258*H258,2)</f>
        <v>0</v>
      </c>
      <c r="BL258" s="18" t="s">
        <v>212</v>
      </c>
      <c r="BM258" s="204" t="s">
        <v>2654</v>
      </c>
    </row>
    <row r="259" spans="1:65" s="2" customFormat="1" ht="19.5">
      <c r="A259" s="35"/>
      <c r="B259" s="36"/>
      <c r="C259" s="37"/>
      <c r="D259" s="208" t="s">
        <v>1104</v>
      </c>
      <c r="E259" s="37"/>
      <c r="F259" s="221" t="s">
        <v>6625</v>
      </c>
      <c r="G259" s="37"/>
      <c r="H259" s="37"/>
      <c r="I259" s="116"/>
      <c r="J259" s="37"/>
      <c r="K259" s="37"/>
      <c r="L259" s="40"/>
      <c r="M259" s="222"/>
      <c r="N259" s="223"/>
      <c r="O259" s="65"/>
      <c r="P259" s="65"/>
      <c r="Q259" s="65"/>
      <c r="R259" s="65"/>
      <c r="S259" s="65"/>
      <c r="T259" s="66"/>
      <c r="U259" s="35"/>
      <c r="V259" s="35"/>
      <c r="W259" s="35"/>
      <c r="X259" s="35"/>
      <c r="Y259" s="35"/>
      <c r="Z259" s="35"/>
      <c r="AA259" s="35"/>
      <c r="AB259" s="35"/>
      <c r="AC259" s="35"/>
      <c r="AD259" s="35"/>
      <c r="AE259" s="35"/>
      <c r="AT259" s="18" t="s">
        <v>1104</v>
      </c>
      <c r="AU259" s="18" t="s">
        <v>82</v>
      </c>
    </row>
    <row r="260" spans="1:65" s="2" customFormat="1" ht="16.5" customHeight="1">
      <c r="A260" s="35"/>
      <c r="B260" s="36"/>
      <c r="C260" s="193" t="s">
        <v>72</v>
      </c>
      <c r="D260" s="193" t="s">
        <v>208</v>
      </c>
      <c r="E260" s="194" t="s">
        <v>6782</v>
      </c>
      <c r="F260" s="195" t="s">
        <v>6783</v>
      </c>
      <c r="G260" s="196" t="s">
        <v>220</v>
      </c>
      <c r="H260" s="197">
        <v>1500</v>
      </c>
      <c r="I260" s="198"/>
      <c r="J260" s="199">
        <f>ROUND(I260*H260,2)</f>
        <v>0</v>
      </c>
      <c r="K260" s="195" t="s">
        <v>19</v>
      </c>
      <c r="L260" s="40"/>
      <c r="M260" s="200" t="s">
        <v>19</v>
      </c>
      <c r="N260" s="201" t="s">
        <v>43</v>
      </c>
      <c r="O260" s="65"/>
      <c r="P260" s="202">
        <f>O260*H260</f>
        <v>0</v>
      </c>
      <c r="Q260" s="202">
        <v>0</v>
      </c>
      <c r="R260" s="202">
        <f>Q260*H260</f>
        <v>0</v>
      </c>
      <c r="S260" s="202">
        <v>0</v>
      </c>
      <c r="T260" s="203">
        <f>S260*H260</f>
        <v>0</v>
      </c>
      <c r="U260" s="35"/>
      <c r="V260" s="35"/>
      <c r="W260" s="35"/>
      <c r="X260" s="35"/>
      <c r="Y260" s="35"/>
      <c r="Z260" s="35"/>
      <c r="AA260" s="35"/>
      <c r="AB260" s="35"/>
      <c r="AC260" s="35"/>
      <c r="AD260" s="35"/>
      <c r="AE260" s="35"/>
      <c r="AR260" s="204" t="s">
        <v>212</v>
      </c>
      <c r="AT260" s="204" t="s">
        <v>208</v>
      </c>
      <c r="AU260" s="204" t="s">
        <v>82</v>
      </c>
      <c r="AY260" s="18" t="s">
        <v>206</v>
      </c>
      <c r="BE260" s="205">
        <f>IF(N260="základní",J260,0)</f>
        <v>0</v>
      </c>
      <c r="BF260" s="205">
        <f>IF(N260="snížená",J260,0)</f>
        <v>0</v>
      </c>
      <c r="BG260" s="205">
        <f>IF(N260="zákl. přenesená",J260,0)</f>
        <v>0</v>
      </c>
      <c r="BH260" s="205">
        <f>IF(N260="sníž. přenesená",J260,0)</f>
        <v>0</v>
      </c>
      <c r="BI260" s="205">
        <f>IF(N260="nulová",J260,0)</f>
        <v>0</v>
      </c>
      <c r="BJ260" s="18" t="s">
        <v>80</v>
      </c>
      <c r="BK260" s="205">
        <f>ROUND(I260*H260,2)</f>
        <v>0</v>
      </c>
      <c r="BL260" s="18" t="s">
        <v>212</v>
      </c>
      <c r="BM260" s="204" t="s">
        <v>2664</v>
      </c>
    </row>
    <row r="261" spans="1:65" s="2" customFormat="1" ht="19.5">
      <c r="A261" s="35"/>
      <c r="B261" s="36"/>
      <c r="C261" s="37"/>
      <c r="D261" s="208" t="s">
        <v>1104</v>
      </c>
      <c r="E261" s="37"/>
      <c r="F261" s="221" t="s">
        <v>6625</v>
      </c>
      <c r="G261" s="37"/>
      <c r="H261" s="37"/>
      <c r="I261" s="116"/>
      <c r="J261" s="37"/>
      <c r="K261" s="37"/>
      <c r="L261" s="40"/>
      <c r="M261" s="222"/>
      <c r="N261" s="223"/>
      <c r="O261" s="65"/>
      <c r="P261" s="65"/>
      <c r="Q261" s="65"/>
      <c r="R261" s="65"/>
      <c r="S261" s="65"/>
      <c r="T261" s="66"/>
      <c r="U261" s="35"/>
      <c r="V261" s="35"/>
      <c r="W261" s="35"/>
      <c r="X261" s="35"/>
      <c r="Y261" s="35"/>
      <c r="Z261" s="35"/>
      <c r="AA261" s="35"/>
      <c r="AB261" s="35"/>
      <c r="AC261" s="35"/>
      <c r="AD261" s="35"/>
      <c r="AE261" s="35"/>
      <c r="AT261" s="18" t="s">
        <v>1104</v>
      </c>
      <c r="AU261" s="18" t="s">
        <v>82</v>
      </c>
    </row>
    <row r="262" spans="1:65" s="2" customFormat="1" ht="16.5" customHeight="1">
      <c r="A262" s="35"/>
      <c r="B262" s="36"/>
      <c r="C262" s="193" t="s">
        <v>72</v>
      </c>
      <c r="D262" s="193" t="s">
        <v>208</v>
      </c>
      <c r="E262" s="194" t="s">
        <v>6784</v>
      </c>
      <c r="F262" s="195" t="s">
        <v>6724</v>
      </c>
      <c r="G262" s="196" t="s">
        <v>220</v>
      </c>
      <c r="H262" s="197">
        <v>980</v>
      </c>
      <c r="I262" s="198"/>
      <c r="J262" s="199">
        <f>ROUND(I262*H262,2)</f>
        <v>0</v>
      </c>
      <c r="K262" s="195" t="s">
        <v>19</v>
      </c>
      <c r="L262" s="40"/>
      <c r="M262" s="200" t="s">
        <v>19</v>
      </c>
      <c r="N262" s="201" t="s">
        <v>43</v>
      </c>
      <c r="O262" s="65"/>
      <c r="P262" s="202">
        <f>O262*H262</f>
        <v>0</v>
      </c>
      <c r="Q262" s="202">
        <v>0</v>
      </c>
      <c r="R262" s="202">
        <f>Q262*H262</f>
        <v>0</v>
      </c>
      <c r="S262" s="202">
        <v>0</v>
      </c>
      <c r="T262" s="203">
        <f>S262*H262</f>
        <v>0</v>
      </c>
      <c r="U262" s="35"/>
      <c r="V262" s="35"/>
      <c r="W262" s="35"/>
      <c r="X262" s="35"/>
      <c r="Y262" s="35"/>
      <c r="Z262" s="35"/>
      <c r="AA262" s="35"/>
      <c r="AB262" s="35"/>
      <c r="AC262" s="35"/>
      <c r="AD262" s="35"/>
      <c r="AE262" s="35"/>
      <c r="AR262" s="204" t="s">
        <v>212</v>
      </c>
      <c r="AT262" s="204" t="s">
        <v>208</v>
      </c>
      <c r="AU262" s="204" t="s">
        <v>82</v>
      </c>
      <c r="AY262" s="18" t="s">
        <v>206</v>
      </c>
      <c r="BE262" s="205">
        <f>IF(N262="základní",J262,0)</f>
        <v>0</v>
      </c>
      <c r="BF262" s="205">
        <f>IF(N262="snížená",J262,0)</f>
        <v>0</v>
      </c>
      <c r="BG262" s="205">
        <f>IF(N262="zákl. přenesená",J262,0)</f>
        <v>0</v>
      </c>
      <c r="BH262" s="205">
        <f>IF(N262="sníž. přenesená",J262,0)</f>
        <v>0</v>
      </c>
      <c r="BI262" s="205">
        <f>IF(N262="nulová",J262,0)</f>
        <v>0</v>
      </c>
      <c r="BJ262" s="18" t="s">
        <v>80</v>
      </c>
      <c r="BK262" s="205">
        <f>ROUND(I262*H262,2)</f>
        <v>0</v>
      </c>
      <c r="BL262" s="18" t="s">
        <v>212</v>
      </c>
      <c r="BM262" s="204" t="s">
        <v>2678</v>
      </c>
    </row>
    <row r="263" spans="1:65" s="2" customFormat="1" ht="19.5">
      <c r="A263" s="35"/>
      <c r="B263" s="36"/>
      <c r="C263" s="37"/>
      <c r="D263" s="208" t="s">
        <v>1104</v>
      </c>
      <c r="E263" s="37"/>
      <c r="F263" s="221" t="s">
        <v>6625</v>
      </c>
      <c r="G263" s="37"/>
      <c r="H263" s="37"/>
      <c r="I263" s="116"/>
      <c r="J263" s="37"/>
      <c r="K263" s="37"/>
      <c r="L263" s="40"/>
      <c r="M263" s="222"/>
      <c r="N263" s="223"/>
      <c r="O263" s="65"/>
      <c r="P263" s="65"/>
      <c r="Q263" s="65"/>
      <c r="R263" s="65"/>
      <c r="S263" s="65"/>
      <c r="T263" s="66"/>
      <c r="U263" s="35"/>
      <c r="V263" s="35"/>
      <c r="W263" s="35"/>
      <c r="X263" s="35"/>
      <c r="Y263" s="35"/>
      <c r="Z263" s="35"/>
      <c r="AA263" s="35"/>
      <c r="AB263" s="35"/>
      <c r="AC263" s="35"/>
      <c r="AD263" s="35"/>
      <c r="AE263" s="35"/>
      <c r="AT263" s="18" t="s">
        <v>1104</v>
      </c>
      <c r="AU263" s="18" t="s">
        <v>82</v>
      </c>
    </row>
    <row r="264" spans="1:65" s="2" customFormat="1" ht="16.5" customHeight="1">
      <c r="A264" s="35"/>
      <c r="B264" s="36"/>
      <c r="C264" s="193" t="s">
        <v>72</v>
      </c>
      <c r="D264" s="193" t="s">
        <v>208</v>
      </c>
      <c r="E264" s="194" t="s">
        <v>6785</v>
      </c>
      <c r="F264" s="195" t="s">
        <v>6786</v>
      </c>
      <c r="G264" s="196" t="s">
        <v>220</v>
      </c>
      <c r="H264" s="197">
        <v>15</v>
      </c>
      <c r="I264" s="198"/>
      <c r="J264" s="199">
        <f>ROUND(I264*H264,2)</f>
        <v>0</v>
      </c>
      <c r="K264" s="195" t="s">
        <v>19</v>
      </c>
      <c r="L264" s="40"/>
      <c r="M264" s="200" t="s">
        <v>19</v>
      </c>
      <c r="N264" s="201" t="s">
        <v>43</v>
      </c>
      <c r="O264" s="65"/>
      <c r="P264" s="202">
        <f>O264*H264</f>
        <v>0</v>
      </c>
      <c r="Q264" s="202">
        <v>0</v>
      </c>
      <c r="R264" s="202">
        <f>Q264*H264</f>
        <v>0</v>
      </c>
      <c r="S264" s="202">
        <v>0</v>
      </c>
      <c r="T264" s="203">
        <f>S264*H264</f>
        <v>0</v>
      </c>
      <c r="U264" s="35"/>
      <c r="V264" s="35"/>
      <c r="W264" s="35"/>
      <c r="X264" s="35"/>
      <c r="Y264" s="35"/>
      <c r="Z264" s="35"/>
      <c r="AA264" s="35"/>
      <c r="AB264" s="35"/>
      <c r="AC264" s="35"/>
      <c r="AD264" s="35"/>
      <c r="AE264" s="35"/>
      <c r="AR264" s="204" t="s">
        <v>212</v>
      </c>
      <c r="AT264" s="204" t="s">
        <v>208</v>
      </c>
      <c r="AU264" s="204" t="s">
        <v>82</v>
      </c>
      <c r="AY264" s="18" t="s">
        <v>206</v>
      </c>
      <c r="BE264" s="205">
        <f>IF(N264="základní",J264,0)</f>
        <v>0</v>
      </c>
      <c r="BF264" s="205">
        <f>IF(N264="snížená",J264,0)</f>
        <v>0</v>
      </c>
      <c r="BG264" s="205">
        <f>IF(N264="zákl. přenesená",J264,0)</f>
        <v>0</v>
      </c>
      <c r="BH264" s="205">
        <f>IF(N264="sníž. přenesená",J264,0)</f>
        <v>0</v>
      </c>
      <c r="BI264" s="205">
        <f>IF(N264="nulová",J264,0)</f>
        <v>0</v>
      </c>
      <c r="BJ264" s="18" t="s">
        <v>80</v>
      </c>
      <c r="BK264" s="205">
        <f>ROUND(I264*H264,2)</f>
        <v>0</v>
      </c>
      <c r="BL264" s="18" t="s">
        <v>212</v>
      </c>
      <c r="BM264" s="204" t="s">
        <v>2686</v>
      </c>
    </row>
    <row r="265" spans="1:65" s="2" customFormat="1" ht="19.5">
      <c r="A265" s="35"/>
      <c r="B265" s="36"/>
      <c r="C265" s="37"/>
      <c r="D265" s="208" t="s">
        <v>1104</v>
      </c>
      <c r="E265" s="37"/>
      <c r="F265" s="221" t="s">
        <v>6625</v>
      </c>
      <c r="G265" s="37"/>
      <c r="H265" s="37"/>
      <c r="I265" s="116"/>
      <c r="J265" s="37"/>
      <c r="K265" s="37"/>
      <c r="L265" s="40"/>
      <c r="M265" s="222"/>
      <c r="N265" s="223"/>
      <c r="O265" s="65"/>
      <c r="P265" s="65"/>
      <c r="Q265" s="65"/>
      <c r="R265" s="65"/>
      <c r="S265" s="65"/>
      <c r="T265" s="66"/>
      <c r="U265" s="35"/>
      <c r="V265" s="35"/>
      <c r="W265" s="35"/>
      <c r="X265" s="35"/>
      <c r="Y265" s="35"/>
      <c r="Z265" s="35"/>
      <c r="AA265" s="35"/>
      <c r="AB265" s="35"/>
      <c r="AC265" s="35"/>
      <c r="AD265" s="35"/>
      <c r="AE265" s="35"/>
      <c r="AT265" s="18" t="s">
        <v>1104</v>
      </c>
      <c r="AU265" s="18" t="s">
        <v>82</v>
      </c>
    </row>
    <row r="266" spans="1:65" s="2" customFormat="1" ht="16.5" customHeight="1">
      <c r="A266" s="35"/>
      <c r="B266" s="36"/>
      <c r="C266" s="193" t="s">
        <v>72</v>
      </c>
      <c r="D266" s="193" t="s">
        <v>208</v>
      </c>
      <c r="E266" s="194" t="s">
        <v>6787</v>
      </c>
      <c r="F266" s="195" t="s">
        <v>6788</v>
      </c>
      <c r="G266" s="196" t="s">
        <v>220</v>
      </c>
      <c r="H266" s="197">
        <v>1200</v>
      </c>
      <c r="I266" s="198"/>
      <c r="J266" s="199">
        <f>ROUND(I266*H266,2)</f>
        <v>0</v>
      </c>
      <c r="K266" s="195" t="s">
        <v>19</v>
      </c>
      <c r="L266" s="40"/>
      <c r="M266" s="200" t="s">
        <v>19</v>
      </c>
      <c r="N266" s="201" t="s">
        <v>43</v>
      </c>
      <c r="O266" s="65"/>
      <c r="P266" s="202">
        <f>O266*H266</f>
        <v>0</v>
      </c>
      <c r="Q266" s="202">
        <v>0</v>
      </c>
      <c r="R266" s="202">
        <f>Q266*H266</f>
        <v>0</v>
      </c>
      <c r="S266" s="202">
        <v>0</v>
      </c>
      <c r="T266" s="203">
        <f>S266*H266</f>
        <v>0</v>
      </c>
      <c r="U266" s="35"/>
      <c r="V266" s="35"/>
      <c r="W266" s="35"/>
      <c r="X266" s="35"/>
      <c r="Y266" s="35"/>
      <c r="Z266" s="35"/>
      <c r="AA266" s="35"/>
      <c r="AB266" s="35"/>
      <c r="AC266" s="35"/>
      <c r="AD266" s="35"/>
      <c r="AE266" s="35"/>
      <c r="AR266" s="204" t="s">
        <v>212</v>
      </c>
      <c r="AT266" s="204" t="s">
        <v>208</v>
      </c>
      <c r="AU266" s="204" t="s">
        <v>82</v>
      </c>
      <c r="AY266" s="18" t="s">
        <v>206</v>
      </c>
      <c r="BE266" s="205">
        <f>IF(N266="základní",J266,0)</f>
        <v>0</v>
      </c>
      <c r="BF266" s="205">
        <f>IF(N266="snížená",J266,0)</f>
        <v>0</v>
      </c>
      <c r="BG266" s="205">
        <f>IF(N266="zákl. přenesená",J266,0)</f>
        <v>0</v>
      </c>
      <c r="BH266" s="205">
        <f>IF(N266="sníž. přenesená",J266,0)</f>
        <v>0</v>
      </c>
      <c r="BI266" s="205">
        <f>IF(N266="nulová",J266,0)</f>
        <v>0</v>
      </c>
      <c r="BJ266" s="18" t="s">
        <v>80</v>
      </c>
      <c r="BK266" s="205">
        <f>ROUND(I266*H266,2)</f>
        <v>0</v>
      </c>
      <c r="BL266" s="18" t="s">
        <v>212</v>
      </c>
      <c r="BM266" s="204" t="s">
        <v>2696</v>
      </c>
    </row>
    <row r="267" spans="1:65" s="2" customFormat="1" ht="19.5">
      <c r="A267" s="35"/>
      <c r="B267" s="36"/>
      <c r="C267" s="37"/>
      <c r="D267" s="208" t="s">
        <v>1104</v>
      </c>
      <c r="E267" s="37"/>
      <c r="F267" s="221" t="s">
        <v>6625</v>
      </c>
      <c r="G267" s="37"/>
      <c r="H267" s="37"/>
      <c r="I267" s="116"/>
      <c r="J267" s="37"/>
      <c r="K267" s="37"/>
      <c r="L267" s="40"/>
      <c r="M267" s="222"/>
      <c r="N267" s="223"/>
      <c r="O267" s="65"/>
      <c r="P267" s="65"/>
      <c r="Q267" s="65"/>
      <c r="R267" s="65"/>
      <c r="S267" s="65"/>
      <c r="T267" s="66"/>
      <c r="U267" s="35"/>
      <c r="V267" s="35"/>
      <c r="W267" s="35"/>
      <c r="X267" s="35"/>
      <c r="Y267" s="35"/>
      <c r="Z267" s="35"/>
      <c r="AA267" s="35"/>
      <c r="AB267" s="35"/>
      <c r="AC267" s="35"/>
      <c r="AD267" s="35"/>
      <c r="AE267" s="35"/>
      <c r="AT267" s="18" t="s">
        <v>1104</v>
      </c>
      <c r="AU267" s="18" t="s">
        <v>82</v>
      </c>
    </row>
    <row r="268" spans="1:65" s="2" customFormat="1" ht="16.5" customHeight="1">
      <c r="A268" s="35"/>
      <c r="B268" s="36"/>
      <c r="C268" s="193" t="s">
        <v>72</v>
      </c>
      <c r="D268" s="193" t="s">
        <v>208</v>
      </c>
      <c r="E268" s="194" t="s">
        <v>6789</v>
      </c>
      <c r="F268" s="195" t="s">
        <v>6790</v>
      </c>
      <c r="G268" s="196" t="s">
        <v>220</v>
      </c>
      <c r="H268" s="197">
        <v>400</v>
      </c>
      <c r="I268" s="198"/>
      <c r="J268" s="199">
        <f>ROUND(I268*H268,2)</f>
        <v>0</v>
      </c>
      <c r="K268" s="195" t="s">
        <v>19</v>
      </c>
      <c r="L268" s="40"/>
      <c r="M268" s="200" t="s">
        <v>19</v>
      </c>
      <c r="N268" s="201" t="s">
        <v>43</v>
      </c>
      <c r="O268" s="65"/>
      <c r="P268" s="202">
        <f>O268*H268</f>
        <v>0</v>
      </c>
      <c r="Q268" s="202">
        <v>0</v>
      </c>
      <c r="R268" s="202">
        <f>Q268*H268</f>
        <v>0</v>
      </c>
      <c r="S268" s="202">
        <v>0</v>
      </c>
      <c r="T268" s="203">
        <f>S268*H268</f>
        <v>0</v>
      </c>
      <c r="U268" s="35"/>
      <c r="V268" s="35"/>
      <c r="W268" s="35"/>
      <c r="X268" s="35"/>
      <c r="Y268" s="35"/>
      <c r="Z268" s="35"/>
      <c r="AA268" s="35"/>
      <c r="AB268" s="35"/>
      <c r="AC268" s="35"/>
      <c r="AD268" s="35"/>
      <c r="AE268" s="35"/>
      <c r="AR268" s="204" t="s">
        <v>212</v>
      </c>
      <c r="AT268" s="204" t="s">
        <v>208</v>
      </c>
      <c r="AU268" s="204" t="s">
        <v>82</v>
      </c>
      <c r="AY268" s="18" t="s">
        <v>206</v>
      </c>
      <c r="BE268" s="205">
        <f>IF(N268="základní",J268,0)</f>
        <v>0</v>
      </c>
      <c r="BF268" s="205">
        <f>IF(N268="snížená",J268,0)</f>
        <v>0</v>
      </c>
      <c r="BG268" s="205">
        <f>IF(N268="zákl. přenesená",J268,0)</f>
        <v>0</v>
      </c>
      <c r="BH268" s="205">
        <f>IF(N268="sníž. přenesená",J268,0)</f>
        <v>0</v>
      </c>
      <c r="BI268" s="205">
        <f>IF(N268="nulová",J268,0)</f>
        <v>0</v>
      </c>
      <c r="BJ268" s="18" t="s">
        <v>80</v>
      </c>
      <c r="BK268" s="205">
        <f>ROUND(I268*H268,2)</f>
        <v>0</v>
      </c>
      <c r="BL268" s="18" t="s">
        <v>212</v>
      </c>
      <c r="BM268" s="204" t="s">
        <v>2704</v>
      </c>
    </row>
    <row r="269" spans="1:65" s="2" customFormat="1" ht="19.5">
      <c r="A269" s="35"/>
      <c r="B269" s="36"/>
      <c r="C269" s="37"/>
      <c r="D269" s="208" t="s">
        <v>1104</v>
      </c>
      <c r="E269" s="37"/>
      <c r="F269" s="221" t="s">
        <v>6642</v>
      </c>
      <c r="G269" s="37"/>
      <c r="H269" s="37"/>
      <c r="I269" s="116"/>
      <c r="J269" s="37"/>
      <c r="K269" s="37"/>
      <c r="L269" s="40"/>
      <c r="M269" s="222"/>
      <c r="N269" s="223"/>
      <c r="O269" s="65"/>
      <c r="P269" s="65"/>
      <c r="Q269" s="65"/>
      <c r="R269" s="65"/>
      <c r="S269" s="65"/>
      <c r="T269" s="66"/>
      <c r="U269" s="35"/>
      <c r="V269" s="35"/>
      <c r="W269" s="35"/>
      <c r="X269" s="35"/>
      <c r="Y269" s="35"/>
      <c r="Z269" s="35"/>
      <c r="AA269" s="35"/>
      <c r="AB269" s="35"/>
      <c r="AC269" s="35"/>
      <c r="AD269" s="35"/>
      <c r="AE269" s="35"/>
      <c r="AT269" s="18" t="s">
        <v>1104</v>
      </c>
      <c r="AU269" s="18" t="s">
        <v>82</v>
      </c>
    </row>
    <row r="270" spans="1:65" s="2" customFormat="1" ht="16.5" customHeight="1">
      <c r="A270" s="35"/>
      <c r="B270" s="36"/>
      <c r="C270" s="193" t="s">
        <v>72</v>
      </c>
      <c r="D270" s="193" t="s">
        <v>208</v>
      </c>
      <c r="E270" s="194" t="s">
        <v>6791</v>
      </c>
      <c r="F270" s="195" t="s">
        <v>6792</v>
      </c>
      <c r="G270" s="196" t="s">
        <v>220</v>
      </c>
      <c r="H270" s="197">
        <v>50</v>
      </c>
      <c r="I270" s="198"/>
      <c r="J270" s="199">
        <f>ROUND(I270*H270,2)</f>
        <v>0</v>
      </c>
      <c r="K270" s="195" t="s">
        <v>19</v>
      </c>
      <c r="L270" s="40"/>
      <c r="M270" s="200" t="s">
        <v>19</v>
      </c>
      <c r="N270" s="201" t="s">
        <v>43</v>
      </c>
      <c r="O270" s="65"/>
      <c r="P270" s="202">
        <f>O270*H270</f>
        <v>0</v>
      </c>
      <c r="Q270" s="202">
        <v>0</v>
      </c>
      <c r="R270" s="202">
        <f>Q270*H270</f>
        <v>0</v>
      </c>
      <c r="S270" s="202">
        <v>0</v>
      </c>
      <c r="T270" s="203">
        <f>S270*H270</f>
        <v>0</v>
      </c>
      <c r="U270" s="35"/>
      <c r="V270" s="35"/>
      <c r="W270" s="35"/>
      <c r="X270" s="35"/>
      <c r="Y270" s="35"/>
      <c r="Z270" s="35"/>
      <c r="AA270" s="35"/>
      <c r="AB270" s="35"/>
      <c r="AC270" s="35"/>
      <c r="AD270" s="35"/>
      <c r="AE270" s="35"/>
      <c r="AR270" s="204" t="s">
        <v>212</v>
      </c>
      <c r="AT270" s="204" t="s">
        <v>208</v>
      </c>
      <c r="AU270" s="204" t="s">
        <v>82</v>
      </c>
      <c r="AY270" s="18" t="s">
        <v>206</v>
      </c>
      <c r="BE270" s="205">
        <f>IF(N270="základní",J270,0)</f>
        <v>0</v>
      </c>
      <c r="BF270" s="205">
        <f>IF(N270="snížená",J270,0)</f>
        <v>0</v>
      </c>
      <c r="BG270" s="205">
        <f>IF(N270="zákl. přenesená",J270,0)</f>
        <v>0</v>
      </c>
      <c r="BH270" s="205">
        <f>IF(N270="sníž. přenesená",J270,0)</f>
        <v>0</v>
      </c>
      <c r="BI270" s="205">
        <f>IF(N270="nulová",J270,0)</f>
        <v>0</v>
      </c>
      <c r="BJ270" s="18" t="s">
        <v>80</v>
      </c>
      <c r="BK270" s="205">
        <f>ROUND(I270*H270,2)</f>
        <v>0</v>
      </c>
      <c r="BL270" s="18" t="s">
        <v>212</v>
      </c>
      <c r="BM270" s="204" t="s">
        <v>2712</v>
      </c>
    </row>
    <row r="271" spans="1:65" s="2" customFormat="1" ht="19.5">
      <c r="A271" s="35"/>
      <c r="B271" s="36"/>
      <c r="C271" s="37"/>
      <c r="D271" s="208" t="s">
        <v>1104</v>
      </c>
      <c r="E271" s="37"/>
      <c r="F271" s="221" t="s">
        <v>6625</v>
      </c>
      <c r="G271" s="37"/>
      <c r="H271" s="37"/>
      <c r="I271" s="116"/>
      <c r="J271" s="37"/>
      <c r="K271" s="37"/>
      <c r="L271" s="40"/>
      <c r="M271" s="222"/>
      <c r="N271" s="223"/>
      <c r="O271" s="65"/>
      <c r="P271" s="65"/>
      <c r="Q271" s="65"/>
      <c r="R271" s="65"/>
      <c r="S271" s="65"/>
      <c r="T271" s="66"/>
      <c r="U271" s="35"/>
      <c r="V271" s="35"/>
      <c r="W271" s="35"/>
      <c r="X271" s="35"/>
      <c r="Y271" s="35"/>
      <c r="Z271" s="35"/>
      <c r="AA271" s="35"/>
      <c r="AB271" s="35"/>
      <c r="AC271" s="35"/>
      <c r="AD271" s="35"/>
      <c r="AE271" s="35"/>
      <c r="AT271" s="18" t="s">
        <v>1104</v>
      </c>
      <c r="AU271" s="18" t="s">
        <v>82</v>
      </c>
    </row>
    <row r="272" spans="1:65" s="2" customFormat="1" ht="16.5" customHeight="1">
      <c r="A272" s="35"/>
      <c r="B272" s="36"/>
      <c r="C272" s="193" t="s">
        <v>72</v>
      </c>
      <c r="D272" s="193" t="s">
        <v>208</v>
      </c>
      <c r="E272" s="194" t="s">
        <v>6793</v>
      </c>
      <c r="F272" s="195" t="s">
        <v>6794</v>
      </c>
      <c r="G272" s="196" t="s">
        <v>220</v>
      </c>
      <c r="H272" s="197">
        <v>25</v>
      </c>
      <c r="I272" s="198"/>
      <c r="J272" s="199">
        <f>ROUND(I272*H272,2)</f>
        <v>0</v>
      </c>
      <c r="K272" s="195" t="s">
        <v>19</v>
      </c>
      <c r="L272" s="40"/>
      <c r="M272" s="200" t="s">
        <v>19</v>
      </c>
      <c r="N272" s="201" t="s">
        <v>43</v>
      </c>
      <c r="O272" s="65"/>
      <c r="P272" s="202">
        <f>O272*H272</f>
        <v>0</v>
      </c>
      <c r="Q272" s="202">
        <v>0</v>
      </c>
      <c r="R272" s="202">
        <f>Q272*H272</f>
        <v>0</v>
      </c>
      <c r="S272" s="202">
        <v>0</v>
      </c>
      <c r="T272" s="203">
        <f>S272*H272</f>
        <v>0</v>
      </c>
      <c r="U272" s="35"/>
      <c r="V272" s="35"/>
      <c r="W272" s="35"/>
      <c r="X272" s="35"/>
      <c r="Y272" s="35"/>
      <c r="Z272" s="35"/>
      <c r="AA272" s="35"/>
      <c r="AB272" s="35"/>
      <c r="AC272" s="35"/>
      <c r="AD272" s="35"/>
      <c r="AE272" s="35"/>
      <c r="AR272" s="204" t="s">
        <v>212</v>
      </c>
      <c r="AT272" s="204" t="s">
        <v>208</v>
      </c>
      <c r="AU272" s="204" t="s">
        <v>82</v>
      </c>
      <c r="AY272" s="18" t="s">
        <v>206</v>
      </c>
      <c r="BE272" s="205">
        <f>IF(N272="základní",J272,0)</f>
        <v>0</v>
      </c>
      <c r="BF272" s="205">
        <f>IF(N272="snížená",J272,0)</f>
        <v>0</v>
      </c>
      <c r="BG272" s="205">
        <f>IF(N272="zákl. přenesená",J272,0)</f>
        <v>0</v>
      </c>
      <c r="BH272" s="205">
        <f>IF(N272="sníž. přenesená",J272,0)</f>
        <v>0</v>
      </c>
      <c r="BI272" s="205">
        <f>IF(N272="nulová",J272,0)</f>
        <v>0</v>
      </c>
      <c r="BJ272" s="18" t="s">
        <v>80</v>
      </c>
      <c r="BK272" s="205">
        <f>ROUND(I272*H272,2)</f>
        <v>0</v>
      </c>
      <c r="BL272" s="18" t="s">
        <v>212</v>
      </c>
      <c r="BM272" s="204" t="s">
        <v>2722</v>
      </c>
    </row>
    <row r="273" spans="1:65" s="2" customFormat="1" ht="19.5">
      <c r="A273" s="35"/>
      <c r="B273" s="36"/>
      <c r="C273" s="37"/>
      <c r="D273" s="208" t="s">
        <v>1104</v>
      </c>
      <c r="E273" s="37"/>
      <c r="F273" s="221" t="s">
        <v>6625</v>
      </c>
      <c r="G273" s="37"/>
      <c r="H273" s="37"/>
      <c r="I273" s="116"/>
      <c r="J273" s="37"/>
      <c r="K273" s="37"/>
      <c r="L273" s="40"/>
      <c r="M273" s="222"/>
      <c r="N273" s="223"/>
      <c r="O273" s="65"/>
      <c r="P273" s="65"/>
      <c r="Q273" s="65"/>
      <c r="R273" s="65"/>
      <c r="S273" s="65"/>
      <c r="T273" s="66"/>
      <c r="U273" s="35"/>
      <c r="V273" s="35"/>
      <c r="W273" s="35"/>
      <c r="X273" s="35"/>
      <c r="Y273" s="35"/>
      <c r="Z273" s="35"/>
      <c r="AA273" s="35"/>
      <c r="AB273" s="35"/>
      <c r="AC273" s="35"/>
      <c r="AD273" s="35"/>
      <c r="AE273" s="35"/>
      <c r="AT273" s="18" t="s">
        <v>1104</v>
      </c>
      <c r="AU273" s="18" t="s">
        <v>82</v>
      </c>
    </row>
    <row r="274" spans="1:65" s="2" customFormat="1" ht="16.5" customHeight="1">
      <c r="A274" s="35"/>
      <c r="B274" s="36"/>
      <c r="C274" s="193" t="s">
        <v>72</v>
      </c>
      <c r="D274" s="193" t="s">
        <v>208</v>
      </c>
      <c r="E274" s="194" t="s">
        <v>6795</v>
      </c>
      <c r="F274" s="195" t="s">
        <v>6796</v>
      </c>
      <c r="G274" s="196" t="s">
        <v>220</v>
      </c>
      <c r="H274" s="197">
        <v>310</v>
      </c>
      <c r="I274" s="198"/>
      <c r="J274" s="199">
        <f>ROUND(I274*H274,2)</f>
        <v>0</v>
      </c>
      <c r="K274" s="195" t="s">
        <v>19</v>
      </c>
      <c r="L274" s="40"/>
      <c r="M274" s="200" t="s">
        <v>19</v>
      </c>
      <c r="N274" s="201" t="s">
        <v>43</v>
      </c>
      <c r="O274" s="65"/>
      <c r="P274" s="202">
        <f>O274*H274</f>
        <v>0</v>
      </c>
      <c r="Q274" s="202">
        <v>0</v>
      </c>
      <c r="R274" s="202">
        <f>Q274*H274</f>
        <v>0</v>
      </c>
      <c r="S274" s="202">
        <v>0</v>
      </c>
      <c r="T274" s="203">
        <f>S274*H274</f>
        <v>0</v>
      </c>
      <c r="U274" s="35"/>
      <c r="V274" s="35"/>
      <c r="W274" s="35"/>
      <c r="X274" s="35"/>
      <c r="Y274" s="35"/>
      <c r="Z274" s="35"/>
      <c r="AA274" s="35"/>
      <c r="AB274" s="35"/>
      <c r="AC274" s="35"/>
      <c r="AD274" s="35"/>
      <c r="AE274" s="35"/>
      <c r="AR274" s="204" t="s">
        <v>212</v>
      </c>
      <c r="AT274" s="204" t="s">
        <v>208</v>
      </c>
      <c r="AU274" s="204" t="s">
        <v>82</v>
      </c>
      <c r="AY274" s="18" t="s">
        <v>206</v>
      </c>
      <c r="BE274" s="205">
        <f>IF(N274="základní",J274,0)</f>
        <v>0</v>
      </c>
      <c r="BF274" s="205">
        <f>IF(N274="snížená",J274,0)</f>
        <v>0</v>
      </c>
      <c r="BG274" s="205">
        <f>IF(N274="zákl. přenesená",J274,0)</f>
        <v>0</v>
      </c>
      <c r="BH274" s="205">
        <f>IF(N274="sníž. přenesená",J274,0)</f>
        <v>0</v>
      </c>
      <c r="BI274" s="205">
        <f>IF(N274="nulová",J274,0)</f>
        <v>0</v>
      </c>
      <c r="BJ274" s="18" t="s">
        <v>80</v>
      </c>
      <c r="BK274" s="205">
        <f>ROUND(I274*H274,2)</f>
        <v>0</v>
      </c>
      <c r="BL274" s="18" t="s">
        <v>212</v>
      </c>
      <c r="BM274" s="204" t="s">
        <v>2732</v>
      </c>
    </row>
    <row r="275" spans="1:65" s="2" customFormat="1" ht="19.5">
      <c r="A275" s="35"/>
      <c r="B275" s="36"/>
      <c r="C275" s="37"/>
      <c r="D275" s="208" t="s">
        <v>1104</v>
      </c>
      <c r="E275" s="37"/>
      <c r="F275" s="221" t="s">
        <v>6625</v>
      </c>
      <c r="G275" s="37"/>
      <c r="H275" s="37"/>
      <c r="I275" s="116"/>
      <c r="J275" s="37"/>
      <c r="K275" s="37"/>
      <c r="L275" s="40"/>
      <c r="M275" s="222"/>
      <c r="N275" s="223"/>
      <c r="O275" s="65"/>
      <c r="P275" s="65"/>
      <c r="Q275" s="65"/>
      <c r="R275" s="65"/>
      <c r="S275" s="65"/>
      <c r="T275" s="66"/>
      <c r="U275" s="35"/>
      <c r="V275" s="35"/>
      <c r="W275" s="35"/>
      <c r="X275" s="35"/>
      <c r="Y275" s="35"/>
      <c r="Z275" s="35"/>
      <c r="AA275" s="35"/>
      <c r="AB275" s="35"/>
      <c r="AC275" s="35"/>
      <c r="AD275" s="35"/>
      <c r="AE275" s="35"/>
      <c r="AT275" s="18" t="s">
        <v>1104</v>
      </c>
      <c r="AU275" s="18" t="s">
        <v>82</v>
      </c>
    </row>
    <row r="276" spans="1:65" s="2" customFormat="1" ht="16.5" customHeight="1">
      <c r="A276" s="35"/>
      <c r="B276" s="36"/>
      <c r="C276" s="193" t="s">
        <v>72</v>
      </c>
      <c r="D276" s="193" t="s">
        <v>208</v>
      </c>
      <c r="E276" s="194" t="s">
        <v>6797</v>
      </c>
      <c r="F276" s="195" t="s">
        <v>6798</v>
      </c>
      <c r="G276" s="196" t="s">
        <v>220</v>
      </c>
      <c r="H276" s="197">
        <v>5650</v>
      </c>
      <c r="I276" s="198"/>
      <c r="J276" s="199">
        <f>ROUND(I276*H276,2)</f>
        <v>0</v>
      </c>
      <c r="K276" s="195" t="s">
        <v>19</v>
      </c>
      <c r="L276" s="40"/>
      <c r="M276" s="200" t="s">
        <v>19</v>
      </c>
      <c r="N276" s="201" t="s">
        <v>43</v>
      </c>
      <c r="O276" s="65"/>
      <c r="P276" s="202">
        <f>O276*H276</f>
        <v>0</v>
      </c>
      <c r="Q276" s="202">
        <v>0</v>
      </c>
      <c r="R276" s="202">
        <f>Q276*H276</f>
        <v>0</v>
      </c>
      <c r="S276" s="202">
        <v>0</v>
      </c>
      <c r="T276" s="203">
        <f>S276*H276</f>
        <v>0</v>
      </c>
      <c r="U276" s="35"/>
      <c r="V276" s="35"/>
      <c r="W276" s="35"/>
      <c r="X276" s="35"/>
      <c r="Y276" s="35"/>
      <c r="Z276" s="35"/>
      <c r="AA276" s="35"/>
      <c r="AB276" s="35"/>
      <c r="AC276" s="35"/>
      <c r="AD276" s="35"/>
      <c r="AE276" s="35"/>
      <c r="AR276" s="204" t="s">
        <v>212</v>
      </c>
      <c r="AT276" s="204" t="s">
        <v>208</v>
      </c>
      <c r="AU276" s="204" t="s">
        <v>82</v>
      </c>
      <c r="AY276" s="18" t="s">
        <v>206</v>
      </c>
      <c r="BE276" s="205">
        <f>IF(N276="základní",J276,0)</f>
        <v>0</v>
      </c>
      <c r="BF276" s="205">
        <f>IF(N276="snížená",J276,0)</f>
        <v>0</v>
      </c>
      <c r="BG276" s="205">
        <f>IF(N276="zákl. přenesená",J276,0)</f>
        <v>0</v>
      </c>
      <c r="BH276" s="205">
        <f>IF(N276="sníž. přenesená",J276,0)</f>
        <v>0</v>
      </c>
      <c r="BI276" s="205">
        <f>IF(N276="nulová",J276,0)</f>
        <v>0</v>
      </c>
      <c r="BJ276" s="18" t="s">
        <v>80</v>
      </c>
      <c r="BK276" s="205">
        <f>ROUND(I276*H276,2)</f>
        <v>0</v>
      </c>
      <c r="BL276" s="18" t="s">
        <v>212</v>
      </c>
      <c r="BM276" s="204" t="s">
        <v>2740</v>
      </c>
    </row>
    <row r="277" spans="1:65" s="2" customFormat="1" ht="19.5">
      <c r="A277" s="35"/>
      <c r="B277" s="36"/>
      <c r="C277" s="37"/>
      <c r="D277" s="208" t="s">
        <v>1104</v>
      </c>
      <c r="E277" s="37"/>
      <c r="F277" s="221" t="s">
        <v>6635</v>
      </c>
      <c r="G277" s="37"/>
      <c r="H277" s="37"/>
      <c r="I277" s="116"/>
      <c r="J277" s="37"/>
      <c r="K277" s="37"/>
      <c r="L277" s="40"/>
      <c r="M277" s="222"/>
      <c r="N277" s="223"/>
      <c r="O277" s="65"/>
      <c r="P277" s="65"/>
      <c r="Q277" s="65"/>
      <c r="R277" s="65"/>
      <c r="S277" s="65"/>
      <c r="T277" s="66"/>
      <c r="U277" s="35"/>
      <c r="V277" s="35"/>
      <c r="W277" s="35"/>
      <c r="X277" s="35"/>
      <c r="Y277" s="35"/>
      <c r="Z277" s="35"/>
      <c r="AA277" s="35"/>
      <c r="AB277" s="35"/>
      <c r="AC277" s="35"/>
      <c r="AD277" s="35"/>
      <c r="AE277" s="35"/>
      <c r="AT277" s="18" t="s">
        <v>1104</v>
      </c>
      <c r="AU277" s="18" t="s">
        <v>82</v>
      </c>
    </row>
    <row r="278" spans="1:65" s="2" customFormat="1" ht="16.5" customHeight="1">
      <c r="A278" s="35"/>
      <c r="B278" s="36"/>
      <c r="C278" s="193" t="s">
        <v>72</v>
      </c>
      <c r="D278" s="193" t="s">
        <v>208</v>
      </c>
      <c r="E278" s="194" t="s">
        <v>6799</v>
      </c>
      <c r="F278" s="195" t="s">
        <v>6800</v>
      </c>
      <c r="G278" s="196" t="s">
        <v>220</v>
      </c>
      <c r="H278" s="197">
        <v>35</v>
      </c>
      <c r="I278" s="198"/>
      <c r="J278" s="199">
        <f>ROUND(I278*H278,2)</f>
        <v>0</v>
      </c>
      <c r="K278" s="195" t="s">
        <v>19</v>
      </c>
      <c r="L278" s="40"/>
      <c r="M278" s="200" t="s">
        <v>19</v>
      </c>
      <c r="N278" s="201" t="s">
        <v>43</v>
      </c>
      <c r="O278" s="65"/>
      <c r="P278" s="202">
        <f>O278*H278</f>
        <v>0</v>
      </c>
      <c r="Q278" s="202">
        <v>0</v>
      </c>
      <c r="R278" s="202">
        <f>Q278*H278</f>
        <v>0</v>
      </c>
      <c r="S278" s="202">
        <v>0</v>
      </c>
      <c r="T278" s="203">
        <f>S278*H278</f>
        <v>0</v>
      </c>
      <c r="U278" s="35"/>
      <c r="V278" s="35"/>
      <c r="W278" s="35"/>
      <c r="X278" s="35"/>
      <c r="Y278" s="35"/>
      <c r="Z278" s="35"/>
      <c r="AA278" s="35"/>
      <c r="AB278" s="35"/>
      <c r="AC278" s="35"/>
      <c r="AD278" s="35"/>
      <c r="AE278" s="35"/>
      <c r="AR278" s="204" t="s">
        <v>212</v>
      </c>
      <c r="AT278" s="204" t="s">
        <v>208</v>
      </c>
      <c r="AU278" s="204" t="s">
        <v>82</v>
      </c>
      <c r="AY278" s="18" t="s">
        <v>206</v>
      </c>
      <c r="BE278" s="205">
        <f>IF(N278="základní",J278,0)</f>
        <v>0</v>
      </c>
      <c r="BF278" s="205">
        <f>IF(N278="snížená",J278,0)</f>
        <v>0</v>
      </c>
      <c r="BG278" s="205">
        <f>IF(N278="zákl. přenesená",J278,0)</f>
        <v>0</v>
      </c>
      <c r="BH278" s="205">
        <f>IF(N278="sníž. přenesená",J278,0)</f>
        <v>0</v>
      </c>
      <c r="BI278" s="205">
        <f>IF(N278="nulová",J278,0)</f>
        <v>0</v>
      </c>
      <c r="BJ278" s="18" t="s">
        <v>80</v>
      </c>
      <c r="BK278" s="205">
        <f>ROUND(I278*H278,2)</f>
        <v>0</v>
      </c>
      <c r="BL278" s="18" t="s">
        <v>212</v>
      </c>
      <c r="BM278" s="204" t="s">
        <v>2749</v>
      </c>
    </row>
    <row r="279" spans="1:65" s="2" customFormat="1" ht="19.5">
      <c r="A279" s="35"/>
      <c r="B279" s="36"/>
      <c r="C279" s="37"/>
      <c r="D279" s="208" t="s">
        <v>1104</v>
      </c>
      <c r="E279" s="37"/>
      <c r="F279" s="221" t="s">
        <v>6635</v>
      </c>
      <c r="G279" s="37"/>
      <c r="H279" s="37"/>
      <c r="I279" s="116"/>
      <c r="J279" s="37"/>
      <c r="K279" s="37"/>
      <c r="L279" s="40"/>
      <c r="M279" s="222"/>
      <c r="N279" s="223"/>
      <c r="O279" s="65"/>
      <c r="P279" s="65"/>
      <c r="Q279" s="65"/>
      <c r="R279" s="65"/>
      <c r="S279" s="65"/>
      <c r="T279" s="66"/>
      <c r="U279" s="35"/>
      <c r="V279" s="35"/>
      <c r="W279" s="35"/>
      <c r="X279" s="35"/>
      <c r="Y279" s="35"/>
      <c r="Z279" s="35"/>
      <c r="AA279" s="35"/>
      <c r="AB279" s="35"/>
      <c r="AC279" s="35"/>
      <c r="AD279" s="35"/>
      <c r="AE279" s="35"/>
      <c r="AT279" s="18" t="s">
        <v>1104</v>
      </c>
      <c r="AU279" s="18" t="s">
        <v>82</v>
      </c>
    </row>
    <row r="280" spans="1:65" s="2" customFormat="1" ht="16.5" customHeight="1">
      <c r="A280" s="35"/>
      <c r="B280" s="36"/>
      <c r="C280" s="193" t="s">
        <v>72</v>
      </c>
      <c r="D280" s="193" t="s">
        <v>208</v>
      </c>
      <c r="E280" s="194" t="s">
        <v>6801</v>
      </c>
      <c r="F280" s="195" t="s">
        <v>6802</v>
      </c>
      <c r="G280" s="196" t="s">
        <v>220</v>
      </c>
      <c r="H280" s="197">
        <v>40</v>
      </c>
      <c r="I280" s="198"/>
      <c r="J280" s="199">
        <f>ROUND(I280*H280,2)</f>
        <v>0</v>
      </c>
      <c r="K280" s="195" t="s">
        <v>19</v>
      </c>
      <c r="L280" s="40"/>
      <c r="M280" s="200" t="s">
        <v>19</v>
      </c>
      <c r="N280" s="201" t="s">
        <v>43</v>
      </c>
      <c r="O280" s="65"/>
      <c r="P280" s="202">
        <f>O280*H280</f>
        <v>0</v>
      </c>
      <c r="Q280" s="202">
        <v>0</v>
      </c>
      <c r="R280" s="202">
        <f>Q280*H280</f>
        <v>0</v>
      </c>
      <c r="S280" s="202">
        <v>0</v>
      </c>
      <c r="T280" s="203">
        <f>S280*H280</f>
        <v>0</v>
      </c>
      <c r="U280" s="35"/>
      <c r="V280" s="35"/>
      <c r="W280" s="35"/>
      <c r="X280" s="35"/>
      <c r="Y280" s="35"/>
      <c r="Z280" s="35"/>
      <c r="AA280" s="35"/>
      <c r="AB280" s="35"/>
      <c r="AC280" s="35"/>
      <c r="AD280" s="35"/>
      <c r="AE280" s="35"/>
      <c r="AR280" s="204" t="s">
        <v>212</v>
      </c>
      <c r="AT280" s="204" t="s">
        <v>208</v>
      </c>
      <c r="AU280" s="204" t="s">
        <v>82</v>
      </c>
      <c r="AY280" s="18" t="s">
        <v>206</v>
      </c>
      <c r="BE280" s="205">
        <f>IF(N280="základní",J280,0)</f>
        <v>0</v>
      </c>
      <c r="BF280" s="205">
        <f>IF(N280="snížená",J280,0)</f>
        <v>0</v>
      </c>
      <c r="BG280" s="205">
        <f>IF(N280="zákl. přenesená",J280,0)</f>
        <v>0</v>
      </c>
      <c r="BH280" s="205">
        <f>IF(N280="sníž. přenesená",J280,0)</f>
        <v>0</v>
      </c>
      <c r="BI280" s="205">
        <f>IF(N280="nulová",J280,0)</f>
        <v>0</v>
      </c>
      <c r="BJ280" s="18" t="s">
        <v>80</v>
      </c>
      <c r="BK280" s="205">
        <f>ROUND(I280*H280,2)</f>
        <v>0</v>
      </c>
      <c r="BL280" s="18" t="s">
        <v>212</v>
      </c>
      <c r="BM280" s="204" t="s">
        <v>2758</v>
      </c>
    </row>
    <row r="281" spans="1:65" s="2" customFormat="1" ht="19.5">
      <c r="A281" s="35"/>
      <c r="B281" s="36"/>
      <c r="C281" s="37"/>
      <c r="D281" s="208" t="s">
        <v>1104</v>
      </c>
      <c r="E281" s="37"/>
      <c r="F281" s="221" t="s">
        <v>6635</v>
      </c>
      <c r="G281" s="37"/>
      <c r="H281" s="37"/>
      <c r="I281" s="116"/>
      <c r="J281" s="37"/>
      <c r="K281" s="37"/>
      <c r="L281" s="40"/>
      <c r="M281" s="222"/>
      <c r="N281" s="223"/>
      <c r="O281" s="65"/>
      <c r="P281" s="65"/>
      <c r="Q281" s="65"/>
      <c r="R281" s="65"/>
      <c r="S281" s="65"/>
      <c r="T281" s="66"/>
      <c r="U281" s="35"/>
      <c r="V281" s="35"/>
      <c r="W281" s="35"/>
      <c r="X281" s="35"/>
      <c r="Y281" s="35"/>
      <c r="Z281" s="35"/>
      <c r="AA281" s="35"/>
      <c r="AB281" s="35"/>
      <c r="AC281" s="35"/>
      <c r="AD281" s="35"/>
      <c r="AE281" s="35"/>
      <c r="AT281" s="18" t="s">
        <v>1104</v>
      </c>
      <c r="AU281" s="18" t="s">
        <v>82</v>
      </c>
    </row>
    <row r="282" spans="1:65" s="2" customFormat="1" ht="16.5" customHeight="1">
      <c r="A282" s="35"/>
      <c r="B282" s="36"/>
      <c r="C282" s="193" t="s">
        <v>72</v>
      </c>
      <c r="D282" s="193" t="s">
        <v>208</v>
      </c>
      <c r="E282" s="194" t="s">
        <v>6803</v>
      </c>
      <c r="F282" s="195" t="s">
        <v>6804</v>
      </c>
      <c r="G282" s="196" t="s">
        <v>220</v>
      </c>
      <c r="H282" s="197">
        <v>450</v>
      </c>
      <c r="I282" s="198"/>
      <c r="J282" s="199">
        <f>ROUND(I282*H282,2)</f>
        <v>0</v>
      </c>
      <c r="K282" s="195" t="s">
        <v>19</v>
      </c>
      <c r="L282" s="40"/>
      <c r="M282" s="200" t="s">
        <v>19</v>
      </c>
      <c r="N282" s="201" t="s">
        <v>43</v>
      </c>
      <c r="O282" s="65"/>
      <c r="P282" s="202">
        <f>O282*H282</f>
        <v>0</v>
      </c>
      <c r="Q282" s="202">
        <v>0</v>
      </c>
      <c r="R282" s="202">
        <f>Q282*H282</f>
        <v>0</v>
      </c>
      <c r="S282" s="202">
        <v>0</v>
      </c>
      <c r="T282" s="203">
        <f>S282*H282</f>
        <v>0</v>
      </c>
      <c r="U282" s="35"/>
      <c r="V282" s="35"/>
      <c r="W282" s="35"/>
      <c r="X282" s="35"/>
      <c r="Y282" s="35"/>
      <c r="Z282" s="35"/>
      <c r="AA282" s="35"/>
      <c r="AB282" s="35"/>
      <c r="AC282" s="35"/>
      <c r="AD282" s="35"/>
      <c r="AE282" s="35"/>
      <c r="AR282" s="204" t="s">
        <v>212</v>
      </c>
      <c r="AT282" s="204" t="s">
        <v>208</v>
      </c>
      <c r="AU282" s="204" t="s">
        <v>82</v>
      </c>
      <c r="AY282" s="18" t="s">
        <v>206</v>
      </c>
      <c r="BE282" s="205">
        <f>IF(N282="základní",J282,0)</f>
        <v>0</v>
      </c>
      <c r="BF282" s="205">
        <f>IF(N282="snížená",J282,0)</f>
        <v>0</v>
      </c>
      <c r="BG282" s="205">
        <f>IF(N282="zákl. přenesená",J282,0)</f>
        <v>0</v>
      </c>
      <c r="BH282" s="205">
        <f>IF(N282="sníž. přenesená",J282,0)</f>
        <v>0</v>
      </c>
      <c r="BI282" s="205">
        <f>IF(N282="nulová",J282,0)</f>
        <v>0</v>
      </c>
      <c r="BJ282" s="18" t="s">
        <v>80</v>
      </c>
      <c r="BK282" s="205">
        <f>ROUND(I282*H282,2)</f>
        <v>0</v>
      </c>
      <c r="BL282" s="18" t="s">
        <v>212</v>
      </c>
      <c r="BM282" s="204" t="s">
        <v>2766</v>
      </c>
    </row>
    <row r="283" spans="1:65" s="2" customFormat="1" ht="19.5">
      <c r="A283" s="35"/>
      <c r="B283" s="36"/>
      <c r="C283" s="37"/>
      <c r="D283" s="208" t="s">
        <v>1104</v>
      </c>
      <c r="E283" s="37"/>
      <c r="F283" s="221" t="s">
        <v>6805</v>
      </c>
      <c r="G283" s="37"/>
      <c r="H283" s="37"/>
      <c r="I283" s="116"/>
      <c r="J283" s="37"/>
      <c r="K283" s="37"/>
      <c r="L283" s="40"/>
      <c r="M283" s="222"/>
      <c r="N283" s="223"/>
      <c r="O283" s="65"/>
      <c r="P283" s="65"/>
      <c r="Q283" s="65"/>
      <c r="R283" s="65"/>
      <c r="S283" s="65"/>
      <c r="T283" s="66"/>
      <c r="U283" s="35"/>
      <c r="V283" s="35"/>
      <c r="W283" s="35"/>
      <c r="X283" s="35"/>
      <c r="Y283" s="35"/>
      <c r="Z283" s="35"/>
      <c r="AA283" s="35"/>
      <c r="AB283" s="35"/>
      <c r="AC283" s="35"/>
      <c r="AD283" s="35"/>
      <c r="AE283" s="35"/>
      <c r="AT283" s="18" t="s">
        <v>1104</v>
      </c>
      <c r="AU283" s="18" t="s">
        <v>82</v>
      </c>
    </row>
    <row r="284" spans="1:65" s="2" customFormat="1" ht="16.5" customHeight="1">
      <c r="A284" s="35"/>
      <c r="B284" s="36"/>
      <c r="C284" s="193" t="s">
        <v>72</v>
      </c>
      <c r="D284" s="193" t="s">
        <v>208</v>
      </c>
      <c r="E284" s="194" t="s">
        <v>6806</v>
      </c>
      <c r="F284" s="195" t="s">
        <v>6807</v>
      </c>
      <c r="G284" s="196" t="s">
        <v>220</v>
      </c>
      <c r="H284" s="197">
        <v>20</v>
      </c>
      <c r="I284" s="198"/>
      <c r="J284" s="199">
        <f>ROUND(I284*H284,2)</f>
        <v>0</v>
      </c>
      <c r="K284" s="195" t="s">
        <v>19</v>
      </c>
      <c r="L284" s="40"/>
      <c r="M284" s="200" t="s">
        <v>19</v>
      </c>
      <c r="N284" s="201" t="s">
        <v>43</v>
      </c>
      <c r="O284" s="65"/>
      <c r="P284" s="202">
        <f>O284*H284</f>
        <v>0</v>
      </c>
      <c r="Q284" s="202">
        <v>0</v>
      </c>
      <c r="R284" s="202">
        <f>Q284*H284</f>
        <v>0</v>
      </c>
      <c r="S284" s="202">
        <v>0</v>
      </c>
      <c r="T284" s="203">
        <f>S284*H284</f>
        <v>0</v>
      </c>
      <c r="U284" s="35"/>
      <c r="V284" s="35"/>
      <c r="W284" s="35"/>
      <c r="X284" s="35"/>
      <c r="Y284" s="35"/>
      <c r="Z284" s="35"/>
      <c r="AA284" s="35"/>
      <c r="AB284" s="35"/>
      <c r="AC284" s="35"/>
      <c r="AD284" s="35"/>
      <c r="AE284" s="35"/>
      <c r="AR284" s="204" t="s">
        <v>212</v>
      </c>
      <c r="AT284" s="204" t="s">
        <v>208</v>
      </c>
      <c r="AU284" s="204" t="s">
        <v>82</v>
      </c>
      <c r="AY284" s="18" t="s">
        <v>206</v>
      </c>
      <c r="BE284" s="205">
        <f>IF(N284="základní",J284,0)</f>
        <v>0</v>
      </c>
      <c r="BF284" s="205">
        <f>IF(N284="snížená",J284,0)</f>
        <v>0</v>
      </c>
      <c r="BG284" s="205">
        <f>IF(N284="zákl. přenesená",J284,0)</f>
        <v>0</v>
      </c>
      <c r="BH284" s="205">
        <f>IF(N284="sníž. přenesená",J284,0)</f>
        <v>0</v>
      </c>
      <c r="BI284" s="205">
        <f>IF(N284="nulová",J284,0)</f>
        <v>0</v>
      </c>
      <c r="BJ284" s="18" t="s">
        <v>80</v>
      </c>
      <c r="BK284" s="205">
        <f>ROUND(I284*H284,2)</f>
        <v>0</v>
      </c>
      <c r="BL284" s="18" t="s">
        <v>212</v>
      </c>
      <c r="BM284" s="204" t="s">
        <v>2776</v>
      </c>
    </row>
    <row r="285" spans="1:65" s="2" customFormat="1" ht="19.5">
      <c r="A285" s="35"/>
      <c r="B285" s="36"/>
      <c r="C285" s="37"/>
      <c r="D285" s="208" t="s">
        <v>1104</v>
      </c>
      <c r="E285" s="37"/>
      <c r="F285" s="221" t="s">
        <v>6808</v>
      </c>
      <c r="G285" s="37"/>
      <c r="H285" s="37"/>
      <c r="I285" s="116"/>
      <c r="J285" s="37"/>
      <c r="K285" s="37"/>
      <c r="L285" s="40"/>
      <c r="M285" s="222"/>
      <c r="N285" s="223"/>
      <c r="O285" s="65"/>
      <c r="P285" s="65"/>
      <c r="Q285" s="65"/>
      <c r="R285" s="65"/>
      <c r="S285" s="65"/>
      <c r="T285" s="66"/>
      <c r="U285" s="35"/>
      <c r="V285" s="35"/>
      <c r="W285" s="35"/>
      <c r="X285" s="35"/>
      <c r="Y285" s="35"/>
      <c r="Z285" s="35"/>
      <c r="AA285" s="35"/>
      <c r="AB285" s="35"/>
      <c r="AC285" s="35"/>
      <c r="AD285" s="35"/>
      <c r="AE285" s="35"/>
      <c r="AT285" s="18" t="s">
        <v>1104</v>
      </c>
      <c r="AU285" s="18" t="s">
        <v>82</v>
      </c>
    </row>
    <row r="286" spans="1:65" s="2" customFormat="1" ht="16.5" customHeight="1">
      <c r="A286" s="35"/>
      <c r="B286" s="36"/>
      <c r="C286" s="193" t="s">
        <v>72</v>
      </c>
      <c r="D286" s="193" t="s">
        <v>208</v>
      </c>
      <c r="E286" s="194" t="s">
        <v>6809</v>
      </c>
      <c r="F286" s="195" t="s">
        <v>6810</v>
      </c>
      <c r="G286" s="196" t="s">
        <v>220</v>
      </c>
      <c r="H286" s="197">
        <v>450</v>
      </c>
      <c r="I286" s="198"/>
      <c r="J286" s="199">
        <f>ROUND(I286*H286,2)</f>
        <v>0</v>
      </c>
      <c r="K286" s="195" t="s">
        <v>19</v>
      </c>
      <c r="L286" s="40"/>
      <c r="M286" s="200" t="s">
        <v>19</v>
      </c>
      <c r="N286" s="201" t="s">
        <v>43</v>
      </c>
      <c r="O286" s="65"/>
      <c r="P286" s="202">
        <f>O286*H286</f>
        <v>0</v>
      </c>
      <c r="Q286" s="202">
        <v>0</v>
      </c>
      <c r="R286" s="202">
        <f>Q286*H286</f>
        <v>0</v>
      </c>
      <c r="S286" s="202">
        <v>0</v>
      </c>
      <c r="T286" s="203">
        <f>S286*H286</f>
        <v>0</v>
      </c>
      <c r="U286" s="35"/>
      <c r="V286" s="35"/>
      <c r="W286" s="35"/>
      <c r="X286" s="35"/>
      <c r="Y286" s="35"/>
      <c r="Z286" s="35"/>
      <c r="AA286" s="35"/>
      <c r="AB286" s="35"/>
      <c r="AC286" s="35"/>
      <c r="AD286" s="35"/>
      <c r="AE286" s="35"/>
      <c r="AR286" s="204" t="s">
        <v>212</v>
      </c>
      <c r="AT286" s="204" t="s">
        <v>208</v>
      </c>
      <c r="AU286" s="204" t="s">
        <v>82</v>
      </c>
      <c r="AY286" s="18" t="s">
        <v>206</v>
      </c>
      <c r="BE286" s="205">
        <f>IF(N286="základní",J286,0)</f>
        <v>0</v>
      </c>
      <c r="BF286" s="205">
        <f>IF(N286="snížená",J286,0)</f>
        <v>0</v>
      </c>
      <c r="BG286" s="205">
        <f>IF(N286="zákl. přenesená",J286,0)</f>
        <v>0</v>
      </c>
      <c r="BH286" s="205">
        <f>IF(N286="sníž. přenesená",J286,0)</f>
        <v>0</v>
      </c>
      <c r="BI286" s="205">
        <f>IF(N286="nulová",J286,0)</f>
        <v>0</v>
      </c>
      <c r="BJ286" s="18" t="s">
        <v>80</v>
      </c>
      <c r="BK286" s="205">
        <f>ROUND(I286*H286,2)</f>
        <v>0</v>
      </c>
      <c r="BL286" s="18" t="s">
        <v>212</v>
      </c>
      <c r="BM286" s="204" t="s">
        <v>2784</v>
      </c>
    </row>
    <row r="287" spans="1:65" s="2" customFormat="1" ht="19.5">
      <c r="A287" s="35"/>
      <c r="B287" s="36"/>
      <c r="C287" s="37"/>
      <c r="D287" s="208" t="s">
        <v>1104</v>
      </c>
      <c r="E287" s="37"/>
      <c r="F287" s="221" t="s">
        <v>6625</v>
      </c>
      <c r="G287" s="37"/>
      <c r="H287" s="37"/>
      <c r="I287" s="116"/>
      <c r="J287" s="37"/>
      <c r="K287" s="37"/>
      <c r="L287" s="40"/>
      <c r="M287" s="222"/>
      <c r="N287" s="223"/>
      <c r="O287" s="65"/>
      <c r="P287" s="65"/>
      <c r="Q287" s="65"/>
      <c r="R287" s="65"/>
      <c r="S287" s="65"/>
      <c r="T287" s="66"/>
      <c r="U287" s="35"/>
      <c r="V287" s="35"/>
      <c r="W287" s="35"/>
      <c r="X287" s="35"/>
      <c r="Y287" s="35"/>
      <c r="Z287" s="35"/>
      <c r="AA287" s="35"/>
      <c r="AB287" s="35"/>
      <c r="AC287" s="35"/>
      <c r="AD287" s="35"/>
      <c r="AE287" s="35"/>
      <c r="AT287" s="18" t="s">
        <v>1104</v>
      </c>
      <c r="AU287" s="18" t="s">
        <v>82</v>
      </c>
    </row>
    <row r="288" spans="1:65" s="2" customFormat="1" ht="16.5" customHeight="1">
      <c r="A288" s="35"/>
      <c r="B288" s="36"/>
      <c r="C288" s="193" t="s">
        <v>72</v>
      </c>
      <c r="D288" s="193" t="s">
        <v>208</v>
      </c>
      <c r="E288" s="194" t="s">
        <v>6811</v>
      </c>
      <c r="F288" s="195" t="s">
        <v>6812</v>
      </c>
      <c r="G288" s="196" t="s">
        <v>220</v>
      </c>
      <c r="H288" s="197">
        <v>100</v>
      </c>
      <c r="I288" s="198"/>
      <c r="J288" s="199">
        <f>ROUND(I288*H288,2)</f>
        <v>0</v>
      </c>
      <c r="K288" s="195" t="s">
        <v>19</v>
      </c>
      <c r="L288" s="40"/>
      <c r="M288" s="200" t="s">
        <v>19</v>
      </c>
      <c r="N288" s="201" t="s">
        <v>43</v>
      </c>
      <c r="O288" s="65"/>
      <c r="P288" s="202">
        <f>O288*H288</f>
        <v>0</v>
      </c>
      <c r="Q288" s="202">
        <v>0</v>
      </c>
      <c r="R288" s="202">
        <f>Q288*H288</f>
        <v>0</v>
      </c>
      <c r="S288" s="202">
        <v>0</v>
      </c>
      <c r="T288" s="203">
        <f>S288*H288</f>
        <v>0</v>
      </c>
      <c r="U288" s="35"/>
      <c r="V288" s="35"/>
      <c r="W288" s="35"/>
      <c r="X288" s="35"/>
      <c r="Y288" s="35"/>
      <c r="Z288" s="35"/>
      <c r="AA288" s="35"/>
      <c r="AB288" s="35"/>
      <c r="AC288" s="35"/>
      <c r="AD288" s="35"/>
      <c r="AE288" s="35"/>
      <c r="AR288" s="204" t="s">
        <v>212</v>
      </c>
      <c r="AT288" s="204" t="s">
        <v>208</v>
      </c>
      <c r="AU288" s="204" t="s">
        <v>82</v>
      </c>
      <c r="AY288" s="18" t="s">
        <v>206</v>
      </c>
      <c r="BE288" s="205">
        <f>IF(N288="základní",J288,0)</f>
        <v>0</v>
      </c>
      <c r="BF288" s="205">
        <f>IF(N288="snížená",J288,0)</f>
        <v>0</v>
      </c>
      <c r="BG288" s="205">
        <f>IF(N288="zákl. přenesená",J288,0)</f>
        <v>0</v>
      </c>
      <c r="BH288" s="205">
        <f>IF(N288="sníž. přenesená",J288,0)</f>
        <v>0</v>
      </c>
      <c r="BI288" s="205">
        <f>IF(N288="nulová",J288,0)</f>
        <v>0</v>
      </c>
      <c r="BJ288" s="18" t="s">
        <v>80</v>
      </c>
      <c r="BK288" s="205">
        <f>ROUND(I288*H288,2)</f>
        <v>0</v>
      </c>
      <c r="BL288" s="18" t="s">
        <v>212</v>
      </c>
      <c r="BM288" s="204" t="s">
        <v>2794</v>
      </c>
    </row>
    <row r="289" spans="1:65" s="2" customFormat="1" ht="19.5">
      <c r="A289" s="35"/>
      <c r="B289" s="36"/>
      <c r="C289" s="37"/>
      <c r="D289" s="208" t="s">
        <v>1104</v>
      </c>
      <c r="E289" s="37"/>
      <c r="F289" s="221" t="s">
        <v>6635</v>
      </c>
      <c r="G289" s="37"/>
      <c r="H289" s="37"/>
      <c r="I289" s="116"/>
      <c r="J289" s="37"/>
      <c r="K289" s="37"/>
      <c r="L289" s="40"/>
      <c r="M289" s="222"/>
      <c r="N289" s="223"/>
      <c r="O289" s="65"/>
      <c r="P289" s="65"/>
      <c r="Q289" s="65"/>
      <c r="R289" s="65"/>
      <c r="S289" s="65"/>
      <c r="T289" s="66"/>
      <c r="U289" s="35"/>
      <c r="V289" s="35"/>
      <c r="W289" s="35"/>
      <c r="X289" s="35"/>
      <c r="Y289" s="35"/>
      <c r="Z289" s="35"/>
      <c r="AA289" s="35"/>
      <c r="AB289" s="35"/>
      <c r="AC289" s="35"/>
      <c r="AD289" s="35"/>
      <c r="AE289" s="35"/>
      <c r="AT289" s="18" t="s">
        <v>1104</v>
      </c>
      <c r="AU289" s="18" t="s">
        <v>82</v>
      </c>
    </row>
    <row r="290" spans="1:65" s="2" customFormat="1" ht="16.5" customHeight="1">
      <c r="A290" s="35"/>
      <c r="B290" s="36"/>
      <c r="C290" s="193" t="s">
        <v>72</v>
      </c>
      <c r="D290" s="193" t="s">
        <v>208</v>
      </c>
      <c r="E290" s="194" t="s">
        <v>6813</v>
      </c>
      <c r="F290" s="195" t="s">
        <v>6814</v>
      </c>
      <c r="G290" s="196" t="s">
        <v>220</v>
      </c>
      <c r="H290" s="197">
        <v>150</v>
      </c>
      <c r="I290" s="198"/>
      <c r="J290" s="199">
        <f>ROUND(I290*H290,2)</f>
        <v>0</v>
      </c>
      <c r="K290" s="195" t="s">
        <v>19</v>
      </c>
      <c r="L290" s="40"/>
      <c r="M290" s="200" t="s">
        <v>19</v>
      </c>
      <c r="N290" s="201" t="s">
        <v>43</v>
      </c>
      <c r="O290" s="65"/>
      <c r="P290" s="202">
        <f>O290*H290</f>
        <v>0</v>
      </c>
      <c r="Q290" s="202">
        <v>0</v>
      </c>
      <c r="R290" s="202">
        <f>Q290*H290</f>
        <v>0</v>
      </c>
      <c r="S290" s="202">
        <v>0</v>
      </c>
      <c r="T290" s="203">
        <f>S290*H290</f>
        <v>0</v>
      </c>
      <c r="U290" s="35"/>
      <c r="V290" s="35"/>
      <c r="W290" s="35"/>
      <c r="X290" s="35"/>
      <c r="Y290" s="35"/>
      <c r="Z290" s="35"/>
      <c r="AA290" s="35"/>
      <c r="AB290" s="35"/>
      <c r="AC290" s="35"/>
      <c r="AD290" s="35"/>
      <c r="AE290" s="35"/>
      <c r="AR290" s="204" t="s">
        <v>212</v>
      </c>
      <c r="AT290" s="204" t="s">
        <v>208</v>
      </c>
      <c r="AU290" s="204" t="s">
        <v>82</v>
      </c>
      <c r="AY290" s="18" t="s">
        <v>206</v>
      </c>
      <c r="BE290" s="205">
        <f>IF(N290="základní",J290,0)</f>
        <v>0</v>
      </c>
      <c r="BF290" s="205">
        <f>IF(N290="snížená",J290,0)</f>
        <v>0</v>
      </c>
      <c r="BG290" s="205">
        <f>IF(N290="zákl. přenesená",J290,0)</f>
        <v>0</v>
      </c>
      <c r="BH290" s="205">
        <f>IF(N290="sníž. přenesená",J290,0)</f>
        <v>0</v>
      </c>
      <c r="BI290" s="205">
        <f>IF(N290="nulová",J290,0)</f>
        <v>0</v>
      </c>
      <c r="BJ290" s="18" t="s">
        <v>80</v>
      </c>
      <c r="BK290" s="205">
        <f>ROUND(I290*H290,2)</f>
        <v>0</v>
      </c>
      <c r="BL290" s="18" t="s">
        <v>212</v>
      </c>
      <c r="BM290" s="204" t="s">
        <v>2804</v>
      </c>
    </row>
    <row r="291" spans="1:65" s="2" customFormat="1" ht="19.5">
      <c r="A291" s="35"/>
      <c r="B291" s="36"/>
      <c r="C291" s="37"/>
      <c r="D291" s="208" t="s">
        <v>1104</v>
      </c>
      <c r="E291" s="37"/>
      <c r="F291" s="221" t="s">
        <v>6646</v>
      </c>
      <c r="G291" s="37"/>
      <c r="H291" s="37"/>
      <c r="I291" s="116"/>
      <c r="J291" s="37"/>
      <c r="K291" s="37"/>
      <c r="L291" s="40"/>
      <c r="M291" s="222"/>
      <c r="N291" s="223"/>
      <c r="O291" s="65"/>
      <c r="P291" s="65"/>
      <c r="Q291" s="65"/>
      <c r="R291" s="65"/>
      <c r="S291" s="65"/>
      <c r="T291" s="66"/>
      <c r="U291" s="35"/>
      <c r="V291" s="35"/>
      <c r="W291" s="35"/>
      <c r="X291" s="35"/>
      <c r="Y291" s="35"/>
      <c r="Z291" s="35"/>
      <c r="AA291" s="35"/>
      <c r="AB291" s="35"/>
      <c r="AC291" s="35"/>
      <c r="AD291" s="35"/>
      <c r="AE291" s="35"/>
      <c r="AT291" s="18" t="s">
        <v>1104</v>
      </c>
      <c r="AU291" s="18" t="s">
        <v>82</v>
      </c>
    </row>
    <row r="292" spans="1:65" s="2" customFormat="1" ht="16.5" customHeight="1">
      <c r="A292" s="35"/>
      <c r="B292" s="36"/>
      <c r="C292" s="193" t="s">
        <v>72</v>
      </c>
      <c r="D292" s="193" t="s">
        <v>208</v>
      </c>
      <c r="E292" s="194" t="s">
        <v>6815</v>
      </c>
      <c r="F292" s="195" t="s">
        <v>6814</v>
      </c>
      <c r="G292" s="196" t="s">
        <v>220</v>
      </c>
      <c r="H292" s="197">
        <v>150</v>
      </c>
      <c r="I292" s="198"/>
      <c r="J292" s="199">
        <f>ROUND(I292*H292,2)</f>
        <v>0</v>
      </c>
      <c r="K292" s="195" t="s">
        <v>19</v>
      </c>
      <c r="L292" s="40"/>
      <c r="M292" s="200" t="s">
        <v>19</v>
      </c>
      <c r="N292" s="201" t="s">
        <v>43</v>
      </c>
      <c r="O292" s="65"/>
      <c r="P292" s="202">
        <f>O292*H292</f>
        <v>0</v>
      </c>
      <c r="Q292" s="202">
        <v>0</v>
      </c>
      <c r="R292" s="202">
        <f>Q292*H292</f>
        <v>0</v>
      </c>
      <c r="S292" s="202">
        <v>0</v>
      </c>
      <c r="T292" s="203">
        <f>S292*H292</f>
        <v>0</v>
      </c>
      <c r="U292" s="35"/>
      <c r="V292" s="35"/>
      <c r="W292" s="35"/>
      <c r="X292" s="35"/>
      <c r="Y292" s="35"/>
      <c r="Z292" s="35"/>
      <c r="AA292" s="35"/>
      <c r="AB292" s="35"/>
      <c r="AC292" s="35"/>
      <c r="AD292" s="35"/>
      <c r="AE292" s="35"/>
      <c r="AR292" s="204" t="s">
        <v>212</v>
      </c>
      <c r="AT292" s="204" t="s">
        <v>208</v>
      </c>
      <c r="AU292" s="204" t="s">
        <v>82</v>
      </c>
      <c r="AY292" s="18" t="s">
        <v>206</v>
      </c>
      <c r="BE292" s="205">
        <f>IF(N292="základní",J292,0)</f>
        <v>0</v>
      </c>
      <c r="BF292" s="205">
        <f>IF(N292="snížená",J292,0)</f>
        <v>0</v>
      </c>
      <c r="BG292" s="205">
        <f>IF(N292="zákl. přenesená",J292,0)</f>
        <v>0</v>
      </c>
      <c r="BH292" s="205">
        <f>IF(N292="sníž. přenesená",J292,0)</f>
        <v>0</v>
      </c>
      <c r="BI292" s="205">
        <f>IF(N292="nulová",J292,0)</f>
        <v>0</v>
      </c>
      <c r="BJ292" s="18" t="s">
        <v>80</v>
      </c>
      <c r="BK292" s="205">
        <f>ROUND(I292*H292,2)</f>
        <v>0</v>
      </c>
      <c r="BL292" s="18" t="s">
        <v>212</v>
      </c>
      <c r="BM292" s="204" t="s">
        <v>2813</v>
      </c>
    </row>
    <row r="293" spans="1:65" s="2" customFormat="1" ht="19.5">
      <c r="A293" s="35"/>
      <c r="B293" s="36"/>
      <c r="C293" s="37"/>
      <c r="D293" s="208" t="s">
        <v>1104</v>
      </c>
      <c r="E293" s="37"/>
      <c r="F293" s="221" t="s">
        <v>6648</v>
      </c>
      <c r="G293" s="37"/>
      <c r="H293" s="37"/>
      <c r="I293" s="116"/>
      <c r="J293" s="37"/>
      <c r="K293" s="37"/>
      <c r="L293" s="40"/>
      <c r="M293" s="222"/>
      <c r="N293" s="223"/>
      <c r="O293" s="65"/>
      <c r="P293" s="65"/>
      <c r="Q293" s="65"/>
      <c r="R293" s="65"/>
      <c r="S293" s="65"/>
      <c r="T293" s="66"/>
      <c r="U293" s="35"/>
      <c r="V293" s="35"/>
      <c r="W293" s="35"/>
      <c r="X293" s="35"/>
      <c r="Y293" s="35"/>
      <c r="Z293" s="35"/>
      <c r="AA293" s="35"/>
      <c r="AB293" s="35"/>
      <c r="AC293" s="35"/>
      <c r="AD293" s="35"/>
      <c r="AE293" s="35"/>
      <c r="AT293" s="18" t="s">
        <v>1104</v>
      </c>
      <c r="AU293" s="18" t="s">
        <v>82</v>
      </c>
    </row>
    <row r="294" spans="1:65" s="2" customFormat="1" ht="16.5" customHeight="1">
      <c r="A294" s="35"/>
      <c r="B294" s="36"/>
      <c r="C294" s="193" t="s">
        <v>72</v>
      </c>
      <c r="D294" s="193" t="s">
        <v>208</v>
      </c>
      <c r="E294" s="194" t="s">
        <v>6816</v>
      </c>
      <c r="F294" s="195" t="s">
        <v>6814</v>
      </c>
      <c r="G294" s="196" t="s">
        <v>220</v>
      </c>
      <c r="H294" s="197">
        <v>40</v>
      </c>
      <c r="I294" s="198"/>
      <c r="J294" s="199">
        <f>ROUND(I294*H294,2)</f>
        <v>0</v>
      </c>
      <c r="K294" s="195" t="s">
        <v>19</v>
      </c>
      <c r="L294" s="40"/>
      <c r="M294" s="200" t="s">
        <v>19</v>
      </c>
      <c r="N294" s="201" t="s">
        <v>43</v>
      </c>
      <c r="O294" s="65"/>
      <c r="P294" s="202">
        <f>O294*H294</f>
        <v>0</v>
      </c>
      <c r="Q294" s="202">
        <v>0</v>
      </c>
      <c r="R294" s="202">
        <f>Q294*H294</f>
        <v>0</v>
      </c>
      <c r="S294" s="202">
        <v>0</v>
      </c>
      <c r="T294" s="203">
        <f>S294*H294</f>
        <v>0</v>
      </c>
      <c r="U294" s="35"/>
      <c r="V294" s="35"/>
      <c r="W294" s="35"/>
      <c r="X294" s="35"/>
      <c r="Y294" s="35"/>
      <c r="Z294" s="35"/>
      <c r="AA294" s="35"/>
      <c r="AB294" s="35"/>
      <c r="AC294" s="35"/>
      <c r="AD294" s="35"/>
      <c r="AE294" s="35"/>
      <c r="AR294" s="204" t="s">
        <v>212</v>
      </c>
      <c r="AT294" s="204" t="s">
        <v>208</v>
      </c>
      <c r="AU294" s="204" t="s">
        <v>82</v>
      </c>
      <c r="AY294" s="18" t="s">
        <v>206</v>
      </c>
      <c r="BE294" s="205">
        <f>IF(N294="základní",J294,0)</f>
        <v>0</v>
      </c>
      <c r="BF294" s="205">
        <f>IF(N294="snížená",J294,0)</f>
        <v>0</v>
      </c>
      <c r="BG294" s="205">
        <f>IF(N294="zákl. přenesená",J294,0)</f>
        <v>0</v>
      </c>
      <c r="BH294" s="205">
        <f>IF(N294="sníž. přenesená",J294,0)</f>
        <v>0</v>
      </c>
      <c r="BI294" s="205">
        <f>IF(N294="nulová",J294,0)</f>
        <v>0</v>
      </c>
      <c r="BJ294" s="18" t="s">
        <v>80</v>
      </c>
      <c r="BK294" s="205">
        <f>ROUND(I294*H294,2)</f>
        <v>0</v>
      </c>
      <c r="BL294" s="18" t="s">
        <v>212</v>
      </c>
      <c r="BM294" s="204" t="s">
        <v>2822</v>
      </c>
    </row>
    <row r="295" spans="1:65" s="2" customFormat="1" ht="19.5">
      <c r="A295" s="35"/>
      <c r="B295" s="36"/>
      <c r="C295" s="37"/>
      <c r="D295" s="208" t="s">
        <v>1104</v>
      </c>
      <c r="E295" s="37"/>
      <c r="F295" s="221" t="s">
        <v>6650</v>
      </c>
      <c r="G295" s="37"/>
      <c r="H295" s="37"/>
      <c r="I295" s="116"/>
      <c r="J295" s="37"/>
      <c r="K295" s="37"/>
      <c r="L295" s="40"/>
      <c r="M295" s="222"/>
      <c r="N295" s="223"/>
      <c r="O295" s="65"/>
      <c r="P295" s="65"/>
      <c r="Q295" s="65"/>
      <c r="R295" s="65"/>
      <c r="S295" s="65"/>
      <c r="T295" s="66"/>
      <c r="U295" s="35"/>
      <c r="V295" s="35"/>
      <c r="W295" s="35"/>
      <c r="X295" s="35"/>
      <c r="Y295" s="35"/>
      <c r="Z295" s="35"/>
      <c r="AA295" s="35"/>
      <c r="AB295" s="35"/>
      <c r="AC295" s="35"/>
      <c r="AD295" s="35"/>
      <c r="AE295" s="35"/>
      <c r="AT295" s="18" t="s">
        <v>1104</v>
      </c>
      <c r="AU295" s="18" t="s">
        <v>82</v>
      </c>
    </row>
    <row r="296" spans="1:65" s="2" customFormat="1" ht="16.5" customHeight="1">
      <c r="A296" s="35"/>
      <c r="B296" s="36"/>
      <c r="C296" s="193" t="s">
        <v>72</v>
      </c>
      <c r="D296" s="193" t="s">
        <v>208</v>
      </c>
      <c r="E296" s="194" t="s">
        <v>6817</v>
      </c>
      <c r="F296" s="195" t="s">
        <v>6818</v>
      </c>
      <c r="G296" s="196" t="s">
        <v>220</v>
      </c>
      <c r="H296" s="197">
        <v>95</v>
      </c>
      <c r="I296" s="198"/>
      <c r="J296" s="199">
        <f>ROUND(I296*H296,2)</f>
        <v>0</v>
      </c>
      <c r="K296" s="195" t="s">
        <v>19</v>
      </c>
      <c r="L296" s="40"/>
      <c r="M296" s="200" t="s">
        <v>19</v>
      </c>
      <c r="N296" s="201" t="s">
        <v>43</v>
      </c>
      <c r="O296" s="65"/>
      <c r="P296" s="202">
        <f>O296*H296</f>
        <v>0</v>
      </c>
      <c r="Q296" s="202">
        <v>0</v>
      </c>
      <c r="R296" s="202">
        <f>Q296*H296</f>
        <v>0</v>
      </c>
      <c r="S296" s="202">
        <v>0</v>
      </c>
      <c r="T296" s="203">
        <f>S296*H296</f>
        <v>0</v>
      </c>
      <c r="U296" s="35"/>
      <c r="V296" s="35"/>
      <c r="W296" s="35"/>
      <c r="X296" s="35"/>
      <c r="Y296" s="35"/>
      <c r="Z296" s="35"/>
      <c r="AA296" s="35"/>
      <c r="AB296" s="35"/>
      <c r="AC296" s="35"/>
      <c r="AD296" s="35"/>
      <c r="AE296" s="35"/>
      <c r="AR296" s="204" t="s">
        <v>212</v>
      </c>
      <c r="AT296" s="204" t="s">
        <v>208</v>
      </c>
      <c r="AU296" s="204" t="s">
        <v>82</v>
      </c>
      <c r="AY296" s="18" t="s">
        <v>206</v>
      </c>
      <c r="BE296" s="205">
        <f>IF(N296="základní",J296,0)</f>
        <v>0</v>
      </c>
      <c r="BF296" s="205">
        <f>IF(N296="snížená",J296,0)</f>
        <v>0</v>
      </c>
      <c r="BG296" s="205">
        <f>IF(N296="zákl. přenesená",J296,0)</f>
        <v>0</v>
      </c>
      <c r="BH296" s="205">
        <f>IF(N296="sníž. přenesená",J296,0)</f>
        <v>0</v>
      </c>
      <c r="BI296" s="205">
        <f>IF(N296="nulová",J296,0)</f>
        <v>0</v>
      </c>
      <c r="BJ296" s="18" t="s">
        <v>80</v>
      </c>
      <c r="BK296" s="205">
        <f>ROUND(I296*H296,2)</f>
        <v>0</v>
      </c>
      <c r="BL296" s="18" t="s">
        <v>212</v>
      </c>
      <c r="BM296" s="204" t="s">
        <v>2830</v>
      </c>
    </row>
    <row r="297" spans="1:65" s="2" customFormat="1" ht="19.5">
      <c r="A297" s="35"/>
      <c r="B297" s="36"/>
      <c r="C297" s="37"/>
      <c r="D297" s="208" t="s">
        <v>1104</v>
      </c>
      <c r="E297" s="37"/>
      <c r="F297" s="221" t="s">
        <v>6819</v>
      </c>
      <c r="G297" s="37"/>
      <c r="H297" s="37"/>
      <c r="I297" s="116"/>
      <c r="J297" s="37"/>
      <c r="K297" s="37"/>
      <c r="L297" s="40"/>
      <c r="M297" s="222"/>
      <c r="N297" s="223"/>
      <c r="O297" s="65"/>
      <c r="P297" s="65"/>
      <c r="Q297" s="65"/>
      <c r="R297" s="65"/>
      <c r="S297" s="65"/>
      <c r="T297" s="66"/>
      <c r="U297" s="35"/>
      <c r="V297" s="35"/>
      <c r="W297" s="35"/>
      <c r="X297" s="35"/>
      <c r="Y297" s="35"/>
      <c r="Z297" s="35"/>
      <c r="AA297" s="35"/>
      <c r="AB297" s="35"/>
      <c r="AC297" s="35"/>
      <c r="AD297" s="35"/>
      <c r="AE297" s="35"/>
      <c r="AT297" s="18" t="s">
        <v>1104</v>
      </c>
      <c r="AU297" s="18" t="s">
        <v>82</v>
      </c>
    </row>
    <row r="298" spans="1:65" s="2" customFormat="1" ht="16.5" customHeight="1">
      <c r="A298" s="35"/>
      <c r="B298" s="36"/>
      <c r="C298" s="193" t="s">
        <v>72</v>
      </c>
      <c r="D298" s="193" t="s">
        <v>208</v>
      </c>
      <c r="E298" s="194" t="s">
        <v>6820</v>
      </c>
      <c r="F298" s="195" t="s">
        <v>6821</v>
      </c>
      <c r="G298" s="196" t="s">
        <v>220</v>
      </c>
      <c r="H298" s="197">
        <v>180</v>
      </c>
      <c r="I298" s="198"/>
      <c r="J298" s="199">
        <f>ROUND(I298*H298,2)</f>
        <v>0</v>
      </c>
      <c r="K298" s="195" t="s">
        <v>19</v>
      </c>
      <c r="L298" s="40"/>
      <c r="M298" s="200" t="s">
        <v>19</v>
      </c>
      <c r="N298" s="201" t="s">
        <v>43</v>
      </c>
      <c r="O298" s="65"/>
      <c r="P298" s="202">
        <f>O298*H298</f>
        <v>0</v>
      </c>
      <c r="Q298" s="202">
        <v>0</v>
      </c>
      <c r="R298" s="202">
        <f>Q298*H298</f>
        <v>0</v>
      </c>
      <c r="S298" s="202">
        <v>0</v>
      </c>
      <c r="T298" s="203">
        <f>S298*H298</f>
        <v>0</v>
      </c>
      <c r="U298" s="35"/>
      <c r="V298" s="35"/>
      <c r="W298" s="35"/>
      <c r="X298" s="35"/>
      <c r="Y298" s="35"/>
      <c r="Z298" s="35"/>
      <c r="AA298" s="35"/>
      <c r="AB298" s="35"/>
      <c r="AC298" s="35"/>
      <c r="AD298" s="35"/>
      <c r="AE298" s="35"/>
      <c r="AR298" s="204" t="s">
        <v>212</v>
      </c>
      <c r="AT298" s="204" t="s">
        <v>208</v>
      </c>
      <c r="AU298" s="204" t="s">
        <v>82</v>
      </c>
      <c r="AY298" s="18" t="s">
        <v>206</v>
      </c>
      <c r="BE298" s="205">
        <f>IF(N298="základní",J298,0)</f>
        <v>0</v>
      </c>
      <c r="BF298" s="205">
        <f>IF(N298="snížená",J298,0)</f>
        <v>0</v>
      </c>
      <c r="BG298" s="205">
        <f>IF(N298="zákl. přenesená",J298,0)</f>
        <v>0</v>
      </c>
      <c r="BH298" s="205">
        <f>IF(N298="sníž. přenesená",J298,0)</f>
        <v>0</v>
      </c>
      <c r="BI298" s="205">
        <f>IF(N298="nulová",J298,0)</f>
        <v>0</v>
      </c>
      <c r="BJ298" s="18" t="s">
        <v>80</v>
      </c>
      <c r="BK298" s="205">
        <f>ROUND(I298*H298,2)</f>
        <v>0</v>
      </c>
      <c r="BL298" s="18" t="s">
        <v>212</v>
      </c>
      <c r="BM298" s="204" t="s">
        <v>2840</v>
      </c>
    </row>
    <row r="299" spans="1:65" s="2" customFormat="1" ht="19.5">
      <c r="A299" s="35"/>
      <c r="B299" s="36"/>
      <c r="C299" s="37"/>
      <c r="D299" s="208" t="s">
        <v>1104</v>
      </c>
      <c r="E299" s="37"/>
      <c r="F299" s="221" t="s">
        <v>6728</v>
      </c>
      <c r="G299" s="37"/>
      <c r="H299" s="37"/>
      <c r="I299" s="116"/>
      <c r="J299" s="37"/>
      <c r="K299" s="37"/>
      <c r="L299" s="40"/>
      <c r="M299" s="222"/>
      <c r="N299" s="223"/>
      <c r="O299" s="65"/>
      <c r="P299" s="65"/>
      <c r="Q299" s="65"/>
      <c r="R299" s="65"/>
      <c r="S299" s="65"/>
      <c r="T299" s="66"/>
      <c r="U299" s="35"/>
      <c r="V299" s="35"/>
      <c r="W299" s="35"/>
      <c r="X299" s="35"/>
      <c r="Y299" s="35"/>
      <c r="Z299" s="35"/>
      <c r="AA299" s="35"/>
      <c r="AB299" s="35"/>
      <c r="AC299" s="35"/>
      <c r="AD299" s="35"/>
      <c r="AE299" s="35"/>
      <c r="AT299" s="18" t="s">
        <v>1104</v>
      </c>
      <c r="AU299" s="18" t="s">
        <v>82</v>
      </c>
    </row>
    <row r="300" spans="1:65" s="2" customFormat="1" ht="16.5" customHeight="1">
      <c r="A300" s="35"/>
      <c r="B300" s="36"/>
      <c r="C300" s="193" t="s">
        <v>72</v>
      </c>
      <c r="D300" s="193" t="s">
        <v>208</v>
      </c>
      <c r="E300" s="194" t="s">
        <v>6822</v>
      </c>
      <c r="F300" s="195" t="s">
        <v>6821</v>
      </c>
      <c r="G300" s="196" t="s">
        <v>220</v>
      </c>
      <c r="H300" s="197">
        <v>160</v>
      </c>
      <c r="I300" s="198"/>
      <c r="J300" s="199">
        <f>ROUND(I300*H300,2)</f>
        <v>0</v>
      </c>
      <c r="K300" s="195" t="s">
        <v>19</v>
      </c>
      <c r="L300" s="40"/>
      <c r="M300" s="200" t="s">
        <v>19</v>
      </c>
      <c r="N300" s="201" t="s">
        <v>43</v>
      </c>
      <c r="O300" s="65"/>
      <c r="P300" s="202">
        <f>O300*H300</f>
        <v>0</v>
      </c>
      <c r="Q300" s="202">
        <v>0</v>
      </c>
      <c r="R300" s="202">
        <f>Q300*H300</f>
        <v>0</v>
      </c>
      <c r="S300" s="202">
        <v>0</v>
      </c>
      <c r="T300" s="203">
        <f>S300*H300</f>
        <v>0</v>
      </c>
      <c r="U300" s="35"/>
      <c r="V300" s="35"/>
      <c r="W300" s="35"/>
      <c r="X300" s="35"/>
      <c r="Y300" s="35"/>
      <c r="Z300" s="35"/>
      <c r="AA300" s="35"/>
      <c r="AB300" s="35"/>
      <c r="AC300" s="35"/>
      <c r="AD300" s="35"/>
      <c r="AE300" s="35"/>
      <c r="AR300" s="204" t="s">
        <v>212</v>
      </c>
      <c r="AT300" s="204" t="s">
        <v>208</v>
      </c>
      <c r="AU300" s="204" t="s">
        <v>82</v>
      </c>
      <c r="AY300" s="18" t="s">
        <v>206</v>
      </c>
      <c r="BE300" s="205">
        <f>IF(N300="základní",J300,0)</f>
        <v>0</v>
      </c>
      <c r="BF300" s="205">
        <f>IF(N300="snížená",J300,0)</f>
        <v>0</v>
      </c>
      <c r="BG300" s="205">
        <f>IF(N300="zákl. přenesená",J300,0)</f>
        <v>0</v>
      </c>
      <c r="BH300" s="205">
        <f>IF(N300="sníž. přenesená",J300,0)</f>
        <v>0</v>
      </c>
      <c r="BI300" s="205">
        <f>IF(N300="nulová",J300,0)</f>
        <v>0</v>
      </c>
      <c r="BJ300" s="18" t="s">
        <v>80</v>
      </c>
      <c r="BK300" s="205">
        <f>ROUND(I300*H300,2)</f>
        <v>0</v>
      </c>
      <c r="BL300" s="18" t="s">
        <v>212</v>
      </c>
      <c r="BM300" s="204" t="s">
        <v>2853</v>
      </c>
    </row>
    <row r="301" spans="1:65" s="2" customFormat="1" ht="19.5">
      <c r="A301" s="35"/>
      <c r="B301" s="36"/>
      <c r="C301" s="37"/>
      <c r="D301" s="208" t="s">
        <v>1104</v>
      </c>
      <c r="E301" s="37"/>
      <c r="F301" s="221" t="s">
        <v>6823</v>
      </c>
      <c r="G301" s="37"/>
      <c r="H301" s="37"/>
      <c r="I301" s="116"/>
      <c r="J301" s="37"/>
      <c r="K301" s="37"/>
      <c r="L301" s="40"/>
      <c r="M301" s="222"/>
      <c r="N301" s="223"/>
      <c r="O301" s="65"/>
      <c r="P301" s="65"/>
      <c r="Q301" s="65"/>
      <c r="R301" s="65"/>
      <c r="S301" s="65"/>
      <c r="T301" s="66"/>
      <c r="U301" s="35"/>
      <c r="V301" s="35"/>
      <c r="W301" s="35"/>
      <c r="X301" s="35"/>
      <c r="Y301" s="35"/>
      <c r="Z301" s="35"/>
      <c r="AA301" s="35"/>
      <c r="AB301" s="35"/>
      <c r="AC301" s="35"/>
      <c r="AD301" s="35"/>
      <c r="AE301" s="35"/>
      <c r="AT301" s="18" t="s">
        <v>1104</v>
      </c>
      <c r="AU301" s="18" t="s">
        <v>82</v>
      </c>
    </row>
    <row r="302" spans="1:65" s="2" customFormat="1" ht="16.5" customHeight="1">
      <c r="A302" s="35"/>
      <c r="B302" s="36"/>
      <c r="C302" s="193" t="s">
        <v>72</v>
      </c>
      <c r="D302" s="193" t="s">
        <v>208</v>
      </c>
      <c r="E302" s="194" t="s">
        <v>6824</v>
      </c>
      <c r="F302" s="195" t="s">
        <v>6821</v>
      </c>
      <c r="G302" s="196" t="s">
        <v>220</v>
      </c>
      <c r="H302" s="197">
        <v>480</v>
      </c>
      <c r="I302" s="198"/>
      <c r="J302" s="199">
        <f>ROUND(I302*H302,2)</f>
        <v>0</v>
      </c>
      <c r="K302" s="195" t="s">
        <v>19</v>
      </c>
      <c r="L302" s="40"/>
      <c r="M302" s="200" t="s">
        <v>19</v>
      </c>
      <c r="N302" s="201" t="s">
        <v>43</v>
      </c>
      <c r="O302" s="65"/>
      <c r="P302" s="202">
        <f>O302*H302</f>
        <v>0</v>
      </c>
      <c r="Q302" s="202">
        <v>0</v>
      </c>
      <c r="R302" s="202">
        <f>Q302*H302</f>
        <v>0</v>
      </c>
      <c r="S302" s="202">
        <v>0</v>
      </c>
      <c r="T302" s="203">
        <f>S302*H302</f>
        <v>0</v>
      </c>
      <c r="U302" s="35"/>
      <c r="V302" s="35"/>
      <c r="W302" s="35"/>
      <c r="X302" s="35"/>
      <c r="Y302" s="35"/>
      <c r="Z302" s="35"/>
      <c r="AA302" s="35"/>
      <c r="AB302" s="35"/>
      <c r="AC302" s="35"/>
      <c r="AD302" s="35"/>
      <c r="AE302" s="35"/>
      <c r="AR302" s="204" t="s">
        <v>212</v>
      </c>
      <c r="AT302" s="204" t="s">
        <v>208</v>
      </c>
      <c r="AU302" s="204" t="s">
        <v>82</v>
      </c>
      <c r="AY302" s="18" t="s">
        <v>206</v>
      </c>
      <c r="BE302" s="205">
        <f>IF(N302="základní",J302,0)</f>
        <v>0</v>
      </c>
      <c r="BF302" s="205">
        <f>IF(N302="snížená",J302,0)</f>
        <v>0</v>
      </c>
      <c r="BG302" s="205">
        <f>IF(N302="zákl. přenesená",J302,0)</f>
        <v>0</v>
      </c>
      <c r="BH302" s="205">
        <f>IF(N302="sníž. přenesená",J302,0)</f>
        <v>0</v>
      </c>
      <c r="BI302" s="205">
        <f>IF(N302="nulová",J302,0)</f>
        <v>0</v>
      </c>
      <c r="BJ302" s="18" t="s">
        <v>80</v>
      </c>
      <c r="BK302" s="205">
        <f>ROUND(I302*H302,2)</f>
        <v>0</v>
      </c>
      <c r="BL302" s="18" t="s">
        <v>212</v>
      </c>
      <c r="BM302" s="204" t="s">
        <v>2862</v>
      </c>
    </row>
    <row r="303" spans="1:65" s="2" customFormat="1" ht="19.5">
      <c r="A303" s="35"/>
      <c r="B303" s="36"/>
      <c r="C303" s="37"/>
      <c r="D303" s="208" t="s">
        <v>1104</v>
      </c>
      <c r="E303" s="37"/>
      <c r="F303" s="221" t="s">
        <v>6644</v>
      </c>
      <c r="G303" s="37"/>
      <c r="H303" s="37"/>
      <c r="I303" s="116"/>
      <c r="J303" s="37"/>
      <c r="K303" s="37"/>
      <c r="L303" s="40"/>
      <c r="M303" s="222"/>
      <c r="N303" s="223"/>
      <c r="O303" s="65"/>
      <c r="P303" s="65"/>
      <c r="Q303" s="65"/>
      <c r="R303" s="65"/>
      <c r="S303" s="65"/>
      <c r="T303" s="66"/>
      <c r="U303" s="35"/>
      <c r="V303" s="35"/>
      <c r="W303" s="35"/>
      <c r="X303" s="35"/>
      <c r="Y303" s="35"/>
      <c r="Z303" s="35"/>
      <c r="AA303" s="35"/>
      <c r="AB303" s="35"/>
      <c r="AC303" s="35"/>
      <c r="AD303" s="35"/>
      <c r="AE303" s="35"/>
      <c r="AT303" s="18" t="s">
        <v>1104</v>
      </c>
      <c r="AU303" s="18" t="s">
        <v>82</v>
      </c>
    </row>
    <row r="304" spans="1:65" s="2" customFormat="1" ht="16.5" customHeight="1">
      <c r="A304" s="35"/>
      <c r="B304" s="36"/>
      <c r="C304" s="193" t="s">
        <v>72</v>
      </c>
      <c r="D304" s="193" t="s">
        <v>208</v>
      </c>
      <c r="E304" s="194" t="s">
        <v>6825</v>
      </c>
      <c r="F304" s="195" t="s">
        <v>6821</v>
      </c>
      <c r="G304" s="196" t="s">
        <v>220</v>
      </c>
      <c r="H304" s="197">
        <v>260</v>
      </c>
      <c r="I304" s="198"/>
      <c r="J304" s="199">
        <f>ROUND(I304*H304,2)</f>
        <v>0</v>
      </c>
      <c r="K304" s="195" t="s">
        <v>19</v>
      </c>
      <c r="L304" s="40"/>
      <c r="M304" s="200" t="s">
        <v>19</v>
      </c>
      <c r="N304" s="201" t="s">
        <v>43</v>
      </c>
      <c r="O304" s="65"/>
      <c r="P304" s="202">
        <f>O304*H304</f>
        <v>0</v>
      </c>
      <c r="Q304" s="202">
        <v>0</v>
      </c>
      <c r="R304" s="202">
        <f>Q304*H304</f>
        <v>0</v>
      </c>
      <c r="S304" s="202">
        <v>0</v>
      </c>
      <c r="T304" s="203">
        <f>S304*H304</f>
        <v>0</v>
      </c>
      <c r="U304" s="35"/>
      <c r="V304" s="35"/>
      <c r="W304" s="35"/>
      <c r="X304" s="35"/>
      <c r="Y304" s="35"/>
      <c r="Z304" s="35"/>
      <c r="AA304" s="35"/>
      <c r="AB304" s="35"/>
      <c r="AC304" s="35"/>
      <c r="AD304" s="35"/>
      <c r="AE304" s="35"/>
      <c r="AR304" s="204" t="s">
        <v>212</v>
      </c>
      <c r="AT304" s="204" t="s">
        <v>208</v>
      </c>
      <c r="AU304" s="204" t="s">
        <v>82</v>
      </c>
      <c r="AY304" s="18" t="s">
        <v>206</v>
      </c>
      <c r="BE304" s="205">
        <f>IF(N304="základní",J304,0)</f>
        <v>0</v>
      </c>
      <c r="BF304" s="205">
        <f>IF(N304="snížená",J304,0)</f>
        <v>0</v>
      </c>
      <c r="BG304" s="205">
        <f>IF(N304="zákl. přenesená",J304,0)</f>
        <v>0</v>
      </c>
      <c r="BH304" s="205">
        <f>IF(N304="sníž. přenesená",J304,0)</f>
        <v>0</v>
      </c>
      <c r="BI304" s="205">
        <f>IF(N304="nulová",J304,0)</f>
        <v>0</v>
      </c>
      <c r="BJ304" s="18" t="s">
        <v>80</v>
      </c>
      <c r="BK304" s="205">
        <f>ROUND(I304*H304,2)</f>
        <v>0</v>
      </c>
      <c r="BL304" s="18" t="s">
        <v>212</v>
      </c>
      <c r="BM304" s="204" t="s">
        <v>2873</v>
      </c>
    </row>
    <row r="305" spans="1:65" s="2" customFormat="1" ht="19.5">
      <c r="A305" s="35"/>
      <c r="B305" s="36"/>
      <c r="C305" s="37"/>
      <c r="D305" s="208" t="s">
        <v>1104</v>
      </c>
      <c r="E305" s="37"/>
      <c r="F305" s="221" t="s">
        <v>6826</v>
      </c>
      <c r="G305" s="37"/>
      <c r="H305" s="37"/>
      <c r="I305" s="116"/>
      <c r="J305" s="37"/>
      <c r="K305" s="37"/>
      <c r="L305" s="40"/>
      <c r="M305" s="222"/>
      <c r="N305" s="223"/>
      <c r="O305" s="65"/>
      <c r="P305" s="65"/>
      <c r="Q305" s="65"/>
      <c r="R305" s="65"/>
      <c r="S305" s="65"/>
      <c r="T305" s="66"/>
      <c r="U305" s="35"/>
      <c r="V305" s="35"/>
      <c r="W305" s="35"/>
      <c r="X305" s="35"/>
      <c r="Y305" s="35"/>
      <c r="Z305" s="35"/>
      <c r="AA305" s="35"/>
      <c r="AB305" s="35"/>
      <c r="AC305" s="35"/>
      <c r="AD305" s="35"/>
      <c r="AE305" s="35"/>
      <c r="AT305" s="18" t="s">
        <v>1104</v>
      </c>
      <c r="AU305" s="18" t="s">
        <v>82</v>
      </c>
    </row>
    <row r="306" spans="1:65" s="2" customFormat="1" ht="16.5" customHeight="1">
      <c r="A306" s="35"/>
      <c r="B306" s="36"/>
      <c r="C306" s="193" t="s">
        <v>72</v>
      </c>
      <c r="D306" s="193" t="s">
        <v>208</v>
      </c>
      <c r="E306" s="194" t="s">
        <v>6827</v>
      </c>
      <c r="F306" s="195" t="s">
        <v>6828</v>
      </c>
      <c r="G306" s="196" t="s">
        <v>862</v>
      </c>
      <c r="H306" s="197">
        <v>36</v>
      </c>
      <c r="I306" s="198"/>
      <c r="J306" s="199">
        <f>ROUND(I306*H306,2)</f>
        <v>0</v>
      </c>
      <c r="K306" s="195" t="s">
        <v>19</v>
      </c>
      <c r="L306" s="40"/>
      <c r="M306" s="200" t="s">
        <v>19</v>
      </c>
      <c r="N306" s="201" t="s">
        <v>43</v>
      </c>
      <c r="O306" s="65"/>
      <c r="P306" s="202">
        <f>O306*H306</f>
        <v>0</v>
      </c>
      <c r="Q306" s="202">
        <v>0</v>
      </c>
      <c r="R306" s="202">
        <f>Q306*H306</f>
        <v>0</v>
      </c>
      <c r="S306" s="202">
        <v>0</v>
      </c>
      <c r="T306" s="203">
        <f>S306*H306</f>
        <v>0</v>
      </c>
      <c r="U306" s="35"/>
      <c r="V306" s="35"/>
      <c r="W306" s="35"/>
      <c r="X306" s="35"/>
      <c r="Y306" s="35"/>
      <c r="Z306" s="35"/>
      <c r="AA306" s="35"/>
      <c r="AB306" s="35"/>
      <c r="AC306" s="35"/>
      <c r="AD306" s="35"/>
      <c r="AE306" s="35"/>
      <c r="AR306" s="204" t="s">
        <v>212</v>
      </c>
      <c r="AT306" s="204" t="s">
        <v>208</v>
      </c>
      <c r="AU306" s="204" t="s">
        <v>82</v>
      </c>
      <c r="AY306" s="18" t="s">
        <v>206</v>
      </c>
      <c r="BE306" s="205">
        <f>IF(N306="základní",J306,0)</f>
        <v>0</v>
      </c>
      <c r="BF306" s="205">
        <f>IF(N306="snížená",J306,0)</f>
        <v>0</v>
      </c>
      <c r="BG306" s="205">
        <f>IF(N306="zákl. přenesená",J306,0)</f>
        <v>0</v>
      </c>
      <c r="BH306" s="205">
        <f>IF(N306="sníž. přenesená",J306,0)</f>
        <v>0</v>
      </c>
      <c r="BI306" s="205">
        <f>IF(N306="nulová",J306,0)</f>
        <v>0</v>
      </c>
      <c r="BJ306" s="18" t="s">
        <v>80</v>
      </c>
      <c r="BK306" s="205">
        <f>ROUND(I306*H306,2)</f>
        <v>0</v>
      </c>
      <c r="BL306" s="18" t="s">
        <v>212</v>
      </c>
      <c r="BM306" s="204" t="s">
        <v>2883</v>
      </c>
    </row>
    <row r="307" spans="1:65" s="2" customFormat="1" ht="16.5" customHeight="1">
      <c r="A307" s="35"/>
      <c r="B307" s="36"/>
      <c r="C307" s="193" t="s">
        <v>72</v>
      </c>
      <c r="D307" s="193" t="s">
        <v>208</v>
      </c>
      <c r="E307" s="194" t="s">
        <v>6829</v>
      </c>
      <c r="F307" s="195" t="s">
        <v>6830</v>
      </c>
      <c r="G307" s="196" t="s">
        <v>862</v>
      </c>
      <c r="H307" s="197">
        <v>169</v>
      </c>
      <c r="I307" s="198"/>
      <c r="J307" s="199">
        <f>ROUND(I307*H307,2)</f>
        <v>0</v>
      </c>
      <c r="K307" s="195" t="s">
        <v>19</v>
      </c>
      <c r="L307" s="40"/>
      <c r="M307" s="200" t="s">
        <v>19</v>
      </c>
      <c r="N307" s="201" t="s">
        <v>43</v>
      </c>
      <c r="O307" s="65"/>
      <c r="P307" s="202">
        <f>O307*H307</f>
        <v>0</v>
      </c>
      <c r="Q307" s="202">
        <v>0</v>
      </c>
      <c r="R307" s="202">
        <f>Q307*H307</f>
        <v>0</v>
      </c>
      <c r="S307" s="202">
        <v>0</v>
      </c>
      <c r="T307" s="203">
        <f>S307*H307</f>
        <v>0</v>
      </c>
      <c r="U307" s="35"/>
      <c r="V307" s="35"/>
      <c r="W307" s="35"/>
      <c r="X307" s="35"/>
      <c r="Y307" s="35"/>
      <c r="Z307" s="35"/>
      <c r="AA307" s="35"/>
      <c r="AB307" s="35"/>
      <c r="AC307" s="35"/>
      <c r="AD307" s="35"/>
      <c r="AE307" s="35"/>
      <c r="AR307" s="204" t="s">
        <v>212</v>
      </c>
      <c r="AT307" s="204" t="s">
        <v>208</v>
      </c>
      <c r="AU307" s="204" t="s">
        <v>82</v>
      </c>
      <c r="AY307" s="18" t="s">
        <v>206</v>
      </c>
      <c r="BE307" s="205">
        <f>IF(N307="základní",J307,0)</f>
        <v>0</v>
      </c>
      <c r="BF307" s="205">
        <f>IF(N307="snížená",J307,0)</f>
        <v>0</v>
      </c>
      <c r="BG307" s="205">
        <f>IF(N307="zákl. přenesená",J307,0)</f>
        <v>0</v>
      </c>
      <c r="BH307" s="205">
        <f>IF(N307="sníž. přenesená",J307,0)</f>
        <v>0</v>
      </c>
      <c r="BI307" s="205">
        <f>IF(N307="nulová",J307,0)</f>
        <v>0</v>
      </c>
      <c r="BJ307" s="18" t="s">
        <v>80</v>
      </c>
      <c r="BK307" s="205">
        <f>ROUND(I307*H307,2)</f>
        <v>0</v>
      </c>
      <c r="BL307" s="18" t="s">
        <v>212</v>
      </c>
      <c r="BM307" s="204" t="s">
        <v>2890</v>
      </c>
    </row>
    <row r="308" spans="1:65" s="2" customFormat="1" ht="16.5" customHeight="1">
      <c r="A308" s="35"/>
      <c r="B308" s="36"/>
      <c r="C308" s="193" t="s">
        <v>72</v>
      </c>
      <c r="D308" s="193" t="s">
        <v>208</v>
      </c>
      <c r="E308" s="194" t="s">
        <v>6831</v>
      </c>
      <c r="F308" s="195" t="s">
        <v>6832</v>
      </c>
      <c r="G308" s="196" t="s">
        <v>862</v>
      </c>
      <c r="H308" s="197">
        <v>169</v>
      </c>
      <c r="I308" s="198"/>
      <c r="J308" s="199">
        <f>ROUND(I308*H308,2)</f>
        <v>0</v>
      </c>
      <c r="K308" s="195" t="s">
        <v>19</v>
      </c>
      <c r="L308" s="40"/>
      <c r="M308" s="200" t="s">
        <v>19</v>
      </c>
      <c r="N308" s="201" t="s">
        <v>43</v>
      </c>
      <c r="O308" s="65"/>
      <c r="P308" s="202">
        <f>O308*H308</f>
        <v>0</v>
      </c>
      <c r="Q308" s="202">
        <v>0</v>
      </c>
      <c r="R308" s="202">
        <f>Q308*H308</f>
        <v>0</v>
      </c>
      <c r="S308" s="202">
        <v>0</v>
      </c>
      <c r="T308" s="203">
        <f>S308*H308</f>
        <v>0</v>
      </c>
      <c r="U308" s="35"/>
      <c r="V308" s="35"/>
      <c r="W308" s="35"/>
      <c r="X308" s="35"/>
      <c r="Y308" s="35"/>
      <c r="Z308" s="35"/>
      <c r="AA308" s="35"/>
      <c r="AB308" s="35"/>
      <c r="AC308" s="35"/>
      <c r="AD308" s="35"/>
      <c r="AE308" s="35"/>
      <c r="AR308" s="204" t="s">
        <v>212</v>
      </c>
      <c r="AT308" s="204" t="s">
        <v>208</v>
      </c>
      <c r="AU308" s="204" t="s">
        <v>82</v>
      </c>
      <c r="AY308" s="18" t="s">
        <v>206</v>
      </c>
      <c r="BE308" s="205">
        <f>IF(N308="základní",J308,0)</f>
        <v>0</v>
      </c>
      <c r="BF308" s="205">
        <f>IF(N308="snížená",J308,0)</f>
        <v>0</v>
      </c>
      <c r="BG308" s="205">
        <f>IF(N308="zákl. přenesená",J308,0)</f>
        <v>0</v>
      </c>
      <c r="BH308" s="205">
        <f>IF(N308="sníž. přenesená",J308,0)</f>
        <v>0</v>
      </c>
      <c r="BI308" s="205">
        <f>IF(N308="nulová",J308,0)</f>
        <v>0</v>
      </c>
      <c r="BJ308" s="18" t="s">
        <v>80</v>
      </c>
      <c r="BK308" s="205">
        <f>ROUND(I308*H308,2)</f>
        <v>0</v>
      </c>
      <c r="BL308" s="18" t="s">
        <v>212</v>
      </c>
      <c r="BM308" s="204" t="s">
        <v>2897</v>
      </c>
    </row>
    <row r="309" spans="1:65" s="2" customFormat="1" ht="16.5" customHeight="1">
      <c r="A309" s="35"/>
      <c r="B309" s="36"/>
      <c r="C309" s="193" t="s">
        <v>72</v>
      </c>
      <c r="D309" s="193" t="s">
        <v>208</v>
      </c>
      <c r="E309" s="194" t="s">
        <v>6833</v>
      </c>
      <c r="F309" s="195" t="s">
        <v>6834</v>
      </c>
      <c r="G309" s="196" t="s">
        <v>220</v>
      </c>
      <c r="H309" s="197">
        <v>30</v>
      </c>
      <c r="I309" s="198"/>
      <c r="J309" s="199">
        <f>ROUND(I309*H309,2)</f>
        <v>0</v>
      </c>
      <c r="K309" s="195" t="s">
        <v>19</v>
      </c>
      <c r="L309" s="40"/>
      <c r="M309" s="200" t="s">
        <v>19</v>
      </c>
      <c r="N309" s="201" t="s">
        <v>43</v>
      </c>
      <c r="O309" s="65"/>
      <c r="P309" s="202">
        <f>O309*H309</f>
        <v>0</v>
      </c>
      <c r="Q309" s="202">
        <v>0</v>
      </c>
      <c r="R309" s="202">
        <f>Q309*H309</f>
        <v>0</v>
      </c>
      <c r="S309" s="202">
        <v>0</v>
      </c>
      <c r="T309" s="203">
        <f>S309*H309</f>
        <v>0</v>
      </c>
      <c r="U309" s="35"/>
      <c r="V309" s="35"/>
      <c r="W309" s="35"/>
      <c r="X309" s="35"/>
      <c r="Y309" s="35"/>
      <c r="Z309" s="35"/>
      <c r="AA309" s="35"/>
      <c r="AB309" s="35"/>
      <c r="AC309" s="35"/>
      <c r="AD309" s="35"/>
      <c r="AE309" s="35"/>
      <c r="AR309" s="204" t="s">
        <v>212</v>
      </c>
      <c r="AT309" s="204" t="s">
        <v>208</v>
      </c>
      <c r="AU309" s="204" t="s">
        <v>82</v>
      </c>
      <c r="AY309" s="18" t="s">
        <v>206</v>
      </c>
      <c r="BE309" s="205">
        <f>IF(N309="základní",J309,0)</f>
        <v>0</v>
      </c>
      <c r="BF309" s="205">
        <f>IF(N309="snížená",J309,0)</f>
        <v>0</v>
      </c>
      <c r="BG309" s="205">
        <f>IF(N309="zákl. přenesená",J309,0)</f>
        <v>0</v>
      </c>
      <c r="BH309" s="205">
        <f>IF(N309="sníž. přenesená",J309,0)</f>
        <v>0</v>
      </c>
      <c r="BI309" s="205">
        <f>IF(N309="nulová",J309,0)</f>
        <v>0</v>
      </c>
      <c r="BJ309" s="18" t="s">
        <v>80</v>
      </c>
      <c r="BK309" s="205">
        <f>ROUND(I309*H309,2)</f>
        <v>0</v>
      </c>
      <c r="BL309" s="18" t="s">
        <v>212</v>
      </c>
      <c r="BM309" s="204" t="s">
        <v>2909</v>
      </c>
    </row>
    <row r="310" spans="1:65" s="2" customFormat="1" ht="19.5">
      <c r="A310" s="35"/>
      <c r="B310" s="36"/>
      <c r="C310" s="37"/>
      <c r="D310" s="208" t="s">
        <v>1104</v>
      </c>
      <c r="E310" s="37"/>
      <c r="F310" s="221" t="s">
        <v>6835</v>
      </c>
      <c r="G310" s="37"/>
      <c r="H310" s="37"/>
      <c r="I310" s="116"/>
      <c r="J310" s="37"/>
      <c r="K310" s="37"/>
      <c r="L310" s="40"/>
      <c r="M310" s="222"/>
      <c r="N310" s="223"/>
      <c r="O310" s="65"/>
      <c r="P310" s="65"/>
      <c r="Q310" s="65"/>
      <c r="R310" s="65"/>
      <c r="S310" s="65"/>
      <c r="T310" s="66"/>
      <c r="U310" s="35"/>
      <c r="V310" s="35"/>
      <c r="W310" s="35"/>
      <c r="X310" s="35"/>
      <c r="Y310" s="35"/>
      <c r="Z310" s="35"/>
      <c r="AA310" s="35"/>
      <c r="AB310" s="35"/>
      <c r="AC310" s="35"/>
      <c r="AD310" s="35"/>
      <c r="AE310" s="35"/>
      <c r="AT310" s="18" t="s">
        <v>1104</v>
      </c>
      <c r="AU310" s="18" t="s">
        <v>82</v>
      </c>
    </row>
    <row r="311" spans="1:65" s="2" customFormat="1" ht="16.5" customHeight="1">
      <c r="A311" s="35"/>
      <c r="B311" s="36"/>
      <c r="C311" s="193" t="s">
        <v>72</v>
      </c>
      <c r="D311" s="193" t="s">
        <v>208</v>
      </c>
      <c r="E311" s="194" t="s">
        <v>6836</v>
      </c>
      <c r="F311" s="195" t="s">
        <v>6837</v>
      </c>
      <c r="G311" s="196" t="s">
        <v>220</v>
      </c>
      <c r="H311" s="197">
        <v>65</v>
      </c>
      <c r="I311" s="198"/>
      <c r="J311" s="199">
        <f>ROUND(I311*H311,2)</f>
        <v>0</v>
      </c>
      <c r="K311" s="195" t="s">
        <v>19</v>
      </c>
      <c r="L311" s="40"/>
      <c r="M311" s="200" t="s">
        <v>19</v>
      </c>
      <c r="N311" s="201" t="s">
        <v>43</v>
      </c>
      <c r="O311" s="65"/>
      <c r="P311" s="202">
        <f>O311*H311</f>
        <v>0</v>
      </c>
      <c r="Q311" s="202">
        <v>0</v>
      </c>
      <c r="R311" s="202">
        <f>Q311*H311</f>
        <v>0</v>
      </c>
      <c r="S311" s="202">
        <v>0</v>
      </c>
      <c r="T311" s="203">
        <f>S311*H311</f>
        <v>0</v>
      </c>
      <c r="U311" s="35"/>
      <c r="V311" s="35"/>
      <c r="W311" s="35"/>
      <c r="X311" s="35"/>
      <c r="Y311" s="35"/>
      <c r="Z311" s="35"/>
      <c r="AA311" s="35"/>
      <c r="AB311" s="35"/>
      <c r="AC311" s="35"/>
      <c r="AD311" s="35"/>
      <c r="AE311" s="35"/>
      <c r="AR311" s="204" t="s">
        <v>212</v>
      </c>
      <c r="AT311" s="204" t="s">
        <v>208</v>
      </c>
      <c r="AU311" s="204" t="s">
        <v>82</v>
      </c>
      <c r="AY311" s="18" t="s">
        <v>206</v>
      </c>
      <c r="BE311" s="205">
        <f>IF(N311="základní",J311,0)</f>
        <v>0</v>
      </c>
      <c r="BF311" s="205">
        <f>IF(N311="snížená",J311,0)</f>
        <v>0</v>
      </c>
      <c r="BG311" s="205">
        <f>IF(N311="zákl. přenesená",J311,0)</f>
        <v>0</v>
      </c>
      <c r="BH311" s="205">
        <f>IF(N311="sníž. přenesená",J311,0)</f>
        <v>0</v>
      </c>
      <c r="BI311" s="205">
        <f>IF(N311="nulová",J311,0)</f>
        <v>0</v>
      </c>
      <c r="BJ311" s="18" t="s">
        <v>80</v>
      </c>
      <c r="BK311" s="205">
        <f>ROUND(I311*H311,2)</f>
        <v>0</v>
      </c>
      <c r="BL311" s="18" t="s">
        <v>212</v>
      </c>
      <c r="BM311" s="204" t="s">
        <v>2919</v>
      </c>
    </row>
    <row r="312" spans="1:65" s="2" customFormat="1" ht="19.5">
      <c r="A312" s="35"/>
      <c r="B312" s="36"/>
      <c r="C312" s="37"/>
      <c r="D312" s="208" t="s">
        <v>1104</v>
      </c>
      <c r="E312" s="37"/>
      <c r="F312" s="221" t="s">
        <v>6838</v>
      </c>
      <c r="G312" s="37"/>
      <c r="H312" s="37"/>
      <c r="I312" s="116"/>
      <c r="J312" s="37"/>
      <c r="K312" s="37"/>
      <c r="L312" s="40"/>
      <c r="M312" s="222"/>
      <c r="N312" s="223"/>
      <c r="O312" s="65"/>
      <c r="P312" s="65"/>
      <c r="Q312" s="65"/>
      <c r="R312" s="65"/>
      <c r="S312" s="65"/>
      <c r="T312" s="66"/>
      <c r="U312" s="35"/>
      <c r="V312" s="35"/>
      <c r="W312" s="35"/>
      <c r="X312" s="35"/>
      <c r="Y312" s="35"/>
      <c r="Z312" s="35"/>
      <c r="AA312" s="35"/>
      <c r="AB312" s="35"/>
      <c r="AC312" s="35"/>
      <c r="AD312" s="35"/>
      <c r="AE312" s="35"/>
      <c r="AT312" s="18" t="s">
        <v>1104</v>
      </c>
      <c r="AU312" s="18" t="s">
        <v>82</v>
      </c>
    </row>
    <row r="313" spans="1:65" s="2" customFormat="1" ht="16.5" customHeight="1">
      <c r="A313" s="35"/>
      <c r="B313" s="36"/>
      <c r="C313" s="193" t="s">
        <v>72</v>
      </c>
      <c r="D313" s="193" t="s">
        <v>208</v>
      </c>
      <c r="E313" s="194" t="s">
        <v>6839</v>
      </c>
      <c r="F313" s="195" t="s">
        <v>6840</v>
      </c>
      <c r="G313" s="196" t="s">
        <v>220</v>
      </c>
      <c r="H313" s="197">
        <v>5</v>
      </c>
      <c r="I313" s="198"/>
      <c r="J313" s="199">
        <f>ROUND(I313*H313,2)</f>
        <v>0</v>
      </c>
      <c r="K313" s="195" t="s">
        <v>19</v>
      </c>
      <c r="L313" s="40"/>
      <c r="M313" s="200" t="s">
        <v>19</v>
      </c>
      <c r="N313" s="201" t="s">
        <v>43</v>
      </c>
      <c r="O313" s="65"/>
      <c r="P313" s="202">
        <f>O313*H313</f>
        <v>0</v>
      </c>
      <c r="Q313" s="202">
        <v>0</v>
      </c>
      <c r="R313" s="202">
        <f>Q313*H313</f>
        <v>0</v>
      </c>
      <c r="S313" s="202">
        <v>0</v>
      </c>
      <c r="T313" s="203">
        <f>S313*H313</f>
        <v>0</v>
      </c>
      <c r="U313" s="35"/>
      <c r="V313" s="35"/>
      <c r="W313" s="35"/>
      <c r="X313" s="35"/>
      <c r="Y313" s="35"/>
      <c r="Z313" s="35"/>
      <c r="AA313" s="35"/>
      <c r="AB313" s="35"/>
      <c r="AC313" s="35"/>
      <c r="AD313" s="35"/>
      <c r="AE313" s="35"/>
      <c r="AR313" s="204" t="s">
        <v>212</v>
      </c>
      <c r="AT313" s="204" t="s">
        <v>208</v>
      </c>
      <c r="AU313" s="204" t="s">
        <v>82</v>
      </c>
      <c r="AY313" s="18" t="s">
        <v>206</v>
      </c>
      <c r="BE313" s="205">
        <f>IF(N313="základní",J313,0)</f>
        <v>0</v>
      </c>
      <c r="BF313" s="205">
        <f>IF(N313="snížená",J313,0)</f>
        <v>0</v>
      </c>
      <c r="BG313" s="205">
        <f>IF(N313="zákl. přenesená",J313,0)</f>
        <v>0</v>
      </c>
      <c r="BH313" s="205">
        <f>IF(N313="sníž. přenesená",J313,0)</f>
        <v>0</v>
      </c>
      <c r="BI313" s="205">
        <f>IF(N313="nulová",J313,0)</f>
        <v>0</v>
      </c>
      <c r="BJ313" s="18" t="s">
        <v>80</v>
      </c>
      <c r="BK313" s="205">
        <f>ROUND(I313*H313,2)</f>
        <v>0</v>
      </c>
      <c r="BL313" s="18" t="s">
        <v>212</v>
      </c>
      <c r="BM313" s="204" t="s">
        <v>2928</v>
      </c>
    </row>
    <row r="314" spans="1:65" s="2" customFormat="1" ht="19.5">
      <c r="A314" s="35"/>
      <c r="B314" s="36"/>
      <c r="C314" s="37"/>
      <c r="D314" s="208" t="s">
        <v>1104</v>
      </c>
      <c r="E314" s="37"/>
      <c r="F314" s="221" t="s">
        <v>6838</v>
      </c>
      <c r="G314" s="37"/>
      <c r="H314" s="37"/>
      <c r="I314" s="116"/>
      <c r="J314" s="37"/>
      <c r="K314" s="37"/>
      <c r="L314" s="40"/>
      <c r="M314" s="222"/>
      <c r="N314" s="223"/>
      <c r="O314" s="65"/>
      <c r="P314" s="65"/>
      <c r="Q314" s="65"/>
      <c r="R314" s="65"/>
      <c r="S314" s="65"/>
      <c r="T314" s="66"/>
      <c r="U314" s="35"/>
      <c r="V314" s="35"/>
      <c r="W314" s="35"/>
      <c r="X314" s="35"/>
      <c r="Y314" s="35"/>
      <c r="Z314" s="35"/>
      <c r="AA314" s="35"/>
      <c r="AB314" s="35"/>
      <c r="AC314" s="35"/>
      <c r="AD314" s="35"/>
      <c r="AE314" s="35"/>
      <c r="AT314" s="18" t="s">
        <v>1104</v>
      </c>
      <c r="AU314" s="18" t="s">
        <v>82</v>
      </c>
    </row>
    <row r="315" spans="1:65" s="2" customFormat="1" ht="16.5" customHeight="1">
      <c r="A315" s="35"/>
      <c r="B315" s="36"/>
      <c r="C315" s="193" t="s">
        <v>72</v>
      </c>
      <c r="D315" s="193" t="s">
        <v>208</v>
      </c>
      <c r="E315" s="194" t="s">
        <v>6841</v>
      </c>
      <c r="F315" s="195" t="s">
        <v>6842</v>
      </c>
      <c r="G315" s="196" t="s">
        <v>220</v>
      </c>
      <c r="H315" s="197">
        <v>180</v>
      </c>
      <c r="I315" s="198"/>
      <c r="J315" s="199">
        <f>ROUND(I315*H315,2)</f>
        <v>0</v>
      </c>
      <c r="K315" s="195" t="s">
        <v>19</v>
      </c>
      <c r="L315" s="40"/>
      <c r="M315" s="200" t="s">
        <v>19</v>
      </c>
      <c r="N315" s="201" t="s">
        <v>43</v>
      </c>
      <c r="O315" s="65"/>
      <c r="P315" s="202">
        <f>O315*H315</f>
        <v>0</v>
      </c>
      <c r="Q315" s="202">
        <v>0</v>
      </c>
      <c r="R315" s="202">
        <f>Q315*H315</f>
        <v>0</v>
      </c>
      <c r="S315" s="202">
        <v>0</v>
      </c>
      <c r="T315" s="203">
        <f>S315*H315</f>
        <v>0</v>
      </c>
      <c r="U315" s="35"/>
      <c r="V315" s="35"/>
      <c r="W315" s="35"/>
      <c r="X315" s="35"/>
      <c r="Y315" s="35"/>
      <c r="Z315" s="35"/>
      <c r="AA315" s="35"/>
      <c r="AB315" s="35"/>
      <c r="AC315" s="35"/>
      <c r="AD315" s="35"/>
      <c r="AE315" s="35"/>
      <c r="AR315" s="204" t="s">
        <v>212</v>
      </c>
      <c r="AT315" s="204" t="s">
        <v>208</v>
      </c>
      <c r="AU315" s="204" t="s">
        <v>82</v>
      </c>
      <c r="AY315" s="18" t="s">
        <v>206</v>
      </c>
      <c r="BE315" s="205">
        <f>IF(N315="základní",J315,0)</f>
        <v>0</v>
      </c>
      <c r="BF315" s="205">
        <f>IF(N315="snížená",J315,0)</f>
        <v>0</v>
      </c>
      <c r="BG315" s="205">
        <f>IF(N315="zákl. přenesená",J315,0)</f>
        <v>0</v>
      </c>
      <c r="BH315" s="205">
        <f>IF(N315="sníž. přenesená",J315,0)</f>
        <v>0</v>
      </c>
      <c r="BI315" s="205">
        <f>IF(N315="nulová",J315,0)</f>
        <v>0</v>
      </c>
      <c r="BJ315" s="18" t="s">
        <v>80</v>
      </c>
      <c r="BK315" s="205">
        <f>ROUND(I315*H315,2)</f>
        <v>0</v>
      </c>
      <c r="BL315" s="18" t="s">
        <v>212</v>
      </c>
      <c r="BM315" s="204" t="s">
        <v>2938</v>
      </c>
    </row>
    <row r="316" spans="1:65" s="2" customFormat="1" ht="19.5">
      <c r="A316" s="35"/>
      <c r="B316" s="36"/>
      <c r="C316" s="37"/>
      <c r="D316" s="208" t="s">
        <v>1104</v>
      </c>
      <c r="E316" s="37"/>
      <c r="F316" s="221" t="s">
        <v>6843</v>
      </c>
      <c r="G316" s="37"/>
      <c r="H316" s="37"/>
      <c r="I316" s="116"/>
      <c r="J316" s="37"/>
      <c r="K316" s="37"/>
      <c r="L316" s="40"/>
      <c r="M316" s="222"/>
      <c r="N316" s="223"/>
      <c r="O316" s="65"/>
      <c r="P316" s="65"/>
      <c r="Q316" s="65"/>
      <c r="R316" s="65"/>
      <c r="S316" s="65"/>
      <c r="T316" s="66"/>
      <c r="U316" s="35"/>
      <c r="V316" s="35"/>
      <c r="W316" s="35"/>
      <c r="X316" s="35"/>
      <c r="Y316" s="35"/>
      <c r="Z316" s="35"/>
      <c r="AA316" s="35"/>
      <c r="AB316" s="35"/>
      <c r="AC316" s="35"/>
      <c r="AD316" s="35"/>
      <c r="AE316" s="35"/>
      <c r="AT316" s="18" t="s">
        <v>1104</v>
      </c>
      <c r="AU316" s="18" t="s">
        <v>82</v>
      </c>
    </row>
    <row r="317" spans="1:65" s="2" customFormat="1" ht="16.5" customHeight="1">
      <c r="A317" s="35"/>
      <c r="B317" s="36"/>
      <c r="C317" s="193" t="s">
        <v>72</v>
      </c>
      <c r="D317" s="193" t="s">
        <v>208</v>
      </c>
      <c r="E317" s="194" t="s">
        <v>6844</v>
      </c>
      <c r="F317" s="195" t="s">
        <v>6845</v>
      </c>
      <c r="G317" s="196" t="s">
        <v>862</v>
      </c>
      <c r="H317" s="197">
        <v>780</v>
      </c>
      <c r="I317" s="198"/>
      <c r="J317" s="199">
        <f>ROUND(I317*H317,2)</f>
        <v>0</v>
      </c>
      <c r="K317" s="195" t="s">
        <v>19</v>
      </c>
      <c r="L317" s="40"/>
      <c r="M317" s="200" t="s">
        <v>19</v>
      </c>
      <c r="N317" s="201" t="s">
        <v>43</v>
      </c>
      <c r="O317" s="65"/>
      <c r="P317" s="202">
        <f>O317*H317</f>
        <v>0</v>
      </c>
      <c r="Q317" s="202">
        <v>0</v>
      </c>
      <c r="R317" s="202">
        <f>Q317*H317</f>
        <v>0</v>
      </c>
      <c r="S317" s="202">
        <v>0</v>
      </c>
      <c r="T317" s="203">
        <f>S317*H317</f>
        <v>0</v>
      </c>
      <c r="U317" s="35"/>
      <c r="V317" s="35"/>
      <c r="W317" s="35"/>
      <c r="X317" s="35"/>
      <c r="Y317" s="35"/>
      <c r="Z317" s="35"/>
      <c r="AA317" s="35"/>
      <c r="AB317" s="35"/>
      <c r="AC317" s="35"/>
      <c r="AD317" s="35"/>
      <c r="AE317" s="35"/>
      <c r="AR317" s="204" t="s">
        <v>212</v>
      </c>
      <c r="AT317" s="204" t="s">
        <v>208</v>
      </c>
      <c r="AU317" s="204" t="s">
        <v>82</v>
      </c>
      <c r="AY317" s="18" t="s">
        <v>206</v>
      </c>
      <c r="BE317" s="205">
        <f>IF(N317="základní",J317,0)</f>
        <v>0</v>
      </c>
      <c r="BF317" s="205">
        <f>IF(N317="snížená",J317,0)</f>
        <v>0</v>
      </c>
      <c r="BG317" s="205">
        <f>IF(N317="zákl. přenesená",J317,0)</f>
        <v>0</v>
      </c>
      <c r="BH317" s="205">
        <f>IF(N317="sníž. přenesená",J317,0)</f>
        <v>0</v>
      </c>
      <c r="BI317" s="205">
        <f>IF(N317="nulová",J317,0)</f>
        <v>0</v>
      </c>
      <c r="BJ317" s="18" t="s">
        <v>80</v>
      </c>
      <c r="BK317" s="205">
        <f>ROUND(I317*H317,2)</f>
        <v>0</v>
      </c>
      <c r="BL317" s="18" t="s">
        <v>212</v>
      </c>
      <c r="BM317" s="204" t="s">
        <v>2950</v>
      </c>
    </row>
    <row r="318" spans="1:65" s="2" customFormat="1" ht="19.5">
      <c r="A318" s="35"/>
      <c r="B318" s="36"/>
      <c r="C318" s="37"/>
      <c r="D318" s="208" t="s">
        <v>1104</v>
      </c>
      <c r="E318" s="37"/>
      <c r="F318" s="221" t="s">
        <v>6846</v>
      </c>
      <c r="G318" s="37"/>
      <c r="H318" s="37"/>
      <c r="I318" s="116"/>
      <c r="J318" s="37"/>
      <c r="K318" s="37"/>
      <c r="L318" s="40"/>
      <c r="M318" s="222"/>
      <c r="N318" s="223"/>
      <c r="O318" s="65"/>
      <c r="P318" s="65"/>
      <c r="Q318" s="65"/>
      <c r="R318" s="65"/>
      <c r="S318" s="65"/>
      <c r="T318" s="66"/>
      <c r="U318" s="35"/>
      <c r="V318" s="35"/>
      <c r="W318" s="35"/>
      <c r="X318" s="35"/>
      <c r="Y318" s="35"/>
      <c r="Z318" s="35"/>
      <c r="AA318" s="35"/>
      <c r="AB318" s="35"/>
      <c r="AC318" s="35"/>
      <c r="AD318" s="35"/>
      <c r="AE318" s="35"/>
      <c r="AT318" s="18" t="s">
        <v>1104</v>
      </c>
      <c r="AU318" s="18" t="s">
        <v>82</v>
      </c>
    </row>
    <row r="319" spans="1:65" s="2" customFormat="1" ht="16.5" customHeight="1">
      <c r="A319" s="35"/>
      <c r="B319" s="36"/>
      <c r="C319" s="193" t="s">
        <v>72</v>
      </c>
      <c r="D319" s="193" t="s">
        <v>208</v>
      </c>
      <c r="E319" s="194" t="s">
        <v>6847</v>
      </c>
      <c r="F319" s="195" t="s">
        <v>6848</v>
      </c>
      <c r="G319" s="196" t="s">
        <v>862</v>
      </c>
      <c r="H319" s="197">
        <v>390</v>
      </c>
      <c r="I319" s="198"/>
      <c r="J319" s="199">
        <f>ROUND(I319*H319,2)</f>
        <v>0</v>
      </c>
      <c r="K319" s="195" t="s">
        <v>19</v>
      </c>
      <c r="L319" s="40"/>
      <c r="M319" s="200" t="s">
        <v>19</v>
      </c>
      <c r="N319" s="201" t="s">
        <v>43</v>
      </c>
      <c r="O319" s="65"/>
      <c r="P319" s="202">
        <f>O319*H319</f>
        <v>0</v>
      </c>
      <c r="Q319" s="202">
        <v>0</v>
      </c>
      <c r="R319" s="202">
        <f>Q319*H319</f>
        <v>0</v>
      </c>
      <c r="S319" s="202">
        <v>0</v>
      </c>
      <c r="T319" s="203">
        <f>S319*H319</f>
        <v>0</v>
      </c>
      <c r="U319" s="35"/>
      <c r="V319" s="35"/>
      <c r="W319" s="35"/>
      <c r="X319" s="35"/>
      <c r="Y319" s="35"/>
      <c r="Z319" s="35"/>
      <c r="AA319" s="35"/>
      <c r="AB319" s="35"/>
      <c r="AC319" s="35"/>
      <c r="AD319" s="35"/>
      <c r="AE319" s="35"/>
      <c r="AR319" s="204" t="s">
        <v>212</v>
      </c>
      <c r="AT319" s="204" t="s">
        <v>208</v>
      </c>
      <c r="AU319" s="204" t="s">
        <v>82</v>
      </c>
      <c r="AY319" s="18" t="s">
        <v>206</v>
      </c>
      <c r="BE319" s="205">
        <f>IF(N319="základní",J319,0)</f>
        <v>0</v>
      </c>
      <c r="BF319" s="205">
        <f>IF(N319="snížená",J319,0)</f>
        <v>0</v>
      </c>
      <c r="BG319" s="205">
        <f>IF(N319="zákl. přenesená",J319,0)</f>
        <v>0</v>
      </c>
      <c r="BH319" s="205">
        <f>IF(N319="sníž. přenesená",J319,0)</f>
        <v>0</v>
      </c>
      <c r="BI319" s="205">
        <f>IF(N319="nulová",J319,0)</f>
        <v>0</v>
      </c>
      <c r="BJ319" s="18" t="s">
        <v>80</v>
      </c>
      <c r="BK319" s="205">
        <f>ROUND(I319*H319,2)</f>
        <v>0</v>
      </c>
      <c r="BL319" s="18" t="s">
        <v>212</v>
      </c>
      <c r="BM319" s="204" t="s">
        <v>2961</v>
      </c>
    </row>
    <row r="320" spans="1:65" s="2" customFormat="1" ht="16.5" customHeight="1">
      <c r="A320" s="35"/>
      <c r="B320" s="36"/>
      <c r="C320" s="193" t="s">
        <v>72</v>
      </c>
      <c r="D320" s="193" t="s">
        <v>208</v>
      </c>
      <c r="E320" s="194" t="s">
        <v>6849</v>
      </c>
      <c r="F320" s="195" t="s">
        <v>6850</v>
      </c>
      <c r="G320" s="196" t="s">
        <v>220</v>
      </c>
      <c r="H320" s="197">
        <v>80</v>
      </c>
      <c r="I320" s="198"/>
      <c r="J320" s="199">
        <f>ROUND(I320*H320,2)</f>
        <v>0</v>
      </c>
      <c r="K320" s="195" t="s">
        <v>19</v>
      </c>
      <c r="L320" s="40"/>
      <c r="M320" s="200" t="s">
        <v>19</v>
      </c>
      <c r="N320" s="201" t="s">
        <v>43</v>
      </c>
      <c r="O320" s="65"/>
      <c r="P320" s="202">
        <f>O320*H320</f>
        <v>0</v>
      </c>
      <c r="Q320" s="202">
        <v>0</v>
      </c>
      <c r="R320" s="202">
        <f>Q320*H320</f>
        <v>0</v>
      </c>
      <c r="S320" s="202">
        <v>0</v>
      </c>
      <c r="T320" s="203">
        <f>S320*H320</f>
        <v>0</v>
      </c>
      <c r="U320" s="35"/>
      <c r="V320" s="35"/>
      <c r="W320" s="35"/>
      <c r="X320" s="35"/>
      <c r="Y320" s="35"/>
      <c r="Z320" s="35"/>
      <c r="AA320" s="35"/>
      <c r="AB320" s="35"/>
      <c r="AC320" s="35"/>
      <c r="AD320" s="35"/>
      <c r="AE320" s="35"/>
      <c r="AR320" s="204" t="s">
        <v>212</v>
      </c>
      <c r="AT320" s="204" t="s">
        <v>208</v>
      </c>
      <c r="AU320" s="204" t="s">
        <v>82</v>
      </c>
      <c r="AY320" s="18" t="s">
        <v>206</v>
      </c>
      <c r="BE320" s="205">
        <f>IF(N320="základní",J320,0)</f>
        <v>0</v>
      </c>
      <c r="BF320" s="205">
        <f>IF(N320="snížená",J320,0)</f>
        <v>0</v>
      </c>
      <c r="BG320" s="205">
        <f>IF(N320="zákl. přenesená",J320,0)</f>
        <v>0</v>
      </c>
      <c r="BH320" s="205">
        <f>IF(N320="sníž. přenesená",J320,0)</f>
        <v>0</v>
      </c>
      <c r="BI320" s="205">
        <f>IF(N320="nulová",J320,0)</f>
        <v>0</v>
      </c>
      <c r="BJ320" s="18" t="s">
        <v>80</v>
      </c>
      <c r="BK320" s="205">
        <f>ROUND(I320*H320,2)</f>
        <v>0</v>
      </c>
      <c r="BL320" s="18" t="s">
        <v>212</v>
      </c>
      <c r="BM320" s="204" t="s">
        <v>2972</v>
      </c>
    </row>
    <row r="321" spans="1:65" s="2" customFormat="1" ht="19.5">
      <c r="A321" s="35"/>
      <c r="B321" s="36"/>
      <c r="C321" s="37"/>
      <c r="D321" s="208" t="s">
        <v>1104</v>
      </c>
      <c r="E321" s="37"/>
      <c r="F321" s="221" t="s">
        <v>6851</v>
      </c>
      <c r="G321" s="37"/>
      <c r="H321" s="37"/>
      <c r="I321" s="116"/>
      <c r="J321" s="37"/>
      <c r="K321" s="37"/>
      <c r="L321" s="40"/>
      <c r="M321" s="222"/>
      <c r="N321" s="223"/>
      <c r="O321" s="65"/>
      <c r="P321" s="65"/>
      <c r="Q321" s="65"/>
      <c r="R321" s="65"/>
      <c r="S321" s="65"/>
      <c r="T321" s="66"/>
      <c r="U321" s="35"/>
      <c r="V321" s="35"/>
      <c r="W321" s="35"/>
      <c r="X321" s="35"/>
      <c r="Y321" s="35"/>
      <c r="Z321" s="35"/>
      <c r="AA321" s="35"/>
      <c r="AB321" s="35"/>
      <c r="AC321" s="35"/>
      <c r="AD321" s="35"/>
      <c r="AE321" s="35"/>
      <c r="AT321" s="18" t="s">
        <v>1104</v>
      </c>
      <c r="AU321" s="18" t="s">
        <v>82</v>
      </c>
    </row>
    <row r="322" spans="1:65" s="2" customFormat="1" ht="16.5" customHeight="1">
      <c r="A322" s="35"/>
      <c r="B322" s="36"/>
      <c r="C322" s="193" t="s">
        <v>72</v>
      </c>
      <c r="D322" s="193" t="s">
        <v>208</v>
      </c>
      <c r="E322" s="194" t="s">
        <v>6852</v>
      </c>
      <c r="F322" s="195" t="s">
        <v>6853</v>
      </c>
      <c r="G322" s="196" t="s">
        <v>220</v>
      </c>
      <c r="H322" s="197">
        <v>27</v>
      </c>
      <c r="I322" s="198"/>
      <c r="J322" s="199">
        <f>ROUND(I322*H322,2)</f>
        <v>0</v>
      </c>
      <c r="K322" s="195" t="s">
        <v>19</v>
      </c>
      <c r="L322" s="40"/>
      <c r="M322" s="200" t="s">
        <v>19</v>
      </c>
      <c r="N322" s="201" t="s">
        <v>43</v>
      </c>
      <c r="O322" s="65"/>
      <c r="P322" s="202">
        <f>O322*H322</f>
        <v>0</v>
      </c>
      <c r="Q322" s="202">
        <v>0</v>
      </c>
      <c r="R322" s="202">
        <f>Q322*H322</f>
        <v>0</v>
      </c>
      <c r="S322" s="202">
        <v>0</v>
      </c>
      <c r="T322" s="203">
        <f>S322*H322</f>
        <v>0</v>
      </c>
      <c r="U322" s="35"/>
      <c r="V322" s="35"/>
      <c r="W322" s="35"/>
      <c r="X322" s="35"/>
      <c r="Y322" s="35"/>
      <c r="Z322" s="35"/>
      <c r="AA322" s="35"/>
      <c r="AB322" s="35"/>
      <c r="AC322" s="35"/>
      <c r="AD322" s="35"/>
      <c r="AE322" s="35"/>
      <c r="AR322" s="204" t="s">
        <v>212</v>
      </c>
      <c r="AT322" s="204" t="s">
        <v>208</v>
      </c>
      <c r="AU322" s="204" t="s">
        <v>82</v>
      </c>
      <c r="AY322" s="18" t="s">
        <v>206</v>
      </c>
      <c r="BE322" s="205">
        <f>IF(N322="základní",J322,0)</f>
        <v>0</v>
      </c>
      <c r="BF322" s="205">
        <f>IF(N322="snížená",J322,0)</f>
        <v>0</v>
      </c>
      <c r="BG322" s="205">
        <f>IF(N322="zákl. přenesená",J322,0)</f>
        <v>0</v>
      </c>
      <c r="BH322" s="205">
        <f>IF(N322="sníž. přenesená",J322,0)</f>
        <v>0</v>
      </c>
      <c r="BI322" s="205">
        <f>IF(N322="nulová",J322,0)</f>
        <v>0</v>
      </c>
      <c r="BJ322" s="18" t="s">
        <v>80</v>
      </c>
      <c r="BK322" s="205">
        <f>ROUND(I322*H322,2)</f>
        <v>0</v>
      </c>
      <c r="BL322" s="18" t="s">
        <v>212</v>
      </c>
      <c r="BM322" s="204" t="s">
        <v>2983</v>
      </c>
    </row>
    <row r="323" spans="1:65" s="2" customFormat="1" ht="19.5">
      <c r="A323" s="35"/>
      <c r="B323" s="36"/>
      <c r="C323" s="37"/>
      <c r="D323" s="208" t="s">
        <v>1104</v>
      </c>
      <c r="E323" s="37"/>
      <c r="F323" s="221" t="s">
        <v>6854</v>
      </c>
      <c r="G323" s="37"/>
      <c r="H323" s="37"/>
      <c r="I323" s="116"/>
      <c r="J323" s="37"/>
      <c r="K323" s="37"/>
      <c r="L323" s="40"/>
      <c r="M323" s="222"/>
      <c r="N323" s="223"/>
      <c r="O323" s="65"/>
      <c r="P323" s="65"/>
      <c r="Q323" s="65"/>
      <c r="R323" s="65"/>
      <c r="S323" s="65"/>
      <c r="T323" s="66"/>
      <c r="U323" s="35"/>
      <c r="V323" s="35"/>
      <c r="W323" s="35"/>
      <c r="X323" s="35"/>
      <c r="Y323" s="35"/>
      <c r="Z323" s="35"/>
      <c r="AA323" s="35"/>
      <c r="AB323" s="35"/>
      <c r="AC323" s="35"/>
      <c r="AD323" s="35"/>
      <c r="AE323" s="35"/>
      <c r="AT323" s="18" t="s">
        <v>1104</v>
      </c>
      <c r="AU323" s="18" t="s">
        <v>82</v>
      </c>
    </row>
    <row r="324" spans="1:65" s="2" customFormat="1" ht="16.5" customHeight="1">
      <c r="A324" s="35"/>
      <c r="B324" s="36"/>
      <c r="C324" s="193" t="s">
        <v>72</v>
      </c>
      <c r="D324" s="193" t="s">
        <v>208</v>
      </c>
      <c r="E324" s="194" t="s">
        <v>6855</v>
      </c>
      <c r="F324" s="195" t="s">
        <v>6856</v>
      </c>
      <c r="G324" s="196" t="s">
        <v>220</v>
      </c>
      <c r="H324" s="197">
        <v>80</v>
      </c>
      <c r="I324" s="198"/>
      <c r="J324" s="199">
        <f>ROUND(I324*H324,2)</f>
        <v>0</v>
      </c>
      <c r="K324" s="195" t="s">
        <v>19</v>
      </c>
      <c r="L324" s="40"/>
      <c r="M324" s="200" t="s">
        <v>19</v>
      </c>
      <c r="N324" s="201" t="s">
        <v>43</v>
      </c>
      <c r="O324" s="65"/>
      <c r="P324" s="202">
        <f>O324*H324</f>
        <v>0</v>
      </c>
      <c r="Q324" s="202">
        <v>0</v>
      </c>
      <c r="R324" s="202">
        <f>Q324*H324</f>
        <v>0</v>
      </c>
      <c r="S324" s="202">
        <v>0</v>
      </c>
      <c r="T324" s="203">
        <f>S324*H324</f>
        <v>0</v>
      </c>
      <c r="U324" s="35"/>
      <c r="V324" s="35"/>
      <c r="W324" s="35"/>
      <c r="X324" s="35"/>
      <c r="Y324" s="35"/>
      <c r="Z324" s="35"/>
      <c r="AA324" s="35"/>
      <c r="AB324" s="35"/>
      <c r="AC324" s="35"/>
      <c r="AD324" s="35"/>
      <c r="AE324" s="35"/>
      <c r="AR324" s="204" t="s">
        <v>212</v>
      </c>
      <c r="AT324" s="204" t="s">
        <v>208</v>
      </c>
      <c r="AU324" s="204" t="s">
        <v>82</v>
      </c>
      <c r="AY324" s="18" t="s">
        <v>206</v>
      </c>
      <c r="BE324" s="205">
        <f>IF(N324="základní",J324,0)</f>
        <v>0</v>
      </c>
      <c r="BF324" s="205">
        <f>IF(N324="snížená",J324,0)</f>
        <v>0</v>
      </c>
      <c r="BG324" s="205">
        <f>IF(N324="zákl. přenesená",J324,0)</f>
        <v>0</v>
      </c>
      <c r="BH324" s="205">
        <f>IF(N324="sníž. přenesená",J324,0)</f>
        <v>0</v>
      </c>
      <c r="BI324" s="205">
        <f>IF(N324="nulová",J324,0)</f>
        <v>0</v>
      </c>
      <c r="BJ324" s="18" t="s">
        <v>80</v>
      </c>
      <c r="BK324" s="205">
        <f>ROUND(I324*H324,2)</f>
        <v>0</v>
      </c>
      <c r="BL324" s="18" t="s">
        <v>212</v>
      </c>
      <c r="BM324" s="204" t="s">
        <v>2995</v>
      </c>
    </row>
    <row r="325" spans="1:65" s="2" customFormat="1" ht="19.5">
      <c r="A325" s="35"/>
      <c r="B325" s="36"/>
      <c r="C325" s="37"/>
      <c r="D325" s="208" t="s">
        <v>1104</v>
      </c>
      <c r="E325" s="37"/>
      <c r="F325" s="221" t="s">
        <v>6857</v>
      </c>
      <c r="G325" s="37"/>
      <c r="H325" s="37"/>
      <c r="I325" s="116"/>
      <c r="J325" s="37"/>
      <c r="K325" s="37"/>
      <c r="L325" s="40"/>
      <c r="M325" s="222"/>
      <c r="N325" s="223"/>
      <c r="O325" s="65"/>
      <c r="P325" s="65"/>
      <c r="Q325" s="65"/>
      <c r="R325" s="65"/>
      <c r="S325" s="65"/>
      <c r="T325" s="66"/>
      <c r="U325" s="35"/>
      <c r="V325" s="35"/>
      <c r="W325" s="35"/>
      <c r="X325" s="35"/>
      <c r="Y325" s="35"/>
      <c r="Z325" s="35"/>
      <c r="AA325" s="35"/>
      <c r="AB325" s="35"/>
      <c r="AC325" s="35"/>
      <c r="AD325" s="35"/>
      <c r="AE325" s="35"/>
      <c r="AT325" s="18" t="s">
        <v>1104</v>
      </c>
      <c r="AU325" s="18" t="s">
        <v>82</v>
      </c>
    </row>
    <row r="326" spans="1:65" s="2" customFormat="1" ht="16.5" customHeight="1">
      <c r="A326" s="35"/>
      <c r="B326" s="36"/>
      <c r="C326" s="193" t="s">
        <v>72</v>
      </c>
      <c r="D326" s="193" t="s">
        <v>208</v>
      </c>
      <c r="E326" s="194" t="s">
        <v>6858</v>
      </c>
      <c r="F326" s="195" t="s">
        <v>6856</v>
      </c>
      <c r="G326" s="196" t="s">
        <v>220</v>
      </c>
      <c r="H326" s="197">
        <v>24</v>
      </c>
      <c r="I326" s="198"/>
      <c r="J326" s="199">
        <f>ROUND(I326*H326,2)</f>
        <v>0</v>
      </c>
      <c r="K326" s="195" t="s">
        <v>19</v>
      </c>
      <c r="L326" s="40"/>
      <c r="M326" s="200" t="s">
        <v>19</v>
      </c>
      <c r="N326" s="201" t="s">
        <v>43</v>
      </c>
      <c r="O326" s="65"/>
      <c r="P326" s="202">
        <f>O326*H326</f>
        <v>0</v>
      </c>
      <c r="Q326" s="202">
        <v>0</v>
      </c>
      <c r="R326" s="202">
        <f>Q326*H326</f>
        <v>0</v>
      </c>
      <c r="S326" s="202">
        <v>0</v>
      </c>
      <c r="T326" s="203">
        <f>S326*H326</f>
        <v>0</v>
      </c>
      <c r="U326" s="35"/>
      <c r="V326" s="35"/>
      <c r="W326" s="35"/>
      <c r="X326" s="35"/>
      <c r="Y326" s="35"/>
      <c r="Z326" s="35"/>
      <c r="AA326" s="35"/>
      <c r="AB326" s="35"/>
      <c r="AC326" s="35"/>
      <c r="AD326" s="35"/>
      <c r="AE326" s="35"/>
      <c r="AR326" s="204" t="s">
        <v>212</v>
      </c>
      <c r="AT326" s="204" t="s">
        <v>208</v>
      </c>
      <c r="AU326" s="204" t="s">
        <v>82</v>
      </c>
      <c r="AY326" s="18" t="s">
        <v>206</v>
      </c>
      <c r="BE326" s="205">
        <f>IF(N326="základní",J326,0)</f>
        <v>0</v>
      </c>
      <c r="BF326" s="205">
        <f>IF(N326="snížená",J326,0)</f>
        <v>0</v>
      </c>
      <c r="BG326" s="205">
        <f>IF(N326="zákl. přenesená",J326,0)</f>
        <v>0</v>
      </c>
      <c r="BH326" s="205">
        <f>IF(N326="sníž. přenesená",J326,0)</f>
        <v>0</v>
      </c>
      <c r="BI326" s="205">
        <f>IF(N326="nulová",J326,0)</f>
        <v>0</v>
      </c>
      <c r="BJ326" s="18" t="s">
        <v>80</v>
      </c>
      <c r="BK326" s="205">
        <f>ROUND(I326*H326,2)</f>
        <v>0</v>
      </c>
      <c r="BL326" s="18" t="s">
        <v>212</v>
      </c>
      <c r="BM326" s="204" t="s">
        <v>3003</v>
      </c>
    </row>
    <row r="327" spans="1:65" s="2" customFormat="1" ht="19.5">
      <c r="A327" s="35"/>
      <c r="B327" s="36"/>
      <c r="C327" s="37"/>
      <c r="D327" s="208" t="s">
        <v>1104</v>
      </c>
      <c r="E327" s="37"/>
      <c r="F327" s="221" t="s">
        <v>6859</v>
      </c>
      <c r="G327" s="37"/>
      <c r="H327" s="37"/>
      <c r="I327" s="116"/>
      <c r="J327" s="37"/>
      <c r="K327" s="37"/>
      <c r="L327" s="40"/>
      <c r="M327" s="222"/>
      <c r="N327" s="223"/>
      <c r="O327" s="65"/>
      <c r="P327" s="65"/>
      <c r="Q327" s="65"/>
      <c r="R327" s="65"/>
      <c r="S327" s="65"/>
      <c r="T327" s="66"/>
      <c r="U327" s="35"/>
      <c r="V327" s="35"/>
      <c r="W327" s="35"/>
      <c r="X327" s="35"/>
      <c r="Y327" s="35"/>
      <c r="Z327" s="35"/>
      <c r="AA327" s="35"/>
      <c r="AB327" s="35"/>
      <c r="AC327" s="35"/>
      <c r="AD327" s="35"/>
      <c r="AE327" s="35"/>
      <c r="AT327" s="18" t="s">
        <v>1104</v>
      </c>
      <c r="AU327" s="18" t="s">
        <v>82</v>
      </c>
    </row>
    <row r="328" spans="1:65" s="2" customFormat="1" ht="16.5" customHeight="1">
      <c r="A328" s="35"/>
      <c r="B328" s="36"/>
      <c r="C328" s="193" t="s">
        <v>72</v>
      </c>
      <c r="D328" s="193" t="s">
        <v>208</v>
      </c>
      <c r="E328" s="194" t="s">
        <v>6860</v>
      </c>
      <c r="F328" s="195" t="s">
        <v>6856</v>
      </c>
      <c r="G328" s="196" t="s">
        <v>220</v>
      </c>
      <c r="H328" s="197">
        <v>200</v>
      </c>
      <c r="I328" s="198"/>
      <c r="J328" s="199">
        <f>ROUND(I328*H328,2)</f>
        <v>0</v>
      </c>
      <c r="K328" s="195" t="s">
        <v>19</v>
      </c>
      <c r="L328" s="40"/>
      <c r="M328" s="200" t="s">
        <v>19</v>
      </c>
      <c r="N328" s="201" t="s">
        <v>43</v>
      </c>
      <c r="O328" s="65"/>
      <c r="P328" s="202">
        <f>O328*H328</f>
        <v>0</v>
      </c>
      <c r="Q328" s="202">
        <v>0</v>
      </c>
      <c r="R328" s="202">
        <f>Q328*H328</f>
        <v>0</v>
      </c>
      <c r="S328" s="202">
        <v>0</v>
      </c>
      <c r="T328" s="203">
        <f>S328*H328</f>
        <v>0</v>
      </c>
      <c r="U328" s="35"/>
      <c r="V328" s="35"/>
      <c r="W328" s="35"/>
      <c r="X328" s="35"/>
      <c r="Y328" s="35"/>
      <c r="Z328" s="35"/>
      <c r="AA328" s="35"/>
      <c r="AB328" s="35"/>
      <c r="AC328" s="35"/>
      <c r="AD328" s="35"/>
      <c r="AE328" s="35"/>
      <c r="AR328" s="204" t="s">
        <v>212</v>
      </c>
      <c r="AT328" s="204" t="s">
        <v>208</v>
      </c>
      <c r="AU328" s="204" t="s">
        <v>82</v>
      </c>
      <c r="AY328" s="18" t="s">
        <v>206</v>
      </c>
      <c r="BE328" s="205">
        <f>IF(N328="základní",J328,0)</f>
        <v>0</v>
      </c>
      <c r="BF328" s="205">
        <f>IF(N328="snížená",J328,0)</f>
        <v>0</v>
      </c>
      <c r="BG328" s="205">
        <f>IF(N328="zákl. přenesená",J328,0)</f>
        <v>0</v>
      </c>
      <c r="BH328" s="205">
        <f>IF(N328="sníž. přenesená",J328,0)</f>
        <v>0</v>
      </c>
      <c r="BI328" s="205">
        <f>IF(N328="nulová",J328,0)</f>
        <v>0</v>
      </c>
      <c r="BJ328" s="18" t="s">
        <v>80</v>
      </c>
      <c r="BK328" s="205">
        <f>ROUND(I328*H328,2)</f>
        <v>0</v>
      </c>
      <c r="BL328" s="18" t="s">
        <v>212</v>
      </c>
      <c r="BM328" s="204" t="s">
        <v>3015</v>
      </c>
    </row>
    <row r="329" spans="1:65" s="2" customFormat="1" ht="19.5">
      <c r="A329" s="35"/>
      <c r="B329" s="36"/>
      <c r="C329" s="37"/>
      <c r="D329" s="208" t="s">
        <v>1104</v>
      </c>
      <c r="E329" s="37"/>
      <c r="F329" s="221" t="s">
        <v>6854</v>
      </c>
      <c r="G329" s="37"/>
      <c r="H329" s="37"/>
      <c r="I329" s="116"/>
      <c r="J329" s="37"/>
      <c r="K329" s="37"/>
      <c r="L329" s="40"/>
      <c r="M329" s="222"/>
      <c r="N329" s="223"/>
      <c r="O329" s="65"/>
      <c r="P329" s="65"/>
      <c r="Q329" s="65"/>
      <c r="R329" s="65"/>
      <c r="S329" s="65"/>
      <c r="T329" s="66"/>
      <c r="U329" s="35"/>
      <c r="V329" s="35"/>
      <c r="W329" s="35"/>
      <c r="X329" s="35"/>
      <c r="Y329" s="35"/>
      <c r="Z329" s="35"/>
      <c r="AA329" s="35"/>
      <c r="AB329" s="35"/>
      <c r="AC329" s="35"/>
      <c r="AD329" s="35"/>
      <c r="AE329" s="35"/>
      <c r="AT329" s="18" t="s">
        <v>1104</v>
      </c>
      <c r="AU329" s="18" t="s">
        <v>82</v>
      </c>
    </row>
    <row r="330" spans="1:65" s="2" customFormat="1" ht="16.5" customHeight="1">
      <c r="A330" s="35"/>
      <c r="B330" s="36"/>
      <c r="C330" s="193" t="s">
        <v>72</v>
      </c>
      <c r="D330" s="193" t="s">
        <v>208</v>
      </c>
      <c r="E330" s="194" t="s">
        <v>6861</v>
      </c>
      <c r="F330" s="195" t="s">
        <v>6856</v>
      </c>
      <c r="G330" s="196" t="s">
        <v>220</v>
      </c>
      <c r="H330" s="197">
        <v>100</v>
      </c>
      <c r="I330" s="198"/>
      <c r="J330" s="199">
        <f>ROUND(I330*H330,2)</f>
        <v>0</v>
      </c>
      <c r="K330" s="195" t="s">
        <v>19</v>
      </c>
      <c r="L330" s="40"/>
      <c r="M330" s="200" t="s">
        <v>19</v>
      </c>
      <c r="N330" s="201" t="s">
        <v>43</v>
      </c>
      <c r="O330" s="65"/>
      <c r="P330" s="202">
        <f>O330*H330</f>
        <v>0</v>
      </c>
      <c r="Q330" s="202">
        <v>0</v>
      </c>
      <c r="R330" s="202">
        <f>Q330*H330</f>
        <v>0</v>
      </c>
      <c r="S330" s="202">
        <v>0</v>
      </c>
      <c r="T330" s="203">
        <f>S330*H330</f>
        <v>0</v>
      </c>
      <c r="U330" s="35"/>
      <c r="V330" s="35"/>
      <c r="W330" s="35"/>
      <c r="X330" s="35"/>
      <c r="Y330" s="35"/>
      <c r="Z330" s="35"/>
      <c r="AA330" s="35"/>
      <c r="AB330" s="35"/>
      <c r="AC330" s="35"/>
      <c r="AD330" s="35"/>
      <c r="AE330" s="35"/>
      <c r="AR330" s="204" t="s">
        <v>212</v>
      </c>
      <c r="AT330" s="204" t="s">
        <v>208</v>
      </c>
      <c r="AU330" s="204" t="s">
        <v>82</v>
      </c>
      <c r="AY330" s="18" t="s">
        <v>206</v>
      </c>
      <c r="BE330" s="205">
        <f>IF(N330="základní",J330,0)</f>
        <v>0</v>
      </c>
      <c r="BF330" s="205">
        <f>IF(N330="snížená",J330,0)</f>
        <v>0</v>
      </c>
      <c r="BG330" s="205">
        <f>IF(N330="zákl. přenesená",J330,0)</f>
        <v>0</v>
      </c>
      <c r="BH330" s="205">
        <f>IF(N330="sníž. přenesená",J330,0)</f>
        <v>0</v>
      </c>
      <c r="BI330" s="205">
        <f>IF(N330="nulová",J330,0)</f>
        <v>0</v>
      </c>
      <c r="BJ330" s="18" t="s">
        <v>80</v>
      </c>
      <c r="BK330" s="205">
        <f>ROUND(I330*H330,2)</f>
        <v>0</v>
      </c>
      <c r="BL330" s="18" t="s">
        <v>212</v>
      </c>
      <c r="BM330" s="204" t="s">
        <v>3034</v>
      </c>
    </row>
    <row r="331" spans="1:65" s="2" customFormat="1" ht="19.5">
      <c r="A331" s="35"/>
      <c r="B331" s="36"/>
      <c r="C331" s="37"/>
      <c r="D331" s="208" t="s">
        <v>1104</v>
      </c>
      <c r="E331" s="37"/>
      <c r="F331" s="221" t="s">
        <v>6862</v>
      </c>
      <c r="G331" s="37"/>
      <c r="H331" s="37"/>
      <c r="I331" s="116"/>
      <c r="J331" s="37"/>
      <c r="K331" s="37"/>
      <c r="L331" s="40"/>
      <c r="M331" s="222"/>
      <c r="N331" s="223"/>
      <c r="O331" s="65"/>
      <c r="P331" s="65"/>
      <c r="Q331" s="65"/>
      <c r="R331" s="65"/>
      <c r="S331" s="65"/>
      <c r="T331" s="66"/>
      <c r="U331" s="35"/>
      <c r="V331" s="35"/>
      <c r="W331" s="35"/>
      <c r="X331" s="35"/>
      <c r="Y331" s="35"/>
      <c r="Z331" s="35"/>
      <c r="AA331" s="35"/>
      <c r="AB331" s="35"/>
      <c r="AC331" s="35"/>
      <c r="AD331" s="35"/>
      <c r="AE331" s="35"/>
      <c r="AT331" s="18" t="s">
        <v>1104</v>
      </c>
      <c r="AU331" s="18" t="s">
        <v>82</v>
      </c>
    </row>
    <row r="332" spans="1:65" s="2" customFormat="1" ht="16.5" customHeight="1">
      <c r="A332" s="35"/>
      <c r="B332" s="36"/>
      <c r="C332" s="193" t="s">
        <v>72</v>
      </c>
      <c r="D332" s="193" t="s">
        <v>208</v>
      </c>
      <c r="E332" s="194" t="s">
        <v>6863</v>
      </c>
      <c r="F332" s="195" t="s">
        <v>6856</v>
      </c>
      <c r="G332" s="196" t="s">
        <v>220</v>
      </c>
      <c r="H332" s="197">
        <v>30</v>
      </c>
      <c r="I332" s="198"/>
      <c r="J332" s="199">
        <f>ROUND(I332*H332,2)</f>
        <v>0</v>
      </c>
      <c r="K332" s="195" t="s">
        <v>19</v>
      </c>
      <c r="L332" s="40"/>
      <c r="M332" s="200" t="s">
        <v>19</v>
      </c>
      <c r="N332" s="201" t="s">
        <v>43</v>
      </c>
      <c r="O332" s="65"/>
      <c r="P332" s="202">
        <f>O332*H332</f>
        <v>0</v>
      </c>
      <c r="Q332" s="202">
        <v>0</v>
      </c>
      <c r="R332" s="202">
        <f>Q332*H332</f>
        <v>0</v>
      </c>
      <c r="S332" s="202">
        <v>0</v>
      </c>
      <c r="T332" s="203">
        <f>S332*H332</f>
        <v>0</v>
      </c>
      <c r="U332" s="35"/>
      <c r="V332" s="35"/>
      <c r="W332" s="35"/>
      <c r="X332" s="35"/>
      <c r="Y332" s="35"/>
      <c r="Z332" s="35"/>
      <c r="AA332" s="35"/>
      <c r="AB332" s="35"/>
      <c r="AC332" s="35"/>
      <c r="AD332" s="35"/>
      <c r="AE332" s="35"/>
      <c r="AR332" s="204" t="s">
        <v>212</v>
      </c>
      <c r="AT332" s="204" t="s">
        <v>208</v>
      </c>
      <c r="AU332" s="204" t="s">
        <v>82</v>
      </c>
      <c r="AY332" s="18" t="s">
        <v>206</v>
      </c>
      <c r="BE332" s="205">
        <f>IF(N332="základní",J332,0)</f>
        <v>0</v>
      </c>
      <c r="BF332" s="205">
        <f>IF(N332="snížená",J332,0)</f>
        <v>0</v>
      </c>
      <c r="BG332" s="205">
        <f>IF(N332="zákl. přenesená",J332,0)</f>
        <v>0</v>
      </c>
      <c r="BH332" s="205">
        <f>IF(N332="sníž. přenesená",J332,0)</f>
        <v>0</v>
      </c>
      <c r="BI332" s="205">
        <f>IF(N332="nulová",J332,0)</f>
        <v>0</v>
      </c>
      <c r="BJ332" s="18" t="s">
        <v>80</v>
      </c>
      <c r="BK332" s="205">
        <f>ROUND(I332*H332,2)</f>
        <v>0</v>
      </c>
      <c r="BL332" s="18" t="s">
        <v>212</v>
      </c>
      <c r="BM332" s="204" t="s">
        <v>3045</v>
      </c>
    </row>
    <row r="333" spans="1:65" s="2" customFormat="1" ht="19.5">
      <c r="A333" s="35"/>
      <c r="B333" s="36"/>
      <c r="C333" s="37"/>
      <c r="D333" s="208" t="s">
        <v>1104</v>
      </c>
      <c r="E333" s="37"/>
      <c r="F333" s="221" t="s">
        <v>6864</v>
      </c>
      <c r="G333" s="37"/>
      <c r="H333" s="37"/>
      <c r="I333" s="116"/>
      <c r="J333" s="37"/>
      <c r="K333" s="37"/>
      <c r="L333" s="40"/>
      <c r="M333" s="222"/>
      <c r="N333" s="223"/>
      <c r="O333" s="65"/>
      <c r="P333" s="65"/>
      <c r="Q333" s="65"/>
      <c r="R333" s="65"/>
      <c r="S333" s="65"/>
      <c r="T333" s="66"/>
      <c r="U333" s="35"/>
      <c r="V333" s="35"/>
      <c r="W333" s="35"/>
      <c r="X333" s="35"/>
      <c r="Y333" s="35"/>
      <c r="Z333" s="35"/>
      <c r="AA333" s="35"/>
      <c r="AB333" s="35"/>
      <c r="AC333" s="35"/>
      <c r="AD333" s="35"/>
      <c r="AE333" s="35"/>
      <c r="AT333" s="18" t="s">
        <v>1104</v>
      </c>
      <c r="AU333" s="18" t="s">
        <v>82</v>
      </c>
    </row>
    <row r="334" spans="1:65" s="2" customFormat="1" ht="16.5" customHeight="1">
      <c r="A334" s="35"/>
      <c r="B334" s="36"/>
      <c r="C334" s="193" t="s">
        <v>72</v>
      </c>
      <c r="D334" s="193" t="s">
        <v>208</v>
      </c>
      <c r="E334" s="194" t="s">
        <v>6865</v>
      </c>
      <c r="F334" s="195" t="s">
        <v>6866</v>
      </c>
      <c r="G334" s="196" t="s">
        <v>220</v>
      </c>
      <c r="H334" s="197">
        <v>40</v>
      </c>
      <c r="I334" s="198"/>
      <c r="J334" s="199">
        <f>ROUND(I334*H334,2)</f>
        <v>0</v>
      </c>
      <c r="K334" s="195" t="s">
        <v>19</v>
      </c>
      <c r="L334" s="40"/>
      <c r="M334" s="200" t="s">
        <v>19</v>
      </c>
      <c r="N334" s="201" t="s">
        <v>43</v>
      </c>
      <c r="O334" s="65"/>
      <c r="P334" s="202">
        <f>O334*H334</f>
        <v>0</v>
      </c>
      <c r="Q334" s="202">
        <v>0</v>
      </c>
      <c r="R334" s="202">
        <f>Q334*H334</f>
        <v>0</v>
      </c>
      <c r="S334" s="202">
        <v>0</v>
      </c>
      <c r="T334" s="203">
        <f>S334*H334</f>
        <v>0</v>
      </c>
      <c r="U334" s="35"/>
      <c r="V334" s="35"/>
      <c r="W334" s="35"/>
      <c r="X334" s="35"/>
      <c r="Y334" s="35"/>
      <c r="Z334" s="35"/>
      <c r="AA334" s="35"/>
      <c r="AB334" s="35"/>
      <c r="AC334" s="35"/>
      <c r="AD334" s="35"/>
      <c r="AE334" s="35"/>
      <c r="AR334" s="204" t="s">
        <v>212</v>
      </c>
      <c r="AT334" s="204" t="s">
        <v>208</v>
      </c>
      <c r="AU334" s="204" t="s">
        <v>82</v>
      </c>
      <c r="AY334" s="18" t="s">
        <v>206</v>
      </c>
      <c r="BE334" s="205">
        <f>IF(N334="základní",J334,0)</f>
        <v>0</v>
      </c>
      <c r="BF334" s="205">
        <f>IF(N334="snížená",J334,0)</f>
        <v>0</v>
      </c>
      <c r="BG334" s="205">
        <f>IF(N334="zákl. přenesená",J334,0)</f>
        <v>0</v>
      </c>
      <c r="BH334" s="205">
        <f>IF(N334="sníž. přenesená",J334,0)</f>
        <v>0</v>
      </c>
      <c r="BI334" s="205">
        <f>IF(N334="nulová",J334,0)</f>
        <v>0</v>
      </c>
      <c r="BJ334" s="18" t="s">
        <v>80</v>
      </c>
      <c r="BK334" s="205">
        <f>ROUND(I334*H334,2)</f>
        <v>0</v>
      </c>
      <c r="BL334" s="18" t="s">
        <v>212</v>
      </c>
      <c r="BM334" s="204" t="s">
        <v>3058</v>
      </c>
    </row>
    <row r="335" spans="1:65" s="2" customFormat="1" ht="19.5">
      <c r="A335" s="35"/>
      <c r="B335" s="36"/>
      <c r="C335" s="37"/>
      <c r="D335" s="208" t="s">
        <v>1104</v>
      </c>
      <c r="E335" s="37"/>
      <c r="F335" s="221" t="s">
        <v>6857</v>
      </c>
      <c r="G335" s="37"/>
      <c r="H335" s="37"/>
      <c r="I335" s="116"/>
      <c r="J335" s="37"/>
      <c r="K335" s="37"/>
      <c r="L335" s="40"/>
      <c r="M335" s="222"/>
      <c r="N335" s="223"/>
      <c r="O335" s="65"/>
      <c r="P335" s="65"/>
      <c r="Q335" s="65"/>
      <c r="R335" s="65"/>
      <c r="S335" s="65"/>
      <c r="T335" s="66"/>
      <c r="U335" s="35"/>
      <c r="V335" s="35"/>
      <c r="W335" s="35"/>
      <c r="X335" s="35"/>
      <c r="Y335" s="35"/>
      <c r="Z335" s="35"/>
      <c r="AA335" s="35"/>
      <c r="AB335" s="35"/>
      <c r="AC335" s="35"/>
      <c r="AD335" s="35"/>
      <c r="AE335" s="35"/>
      <c r="AT335" s="18" t="s">
        <v>1104</v>
      </c>
      <c r="AU335" s="18" t="s">
        <v>82</v>
      </c>
    </row>
    <row r="336" spans="1:65" s="2" customFormat="1" ht="16.5" customHeight="1">
      <c r="A336" s="35"/>
      <c r="B336" s="36"/>
      <c r="C336" s="193" t="s">
        <v>72</v>
      </c>
      <c r="D336" s="193" t="s">
        <v>208</v>
      </c>
      <c r="E336" s="194" t="s">
        <v>6867</v>
      </c>
      <c r="F336" s="195" t="s">
        <v>6866</v>
      </c>
      <c r="G336" s="196" t="s">
        <v>220</v>
      </c>
      <c r="H336" s="197">
        <v>30</v>
      </c>
      <c r="I336" s="198"/>
      <c r="J336" s="199">
        <f>ROUND(I336*H336,2)</f>
        <v>0</v>
      </c>
      <c r="K336" s="195" t="s">
        <v>19</v>
      </c>
      <c r="L336" s="40"/>
      <c r="M336" s="200" t="s">
        <v>19</v>
      </c>
      <c r="N336" s="201" t="s">
        <v>43</v>
      </c>
      <c r="O336" s="65"/>
      <c r="P336" s="202">
        <f>O336*H336</f>
        <v>0</v>
      </c>
      <c r="Q336" s="202">
        <v>0</v>
      </c>
      <c r="R336" s="202">
        <f>Q336*H336</f>
        <v>0</v>
      </c>
      <c r="S336" s="202">
        <v>0</v>
      </c>
      <c r="T336" s="203">
        <f>S336*H336</f>
        <v>0</v>
      </c>
      <c r="U336" s="35"/>
      <c r="V336" s="35"/>
      <c r="W336" s="35"/>
      <c r="X336" s="35"/>
      <c r="Y336" s="35"/>
      <c r="Z336" s="35"/>
      <c r="AA336" s="35"/>
      <c r="AB336" s="35"/>
      <c r="AC336" s="35"/>
      <c r="AD336" s="35"/>
      <c r="AE336" s="35"/>
      <c r="AR336" s="204" t="s">
        <v>212</v>
      </c>
      <c r="AT336" s="204" t="s">
        <v>208</v>
      </c>
      <c r="AU336" s="204" t="s">
        <v>82</v>
      </c>
      <c r="AY336" s="18" t="s">
        <v>206</v>
      </c>
      <c r="BE336" s="205">
        <f>IF(N336="základní",J336,0)</f>
        <v>0</v>
      </c>
      <c r="BF336" s="205">
        <f>IF(N336="snížená",J336,0)</f>
        <v>0</v>
      </c>
      <c r="BG336" s="205">
        <f>IF(N336="zákl. přenesená",J336,0)</f>
        <v>0</v>
      </c>
      <c r="BH336" s="205">
        <f>IF(N336="sníž. přenesená",J336,0)</f>
        <v>0</v>
      </c>
      <c r="BI336" s="205">
        <f>IF(N336="nulová",J336,0)</f>
        <v>0</v>
      </c>
      <c r="BJ336" s="18" t="s">
        <v>80</v>
      </c>
      <c r="BK336" s="205">
        <f>ROUND(I336*H336,2)</f>
        <v>0</v>
      </c>
      <c r="BL336" s="18" t="s">
        <v>212</v>
      </c>
      <c r="BM336" s="204" t="s">
        <v>3069</v>
      </c>
    </row>
    <row r="337" spans="1:65" s="2" customFormat="1" ht="19.5">
      <c r="A337" s="35"/>
      <c r="B337" s="36"/>
      <c r="C337" s="37"/>
      <c r="D337" s="208" t="s">
        <v>1104</v>
      </c>
      <c r="E337" s="37"/>
      <c r="F337" s="221" t="s">
        <v>6862</v>
      </c>
      <c r="G337" s="37"/>
      <c r="H337" s="37"/>
      <c r="I337" s="116"/>
      <c r="J337" s="37"/>
      <c r="K337" s="37"/>
      <c r="L337" s="40"/>
      <c r="M337" s="222"/>
      <c r="N337" s="223"/>
      <c r="O337" s="65"/>
      <c r="P337" s="65"/>
      <c r="Q337" s="65"/>
      <c r="R337" s="65"/>
      <c r="S337" s="65"/>
      <c r="T337" s="66"/>
      <c r="U337" s="35"/>
      <c r="V337" s="35"/>
      <c r="W337" s="35"/>
      <c r="X337" s="35"/>
      <c r="Y337" s="35"/>
      <c r="Z337" s="35"/>
      <c r="AA337" s="35"/>
      <c r="AB337" s="35"/>
      <c r="AC337" s="35"/>
      <c r="AD337" s="35"/>
      <c r="AE337" s="35"/>
      <c r="AT337" s="18" t="s">
        <v>1104</v>
      </c>
      <c r="AU337" s="18" t="s">
        <v>82</v>
      </c>
    </row>
    <row r="338" spans="1:65" s="2" customFormat="1" ht="16.5" customHeight="1">
      <c r="A338" s="35"/>
      <c r="B338" s="36"/>
      <c r="C338" s="193" t="s">
        <v>72</v>
      </c>
      <c r="D338" s="193" t="s">
        <v>208</v>
      </c>
      <c r="E338" s="194" t="s">
        <v>6868</v>
      </c>
      <c r="F338" s="195" t="s">
        <v>6869</v>
      </c>
      <c r="G338" s="196" t="s">
        <v>887</v>
      </c>
      <c r="H338" s="197">
        <v>1</v>
      </c>
      <c r="I338" s="198"/>
      <c r="J338" s="199">
        <f>ROUND(I338*H338,2)</f>
        <v>0</v>
      </c>
      <c r="K338" s="195" t="s">
        <v>19</v>
      </c>
      <c r="L338" s="40"/>
      <c r="M338" s="200" t="s">
        <v>19</v>
      </c>
      <c r="N338" s="201" t="s">
        <v>43</v>
      </c>
      <c r="O338" s="65"/>
      <c r="P338" s="202">
        <f>O338*H338</f>
        <v>0</v>
      </c>
      <c r="Q338" s="202">
        <v>0</v>
      </c>
      <c r="R338" s="202">
        <f>Q338*H338</f>
        <v>0</v>
      </c>
      <c r="S338" s="202">
        <v>0</v>
      </c>
      <c r="T338" s="203">
        <f>S338*H338</f>
        <v>0</v>
      </c>
      <c r="U338" s="35"/>
      <c r="V338" s="35"/>
      <c r="W338" s="35"/>
      <c r="X338" s="35"/>
      <c r="Y338" s="35"/>
      <c r="Z338" s="35"/>
      <c r="AA338" s="35"/>
      <c r="AB338" s="35"/>
      <c r="AC338" s="35"/>
      <c r="AD338" s="35"/>
      <c r="AE338" s="35"/>
      <c r="AR338" s="204" t="s">
        <v>212</v>
      </c>
      <c r="AT338" s="204" t="s">
        <v>208</v>
      </c>
      <c r="AU338" s="204" t="s">
        <v>82</v>
      </c>
      <c r="AY338" s="18" t="s">
        <v>206</v>
      </c>
      <c r="BE338" s="205">
        <f>IF(N338="základní",J338,0)</f>
        <v>0</v>
      </c>
      <c r="BF338" s="205">
        <f>IF(N338="snížená",J338,0)</f>
        <v>0</v>
      </c>
      <c r="BG338" s="205">
        <f>IF(N338="zákl. přenesená",J338,0)</f>
        <v>0</v>
      </c>
      <c r="BH338" s="205">
        <f>IF(N338="sníž. přenesená",J338,0)</f>
        <v>0</v>
      </c>
      <c r="BI338" s="205">
        <f>IF(N338="nulová",J338,0)</f>
        <v>0</v>
      </c>
      <c r="BJ338" s="18" t="s">
        <v>80</v>
      </c>
      <c r="BK338" s="205">
        <f>ROUND(I338*H338,2)</f>
        <v>0</v>
      </c>
      <c r="BL338" s="18" t="s">
        <v>212</v>
      </c>
      <c r="BM338" s="204" t="s">
        <v>3079</v>
      </c>
    </row>
    <row r="339" spans="1:65" s="2" customFormat="1" ht="16.5" customHeight="1">
      <c r="A339" s="35"/>
      <c r="B339" s="36"/>
      <c r="C339" s="193" t="s">
        <v>72</v>
      </c>
      <c r="D339" s="193" t="s">
        <v>208</v>
      </c>
      <c r="E339" s="194" t="s">
        <v>6870</v>
      </c>
      <c r="F339" s="195" t="s">
        <v>6871</v>
      </c>
      <c r="G339" s="196" t="s">
        <v>887</v>
      </c>
      <c r="H339" s="197">
        <v>1</v>
      </c>
      <c r="I339" s="198"/>
      <c r="J339" s="199">
        <f>ROUND(I339*H339,2)</f>
        <v>0</v>
      </c>
      <c r="K339" s="195" t="s">
        <v>19</v>
      </c>
      <c r="L339" s="40"/>
      <c r="M339" s="200" t="s">
        <v>19</v>
      </c>
      <c r="N339" s="201" t="s">
        <v>43</v>
      </c>
      <c r="O339" s="65"/>
      <c r="P339" s="202">
        <f>O339*H339</f>
        <v>0</v>
      </c>
      <c r="Q339" s="202">
        <v>0</v>
      </c>
      <c r="R339" s="202">
        <f>Q339*H339</f>
        <v>0</v>
      </c>
      <c r="S339" s="202">
        <v>0</v>
      </c>
      <c r="T339" s="203">
        <f>S339*H339</f>
        <v>0</v>
      </c>
      <c r="U339" s="35"/>
      <c r="V339" s="35"/>
      <c r="W339" s="35"/>
      <c r="X339" s="35"/>
      <c r="Y339" s="35"/>
      <c r="Z339" s="35"/>
      <c r="AA339" s="35"/>
      <c r="AB339" s="35"/>
      <c r="AC339" s="35"/>
      <c r="AD339" s="35"/>
      <c r="AE339" s="35"/>
      <c r="AR339" s="204" t="s">
        <v>212</v>
      </c>
      <c r="AT339" s="204" t="s">
        <v>208</v>
      </c>
      <c r="AU339" s="204" t="s">
        <v>82</v>
      </c>
      <c r="AY339" s="18" t="s">
        <v>206</v>
      </c>
      <c r="BE339" s="205">
        <f>IF(N339="základní",J339,0)</f>
        <v>0</v>
      </c>
      <c r="BF339" s="205">
        <f>IF(N339="snížená",J339,0)</f>
        <v>0</v>
      </c>
      <c r="BG339" s="205">
        <f>IF(N339="zákl. přenesená",J339,0)</f>
        <v>0</v>
      </c>
      <c r="BH339" s="205">
        <f>IF(N339="sníž. přenesená",J339,0)</f>
        <v>0</v>
      </c>
      <c r="BI339" s="205">
        <f>IF(N339="nulová",J339,0)</f>
        <v>0</v>
      </c>
      <c r="BJ339" s="18" t="s">
        <v>80</v>
      </c>
      <c r="BK339" s="205">
        <f>ROUND(I339*H339,2)</f>
        <v>0</v>
      </c>
      <c r="BL339" s="18" t="s">
        <v>212</v>
      </c>
      <c r="BM339" s="204" t="s">
        <v>3090</v>
      </c>
    </row>
    <row r="340" spans="1:65" s="2" customFormat="1" ht="16.5" customHeight="1">
      <c r="A340" s="35"/>
      <c r="B340" s="36"/>
      <c r="C340" s="193" t="s">
        <v>72</v>
      </c>
      <c r="D340" s="193" t="s">
        <v>208</v>
      </c>
      <c r="E340" s="194" t="s">
        <v>6872</v>
      </c>
      <c r="F340" s="195" t="s">
        <v>6873</v>
      </c>
      <c r="G340" s="196" t="s">
        <v>862</v>
      </c>
      <c r="H340" s="197">
        <v>190</v>
      </c>
      <c r="I340" s="198"/>
      <c r="J340" s="199">
        <f>ROUND(I340*H340,2)</f>
        <v>0</v>
      </c>
      <c r="K340" s="195" t="s">
        <v>19</v>
      </c>
      <c r="L340" s="40"/>
      <c r="M340" s="200" t="s">
        <v>19</v>
      </c>
      <c r="N340" s="201" t="s">
        <v>43</v>
      </c>
      <c r="O340" s="65"/>
      <c r="P340" s="202">
        <f>O340*H340</f>
        <v>0</v>
      </c>
      <c r="Q340" s="202">
        <v>0</v>
      </c>
      <c r="R340" s="202">
        <f>Q340*H340</f>
        <v>0</v>
      </c>
      <c r="S340" s="202">
        <v>0</v>
      </c>
      <c r="T340" s="203">
        <f>S340*H340</f>
        <v>0</v>
      </c>
      <c r="U340" s="35"/>
      <c r="V340" s="35"/>
      <c r="W340" s="35"/>
      <c r="X340" s="35"/>
      <c r="Y340" s="35"/>
      <c r="Z340" s="35"/>
      <c r="AA340" s="35"/>
      <c r="AB340" s="35"/>
      <c r="AC340" s="35"/>
      <c r="AD340" s="35"/>
      <c r="AE340" s="35"/>
      <c r="AR340" s="204" t="s">
        <v>212</v>
      </c>
      <c r="AT340" s="204" t="s">
        <v>208</v>
      </c>
      <c r="AU340" s="204" t="s">
        <v>82</v>
      </c>
      <c r="AY340" s="18" t="s">
        <v>206</v>
      </c>
      <c r="BE340" s="205">
        <f>IF(N340="základní",J340,0)</f>
        <v>0</v>
      </c>
      <c r="BF340" s="205">
        <f>IF(N340="snížená",J340,0)</f>
        <v>0</v>
      </c>
      <c r="BG340" s="205">
        <f>IF(N340="zákl. přenesená",J340,0)</f>
        <v>0</v>
      </c>
      <c r="BH340" s="205">
        <f>IF(N340="sníž. přenesená",J340,0)</f>
        <v>0</v>
      </c>
      <c r="BI340" s="205">
        <f>IF(N340="nulová",J340,0)</f>
        <v>0</v>
      </c>
      <c r="BJ340" s="18" t="s">
        <v>80</v>
      </c>
      <c r="BK340" s="205">
        <f>ROUND(I340*H340,2)</f>
        <v>0</v>
      </c>
      <c r="BL340" s="18" t="s">
        <v>212</v>
      </c>
      <c r="BM340" s="204" t="s">
        <v>3100</v>
      </c>
    </row>
    <row r="341" spans="1:65" s="2" customFormat="1" ht="16.5" customHeight="1">
      <c r="A341" s="35"/>
      <c r="B341" s="36"/>
      <c r="C341" s="193" t="s">
        <v>72</v>
      </c>
      <c r="D341" s="193" t="s">
        <v>208</v>
      </c>
      <c r="E341" s="194" t="s">
        <v>6874</v>
      </c>
      <c r="F341" s="195" t="s">
        <v>6875</v>
      </c>
      <c r="G341" s="196" t="s">
        <v>862</v>
      </c>
      <c r="H341" s="197">
        <v>2</v>
      </c>
      <c r="I341" s="198"/>
      <c r="J341" s="199">
        <f>ROUND(I341*H341,2)</f>
        <v>0</v>
      </c>
      <c r="K341" s="195" t="s">
        <v>19</v>
      </c>
      <c r="L341" s="40"/>
      <c r="M341" s="200" t="s">
        <v>19</v>
      </c>
      <c r="N341" s="201" t="s">
        <v>43</v>
      </c>
      <c r="O341" s="65"/>
      <c r="P341" s="202">
        <f>O341*H341</f>
        <v>0</v>
      </c>
      <c r="Q341" s="202">
        <v>0</v>
      </c>
      <c r="R341" s="202">
        <f>Q341*H341</f>
        <v>0</v>
      </c>
      <c r="S341" s="202">
        <v>0</v>
      </c>
      <c r="T341" s="203">
        <f>S341*H341</f>
        <v>0</v>
      </c>
      <c r="U341" s="35"/>
      <c r="V341" s="35"/>
      <c r="W341" s="35"/>
      <c r="X341" s="35"/>
      <c r="Y341" s="35"/>
      <c r="Z341" s="35"/>
      <c r="AA341" s="35"/>
      <c r="AB341" s="35"/>
      <c r="AC341" s="35"/>
      <c r="AD341" s="35"/>
      <c r="AE341" s="35"/>
      <c r="AR341" s="204" t="s">
        <v>212</v>
      </c>
      <c r="AT341" s="204" t="s">
        <v>208</v>
      </c>
      <c r="AU341" s="204" t="s">
        <v>82</v>
      </c>
      <c r="AY341" s="18" t="s">
        <v>206</v>
      </c>
      <c r="BE341" s="205">
        <f>IF(N341="základní",J341,0)</f>
        <v>0</v>
      </c>
      <c r="BF341" s="205">
        <f>IF(N341="snížená",J341,0)</f>
        <v>0</v>
      </c>
      <c r="BG341" s="205">
        <f>IF(N341="zákl. přenesená",J341,0)</f>
        <v>0</v>
      </c>
      <c r="BH341" s="205">
        <f>IF(N341="sníž. přenesená",J341,0)</f>
        <v>0</v>
      </c>
      <c r="BI341" s="205">
        <f>IF(N341="nulová",J341,0)</f>
        <v>0</v>
      </c>
      <c r="BJ341" s="18" t="s">
        <v>80</v>
      </c>
      <c r="BK341" s="205">
        <f>ROUND(I341*H341,2)</f>
        <v>0</v>
      </c>
      <c r="BL341" s="18" t="s">
        <v>212</v>
      </c>
      <c r="BM341" s="204" t="s">
        <v>3110</v>
      </c>
    </row>
    <row r="342" spans="1:65" s="2" customFormat="1" ht="19.5">
      <c r="A342" s="35"/>
      <c r="B342" s="36"/>
      <c r="C342" s="37"/>
      <c r="D342" s="208" t="s">
        <v>1104</v>
      </c>
      <c r="E342" s="37"/>
      <c r="F342" s="221" t="s">
        <v>6876</v>
      </c>
      <c r="G342" s="37"/>
      <c r="H342" s="37"/>
      <c r="I342" s="116"/>
      <c r="J342" s="37"/>
      <c r="K342" s="37"/>
      <c r="L342" s="40"/>
      <c r="M342" s="222"/>
      <c r="N342" s="223"/>
      <c r="O342" s="65"/>
      <c r="P342" s="65"/>
      <c r="Q342" s="65"/>
      <c r="R342" s="65"/>
      <c r="S342" s="65"/>
      <c r="T342" s="66"/>
      <c r="U342" s="35"/>
      <c r="V342" s="35"/>
      <c r="W342" s="35"/>
      <c r="X342" s="35"/>
      <c r="Y342" s="35"/>
      <c r="Z342" s="35"/>
      <c r="AA342" s="35"/>
      <c r="AB342" s="35"/>
      <c r="AC342" s="35"/>
      <c r="AD342" s="35"/>
      <c r="AE342" s="35"/>
      <c r="AT342" s="18" t="s">
        <v>1104</v>
      </c>
      <c r="AU342" s="18" t="s">
        <v>82</v>
      </c>
    </row>
    <row r="343" spans="1:65" s="2" customFormat="1" ht="16.5" customHeight="1">
      <c r="A343" s="35"/>
      <c r="B343" s="36"/>
      <c r="C343" s="193" t="s">
        <v>72</v>
      </c>
      <c r="D343" s="193" t="s">
        <v>208</v>
      </c>
      <c r="E343" s="194" t="s">
        <v>6877</v>
      </c>
      <c r="F343" s="195" t="s">
        <v>6878</v>
      </c>
      <c r="G343" s="196" t="s">
        <v>862</v>
      </c>
      <c r="H343" s="197">
        <v>15000</v>
      </c>
      <c r="I343" s="198"/>
      <c r="J343" s="199">
        <f>ROUND(I343*H343,2)</f>
        <v>0</v>
      </c>
      <c r="K343" s="195" t="s">
        <v>19</v>
      </c>
      <c r="L343" s="40"/>
      <c r="M343" s="200" t="s">
        <v>19</v>
      </c>
      <c r="N343" s="201" t="s">
        <v>43</v>
      </c>
      <c r="O343" s="65"/>
      <c r="P343" s="202">
        <f>O343*H343</f>
        <v>0</v>
      </c>
      <c r="Q343" s="202">
        <v>0</v>
      </c>
      <c r="R343" s="202">
        <f>Q343*H343</f>
        <v>0</v>
      </c>
      <c r="S343" s="202">
        <v>0</v>
      </c>
      <c r="T343" s="203">
        <f>S343*H343</f>
        <v>0</v>
      </c>
      <c r="U343" s="35"/>
      <c r="V343" s="35"/>
      <c r="W343" s="35"/>
      <c r="X343" s="35"/>
      <c r="Y343" s="35"/>
      <c r="Z343" s="35"/>
      <c r="AA343" s="35"/>
      <c r="AB343" s="35"/>
      <c r="AC343" s="35"/>
      <c r="AD343" s="35"/>
      <c r="AE343" s="35"/>
      <c r="AR343" s="204" t="s">
        <v>212</v>
      </c>
      <c r="AT343" s="204" t="s">
        <v>208</v>
      </c>
      <c r="AU343" s="204" t="s">
        <v>82</v>
      </c>
      <c r="AY343" s="18" t="s">
        <v>206</v>
      </c>
      <c r="BE343" s="205">
        <f>IF(N343="základní",J343,0)</f>
        <v>0</v>
      </c>
      <c r="BF343" s="205">
        <f>IF(N343="snížená",J343,0)</f>
        <v>0</v>
      </c>
      <c r="BG343" s="205">
        <f>IF(N343="zákl. přenesená",J343,0)</f>
        <v>0</v>
      </c>
      <c r="BH343" s="205">
        <f>IF(N343="sníž. přenesená",J343,0)</f>
        <v>0</v>
      </c>
      <c r="BI343" s="205">
        <f>IF(N343="nulová",J343,0)</f>
        <v>0</v>
      </c>
      <c r="BJ343" s="18" t="s">
        <v>80</v>
      </c>
      <c r="BK343" s="205">
        <f>ROUND(I343*H343,2)</f>
        <v>0</v>
      </c>
      <c r="BL343" s="18" t="s">
        <v>212</v>
      </c>
      <c r="BM343" s="204" t="s">
        <v>3120</v>
      </c>
    </row>
    <row r="344" spans="1:65" s="2" customFormat="1" ht="16.5" customHeight="1">
      <c r="A344" s="35"/>
      <c r="B344" s="36"/>
      <c r="C344" s="193" t="s">
        <v>72</v>
      </c>
      <c r="D344" s="193" t="s">
        <v>208</v>
      </c>
      <c r="E344" s="194" t="s">
        <v>6874</v>
      </c>
      <c r="F344" s="195" t="s">
        <v>6875</v>
      </c>
      <c r="G344" s="196" t="s">
        <v>862</v>
      </c>
      <c r="H344" s="197">
        <v>150</v>
      </c>
      <c r="I344" s="198"/>
      <c r="J344" s="199">
        <f>ROUND(I344*H344,2)</f>
        <v>0</v>
      </c>
      <c r="K344" s="195" t="s">
        <v>19</v>
      </c>
      <c r="L344" s="40"/>
      <c r="M344" s="200" t="s">
        <v>19</v>
      </c>
      <c r="N344" s="201" t="s">
        <v>43</v>
      </c>
      <c r="O344" s="65"/>
      <c r="P344" s="202">
        <f>O344*H344</f>
        <v>0</v>
      </c>
      <c r="Q344" s="202">
        <v>0</v>
      </c>
      <c r="R344" s="202">
        <f>Q344*H344</f>
        <v>0</v>
      </c>
      <c r="S344" s="202">
        <v>0</v>
      </c>
      <c r="T344" s="203">
        <f>S344*H344</f>
        <v>0</v>
      </c>
      <c r="U344" s="35"/>
      <c r="V344" s="35"/>
      <c r="W344" s="35"/>
      <c r="X344" s="35"/>
      <c r="Y344" s="35"/>
      <c r="Z344" s="35"/>
      <c r="AA344" s="35"/>
      <c r="AB344" s="35"/>
      <c r="AC344" s="35"/>
      <c r="AD344" s="35"/>
      <c r="AE344" s="35"/>
      <c r="AR344" s="204" t="s">
        <v>212</v>
      </c>
      <c r="AT344" s="204" t="s">
        <v>208</v>
      </c>
      <c r="AU344" s="204" t="s">
        <v>82</v>
      </c>
      <c r="AY344" s="18" t="s">
        <v>206</v>
      </c>
      <c r="BE344" s="205">
        <f>IF(N344="základní",J344,0)</f>
        <v>0</v>
      </c>
      <c r="BF344" s="205">
        <f>IF(N344="snížená",J344,0)</f>
        <v>0</v>
      </c>
      <c r="BG344" s="205">
        <f>IF(N344="zákl. přenesená",J344,0)</f>
        <v>0</v>
      </c>
      <c r="BH344" s="205">
        <f>IF(N344="sníž. přenesená",J344,0)</f>
        <v>0</v>
      </c>
      <c r="BI344" s="205">
        <f>IF(N344="nulová",J344,0)</f>
        <v>0</v>
      </c>
      <c r="BJ344" s="18" t="s">
        <v>80</v>
      </c>
      <c r="BK344" s="205">
        <f>ROUND(I344*H344,2)</f>
        <v>0</v>
      </c>
      <c r="BL344" s="18" t="s">
        <v>212</v>
      </c>
      <c r="BM344" s="204" t="s">
        <v>3132</v>
      </c>
    </row>
    <row r="345" spans="1:65" s="2" customFormat="1" ht="19.5">
      <c r="A345" s="35"/>
      <c r="B345" s="36"/>
      <c r="C345" s="37"/>
      <c r="D345" s="208" t="s">
        <v>1104</v>
      </c>
      <c r="E345" s="37"/>
      <c r="F345" s="221" t="s">
        <v>6876</v>
      </c>
      <c r="G345" s="37"/>
      <c r="H345" s="37"/>
      <c r="I345" s="116"/>
      <c r="J345" s="37"/>
      <c r="K345" s="37"/>
      <c r="L345" s="40"/>
      <c r="M345" s="222"/>
      <c r="N345" s="223"/>
      <c r="O345" s="65"/>
      <c r="P345" s="65"/>
      <c r="Q345" s="65"/>
      <c r="R345" s="65"/>
      <c r="S345" s="65"/>
      <c r="T345" s="66"/>
      <c r="U345" s="35"/>
      <c r="V345" s="35"/>
      <c r="W345" s="35"/>
      <c r="X345" s="35"/>
      <c r="Y345" s="35"/>
      <c r="Z345" s="35"/>
      <c r="AA345" s="35"/>
      <c r="AB345" s="35"/>
      <c r="AC345" s="35"/>
      <c r="AD345" s="35"/>
      <c r="AE345" s="35"/>
      <c r="AT345" s="18" t="s">
        <v>1104</v>
      </c>
      <c r="AU345" s="18" t="s">
        <v>82</v>
      </c>
    </row>
    <row r="346" spans="1:65" s="2" customFormat="1" ht="16.5" customHeight="1">
      <c r="A346" s="35"/>
      <c r="B346" s="36"/>
      <c r="C346" s="193" t="s">
        <v>72</v>
      </c>
      <c r="D346" s="193" t="s">
        <v>208</v>
      </c>
      <c r="E346" s="194" t="s">
        <v>6879</v>
      </c>
      <c r="F346" s="195" t="s">
        <v>6880</v>
      </c>
      <c r="G346" s="196" t="s">
        <v>862</v>
      </c>
      <c r="H346" s="197">
        <v>100</v>
      </c>
      <c r="I346" s="198"/>
      <c r="J346" s="199">
        <f>ROUND(I346*H346,2)</f>
        <v>0</v>
      </c>
      <c r="K346" s="195" t="s">
        <v>19</v>
      </c>
      <c r="L346" s="40"/>
      <c r="M346" s="200" t="s">
        <v>19</v>
      </c>
      <c r="N346" s="201" t="s">
        <v>43</v>
      </c>
      <c r="O346" s="65"/>
      <c r="P346" s="202">
        <f>O346*H346</f>
        <v>0</v>
      </c>
      <c r="Q346" s="202">
        <v>0</v>
      </c>
      <c r="R346" s="202">
        <f>Q346*H346</f>
        <v>0</v>
      </c>
      <c r="S346" s="202">
        <v>0</v>
      </c>
      <c r="T346" s="203">
        <f>S346*H346</f>
        <v>0</v>
      </c>
      <c r="U346" s="35"/>
      <c r="V346" s="35"/>
      <c r="W346" s="35"/>
      <c r="X346" s="35"/>
      <c r="Y346" s="35"/>
      <c r="Z346" s="35"/>
      <c r="AA346" s="35"/>
      <c r="AB346" s="35"/>
      <c r="AC346" s="35"/>
      <c r="AD346" s="35"/>
      <c r="AE346" s="35"/>
      <c r="AR346" s="204" t="s">
        <v>212</v>
      </c>
      <c r="AT346" s="204" t="s">
        <v>208</v>
      </c>
      <c r="AU346" s="204" t="s">
        <v>82</v>
      </c>
      <c r="AY346" s="18" t="s">
        <v>206</v>
      </c>
      <c r="BE346" s="205">
        <f>IF(N346="základní",J346,0)</f>
        <v>0</v>
      </c>
      <c r="BF346" s="205">
        <f>IF(N346="snížená",J346,0)</f>
        <v>0</v>
      </c>
      <c r="BG346" s="205">
        <f>IF(N346="zákl. přenesená",J346,0)</f>
        <v>0</v>
      </c>
      <c r="BH346" s="205">
        <f>IF(N346="sníž. přenesená",J346,0)</f>
        <v>0</v>
      </c>
      <c r="BI346" s="205">
        <f>IF(N346="nulová",J346,0)</f>
        <v>0</v>
      </c>
      <c r="BJ346" s="18" t="s">
        <v>80</v>
      </c>
      <c r="BK346" s="205">
        <f>ROUND(I346*H346,2)</f>
        <v>0</v>
      </c>
      <c r="BL346" s="18" t="s">
        <v>212</v>
      </c>
      <c r="BM346" s="204" t="s">
        <v>3144</v>
      </c>
    </row>
    <row r="347" spans="1:65" s="2" customFormat="1" ht="16.5" customHeight="1">
      <c r="A347" s="35"/>
      <c r="B347" s="36"/>
      <c r="C347" s="193" t="s">
        <v>72</v>
      </c>
      <c r="D347" s="193" t="s">
        <v>208</v>
      </c>
      <c r="E347" s="194" t="s">
        <v>6874</v>
      </c>
      <c r="F347" s="195" t="s">
        <v>6875</v>
      </c>
      <c r="G347" s="196" t="s">
        <v>862</v>
      </c>
      <c r="H347" s="197">
        <v>1</v>
      </c>
      <c r="I347" s="198"/>
      <c r="J347" s="199">
        <f>ROUND(I347*H347,2)</f>
        <v>0</v>
      </c>
      <c r="K347" s="195" t="s">
        <v>19</v>
      </c>
      <c r="L347" s="40"/>
      <c r="M347" s="200" t="s">
        <v>19</v>
      </c>
      <c r="N347" s="201" t="s">
        <v>43</v>
      </c>
      <c r="O347" s="65"/>
      <c r="P347" s="202">
        <f>O347*H347</f>
        <v>0</v>
      </c>
      <c r="Q347" s="202">
        <v>0</v>
      </c>
      <c r="R347" s="202">
        <f>Q347*H347</f>
        <v>0</v>
      </c>
      <c r="S347" s="202">
        <v>0</v>
      </c>
      <c r="T347" s="203">
        <f>S347*H347</f>
        <v>0</v>
      </c>
      <c r="U347" s="35"/>
      <c r="V347" s="35"/>
      <c r="W347" s="35"/>
      <c r="X347" s="35"/>
      <c r="Y347" s="35"/>
      <c r="Z347" s="35"/>
      <c r="AA347" s="35"/>
      <c r="AB347" s="35"/>
      <c r="AC347" s="35"/>
      <c r="AD347" s="35"/>
      <c r="AE347" s="35"/>
      <c r="AR347" s="204" t="s">
        <v>212</v>
      </c>
      <c r="AT347" s="204" t="s">
        <v>208</v>
      </c>
      <c r="AU347" s="204" t="s">
        <v>82</v>
      </c>
      <c r="AY347" s="18" t="s">
        <v>206</v>
      </c>
      <c r="BE347" s="205">
        <f>IF(N347="základní",J347,0)</f>
        <v>0</v>
      </c>
      <c r="BF347" s="205">
        <f>IF(N347="snížená",J347,0)</f>
        <v>0</v>
      </c>
      <c r="BG347" s="205">
        <f>IF(N347="zákl. přenesená",J347,0)</f>
        <v>0</v>
      </c>
      <c r="BH347" s="205">
        <f>IF(N347="sníž. přenesená",J347,0)</f>
        <v>0</v>
      </c>
      <c r="BI347" s="205">
        <f>IF(N347="nulová",J347,0)</f>
        <v>0</v>
      </c>
      <c r="BJ347" s="18" t="s">
        <v>80</v>
      </c>
      <c r="BK347" s="205">
        <f>ROUND(I347*H347,2)</f>
        <v>0</v>
      </c>
      <c r="BL347" s="18" t="s">
        <v>212</v>
      </c>
      <c r="BM347" s="204" t="s">
        <v>3155</v>
      </c>
    </row>
    <row r="348" spans="1:65" s="2" customFormat="1" ht="19.5">
      <c r="A348" s="35"/>
      <c r="B348" s="36"/>
      <c r="C348" s="37"/>
      <c r="D348" s="208" t="s">
        <v>1104</v>
      </c>
      <c r="E348" s="37"/>
      <c r="F348" s="221" t="s">
        <v>6876</v>
      </c>
      <c r="G348" s="37"/>
      <c r="H348" s="37"/>
      <c r="I348" s="116"/>
      <c r="J348" s="37"/>
      <c r="K348" s="37"/>
      <c r="L348" s="40"/>
      <c r="M348" s="222"/>
      <c r="N348" s="223"/>
      <c r="O348" s="65"/>
      <c r="P348" s="65"/>
      <c r="Q348" s="65"/>
      <c r="R348" s="65"/>
      <c r="S348" s="65"/>
      <c r="T348" s="66"/>
      <c r="U348" s="35"/>
      <c r="V348" s="35"/>
      <c r="W348" s="35"/>
      <c r="X348" s="35"/>
      <c r="Y348" s="35"/>
      <c r="Z348" s="35"/>
      <c r="AA348" s="35"/>
      <c r="AB348" s="35"/>
      <c r="AC348" s="35"/>
      <c r="AD348" s="35"/>
      <c r="AE348" s="35"/>
      <c r="AT348" s="18" t="s">
        <v>1104</v>
      </c>
      <c r="AU348" s="18" t="s">
        <v>82</v>
      </c>
    </row>
    <row r="349" spans="1:65" s="2" customFormat="1" ht="16.5" customHeight="1">
      <c r="A349" s="35"/>
      <c r="B349" s="36"/>
      <c r="C349" s="193" t="s">
        <v>72</v>
      </c>
      <c r="D349" s="193" t="s">
        <v>208</v>
      </c>
      <c r="E349" s="194" t="s">
        <v>6881</v>
      </c>
      <c r="F349" s="195" t="s">
        <v>6882</v>
      </c>
      <c r="G349" s="196" t="s">
        <v>862</v>
      </c>
      <c r="H349" s="197">
        <v>300</v>
      </c>
      <c r="I349" s="198"/>
      <c r="J349" s="199">
        <f>ROUND(I349*H349,2)</f>
        <v>0</v>
      </c>
      <c r="K349" s="195" t="s">
        <v>19</v>
      </c>
      <c r="L349" s="40"/>
      <c r="M349" s="200" t="s">
        <v>19</v>
      </c>
      <c r="N349" s="201" t="s">
        <v>43</v>
      </c>
      <c r="O349" s="65"/>
      <c r="P349" s="202">
        <f>O349*H349</f>
        <v>0</v>
      </c>
      <c r="Q349" s="202">
        <v>0</v>
      </c>
      <c r="R349" s="202">
        <f>Q349*H349</f>
        <v>0</v>
      </c>
      <c r="S349" s="202">
        <v>0</v>
      </c>
      <c r="T349" s="203">
        <f>S349*H349</f>
        <v>0</v>
      </c>
      <c r="U349" s="35"/>
      <c r="V349" s="35"/>
      <c r="W349" s="35"/>
      <c r="X349" s="35"/>
      <c r="Y349" s="35"/>
      <c r="Z349" s="35"/>
      <c r="AA349" s="35"/>
      <c r="AB349" s="35"/>
      <c r="AC349" s="35"/>
      <c r="AD349" s="35"/>
      <c r="AE349" s="35"/>
      <c r="AR349" s="204" t="s">
        <v>212</v>
      </c>
      <c r="AT349" s="204" t="s">
        <v>208</v>
      </c>
      <c r="AU349" s="204" t="s">
        <v>82</v>
      </c>
      <c r="AY349" s="18" t="s">
        <v>206</v>
      </c>
      <c r="BE349" s="205">
        <f>IF(N349="základní",J349,0)</f>
        <v>0</v>
      </c>
      <c r="BF349" s="205">
        <f>IF(N349="snížená",J349,0)</f>
        <v>0</v>
      </c>
      <c r="BG349" s="205">
        <f>IF(N349="zákl. přenesená",J349,0)</f>
        <v>0</v>
      </c>
      <c r="BH349" s="205">
        <f>IF(N349="sníž. přenesená",J349,0)</f>
        <v>0</v>
      </c>
      <c r="BI349" s="205">
        <f>IF(N349="nulová",J349,0)</f>
        <v>0</v>
      </c>
      <c r="BJ349" s="18" t="s">
        <v>80</v>
      </c>
      <c r="BK349" s="205">
        <f>ROUND(I349*H349,2)</f>
        <v>0</v>
      </c>
      <c r="BL349" s="18" t="s">
        <v>212</v>
      </c>
      <c r="BM349" s="204" t="s">
        <v>3168</v>
      </c>
    </row>
    <row r="350" spans="1:65" s="2" customFormat="1" ht="16.5" customHeight="1">
      <c r="A350" s="35"/>
      <c r="B350" s="36"/>
      <c r="C350" s="193" t="s">
        <v>72</v>
      </c>
      <c r="D350" s="193" t="s">
        <v>208</v>
      </c>
      <c r="E350" s="194" t="s">
        <v>6874</v>
      </c>
      <c r="F350" s="195" t="s">
        <v>6875</v>
      </c>
      <c r="G350" s="196" t="s">
        <v>862</v>
      </c>
      <c r="H350" s="197">
        <v>3</v>
      </c>
      <c r="I350" s="198"/>
      <c r="J350" s="199">
        <f>ROUND(I350*H350,2)</f>
        <v>0</v>
      </c>
      <c r="K350" s="195" t="s">
        <v>19</v>
      </c>
      <c r="L350" s="40"/>
      <c r="M350" s="200" t="s">
        <v>19</v>
      </c>
      <c r="N350" s="201" t="s">
        <v>43</v>
      </c>
      <c r="O350" s="65"/>
      <c r="P350" s="202">
        <f>O350*H350</f>
        <v>0</v>
      </c>
      <c r="Q350" s="202">
        <v>0</v>
      </c>
      <c r="R350" s="202">
        <f>Q350*H350</f>
        <v>0</v>
      </c>
      <c r="S350" s="202">
        <v>0</v>
      </c>
      <c r="T350" s="203">
        <f>S350*H350</f>
        <v>0</v>
      </c>
      <c r="U350" s="35"/>
      <c r="V350" s="35"/>
      <c r="W350" s="35"/>
      <c r="X350" s="35"/>
      <c r="Y350" s="35"/>
      <c r="Z350" s="35"/>
      <c r="AA350" s="35"/>
      <c r="AB350" s="35"/>
      <c r="AC350" s="35"/>
      <c r="AD350" s="35"/>
      <c r="AE350" s="35"/>
      <c r="AR350" s="204" t="s">
        <v>212</v>
      </c>
      <c r="AT350" s="204" t="s">
        <v>208</v>
      </c>
      <c r="AU350" s="204" t="s">
        <v>82</v>
      </c>
      <c r="AY350" s="18" t="s">
        <v>206</v>
      </c>
      <c r="BE350" s="205">
        <f>IF(N350="základní",J350,0)</f>
        <v>0</v>
      </c>
      <c r="BF350" s="205">
        <f>IF(N350="snížená",J350,0)</f>
        <v>0</v>
      </c>
      <c r="BG350" s="205">
        <f>IF(N350="zákl. přenesená",J350,0)</f>
        <v>0</v>
      </c>
      <c r="BH350" s="205">
        <f>IF(N350="sníž. přenesená",J350,0)</f>
        <v>0</v>
      </c>
      <c r="BI350" s="205">
        <f>IF(N350="nulová",J350,0)</f>
        <v>0</v>
      </c>
      <c r="BJ350" s="18" t="s">
        <v>80</v>
      </c>
      <c r="BK350" s="205">
        <f>ROUND(I350*H350,2)</f>
        <v>0</v>
      </c>
      <c r="BL350" s="18" t="s">
        <v>212</v>
      </c>
      <c r="BM350" s="204" t="s">
        <v>3178</v>
      </c>
    </row>
    <row r="351" spans="1:65" s="2" customFormat="1" ht="19.5">
      <c r="A351" s="35"/>
      <c r="B351" s="36"/>
      <c r="C351" s="37"/>
      <c r="D351" s="208" t="s">
        <v>1104</v>
      </c>
      <c r="E351" s="37"/>
      <c r="F351" s="221" t="s">
        <v>6876</v>
      </c>
      <c r="G351" s="37"/>
      <c r="H351" s="37"/>
      <c r="I351" s="116"/>
      <c r="J351" s="37"/>
      <c r="K351" s="37"/>
      <c r="L351" s="40"/>
      <c r="M351" s="222"/>
      <c r="N351" s="223"/>
      <c r="O351" s="65"/>
      <c r="P351" s="65"/>
      <c r="Q351" s="65"/>
      <c r="R351" s="65"/>
      <c r="S351" s="65"/>
      <c r="T351" s="66"/>
      <c r="U351" s="35"/>
      <c r="V351" s="35"/>
      <c r="W351" s="35"/>
      <c r="X351" s="35"/>
      <c r="Y351" s="35"/>
      <c r="Z351" s="35"/>
      <c r="AA351" s="35"/>
      <c r="AB351" s="35"/>
      <c r="AC351" s="35"/>
      <c r="AD351" s="35"/>
      <c r="AE351" s="35"/>
      <c r="AT351" s="18" t="s">
        <v>1104</v>
      </c>
      <c r="AU351" s="18" t="s">
        <v>82</v>
      </c>
    </row>
    <row r="352" spans="1:65" s="2" customFormat="1" ht="16.5" customHeight="1">
      <c r="A352" s="35"/>
      <c r="B352" s="36"/>
      <c r="C352" s="193" t="s">
        <v>72</v>
      </c>
      <c r="D352" s="193" t="s">
        <v>208</v>
      </c>
      <c r="E352" s="194" t="s">
        <v>6883</v>
      </c>
      <c r="F352" s="195" t="s">
        <v>6884</v>
      </c>
      <c r="G352" s="196" t="s">
        <v>862</v>
      </c>
      <c r="H352" s="197">
        <v>250</v>
      </c>
      <c r="I352" s="198"/>
      <c r="J352" s="199">
        <f>ROUND(I352*H352,2)</f>
        <v>0</v>
      </c>
      <c r="K352" s="195" t="s">
        <v>19</v>
      </c>
      <c r="L352" s="40"/>
      <c r="M352" s="200" t="s">
        <v>19</v>
      </c>
      <c r="N352" s="201" t="s">
        <v>43</v>
      </c>
      <c r="O352" s="65"/>
      <c r="P352" s="202">
        <f>O352*H352</f>
        <v>0</v>
      </c>
      <c r="Q352" s="202">
        <v>0</v>
      </c>
      <c r="R352" s="202">
        <f>Q352*H352</f>
        <v>0</v>
      </c>
      <c r="S352" s="202">
        <v>0</v>
      </c>
      <c r="T352" s="203">
        <f>S352*H352</f>
        <v>0</v>
      </c>
      <c r="U352" s="35"/>
      <c r="V352" s="35"/>
      <c r="W352" s="35"/>
      <c r="X352" s="35"/>
      <c r="Y352" s="35"/>
      <c r="Z352" s="35"/>
      <c r="AA352" s="35"/>
      <c r="AB352" s="35"/>
      <c r="AC352" s="35"/>
      <c r="AD352" s="35"/>
      <c r="AE352" s="35"/>
      <c r="AR352" s="204" t="s">
        <v>212</v>
      </c>
      <c r="AT352" s="204" t="s">
        <v>208</v>
      </c>
      <c r="AU352" s="204" t="s">
        <v>82</v>
      </c>
      <c r="AY352" s="18" t="s">
        <v>206</v>
      </c>
      <c r="BE352" s="205">
        <f>IF(N352="základní",J352,0)</f>
        <v>0</v>
      </c>
      <c r="BF352" s="205">
        <f>IF(N352="snížená",J352,0)</f>
        <v>0</v>
      </c>
      <c r="BG352" s="205">
        <f>IF(N352="zákl. přenesená",J352,0)</f>
        <v>0</v>
      </c>
      <c r="BH352" s="205">
        <f>IF(N352="sníž. přenesená",J352,0)</f>
        <v>0</v>
      </c>
      <c r="BI352" s="205">
        <f>IF(N352="nulová",J352,0)</f>
        <v>0</v>
      </c>
      <c r="BJ352" s="18" t="s">
        <v>80</v>
      </c>
      <c r="BK352" s="205">
        <f>ROUND(I352*H352,2)</f>
        <v>0</v>
      </c>
      <c r="BL352" s="18" t="s">
        <v>212</v>
      </c>
      <c r="BM352" s="204" t="s">
        <v>3188</v>
      </c>
    </row>
    <row r="353" spans="1:65" s="2" customFormat="1" ht="16.5" customHeight="1">
      <c r="A353" s="35"/>
      <c r="B353" s="36"/>
      <c r="C353" s="193" t="s">
        <v>72</v>
      </c>
      <c r="D353" s="193" t="s">
        <v>208</v>
      </c>
      <c r="E353" s="194" t="s">
        <v>6874</v>
      </c>
      <c r="F353" s="195" t="s">
        <v>6875</v>
      </c>
      <c r="G353" s="196" t="s">
        <v>862</v>
      </c>
      <c r="H353" s="197">
        <v>3</v>
      </c>
      <c r="I353" s="198"/>
      <c r="J353" s="199">
        <f>ROUND(I353*H353,2)</f>
        <v>0</v>
      </c>
      <c r="K353" s="195" t="s">
        <v>19</v>
      </c>
      <c r="L353" s="40"/>
      <c r="M353" s="200" t="s">
        <v>19</v>
      </c>
      <c r="N353" s="201" t="s">
        <v>43</v>
      </c>
      <c r="O353" s="65"/>
      <c r="P353" s="202">
        <f>O353*H353</f>
        <v>0</v>
      </c>
      <c r="Q353" s="202">
        <v>0</v>
      </c>
      <c r="R353" s="202">
        <f>Q353*H353</f>
        <v>0</v>
      </c>
      <c r="S353" s="202">
        <v>0</v>
      </c>
      <c r="T353" s="203">
        <f>S353*H353</f>
        <v>0</v>
      </c>
      <c r="U353" s="35"/>
      <c r="V353" s="35"/>
      <c r="W353" s="35"/>
      <c r="X353" s="35"/>
      <c r="Y353" s="35"/>
      <c r="Z353" s="35"/>
      <c r="AA353" s="35"/>
      <c r="AB353" s="35"/>
      <c r="AC353" s="35"/>
      <c r="AD353" s="35"/>
      <c r="AE353" s="35"/>
      <c r="AR353" s="204" t="s">
        <v>212</v>
      </c>
      <c r="AT353" s="204" t="s">
        <v>208</v>
      </c>
      <c r="AU353" s="204" t="s">
        <v>82</v>
      </c>
      <c r="AY353" s="18" t="s">
        <v>206</v>
      </c>
      <c r="BE353" s="205">
        <f>IF(N353="základní",J353,0)</f>
        <v>0</v>
      </c>
      <c r="BF353" s="205">
        <f>IF(N353="snížená",J353,0)</f>
        <v>0</v>
      </c>
      <c r="BG353" s="205">
        <f>IF(N353="zákl. přenesená",J353,0)</f>
        <v>0</v>
      </c>
      <c r="BH353" s="205">
        <f>IF(N353="sníž. přenesená",J353,0)</f>
        <v>0</v>
      </c>
      <c r="BI353" s="205">
        <f>IF(N353="nulová",J353,0)</f>
        <v>0</v>
      </c>
      <c r="BJ353" s="18" t="s">
        <v>80</v>
      </c>
      <c r="BK353" s="205">
        <f>ROUND(I353*H353,2)</f>
        <v>0</v>
      </c>
      <c r="BL353" s="18" t="s">
        <v>212</v>
      </c>
      <c r="BM353" s="204" t="s">
        <v>3201</v>
      </c>
    </row>
    <row r="354" spans="1:65" s="2" customFormat="1" ht="19.5">
      <c r="A354" s="35"/>
      <c r="B354" s="36"/>
      <c r="C354" s="37"/>
      <c r="D354" s="208" t="s">
        <v>1104</v>
      </c>
      <c r="E354" s="37"/>
      <c r="F354" s="221" t="s">
        <v>6876</v>
      </c>
      <c r="G354" s="37"/>
      <c r="H354" s="37"/>
      <c r="I354" s="116"/>
      <c r="J354" s="37"/>
      <c r="K354" s="37"/>
      <c r="L354" s="40"/>
      <c r="M354" s="222"/>
      <c r="N354" s="223"/>
      <c r="O354" s="65"/>
      <c r="P354" s="65"/>
      <c r="Q354" s="65"/>
      <c r="R354" s="65"/>
      <c r="S354" s="65"/>
      <c r="T354" s="66"/>
      <c r="U354" s="35"/>
      <c r="V354" s="35"/>
      <c r="W354" s="35"/>
      <c r="X354" s="35"/>
      <c r="Y354" s="35"/>
      <c r="Z354" s="35"/>
      <c r="AA354" s="35"/>
      <c r="AB354" s="35"/>
      <c r="AC354" s="35"/>
      <c r="AD354" s="35"/>
      <c r="AE354" s="35"/>
      <c r="AT354" s="18" t="s">
        <v>1104</v>
      </c>
      <c r="AU354" s="18" t="s">
        <v>82</v>
      </c>
    </row>
    <row r="355" spans="1:65" s="2" customFormat="1" ht="16.5" customHeight="1">
      <c r="A355" s="35"/>
      <c r="B355" s="36"/>
      <c r="C355" s="193" t="s">
        <v>72</v>
      </c>
      <c r="D355" s="193" t="s">
        <v>208</v>
      </c>
      <c r="E355" s="194" t="s">
        <v>6885</v>
      </c>
      <c r="F355" s="195" t="s">
        <v>6886</v>
      </c>
      <c r="G355" s="196" t="s">
        <v>862</v>
      </c>
      <c r="H355" s="197">
        <v>250</v>
      </c>
      <c r="I355" s="198"/>
      <c r="J355" s="199">
        <f t="shared" ref="J355:J362" si="20">ROUND(I355*H355,2)</f>
        <v>0</v>
      </c>
      <c r="K355" s="195" t="s">
        <v>19</v>
      </c>
      <c r="L355" s="40"/>
      <c r="M355" s="200" t="s">
        <v>19</v>
      </c>
      <c r="N355" s="201" t="s">
        <v>43</v>
      </c>
      <c r="O355" s="65"/>
      <c r="P355" s="202">
        <f t="shared" ref="P355:P362" si="21">O355*H355</f>
        <v>0</v>
      </c>
      <c r="Q355" s="202">
        <v>0</v>
      </c>
      <c r="R355" s="202">
        <f t="shared" ref="R355:R362" si="22">Q355*H355</f>
        <v>0</v>
      </c>
      <c r="S355" s="202">
        <v>0</v>
      </c>
      <c r="T355" s="203">
        <f t="shared" ref="T355:T362" si="23">S355*H355</f>
        <v>0</v>
      </c>
      <c r="U355" s="35"/>
      <c r="V355" s="35"/>
      <c r="W355" s="35"/>
      <c r="X355" s="35"/>
      <c r="Y355" s="35"/>
      <c r="Z355" s="35"/>
      <c r="AA355" s="35"/>
      <c r="AB355" s="35"/>
      <c r="AC355" s="35"/>
      <c r="AD355" s="35"/>
      <c r="AE355" s="35"/>
      <c r="AR355" s="204" t="s">
        <v>212</v>
      </c>
      <c r="AT355" s="204" t="s">
        <v>208</v>
      </c>
      <c r="AU355" s="204" t="s">
        <v>82</v>
      </c>
      <c r="AY355" s="18" t="s">
        <v>206</v>
      </c>
      <c r="BE355" s="205">
        <f t="shared" ref="BE355:BE362" si="24">IF(N355="základní",J355,0)</f>
        <v>0</v>
      </c>
      <c r="BF355" s="205">
        <f t="shared" ref="BF355:BF362" si="25">IF(N355="snížená",J355,0)</f>
        <v>0</v>
      </c>
      <c r="BG355" s="205">
        <f t="shared" ref="BG355:BG362" si="26">IF(N355="zákl. přenesená",J355,0)</f>
        <v>0</v>
      </c>
      <c r="BH355" s="205">
        <f t="shared" ref="BH355:BH362" si="27">IF(N355="sníž. přenesená",J355,0)</f>
        <v>0</v>
      </c>
      <c r="BI355" s="205">
        <f t="shared" ref="BI355:BI362" si="28">IF(N355="nulová",J355,0)</f>
        <v>0</v>
      </c>
      <c r="BJ355" s="18" t="s">
        <v>80</v>
      </c>
      <c r="BK355" s="205">
        <f t="shared" ref="BK355:BK362" si="29">ROUND(I355*H355,2)</f>
        <v>0</v>
      </c>
      <c r="BL355" s="18" t="s">
        <v>212</v>
      </c>
      <c r="BM355" s="204" t="s">
        <v>3213</v>
      </c>
    </row>
    <row r="356" spans="1:65" s="2" customFormat="1" ht="16.5" customHeight="1">
      <c r="A356" s="35"/>
      <c r="B356" s="36"/>
      <c r="C356" s="193" t="s">
        <v>72</v>
      </c>
      <c r="D356" s="193" t="s">
        <v>208</v>
      </c>
      <c r="E356" s="194" t="s">
        <v>6887</v>
      </c>
      <c r="F356" s="195" t="s">
        <v>6888</v>
      </c>
      <c r="G356" s="196" t="s">
        <v>862</v>
      </c>
      <c r="H356" s="197">
        <v>3800</v>
      </c>
      <c r="I356" s="198"/>
      <c r="J356" s="199">
        <f t="shared" si="20"/>
        <v>0</v>
      </c>
      <c r="K356" s="195" t="s">
        <v>19</v>
      </c>
      <c r="L356" s="40"/>
      <c r="M356" s="200" t="s">
        <v>19</v>
      </c>
      <c r="N356" s="201" t="s">
        <v>43</v>
      </c>
      <c r="O356" s="65"/>
      <c r="P356" s="202">
        <f t="shared" si="21"/>
        <v>0</v>
      </c>
      <c r="Q356" s="202">
        <v>0</v>
      </c>
      <c r="R356" s="202">
        <f t="shared" si="22"/>
        <v>0</v>
      </c>
      <c r="S356" s="202">
        <v>0</v>
      </c>
      <c r="T356" s="203">
        <f t="shared" si="23"/>
        <v>0</v>
      </c>
      <c r="U356" s="35"/>
      <c r="V356" s="35"/>
      <c r="W356" s="35"/>
      <c r="X356" s="35"/>
      <c r="Y356" s="35"/>
      <c r="Z356" s="35"/>
      <c r="AA356" s="35"/>
      <c r="AB356" s="35"/>
      <c r="AC356" s="35"/>
      <c r="AD356" s="35"/>
      <c r="AE356" s="35"/>
      <c r="AR356" s="204" t="s">
        <v>212</v>
      </c>
      <c r="AT356" s="204" t="s">
        <v>208</v>
      </c>
      <c r="AU356" s="204" t="s">
        <v>82</v>
      </c>
      <c r="AY356" s="18" t="s">
        <v>206</v>
      </c>
      <c r="BE356" s="205">
        <f t="shared" si="24"/>
        <v>0</v>
      </c>
      <c r="BF356" s="205">
        <f t="shared" si="25"/>
        <v>0</v>
      </c>
      <c r="BG356" s="205">
        <f t="shared" si="26"/>
        <v>0</v>
      </c>
      <c r="BH356" s="205">
        <f t="shared" si="27"/>
        <v>0</v>
      </c>
      <c r="BI356" s="205">
        <f t="shared" si="28"/>
        <v>0</v>
      </c>
      <c r="BJ356" s="18" t="s">
        <v>80</v>
      </c>
      <c r="BK356" s="205">
        <f t="shared" si="29"/>
        <v>0</v>
      </c>
      <c r="BL356" s="18" t="s">
        <v>212</v>
      </c>
      <c r="BM356" s="204" t="s">
        <v>3225</v>
      </c>
    </row>
    <row r="357" spans="1:65" s="2" customFormat="1" ht="16.5" customHeight="1">
      <c r="A357" s="35"/>
      <c r="B357" s="36"/>
      <c r="C357" s="193" t="s">
        <v>72</v>
      </c>
      <c r="D357" s="193" t="s">
        <v>208</v>
      </c>
      <c r="E357" s="194" t="s">
        <v>6889</v>
      </c>
      <c r="F357" s="195" t="s">
        <v>6888</v>
      </c>
      <c r="G357" s="196" t="s">
        <v>862</v>
      </c>
      <c r="H357" s="197">
        <v>1850</v>
      </c>
      <c r="I357" s="198"/>
      <c r="J357" s="199">
        <f t="shared" si="20"/>
        <v>0</v>
      </c>
      <c r="K357" s="195" t="s">
        <v>19</v>
      </c>
      <c r="L357" s="40"/>
      <c r="M357" s="200" t="s">
        <v>19</v>
      </c>
      <c r="N357" s="201" t="s">
        <v>43</v>
      </c>
      <c r="O357" s="65"/>
      <c r="P357" s="202">
        <f t="shared" si="21"/>
        <v>0</v>
      </c>
      <c r="Q357" s="202">
        <v>0</v>
      </c>
      <c r="R357" s="202">
        <f t="shared" si="22"/>
        <v>0</v>
      </c>
      <c r="S357" s="202">
        <v>0</v>
      </c>
      <c r="T357" s="203">
        <f t="shared" si="23"/>
        <v>0</v>
      </c>
      <c r="U357" s="35"/>
      <c r="V357" s="35"/>
      <c r="W357" s="35"/>
      <c r="X357" s="35"/>
      <c r="Y357" s="35"/>
      <c r="Z357" s="35"/>
      <c r="AA357" s="35"/>
      <c r="AB357" s="35"/>
      <c r="AC357" s="35"/>
      <c r="AD357" s="35"/>
      <c r="AE357" s="35"/>
      <c r="AR357" s="204" t="s">
        <v>212</v>
      </c>
      <c r="AT357" s="204" t="s">
        <v>208</v>
      </c>
      <c r="AU357" s="204" t="s">
        <v>82</v>
      </c>
      <c r="AY357" s="18" t="s">
        <v>206</v>
      </c>
      <c r="BE357" s="205">
        <f t="shared" si="24"/>
        <v>0</v>
      </c>
      <c r="BF357" s="205">
        <f t="shared" si="25"/>
        <v>0</v>
      </c>
      <c r="BG357" s="205">
        <f t="shared" si="26"/>
        <v>0</v>
      </c>
      <c r="BH357" s="205">
        <f t="shared" si="27"/>
        <v>0</v>
      </c>
      <c r="BI357" s="205">
        <f t="shared" si="28"/>
        <v>0</v>
      </c>
      <c r="BJ357" s="18" t="s">
        <v>80</v>
      </c>
      <c r="BK357" s="205">
        <f t="shared" si="29"/>
        <v>0</v>
      </c>
      <c r="BL357" s="18" t="s">
        <v>212</v>
      </c>
      <c r="BM357" s="204" t="s">
        <v>3235</v>
      </c>
    </row>
    <row r="358" spans="1:65" s="2" customFormat="1" ht="16.5" customHeight="1">
      <c r="A358" s="35"/>
      <c r="B358" s="36"/>
      <c r="C358" s="193" t="s">
        <v>72</v>
      </c>
      <c r="D358" s="193" t="s">
        <v>208</v>
      </c>
      <c r="E358" s="194" t="s">
        <v>6890</v>
      </c>
      <c r="F358" s="195" t="s">
        <v>6888</v>
      </c>
      <c r="G358" s="196" t="s">
        <v>862</v>
      </c>
      <c r="H358" s="197">
        <v>550</v>
      </c>
      <c r="I358" s="198"/>
      <c r="J358" s="199">
        <f t="shared" si="20"/>
        <v>0</v>
      </c>
      <c r="K358" s="195" t="s">
        <v>19</v>
      </c>
      <c r="L358" s="40"/>
      <c r="M358" s="200" t="s">
        <v>19</v>
      </c>
      <c r="N358" s="201" t="s">
        <v>43</v>
      </c>
      <c r="O358" s="65"/>
      <c r="P358" s="202">
        <f t="shared" si="21"/>
        <v>0</v>
      </c>
      <c r="Q358" s="202">
        <v>0</v>
      </c>
      <c r="R358" s="202">
        <f t="shared" si="22"/>
        <v>0</v>
      </c>
      <c r="S358" s="202">
        <v>0</v>
      </c>
      <c r="T358" s="203">
        <f t="shared" si="23"/>
        <v>0</v>
      </c>
      <c r="U358" s="35"/>
      <c r="V358" s="35"/>
      <c r="W358" s="35"/>
      <c r="X358" s="35"/>
      <c r="Y358" s="35"/>
      <c r="Z358" s="35"/>
      <c r="AA358" s="35"/>
      <c r="AB358" s="35"/>
      <c r="AC358" s="35"/>
      <c r="AD358" s="35"/>
      <c r="AE358" s="35"/>
      <c r="AR358" s="204" t="s">
        <v>212</v>
      </c>
      <c r="AT358" s="204" t="s">
        <v>208</v>
      </c>
      <c r="AU358" s="204" t="s">
        <v>82</v>
      </c>
      <c r="AY358" s="18" t="s">
        <v>206</v>
      </c>
      <c r="BE358" s="205">
        <f t="shared" si="24"/>
        <v>0</v>
      </c>
      <c r="BF358" s="205">
        <f t="shared" si="25"/>
        <v>0</v>
      </c>
      <c r="BG358" s="205">
        <f t="shared" si="26"/>
        <v>0</v>
      </c>
      <c r="BH358" s="205">
        <f t="shared" si="27"/>
        <v>0</v>
      </c>
      <c r="BI358" s="205">
        <f t="shared" si="28"/>
        <v>0</v>
      </c>
      <c r="BJ358" s="18" t="s">
        <v>80</v>
      </c>
      <c r="BK358" s="205">
        <f t="shared" si="29"/>
        <v>0</v>
      </c>
      <c r="BL358" s="18" t="s">
        <v>212</v>
      </c>
      <c r="BM358" s="204" t="s">
        <v>3246</v>
      </c>
    </row>
    <row r="359" spans="1:65" s="2" customFormat="1" ht="16.5" customHeight="1">
      <c r="A359" s="35"/>
      <c r="B359" s="36"/>
      <c r="C359" s="193" t="s">
        <v>72</v>
      </c>
      <c r="D359" s="193" t="s">
        <v>208</v>
      </c>
      <c r="E359" s="194" t="s">
        <v>6891</v>
      </c>
      <c r="F359" s="195" t="s">
        <v>6892</v>
      </c>
      <c r="G359" s="196" t="s">
        <v>862</v>
      </c>
      <c r="H359" s="197">
        <v>10500</v>
      </c>
      <c r="I359" s="198"/>
      <c r="J359" s="199">
        <f t="shared" si="20"/>
        <v>0</v>
      </c>
      <c r="K359" s="195" t="s">
        <v>19</v>
      </c>
      <c r="L359" s="40"/>
      <c r="M359" s="200" t="s">
        <v>19</v>
      </c>
      <c r="N359" s="201" t="s">
        <v>43</v>
      </c>
      <c r="O359" s="65"/>
      <c r="P359" s="202">
        <f t="shared" si="21"/>
        <v>0</v>
      </c>
      <c r="Q359" s="202">
        <v>0</v>
      </c>
      <c r="R359" s="202">
        <f t="shared" si="22"/>
        <v>0</v>
      </c>
      <c r="S359" s="202">
        <v>0</v>
      </c>
      <c r="T359" s="203">
        <f t="shared" si="23"/>
        <v>0</v>
      </c>
      <c r="U359" s="35"/>
      <c r="V359" s="35"/>
      <c r="W359" s="35"/>
      <c r="X359" s="35"/>
      <c r="Y359" s="35"/>
      <c r="Z359" s="35"/>
      <c r="AA359" s="35"/>
      <c r="AB359" s="35"/>
      <c r="AC359" s="35"/>
      <c r="AD359" s="35"/>
      <c r="AE359" s="35"/>
      <c r="AR359" s="204" t="s">
        <v>212</v>
      </c>
      <c r="AT359" s="204" t="s">
        <v>208</v>
      </c>
      <c r="AU359" s="204" t="s">
        <v>82</v>
      </c>
      <c r="AY359" s="18" t="s">
        <v>206</v>
      </c>
      <c r="BE359" s="205">
        <f t="shared" si="24"/>
        <v>0</v>
      </c>
      <c r="BF359" s="205">
        <f t="shared" si="25"/>
        <v>0</v>
      </c>
      <c r="BG359" s="205">
        <f t="shared" si="26"/>
        <v>0</v>
      </c>
      <c r="BH359" s="205">
        <f t="shared" si="27"/>
        <v>0</v>
      </c>
      <c r="BI359" s="205">
        <f t="shared" si="28"/>
        <v>0</v>
      </c>
      <c r="BJ359" s="18" t="s">
        <v>80</v>
      </c>
      <c r="BK359" s="205">
        <f t="shared" si="29"/>
        <v>0</v>
      </c>
      <c r="BL359" s="18" t="s">
        <v>212</v>
      </c>
      <c r="BM359" s="204" t="s">
        <v>3260</v>
      </c>
    </row>
    <row r="360" spans="1:65" s="2" customFormat="1" ht="16.5" customHeight="1">
      <c r="A360" s="35"/>
      <c r="B360" s="36"/>
      <c r="C360" s="193" t="s">
        <v>72</v>
      </c>
      <c r="D360" s="193" t="s">
        <v>208</v>
      </c>
      <c r="E360" s="194" t="s">
        <v>6893</v>
      </c>
      <c r="F360" s="195" t="s">
        <v>6894</v>
      </c>
      <c r="G360" s="196" t="s">
        <v>862</v>
      </c>
      <c r="H360" s="197">
        <v>10500</v>
      </c>
      <c r="I360" s="198"/>
      <c r="J360" s="199">
        <f t="shared" si="20"/>
        <v>0</v>
      </c>
      <c r="K360" s="195" t="s">
        <v>19</v>
      </c>
      <c r="L360" s="40"/>
      <c r="M360" s="200" t="s">
        <v>19</v>
      </c>
      <c r="N360" s="201" t="s">
        <v>43</v>
      </c>
      <c r="O360" s="65"/>
      <c r="P360" s="202">
        <f t="shared" si="21"/>
        <v>0</v>
      </c>
      <c r="Q360" s="202">
        <v>0</v>
      </c>
      <c r="R360" s="202">
        <f t="shared" si="22"/>
        <v>0</v>
      </c>
      <c r="S360" s="202">
        <v>0</v>
      </c>
      <c r="T360" s="203">
        <f t="shared" si="23"/>
        <v>0</v>
      </c>
      <c r="U360" s="35"/>
      <c r="V360" s="35"/>
      <c r="W360" s="35"/>
      <c r="X360" s="35"/>
      <c r="Y360" s="35"/>
      <c r="Z360" s="35"/>
      <c r="AA360" s="35"/>
      <c r="AB360" s="35"/>
      <c r="AC360" s="35"/>
      <c r="AD360" s="35"/>
      <c r="AE360" s="35"/>
      <c r="AR360" s="204" t="s">
        <v>212</v>
      </c>
      <c r="AT360" s="204" t="s">
        <v>208</v>
      </c>
      <c r="AU360" s="204" t="s">
        <v>82</v>
      </c>
      <c r="AY360" s="18" t="s">
        <v>206</v>
      </c>
      <c r="BE360" s="205">
        <f t="shared" si="24"/>
        <v>0</v>
      </c>
      <c r="BF360" s="205">
        <f t="shared" si="25"/>
        <v>0</v>
      </c>
      <c r="BG360" s="205">
        <f t="shared" si="26"/>
        <v>0</v>
      </c>
      <c r="BH360" s="205">
        <f t="shared" si="27"/>
        <v>0</v>
      </c>
      <c r="BI360" s="205">
        <f t="shared" si="28"/>
        <v>0</v>
      </c>
      <c r="BJ360" s="18" t="s">
        <v>80</v>
      </c>
      <c r="BK360" s="205">
        <f t="shared" si="29"/>
        <v>0</v>
      </c>
      <c r="BL360" s="18" t="s">
        <v>212</v>
      </c>
      <c r="BM360" s="204" t="s">
        <v>3270</v>
      </c>
    </row>
    <row r="361" spans="1:65" s="2" customFormat="1" ht="16.5" customHeight="1">
      <c r="A361" s="35"/>
      <c r="B361" s="36"/>
      <c r="C361" s="193" t="s">
        <v>72</v>
      </c>
      <c r="D361" s="193" t="s">
        <v>208</v>
      </c>
      <c r="E361" s="194" t="s">
        <v>6895</v>
      </c>
      <c r="F361" s="195" t="s">
        <v>6896</v>
      </c>
      <c r="G361" s="196" t="s">
        <v>220</v>
      </c>
      <c r="H361" s="197">
        <v>250</v>
      </c>
      <c r="I361" s="198"/>
      <c r="J361" s="199">
        <f t="shared" si="20"/>
        <v>0</v>
      </c>
      <c r="K361" s="195" t="s">
        <v>19</v>
      </c>
      <c r="L361" s="40"/>
      <c r="M361" s="200" t="s">
        <v>19</v>
      </c>
      <c r="N361" s="201" t="s">
        <v>43</v>
      </c>
      <c r="O361" s="65"/>
      <c r="P361" s="202">
        <f t="shared" si="21"/>
        <v>0</v>
      </c>
      <c r="Q361" s="202">
        <v>0</v>
      </c>
      <c r="R361" s="202">
        <f t="shared" si="22"/>
        <v>0</v>
      </c>
      <c r="S361" s="202">
        <v>0</v>
      </c>
      <c r="T361" s="203">
        <f t="shared" si="23"/>
        <v>0</v>
      </c>
      <c r="U361" s="35"/>
      <c r="V361" s="35"/>
      <c r="W361" s="35"/>
      <c r="X361" s="35"/>
      <c r="Y361" s="35"/>
      <c r="Z361" s="35"/>
      <c r="AA361" s="35"/>
      <c r="AB361" s="35"/>
      <c r="AC361" s="35"/>
      <c r="AD361" s="35"/>
      <c r="AE361" s="35"/>
      <c r="AR361" s="204" t="s">
        <v>212</v>
      </c>
      <c r="AT361" s="204" t="s">
        <v>208</v>
      </c>
      <c r="AU361" s="204" t="s">
        <v>82</v>
      </c>
      <c r="AY361" s="18" t="s">
        <v>206</v>
      </c>
      <c r="BE361" s="205">
        <f t="shared" si="24"/>
        <v>0</v>
      </c>
      <c r="BF361" s="205">
        <f t="shared" si="25"/>
        <v>0</v>
      </c>
      <c r="BG361" s="205">
        <f t="shared" si="26"/>
        <v>0</v>
      </c>
      <c r="BH361" s="205">
        <f t="shared" si="27"/>
        <v>0</v>
      </c>
      <c r="BI361" s="205">
        <f t="shared" si="28"/>
        <v>0</v>
      </c>
      <c r="BJ361" s="18" t="s">
        <v>80</v>
      </c>
      <c r="BK361" s="205">
        <f t="shared" si="29"/>
        <v>0</v>
      </c>
      <c r="BL361" s="18" t="s">
        <v>212</v>
      </c>
      <c r="BM361" s="204" t="s">
        <v>3280</v>
      </c>
    </row>
    <row r="362" spans="1:65" s="2" customFormat="1" ht="16.5" customHeight="1">
      <c r="A362" s="35"/>
      <c r="B362" s="36"/>
      <c r="C362" s="193" t="s">
        <v>72</v>
      </c>
      <c r="D362" s="193" t="s">
        <v>208</v>
      </c>
      <c r="E362" s="194" t="s">
        <v>6897</v>
      </c>
      <c r="F362" s="195" t="s">
        <v>6898</v>
      </c>
      <c r="G362" s="196" t="s">
        <v>220</v>
      </c>
      <c r="H362" s="197">
        <v>120</v>
      </c>
      <c r="I362" s="198"/>
      <c r="J362" s="199">
        <f t="shared" si="20"/>
        <v>0</v>
      </c>
      <c r="K362" s="195" t="s">
        <v>19</v>
      </c>
      <c r="L362" s="40"/>
      <c r="M362" s="200" t="s">
        <v>19</v>
      </c>
      <c r="N362" s="201" t="s">
        <v>43</v>
      </c>
      <c r="O362" s="65"/>
      <c r="P362" s="202">
        <f t="shared" si="21"/>
        <v>0</v>
      </c>
      <c r="Q362" s="202">
        <v>0</v>
      </c>
      <c r="R362" s="202">
        <f t="shared" si="22"/>
        <v>0</v>
      </c>
      <c r="S362" s="202">
        <v>0</v>
      </c>
      <c r="T362" s="203">
        <f t="shared" si="23"/>
        <v>0</v>
      </c>
      <c r="U362" s="35"/>
      <c r="V362" s="35"/>
      <c r="W362" s="35"/>
      <c r="X362" s="35"/>
      <c r="Y362" s="35"/>
      <c r="Z362" s="35"/>
      <c r="AA362" s="35"/>
      <c r="AB362" s="35"/>
      <c r="AC362" s="35"/>
      <c r="AD362" s="35"/>
      <c r="AE362" s="35"/>
      <c r="AR362" s="204" t="s">
        <v>212</v>
      </c>
      <c r="AT362" s="204" t="s">
        <v>208</v>
      </c>
      <c r="AU362" s="204" t="s">
        <v>82</v>
      </c>
      <c r="AY362" s="18" t="s">
        <v>206</v>
      </c>
      <c r="BE362" s="205">
        <f t="shared" si="24"/>
        <v>0</v>
      </c>
      <c r="BF362" s="205">
        <f t="shared" si="25"/>
        <v>0</v>
      </c>
      <c r="BG362" s="205">
        <f t="shared" si="26"/>
        <v>0</v>
      </c>
      <c r="BH362" s="205">
        <f t="shared" si="27"/>
        <v>0</v>
      </c>
      <c r="BI362" s="205">
        <f t="shared" si="28"/>
        <v>0</v>
      </c>
      <c r="BJ362" s="18" t="s">
        <v>80</v>
      </c>
      <c r="BK362" s="205">
        <f t="shared" si="29"/>
        <v>0</v>
      </c>
      <c r="BL362" s="18" t="s">
        <v>212</v>
      </c>
      <c r="BM362" s="204" t="s">
        <v>3292</v>
      </c>
    </row>
    <row r="363" spans="1:65" s="2" customFormat="1" ht="19.5">
      <c r="A363" s="35"/>
      <c r="B363" s="36"/>
      <c r="C363" s="37"/>
      <c r="D363" s="208" t="s">
        <v>1104</v>
      </c>
      <c r="E363" s="37"/>
      <c r="F363" s="221" t="s">
        <v>6899</v>
      </c>
      <c r="G363" s="37"/>
      <c r="H363" s="37"/>
      <c r="I363" s="116"/>
      <c r="J363" s="37"/>
      <c r="K363" s="37"/>
      <c r="L363" s="40"/>
      <c r="M363" s="222"/>
      <c r="N363" s="223"/>
      <c r="O363" s="65"/>
      <c r="P363" s="65"/>
      <c r="Q363" s="65"/>
      <c r="R363" s="65"/>
      <c r="S363" s="65"/>
      <c r="T363" s="66"/>
      <c r="U363" s="35"/>
      <c r="V363" s="35"/>
      <c r="W363" s="35"/>
      <c r="X363" s="35"/>
      <c r="Y363" s="35"/>
      <c r="Z363" s="35"/>
      <c r="AA363" s="35"/>
      <c r="AB363" s="35"/>
      <c r="AC363" s="35"/>
      <c r="AD363" s="35"/>
      <c r="AE363" s="35"/>
      <c r="AT363" s="18" t="s">
        <v>1104</v>
      </c>
      <c r="AU363" s="18" t="s">
        <v>82</v>
      </c>
    </row>
    <row r="364" spans="1:65" s="2" customFormat="1" ht="16.5" customHeight="1">
      <c r="A364" s="35"/>
      <c r="B364" s="36"/>
      <c r="C364" s="193" t="s">
        <v>72</v>
      </c>
      <c r="D364" s="193" t="s">
        <v>208</v>
      </c>
      <c r="E364" s="194" t="s">
        <v>6900</v>
      </c>
      <c r="F364" s="195" t="s">
        <v>6901</v>
      </c>
      <c r="G364" s="196" t="s">
        <v>307</v>
      </c>
      <c r="H364" s="197">
        <v>305</v>
      </c>
      <c r="I364" s="198"/>
      <c r="J364" s="199">
        <f>ROUND(I364*H364,2)</f>
        <v>0</v>
      </c>
      <c r="K364" s="195" t="s">
        <v>19</v>
      </c>
      <c r="L364" s="40"/>
      <c r="M364" s="200" t="s">
        <v>19</v>
      </c>
      <c r="N364" s="201" t="s">
        <v>43</v>
      </c>
      <c r="O364" s="65"/>
      <c r="P364" s="202">
        <f>O364*H364</f>
        <v>0</v>
      </c>
      <c r="Q364" s="202">
        <v>0</v>
      </c>
      <c r="R364" s="202">
        <f>Q364*H364</f>
        <v>0</v>
      </c>
      <c r="S364" s="202">
        <v>0</v>
      </c>
      <c r="T364" s="203">
        <f>S364*H364</f>
        <v>0</v>
      </c>
      <c r="U364" s="35"/>
      <c r="V364" s="35"/>
      <c r="W364" s="35"/>
      <c r="X364" s="35"/>
      <c r="Y364" s="35"/>
      <c r="Z364" s="35"/>
      <c r="AA364" s="35"/>
      <c r="AB364" s="35"/>
      <c r="AC364" s="35"/>
      <c r="AD364" s="35"/>
      <c r="AE364" s="35"/>
      <c r="AR364" s="204" t="s">
        <v>212</v>
      </c>
      <c r="AT364" s="204" t="s">
        <v>208</v>
      </c>
      <c r="AU364" s="204" t="s">
        <v>82</v>
      </c>
      <c r="AY364" s="18" t="s">
        <v>206</v>
      </c>
      <c r="BE364" s="205">
        <f>IF(N364="základní",J364,0)</f>
        <v>0</v>
      </c>
      <c r="BF364" s="205">
        <f>IF(N364="snížená",J364,0)</f>
        <v>0</v>
      </c>
      <c r="BG364" s="205">
        <f>IF(N364="zákl. přenesená",J364,0)</f>
        <v>0</v>
      </c>
      <c r="BH364" s="205">
        <f>IF(N364="sníž. přenesená",J364,0)</f>
        <v>0</v>
      </c>
      <c r="BI364" s="205">
        <f>IF(N364="nulová",J364,0)</f>
        <v>0</v>
      </c>
      <c r="BJ364" s="18" t="s">
        <v>80</v>
      </c>
      <c r="BK364" s="205">
        <f>ROUND(I364*H364,2)</f>
        <v>0</v>
      </c>
      <c r="BL364" s="18" t="s">
        <v>212</v>
      </c>
      <c r="BM364" s="204" t="s">
        <v>3300</v>
      </c>
    </row>
    <row r="365" spans="1:65" s="2" customFormat="1" ht="19.5">
      <c r="A365" s="35"/>
      <c r="B365" s="36"/>
      <c r="C365" s="37"/>
      <c r="D365" s="208" t="s">
        <v>1104</v>
      </c>
      <c r="E365" s="37"/>
      <c r="F365" s="221" t="s">
        <v>6902</v>
      </c>
      <c r="G365" s="37"/>
      <c r="H365" s="37"/>
      <c r="I365" s="116"/>
      <c r="J365" s="37"/>
      <c r="K365" s="37"/>
      <c r="L365" s="40"/>
      <c r="M365" s="222"/>
      <c r="N365" s="223"/>
      <c r="O365" s="65"/>
      <c r="P365" s="65"/>
      <c r="Q365" s="65"/>
      <c r="R365" s="65"/>
      <c r="S365" s="65"/>
      <c r="T365" s="66"/>
      <c r="U365" s="35"/>
      <c r="V365" s="35"/>
      <c r="W365" s="35"/>
      <c r="X365" s="35"/>
      <c r="Y365" s="35"/>
      <c r="Z365" s="35"/>
      <c r="AA365" s="35"/>
      <c r="AB365" s="35"/>
      <c r="AC365" s="35"/>
      <c r="AD365" s="35"/>
      <c r="AE365" s="35"/>
      <c r="AT365" s="18" t="s">
        <v>1104</v>
      </c>
      <c r="AU365" s="18" t="s">
        <v>82</v>
      </c>
    </row>
    <row r="366" spans="1:65" s="2" customFormat="1" ht="16.5" customHeight="1">
      <c r="A366" s="35"/>
      <c r="B366" s="36"/>
      <c r="C366" s="193" t="s">
        <v>72</v>
      </c>
      <c r="D366" s="193" t="s">
        <v>208</v>
      </c>
      <c r="E366" s="194" t="s">
        <v>6903</v>
      </c>
      <c r="F366" s="195" t="s">
        <v>6904</v>
      </c>
      <c r="G366" s="196" t="s">
        <v>220</v>
      </c>
      <c r="H366" s="197">
        <v>150</v>
      </c>
      <c r="I366" s="198"/>
      <c r="J366" s="199">
        <f>ROUND(I366*H366,2)</f>
        <v>0</v>
      </c>
      <c r="K366" s="195" t="s">
        <v>19</v>
      </c>
      <c r="L366" s="40"/>
      <c r="M366" s="200" t="s">
        <v>19</v>
      </c>
      <c r="N366" s="201" t="s">
        <v>43</v>
      </c>
      <c r="O366" s="65"/>
      <c r="P366" s="202">
        <f>O366*H366</f>
        <v>0</v>
      </c>
      <c r="Q366" s="202">
        <v>0</v>
      </c>
      <c r="R366" s="202">
        <f>Q366*H366</f>
        <v>0</v>
      </c>
      <c r="S366" s="202">
        <v>0</v>
      </c>
      <c r="T366" s="203">
        <f>S366*H366</f>
        <v>0</v>
      </c>
      <c r="U366" s="35"/>
      <c r="V366" s="35"/>
      <c r="W366" s="35"/>
      <c r="X366" s="35"/>
      <c r="Y366" s="35"/>
      <c r="Z366" s="35"/>
      <c r="AA366" s="35"/>
      <c r="AB366" s="35"/>
      <c r="AC366" s="35"/>
      <c r="AD366" s="35"/>
      <c r="AE366" s="35"/>
      <c r="AR366" s="204" t="s">
        <v>212</v>
      </c>
      <c r="AT366" s="204" t="s">
        <v>208</v>
      </c>
      <c r="AU366" s="204" t="s">
        <v>82</v>
      </c>
      <c r="AY366" s="18" t="s">
        <v>206</v>
      </c>
      <c r="BE366" s="205">
        <f>IF(N366="základní",J366,0)</f>
        <v>0</v>
      </c>
      <c r="BF366" s="205">
        <f>IF(N366="snížená",J366,0)</f>
        <v>0</v>
      </c>
      <c r="BG366" s="205">
        <f>IF(N366="zákl. přenesená",J366,0)</f>
        <v>0</v>
      </c>
      <c r="BH366" s="205">
        <f>IF(N366="sníž. přenesená",J366,0)</f>
        <v>0</v>
      </c>
      <c r="BI366" s="205">
        <f>IF(N366="nulová",J366,0)</f>
        <v>0</v>
      </c>
      <c r="BJ366" s="18" t="s">
        <v>80</v>
      </c>
      <c r="BK366" s="205">
        <f>ROUND(I366*H366,2)</f>
        <v>0</v>
      </c>
      <c r="BL366" s="18" t="s">
        <v>212</v>
      </c>
      <c r="BM366" s="204" t="s">
        <v>3308</v>
      </c>
    </row>
    <row r="367" spans="1:65" s="2" customFormat="1" ht="19.5">
      <c r="A367" s="35"/>
      <c r="B367" s="36"/>
      <c r="C367" s="37"/>
      <c r="D367" s="208" t="s">
        <v>1104</v>
      </c>
      <c r="E367" s="37"/>
      <c r="F367" s="221" t="s">
        <v>6905</v>
      </c>
      <c r="G367" s="37"/>
      <c r="H367" s="37"/>
      <c r="I367" s="116"/>
      <c r="J367" s="37"/>
      <c r="K367" s="37"/>
      <c r="L367" s="40"/>
      <c r="M367" s="222"/>
      <c r="N367" s="223"/>
      <c r="O367" s="65"/>
      <c r="P367" s="65"/>
      <c r="Q367" s="65"/>
      <c r="R367" s="65"/>
      <c r="S367" s="65"/>
      <c r="T367" s="66"/>
      <c r="U367" s="35"/>
      <c r="V367" s="35"/>
      <c r="W367" s="35"/>
      <c r="X367" s="35"/>
      <c r="Y367" s="35"/>
      <c r="Z367" s="35"/>
      <c r="AA367" s="35"/>
      <c r="AB367" s="35"/>
      <c r="AC367" s="35"/>
      <c r="AD367" s="35"/>
      <c r="AE367" s="35"/>
      <c r="AT367" s="18" t="s">
        <v>1104</v>
      </c>
      <c r="AU367" s="18" t="s">
        <v>82</v>
      </c>
    </row>
    <row r="368" spans="1:65" s="2" customFormat="1" ht="16.5" customHeight="1">
      <c r="A368" s="35"/>
      <c r="B368" s="36"/>
      <c r="C368" s="193" t="s">
        <v>72</v>
      </c>
      <c r="D368" s="193" t="s">
        <v>208</v>
      </c>
      <c r="E368" s="194" t="s">
        <v>6906</v>
      </c>
      <c r="F368" s="195" t="s">
        <v>6904</v>
      </c>
      <c r="G368" s="196" t="s">
        <v>220</v>
      </c>
      <c r="H368" s="197">
        <v>450</v>
      </c>
      <c r="I368" s="198"/>
      <c r="J368" s="199">
        <f>ROUND(I368*H368,2)</f>
        <v>0</v>
      </c>
      <c r="K368" s="195" t="s">
        <v>19</v>
      </c>
      <c r="L368" s="40"/>
      <c r="M368" s="200" t="s">
        <v>19</v>
      </c>
      <c r="N368" s="201" t="s">
        <v>43</v>
      </c>
      <c r="O368" s="65"/>
      <c r="P368" s="202">
        <f>O368*H368</f>
        <v>0</v>
      </c>
      <c r="Q368" s="202">
        <v>0</v>
      </c>
      <c r="R368" s="202">
        <f>Q368*H368</f>
        <v>0</v>
      </c>
      <c r="S368" s="202">
        <v>0</v>
      </c>
      <c r="T368" s="203">
        <f>S368*H368</f>
        <v>0</v>
      </c>
      <c r="U368" s="35"/>
      <c r="V368" s="35"/>
      <c r="W368" s="35"/>
      <c r="X368" s="35"/>
      <c r="Y368" s="35"/>
      <c r="Z368" s="35"/>
      <c r="AA368" s="35"/>
      <c r="AB368" s="35"/>
      <c r="AC368" s="35"/>
      <c r="AD368" s="35"/>
      <c r="AE368" s="35"/>
      <c r="AR368" s="204" t="s">
        <v>212</v>
      </c>
      <c r="AT368" s="204" t="s">
        <v>208</v>
      </c>
      <c r="AU368" s="204" t="s">
        <v>82</v>
      </c>
      <c r="AY368" s="18" t="s">
        <v>206</v>
      </c>
      <c r="BE368" s="205">
        <f>IF(N368="základní",J368,0)</f>
        <v>0</v>
      </c>
      <c r="BF368" s="205">
        <f>IF(N368="snížená",J368,0)</f>
        <v>0</v>
      </c>
      <c r="BG368" s="205">
        <f>IF(N368="zákl. přenesená",J368,0)</f>
        <v>0</v>
      </c>
      <c r="BH368" s="205">
        <f>IF(N368="sníž. přenesená",J368,0)</f>
        <v>0</v>
      </c>
      <c r="BI368" s="205">
        <f>IF(N368="nulová",J368,0)</f>
        <v>0</v>
      </c>
      <c r="BJ368" s="18" t="s">
        <v>80</v>
      </c>
      <c r="BK368" s="205">
        <f>ROUND(I368*H368,2)</f>
        <v>0</v>
      </c>
      <c r="BL368" s="18" t="s">
        <v>212</v>
      </c>
      <c r="BM368" s="204" t="s">
        <v>3318</v>
      </c>
    </row>
    <row r="369" spans="1:65" s="2" customFormat="1" ht="19.5">
      <c r="A369" s="35"/>
      <c r="B369" s="36"/>
      <c r="C369" s="37"/>
      <c r="D369" s="208" t="s">
        <v>1104</v>
      </c>
      <c r="E369" s="37"/>
      <c r="F369" s="221" t="s">
        <v>6907</v>
      </c>
      <c r="G369" s="37"/>
      <c r="H369" s="37"/>
      <c r="I369" s="116"/>
      <c r="J369" s="37"/>
      <c r="K369" s="37"/>
      <c r="L369" s="40"/>
      <c r="M369" s="222"/>
      <c r="N369" s="223"/>
      <c r="O369" s="65"/>
      <c r="P369" s="65"/>
      <c r="Q369" s="65"/>
      <c r="R369" s="65"/>
      <c r="S369" s="65"/>
      <c r="T369" s="66"/>
      <c r="U369" s="35"/>
      <c r="V369" s="35"/>
      <c r="W369" s="35"/>
      <c r="X369" s="35"/>
      <c r="Y369" s="35"/>
      <c r="Z369" s="35"/>
      <c r="AA369" s="35"/>
      <c r="AB369" s="35"/>
      <c r="AC369" s="35"/>
      <c r="AD369" s="35"/>
      <c r="AE369" s="35"/>
      <c r="AT369" s="18" t="s">
        <v>1104</v>
      </c>
      <c r="AU369" s="18" t="s">
        <v>82</v>
      </c>
    </row>
    <row r="370" spans="1:65" s="2" customFormat="1" ht="16.5" customHeight="1">
      <c r="A370" s="35"/>
      <c r="B370" s="36"/>
      <c r="C370" s="193" t="s">
        <v>72</v>
      </c>
      <c r="D370" s="193" t="s">
        <v>208</v>
      </c>
      <c r="E370" s="194" t="s">
        <v>6908</v>
      </c>
      <c r="F370" s="195" t="s">
        <v>6904</v>
      </c>
      <c r="G370" s="196" t="s">
        <v>220</v>
      </c>
      <c r="H370" s="197">
        <v>550</v>
      </c>
      <c r="I370" s="198"/>
      <c r="J370" s="199">
        <f>ROUND(I370*H370,2)</f>
        <v>0</v>
      </c>
      <c r="K370" s="195" t="s">
        <v>19</v>
      </c>
      <c r="L370" s="40"/>
      <c r="M370" s="200" t="s">
        <v>19</v>
      </c>
      <c r="N370" s="201" t="s">
        <v>43</v>
      </c>
      <c r="O370" s="65"/>
      <c r="P370" s="202">
        <f>O370*H370</f>
        <v>0</v>
      </c>
      <c r="Q370" s="202">
        <v>0</v>
      </c>
      <c r="R370" s="202">
        <f>Q370*H370</f>
        <v>0</v>
      </c>
      <c r="S370" s="202">
        <v>0</v>
      </c>
      <c r="T370" s="203">
        <f>S370*H370</f>
        <v>0</v>
      </c>
      <c r="U370" s="35"/>
      <c r="V370" s="35"/>
      <c r="W370" s="35"/>
      <c r="X370" s="35"/>
      <c r="Y370" s="35"/>
      <c r="Z370" s="35"/>
      <c r="AA370" s="35"/>
      <c r="AB370" s="35"/>
      <c r="AC370" s="35"/>
      <c r="AD370" s="35"/>
      <c r="AE370" s="35"/>
      <c r="AR370" s="204" t="s">
        <v>212</v>
      </c>
      <c r="AT370" s="204" t="s">
        <v>208</v>
      </c>
      <c r="AU370" s="204" t="s">
        <v>82</v>
      </c>
      <c r="AY370" s="18" t="s">
        <v>206</v>
      </c>
      <c r="BE370" s="205">
        <f>IF(N370="základní",J370,0)</f>
        <v>0</v>
      </c>
      <c r="BF370" s="205">
        <f>IF(N370="snížená",J370,0)</f>
        <v>0</v>
      </c>
      <c r="BG370" s="205">
        <f>IF(N370="zákl. přenesená",J370,0)</f>
        <v>0</v>
      </c>
      <c r="BH370" s="205">
        <f>IF(N370="sníž. přenesená",J370,0)</f>
        <v>0</v>
      </c>
      <c r="BI370" s="205">
        <f>IF(N370="nulová",J370,0)</f>
        <v>0</v>
      </c>
      <c r="BJ370" s="18" t="s">
        <v>80</v>
      </c>
      <c r="BK370" s="205">
        <f>ROUND(I370*H370,2)</f>
        <v>0</v>
      </c>
      <c r="BL370" s="18" t="s">
        <v>212</v>
      </c>
      <c r="BM370" s="204" t="s">
        <v>3331</v>
      </c>
    </row>
    <row r="371" spans="1:65" s="2" customFormat="1" ht="19.5">
      <c r="A371" s="35"/>
      <c r="B371" s="36"/>
      <c r="C371" s="37"/>
      <c r="D371" s="208" t="s">
        <v>1104</v>
      </c>
      <c r="E371" s="37"/>
      <c r="F371" s="221" t="s">
        <v>6909</v>
      </c>
      <c r="G371" s="37"/>
      <c r="H371" s="37"/>
      <c r="I371" s="116"/>
      <c r="J371" s="37"/>
      <c r="K371" s="37"/>
      <c r="L371" s="40"/>
      <c r="M371" s="222"/>
      <c r="N371" s="223"/>
      <c r="O371" s="65"/>
      <c r="P371" s="65"/>
      <c r="Q371" s="65"/>
      <c r="R371" s="65"/>
      <c r="S371" s="65"/>
      <c r="T371" s="66"/>
      <c r="U371" s="35"/>
      <c r="V371" s="35"/>
      <c r="W371" s="35"/>
      <c r="X371" s="35"/>
      <c r="Y371" s="35"/>
      <c r="Z371" s="35"/>
      <c r="AA371" s="35"/>
      <c r="AB371" s="35"/>
      <c r="AC371" s="35"/>
      <c r="AD371" s="35"/>
      <c r="AE371" s="35"/>
      <c r="AT371" s="18" t="s">
        <v>1104</v>
      </c>
      <c r="AU371" s="18" t="s">
        <v>82</v>
      </c>
    </row>
    <row r="372" spans="1:65" s="12" customFormat="1" ht="22.9" customHeight="1">
      <c r="B372" s="177"/>
      <c r="C372" s="178"/>
      <c r="D372" s="179" t="s">
        <v>71</v>
      </c>
      <c r="E372" s="191" t="s">
        <v>1510</v>
      </c>
      <c r="F372" s="191" t="s">
        <v>6910</v>
      </c>
      <c r="G372" s="178"/>
      <c r="H372" s="178"/>
      <c r="I372" s="181"/>
      <c r="J372" s="192">
        <f>BK372</f>
        <v>0</v>
      </c>
      <c r="K372" s="178"/>
      <c r="L372" s="183"/>
      <c r="M372" s="184"/>
      <c r="N372" s="185"/>
      <c r="O372" s="185"/>
      <c r="P372" s="186">
        <f>SUM(P373:P410)</f>
        <v>0</v>
      </c>
      <c r="Q372" s="185"/>
      <c r="R372" s="186">
        <f>SUM(R373:R410)</f>
        <v>0</v>
      </c>
      <c r="S372" s="185"/>
      <c r="T372" s="187">
        <f>SUM(T373:T410)</f>
        <v>0</v>
      </c>
      <c r="AR372" s="188" t="s">
        <v>80</v>
      </c>
      <c r="AT372" s="189" t="s">
        <v>71</v>
      </c>
      <c r="AU372" s="189" t="s">
        <v>80</v>
      </c>
      <c r="AY372" s="188" t="s">
        <v>206</v>
      </c>
      <c r="BK372" s="190">
        <f>SUM(BK373:BK410)</f>
        <v>0</v>
      </c>
    </row>
    <row r="373" spans="1:65" s="2" customFormat="1" ht="16.5" customHeight="1">
      <c r="A373" s="35"/>
      <c r="B373" s="36"/>
      <c r="C373" s="193" t="s">
        <v>72</v>
      </c>
      <c r="D373" s="193" t="s">
        <v>208</v>
      </c>
      <c r="E373" s="194" t="s">
        <v>6911</v>
      </c>
      <c r="F373" s="195" t="s">
        <v>6912</v>
      </c>
      <c r="G373" s="196" t="s">
        <v>862</v>
      </c>
      <c r="H373" s="197">
        <v>42</v>
      </c>
      <c r="I373" s="198"/>
      <c r="J373" s="199">
        <f>ROUND(I373*H373,2)</f>
        <v>0</v>
      </c>
      <c r="K373" s="195" t="s">
        <v>19</v>
      </c>
      <c r="L373" s="40"/>
      <c r="M373" s="200" t="s">
        <v>19</v>
      </c>
      <c r="N373" s="201" t="s">
        <v>43</v>
      </c>
      <c r="O373" s="65"/>
      <c r="P373" s="202">
        <f>O373*H373</f>
        <v>0</v>
      </c>
      <c r="Q373" s="202">
        <v>0</v>
      </c>
      <c r="R373" s="202">
        <f>Q373*H373</f>
        <v>0</v>
      </c>
      <c r="S373" s="202">
        <v>0</v>
      </c>
      <c r="T373" s="203">
        <f>S373*H373</f>
        <v>0</v>
      </c>
      <c r="U373" s="35"/>
      <c r="V373" s="35"/>
      <c r="W373" s="35"/>
      <c r="X373" s="35"/>
      <c r="Y373" s="35"/>
      <c r="Z373" s="35"/>
      <c r="AA373" s="35"/>
      <c r="AB373" s="35"/>
      <c r="AC373" s="35"/>
      <c r="AD373" s="35"/>
      <c r="AE373" s="35"/>
      <c r="AR373" s="204" t="s">
        <v>212</v>
      </c>
      <c r="AT373" s="204" t="s">
        <v>208</v>
      </c>
      <c r="AU373" s="204" t="s">
        <v>82</v>
      </c>
      <c r="AY373" s="18" t="s">
        <v>206</v>
      </c>
      <c r="BE373" s="205">
        <f>IF(N373="základní",J373,0)</f>
        <v>0</v>
      </c>
      <c r="BF373" s="205">
        <f>IF(N373="snížená",J373,0)</f>
        <v>0</v>
      </c>
      <c r="BG373" s="205">
        <f>IF(N373="zákl. přenesená",J373,0)</f>
        <v>0</v>
      </c>
      <c r="BH373" s="205">
        <f>IF(N373="sníž. přenesená",J373,0)</f>
        <v>0</v>
      </c>
      <c r="BI373" s="205">
        <f>IF(N373="nulová",J373,0)</f>
        <v>0</v>
      </c>
      <c r="BJ373" s="18" t="s">
        <v>80</v>
      </c>
      <c r="BK373" s="205">
        <f>ROUND(I373*H373,2)</f>
        <v>0</v>
      </c>
      <c r="BL373" s="18" t="s">
        <v>212</v>
      </c>
      <c r="BM373" s="204" t="s">
        <v>3343</v>
      </c>
    </row>
    <row r="374" spans="1:65" s="2" customFormat="1" ht="19.5">
      <c r="A374" s="35"/>
      <c r="B374" s="36"/>
      <c r="C374" s="37"/>
      <c r="D374" s="208" t="s">
        <v>1104</v>
      </c>
      <c r="E374" s="37"/>
      <c r="F374" s="221" t="s">
        <v>6913</v>
      </c>
      <c r="G374" s="37"/>
      <c r="H374" s="37"/>
      <c r="I374" s="116"/>
      <c r="J374" s="37"/>
      <c r="K374" s="37"/>
      <c r="L374" s="40"/>
      <c r="M374" s="222"/>
      <c r="N374" s="223"/>
      <c r="O374" s="65"/>
      <c r="P374" s="65"/>
      <c r="Q374" s="65"/>
      <c r="R374" s="65"/>
      <c r="S374" s="65"/>
      <c r="T374" s="66"/>
      <c r="U374" s="35"/>
      <c r="V374" s="35"/>
      <c r="W374" s="35"/>
      <c r="X374" s="35"/>
      <c r="Y374" s="35"/>
      <c r="Z374" s="35"/>
      <c r="AA374" s="35"/>
      <c r="AB374" s="35"/>
      <c r="AC374" s="35"/>
      <c r="AD374" s="35"/>
      <c r="AE374" s="35"/>
      <c r="AT374" s="18" t="s">
        <v>1104</v>
      </c>
      <c r="AU374" s="18" t="s">
        <v>82</v>
      </c>
    </row>
    <row r="375" spans="1:65" s="2" customFormat="1" ht="16.5" customHeight="1">
      <c r="A375" s="35"/>
      <c r="B375" s="36"/>
      <c r="C375" s="193" t="s">
        <v>72</v>
      </c>
      <c r="D375" s="193" t="s">
        <v>208</v>
      </c>
      <c r="E375" s="194" t="s">
        <v>6914</v>
      </c>
      <c r="F375" s="195" t="s">
        <v>6915</v>
      </c>
      <c r="G375" s="196" t="s">
        <v>862</v>
      </c>
      <c r="H375" s="197">
        <v>27</v>
      </c>
      <c r="I375" s="198"/>
      <c r="J375" s="199">
        <f>ROUND(I375*H375,2)</f>
        <v>0</v>
      </c>
      <c r="K375" s="195" t="s">
        <v>19</v>
      </c>
      <c r="L375" s="40"/>
      <c r="M375" s="200" t="s">
        <v>19</v>
      </c>
      <c r="N375" s="201" t="s">
        <v>43</v>
      </c>
      <c r="O375" s="65"/>
      <c r="P375" s="202">
        <f>O375*H375</f>
        <v>0</v>
      </c>
      <c r="Q375" s="202">
        <v>0</v>
      </c>
      <c r="R375" s="202">
        <f>Q375*H375</f>
        <v>0</v>
      </c>
      <c r="S375" s="202">
        <v>0</v>
      </c>
      <c r="T375" s="203">
        <f>S375*H375</f>
        <v>0</v>
      </c>
      <c r="U375" s="35"/>
      <c r="V375" s="35"/>
      <c r="W375" s="35"/>
      <c r="X375" s="35"/>
      <c r="Y375" s="35"/>
      <c r="Z375" s="35"/>
      <c r="AA375" s="35"/>
      <c r="AB375" s="35"/>
      <c r="AC375" s="35"/>
      <c r="AD375" s="35"/>
      <c r="AE375" s="35"/>
      <c r="AR375" s="204" t="s">
        <v>212</v>
      </c>
      <c r="AT375" s="204" t="s">
        <v>208</v>
      </c>
      <c r="AU375" s="204" t="s">
        <v>82</v>
      </c>
      <c r="AY375" s="18" t="s">
        <v>206</v>
      </c>
      <c r="BE375" s="205">
        <f>IF(N375="základní",J375,0)</f>
        <v>0</v>
      </c>
      <c r="BF375" s="205">
        <f>IF(N375="snížená",J375,0)</f>
        <v>0</v>
      </c>
      <c r="BG375" s="205">
        <f>IF(N375="zákl. přenesená",J375,0)</f>
        <v>0</v>
      </c>
      <c r="BH375" s="205">
        <f>IF(N375="sníž. přenesená",J375,0)</f>
        <v>0</v>
      </c>
      <c r="BI375" s="205">
        <f>IF(N375="nulová",J375,0)</f>
        <v>0</v>
      </c>
      <c r="BJ375" s="18" t="s">
        <v>80</v>
      </c>
      <c r="BK375" s="205">
        <f>ROUND(I375*H375,2)</f>
        <v>0</v>
      </c>
      <c r="BL375" s="18" t="s">
        <v>212</v>
      </c>
      <c r="BM375" s="204" t="s">
        <v>3354</v>
      </c>
    </row>
    <row r="376" spans="1:65" s="2" customFormat="1" ht="19.5">
      <c r="A376" s="35"/>
      <c r="B376" s="36"/>
      <c r="C376" s="37"/>
      <c r="D376" s="208" t="s">
        <v>1104</v>
      </c>
      <c r="E376" s="37"/>
      <c r="F376" s="221" t="s">
        <v>6913</v>
      </c>
      <c r="G376" s="37"/>
      <c r="H376" s="37"/>
      <c r="I376" s="116"/>
      <c r="J376" s="37"/>
      <c r="K376" s="37"/>
      <c r="L376" s="40"/>
      <c r="M376" s="222"/>
      <c r="N376" s="223"/>
      <c r="O376" s="65"/>
      <c r="P376" s="65"/>
      <c r="Q376" s="65"/>
      <c r="R376" s="65"/>
      <c r="S376" s="65"/>
      <c r="T376" s="66"/>
      <c r="U376" s="35"/>
      <c r="V376" s="35"/>
      <c r="W376" s="35"/>
      <c r="X376" s="35"/>
      <c r="Y376" s="35"/>
      <c r="Z376" s="35"/>
      <c r="AA376" s="35"/>
      <c r="AB376" s="35"/>
      <c r="AC376" s="35"/>
      <c r="AD376" s="35"/>
      <c r="AE376" s="35"/>
      <c r="AT376" s="18" t="s">
        <v>1104</v>
      </c>
      <c r="AU376" s="18" t="s">
        <v>82</v>
      </c>
    </row>
    <row r="377" spans="1:65" s="2" customFormat="1" ht="16.5" customHeight="1">
      <c r="A377" s="35"/>
      <c r="B377" s="36"/>
      <c r="C377" s="193" t="s">
        <v>72</v>
      </c>
      <c r="D377" s="193" t="s">
        <v>208</v>
      </c>
      <c r="E377" s="194" t="s">
        <v>6916</v>
      </c>
      <c r="F377" s="195" t="s">
        <v>6917</v>
      </c>
      <c r="G377" s="196" t="s">
        <v>862</v>
      </c>
      <c r="H377" s="197">
        <v>276</v>
      </c>
      <c r="I377" s="198"/>
      <c r="J377" s="199">
        <f>ROUND(I377*H377,2)</f>
        <v>0</v>
      </c>
      <c r="K377" s="195" t="s">
        <v>19</v>
      </c>
      <c r="L377" s="40"/>
      <c r="M377" s="200" t="s">
        <v>19</v>
      </c>
      <c r="N377" s="201" t="s">
        <v>43</v>
      </c>
      <c r="O377" s="65"/>
      <c r="P377" s="202">
        <f>O377*H377</f>
        <v>0</v>
      </c>
      <c r="Q377" s="202">
        <v>0</v>
      </c>
      <c r="R377" s="202">
        <f>Q377*H377</f>
        <v>0</v>
      </c>
      <c r="S377" s="202">
        <v>0</v>
      </c>
      <c r="T377" s="203">
        <f>S377*H377</f>
        <v>0</v>
      </c>
      <c r="U377" s="35"/>
      <c r="V377" s="35"/>
      <c r="W377" s="35"/>
      <c r="X377" s="35"/>
      <c r="Y377" s="35"/>
      <c r="Z377" s="35"/>
      <c r="AA377" s="35"/>
      <c r="AB377" s="35"/>
      <c r="AC377" s="35"/>
      <c r="AD377" s="35"/>
      <c r="AE377" s="35"/>
      <c r="AR377" s="204" t="s">
        <v>212</v>
      </c>
      <c r="AT377" s="204" t="s">
        <v>208</v>
      </c>
      <c r="AU377" s="204" t="s">
        <v>82</v>
      </c>
      <c r="AY377" s="18" t="s">
        <v>206</v>
      </c>
      <c r="BE377" s="205">
        <f>IF(N377="základní",J377,0)</f>
        <v>0</v>
      </c>
      <c r="BF377" s="205">
        <f>IF(N377="snížená",J377,0)</f>
        <v>0</v>
      </c>
      <c r="BG377" s="205">
        <f>IF(N377="zákl. přenesená",J377,0)</f>
        <v>0</v>
      </c>
      <c r="BH377" s="205">
        <f>IF(N377="sníž. přenesená",J377,0)</f>
        <v>0</v>
      </c>
      <c r="BI377" s="205">
        <f>IF(N377="nulová",J377,0)</f>
        <v>0</v>
      </c>
      <c r="BJ377" s="18" t="s">
        <v>80</v>
      </c>
      <c r="BK377" s="205">
        <f>ROUND(I377*H377,2)</f>
        <v>0</v>
      </c>
      <c r="BL377" s="18" t="s">
        <v>212</v>
      </c>
      <c r="BM377" s="204" t="s">
        <v>3365</v>
      </c>
    </row>
    <row r="378" spans="1:65" s="2" customFormat="1" ht="19.5">
      <c r="A378" s="35"/>
      <c r="B378" s="36"/>
      <c r="C378" s="37"/>
      <c r="D378" s="208" t="s">
        <v>1104</v>
      </c>
      <c r="E378" s="37"/>
      <c r="F378" s="221" t="s">
        <v>6913</v>
      </c>
      <c r="G378" s="37"/>
      <c r="H378" s="37"/>
      <c r="I378" s="116"/>
      <c r="J378" s="37"/>
      <c r="K378" s="37"/>
      <c r="L378" s="40"/>
      <c r="M378" s="222"/>
      <c r="N378" s="223"/>
      <c r="O378" s="65"/>
      <c r="P378" s="65"/>
      <c r="Q378" s="65"/>
      <c r="R378" s="65"/>
      <c r="S378" s="65"/>
      <c r="T378" s="66"/>
      <c r="U378" s="35"/>
      <c r="V378" s="35"/>
      <c r="W378" s="35"/>
      <c r="X378" s="35"/>
      <c r="Y378" s="35"/>
      <c r="Z378" s="35"/>
      <c r="AA378" s="35"/>
      <c r="AB378" s="35"/>
      <c r="AC378" s="35"/>
      <c r="AD378" s="35"/>
      <c r="AE378" s="35"/>
      <c r="AT378" s="18" t="s">
        <v>1104</v>
      </c>
      <c r="AU378" s="18" t="s">
        <v>82</v>
      </c>
    </row>
    <row r="379" spans="1:65" s="2" customFormat="1" ht="16.5" customHeight="1">
      <c r="A379" s="35"/>
      <c r="B379" s="36"/>
      <c r="C379" s="193" t="s">
        <v>72</v>
      </c>
      <c r="D379" s="193" t="s">
        <v>208</v>
      </c>
      <c r="E379" s="194" t="s">
        <v>6918</v>
      </c>
      <c r="F379" s="195" t="s">
        <v>6919</v>
      </c>
      <c r="G379" s="196" t="s">
        <v>862</v>
      </c>
      <c r="H379" s="197">
        <v>5</v>
      </c>
      <c r="I379" s="198"/>
      <c r="J379" s="199">
        <f>ROUND(I379*H379,2)</f>
        <v>0</v>
      </c>
      <c r="K379" s="195" t="s">
        <v>19</v>
      </c>
      <c r="L379" s="40"/>
      <c r="M379" s="200" t="s">
        <v>19</v>
      </c>
      <c r="N379" s="201" t="s">
        <v>43</v>
      </c>
      <c r="O379" s="65"/>
      <c r="P379" s="202">
        <f>O379*H379</f>
        <v>0</v>
      </c>
      <c r="Q379" s="202">
        <v>0</v>
      </c>
      <c r="R379" s="202">
        <f>Q379*H379</f>
        <v>0</v>
      </c>
      <c r="S379" s="202">
        <v>0</v>
      </c>
      <c r="T379" s="203">
        <f>S379*H379</f>
        <v>0</v>
      </c>
      <c r="U379" s="35"/>
      <c r="V379" s="35"/>
      <c r="W379" s="35"/>
      <c r="X379" s="35"/>
      <c r="Y379" s="35"/>
      <c r="Z379" s="35"/>
      <c r="AA379" s="35"/>
      <c r="AB379" s="35"/>
      <c r="AC379" s="35"/>
      <c r="AD379" s="35"/>
      <c r="AE379" s="35"/>
      <c r="AR379" s="204" t="s">
        <v>212</v>
      </c>
      <c r="AT379" s="204" t="s">
        <v>208</v>
      </c>
      <c r="AU379" s="204" t="s">
        <v>82</v>
      </c>
      <c r="AY379" s="18" t="s">
        <v>206</v>
      </c>
      <c r="BE379" s="205">
        <f>IF(N379="základní",J379,0)</f>
        <v>0</v>
      </c>
      <c r="BF379" s="205">
        <f>IF(N379="snížená",J379,0)</f>
        <v>0</v>
      </c>
      <c r="BG379" s="205">
        <f>IF(N379="zákl. přenesená",J379,0)</f>
        <v>0</v>
      </c>
      <c r="BH379" s="205">
        <f>IF(N379="sníž. přenesená",J379,0)</f>
        <v>0</v>
      </c>
      <c r="BI379" s="205">
        <f>IF(N379="nulová",J379,0)</f>
        <v>0</v>
      </c>
      <c r="BJ379" s="18" t="s">
        <v>80</v>
      </c>
      <c r="BK379" s="205">
        <f>ROUND(I379*H379,2)</f>
        <v>0</v>
      </c>
      <c r="BL379" s="18" t="s">
        <v>212</v>
      </c>
      <c r="BM379" s="204" t="s">
        <v>3377</v>
      </c>
    </row>
    <row r="380" spans="1:65" s="2" customFormat="1" ht="19.5">
      <c r="A380" s="35"/>
      <c r="B380" s="36"/>
      <c r="C380" s="37"/>
      <c r="D380" s="208" t="s">
        <v>1104</v>
      </c>
      <c r="E380" s="37"/>
      <c r="F380" s="221" t="s">
        <v>6913</v>
      </c>
      <c r="G380" s="37"/>
      <c r="H380" s="37"/>
      <c r="I380" s="116"/>
      <c r="J380" s="37"/>
      <c r="K380" s="37"/>
      <c r="L380" s="40"/>
      <c r="M380" s="222"/>
      <c r="N380" s="223"/>
      <c r="O380" s="65"/>
      <c r="P380" s="65"/>
      <c r="Q380" s="65"/>
      <c r="R380" s="65"/>
      <c r="S380" s="65"/>
      <c r="T380" s="66"/>
      <c r="U380" s="35"/>
      <c r="V380" s="35"/>
      <c r="W380" s="35"/>
      <c r="X380" s="35"/>
      <c r="Y380" s="35"/>
      <c r="Z380" s="35"/>
      <c r="AA380" s="35"/>
      <c r="AB380" s="35"/>
      <c r="AC380" s="35"/>
      <c r="AD380" s="35"/>
      <c r="AE380" s="35"/>
      <c r="AT380" s="18" t="s">
        <v>1104</v>
      </c>
      <c r="AU380" s="18" t="s">
        <v>82</v>
      </c>
    </row>
    <row r="381" spans="1:65" s="2" customFormat="1" ht="16.5" customHeight="1">
      <c r="A381" s="35"/>
      <c r="B381" s="36"/>
      <c r="C381" s="193" t="s">
        <v>72</v>
      </c>
      <c r="D381" s="193" t="s">
        <v>208</v>
      </c>
      <c r="E381" s="194" t="s">
        <v>6920</v>
      </c>
      <c r="F381" s="195" t="s">
        <v>6921</v>
      </c>
      <c r="G381" s="196" t="s">
        <v>862</v>
      </c>
      <c r="H381" s="197">
        <v>24</v>
      </c>
      <c r="I381" s="198"/>
      <c r="J381" s="199">
        <f>ROUND(I381*H381,2)</f>
        <v>0</v>
      </c>
      <c r="K381" s="195" t="s">
        <v>19</v>
      </c>
      <c r="L381" s="40"/>
      <c r="M381" s="200" t="s">
        <v>19</v>
      </c>
      <c r="N381" s="201" t="s">
        <v>43</v>
      </c>
      <c r="O381" s="65"/>
      <c r="P381" s="202">
        <f>O381*H381</f>
        <v>0</v>
      </c>
      <c r="Q381" s="202">
        <v>0</v>
      </c>
      <c r="R381" s="202">
        <f>Q381*H381</f>
        <v>0</v>
      </c>
      <c r="S381" s="202">
        <v>0</v>
      </c>
      <c r="T381" s="203">
        <f>S381*H381</f>
        <v>0</v>
      </c>
      <c r="U381" s="35"/>
      <c r="V381" s="35"/>
      <c r="W381" s="35"/>
      <c r="X381" s="35"/>
      <c r="Y381" s="35"/>
      <c r="Z381" s="35"/>
      <c r="AA381" s="35"/>
      <c r="AB381" s="35"/>
      <c r="AC381" s="35"/>
      <c r="AD381" s="35"/>
      <c r="AE381" s="35"/>
      <c r="AR381" s="204" t="s">
        <v>212</v>
      </c>
      <c r="AT381" s="204" t="s">
        <v>208</v>
      </c>
      <c r="AU381" s="204" t="s">
        <v>82</v>
      </c>
      <c r="AY381" s="18" t="s">
        <v>206</v>
      </c>
      <c r="BE381" s="205">
        <f>IF(N381="základní",J381,0)</f>
        <v>0</v>
      </c>
      <c r="BF381" s="205">
        <f>IF(N381="snížená",J381,0)</f>
        <v>0</v>
      </c>
      <c r="BG381" s="205">
        <f>IF(N381="zákl. přenesená",J381,0)</f>
        <v>0</v>
      </c>
      <c r="BH381" s="205">
        <f>IF(N381="sníž. přenesená",J381,0)</f>
        <v>0</v>
      </c>
      <c r="BI381" s="205">
        <f>IF(N381="nulová",J381,0)</f>
        <v>0</v>
      </c>
      <c r="BJ381" s="18" t="s">
        <v>80</v>
      </c>
      <c r="BK381" s="205">
        <f>ROUND(I381*H381,2)</f>
        <v>0</v>
      </c>
      <c r="BL381" s="18" t="s">
        <v>212</v>
      </c>
      <c r="BM381" s="204" t="s">
        <v>3388</v>
      </c>
    </row>
    <row r="382" spans="1:65" s="2" customFormat="1" ht="19.5">
      <c r="A382" s="35"/>
      <c r="B382" s="36"/>
      <c r="C382" s="37"/>
      <c r="D382" s="208" t="s">
        <v>1104</v>
      </c>
      <c r="E382" s="37"/>
      <c r="F382" s="221" t="s">
        <v>6913</v>
      </c>
      <c r="G382" s="37"/>
      <c r="H382" s="37"/>
      <c r="I382" s="116"/>
      <c r="J382" s="37"/>
      <c r="K382" s="37"/>
      <c r="L382" s="40"/>
      <c r="M382" s="222"/>
      <c r="N382" s="223"/>
      <c r="O382" s="65"/>
      <c r="P382" s="65"/>
      <c r="Q382" s="65"/>
      <c r="R382" s="65"/>
      <c r="S382" s="65"/>
      <c r="T382" s="66"/>
      <c r="U382" s="35"/>
      <c r="V382" s="35"/>
      <c r="W382" s="35"/>
      <c r="X382" s="35"/>
      <c r="Y382" s="35"/>
      <c r="Z382" s="35"/>
      <c r="AA382" s="35"/>
      <c r="AB382" s="35"/>
      <c r="AC382" s="35"/>
      <c r="AD382" s="35"/>
      <c r="AE382" s="35"/>
      <c r="AT382" s="18" t="s">
        <v>1104</v>
      </c>
      <c r="AU382" s="18" t="s">
        <v>82</v>
      </c>
    </row>
    <row r="383" spans="1:65" s="2" customFormat="1" ht="16.5" customHeight="1">
      <c r="A383" s="35"/>
      <c r="B383" s="36"/>
      <c r="C383" s="193" t="s">
        <v>72</v>
      </c>
      <c r="D383" s="193" t="s">
        <v>208</v>
      </c>
      <c r="E383" s="194" t="s">
        <v>6922</v>
      </c>
      <c r="F383" s="195" t="s">
        <v>6923</v>
      </c>
      <c r="G383" s="196" t="s">
        <v>862</v>
      </c>
      <c r="H383" s="197">
        <v>31</v>
      </c>
      <c r="I383" s="198"/>
      <c r="J383" s="199">
        <f>ROUND(I383*H383,2)</f>
        <v>0</v>
      </c>
      <c r="K383" s="195" t="s">
        <v>19</v>
      </c>
      <c r="L383" s="40"/>
      <c r="M383" s="200" t="s">
        <v>19</v>
      </c>
      <c r="N383" s="201" t="s">
        <v>43</v>
      </c>
      <c r="O383" s="65"/>
      <c r="P383" s="202">
        <f>O383*H383</f>
        <v>0</v>
      </c>
      <c r="Q383" s="202">
        <v>0</v>
      </c>
      <c r="R383" s="202">
        <f>Q383*H383</f>
        <v>0</v>
      </c>
      <c r="S383" s="202">
        <v>0</v>
      </c>
      <c r="T383" s="203">
        <f>S383*H383</f>
        <v>0</v>
      </c>
      <c r="U383" s="35"/>
      <c r="V383" s="35"/>
      <c r="W383" s="35"/>
      <c r="X383" s="35"/>
      <c r="Y383" s="35"/>
      <c r="Z383" s="35"/>
      <c r="AA383" s="35"/>
      <c r="AB383" s="35"/>
      <c r="AC383" s="35"/>
      <c r="AD383" s="35"/>
      <c r="AE383" s="35"/>
      <c r="AR383" s="204" t="s">
        <v>212</v>
      </c>
      <c r="AT383" s="204" t="s">
        <v>208</v>
      </c>
      <c r="AU383" s="204" t="s">
        <v>82</v>
      </c>
      <c r="AY383" s="18" t="s">
        <v>206</v>
      </c>
      <c r="BE383" s="205">
        <f>IF(N383="základní",J383,0)</f>
        <v>0</v>
      </c>
      <c r="BF383" s="205">
        <f>IF(N383="snížená",J383,0)</f>
        <v>0</v>
      </c>
      <c r="BG383" s="205">
        <f>IF(N383="zákl. přenesená",J383,0)</f>
        <v>0</v>
      </c>
      <c r="BH383" s="205">
        <f>IF(N383="sníž. přenesená",J383,0)</f>
        <v>0</v>
      </c>
      <c r="BI383" s="205">
        <f>IF(N383="nulová",J383,0)</f>
        <v>0</v>
      </c>
      <c r="BJ383" s="18" t="s">
        <v>80</v>
      </c>
      <c r="BK383" s="205">
        <f>ROUND(I383*H383,2)</f>
        <v>0</v>
      </c>
      <c r="BL383" s="18" t="s">
        <v>212</v>
      </c>
      <c r="BM383" s="204" t="s">
        <v>3400</v>
      </c>
    </row>
    <row r="384" spans="1:65" s="2" customFormat="1" ht="19.5">
      <c r="A384" s="35"/>
      <c r="B384" s="36"/>
      <c r="C384" s="37"/>
      <c r="D384" s="208" t="s">
        <v>1104</v>
      </c>
      <c r="E384" s="37"/>
      <c r="F384" s="221" t="s">
        <v>6913</v>
      </c>
      <c r="G384" s="37"/>
      <c r="H384" s="37"/>
      <c r="I384" s="116"/>
      <c r="J384" s="37"/>
      <c r="K384" s="37"/>
      <c r="L384" s="40"/>
      <c r="M384" s="222"/>
      <c r="N384" s="223"/>
      <c r="O384" s="65"/>
      <c r="P384" s="65"/>
      <c r="Q384" s="65"/>
      <c r="R384" s="65"/>
      <c r="S384" s="65"/>
      <c r="T384" s="66"/>
      <c r="U384" s="35"/>
      <c r="V384" s="35"/>
      <c r="W384" s="35"/>
      <c r="X384" s="35"/>
      <c r="Y384" s="35"/>
      <c r="Z384" s="35"/>
      <c r="AA384" s="35"/>
      <c r="AB384" s="35"/>
      <c r="AC384" s="35"/>
      <c r="AD384" s="35"/>
      <c r="AE384" s="35"/>
      <c r="AT384" s="18" t="s">
        <v>1104</v>
      </c>
      <c r="AU384" s="18" t="s">
        <v>82</v>
      </c>
    </row>
    <row r="385" spans="1:65" s="2" customFormat="1" ht="16.5" customHeight="1">
      <c r="A385" s="35"/>
      <c r="B385" s="36"/>
      <c r="C385" s="193" t="s">
        <v>72</v>
      </c>
      <c r="D385" s="193" t="s">
        <v>208</v>
      </c>
      <c r="E385" s="194" t="s">
        <v>6924</v>
      </c>
      <c r="F385" s="195" t="s">
        <v>6925</v>
      </c>
      <c r="G385" s="196" t="s">
        <v>862</v>
      </c>
      <c r="H385" s="197">
        <v>8</v>
      </c>
      <c r="I385" s="198"/>
      <c r="J385" s="199">
        <f>ROUND(I385*H385,2)</f>
        <v>0</v>
      </c>
      <c r="K385" s="195" t="s">
        <v>19</v>
      </c>
      <c r="L385" s="40"/>
      <c r="M385" s="200" t="s">
        <v>19</v>
      </c>
      <c r="N385" s="201" t="s">
        <v>43</v>
      </c>
      <c r="O385" s="65"/>
      <c r="P385" s="202">
        <f>O385*H385</f>
        <v>0</v>
      </c>
      <c r="Q385" s="202">
        <v>0</v>
      </c>
      <c r="R385" s="202">
        <f>Q385*H385</f>
        <v>0</v>
      </c>
      <c r="S385" s="202">
        <v>0</v>
      </c>
      <c r="T385" s="203">
        <f>S385*H385</f>
        <v>0</v>
      </c>
      <c r="U385" s="35"/>
      <c r="V385" s="35"/>
      <c r="W385" s="35"/>
      <c r="X385" s="35"/>
      <c r="Y385" s="35"/>
      <c r="Z385" s="35"/>
      <c r="AA385" s="35"/>
      <c r="AB385" s="35"/>
      <c r="AC385" s="35"/>
      <c r="AD385" s="35"/>
      <c r="AE385" s="35"/>
      <c r="AR385" s="204" t="s">
        <v>212</v>
      </c>
      <c r="AT385" s="204" t="s">
        <v>208</v>
      </c>
      <c r="AU385" s="204" t="s">
        <v>82</v>
      </c>
      <c r="AY385" s="18" t="s">
        <v>206</v>
      </c>
      <c r="BE385" s="205">
        <f>IF(N385="základní",J385,0)</f>
        <v>0</v>
      </c>
      <c r="BF385" s="205">
        <f>IF(N385="snížená",J385,0)</f>
        <v>0</v>
      </c>
      <c r="BG385" s="205">
        <f>IF(N385="zákl. přenesená",J385,0)</f>
        <v>0</v>
      </c>
      <c r="BH385" s="205">
        <f>IF(N385="sníž. přenesená",J385,0)</f>
        <v>0</v>
      </c>
      <c r="BI385" s="205">
        <f>IF(N385="nulová",J385,0)</f>
        <v>0</v>
      </c>
      <c r="BJ385" s="18" t="s">
        <v>80</v>
      </c>
      <c r="BK385" s="205">
        <f>ROUND(I385*H385,2)</f>
        <v>0</v>
      </c>
      <c r="BL385" s="18" t="s">
        <v>212</v>
      </c>
      <c r="BM385" s="204" t="s">
        <v>3411</v>
      </c>
    </row>
    <row r="386" spans="1:65" s="2" customFormat="1" ht="19.5">
      <c r="A386" s="35"/>
      <c r="B386" s="36"/>
      <c r="C386" s="37"/>
      <c r="D386" s="208" t="s">
        <v>1104</v>
      </c>
      <c r="E386" s="37"/>
      <c r="F386" s="221" t="s">
        <v>6913</v>
      </c>
      <c r="G386" s="37"/>
      <c r="H386" s="37"/>
      <c r="I386" s="116"/>
      <c r="J386" s="37"/>
      <c r="K386" s="37"/>
      <c r="L386" s="40"/>
      <c r="M386" s="222"/>
      <c r="N386" s="223"/>
      <c r="O386" s="65"/>
      <c r="P386" s="65"/>
      <c r="Q386" s="65"/>
      <c r="R386" s="65"/>
      <c r="S386" s="65"/>
      <c r="T386" s="66"/>
      <c r="U386" s="35"/>
      <c r="V386" s="35"/>
      <c r="W386" s="35"/>
      <c r="X386" s="35"/>
      <c r="Y386" s="35"/>
      <c r="Z386" s="35"/>
      <c r="AA386" s="35"/>
      <c r="AB386" s="35"/>
      <c r="AC386" s="35"/>
      <c r="AD386" s="35"/>
      <c r="AE386" s="35"/>
      <c r="AT386" s="18" t="s">
        <v>1104</v>
      </c>
      <c r="AU386" s="18" t="s">
        <v>82</v>
      </c>
    </row>
    <row r="387" spans="1:65" s="2" customFormat="1" ht="16.5" customHeight="1">
      <c r="A387" s="35"/>
      <c r="B387" s="36"/>
      <c r="C387" s="193" t="s">
        <v>72</v>
      </c>
      <c r="D387" s="193" t="s">
        <v>208</v>
      </c>
      <c r="E387" s="194" t="s">
        <v>6926</v>
      </c>
      <c r="F387" s="195" t="s">
        <v>6927</v>
      </c>
      <c r="G387" s="196" t="s">
        <v>862</v>
      </c>
      <c r="H387" s="197">
        <v>18</v>
      </c>
      <c r="I387" s="198"/>
      <c r="J387" s="199">
        <f>ROUND(I387*H387,2)</f>
        <v>0</v>
      </c>
      <c r="K387" s="195" t="s">
        <v>19</v>
      </c>
      <c r="L387" s="40"/>
      <c r="M387" s="200" t="s">
        <v>19</v>
      </c>
      <c r="N387" s="201" t="s">
        <v>43</v>
      </c>
      <c r="O387" s="65"/>
      <c r="P387" s="202">
        <f>O387*H387</f>
        <v>0</v>
      </c>
      <c r="Q387" s="202">
        <v>0</v>
      </c>
      <c r="R387" s="202">
        <f>Q387*H387</f>
        <v>0</v>
      </c>
      <c r="S387" s="202">
        <v>0</v>
      </c>
      <c r="T387" s="203">
        <f>S387*H387</f>
        <v>0</v>
      </c>
      <c r="U387" s="35"/>
      <c r="V387" s="35"/>
      <c r="W387" s="35"/>
      <c r="X387" s="35"/>
      <c r="Y387" s="35"/>
      <c r="Z387" s="35"/>
      <c r="AA387" s="35"/>
      <c r="AB387" s="35"/>
      <c r="AC387" s="35"/>
      <c r="AD387" s="35"/>
      <c r="AE387" s="35"/>
      <c r="AR387" s="204" t="s">
        <v>212</v>
      </c>
      <c r="AT387" s="204" t="s">
        <v>208</v>
      </c>
      <c r="AU387" s="204" t="s">
        <v>82</v>
      </c>
      <c r="AY387" s="18" t="s">
        <v>206</v>
      </c>
      <c r="BE387" s="205">
        <f>IF(N387="základní",J387,0)</f>
        <v>0</v>
      </c>
      <c r="BF387" s="205">
        <f>IF(N387="snížená",J387,0)</f>
        <v>0</v>
      </c>
      <c r="BG387" s="205">
        <f>IF(N387="zákl. přenesená",J387,0)</f>
        <v>0</v>
      </c>
      <c r="BH387" s="205">
        <f>IF(N387="sníž. přenesená",J387,0)</f>
        <v>0</v>
      </c>
      <c r="BI387" s="205">
        <f>IF(N387="nulová",J387,0)</f>
        <v>0</v>
      </c>
      <c r="BJ387" s="18" t="s">
        <v>80</v>
      </c>
      <c r="BK387" s="205">
        <f>ROUND(I387*H387,2)</f>
        <v>0</v>
      </c>
      <c r="BL387" s="18" t="s">
        <v>212</v>
      </c>
      <c r="BM387" s="204" t="s">
        <v>3420</v>
      </c>
    </row>
    <row r="388" spans="1:65" s="2" customFormat="1" ht="19.5">
      <c r="A388" s="35"/>
      <c r="B388" s="36"/>
      <c r="C388" s="37"/>
      <c r="D388" s="208" t="s">
        <v>1104</v>
      </c>
      <c r="E388" s="37"/>
      <c r="F388" s="221" t="s">
        <v>6913</v>
      </c>
      <c r="G388" s="37"/>
      <c r="H388" s="37"/>
      <c r="I388" s="116"/>
      <c r="J388" s="37"/>
      <c r="K388" s="37"/>
      <c r="L388" s="40"/>
      <c r="M388" s="222"/>
      <c r="N388" s="223"/>
      <c r="O388" s="65"/>
      <c r="P388" s="65"/>
      <c r="Q388" s="65"/>
      <c r="R388" s="65"/>
      <c r="S388" s="65"/>
      <c r="T388" s="66"/>
      <c r="U388" s="35"/>
      <c r="V388" s="35"/>
      <c r="W388" s="35"/>
      <c r="X388" s="35"/>
      <c r="Y388" s="35"/>
      <c r="Z388" s="35"/>
      <c r="AA388" s="35"/>
      <c r="AB388" s="35"/>
      <c r="AC388" s="35"/>
      <c r="AD388" s="35"/>
      <c r="AE388" s="35"/>
      <c r="AT388" s="18" t="s">
        <v>1104</v>
      </c>
      <c r="AU388" s="18" t="s">
        <v>82</v>
      </c>
    </row>
    <row r="389" spans="1:65" s="2" customFormat="1" ht="16.5" customHeight="1">
      <c r="A389" s="35"/>
      <c r="B389" s="36"/>
      <c r="C389" s="193" t="s">
        <v>72</v>
      </c>
      <c r="D389" s="193" t="s">
        <v>208</v>
      </c>
      <c r="E389" s="194" t="s">
        <v>6928</v>
      </c>
      <c r="F389" s="195" t="s">
        <v>6929</v>
      </c>
      <c r="G389" s="196" t="s">
        <v>862</v>
      </c>
      <c r="H389" s="197">
        <v>4</v>
      </c>
      <c r="I389" s="198"/>
      <c r="J389" s="199">
        <f>ROUND(I389*H389,2)</f>
        <v>0</v>
      </c>
      <c r="K389" s="195" t="s">
        <v>19</v>
      </c>
      <c r="L389" s="40"/>
      <c r="M389" s="200" t="s">
        <v>19</v>
      </c>
      <c r="N389" s="201" t="s">
        <v>43</v>
      </c>
      <c r="O389" s="65"/>
      <c r="P389" s="202">
        <f>O389*H389</f>
        <v>0</v>
      </c>
      <c r="Q389" s="202">
        <v>0</v>
      </c>
      <c r="R389" s="202">
        <f>Q389*H389</f>
        <v>0</v>
      </c>
      <c r="S389" s="202">
        <v>0</v>
      </c>
      <c r="T389" s="203">
        <f>S389*H389</f>
        <v>0</v>
      </c>
      <c r="U389" s="35"/>
      <c r="V389" s="35"/>
      <c r="W389" s="35"/>
      <c r="X389" s="35"/>
      <c r="Y389" s="35"/>
      <c r="Z389" s="35"/>
      <c r="AA389" s="35"/>
      <c r="AB389" s="35"/>
      <c r="AC389" s="35"/>
      <c r="AD389" s="35"/>
      <c r="AE389" s="35"/>
      <c r="AR389" s="204" t="s">
        <v>212</v>
      </c>
      <c r="AT389" s="204" t="s">
        <v>208</v>
      </c>
      <c r="AU389" s="204" t="s">
        <v>82</v>
      </c>
      <c r="AY389" s="18" t="s">
        <v>206</v>
      </c>
      <c r="BE389" s="205">
        <f>IF(N389="základní",J389,0)</f>
        <v>0</v>
      </c>
      <c r="BF389" s="205">
        <f>IF(N389="snížená",J389,0)</f>
        <v>0</v>
      </c>
      <c r="BG389" s="205">
        <f>IF(N389="zákl. přenesená",J389,0)</f>
        <v>0</v>
      </c>
      <c r="BH389" s="205">
        <f>IF(N389="sníž. přenesená",J389,0)</f>
        <v>0</v>
      </c>
      <c r="BI389" s="205">
        <f>IF(N389="nulová",J389,0)</f>
        <v>0</v>
      </c>
      <c r="BJ389" s="18" t="s">
        <v>80</v>
      </c>
      <c r="BK389" s="205">
        <f>ROUND(I389*H389,2)</f>
        <v>0</v>
      </c>
      <c r="BL389" s="18" t="s">
        <v>212</v>
      </c>
      <c r="BM389" s="204" t="s">
        <v>3430</v>
      </c>
    </row>
    <row r="390" spans="1:65" s="2" customFormat="1" ht="19.5">
      <c r="A390" s="35"/>
      <c r="B390" s="36"/>
      <c r="C390" s="37"/>
      <c r="D390" s="208" t="s">
        <v>1104</v>
      </c>
      <c r="E390" s="37"/>
      <c r="F390" s="221" t="s">
        <v>6913</v>
      </c>
      <c r="G390" s="37"/>
      <c r="H390" s="37"/>
      <c r="I390" s="116"/>
      <c r="J390" s="37"/>
      <c r="K390" s="37"/>
      <c r="L390" s="40"/>
      <c r="M390" s="222"/>
      <c r="N390" s="223"/>
      <c r="O390" s="65"/>
      <c r="P390" s="65"/>
      <c r="Q390" s="65"/>
      <c r="R390" s="65"/>
      <c r="S390" s="65"/>
      <c r="T390" s="66"/>
      <c r="U390" s="35"/>
      <c r="V390" s="35"/>
      <c r="W390" s="35"/>
      <c r="X390" s="35"/>
      <c r="Y390" s="35"/>
      <c r="Z390" s="35"/>
      <c r="AA390" s="35"/>
      <c r="AB390" s="35"/>
      <c r="AC390" s="35"/>
      <c r="AD390" s="35"/>
      <c r="AE390" s="35"/>
      <c r="AT390" s="18" t="s">
        <v>1104</v>
      </c>
      <c r="AU390" s="18" t="s">
        <v>82</v>
      </c>
    </row>
    <row r="391" spans="1:65" s="2" customFormat="1" ht="16.5" customHeight="1">
      <c r="A391" s="35"/>
      <c r="B391" s="36"/>
      <c r="C391" s="193" t="s">
        <v>72</v>
      </c>
      <c r="D391" s="193" t="s">
        <v>208</v>
      </c>
      <c r="E391" s="194" t="s">
        <v>6930</v>
      </c>
      <c r="F391" s="195" t="s">
        <v>6931</v>
      </c>
      <c r="G391" s="196" t="s">
        <v>862</v>
      </c>
      <c r="H391" s="197">
        <v>1</v>
      </c>
      <c r="I391" s="198"/>
      <c r="J391" s="199">
        <f>ROUND(I391*H391,2)</f>
        <v>0</v>
      </c>
      <c r="K391" s="195" t="s">
        <v>19</v>
      </c>
      <c r="L391" s="40"/>
      <c r="M391" s="200" t="s">
        <v>19</v>
      </c>
      <c r="N391" s="201" t="s">
        <v>43</v>
      </c>
      <c r="O391" s="65"/>
      <c r="P391" s="202">
        <f>O391*H391</f>
        <v>0</v>
      </c>
      <c r="Q391" s="202">
        <v>0</v>
      </c>
      <c r="R391" s="202">
        <f>Q391*H391</f>
        <v>0</v>
      </c>
      <c r="S391" s="202">
        <v>0</v>
      </c>
      <c r="T391" s="203">
        <f>S391*H391</f>
        <v>0</v>
      </c>
      <c r="U391" s="35"/>
      <c r="V391" s="35"/>
      <c r="W391" s="35"/>
      <c r="X391" s="35"/>
      <c r="Y391" s="35"/>
      <c r="Z391" s="35"/>
      <c r="AA391" s="35"/>
      <c r="AB391" s="35"/>
      <c r="AC391" s="35"/>
      <c r="AD391" s="35"/>
      <c r="AE391" s="35"/>
      <c r="AR391" s="204" t="s">
        <v>212</v>
      </c>
      <c r="AT391" s="204" t="s">
        <v>208</v>
      </c>
      <c r="AU391" s="204" t="s">
        <v>82</v>
      </c>
      <c r="AY391" s="18" t="s">
        <v>206</v>
      </c>
      <c r="BE391" s="205">
        <f>IF(N391="základní",J391,0)</f>
        <v>0</v>
      </c>
      <c r="BF391" s="205">
        <f>IF(N391="snížená",J391,0)</f>
        <v>0</v>
      </c>
      <c r="BG391" s="205">
        <f>IF(N391="zákl. přenesená",J391,0)</f>
        <v>0</v>
      </c>
      <c r="BH391" s="205">
        <f>IF(N391="sníž. přenesená",J391,0)</f>
        <v>0</v>
      </c>
      <c r="BI391" s="205">
        <f>IF(N391="nulová",J391,0)</f>
        <v>0</v>
      </c>
      <c r="BJ391" s="18" t="s">
        <v>80</v>
      </c>
      <c r="BK391" s="205">
        <f>ROUND(I391*H391,2)</f>
        <v>0</v>
      </c>
      <c r="BL391" s="18" t="s">
        <v>212</v>
      </c>
      <c r="BM391" s="204" t="s">
        <v>3440</v>
      </c>
    </row>
    <row r="392" spans="1:65" s="2" customFormat="1" ht="19.5">
      <c r="A392" s="35"/>
      <c r="B392" s="36"/>
      <c r="C392" s="37"/>
      <c r="D392" s="208" t="s">
        <v>1104</v>
      </c>
      <c r="E392" s="37"/>
      <c r="F392" s="221" t="s">
        <v>6913</v>
      </c>
      <c r="G392" s="37"/>
      <c r="H392" s="37"/>
      <c r="I392" s="116"/>
      <c r="J392" s="37"/>
      <c r="K392" s="37"/>
      <c r="L392" s="40"/>
      <c r="M392" s="222"/>
      <c r="N392" s="223"/>
      <c r="O392" s="65"/>
      <c r="P392" s="65"/>
      <c r="Q392" s="65"/>
      <c r="R392" s="65"/>
      <c r="S392" s="65"/>
      <c r="T392" s="66"/>
      <c r="U392" s="35"/>
      <c r="V392" s="35"/>
      <c r="W392" s="35"/>
      <c r="X392" s="35"/>
      <c r="Y392" s="35"/>
      <c r="Z392" s="35"/>
      <c r="AA392" s="35"/>
      <c r="AB392" s="35"/>
      <c r="AC392" s="35"/>
      <c r="AD392" s="35"/>
      <c r="AE392" s="35"/>
      <c r="AT392" s="18" t="s">
        <v>1104</v>
      </c>
      <c r="AU392" s="18" t="s">
        <v>82</v>
      </c>
    </row>
    <row r="393" spans="1:65" s="2" customFormat="1" ht="16.5" customHeight="1">
      <c r="A393" s="35"/>
      <c r="B393" s="36"/>
      <c r="C393" s="193" t="s">
        <v>72</v>
      </c>
      <c r="D393" s="193" t="s">
        <v>208</v>
      </c>
      <c r="E393" s="194" t="s">
        <v>6932</v>
      </c>
      <c r="F393" s="195" t="s">
        <v>6933</v>
      </c>
      <c r="G393" s="196" t="s">
        <v>862</v>
      </c>
      <c r="H393" s="197">
        <v>21</v>
      </c>
      <c r="I393" s="198"/>
      <c r="J393" s="199">
        <f>ROUND(I393*H393,2)</f>
        <v>0</v>
      </c>
      <c r="K393" s="195" t="s">
        <v>19</v>
      </c>
      <c r="L393" s="40"/>
      <c r="M393" s="200" t="s">
        <v>19</v>
      </c>
      <c r="N393" s="201" t="s">
        <v>43</v>
      </c>
      <c r="O393" s="65"/>
      <c r="P393" s="202">
        <f>O393*H393</f>
        <v>0</v>
      </c>
      <c r="Q393" s="202">
        <v>0</v>
      </c>
      <c r="R393" s="202">
        <f>Q393*H393</f>
        <v>0</v>
      </c>
      <c r="S393" s="202">
        <v>0</v>
      </c>
      <c r="T393" s="203">
        <f>S393*H393</f>
        <v>0</v>
      </c>
      <c r="U393" s="35"/>
      <c r="V393" s="35"/>
      <c r="W393" s="35"/>
      <c r="X393" s="35"/>
      <c r="Y393" s="35"/>
      <c r="Z393" s="35"/>
      <c r="AA393" s="35"/>
      <c r="AB393" s="35"/>
      <c r="AC393" s="35"/>
      <c r="AD393" s="35"/>
      <c r="AE393" s="35"/>
      <c r="AR393" s="204" t="s">
        <v>212</v>
      </c>
      <c r="AT393" s="204" t="s">
        <v>208</v>
      </c>
      <c r="AU393" s="204" t="s">
        <v>82</v>
      </c>
      <c r="AY393" s="18" t="s">
        <v>206</v>
      </c>
      <c r="BE393" s="205">
        <f>IF(N393="základní",J393,0)</f>
        <v>0</v>
      </c>
      <c r="BF393" s="205">
        <f>IF(N393="snížená",J393,0)</f>
        <v>0</v>
      </c>
      <c r="BG393" s="205">
        <f>IF(N393="zákl. přenesená",J393,0)</f>
        <v>0</v>
      </c>
      <c r="BH393" s="205">
        <f>IF(N393="sníž. přenesená",J393,0)</f>
        <v>0</v>
      </c>
      <c r="BI393" s="205">
        <f>IF(N393="nulová",J393,0)</f>
        <v>0</v>
      </c>
      <c r="BJ393" s="18" t="s">
        <v>80</v>
      </c>
      <c r="BK393" s="205">
        <f>ROUND(I393*H393,2)</f>
        <v>0</v>
      </c>
      <c r="BL393" s="18" t="s">
        <v>212</v>
      </c>
      <c r="BM393" s="204" t="s">
        <v>3449</v>
      </c>
    </row>
    <row r="394" spans="1:65" s="2" customFormat="1" ht="19.5">
      <c r="A394" s="35"/>
      <c r="B394" s="36"/>
      <c r="C394" s="37"/>
      <c r="D394" s="208" t="s">
        <v>1104</v>
      </c>
      <c r="E394" s="37"/>
      <c r="F394" s="221" t="s">
        <v>6913</v>
      </c>
      <c r="G394" s="37"/>
      <c r="H394" s="37"/>
      <c r="I394" s="116"/>
      <c r="J394" s="37"/>
      <c r="K394" s="37"/>
      <c r="L394" s="40"/>
      <c r="M394" s="222"/>
      <c r="N394" s="223"/>
      <c r="O394" s="65"/>
      <c r="P394" s="65"/>
      <c r="Q394" s="65"/>
      <c r="R394" s="65"/>
      <c r="S394" s="65"/>
      <c r="T394" s="66"/>
      <c r="U394" s="35"/>
      <c r="V394" s="35"/>
      <c r="W394" s="35"/>
      <c r="X394" s="35"/>
      <c r="Y394" s="35"/>
      <c r="Z394" s="35"/>
      <c r="AA394" s="35"/>
      <c r="AB394" s="35"/>
      <c r="AC394" s="35"/>
      <c r="AD394" s="35"/>
      <c r="AE394" s="35"/>
      <c r="AT394" s="18" t="s">
        <v>1104</v>
      </c>
      <c r="AU394" s="18" t="s">
        <v>82</v>
      </c>
    </row>
    <row r="395" spans="1:65" s="2" customFormat="1" ht="16.5" customHeight="1">
      <c r="A395" s="35"/>
      <c r="B395" s="36"/>
      <c r="C395" s="193" t="s">
        <v>72</v>
      </c>
      <c r="D395" s="193" t="s">
        <v>208</v>
      </c>
      <c r="E395" s="194" t="s">
        <v>6934</v>
      </c>
      <c r="F395" s="195" t="s">
        <v>6935</v>
      </c>
      <c r="G395" s="196" t="s">
        <v>862</v>
      </c>
      <c r="H395" s="197">
        <v>14</v>
      </c>
      <c r="I395" s="198"/>
      <c r="J395" s="199">
        <f>ROUND(I395*H395,2)</f>
        <v>0</v>
      </c>
      <c r="K395" s="195" t="s">
        <v>19</v>
      </c>
      <c r="L395" s="40"/>
      <c r="M395" s="200" t="s">
        <v>19</v>
      </c>
      <c r="N395" s="201" t="s">
        <v>43</v>
      </c>
      <c r="O395" s="65"/>
      <c r="P395" s="202">
        <f>O395*H395</f>
        <v>0</v>
      </c>
      <c r="Q395" s="202">
        <v>0</v>
      </c>
      <c r="R395" s="202">
        <f>Q395*H395</f>
        <v>0</v>
      </c>
      <c r="S395" s="202">
        <v>0</v>
      </c>
      <c r="T395" s="203">
        <f>S395*H395</f>
        <v>0</v>
      </c>
      <c r="U395" s="35"/>
      <c r="V395" s="35"/>
      <c r="W395" s="35"/>
      <c r="X395" s="35"/>
      <c r="Y395" s="35"/>
      <c r="Z395" s="35"/>
      <c r="AA395" s="35"/>
      <c r="AB395" s="35"/>
      <c r="AC395" s="35"/>
      <c r="AD395" s="35"/>
      <c r="AE395" s="35"/>
      <c r="AR395" s="204" t="s">
        <v>212</v>
      </c>
      <c r="AT395" s="204" t="s">
        <v>208</v>
      </c>
      <c r="AU395" s="204" t="s">
        <v>82</v>
      </c>
      <c r="AY395" s="18" t="s">
        <v>206</v>
      </c>
      <c r="BE395" s="205">
        <f>IF(N395="základní",J395,0)</f>
        <v>0</v>
      </c>
      <c r="BF395" s="205">
        <f>IF(N395="snížená",J395,0)</f>
        <v>0</v>
      </c>
      <c r="BG395" s="205">
        <f>IF(N395="zákl. přenesená",J395,0)</f>
        <v>0</v>
      </c>
      <c r="BH395" s="205">
        <f>IF(N395="sníž. přenesená",J395,0)</f>
        <v>0</v>
      </c>
      <c r="BI395" s="205">
        <f>IF(N395="nulová",J395,0)</f>
        <v>0</v>
      </c>
      <c r="BJ395" s="18" t="s">
        <v>80</v>
      </c>
      <c r="BK395" s="205">
        <f>ROUND(I395*H395,2)</f>
        <v>0</v>
      </c>
      <c r="BL395" s="18" t="s">
        <v>212</v>
      </c>
      <c r="BM395" s="204" t="s">
        <v>3465</v>
      </c>
    </row>
    <row r="396" spans="1:65" s="2" customFormat="1" ht="19.5">
      <c r="A396" s="35"/>
      <c r="B396" s="36"/>
      <c r="C396" s="37"/>
      <c r="D396" s="208" t="s">
        <v>1104</v>
      </c>
      <c r="E396" s="37"/>
      <c r="F396" s="221" t="s">
        <v>6913</v>
      </c>
      <c r="G396" s="37"/>
      <c r="H396" s="37"/>
      <c r="I396" s="116"/>
      <c r="J396" s="37"/>
      <c r="K396" s="37"/>
      <c r="L396" s="40"/>
      <c r="M396" s="222"/>
      <c r="N396" s="223"/>
      <c r="O396" s="65"/>
      <c r="P396" s="65"/>
      <c r="Q396" s="65"/>
      <c r="R396" s="65"/>
      <c r="S396" s="65"/>
      <c r="T396" s="66"/>
      <c r="U396" s="35"/>
      <c r="V396" s="35"/>
      <c r="W396" s="35"/>
      <c r="X396" s="35"/>
      <c r="Y396" s="35"/>
      <c r="Z396" s="35"/>
      <c r="AA396" s="35"/>
      <c r="AB396" s="35"/>
      <c r="AC396" s="35"/>
      <c r="AD396" s="35"/>
      <c r="AE396" s="35"/>
      <c r="AT396" s="18" t="s">
        <v>1104</v>
      </c>
      <c r="AU396" s="18" t="s">
        <v>82</v>
      </c>
    </row>
    <row r="397" spans="1:65" s="2" customFormat="1" ht="16.5" customHeight="1">
      <c r="A397" s="35"/>
      <c r="B397" s="36"/>
      <c r="C397" s="193" t="s">
        <v>72</v>
      </c>
      <c r="D397" s="193" t="s">
        <v>208</v>
      </c>
      <c r="E397" s="194" t="s">
        <v>6936</v>
      </c>
      <c r="F397" s="195" t="s">
        <v>6937</v>
      </c>
      <c r="G397" s="196" t="s">
        <v>862</v>
      </c>
      <c r="H397" s="197">
        <v>619</v>
      </c>
      <c r="I397" s="198"/>
      <c r="J397" s="199">
        <f>ROUND(I397*H397,2)</f>
        <v>0</v>
      </c>
      <c r="K397" s="195" t="s">
        <v>19</v>
      </c>
      <c r="L397" s="40"/>
      <c r="M397" s="200" t="s">
        <v>19</v>
      </c>
      <c r="N397" s="201" t="s">
        <v>43</v>
      </c>
      <c r="O397" s="65"/>
      <c r="P397" s="202">
        <f>O397*H397</f>
        <v>0</v>
      </c>
      <c r="Q397" s="202">
        <v>0</v>
      </c>
      <c r="R397" s="202">
        <f>Q397*H397</f>
        <v>0</v>
      </c>
      <c r="S397" s="202">
        <v>0</v>
      </c>
      <c r="T397" s="203">
        <f>S397*H397</f>
        <v>0</v>
      </c>
      <c r="U397" s="35"/>
      <c r="V397" s="35"/>
      <c r="W397" s="35"/>
      <c r="X397" s="35"/>
      <c r="Y397" s="35"/>
      <c r="Z397" s="35"/>
      <c r="AA397" s="35"/>
      <c r="AB397" s="35"/>
      <c r="AC397" s="35"/>
      <c r="AD397" s="35"/>
      <c r="AE397" s="35"/>
      <c r="AR397" s="204" t="s">
        <v>212</v>
      </c>
      <c r="AT397" s="204" t="s">
        <v>208</v>
      </c>
      <c r="AU397" s="204" t="s">
        <v>82</v>
      </c>
      <c r="AY397" s="18" t="s">
        <v>206</v>
      </c>
      <c r="BE397" s="205">
        <f>IF(N397="základní",J397,0)</f>
        <v>0</v>
      </c>
      <c r="BF397" s="205">
        <f>IF(N397="snížená",J397,0)</f>
        <v>0</v>
      </c>
      <c r="BG397" s="205">
        <f>IF(N397="zákl. přenesená",J397,0)</f>
        <v>0</v>
      </c>
      <c r="BH397" s="205">
        <f>IF(N397="sníž. přenesená",J397,0)</f>
        <v>0</v>
      </c>
      <c r="BI397" s="205">
        <f>IF(N397="nulová",J397,0)</f>
        <v>0</v>
      </c>
      <c r="BJ397" s="18" t="s">
        <v>80</v>
      </c>
      <c r="BK397" s="205">
        <f>ROUND(I397*H397,2)</f>
        <v>0</v>
      </c>
      <c r="BL397" s="18" t="s">
        <v>212</v>
      </c>
      <c r="BM397" s="204" t="s">
        <v>3479</v>
      </c>
    </row>
    <row r="398" spans="1:65" s="2" customFormat="1" ht="19.5">
      <c r="A398" s="35"/>
      <c r="B398" s="36"/>
      <c r="C398" s="37"/>
      <c r="D398" s="208" t="s">
        <v>1104</v>
      </c>
      <c r="E398" s="37"/>
      <c r="F398" s="221" t="s">
        <v>6913</v>
      </c>
      <c r="G398" s="37"/>
      <c r="H398" s="37"/>
      <c r="I398" s="116"/>
      <c r="J398" s="37"/>
      <c r="K398" s="37"/>
      <c r="L398" s="40"/>
      <c r="M398" s="222"/>
      <c r="N398" s="223"/>
      <c r="O398" s="65"/>
      <c r="P398" s="65"/>
      <c r="Q398" s="65"/>
      <c r="R398" s="65"/>
      <c r="S398" s="65"/>
      <c r="T398" s="66"/>
      <c r="U398" s="35"/>
      <c r="V398" s="35"/>
      <c r="W398" s="35"/>
      <c r="X398" s="35"/>
      <c r="Y398" s="35"/>
      <c r="Z398" s="35"/>
      <c r="AA398" s="35"/>
      <c r="AB398" s="35"/>
      <c r="AC398" s="35"/>
      <c r="AD398" s="35"/>
      <c r="AE398" s="35"/>
      <c r="AT398" s="18" t="s">
        <v>1104</v>
      </c>
      <c r="AU398" s="18" t="s">
        <v>82</v>
      </c>
    </row>
    <row r="399" spans="1:65" s="2" customFormat="1" ht="16.5" customHeight="1">
      <c r="A399" s="35"/>
      <c r="B399" s="36"/>
      <c r="C399" s="193" t="s">
        <v>72</v>
      </c>
      <c r="D399" s="193" t="s">
        <v>208</v>
      </c>
      <c r="E399" s="194" t="s">
        <v>6938</v>
      </c>
      <c r="F399" s="195" t="s">
        <v>6939</v>
      </c>
      <c r="G399" s="196" t="s">
        <v>862</v>
      </c>
      <c r="H399" s="197">
        <v>40</v>
      </c>
      <c r="I399" s="198"/>
      <c r="J399" s="199">
        <f>ROUND(I399*H399,2)</f>
        <v>0</v>
      </c>
      <c r="K399" s="195" t="s">
        <v>19</v>
      </c>
      <c r="L399" s="40"/>
      <c r="M399" s="200" t="s">
        <v>19</v>
      </c>
      <c r="N399" s="201" t="s">
        <v>43</v>
      </c>
      <c r="O399" s="65"/>
      <c r="P399" s="202">
        <f>O399*H399</f>
        <v>0</v>
      </c>
      <c r="Q399" s="202">
        <v>0</v>
      </c>
      <c r="R399" s="202">
        <f>Q399*H399</f>
        <v>0</v>
      </c>
      <c r="S399" s="202">
        <v>0</v>
      </c>
      <c r="T399" s="203">
        <f>S399*H399</f>
        <v>0</v>
      </c>
      <c r="U399" s="35"/>
      <c r="V399" s="35"/>
      <c r="W399" s="35"/>
      <c r="X399" s="35"/>
      <c r="Y399" s="35"/>
      <c r="Z399" s="35"/>
      <c r="AA399" s="35"/>
      <c r="AB399" s="35"/>
      <c r="AC399" s="35"/>
      <c r="AD399" s="35"/>
      <c r="AE399" s="35"/>
      <c r="AR399" s="204" t="s">
        <v>212</v>
      </c>
      <c r="AT399" s="204" t="s">
        <v>208</v>
      </c>
      <c r="AU399" s="204" t="s">
        <v>82</v>
      </c>
      <c r="AY399" s="18" t="s">
        <v>206</v>
      </c>
      <c r="BE399" s="205">
        <f>IF(N399="základní",J399,0)</f>
        <v>0</v>
      </c>
      <c r="BF399" s="205">
        <f>IF(N399="snížená",J399,0)</f>
        <v>0</v>
      </c>
      <c r="BG399" s="205">
        <f>IF(N399="zákl. přenesená",J399,0)</f>
        <v>0</v>
      </c>
      <c r="BH399" s="205">
        <f>IF(N399="sníž. přenesená",J399,0)</f>
        <v>0</v>
      </c>
      <c r="BI399" s="205">
        <f>IF(N399="nulová",J399,0)</f>
        <v>0</v>
      </c>
      <c r="BJ399" s="18" t="s">
        <v>80</v>
      </c>
      <c r="BK399" s="205">
        <f>ROUND(I399*H399,2)</f>
        <v>0</v>
      </c>
      <c r="BL399" s="18" t="s">
        <v>212</v>
      </c>
      <c r="BM399" s="204" t="s">
        <v>3489</v>
      </c>
    </row>
    <row r="400" spans="1:65" s="2" customFormat="1" ht="19.5">
      <c r="A400" s="35"/>
      <c r="B400" s="36"/>
      <c r="C400" s="37"/>
      <c r="D400" s="208" t="s">
        <v>1104</v>
      </c>
      <c r="E400" s="37"/>
      <c r="F400" s="221" t="s">
        <v>6913</v>
      </c>
      <c r="G400" s="37"/>
      <c r="H400" s="37"/>
      <c r="I400" s="116"/>
      <c r="J400" s="37"/>
      <c r="K400" s="37"/>
      <c r="L400" s="40"/>
      <c r="M400" s="222"/>
      <c r="N400" s="223"/>
      <c r="O400" s="65"/>
      <c r="P400" s="65"/>
      <c r="Q400" s="65"/>
      <c r="R400" s="65"/>
      <c r="S400" s="65"/>
      <c r="T400" s="66"/>
      <c r="U400" s="35"/>
      <c r="V400" s="35"/>
      <c r="W400" s="35"/>
      <c r="X400" s="35"/>
      <c r="Y400" s="35"/>
      <c r="Z400" s="35"/>
      <c r="AA400" s="35"/>
      <c r="AB400" s="35"/>
      <c r="AC400" s="35"/>
      <c r="AD400" s="35"/>
      <c r="AE400" s="35"/>
      <c r="AT400" s="18" t="s">
        <v>1104</v>
      </c>
      <c r="AU400" s="18" t="s">
        <v>82</v>
      </c>
    </row>
    <row r="401" spans="1:65" s="2" customFormat="1" ht="16.5" customHeight="1">
      <c r="A401" s="35"/>
      <c r="B401" s="36"/>
      <c r="C401" s="193" t="s">
        <v>72</v>
      </c>
      <c r="D401" s="193" t="s">
        <v>208</v>
      </c>
      <c r="E401" s="194" t="s">
        <v>6940</v>
      </c>
      <c r="F401" s="195" t="s">
        <v>6941</v>
      </c>
      <c r="G401" s="196" t="s">
        <v>862</v>
      </c>
      <c r="H401" s="197">
        <v>139</v>
      </c>
      <c r="I401" s="198"/>
      <c r="J401" s="199">
        <f>ROUND(I401*H401,2)</f>
        <v>0</v>
      </c>
      <c r="K401" s="195" t="s">
        <v>19</v>
      </c>
      <c r="L401" s="40"/>
      <c r="M401" s="200" t="s">
        <v>19</v>
      </c>
      <c r="N401" s="201" t="s">
        <v>43</v>
      </c>
      <c r="O401" s="65"/>
      <c r="P401" s="202">
        <f>O401*H401</f>
        <v>0</v>
      </c>
      <c r="Q401" s="202">
        <v>0</v>
      </c>
      <c r="R401" s="202">
        <f>Q401*H401</f>
        <v>0</v>
      </c>
      <c r="S401" s="202">
        <v>0</v>
      </c>
      <c r="T401" s="203">
        <f>S401*H401</f>
        <v>0</v>
      </c>
      <c r="U401" s="35"/>
      <c r="V401" s="35"/>
      <c r="W401" s="35"/>
      <c r="X401" s="35"/>
      <c r="Y401" s="35"/>
      <c r="Z401" s="35"/>
      <c r="AA401" s="35"/>
      <c r="AB401" s="35"/>
      <c r="AC401" s="35"/>
      <c r="AD401" s="35"/>
      <c r="AE401" s="35"/>
      <c r="AR401" s="204" t="s">
        <v>212</v>
      </c>
      <c r="AT401" s="204" t="s">
        <v>208</v>
      </c>
      <c r="AU401" s="204" t="s">
        <v>82</v>
      </c>
      <c r="AY401" s="18" t="s">
        <v>206</v>
      </c>
      <c r="BE401" s="205">
        <f>IF(N401="základní",J401,0)</f>
        <v>0</v>
      </c>
      <c r="BF401" s="205">
        <f>IF(N401="snížená",J401,0)</f>
        <v>0</v>
      </c>
      <c r="BG401" s="205">
        <f>IF(N401="zákl. přenesená",J401,0)</f>
        <v>0</v>
      </c>
      <c r="BH401" s="205">
        <f>IF(N401="sníž. přenesená",J401,0)</f>
        <v>0</v>
      </c>
      <c r="BI401" s="205">
        <f>IF(N401="nulová",J401,0)</f>
        <v>0</v>
      </c>
      <c r="BJ401" s="18" t="s">
        <v>80</v>
      </c>
      <c r="BK401" s="205">
        <f>ROUND(I401*H401,2)</f>
        <v>0</v>
      </c>
      <c r="BL401" s="18" t="s">
        <v>212</v>
      </c>
      <c r="BM401" s="204" t="s">
        <v>3500</v>
      </c>
    </row>
    <row r="402" spans="1:65" s="2" customFormat="1" ht="19.5">
      <c r="A402" s="35"/>
      <c r="B402" s="36"/>
      <c r="C402" s="37"/>
      <c r="D402" s="208" t="s">
        <v>1104</v>
      </c>
      <c r="E402" s="37"/>
      <c r="F402" s="221" t="s">
        <v>6913</v>
      </c>
      <c r="G402" s="37"/>
      <c r="H402" s="37"/>
      <c r="I402" s="116"/>
      <c r="J402" s="37"/>
      <c r="K402" s="37"/>
      <c r="L402" s="40"/>
      <c r="M402" s="222"/>
      <c r="N402" s="223"/>
      <c r="O402" s="65"/>
      <c r="P402" s="65"/>
      <c r="Q402" s="65"/>
      <c r="R402" s="65"/>
      <c r="S402" s="65"/>
      <c r="T402" s="66"/>
      <c r="U402" s="35"/>
      <c r="V402" s="35"/>
      <c r="W402" s="35"/>
      <c r="X402" s="35"/>
      <c r="Y402" s="35"/>
      <c r="Z402" s="35"/>
      <c r="AA402" s="35"/>
      <c r="AB402" s="35"/>
      <c r="AC402" s="35"/>
      <c r="AD402" s="35"/>
      <c r="AE402" s="35"/>
      <c r="AT402" s="18" t="s">
        <v>1104</v>
      </c>
      <c r="AU402" s="18" t="s">
        <v>82</v>
      </c>
    </row>
    <row r="403" spans="1:65" s="2" customFormat="1" ht="16.5" customHeight="1">
      <c r="A403" s="35"/>
      <c r="B403" s="36"/>
      <c r="C403" s="193" t="s">
        <v>72</v>
      </c>
      <c r="D403" s="193" t="s">
        <v>208</v>
      </c>
      <c r="E403" s="194" t="s">
        <v>6942</v>
      </c>
      <c r="F403" s="195" t="s">
        <v>6943</v>
      </c>
      <c r="G403" s="196" t="s">
        <v>862</v>
      </c>
      <c r="H403" s="197">
        <v>29</v>
      </c>
      <c r="I403" s="198"/>
      <c r="J403" s="199">
        <f>ROUND(I403*H403,2)</f>
        <v>0</v>
      </c>
      <c r="K403" s="195" t="s">
        <v>19</v>
      </c>
      <c r="L403" s="40"/>
      <c r="M403" s="200" t="s">
        <v>19</v>
      </c>
      <c r="N403" s="201" t="s">
        <v>43</v>
      </c>
      <c r="O403" s="65"/>
      <c r="P403" s="202">
        <f>O403*H403</f>
        <v>0</v>
      </c>
      <c r="Q403" s="202">
        <v>0</v>
      </c>
      <c r="R403" s="202">
        <f>Q403*H403</f>
        <v>0</v>
      </c>
      <c r="S403" s="202">
        <v>0</v>
      </c>
      <c r="T403" s="203">
        <f>S403*H403</f>
        <v>0</v>
      </c>
      <c r="U403" s="35"/>
      <c r="V403" s="35"/>
      <c r="W403" s="35"/>
      <c r="X403" s="35"/>
      <c r="Y403" s="35"/>
      <c r="Z403" s="35"/>
      <c r="AA403" s="35"/>
      <c r="AB403" s="35"/>
      <c r="AC403" s="35"/>
      <c r="AD403" s="35"/>
      <c r="AE403" s="35"/>
      <c r="AR403" s="204" t="s">
        <v>212</v>
      </c>
      <c r="AT403" s="204" t="s">
        <v>208</v>
      </c>
      <c r="AU403" s="204" t="s">
        <v>82</v>
      </c>
      <c r="AY403" s="18" t="s">
        <v>206</v>
      </c>
      <c r="BE403" s="205">
        <f>IF(N403="základní",J403,0)</f>
        <v>0</v>
      </c>
      <c r="BF403" s="205">
        <f>IF(N403="snížená",J403,0)</f>
        <v>0</v>
      </c>
      <c r="BG403" s="205">
        <f>IF(N403="zákl. přenesená",J403,0)</f>
        <v>0</v>
      </c>
      <c r="BH403" s="205">
        <f>IF(N403="sníž. přenesená",J403,0)</f>
        <v>0</v>
      </c>
      <c r="BI403" s="205">
        <f>IF(N403="nulová",J403,0)</f>
        <v>0</v>
      </c>
      <c r="BJ403" s="18" t="s">
        <v>80</v>
      </c>
      <c r="BK403" s="205">
        <f>ROUND(I403*H403,2)</f>
        <v>0</v>
      </c>
      <c r="BL403" s="18" t="s">
        <v>212</v>
      </c>
      <c r="BM403" s="204" t="s">
        <v>3510</v>
      </c>
    </row>
    <row r="404" spans="1:65" s="2" customFormat="1" ht="19.5">
      <c r="A404" s="35"/>
      <c r="B404" s="36"/>
      <c r="C404" s="37"/>
      <c r="D404" s="208" t="s">
        <v>1104</v>
      </c>
      <c r="E404" s="37"/>
      <c r="F404" s="221" t="s">
        <v>6913</v>
      </c>
      <c r="G404" s="37"/>
      <c r="H404" s="37"/>
      <c r="I404" s="116"/>
      <c r="J404" s="37"/>
      <c r="K404" s="37"/>
      <c r="L404" s="40"/>
      <c r="M404" s="222"/>
      <c r="N404" s="223"/>
      <c r="O404" s="65"/>
      <c r="P404" s="65"/>
      <c r="Q404" s="65"/>
      <c r="R404" s="65"/>
      <c r="S404" s="65"/>
      <c r="T404" s="66"/>
      <c r="U404" s="35"/>
      <c r="V404" s="35"/>
      <c r="W404" s="35"/>
      <c r="X404" s="35"/>
      <c r="Y404" s="35"/>
      <c r="Z404" s="35"/>
      <c r="AA404" s="35"/>
      <c r="AB404" s="35"/>
      <c r="AC404" s="35"/>
      <c r="AD404" s="35"/>
      <c r="AE404" s="35"/>
      <c r="AT404" s="18" t="s">
        <v>1104</v>
      </c>
      <c r="AU404" s="18" t="s">
        <v>82</v>
      </c>
    </row>
    <row r="405" spans="1:65" s="2" customFormat="1" ht="16.5" customHeight="1">
      <c r="A405" s="35"/>
      <c r="B405" s="36"/>
      <c r="C405" s="193" t="s">
        <v>72</v>
      </c>
      <c r="D405" s="193" t="s">
        <v>208</v>
      </c>
      <c r="E405" s="194" t="s">
        <v>6944</v>
      </c>
      <c r="F405" s="195" t="s">
        <v>6945</v>
      </c>
      <c r="G405" s="196" t="s">
        <v>862</v>
      </c>
      <c r="H405" s="197">
        <v>5</v>
      </c>
      <c r="I405" s="198"/>
      <c r="J405" s="199">
        <f>ROUND(I405*H405,2)</f>
        <v>0</v>
      </c>
      <c r="K405" s="195" t="s">
        <v>19</v>
      </c>
      <c r="L405" s="40"/>
      <c r="M405" s="200" t="s">
        <v>19</v>
      </c>
      <c r="N405" s="201" t="s">
        <v>43</v>
      </c>
      <c r="O405" s="65"/>
      <c r="P405" s="202">
        <f>O405*H405</f>
        <v>0</v>
      </c>
      <c r="Q405" s="202">
        <v>0</v>
      </c>
      <c r="R405" s="202">
        <f>Q405*H405</f>
        <v>0</v>
      </c>
      <c r="S405" s="202">
        <v>0</v>
      </c>
      <c r="T405" s="203">
        <f>S405*H405</f>
        <v>0</v>
      </c>
      <c r="U405" s="35"/>
      <c r="V405" s="35"/>
      <c r="W405" s="35"/>
      <c r="X405" s="35"/>
      <c r="Y405" s="35"/>
      <c r="Z405" s="35"/>
      <c r="AA405" s="35"/>
      <c r="AB405" s="35"/>
      <c r="AC405" s="35"/>
      <c r="AD405" s="35"/>
      <c r="AE405" s="35"/>
      <c r="AR405" s="204" t="s">
        <v>212</v>
      </c>
      <c r="AT405" s="204" t="s">
        <v>208</v>
      </c>
      <c r="AU405" s="204" t="s">
        <v>82</v>
      </c>
      <c r="AY405" s="18" t="s">
        <v>206</v>
      </c>
      <c r="BE405" s="205">
        <f>IF(N405="základní",J405,0)</f>
        <v>0</v>
      </c>
      <c r="BF405" s="205">
        <f>IF(N405="snížená",J405,0)</f>
        <v>0</v>
      </c>
      <c r="BG405" s="205">
        <f>IF(N405="zákl. přenesená",J405,0)</f>
        <v>0</v>
      </c>
      <c r="BH405" s="205">
        <f>IF(N405="sníž. přenesená",J405,0)</f>
        <v>0</v>
      </c>
      <c r="BI405" s="205">
        <f>IF(N405="nulová",J405,0)</f>
        <v>0</v>
      </c>
      <c r="BJ405" s="18" t="s">
        <v>80</v>
      </c>
      <c r="BK405" s="205">
        <f>ROUND(I405*H405,2)</f>
        <v>0</v>
      </c>
      <c r="BL405" s="18" t="s">
        <v>212</v>
      </c>
      <c r="BM405" s="204" t="s">
        <v>3519</v>
      </c>
    </row>
    <row r="406" spans="1:65" s="2" customFormat="1" ht="19.5">
      <c r="A406" s="35"/>
      <c r="B406" s="36"/>
      <c r="C406" s="37"/>
      <c r="D406" s="208" t="s">
        <v>1104</v>
      </c>
      <c r="E406" s="37"/>
      <c r="F406" s="221" t="s">
        <v>6913</v>
      </c>
      <c r="G406" s="37"/>
      <c r="H406" s="37"/>
      <c r="I406" s="116"/>
      <c r="J406" s="37"/>
      <c r="K406" s="37"/>
      <c r="L406" s="40"/>
      <c r="M406" s="222"/>
      <c r="N406" s="223"/>
      <c r="O406" s="65"/>
      <c r="P406" s="65"/>
      <c r="Q406" s="65"/>
      <c r="R406" s="65"/>
      <c r="S406" s="65"/>
      <c r="T406" s="66"/>
      <c r="U406" s="35"/>
      <c r="V406" s="35"/>
      <c r="W406" s="35"/>
      <c r="X406" s="35"/>
      <c r="Y406" s="35"/>
      <c r="Z406" s="35"/>
      <c r="AA406" s="35"/>
      <c r="AB406" s="35"/>
      <c r="AC406" s="35"/>
      <c r="AD406" s="35"/>
      <c r="AE406" s="35"/>
      <c r="AT406" s="18" t="s">
        <v>1104</v>
      </c>
      <c r="AU406" s="18" t="s">
        <v>82</v>
      </c>
    </row>
    <row r="407" spans="1:65" s="2" customFormat="1" ht="16.5" customHeight="1">
      <c r="A407" s="35"/>
      <c r="B407" s="36"/>
      <c r="C407" s="193" t="s">
        <v>72</v>
      </c>
      <c r="D407" s="193" t="s">
        <v>208</v>
      </c>
      <c r="E407" s="194" t="s">
        <v>6946</v>
      </c>
      <c r="F407" s="195" t="s">
        <v>6947</v>
      </c>
      <c r="G407" s="196" t="s">
        <v>862</v>
      </c>
      <c r="H407" s="197">
        <v>27</v>
      </c>
      <c r="I407" s="198"/>
      <c r="J407" s="199">
        <f>ROUND(I407*H407,2)</f>
        <v>0</v>
      </c>
      <c r="K407" s="195" t="s">
        <v>19</v>
      </c>
      <c r="L407" s="40"/>
      <c r="M407" s="200" t="s">
        <v>19</v>
      </c>
      <c r="N407" s="201" t="s">
        <v>43</v>
      </c>
      <c r="O407" s="65"/>
      <c r="P407" s="202">
        <f>O407*H407</f>
        <v>0</v>
      </c>
      <c r="Q407" s="202">
        <v>0</v>
      </c>
      <c r="R407" s="202">
        <f>Q407*H407</f>
        <v>0</v>
      </c>
      <c r="S407" s="202">
        <v>0</v>
      </c>
      <c r="T407" s="203">
        <f>S407*H407</f>
        <v>0</v>
      </c>
      <c r="U407" s="35"/>
      <c r="V407" s="35"/>
      <c r="W407" s="35"/>
      <c r="X407" s="35"/>
      <c r="Y407" s="35"/>
      <c r="Z407" s="35"/>
      <c r="AA407" s="35"/>
      <c r="AB407" s="35"/>
      <c r="AC407" s="35"/>
      <c r="AD407" s="35"/>
      <c r="AE407" s="35"/>
      <c r="AR407" s="204" t="s">
        <v>212</v>
      </c>
      <c r="AT407" s="204" t="s">
        <v>208</v>
      </c>
      <c r="AU407" s="204" t="s">
        <v>82</v>
      </c>
      <c r="AY407" s="18" t="s">
        <v>206</v>
      </c>
      <c r="BE407" s="205">
        <f>IF(N407="základní",J407,0)</f>
        <v>0</v>
      </c>
      <c r="BF407" s="205">
        <f>IF(N407="snížená",J407,0)</f>
        <v>0</v>
      </c>
      <c r="BG407" s="205">
        <f>IF(N407="zákl. přenesená",J407,0)</f>
        <v>0</v>
      </c>
      <c r="BH407" s="205">
        <f>IF(N407="sníž. přenesená",J407,0)</f>
        <v>0</v>
      </c>
      <c r="BI407" s="205">
        <f>IF(N407="nulová",J407,0)</f>
        <v>0</v>
      </c>
      <c r="BJ407" s="18" t="s">
        <v>80</v>
      </c>
      <c r="BK407" s="205">
        <f>ROUND(I407*H407,2)</f>
        <v>0</v>
      </c>
      <c r="BL407" s="18" t="s">
        <v>212</v>
      </c>
      <c r="BM407" s="204" t="s">
        <v>3527</v>
      </c>
    </row>
    <row r="408" spans="1:65" s="2" customFormat="1" ht="19.5">
      <c r="A408" s="35"/>
      <c r="B408" s="36"/>
      <c r="C408" s="37"/>
      <c r="D408" s="208" t="s">
        <v>1104</v>
      </c>
      <c r="E408" s="37"/>
      <c r="F408" s="221" t="s">
        <v>6913</v>
      </c>
      <c r="G408" s="37"/>
      <c r="H408" s="37"/>
      <c r="I408" s="116"/>
      <c r="J408" s="37"/>
      <c r="K408" s="37"/>
      <c r="L408" s="40"/>
      <c r="M408" s="222"/>
      <c r="N408" s="223"/>
      <c r="O408" s="65"/>
      <c r="P408" s="65"/>
      <c r="Q408" s="65"/>
      <c r="R408" s="65"/>
      <c r="S408" s="65"/>
      <c r="T408" s="66"/>
      <c r="U408" s="35"/>
      <c r="V408" s="35"/>
      <c r="W408" s="35"/>
      <c r="X408" s="35"/>
      <c r="Y408" s="35"/>
      <c r="Z408" s="35"/>
      <c r="AA408" s="35"/>
      <c r="AB408" s="35"/>
      <c r="AC408" s="35"/>
      <c r="AD408" s="35"/>
      <c r="AE408" s="35"/>
      <c r="AT408" s="18" t="s">
        <v>1104</v>
      </c>
      <c r="AU408" s="18" t="s">
        <v>82</v>
      </c>
    </row>
    <row r="409" spans="1:65" s="2" customFormat="1" ht="16.5" customHeight="1">
      <c r="A409" s="35"/>
      <c r="B409" s="36"/>
      <c r="C409" s="193" t="s">
        <v>72</v>
      </c>
      <c r="D409" s="193" t="s">
        <v>208</v>
      </c>
      <c r="E409" s="194" t="s">
        <v>6948</v>
      </c>
      <c r="F409" s="195" t="s">
        <v>6949</v>
      </c>
      <c r="G409" s="196" t="s">
        <v>862</v>
      </c>
      <c r="H409" s="197">
        <v>33</v>
      </c>
      <c r="I409" s="198"/>
      <c r="J409" s="199">
        <f>ROUND(I409*H409,2)</f>
        <v>0</v>
      </c>
      <c r="K409" s="195" t="s">
        <v>19</v>
      </c>
      <c r="L409" s="40"/>
      <c r="M409" s="200" t="s">
        <v>19</v>
      </c>
      <c r="N409" s="201" t="s">
        <v>43</v>
      </c>
      <c r="O409" s="65"/>
      <c r="P409" s="202">
        <f>O409*H409</f>
        <v>0</v>
      </c>
      <c r="Q409" s="202">
        <v>0</v>
      </c>
      <c r="R409" s="202">
        <f>Q409*H409</f>
        <v>0</v>
      </c>
      <c r="S409" s="202">
        <v>0</v>
      </c>
      <c r="T409" s="203">
        <f>S409*H409</f>
        <v>0</v>
      </c>
      <c r="U409" s="35"/>
      <c r="V409" s="35"/>
      <c r="W409" s="35"/>
      <c r="X409" s="35"/>
      <c r="Y409" s="35"/>
      <c r="Z409" s="35"/>
      <c r="AA409" s="35"/>
      <c r="AB409" s="35"/>
      <c r="AC409" s="35"/>
      <c r="AD409" s="35"/>
      <c r="AE409" s="35"/>
      <c r="AR409" s="204" t="s">
        <v>212</v>
      </c>
      <c r="AT409" s="204" t="s">
        <v>208</v>
      </c>
      <c r="AU409" s="204" t="s">
        <v>82</v>
      </c>
      <c r="AY409" s="18" t="s">
        <v>206</v>
      </c>
      <c r="BE409" s="205">
        <f>IF(N409="základní",J409,0)</f>
        <v>0</v>
      </c>
      <c r="BF409" s="205">
        <f>IF(N409="snížená",J409,0)</f>
        <v>0</v>
      </c>
      <c r="BG409" s="205">
        <f>IF(N409="zákl. přenesená",J409,0)</f>
        <v>0</v>
      </c>
      <c r="BH409" s="205">
        <f>IF(N409="sníž. přenesená",J409,0)</f>
        <v>0</v>
      </c>
      <c r="BI409" s="205">
        <f>IF(N409="nulová",J409,0)</f>
        <v>0</v>
      </c>
      <c r="BJ409" s="18" t="s">
        <v>80</v>
      </c>
      <c r="BK409" s="205">
        <f>ROUND(I409*H409,2)</f>
        <v>0</v>
      </c>
      <c r="BL409" s="18" t="s">
        <v>212</v>
      </c>
      <c r="BM409" s="204" t="s">
        <v>3536</v>
      </c>
    </row>
    <row r="410" spans="1:65" s="2" customFormat="1" ht="19.5">
      <c r="A410" s="35"/>
      <c r="B410" s="36"/>
      <c r="C410" s="37"/>
      <c r="D410" s="208" t="s">
        <v>1104</v>
      </c>
      <c r="E410" s="37"/>
      <c r="F410" s="221" t="s">
        <v>6913</v>
      </c>
      <c r="G410" s="37"/>
      <c r="H410" s="37"/>
      <c r="I410" s="116"/>
      <c r="J410" s="37"/>
      <c r="K410" s="37"/>
      <c r="L410" s="40"/>
      <c r="M410" s="222"/>
      <c r="N410" s="223"/>
      <c r="O410" s="65"/>
      <c r="P410" s="65"/>
      <c r="Q410" s="65"/>
      <c r="R410" s="65"/>
      <c r="S410" s="65"/>
      <c r="T410" s="66"/>
      <c r="U410" s="35"/>
      <c r="V410" s="35"/>
      <c r="W410" s="35"/>
      <c r="X410" s="35"/>
      <c r="Y410" s="35"/>
      <c r="Z410" s="35"/>
      <c r="AA410" s="35"/>
      <c r="AB410" s="35"/>
      <c r="AC410" s="35"/>
      <c r="AD410" s="35"/>
      <c r="AE410" s="35"/>
      <c r="AT410" s="18" t="s">
        <v>1104</v>
      </c>
      <c r="AU410" s="18" t="s">
        <v>82</v>
      </c>
    </row>
    <row r="411" spans="1:65" s="12" customFormat="1" ht="22.9" customHeight="1">
      <c r="B411" s="177"/>
      <c r="C411" s="178"/>
      <c r="D411" s="179" t="s">
        <v>71</v>
      </c>
      <c r="E411" s="191" t="s">
        <v>1530</v>
      </c>
      <c r="F411" s="191" t="s">
        <v>6950</v>
      </c>
      <c r="G411" s="178"/>
      <c r="H411" s="178"/>
      <c r="I411" s="181"/>
      <c r="J411" s="192">
        <f>BK411</f>
        <v>0</v>
      </c>
      <c r="K411" s="178"/>
      <c r="L411" s="183"/>
      <c r="M411" s="184"/>
      <c r="N411" s="185"/>
      <c r="O411" s="185"/>
      <c r="P411" s="186">
        <f>SUM(P412:P437)</f>
        <v>0</v>
      </c>
      <c r="Q411" s="185"/>
      <c r="R411" s="186">
        <f>SUM(R412:R437)</f>
        <v>0</v>
      </c>
      <c r="S411" s="185"/>
      <c r="T411" s="187">
        <f>SUM(T412:T437)</f>
        <v>0</v>
      </c>
      <c r="AR411" s="188" t="s">
        <v>80</v>
      </c>
      <c r="AT411" s="189" t="s">
        <v>71</v>
      </c>
      <c r="AU411" s="189" t="s">
        <v>80</v>
      </c>
      <c r="AY411" s="188" t="s">
        <v>206</v>
      </c>
      <c r="BK411" s="190">
        <f>SUM(BK412:BK437)</f>
        <v>0</v>
      </c>
    </row>
    <row r="412" spans="1:65" s="2" customFormat="1" ht="16.5" customHeight="1">
      <c r="A412" s="35"/>
      <c r="B412" s="36"/>
      <c r="C412" s="193" t="s">
        <v>72</v>
      </c>
      <c r="D412" s="193" t="s">
        <v>208</v>
      </c>
      <c r="E412" s="194" t="s">
        <v>6951</v>
      </c>
      <c r="F412" s="195" t="s">
        <v>6952</v>
      </c>
      <c r="G412" s="196" t="s">
        <v>862</v>
      </c>
      <c r="H412" s="197">
        <v>10</v>
      </c>
      <c r="I412" s="198"/>
      <c r="J412" s="199">
        <f>ROUND(I412*H412,2)</f>
        <v>0</v>
      </c>
      <c r="K412" s="195" t="s">
        <v>19</v>
      </c>
      <c r="L412" s="40"/>
      <c r="M412" s="200" t="s">
        <v>19</v>
      </c>
      <c r="N412" s="201" t="s">
        <v>43</v>
      </c>
      <c r="O412" s="65"/>
      <c r="P412" s="202">
        <f>O412*H412</f>
        <v>0</v>
      </c>
      <c r="Q412" s="202">
        <v>0</v>
      </c>
      <c r="R412" s="202">
        <f>Q412*H412</f>
        <v>0</v>
      </c>
      <c r="S412" s="202">
        <v>0</v>
      </c>
      <c r="T412" s="203">
        <f>S412*H412</f>
        <v>0</v>
      </c>
      <c r="U412" s="35"/>
      <c r="V412" s="35"/>
      <c r="W412" s="35"/>
      <c r="X412" s="35"/>
      <c r="Y412" s="35"/>
      <c r="Z412" s="35"/>
      <c r="AA412" s="35"/>
      <c r="AB412" s="35"/>
      <c r="AC412" s="35"/>
      <c r="AD412" s="35"/>
      <c r="AE412" s="35"/>
      <c r="AR412" s="204" t="s">
        <v>212</v>
      </c>
      <c r="AT412" s="204" t="s">
        <v>208</v>
      </c>
      <c r="AU412" s="204" t="s">
        <v>82</v>
      </c>
      <c r="AY412" s="18" t="s">
        <v>206</v>
      </c>
      <c r="BE412" s="205">
        <f>IF(N412="základní",J412,0)</f>
        <v>0</v>
      </c>
      <c r="BF412" s="205">
        <f>IF(N412="snížená",J412,0)</f>
        <v>0</v>
      </c>
      <c r="BG412" s="205">
        <f>IF(N412="zákl. přenesená",J412,0)</f>
        <v>0</v>
      </c>
      <c r="BH412" s="205">
        <f>IF(N412="sníž. přenesená",J412,0)</f>
        <v>0</v>
      </c>
      <c r="BI412" s="205">
        <f>IF(N412="nulová",J412,0)</f>
        <v>0</v>
      </c>
      <c r="BJ412" s="18" t="s">
        <v>80</v>
      </c>
      <c r="BK412" s="205">
        <f>ROUND(I412*H412,2)</f>
        <v>0</v>
      </c>
      <c r="BL412" s="18" t="s">
        <v>212</v>
      </c>
      <c r="BM412" s="204" t="s">
        <v>3547</v>
      </c>
    </row>
    <row r="413" spans="1:65" s="2" customFormat="1" ht="19.5">
      <c r="A413" s="35"/>
      <c r="B413" s="36"/>
      <c r="C413" s="37"/>
      <c r="D413" s="208" t="s">
        <v>1104</v>
      </c>
      <c r="E413" s="37"/>
      <c r="F413" s="221" t="s">
        <v>6913</v>
      </c>
      <c r="G413" s="37"/>
      <c r="H413" s="37"/>
      <c r="I413" s="116"/>
      <c r="J413" s="37"/>
      <c r="K413" s="37"/>
      <c r="L413" s="40"/>
      <c r="M413" s="222"/>
      <c r="N413" s="223"/>
      <c r="O413" s="65"/>
      <c r="P413" s="65"/>
      <c r="Q413" s="65"/>
      <c r="R413" s="65"/>
      <c r="S413" s="65"/>
      <c r="T413" s="66"/>
      <c r="U413" s="35"/>
      <c r="V413" s="35"/>
      <c r="W413" s="35"/>
      <c r="X413" s="35"/>
      <c r="Y413" s="35"/>
      <c r="Z413" s="35"/>
      <c r="AA413" s="35"/>
      <c r="AB413" s="35"/>
      <c r="AC413" s="35"/>
      <c r="AD413" s="35"/>
      <c r="AE413" s="35"/>
      <c r="AT413" s="18" t="s">
        <v>1104</v>
      </c>
      <c r="AU413" s="18" t="s">
        <v>82</v>
      </c>
    </row>
    <row r="414" spans="1:65" s="2" customFormat="1" ht="16.5" customHeight="1">
      <c r="A414" s="35"/>
      <c r="B414" s="36"/>
      <c r="C414" s="193" t="s">
        <v>72</v>
      </c>
      <c r="D414" s="193" t="s">
        <v>208</v>
      </c>
      <c r="E414" s="194" t="s">
        <v>6953</v>
      </c>
      <c r="F414" s="195" t="s">
        <v>6954</v>
      </c>
      <c r="G414" s="196" t="s">
        <v>862</v>
      </c>
      <c r="H414" s="197">
        <v>2</v>
      </c>
      <c r="I414" s="198"/>
      <c r="J414" s="199">
        <f>ROUND(I414*H414,2)</f>
        <v>0</v>
      </c>
      <c r="K414" s="195" t="s">
        <v>19</v>
      </c>
      <c r="L414" s="40"/>
      <c r="M414" s="200" t="s">
        <v>19</v>
      </c>
      <c r="N414" s="201" t="s">
        <v>43</v>
      </c>
      <c r="O414" s="65"/>
      <c r="P414" s="202">
        <f>O414*H414</f>
        <v>0</v>
      </c>
      <c r="Q414" s="202">
        <v>0</v>
      </c>
      <c r="R414" s="202">
        <f>Q414*H414</f>
        <v>0</v>
      </c>
      <c r="S414" s="202">
        <v>0</v>
      </c>
      <c r="T414" s="203">
        <f>S414*H414</f>
        <v>0</v>
      </c>
      <c r="U414" s="35"/>
      <c r="V414" s="35"/>
      <c r="W414" s="35"/>
      <c r="X414" s="35"/>
      <c r="Y414" s="35"/>
      <c r="Z414" s="35"/>
      <c r="AA414" s="35"/>
      <c r="AB414" s="35"/>
      <c r="AC414" s="35"/>
      <c r="AD414" s="35"/>
      <c r="AE414" s="35"/>
      <c r="AR414" s="204" t="s">
        <v>212</v>
      </c>
      <c r="AT414" s="204" t="s">
        <v>208</v>
      </c>
      <c r="AU414" s="204" t="s">
        <v>82</v>
      </c>
      <c r="AY414" s="18" t="s">
        <v>206</v>
      </c>
      <c r="BE414" s="205">
        <f>IF(N414="základní",J414,0)</f>
        <v>0</v>
      </c>
      <c r="BF414" s="205">
        <f>IF(N414="snížená",J414,0)</f>
        <v>0</v>
      </c>
      <c r="BG414" s="205">
        <f>IF(N414="zákl. přenesená",J414,0)</f>
        <v>0</v>
      </c>
      <c r="BH414" s="205">
        <f>IF(N414="sníž. přenesená",J414,0)</f>
        <v>0</v>
      </c>
      <c r="BI414" s="205">
        <f>IF(N414="nulová",J414,0)</f>
        <v>0</v>
      </c>
      <c r="BJ414" s="18" t="s">
        <v>80</v>
      </c>
      <c r="BK414" s="205">
        <f>ROUND(I414*H414,2)</f>
        <v>0</v>
      </c>
      <c r="BL414" s="18" t="s">
        <v>212</v>
      </c>
      <c r="BM414" s="204" t="s">
        <v>3557</v>
      </c>
    </row>
    <row r="415" spans="1:65" s="2" customFormat="1" ht="19.5">
      <c r="A415" s="35"/>
      <c r="B415" s="36"/>
      <c r="C415" s="37"/>
      <c r="D415" s="208" t="s">
        <v>1104</v>
      </c>
      <c r="E415" s="37"/>
      <c r="F415" s="221" t="s">
        <v>6913</v>
      </c>
      <c r="G415" s="37"/>
      <c r="H415" s="37"/>
      <c r="I415" s="116"/>
      <c r="J415" s="37"/>
      <c r="K415" s="37"/>
      <c r="L415" s="40"/>
      <c r="M415" s="222"/>
      <c r="N415" s="223"/>
      <c r="O415" s="65"/>
      <c r="P415" s="65"/>
      <c r="Q415" s="65"/>
      <c r="R415" s="65"/>
      <c r="S415" s="65"/>
      <c r="T415" s="66"/>
      <c r="U415" s="35"/>
      <c r="V415" s="35"/>
      <c r="W415" s="35"/>
      <c r="X415" s="35"/>
      <c r="Y415" s="35"/>
      <c r="Z415" s="35"/>
      <c r="AA415" s="35"/>
      <c r="AB415" s="35"/>
      <c r="AC415" s="35"/>
      <c r="AD415" s="35"/>
      <c r="AE415" s="35"/>
      <c r="AT415" s="18" t="s">
        <v>1104</v>
      </c>
      <c r="AU415" s="18" t="s">
        <v>82</v>
      </c>
    </row>
    <row r="416" spans="1:65" s="2" customFormat="1" ht="16.5" customHeight="1">
      <c r="A416" s="35"/>
      <c r="B416" s="36"/>
      <c r="C416" s="193" t="s">
        <v>72</v>
      </c>
      <c r="D416" s="193" t="s">
        <v>208</v>
      </c>
      <c r="E416" s="194" t="s">
        <v>6955</v>
      </c>
      <c r="F416" s="195" t="s">
        <v>6956</v>
      </c>
      <c r="G416" s="196" t="s">
        <v>862</v>
      </c>
      <c r="H416" s="197">
        <v>134</v>
      </c>
      <c r="I416" s="198"/>
      <c r="J416" s="199">
        <f>ROUND(I416*H416,2)</f>
        <v>0</v>
      </c>
      <c r="K416" s="195" t="s">
        <v>19</v>
      </c>
      <c r="L416" s="40"/>
      <c r="M416" s="200" t="s">
        <v>19</v>
      </c>
      <c r="N416" s="201" t="s">
        <v>43</v>
      </c>
      <c r="O416" s="65"/>
      <c r="P416" s="202">
        <f>O416*H416</f>
        <v>0</v>
      </c>
      <c r="Q416" s="202">
        <v>0</v>
      </c>
      <c r="R416" s="202">
        <f>Q416*H416</f>
        <v>0</v>
      </c>
      <c r="S416" s="202">
        <v>0</v>
      </c>
      <c r="T416" s="203">
        <f>S416*H416</f>
        <v>0</v>
      </c>
      <c r="U416" s="35"/>
      <c r="V416" s="35"/>
      <c r="W416" s="35"/>
      <c r="X416" s="35"/>
      <c r="Y416" s="35"/>
      <c r="Z416" s="35"/>
      <c r="AA416" s="35"/>
      <c r="AB416" s="35"/>
      <c r="AC416" s="35"/>
      <c r="AD416" s="35"/>
      <c r="AE416" s="35"/>
      <c r="AR416" s="204" t="s">
        <v>212</v>
      </c>
      <c r="AT416" s="204" t="s">
        <v>208</v>
      </c>
      <c r="AU416" s="204" t="s">
        <v>82</v>
      </c>
      <c r="AY416" s="18" t="s">
        <v>206</v>
      </c>
      <c r="BE416" s="205">
        <f>IF(N416="základní",J416,0)</f>
        <v>0</v>
      </c>
      <c r="BF416" s="205">
        <f>IF(N416="snížená",J416,0)</f>
        <v>0</v>
      </c>
      <c r="BG416" s="205">
        <f>IF(N416="zákl. přenesená",J416,0)</f>
        <v>0</v>
      </c>
      <c r="BH416" s="205">
        <f>IF(N416="sníž. přenesená",J416,0)</f>
        <v>0</v>
      </c>
      <c r="BI416" s="205">
        <f>IF(N416="nulová",J416,0)</f>
        <v>0</v>
      </c>
      <c r="BJ416" s="18" t="s">
        <v>80</v>
      </c>
      <c r="BK416" s="205">
        <f>ROUND(I416*H416,2)</f>
        <v>0</v>
      </c>
      <c r="BL416" s="18" t="s">
        <v>212</v>
      </c>
      <c r="BM416" s="204" t="s">
        <v>3565</v>
      </c>
    </row>
    <row r="417" spans="1:65" s="2" customFormat="1" ht="19.5">
      <c r="A417" s="35"/>
      <c r="B417" s="36"/>
      <c r="C417" s="37"/>
      <c r="D417" s="208" t="s">
        <v>1104</v>
      </c>
      <c r="E417" s="37"/>
      <c r="F417" s="221" t="s">
        <v>6913</v>
      </c>
      <c r="G417" s="37"/>
      <c r="H417" s="37"/>
      <c r="I417" s="116"/>
      <c r="J417" s="37"/>
      <c r="K417" s="37"/>
      <c r="L417" s="40"/>
      <c r="M417" s="222"/>
      <c r="N417" s="223"/>
      <c r="O417" s="65"/>
      <c r="P417" s="65"/>
      <c r="Q417" s="65"/>
      <c r="R417" s="65"/>
      <c r="S417" s="65"/>
      <c r="T417" s="66"/>
      <c r="U417" s="35"/>
      <c r="V417" s="35"/>
      <c r="W417" s="35"/>
      <c r="X417" s="35"/>
      <c r="Y417" s="35"/>
      <c r="Z417" s="35"/>
      <c r="AA417" s="35"/>
      <c r="AB417" s="35"/>
      <c r="AC417" s="35"/>
      <c r="AD417" s="35"/>
      <c r="AE417" s="35"/>
      <c r="AT417" s="18" t="s">
        <v>1104</v>
      </c>
      <c r="AU417" s="18" t="s">
        <v>82</v>
      </c>
    </row>
    <row r="418" spans="1:65" s="2" customFormat="1" ht="16.5" customHeight="1">
      <c r="A418" s="35"/>
      <c r="B418" s="36"/>
      <c r="C418" s="193" t="s">
        <v>72</v>
      </c>
      <c r="D418" s="193" t="s">
        <v>208</v>
      </c>
      <c r="E418" s="194" t="s">
        <v>6957</v>
      </c>
      <c r="F418" s="195" t="s">
        <v>6958</v>
      </c>
      <c r="G418" s="196" t="s">
        <v>862</v>
      </c>
      <c r="H418" s="197">
        <v>2</v>
      </c>
      <c r="I418" s="198"/>
      <c r="J418" s="199">
        <f>ROUND(I418*H418,2)</f>
        <v>0</v>
      </c>
      <c r="K418" s="195" t="s">
        <v>19</v>
      </c>
      <c r="L418" s="40"/>
      <c r="M418" s="200" t="s">
        <v>19</v>
      </c>
      <c r="N418" s="201" t="s">
        <v>43</v>
      </c>
      <c r="O418" s="65"/>
      <c r="P418" s="202">
        <f>O418*H418</f>
        <v>0</v>
      </c>
      <c r="Q418" s="202">
        <v>0</v>
      </c>
      <c r="R418" s="202">
        <f>Q418*H418</f>
        <v>0</v>
      </c>
      <c r="S418" s="202">
        <v>0</v>
      </c>
      <c r="T418" s="203">
        <f>S418*H418</f>
        <v>0</v>
      </c>
      <c r="U418" s="35"/>
      <c r="V418" s="35"/>
      <c r="W418" s="35"/>
      <c r="X418" s="35"/>
      <c r="Y418" s="35"/>
      <c r="Z418" s="35"/>
      <c r="AA418" s="35"/>
      <c r="AB418" s="35"/>
      <c r="AC418" s="35"/>
      <c r="AD418" s="35"/>
      <c r="AE418" s="35"/>
      <c r="AR418" s="204" t="s">
        <v>212</v>
      </c>
      <c r="AT418" s="204" t="s">
        <v>208</v>
      </c>
      <c r="AU418" s="204" t="s">
        <v>82</v>
      </c>
      <c r="AY418" s="18" t="s">
        <v>206</v>
      </c>
      <c r="BE418" s="205">
        <f>IF(N418="základní",J418,0)</f>
        <v>0</v>
      </c>
      <c r="BF418" s="205">
        <f>IF(N418="snížená",J418,0)</f>
        <v>0</v>
      </c>
      <c r="BG418" s="205">
        <f>IF(N418="zákl. přenesená",J418,0)</f>
        <v>0</v>
      </c>
      <c r="BH418" s="205">
        <f>IF(N418="sníž. přenesená",J418,0)</f>
        <v>0</v>
      </c>
      <c r="BI418" s="205">
        <f>IF(N418="nulová",J418,0)</f>
        <v>0</v>
      </c>
      <c r="BJ418" s="18" t="s">
        <v>80</v>
      </c>
      <c r="BK418" s="205">
        <f>ROUND(I418*H418,2)</f>
        <v>0</v>
      </c>
      <c r="BL418" s="18" t="s">
        <v>212</v>
      </c>
      <c r="BM418" s="204" t="s">
        <v>3573</v>
      </c>
    </row>
    <row r="419" spans="1:65" s="2" customFormat="1" ht="19.5">
      <c r="A419" s="35"/>
      <c r="B419" s="36"/>
      <c r="C419" s="37"/>
      <c r="D419" s="208" t="s">
        <v>1104</v>
      </c>
      <c r="E419" s="37"/>
      <c r="F419" s="221" t="s">
        <v>6913</v>
      </c>
      <c r="G419" s="37"/>
      <c r="H419" s="37"/>
      <c r="I419" s="116"/>
      <c r="J419" s="37"/>
      <c r="K419" s="37"/>
      <c r="L419" s="40"/>
      <c r="M419" s="222"/>
      <c r="N419" s="223"/>
      <c r="O419" s="65"/>
      <c r="P419" s="65"/>
      <c r="Q419" s="65"/>
      <c r="R419" s="65"/>
      <c r="S419" s="65"/>
      <c r="T419" s="66"/>
      <c r="U419" s="35"/>
      <c r="V419" s="35"/>
      <c r="W419" s="35"/>
      <c r="X419" s="35"/>
      <c r="Y419" s="35"/>
      <c r="Z419" s="35"/>
      <c r="AA419" s="35"/>
      <c r="AB419" s="35"/>
      <c r="AC419" s="35"/>
      <c r="AD419" s="35"/>
      <c r="AE419" s="35"/>
      <c r="AT419" s="18" t="s">
        <v>1104</v>
      </c>
      <c r="AU419" s="18" t="s">
        <v>82</v>
      </c>
    </row>
    <row r="420" spans="1:65" s="2" customFormat="1" ht="16.5" customHeight="1">
      <c r="A420" s="35"/>
      <c r="B420" s="36"/>
      <c r="C420" s="193" t="s">
        <v>72</v>
      </c>
      <c r="D420" s="193" t="s">
        <v>208</v>
      </c>
      <c r="E420" s="194" t="s">
        <v>6959</v>
      </c>
      <c r="F420" s="195" t="s">
        <v>6960</v>
      </c>
      <c r="G420" s="196" t="s">
        <v>862</v>
      </c>
      <c r="H420" s="197">
        <v>18</v>
      </c>
      <c r="I420" s="198"/>
      <c r="J420" s="199">
        <f>ROUND(I420*H420,2)</f>
        <v>0</v>
      </c>
      <c r="K420" s="195" t="s">
        <v>19</v>
      </c>
      <c r="L420" s="40"/>
      <c r="M420" s="200" t="s">
        <v>19</v>
      </c>
      <c r="N420" s="201" t="s">
        <v>43</v>
      </c>
      <c r="O420" s="65"/>
      <c r="P420" s="202">
        <f>O420*H420</f>
        <v>0</v>
      </c>
      <c r="Q420" s="202">
        <v>0</v>
      </c>
      <c r="R420" s="202">
        <f>Q420*H420</f>
        <v>0</v>
      </c>
      <c r="S420" s="202">
        <v>0</v>
      </c>
      <c r="T420" s="203">
        <f>S420*H420</f>
        <v>0</v>
      </c>
      <c r="U420" s="35"/>
      <c r="V420" s="35"/>
      <c r="W420" s="35"/>
      <c r="X420" s="35"/>
      <c r="Y420" s="35"/>
      <c r="Z420" s="35"/>
      <c r="AA420" s="35"/>
      <c r="AB420" s="35"/>
      <c r="AC420" s="35"/>
      <c r="AD420" s="35"/>
      <c r="AE420" s="35"/>
      <c r="AR420" s="204" t="s">
        <v>212</v>
      </c>
      <c r="AT420" s="204" t="s">
        <v>208</v>
      </c>
      <c r="AU420" s="204" t="s">
        <v>82</v>
      </c>
      <c r="AY420" s="18" t="s">
        <v>206</v>
      </c>
      <c r="BE420" s="205">
        <f>IF(N420="základní",J420,0)</f>
        <v>0</v>
      </c>
      <c r="BF420" s="205">
        <f>IF(N420="snížená",J420,0)</f>
        <v>0</v>
      </c>
      <c r="BG420" s="205">
        <f>IF(N420="zákl. přenesená",J420,0)</f>
        <v>0</v>
      </c>
      <c r="BH420" s="205">
        <f>IF(N420="sníž. přenesená",J420,0)</f>
        <v>0</v>
      </c>
      <c r="BI420" s="205">
        <f>IF(N420="nulová",J420,0)</f>
        <v>0</v>
      </c>
      <c r="BJ420" s="18" t="s">
        <v>80</v>
      </c>
      <c r="BK420" s="205">
        <f>ROUND(I420*H420,2)</f>
        <v>0</v>
      </c>
      <c r="BL420" s="18" t="s">
        <v>212</v>
      </c>
      <c r="BM420" s="204" t="s">
        <v>3582</v>
      </c>
    </row>
    <row r="421" spans="1:65" s="2" customFormat="1" ht="19.5">
      <c r="A421" s="35"/>
      <c r="B421" s="36"/>
      <c r="C421" s="37"/>
      <c r="D421" s="208" t="s">
        <v>1104</v>
      </c>
      <c r="E421" s="37"/>
      <c r="F421" s="221" t="s">
        <v>6913</v>
      </c>
      <c r="G421" s="37"/>
      <c r="H421" s="37"/>
      <c r="I421" s="116"/>
      <c r="J421" s="37"/>
      <c r="K421" s="37"/>
      <c r="L421" s="40"/>
      <c r="M421" s="222"/>
      <c r="N421" s="223"/>
      <c r="O421" s="65"/>
      <c r="P421" s="65"/>
      <c r="Q421" s="65"/>
      <c r="R421" s="65"/>
      <c r="S421" s="65"/>
      <c r="T421" s="66"/>
      <c r="U421" s="35"/>
      <c r="V421" s="35"/>
      <c r="W421" s="35"/>
      <c r="X421" s="35"/>
      <c r="Y421" s="35"/>
      <c r="Z421" s="35"/>
      <c r="AA421" s="35"/>
      <c r="AB421" s="35"/>
      <c r="AC421" s="35"/>
      <c r="AD421" s="35"/>
      <c r="AE421" s="35"/>
      <c r="AT421" s="18" t="s">
        <v>1104</v>
      </c>
      <c r="AU421" s="18" t="s">
        <v>82</v>
      </c>
    </row>
    <row r="422" spans="1:65" s="2" customFormat="1" ht="16.5" customHeight="1">
      <c r="A422" s="35"/>
      <c r="B422" s="36"/>
      <c r="C422" s="193" t="s">
        <v>72</v>
      </c>
      <c r="D422" s="193" t="s">
        <v>208</v>
      </c>
      <c r="E422" s="194" t="s">
        <v>6961</v>
      </c>
      <c r="F422" s="195" t="s">
        <v>6962</v>
      </c>
      <c r="G422" s="196" t="s">
        <v>862</v>
      </c>
      <c r="H422" s="197">
        <v>43</v>
      </c>
      <c r="I422" s="198"/>
      <c r="J422" s="199">
        <f>ROUND(I422*H422,2)</f>
        <v>0</v>
      </c>
      <c r="K422" s="195" t="s">
        <v>19</v>
      </c>
      <c r="L422" s="40"/>
      <c r="M422" s="200" t="s">
        <v>19</v>
      </c>
      <c r="N422" s="201" t="s">
        <v>43</v>
      </c>
      <c r="O422" s="65"/>
      <c r="P422" s="202">
        <f>O422*H422</f>
        <v>0</v>
      </c>
      <c r="Q422" s="202">
        <v>0</v>
      </c>
      <c r="R422" s="202">
        <f>Q422*H422</f>
        <v>0</v>
      </c>
      <c r="S422" s="202">
        <v>0</v>
      </c>
      <c r="T422" s="203">
        <f>S422*H422</f>
        <v>0</v>
      </c>
      <c r="U422" s="35"/>
      <c r="V422" s="35"/>
      <c r="W422" s="35"/>
      <c r="X422" s="35"/>
      <c r="Y422" s="35"/>
      <c r="Z422" s="35"/>
      <c r="AA422" s="35"/>
      <c r="AB422" s="35"/>
      <c r="AC422" s="35"/>
      <c r="AD422" s="35"/>
      <c r="AE422" s="35"/>
      <c r="AR422" s="204" t="s">
        <v>212</v>
      </c>
      <c r="AT422" s="204" t="s">
        <v>208</v>
      </c>
      <c r="AU422" s="204" t="s">
        <v>82</v>
      </c>
      <c r="AY422" s="18" t="s">
        <v>206</v>
      </c>
      <c r="BE422" s="205">
        <f>IF(N422="základní",J422,0)</f>
        <v>0</v>
      </c>
      <c r="BF422" s="205">
        <f>IF(N422="snížená",J422,0)</f>
        <v>0</v>
      </c>
      <c r="BG422" s="205">
        <f>IF(N422="zákl. přenesená",J422,0)</f>
        <v>0</v>
      </c>
      <c r="BH422" s="205">
        <f>IF(N422="sníž. přenesená",J422,0)</f>
        <v>0</v>
      </c>
      <c r="BI422" s="205">
        <f>IF(N422="nulová",J422,0)</f>
        <v>0</v>
      </c>
      <c r="BJ422" s="18" t="s">
        <v>80</v>
      </c>
      <c r="BK422" s="205">
        <f>ROUND(I422*H422,2)</f>
        <v>0</v>
      </c>
      <c r="BL422" s="18" t="s">
        <v>212</v>
      </c>
      <c r="BM422" s="204" t="s">
        <v>3591</v>
      </c>
    </row>
    <row r="423" spans="1:65" s="2" customFormat="1" ht="19.5">
      <c r="A423" s="35"/>
      <c r="B423" s="36"/>
      <c r="C423" s="37"/>
      <c r="D423" s="208" t="s">
        <v>1104</v>
      </c>
      <c r="E423" s="37"/>
      <c r="F423" s="221" t="s">
        <v>6913</v>
      </c>
      <c r="G423" s="37"/>
      <c r="H423" s="37"/>
      <c r="I423" s="116"/>
      <c r="J423" s="37"/>
      <c r="K423" s="37"/>
      <c r="L423" s="40"/>
      <c r="M423" s="222"/>
      <c r="N423" s="223"/>
      <c r="O423" s="65"/>
      <c r="P423" s="65"/>
      <c r="Q423" s="65"/>
      <c r="R423" s="65"/>
      <c r="S423" s="65"/>
      <c r="T423" s="66"/>
      <c r="U423" s="35"/>
      <c r="V423" s="35"/>
      <c r="W423" s="35"/>
      <c r="X423" s="35"/>
      <c r="Y423" s="35"/>
      <c r="Z423" s="35"/>
      <c r="AA423" s="35"/>
      <c r="AB423" s="35"/>
      <c r="AC423" s="35"/>
      <c r="AD423" s="35"/>
      <c r="AE423" s="35"/>
      <c r="AT423" s="18" t="s">
        <v>1104</v>
      </c>
      <c r="AU423" s="18" t="s">
        <v>82</v>
      </c>
    </row>
    <row r="424" spans="1:65" s="2" customFormat="1" ht="16.5" customHeight="1">
      <c r="A424" s="35"/>
      <c r="B424" s="36"/>
      <c r="C424" s="193" t="s">
        <v>72</v>
      </c>
      <c r="D424" s="193" t="s">
        <v>208</v>
      </c>
      <c r="E424" s="194" t="s">
        <v>6963</v>
      </c>
      <c r="F424" s="195" t="s">
        <v>6964</v>
      </c>
      <c r="G424" s="196" t="s">
        <v>862</v>
      </c>
      <c r="H424" s="197">
        <v>23</v>
      </c>
      <c r="I424" s="198"/>
      <c r="J424" s="199">
        <f>ROUND(I424*H424,2)</f>
        <v>0</v>
      </c>
      <c r="K424" s="195" t="s">
        <v>19</v>
      </c>
      <c r="L424" s="40"/>
      <c r="M424" s="200" t="s">
        <v>19</v>
      </c>
      <c r="N424" s="201" t="s">
        <v>43</v>
      </c>
      <c r="O424" s="65"/>
      <c r="P424" s="202">
        <f>O424*H424</f>
        <v>0</v>
      </c>
      <c r="Q424" s="202">
        <v>0</v>
      </c>
      <c r="R424" s="202">
        <f>Q424*H424</f>
        <v>0</v>
      </c>
      <c r="S424" s="202">
        <v>0</v>
      </c>
      <c r="T424" s="203">
        <f>S424*H424</f>
        <v>0</v>
      </c>
      <c r="U424" s="35"/>
      <c r="V424" s="35"/>
      <c r="W424" s="35"/>
      <c r="X424" s="35"/>
      <c r="Y424" s="35"/>
      <c r="Z424" s="35"/>
      <c r="AA424" s="35"/>
      <c r="AB424" s="35"/>
      <c r="AC424" s="35"/>
      <c r="AD424" s="35"/>
      <c r="AE424" s="35"/>
      <c r="AR424" s="204" t="s">
        <v>212</v>
      </c>
      <c r="AT424" s="204" t="s">
        <v>208</v>
      </c>
      <c r="AU424" s="204" t="s">
        <v>82</v>
      </c>
      <c r="AY424" s="18" t="s">
        <v>206</v>
      </c>
      <c r="BE424" s="205">
        <f>IF(N424="základní",J424,0)</f>
        <v>0</v>
      </c>
      <c r="BF424" s="205">
        <f>IF(N424="snížená",J424,0)</f>
        <v>0</v>
      </c>
      <c r="BG424" s="205">
        <f>IF(N424="zákl. přenesená",J424,0)</f>
        <v>0</v>
      </c>
      <c r="BH424" s="205">
        <f>IF(N424="sníž. přenesená",J424,0)</f>
        <v>0</v>
      </c>
      <c r="BI424" s="205">
        <f>IF(N424="nulová",J424,0)</f>
        <v>0</v>
      </c>
      <c r="BJ424" s="18" t="s">
        <v>80</v>
      </c>
      <c r="BK424" s="205">
        <f>ROUND(I424*H424,2)</f>
        <v>0</v>
      </c>
      <c r="BL424" s="18" t="s">
        <v>212</v>
      </c>
      <c r="BM424" s="204" t="s">
        <v>3599</v>
      </c>
    </row>
    <row r="425" spans="1:65" s="2" customFormat="1" ht="19.5">
      <c r="A425" s="35"/>
      <c r="B425" s="36"/>
      <c r="C425" s="37"/>
      <c r="D425" s="208" t="s">
        <v>1104</v>
      </c>
      <c r="E425" s="37"/>
      <c r="F425" s="221" t="s">
        <v>6913</v>
      </c>
      <c r="G425" s="37"/>
      <c r="H425" s="37"/>
      <c r="I425" s="116"/>
      <c r="J425" s="37"/>
      <c r="K425" s="37"/>
      <c r="L425" s="40"/>
      <c r="M425" s="222"/>
      <c r="N425" s="223"/>
      <c r="O425" s="65"/>
      <c r="P425" s="65"/>
      <c r="Q425" s="65"/>
      <c r="R425" s="65"/>
      <c r="S425" s="65"/>
      <c r="T425" s="66"/>
      <c r="U425" s="35"/>
      <c r="V425" s="35"/>
      <c r="W425" s="35"/>
      <c r="X425" s="35"/>
      <c r="Y425" s="35"/>
      <c r="Z425" s="35"/>
      <c r="AA425" s="35"/>
      <c r="AB425" s="35"/>
      <c r="AC425" s="35"/>
      <c r="AD425" s="35"/>
      <c r="AE425" s="35"/>
      <c r="AT425" s="18" t="s">
        <v>1104</v>
      </c>
      <c r="AU425" s="18" t="s">
        <v>82</v>
      </c>
    </row>
    <row r="426" spans="1:65" s="2" customFormat="1" ht="16.5" customHeight="1">
      <c r="A426" s="35"/>
      <c r="B426" s="36"/>
      <c r="C426" s="193" t="s">
        <v>72</v>
      </c>
      <c r="D426" s="193" t="s">
        <v>208</v>
      </c>
      <c r="E426" s="194" t="s">
        <v>6965</v>
      </c>
      <c r="F426" s="195" t="s">
        <v>6966</v>
      </c>
      <c r="G426" s="196" t="s">
        <v>862</v>
      </c>
      <c r="H426" s="197">
        <v>20</v>
      </c>
      <c r="I426" s="198"/>
      <c r="J426" s="199">
        <f>ROUND(I426*H426,2)</f>
        <v>0</v>
      </c>
      <c r="K426" s="195" t="s">
        <v>19</v>
      </c>
      <c r="L426" s="40"/>
      <c r="M426" s="200" t="s">
        <v>19</v>
      </c>
      <c r="N426" s="201" t="s">
        <v>43</v>
      </c>
      <c r="O426" s="65"/>
      <c r="P426" s="202">
        <f>O426*H426</f>
        <v>0</v>
      </c>
      <c r="Q426" s="202">
        <v>0</v>
      </c>
      <c r="R426" s="202">
        <f>Q426*H426</f>
        <v>0</v>
      </c>
      <c r="S426" s="202">
        <v>0</v>
      </c>
      <c r="T426" s="203">
        <f>S426*H426</f>
        <v>0</v>
      </c>
      <c r="U426" s="35"/>
      <c r="V426" s="35"/>
      <c r="W426" s="35"/>
      <c r="X426" s="35"/>
      <c r="Y426" s="35"/>
      <c r="Z426" s="35"/>
      <c r="AA426" s="35"/>
      <c r="AB426" s="35"/>
      <c r="AC426" s="35"/>
      <c r="AD426" s="35"/>
      <c r="AE426" s="35"/>
      <c r="AR426" s="204" t="s">
        <v>212</v>
      </c>
      <c r="AT426" s="204" t="s">
        <v>208</v>
      </c>
      <c r="AU426" s="204" t="s">
        <v>82</v>
      </c>
      <c r="AY426" s="18" t="s">
        <v>206</v>
      </c>
      <c r="BE426" s="205">
        <f>IF(N426="základní",J426,0)</f>
        <v>0</v>
      </c>
      <c r="BF426" s="205">
        <f>IF(N426="snížená",J426,0)</f>
        <v>0</v>
      </c>
      <c r="BG426" s="205">
        <f>IF(N426="zákl. přenesená",J426,0)</f>
        <v>0</v>
      </c>
      <c r="BH426" s="205">
        <f>IF(N426="sníž. přenesená",J426,0)</f>
        <v>0</v>
      </c>
      <c r="BI426" s="205">
        <f>IF(N426="nulová",J426,0)</f>
        <v>0</v>
      </c>
      <c r="BJ426" s="18" t="s">
        <v>80</v>
      </c>
      <c r="BK426" s="205">
        <f>ROUND(I426*H426,2)</f>
        <v>0</v>
      </c>
      <c r="BL426" s="18" t="s">
        <v>212</v>
      </c>
      <c r="BM426" s="204" t="s">
        <v>3608</v>
      </c>
    </row>
    <row r="427" spans="1:65" s="2" customFormat="1" ht="19.5">
      <c r="A427" s="35"/>
      <c r="B427" s="36"/>
      <c r="C427" s="37"/>
      <c r="D427" s="208" t="s">
        <v>1104</v>
      </c>
      <c r="E427" s="37"/>
      <c r="F427" s="221" t="s">
        <v>6913</v>
      </c>
      <c r="G427" s="37"/>
      <c r="H427" s="37"/>
      <c r="I427" s="116"/>
      <c r="J427" s="37"/>
      <c r="K427" s="37"/>
      <c r="L427" s="40"/>
      <c r="M427" s="222"/>
      <c r="N427" s="223"/>
      <c r="O427" s="65"/>
      <c r="P427" s="65"/>
      <c r="Q427" s="65"/>
      <c r="R427" s="65"/>
      <c r="S427" s="65"/>
      <c r="T427" s="66"/>
      <c r="U427" s="35"/>
      <c r="V427" s="35"/>
      <c r="W427" s="35"/>
      <c r="X427" s="35"/>
      <c r="Y427" s="35"/>
      <c r="Z427" s="35"/>
      <c r="AA427" s="35"/>
      <c r="AB427" s="35"/>
      <c r="AC427" s="35"/>
      <c r="AD427" s="35"/>
      <c r="AE427" s="35"/>
      <c r="AT427" s="18" t="s">
        <v>1104</v>
      </c>
      <c r="AU427" s="18" t="s">
        <v>82</v>
      </c>
    </row>
    <row r="428" spans="1:65" s="2" customFormat="1" ht="16.5" customHeight="1">
      <c r="A428" s="35"/>
      <c r="B428" s="36"/>
      <c r="C428" s="193" t="s">
        <v>72</v>
      </c>
      <c r="D428" s="193" t="s">
        <v>208</v>
      </c>
      <c r="E428" s="194" t="s">
        <v>6967</v>
      </c>
      <c r="F428" s="195" t="s">
        <v>6968</v>
      </c>
      <c r="G428" s="196" t="s">
        <v>862</v>
      </c>
      <c r="H428" s="197">
        <v>92</v>
      </c>
      <c r="I428" s="198"/>
      <c r="J428" s="199">
        <f>ROUND(I428*H428,2)</f>
        <v>0</v>
      </c>
      <c r="K428" s="195" t="s">
        <v>19</v>
      </c>
      <c r="L428" s="40"/>
      <c r="M428" s="200" t="s">
        <v>19</v>
      </c>
      <c r="N428" s="201" t="s">
        <v>43</v>
      </c>
      <c r="O428" s="65"/>
      <c r="P428" s="202">
        <f>O428*H428</f>
        <v>0</v>
      </c>
      <c r="Q428" s="202">
        <v>0</v>
      </c>
      <c r="R428" s="202">
        <f>Q428*H428</f>
        <v>0</v>
      </c>
      <c r="S428" s="202">
        <v>0</v>
      </c>
      <c r="T428" s="203">
        <f>S428*H428</f>
        <v>0</v>
      </c>
      <c r="U428" s="35"/>
      <c r="V428" s="35"/>
      <c r="W428" s="35"/>
      <c r="X428" s="35"/>
      <c r="Y428" s="35"/>
      <c r="Z428" s="35"/>
      <c r="AA428" s="35"/>
      <c r="AB428" s="35"/>
      <c r="AC428" s="35"/>
      <c r="AD428" s="35"/>
      <c r="AE428" s="35"/>
      <c r="AR428" s="204" t="s">
        <v>212</v>
      </c>
      <c r="AT428" s="204" t="s">
        <v>208</v>
      </c>
      <c r="AU428" s="204" t="s">
        <v>82</v>
      </c>
      <c r="AY428" s="18" t="s">
        <v>206</v>
      </c>
      <c r="BE428" s="205">
        <f>IF(N428="základní",J428,0)</f>
        <v>0</v>
      </c>
      <c r="BF428" s="205">
        <f>IF(N428="snížená",J428,0)</f>
        <v>0</v>
      </c>
      <c r="BG428" s="205">
        <f>IF(N428="zákl. přenesená",J428,0)</f>
        <v>0</v>
      </c>
      <c r="BH428" s="205">
        <f>IF(N428="sníž. přenesená",J428,0)</f>
        <v>0</v>
      </c>
      <c r="BI428" s="205">
        <f>IF(N428="nulová",J428,0)</f>
        <v>0</v>
      </c>
      <c r="BJ428" s="18" t="s">
        <v>80</v>
      </c>
      <c r="BK428" s="205">
        <f>ROUND(I428*H428,2)</f>
        <v>0</v>
      </c>
      <c r="BL428" s="18" t="s">
        <v>212</v>
      </c>
      <c r="BM428" s="204" t="s">
        <v>3616</v>
      </c>
    </row>
    <row r="429" spans="1:65" s="2" customFormat="1" ht="19.5">
      <c r="A429" s="35"/>
      <c r="B429" s="36"/>
      <c r="C429" s="37"/>
      <c r="D429" s="208" t="s">
        <v>1104</v>
      </c>
      <c r="E429" s="37"/>
      <c r="F429" s="221" t="s">
        <v>6913</v>
      </c>
      <c r="G429" s="37"/>
      <c r="H429" s="37"/>
      <c r="I429" s="116"/>
      <c r="J429" s="37"/>
      <c r="K429" s="37"/>
      <c r="L429" s="40"/>
      <c r="M429" s="222"/>
      <c r="N429" s="223"/>
      <c r="O429" s="65"/>
      <c r="P429" s="65"/>
      <c r="Q429" s="65"/>
      <c r="R429" s="65"/>
      <c r="S429" s="65"/>
      <c r="T429" s="66"/>
      <c r="U429" s="35"/>
      <c r="V429" s="35"/>
      <c r="W429" s="35"/>
      <c r="X429" s="35"/>
      <c r="Y429" s="35"/>
      <c r="Z429" s="35"/>
      <c r="AA429" s="35"/>
      <c r="AB429" s="35"/>
      <c r="AC429" s="35"/>
      <c r="AD429" s="35"/>
      <c r="AE429" s="35"/>
      <c r="AT429" s="18" t="s">
        <v>1104</v>
      </c>
      <c r="AU429" s="18" t="s">
        <v>82</v>
      </c>
    </row>
    <row r="430" spans="1:65" s="2" customFormat="1" ht="16.5" customHeight="1">
      <c r="A430" s="35"/>
      <c r="B430" s="36"/>
      <c r="C430" s="193" t="s">
        <v>72</v>
      </c>
      <c r="D430" s="193" t="s">
        <v>208</v>
      </c>
      <c r="E430" s="194" t="s">
        <v>6969</v>
      </c>
      <c r="F430" s="195" t="s">
        <v>6970</v>
      </c>
      <c r="G430" s="196" t="s">
        <v>862</v>
      </c>
      <c r="H430" s="197">
        <v>17</v>
      </c>
      <c r="I430" s="198"/>
      <c r="J430" s="199">
        <f>ROUND(I430*H430,2)</f>
        <v>0</v>
      </c>
      <c r="K430" s="195" t="s">
        <v>19</v>
      </c>
      <c r="L430" s="40"/>
      <c r="M430" s="200" t="s">
        <v>19</v>
      </c>
      <c r="N430" s="201" t="s">
        <v>43</v>
      </c>
      <c r="O430" s="65"/>
      <c r="P430" s="202">
        <f>O430*H430</f>
        <v>0</v>
      </c>
      <c r="Q430" s="202">
        <v>0</v>
      </c>
      <c r="R430" s="202">
        <f>Q430*H430</f>
        <v>0</v>
      </c>
      <c r="S430" s="202">
        <v>0</v>
      </c>
      <c r="T430" s="203">
        <f>S430*H430</f>
        <v>0</v>
      </c>
      <c r="U430" s="35"/>
      <c r="V430" s="35"/>
      <c r="W430" s="35"/>
      <c r="X430" s="35"/>
      <c r="Y430" s="35"/>
      <c r="Z430" s="35"/>
      <c r="AA430" s="35"/>
      <c r="AB430" s="35"/>
      <c r="AC430" s="35"/>
      <c r="AD430" s="35"/>
      <c r="AE430" s="35"/>
      <c r="AR430" s="204" t="s">
        <v>212</v>
      </c>
      <c r="AT430" s="204" t="s">
        <v>208</v>
      </c>
      <c r="AU430" s="204" t="s">
        <v>82</v>
      </c>
      <c r="AY430" s="18" t="s">
        <v>206</v>
      </c>
      <c r="BE430" s="205">
        <f>IF(N430="základní",J430,0)</f>
        <v>0</v>
      </c>
      <c r="BF430" s="205">
        <f>IF(N430="snížená",J430,0)</f>
        <v>0</v>
      </c>
      <c r="BG430" s="205">
        <f>IF(N430="zákl. přenesená",J430,0)</f>
        <v>0</v>
      </c>
      <c r="BH430" s="205">
        <f>IF(N430="sníž. přenesená",J430,0)</f>
        <v>0</v>
      </c>
      <c r="BI430" s="205">
        <f>IF(N430="nulová",J430,0)</f>
        <v>0</v>
      </c>
      <c r="BJ430" s="18" t="s">
        <v>80</v>
      </c>
      <c r="BK430" s="205">
        <f>ROUND(I430*H430,2)</f>
        <v>0</v>
      </c>
      <c r="BL430" s="18" t="s">
        <v>212</v>
      </c>
      <c r="BM430" s="204" t="s">
        <v>3624</v>
      </c>
    </row>
    <row r="431" spans="1:65" s="2" customFormat="1" ht="19.5">
      <c r="A431" s="35"/>
      <c r="B431" s="36"/>
      <c r="C431" s="37"/>
      <c r="D431" s="208" t="s">
        <v>1104</v>
      </c>
      <c r="E431" s="37"/>
      <c r="F431" s="221" t="s">
        <v>6913</v>
      </c>
      <c r="G431" s="37"/>
      <c r="H431" s="37"/>
      <c r="I431" s="116"/>
      <c r="J431" s="37"/>
      <c r="K431" s="37"/>
      <c r="L431" s="40"/>
      <c r="M431" s="222"/>
      <c r="N431" s="223"/>
      <c r="O431" s="65"/>
      <c r="P431" s="65"/>
      <c r="Q431" s="65"/>
      <c r="R431" s="65"/>
      <c r="S431" s="65"/>
      <c r="T431" s="66"/>
      <c r="U431" s="35"/>
      <c r="V431" s="35"/>
      <c r="W431" s="35"/>
      <c r="X431" s="35"/>
      <c r="Y431" s="35"/>
      <c r="Z431" s="35"/>
      <c r="AA431" s="35"/>
      <c r="AB431" s="35"/>
      <c r="AC431" s="35"/>
      <c r="AD431" s="35"/>
      <c r="AE431" s="35"/>
      <c r="AT431" s="18" t="s">
        <v>1104</v>
      </c>
      <c r="AU431" s="18" t="s">
        <v>82</v>
      </c>
    </row>
    <row r="432" spans="1:65" s="2" customFormat="1" ht="16.5" customHeight="1">
      <c r="A432" s="35"/>
      <c r="B432" s="36"/>
      <c r="C432" s="193" t="s">
        <v>72</v>
      </c>
      <c r="D432" s="193" t="s">
        <v>208</v>
      </c>
      <c r="E432" s="194" t="s">
        <v>6971</v>
      </c>
      <c r="F432" s="195" t="s">
        <v>6972</v>
      </c>
      <c r="G432" s="196" t="s">
        <v>862</v>
      </c>
      <c r="H432" s="197">
        <v>8</v>
      </c>
      <c r="I432" s="198"/>
      <c r="J432" s="199">
        <f>ROUND(I432*H432,2)</f>
        <v>0</v>
      </c>
      <c r="K432" s="195" t="s">
        <v>19</v>
      </c>
      <c r="L432" s="40"/>
      <c r="M432" s="200" t="s">
        <v>19</v>
      </c>
      <c r="N432" s="201" t="s">
        <v>43</v>
      </c>
      <c r="O432" s="65"/>
      <c r="P432" s="202">
        <f>O432*H432</f>
        <v>0</v>
      </c>
      <c r="Q432" s="202">
        <v>0</v>
      </c>
      <c r="R432" s="202">
        <f>Q432*H432</f>
        <v>0</v>
      </c>
      <c r="S432" s="202">
        <v>0</v>
      </c>
      <c r="T432" s="203">
        <f>S432*H432</f>
        <v>0</v>
      </c>
      <c r="U432" s="35"/>
      <c r="V432" s="35"/>
      <c r="W432" s="35"/>
      <c r="X432" s="35"/>
      <c r="Y432" s="35"/>
      <c r="Z432" s="35"/>
      <c r="AA432" s="35"/>
      <c r="AB432" s="35"/>
      <c r="AC432" s="35"/>
      <c r="AD432" s="35"/>
      <c r="AE432" s="35"/>
      <c r="AR432" s="204" t="s">
        <v>212</v>
      </c>
      <c r="AT432" s="204" t="s">
        <v>208</v>
      </c>
      <c r="AU432" s="204" t="s">
        <v>82</v>
      </c>
      <c r="AY432" s="18" t="s">
        <v>206</v>
      </c>
      <c r="BE432" s="205">
        <f>IF(N432="základní",J432,0)</f>
        <v>0</v>
      </c>
      <c r="BF432" s="205">
        <f>IF(N432="snížená",J432,0)</f>
        <v>0</v>
      </c>
      <c r="BG432" s="205">
        <f>IF(N432="zákl. přenesená",J432,0)</f>
        <v>0</v>
      </c>
      <c r="BH432" s="205">
        <f>IF(N432="sníž. přenesená",J432,0)</f>
        <v>0</v>
      </c>
      <c r="BI432" s="205">
        <f>IF(N432="nulová",J432,0)</f>
        <v>0</v>
      </c>
      <c r="BJ432" s="18" t="s">
        <v>80</v>
      </c>
      <c r="BK432" s="205">
        <f>ROUND(I432*H432,2)</f>
        <v>0</v>
      </c>
      <c r="BL432" s="18" t="s">
        <v>212</v>
      </c>
      <c r="BM432" s="204" t="s">
        <v>3632</v>
      </c>
    </row>
    <row r="433" spans="1:65" s="2" customFormat="1" ht="19.5">
      <c r="A433" s="35"/>
      <c r="B433" s="36"/>
      <c r="C433" s="37"/>
      <c r="D433" s="208" t="s">
        <v>1104</v>
      </c>
      <c r="E433" s="37"/>
      <c r="F433" s="221" t="s">
        <v>6913</v>
      </c>
      <c r="G433" s="37"/>
      <c r="H433" s="37"/>
      <c r="I433" s="116"/>
      <c r="J433" s="37"/>
      <c r="K433" s="37"/>
      <c r="L433" s="40"/>
      <c r="M433" s="222"/>
      <c r="N433" s="223"/>
      <c r="O433" s="65"/>
      <c r="P433" s="65"/>
      <c r="Q433" s="65"/>
      <c r="R433" s="65"/>
      <c r="S433" s="65"/>
      <c r="T433" s="66"/>
      <c r="U433" s="35"/>
      <c r="V433" s="35"/>
      <c r="W433" s="35"/>
      <c r="X433" s="35"/>
      <c r="Y433" s="35"/>
      <c r="Z433" s="35"/>
      <c r="AA433" s="35"/>
      <c r="AB433" s="35"/>
      <c r="AC433" s="35"/>
      <c r="AD433" s="35"/>
      <c r="AE433" s="35"/>
      <c r="AT433" s="18" t="s">
        <v>1104</v>
      </c>
      <c r="AU433" s="18" t="s">
        <v>82</v>
      </c>
    </row>
    <row r="434" spans="1:65" s="2" customFormat="1" ht="16.5" customHeight="1">
      <c r="A434" s="35"/>
      <c r="B434" s="36"/>
      <c r="C434" s="193" t="s">
        <v>72</v>
      </c>
      <c r="D434" s="193" t="s">
        <v>208</v>
      </c>
      <c r="E434" s="194" t="s">
        <v>6973</v>
      </c>
      <c r="F434" s="195" t="s">
        <v>6974</v>
      </c>
      <c r="G434" s="196" t="s">
        <v>862</v>
      </c>
      <c r="H434" s="197">
        <v>18</v>
      </c>
      <c r="I434" s="198"/>
      <c r="J434" s="199">
        <f>ROUND(I434*H434,2)</f>
        <v>0</v>
      </c>
      <c r="K434" s="195" t="s">
        <v>19</v>
      </c>
      <c r="L434" s="40"/>
      <c r="M434" s="200" t="s">
        <v>19</v>
      </c>
      <c r="N434" s="201" t="s">
        <v>43</v>
      </c>
      <c r="O434" s="65"/>
      <c r="P434" s="202">
        <f>O434*H434</f>
        <v>0</v>
      </c>
      <c r="Q434" s="202">
        <v>0</v>
      </c>
      <c r="R434" s="202">
        <f>Q434*H434</f>
        <v>0</v>
      </c>
      <c r="S434" s="202">
        <v>0</v>
      </c>
      <c r="T434" s="203">
        <f>S434*H434</f>
        <v>0</v>
      </c>
      <c r="U434" s="35"/>
      <c r="V434" s="35"/>
      <c r="W434" s="35"/>
      <c r="X434" s="35"/>
      <c r="Y434" s="35"/>
      <c r="Z434" s="35"/>
      <c r="AA434" s="35"/>
      <c r="AB434" s="35"/>
      <c r="AC434" s="35"/>
      <c r="AD434" s="35"/>
      <c r="AE434" s="35"/>
      <c r="AR434" s="204" t="s">
        <v>212</v>
      </c>
      <c r="AT434" s="204" t="s">
        <v>208</v>
      </c>
      <c r="AU434" s="204" t="s">
        <v>82</v>
      </c>
      <c r="AY434" s="18" t="s">
        <v>206</v>
      </c>
      <c r="BE434" s="205">
        <f>IF(N434="základní",J434,0)</f>
        <v>0</v>
      </c>
      <c r="BF434" s="205">
        <f>IF(N434="snížená",J434,0)</f>
        <v>0</v>
      </c>
      <c r="BG434" s="205">
        <f>IF(N434="zákl. přenesená",J434,0)</f>
        <v>0</v>
      </c>
      <c r="BH434" s="205">
        <f>IF(N434="sníž. přenesená",J434,0)</f>
        <v>0</v>
      </c>
      <c r="BI434" s="205">
        <f>IF(N434="nulová",J434,0)</f>
        <v>0</v>
      </c>
      <c r="BJ434" s="18" t="s">
        <v>80</v>
      </c>
      <c r="BK434" s="205">
        <f>ROUND(I434*H434,2)</f>
        <v>0</v>
      </c>
      <c r="BL434" s="18" t="s">
        <v>212</v>
      </c>
      <c r="BM434" s="204" t="s">
        <v>3642</v>
      </c>
    </row>
    <row r="435" spans="1:65" s="2" customFormat="1" ht="16.5" customHeight="1">
      <c r="A435" s="35"/>
      <c r="B435" s="36"/>
      <c r="C435" s="193" t="s">
        <v>72</v>
      </c>
      <c r="D435" s="193" t="s">
        <v>208</v>
      </c>
      <c r="E435" s="194" t="s">
        <v>6975</v>
      </c>
      <c r="F435" s="195" t="s">
        <v>6976</v>
      </c>
      <c r="G435" s="196" t="s">
        <v>862</v>
      </c>
      <c r="H435" s="197">
        <v>17</v>
      </c>
      <c r="I435" s="198"/>
      <c r="J435" s="199">
        <f>ROUND(I435*H435,2)</f>
        <v>0</v>
      </c>
      <c r="K435" s="195" t="s">
        <v>19</v>
      </c>
      <c r="L435" s="40"/>
      <c r="M435" s="200" t="s">
        <v>19</v>
      </c>
      <c r="N435" s="201" t="s">
        <v>43</v>
      </c>
      <c r="O435" s="65"/>
      <c r="P435" s="202">
        <f>O435*H435</f>
        <v>0</v>
      </c>
      <c r="Q435" s="202">
        <v>0</v>
      </c>
      <c r="R435" s="202">
        <f>Q435*H435</f>
        <v>0</v>
      </c>
      <c r="S435" s="202">
        <v>0</v>
      </c>
      <c r="T435" s="203">
        <f>S435*H435</f>
        <v>0</v>
      </c>
      <c r="U435" s="35"/>
      <c r="V435" s="35"/>
      <c r="W435" s="35"/>
      <c r="X435" s="35"/>
      <c r="Y435" s="35"/>
      <c r="Z435" s="35"/>
      <c r="AA435" s="35"/>
      <c r="AB435" s="35"/>
      <c r="AC435" s="35"/>
      <c r="AD435" s="35"/>
      <c r="AE435" s="35"/>
      <c r="AR435" s="204" t="s">
        <v>212</v>
      </c>
      <c r="AT435" s="204" t="s">
        <v>208</v>
      </c>
      <c r="AU435" s="204" t="s">
        <v>82</v>
      </c>
      <c r="AY435" s="18" t="s">
        <v>206</v>
      </c>
      <c r="BE435" s="205">
        <f>IF(N435="základní",J435,0)</f>
        <v>0</v>
      </c>
      <c r="BF435" s="205">
        <f>IF(N435="snížená",J435,0)</f>
        <v>0</v>
      </c>
      <c r="BG435" s="205">
        <f>IF(N435="zákl. přenesená",J435,0)</f>
        <v>0</v>
      </c>
      <c r="BH435" s="205">
        <f>IF(N435="sníž. přenesená",J435,0)</f>
        <v>0</v>
      </c>
      <c r="BI435" s="205">
        <f>IF(N435="nulová",J435,0)</f>
        <v>0</v>
      </c>
      <c r="BJ435" s="18" t="s">
        <v>80</v>
      </c>
      <c r="BK435" s="205">
        <f>ROUND(I435*H435,2)</f>
        <v>0</v>
      </c>
      <c r="BL435" s="18" t="s">
        <v>212</v>
      </c>
      <c r="BM435" s="204" t="s">
        <v>3654</v>
      </c>
    </row>
    <row r="436" spans="1:65" s="2" customFormat="1" ht="16.5" customHeight="1">
      <c r="A436" s="35"/>
      <c r="B436" s="36"/>
      <c r="C436" s="193" t="s">
        <v>72</v>
      </c>
      <c r="D436" s="193" t="s">
        <v>208</v>
      </c>
      <c r="E436" s="194" t="s">
        <v>6977</v>
      </c>
      <c r="F436" s="195" t="s">
        <v>6978</v>
      </c>
      <c r="G436" s="196" t="s">
        <v>862</v>
      </c>
      <c r="H436" s="197">
        <v>207</v>
      </c>
      <c r="I436" s="198"/>
      <c r="J436" s="199">
        <f>ROUND(I436*H436,2)</f>
        <v>0</v>
      </c>
      <c r="K436" s="195" t="s">
        <v>19</v>
      </c>
      <c r="L436" s="40"/>
      <c r="M436" s="200" t="s">
        <v>19</v>
      </c>
      <c r="N436" s="201" t="s">
        <v>43</v>
      </c>
      <c r="O436" s="65"/>
      <c r="P436" s="202">
        <f>O436*H436</f>
        <v>0</v>
      </c>
      <c r="Q436" s="202">
        <v>0</v>
      </c>
      <c r="R436" s="202">
        <f>Q436*H436</f>
        <v>0</v>
      </c>
      <c r="S436" s="202">
        <v>0</v>
      </c>
      <c r="T436" s="203">
        <f>S436*H436</f>
        <v>0</v>
      </c>
      <c r="U436" s="35"/>
      <c r="V436" s="35"/>
      <c r="W436" s="35"/>
      <c r="X436" s="35"/>
      <c r="Y436" s="35"/>
      <c r="Z436" s="35"/>
      <c r="AA436" s="35"/>
      <c r="AB436" s="35"/>
      <c r="AC436" s="35"/>
      <c r="AD436" s="35"/>
      <c r="AE436" s="35"/>
      <c r="AR436" s="204" t="s">
        <v>212</v>
      </c>
      <c r="AT436" s="204" t="s">
        <v>208</v>
      </c>
      <c r="AU436" s="204" t="s">
        <v>82</v>
      </c>
      <c r="AY436" s="18" t="s">
        <v>206</v>
      </c>
      <c r="BE436" s="205">
        <f>IF(N436="základní",J436,0)</f>
        <v>0</v>
      </c>
      <c r="BF436" s="205">
        <f>IF(N436="snížená",J436,0)</f>
        <v>0</v>
      </c>
      <c r="BG436" s="205">
        <f>IF(N436="zákl. přenesená",J436,0)</f>
        <v>0</v>
      </c>
      <c r="BH436" s="205">
        <f>IF(N436="sníž. přenesená",J436,0)</f>
        <v>0</v>
      </c>
      <c r="BI436" s="205">
        <f>IF(N436="nulová",J436,0)</f>
        <v>0</v>
      </c>
      <c r="BJ436" s="18" t="s">
        <v>80</v>
      </c>
      <c r="BK436" s="205">
        <f>ROUND(I436*H436,2)</f>
        <v>0</v>
      </c>
      <c r="BL436" s="18" t="s">
        <v>212</v>
      </c>
      <c r="BM436" s="204" t="s">
        <v>3666</v>
      </c>
    </row>
    <row r="437" spans="1:65" s="2" customFormat="1" ht="16.5" customHeight="1">
      <c r="A437" s="35"/>
      <c r="B437" s="36"/>
      <c r="C437" s="193" t="s">
        <v>72</v>
      </c>
      <c r="D437" s="193" t="s">
        <v>208</v>
      </c>
      <c r="E437" s="194" t="s">
        <v>6979</v>
      </c>
      <c r="F437" s="195" t="s">
        <v>6980</v>
      </c>
      <c r="G437" s="196" t="s">
        <v>862</v>
      </c>
      <c r="H437" s="197">
        <v>11</v>
      </c>
      <c r="I437" s="198"/>
      <c r="J437" s="199">
        <f>ROUND(I437*H437,2)</f>
        <v>0</v>
      </c>
      <c r="K437" s="195" t="s">
        <v>19</v>
      </c>
      <c r="L437" s="40"/>
      <c r="M437" s="200" t="s">
        <v>19</v>
      </c>
      <c r="N437" s="201" t="s">
        <v>43</v>
      </c>
      <c r="O437" s="65"/>
      <c r="P437" s="202">
        <f>O437*H437</f>
        <v>0</v>
      </c>
      <c r="Q437" s="202">
        <v>0</v>
      </c>
      <c r="R437" s="202">
        <f>Q437*H437</f>
        <v>0</v>
      </c>
      <c r="S437" s="202">
        <v>0</v>
      </c>
      <c r="T437" s="203">
        <f>S437*H437</f>
        <v>0</v>
      </c>
      <c r="U437" s="35"/>
      <c r="V437" s="35"/>
      <c r="W437" s="35"/>
      <c r="X437" s="35"/>
      <c r="Y437" s="35"/>
      <c r="Z437" s="35"/>
      <c r="AA437" s="35"/>
      <c r="AB437" s="35"/>
      <c r="AC437" s="35"/>
      <c r="AD437" s="35"/>
      <c r="AE437" s="35"/>
      <c r="AR437" s="204" t="s">
        <v>212</v>
      </c>
      <c r="AT437" s="204" t="s">
        <v>208</v>
      </c>
      <c r="AU437" s="204" t="s">
        <v>82</v>
      </c>
      <c r="AY437" s="18" t="s">
        <v>206</v>
      </c>
      <c r="BE437" s="205">
        <f>IF(N437="základní",J437,0)</f>
        <v>0</v>
      </c>
      <c r="BF437" s="205">
        <f>IF(N437="snížená",J437,0)</f>
        <v>0</v>
      </c>
      <c r="BG437" s="205">
        <f>IF(N437="zákl. přenesená",J437,0)</f>
        <v>0</v>
      </c>
      <c r="BH437" s="205">
        <f>IF(N437="sníž. přenesená",J437,0)</f>
        <v>0</v>
      </c>
      <c r="BI437" s="205">
        <f>IF(N437="nulová",J437,0)</f>
        <v>0</v>
      </c>
      <c r="BJ437" s="18" t="s">
        <v>80</v>
      </c>
      <c r="BK437" s="205">
        <f>ROUND(I437*H437,2)</f>
        <v>0</v>
      </c>
      <c r="BL437" s="18" t="s">
        <v>212</v>
      </c>
      <c r="BM437" s="204" t="s">
        <v>3677</v>
      </c>
    </row>
    <row r="438" spans="1:65" s="12" customFormat="1" ht="22.9" customHeight="1">
      <c r="B438" s="177"/>
      <c r="C438" s="178"/>
      <c r="D438" s="179" t="s">
        <v>71</v>
      </c>
      <c r="E438" s="191" t="s">
        <v>6981</v>
      </c>
      <c r="F438" s="191" t="s">
        <v>6982</v>
      </c>
      <c r="G438" s="178"/>
      <c r="H438" s="178"/>
      <c r="I438" s="181"/>
      <c r="J438" s="192">
        <f>BK438</f>
        <v>0</v>
      </c>
      <c r="K438" s="178"/>
      <c r="L438" s="183"/>
      <c r="M438" s="184"/>
      <c r="N438" s="185"/>
      <c r="O438" s="185"/>
      <c r="P438" s="186">
        <f>SUM(P439:P472)</f>
        <v>0</v>
      </c>
      <c r="Q438" s="185"/>
      <c r="R438" s="186">
        <f>SUM(R439:R472)</f>
        <v>0</v>
      </c>
      <c r="S438" s="185"/>
      <c r="T438" s="187">
        <f>SUM(T439:T472)</f>
        <v>0</v>
      </c>
      <c r="AR438" s="188" t="s">
        <v>80</v>
      </c>
      <c r="AT438" s="189" t="s">
        <v>71</v>
      </c>
      <c r="AU438" s="189" t="s">
        <v>80</v>
      </c>
      <c r="AY438" s="188" t="s">
        <v>206</v>
      </c>
      <c r="BK438" s="190">
        <f>SUM(BK439:BK472)</f>
        <v>0</v>
      </c>
    </row>
    <row r="439" spans="1:65" s="2" customFormat="1" ht="16.5" customHeight="1">
      <c r="A439" s="35"/>
      <c r="B439" s="36"/>
      <c r="C439" s="193" t="s">
        <v>72</v>
      </c>
      <c r="D439" s="193" t="s">
        <v>208</v>
      </c>
      <c r="E439" s="194" t="s">
        <v>6983</v>
      </c>
      <c r="F439" s="195" t="s">
        <v>6984</v>
      </c>
      <c r="G439" s="196" t="s">
        <v>862</v>
      </c>
      <c r="H439" s="197">
        <v>5</v>
      </c>
      <c r="I439" s="198"/>
      <c r="J439" s="199">
        <f>ROUND(I439*H439,2)</f>
        <v>0</v>
      </c>
      <c r="K439" s="195" t="s">
        <v>19</v>
      </c>
      <c r="L439" s="40"/>
      <c r="M439" s="200" t="s">
        <v>19</v>
      </c>
      <c r="N439" s="201" t="s">
        <v>43</v>
      </c>
      <c r="O439" s="65"/>
      <c r="P439" s="202">
        <f>O439*H439</f>
        <v>0</v>
      </c>
      <c r="Q439" s="202">
        <v>0</v>
      </c>
      <c r="R439" s="202">
        <f>Q439*H439</f>
        <v>0</v>
      </c>
      <c r="S439" s="202">
        <v>0</v>
      </c>
      <c r="T439" s="203">
        <f>S439*H439</f>
        <v>0</v>
      </c>
      <c r="U439" s="35"/>
      <c r="V439" s="35"/>
      <c r="W439" s="35"/>
      <c r="X439" s="35"/>
      <c r="Y439" s="35"/>
      <c r="Z439" s="35"/>
      <c r="AA439" s="35"/>
      <c r="AB439" s="35"/>
      <c r="AC439" s="35"/>
      <c r="AD439" s="35"/>
      <c r="AE439" s="35"/>
      <c r="AR439" s="204" t="s">
        <v>212</v>
      </c>
      <c r="AT439" s="204" t="s">
        <v>208</v>
      </c>
      <c r="AU439" s="204" t="s">
        <v>82</v>
      </c>
      <c r="AY439" s="18" t="s">
        <v>206</v>
      </c>
      <c r="BE439" s="205">
        <f>IF(N439="základní",J439,0)</f>
        <v>0</v>
      </c>
      <c r="BF439" s="205">
        <f>IF(N439="snížená",J439,0)</f>
        <v>0</v>
      </c>
      <c r="BG439" s="205">
        <f>IF(N439="zákl. přenesená",J439,0)</f>
        <v>0</v>
      </c>
      <c r="BH439" s="205">
        <f>IF(N439="sníž. přenesená",J439,0)</f>
        <v>0</v>
      </c>
      <c r="BI439" s="205">
        <f>IF(N439="nulová",J439,0)</f>
        <v>0</v>
      </c>
      <c r="BJ439" s="18" t="s">
        <v>80</v>
      </c>
      <c r="BK439" s="205">
        <f>ROUND(I439*H439,2)</f>
        <v>0</v>
      </c>
      <c r="BL439" s="18" t="s">
        <v>212</v>
      </c>
      <c r="BM439" s="204" t="s">
        <v>3688</v>
      </c>
    </row>
    <row r="440" spans="1:65" s="2" customFormat="1" ht="19.5">
      <c r="A440" s="35"/>
      <c r="B440" s="36"/>
      <c r="C440" s="37"/>
      <c r="D440" s="208" t="s">
        <v>1104</v>
      </c>
      <c r="E440" s="37"/>
      <c r="F440" s="221" t="s">
        <v>6985</v>
      </c>
      <c r="G440" s="37"/>
      <c r="H440" s="37"/>
      <c r="I440" s="116"/>
      <c r="J440" s="37"/>
      <c r="K440" s="37"/>
      <c r="L440" s="40"/>
      <c r="M440" s="222"/>
      <c r="N440" s="223"/>
      <c r="O440" s="65"/>
      <c r="P440" s="65"/>
      <c r="Q440" s="65"/>
      <c r="R440" s="65"/>
      <c r="S440" s="65"/>
      <c r="T440" s="66"/>
      <c r="U440" s="35"/>
      <c r="V440" s="35"/>
      <c r="W440" s="35"/>
      <c r="X440" s="35"/>
      <c r="Y440" s="35"/>
      <c r="Z440" s="35"/>
      <c r="AA440" s="35"/>
      <c r="AB440" s="35"/>
      <c r="AC440" s="35"/>
      <c r="AD440" s="35"/>
      <c r="AE440" s="35"/>
      <c r="AT440" s="18" t="s">
        <v>1104</v>
      </c>
      <c r="AU440" s="18" t="s">
        <v>82</v>
      </c>
    </row>
    <row r="441" spans="1:65" s="2" customFormat="1" ht="16.5" customHeight="1">
      <c r="A441" s="35"/>
      <c r="B441" s="36"/>
      <c r="C441" s="193" t="s">
        <v>72</v>
      </c>
      <c r="D441" s="193" t="s">
        <v>208</v>
      </c>
      <c r="E441" s="194" t="s">
        <v>6986</v>
      </c>
      <c r="F441" s="195" t="s">
        <v>6984</v>
      </c>
      <c r="G441" s="196" t="s">
        <v>862</v>
      </c>
      <c r="H441" s="197">
        <v>10</v>
      </c>
      <c r="I441" s="198"/>
      <c r="J441" s="199">
        <f>ROUND(I441*H441,2)</f>
        <v>0</v>
      </c>
      <c r="K441" s="195" t="s">
        <v>19</v>
      </c>
      <c r="L441" s="40"/>
      <c r="M441" s="200" t="s">
        <v>19</v>
      </c>
      <c r="N441" s="201" t="s">
        <v>43</v>
      </c>
      <c r="O441" s="65"/>
      <c r="P441" s="202">
        <f>O441*H441</f>
        <v>0</v>
      </c>
      <c r="Q441" s="202">
        <v>0</v>
      </c>
      <c r="R441" s="202">
        <f>Q441*H441</f>
        <v>0</v>
      </c>
      <c r="S441" s="202">
        <v>0</v>
      </c>
      <c r="T441" s="203">
        <f>S441*H441</f>
        <v>0</v>
      </c>
      <c r="U441" s="35"/>
      <c r="V441" s="35"/>
      <c r="W441" s="35"/>
      <c r="X441" s="35"/>
      <c r="Y441" s="35"/>
      <c r="Z441" s="35"/>
      <c r="AA441" s="35"/>
      <c r="AB441" s="35"/>
      <c r="AC441" s="35"/>
      <c r="AD441" s="35"/>
      <c r="AE441" s="35"/>
      <c r="AR441" s="204" t="s">
        <v>212</v>
      </c>
      <c r="AT441" s="204" t="s">
        <v>208</v>
      </c>
      <c r="AU441" s="204" t="s">
        <v>82</v>
      </c>
      <c r="AY441" s="18" t="s">
        <v>206</v>
      </c>
      <c r="BE441" s="205">
        <f>IF(N441="základní",J441,0)</f>
        <v>0</v>
      </c>
      <c r="BF441" s="205">
        <f>IF(N441="snížená",J441,0)</f>
        <v>0</v>
      </c>
      <c r="BG441" s="205">
        <f>IF(N441="zákl. přenesená",J441,0)</f>
        <v>0</v>
      </c>
      <c r="BH441" s="205">
        <f>IF(N441="sníž. přenesená",J441,0)</f>
        <v>0</v>
      </c>
      <c r="BI441" s="205">
        <f>IF(N441="nulová",J441,0)</f>
        <v>0</v>
      </c>
      <c r="BJ441" s="18" t="s">
        <v>80</v>
      </c>
      <c r="BK441" s="205">
        <f>ROUND(I441*H441,2)</f>
        <v>0</v>
      </c>
      <c r="BL441" s="18" t="s">
        <v>212</v>
      </c>
      <c r="BM441" s="204" t="s">
        <v>3699</v>
      </c>
    </row>
    <row r="442" spans="1:65" s="2" customFormat="1" ht="19.5">
      <c r="A442" s="35"/>
      <c r="B442" s="36"/>
      <c r="C442" s="37"/>
      <c r="D442" s="208" t="s">
        <v>1104</v>
      </c>
      <c r="E442" s="37"/>
      <c r="F442" s="221" t="s">
        <v>6987</v>
      </c>
      <c r="G442" s="37"/>
      <c r="H442" s="37"/>
      <c r="I442" s="116"/>
      <c r="J442" s="37"/>
      <c r="K442" s="37"/>
      <c r="L442" s="40"/>
      <c r="M442" s="222"/>
      <c r="N442" s="223"/>
      <c r="O442" s="65"/>
      <c r="P442" s="65"/>
      <c r="Q442" s="65"/>
      <c r="R442" s="65"/>
      <c r="S442" s="65"/>
      <c r="T442" s="66"/>
      <c r="U442" s="35"/>
      <c r="V442" s="35"/>
      <c r="W442" s="35"/>
      <c r="X442" s="35"/>
      <c r="Y442" s="35"/>
      <c r="Z442" s="35"/>
      <c r="AA442" s="35"/>
      <c r="AB442" s="35"/>
      <c r="AC442" s="35"/>
      <c r="AD442" s="35"/>
      <c r="AE442" s="35"/>
      <c r="AT442" s="18" t="s">
        <v>1104</v>
      </c>
      <c r="AU442" s="18" t="s">
        <v>82</v>
      </c>
    </row>
    <row r="443" spans="1:65" s="2" customFormat="1" ht="16.5" customHeight="1">
      <c r="A443" s="35"/>
      <c r="B443" s="36"/>
      <c r="C443" s="193" t="s">
        <v>72</v>
      </c>
      <c r="D443" s="193" t="s">
        <v>208</v>
      </c>
      <c r="E443" s="194" t="s">
        <v>6988</v>
      </c>
      <c r="F443" s="195" t="s">
        <v>6984</v>
      </c>
      <c r="G443" s="196" t="s">
        <v>862</v>
      </c>
      <c r="H443" s="197">
        <v>650</v>
      </c>
      <c r="I443" s="198"/>
      <c r="J443" s="199">
        <f>ROUND(I443*H443,2)</f>
        <v>0</v>
      </c>
      <c r="K443" s="195" t="s">
        <v>19</v>
      </c>
      <c r="L443" s="40"/>
      <c r="M443" s="200" t="s">
        <v>19</v>
      </c>
      <c r="N443" s="201" t="s">
        <v>43</v>
      </c>
      <c r="O443" s="65"/>
      <c r="P443" s="202">
        <f>O443*H443</f>
        <v>0</v>
      </c>
      <c r="Q443" s="202">
        <v>0</v>
      </c>
      <c r="R443" s="202">
        <f>Q443*H443</f>
        <v>0</v>
      </c>
      <c r="S443" s="202">
        <v>0</v>
      </c>
      <c r="T443" s="203">
        <f>S443*H443</f>
        <v>0</v>
      </c>
      <c r="U443" s="35"/>
      <c r="V443" s="35"/>
      <c r="W443" s="35"/>
      <c r="X443" s="35"/>
      <c r="Y443" s="35"/>
      <c r="Z443" s="35"/>
      <c r="AA443" s="35"/>
      <c r="AB443" s="35"/>
      <c r="AC443" s="35"/>
      <c r="AD443" s="35"/>
      <c r="AE443" s="35"/>
      <c r="AR443" s="204" t="s">
        <v>212</v>
      </c>
      <c r="AT443" s="204" t="s">
        <v>208</v>
      </c>
      <c r="AU443" s="204" t="s">
        <v>82</v>
      </c>
      <c r="AY443" s="18" t="s">
        <v>206</v>
      </c>
      <c r="BE443" s="205">
        <f>IF(N443="základní",J443,0)</f>
        <v>0</v>
      </c>
      <c r="BF443" s="205">
        <f>IF(N443="snížená",J443,0)</f>
        <v>0</v>
      </c>
      <c r="BG443" s="205">
        <f>IF(N443="zákl. přenesená",J443,0)</f>
        <v>0</v>
      </c>
      <c r="BH443" s="205">
        <f>IF(N443="sníž. přenesená",J443,0)</f>
        <v>0</v>
      </c>
      <c r="BI443" s="205">
        <f>IF(N443="nulová",J443,0)</f>
        <v>0</v>
      </c>
      <c r="BJ443" s="18" t="s">
        <v>80</v>
      </c>
      <c r="BK443" s="205">
        <f>ROUND(I443*H443,2)</f>
        <v>0</v>
      </c>
      <c r="BL443" s="18" t="s">
        <v>212</v>
      </c>
      <c r="BM443" s="204" t="s">
        <v>3708</v>
      </c>
    </row>
    <row r="444" spans="1:65" s="2" customFormat="1" ht="19.5">
      <c r="A444" s="35"/>
      <c r="B444" s="36"/>
      <c r="C444" s="37"/>
      <c r="D444" s="208" t="s">
        <v>1104</v>
      </c>
      <c r="E444" s="37"/>
      <c r="F444" s="221" t="s">
        <v>6989</v>
      </c>
      <c r="G444" s="37"/>
      <c r="H444" s="37"/>
      <c r="I444" s="116"/>
      <c r="J444" s="37"/>
      <c r="K444" s="37"/>
      <c r="L444" s="40"/>
      <c r="M444" s="222"/>
      <c r="N444" s="223"/>
      <c r="O444" s="65"/>
      <c r="P444" s="65"/>
      <c r="Q444" s="65"/>
      <c r="R444" s="65"/>
      <c r="S444" s="65"/>
      <c r="T444" s="66"/>
      <c r="U444" s="35"/>
      <c r="V444" s="35"/>
      <c r="W444" s="35"/>
      <c r="X444" s="35"/>
      <c r="Y444" s="35"/>
      <c r="Z444" s="35"/>
      <c r="AA444" s="35"/>
      <c r="AB444" s="35"/>
      <c r="AC444" s="35"/>
      <c r="AD444" s="35"/>
      <c r="AE444" s="35"/>
      <c r="AT444" s="18" t="s">
        <v>1104</v>
      </c>
      <c r="AU444" s="18" t="s">
        <v>82</v>
      </c>
    </row>
    <row r="445" spans="1:65" s="2" customFormat="1" ht="16.5" customHeight="1">
      <c r="A445" s="35"/>
      <c r="B445" s="36"/>
      <c r="C445" s="193" t="s">
        <v>72</v>
      </c>
      <c r="D445" s="193" t="s">
        <v>208</v>
      </c>
      <c r="E445" s="194" t="s">
        <v>6990</v>
      </c>
      <c r="F445" s="195" t="s">
        <v>6984</v>
      </c>
      <c r="G445" s="196" t="s">
        <v>862</v>
      </c>
      <c r="H445" s="197">
        <v>25</v>
      </c>
      <c r="I445" s="198"/>
      <c r="J445" s="199">
        <f>ROUND(I445*H445,2)</f>
        <v>0</v>
      </c>
      <c r="K445" s="195" t="s">
        <v>19</v>
      </c>
      <c r="L445" s="40"/>
      <c r="M445" s="200" t="s">
        <v>19</v>
      </c>
      <c r="N445" s="201" t="s">
        <v>43</v>
      </c>
      <c r="O445" s="65"/>
      <c r="P445" s="202">
        <f>O445*H445</f>
        <v>0</v>
      </c>
      <c r="Q445" s="202">
        <v>0</v>
      </c>
      <c r="R445" s="202">
        <f>Q445*H445</f>
        <v>0</v>
      </c>
      <c r="S445" s="202">
        <v>0</v>
      </c>
      <c r="T445" s="203">
        <f>S445*H445</f>
        <v>0</v>
      </c>
      <c r="U445" s="35"/>
      <c r="V445" s="35"/>
      <c r="W445" s="35"/>
      <c r="X445" s="35"/>
      <c r="Y445" s="35"/>
      <c r="Z445" s="35"/>
      <c r="AA445" s="35"/>
      <c r="AB445" s="35"/>
      <c r="AC445" s="35"/>
      <c r="AD445" s="35"/>
      <c r="AE445" s="35"/>
      <c r="AR445" s="204" t="s">
        <v>212</v>
      </c>
      <c r="AT445" s="204" t="s">
        <v>208</v>
      </c>
      <c r="AU445" s="204" t="s">
        <v>82</v>
      </c>
      <c r="AY445" s="18" t="s">
        <v>206</v>
      </c>
      <c r="BE445" s="205">
        <f>IF(N445="základní",J445,0)</f>
        <v>0</v>
      </c>
      <c r="BF445" s="205">
        <f>IF(N445="snížená",J445,0)</f>
        <v>0</v>
      </c>
      <c r="BG445" s="205">
        <f>IF(N445="zákl. přenesená",J445,0)</f>
        <v>0</v>
      </c>
      <c r="BH445" s="205">
        <f>IF(N445="sníž. přenesená",J445,0)</f>
        <v>0</v>
      </c>
      <c r="BI445" s="205">
        <f>IF(N445="nulová",J445,0)</f>
        <v>0</v>
      </c>
      <c r="BJ445" s="18" t="s">
        <v>80</v>
      </c>
      <c r="BK445" s="205">
        <f>ROUND(I445*H445,2)</f>
        <v>0</v>
      </c>
      <c r="BL445" s="18" t="s">
        <v>212</v>
      </c>
      <c r="BM445" s="204" t="s">
        <v>3718</v>
      </c>
    </row>
    <row r="446" spans="1:65" s="2" customFormat="1" ht="19.5">
      <c r="A446" s="35"/>
      <c r="B446" s="36"/>
      <c r="C446" s="37"/>
      <c r="D446" s="208" t="s">
        <v>1104</v>
      </c>
      <c r="E446" s="37"/>
      <c r="F446" s="221" t="s">
        <v>6991</v>
      </c>
      <c r="G446" s="37"/>
      <c r="H446" s="37"/>
      <c r="I446" s="116"/>
      <c r="J446" s="37"/>
      <c r="K446" s="37"/>
      <c r="L446" s="40"/>
      <c r="M446" s="222"/>
      <c r="N446" s="223"/>
      <c r="O446" s="65"/>
      <c r="P446" s="65"/>
      <c r="Q446" s="65"/>
      <c r="R446" s="65"/>
      <c r="S446" s="65"/>
      <c r="T446" s="66"/>
      <c r="U446" s="35"/>
      <c r="V446" s="35"/>
      <c r="W446" s="35"/>
      <c r="X446" s="35"/>
      <c r="Y446" s="35"/>
      <c r="Z446" s="35"/>
      <c r="AA446" s="35"/>
      <c r="AB446" s="35"/>
      <c r="AC446" s="35"/>
      <c r="AD446" s="35"/>
      <c r="AE446" s="35"/>
      <c r="AT446" s="18" t="s">
        <v>1104</v>
      </c>
      <c r="AU446" s="18" t="s">
        <v>82</v>
      </c>
    </row>
    <row r="447" spans="1:65" s="2" customFormat="1" ht="16.5" customHeight="1">
      <c r="A447" s="35"/>
      <c r="B447" s="36"/>
      <c r="C447" s="193" t="s">
        <v>72</v>
      </c>
      <c r="D447" s="193" t="s">
        <v>208</v>
      </c>
      <c r="E447" s="194" t="s">
        <v>6992</v>
      </c>
      <c r="F447" s="195" t="s">
        <v>6993</v>
      </c>
      <c r="G447" s="196" t="s">
        <v>220</v>
      </c>
      <c r="H447" s="197">
        <v>550</v>
      </c>
      <c r="I447" s="198"/>
      <c r="J447" s="199">
        <f>ROUND(I447*H447,2)</f>
        <v>0</v>
      </c>
      <c r="K447" s="195" t="s">
        <v>19</v>
      </c>
      <c r="L447" s="40"/>
      <c r="M447" s="200" t="s">
        <v>19</v>
      </c>
      <c r="N447" s="201" t="s">
        <v>43</v>
      </c>
      <c r="O447" s="65"/>
      <c r="P447" s="202">
        <f>O447*H447</f>
        <v>0</v>
      </c>
      <c r="Q447" s="202">
        <v>0</v>
      </c>
      <c r="R447" s="202">
        <f>Q447*H447</f>
        <v>0</v>
      </c>
      <c r="S447" s="202">
        <v>0</v>
      </c>
      <c r="T447" s="203">
        <f>S447*H447</f>
        <v>0</v>
      </c>
      <c r="U447" s="35"/>
      <c r="V447" s="35"/>
      <c r="W447" s="35"/>
      <c r="X447" s="35"/>
      <c r="Y447" s="35"/>
      <c r="Z447" s="35"/>
      <c r="AA447" s="35"/>
      <c r="AB447" s="35"/>
      <c r="AC447" s="35"/>
      <c r="AD447" s="35"/>
      <c r="AE447" s="35"/>
      <c r="AR447" s="204" t="s">
        <v>212</v>
      </c>
      <c r="AT447" s="204" t="s">
        <v>208</v>
      </c>
      <c r="AU447" s="204" t="s">
        <v>82</v>
      </c>
      <c r="AY447" s="18" t="s">
        <v>206</v>
      </c>
      <c r="BE447" s="205">
        <f>IF(N447="základní",J447,0)</f>
        <v>0</v>
      </c>
      <c r="BF447" s="205">
        <f>IF(N447="snížená",J447,0)</f>
        <v>0</v>
      </c>
      <c r="BG447" s="205">
        <f>IF(N447="zákl. přenesená",J447,0)</f>
        <v>0</v>
      </c>
      <c r="BH447" s="205">
        <f>IF(N447="sníž. přenesená",J447,0)</f>
        <v>0</v>
      </c>
      <c r="BI447" s="205">
        <f>IF(N447="nulová",J447,0)</f>
        <v>0</v>
      </c>
      <c r="BJ447" s="18" t="s">
        <v>80</v>
      </c>
      <c r="BK447" s="205">
        <f>ROUND(I447*H447,2)</f>
        <v>0</v>
      </c>
      <c r="BL447" s="18" t="s">
        <v>212</v>
      </c>
      <c r="BM447" s="204" t="s">
        <v>3727</v>
      </c>
    </row>
    <row r="448" spans="1:65" s="2" customFormat="1" ht="19.5">
      <c r="A448" s="35"/>
      <c r="B448" s="36"/>
      <c r="C448" s="37"/>
      <c r="D448" s="208" t="s">
        <v>1104</v>
      </c>
      <c r="E448" s="37"/>
      <c r="F448" s="221" t="s">
        <v>6994</v>
      </c>
      <c r="G448" s="37"/>
      <c r="H448" s="37"/>
      <c r="I448" s="116"/>
      <c r="J448" s="37"/>
      <c r="K448" s="37"/>
      <c r="L448" s="40"/>
      <c r="M448" s="222"/>
      <c r="N448" s="223"/>
      <c r="O448" s="65"/>
      <c r="P448" s="65"/>
      <c r="Q448" s="65"/>
      <c r="R448" s="65"/>
      <c r="S448" s="65"/>
      <c r="T448" s="66"/>
      <c r="U448" s="35"/>
      <c r="V448" s="35"/>
      <c r="W448" s="35"/>
      <c r="X448" s="35"/>
      <c r="Y448" s="35"/>
      <c r="Z448" s="35"/>
      <c r="AA448" s="35"/>
      <c r="AB448" s="35"/>
      <c r="AC448" s="35"/>
      <c r="AD448" s="35"/>
      <c r="AE448" s="35"/>
      <c r="AT448" s="18" t="s">
        <v>1104</v>
      </c>
      <c r="AU448" s="18" t="s">
        <v>82</v>
      </c>
    </row>
    <row r="449" spans="1:65" s="2" customFormat="1" ht="16.5" customHeight="1">
      <c r="A449" s="35"/>
      <c r="B449" s="36"/>
      <c r="C449" s="193" t="s">
        <v>72</v>
      </c>
      <c r="D449" s="193" t="s">
        <v>208</v>
      </c>
      <c r="E449" s="194" t="s">
        <v>6992</v>
      </c>
      <c r="F449" s="195" t="s">
        <v>6993</v>
      </c>
      <c r="G449" s="196" t="s">
        <v>220</v>
      </c>
      <c r="H449" s="197">
        <v>250</v>
      </c>
      <c r="I449" s="198"/>
      <c r="J449" s="199">
        <f>ROUND(I449*H449,2)</f>
        <v>0</v>
      </c>
      <c r="K449" s="195" t="s">
        <v>19</v>
      </c>
      <c r="L449" s="40"/>
      <c r="M449" s="200" t="s">
        <v>19</v>
      </c>
      <c r="N449" s="201" t="s">
        <v>43</v>
      </c>
      <c r="O449" s="65"/>
      <c r="P449" s="202">
        <f>O449*H449</f>
        <v>0</v>
      </c>
      <c r="Q449" s="202">
        <v>0</v>
      </c>
      <c r="R449" s="202">
        <f>Q449*H449</f>
        <v>0</v>
      </c>
      <c r="S449" s="202">
        <v>0</v>
      </c>
      <c r="T449" s="203">
        <f>S449*H449</f>
        <v>0</v>
      </c>
      <c r="U449" s="35"/>
      <c r="V449" s="35"/>
      <c r="W449" s="35"/>
      <c r="X449" s="35"/>
      <c r="Y449" s="35"/>
      <c r="Z449" s="35"/>
      <c r="AA449" s="35"/>
      <c r="AB449" s="35"/>
      <c r="AC449" s="35"/>
      <c r="AD449" s="35"/>
      <c r="AE449" s="35"/>
      <c r="AR449" s="204" t="s">
        <v>212</v>
      </c>
      <c r="AT449" s="204" t="s">
        <v>208</v>
      </c>
      <c r="AU449" s="204" t="s">
        <v>82</v>
      </c>
      <c r="AY449" s="18" t="s">
        <v>206</v>
      </c>
      <c r="BE449" s="205">
        <f>IF(N449="základní",J449,0)</f>
        <v>0</v>
      </c>
      <c r="BF449" s="205">
        <f>IF(N449="snížená",J449,0)</f>
        <v>0</v>
      </c>
      <c r="BG449" s="205">
        <f>IF(N449="zákl. přenesená",J449,0)</f>
        <v>0</v>
      </c>
      <c r="BH449" s="205">
        <f>IF(N449="sníž. přenesená",J449,0)</f>
        <v>0</v>
      </c>
      <c r="BI449" s="205">
        <f>IF(N449="nulová",J449,0)</f>
        <v>0</v>
      </c>
      <c r="BJ449" s="18" t="s">
        <v>80</v>
      </c>
      <c r="BK449" s="205">
        <f>ROUND(I449*H449,2)</f>
        <v>0</v>
      </c>
      <c r="BL449" s="18" t="s">
        <v>212</v>
      </c>
      <c r="BM449" s="204" t="s">
        <v>3736</v>
      </c>
    </row>
    <row r="450" spans="1:65" s="2" customFormat="1" ht="19.5">
      <c r="A450" s="35"/>
      <c r="B450" s="36"/>
      <c r="C450" s="37"/>
      <c r="D450" s="208" t="s">
        <v>1104</v>
      </c>
      <c r="E450" s="37"/>
      <c r="F450" s="221" t="s">
        <v>6995</v>
      </c>
      <c r="G450" s="37"/>
      <c r="H450" s="37"/>
      <c r="I450" s="116"/>
      <c r="J450" s="37"/>
      <c r="K450" s="37"/>
      <c r="L450" s="40"/>
      <c r="M450" s="222"/>
      <c r="N450" s="223"/>
      <c r="O450" s="65"/>
      <c r="P450" s="65"/>
      <c r="Q450" s="65"/>
      <c r="R450" s="65"/>
      <c r="S450" s="65"/>
      <c r="T450" s="66"/>
      <c r="U450" s="35"/>
      <c r="V450" s="35"/>
      <c r="W450" s="35"/>
      <c r="X450" s="35"/>
      <c r="Y450" s="35"/>
      <c r="Z450" s="35"/>
      <c r="AA450" s="35"/>
      <c r="AB450" s="35"/>
      <c r="AC450" s="35"/>
      <c r="AD450" s="35"/>
      <c r="AE450" s="35"/>
      <c r="AT450" s="18" t="s">
        <v>1104</v>
      </c>
      <c r="AU450" s="18" t="s">
        <v>82</v>
      </c>
    </row>
    <row r="451" spans="1:65" s="2" customFormat="1" ht="16.5" customHeight="1">
      <c r="A451" s="35"/>
      <c r="B451" s="36"/>
      <c r="C451" s="193" t="s">
        <v>72</v>
      </c>
      <c r="D451" s="193" t="s">
        <v>208</v>
      </c>
      <c r="E451" s="194" t="s">
        <v>6992</v>
      </c>
      <c r="F451" s="195" t="s">
        <v>6993</v>
      </c>
      <c r="G451" s="196" t="s">
        <v>220</v>
      </c>
      <c r="H451" s="197">
        <v>80</v>
      </c>
      <c r="I451" s="198"/>
      <c r="J451" s="199">
        <f>ROUND(I451*H451,2)</f>
        <v>0</v>
      </c>
      <c r="K451" s="195" t="s">
        <v>19</v>
      </c>
      <c r="L451" s="40"/>
      <c r="M451" s="200" t="s">
        <v>19</v>
      </c>
      <c r="N451" s="201" t="s">
        <v>43</v>
      </c>
      <c r="O451" s="65"/>
      <c r="P451" s="202">
        <f>O451*H451</f>
        <v>0</v>
      </c>
      <c r="Q451" s="202">
        <v>0</v>
      </c>
      <c r="R451" s="202">
        <f>Q451*H451</f>
        <v>0</v>
      </c>
      <c r="S451" s="202">
        <v>0</v>
      </c>
      <c r="T451" s="203">
        <f>S451*H451</f>
        <v>0</v>
      </c>
      <c r="U451" s="35"/>
      <c r="V451" s="35"/>
      <c r="W451" s="35"/>
      <c r="X451" s="35"/>
      <c r="Y451" s="35"/>
      <c r="Z451" s="35"/>
      <c r="AA451" s="35"/>
      <c r="AB451" s="35"/>
      <c r="AC451" s="35"/>
      <c r="AD451" s="35"/>
      <c r="AE451" s="35"/>
      <c r="AR451" s="204" t="s">
        <v>212</v>
      </c>
      <c r="AT451" s="204" t="s">
        <v>208</v>
      </c>
      <c r="AU451" s="204" t="s">
        <v>82</v>
      </c>
      <c r="AY451" s="18" t="s">
        <v>206</v>
      </c>
      <c r="BE451" s="205">
        <f>IF(N451="základní",J451,0)</f>
        <v>0</v>
      </c>
      <c r="BF451" s="205">
        <f>IF(N451="snížená",J451,0)</f>
        <v>0</v>
      </c>
      <c r="BG451" s="205">
        <f>IF(N451="zákl. přenesená",J451,0)</f>
        <v>0</v>
      </c>
      <c r="BH451" s="205">
        <f>IF(N451="sníž. přenesená",J451,0)</f>
        <v>0</v>
      </c>
      <c r="BI451" s="205">
        <f>IF(N451="nulová",J451,0)</f>
        <v>0</v>
      </c>
      <c r="BJ451" s="18" t="s">
        <v>80</v>
      </c>
      <c r="BK451" s="205">
        <f>ROUND(I451*H451,2)</f>
        <v>0</v>
      </c>
      <c r="BL451" s="18" t="s">
        <v>212</v>
      </c>
      <c r="BM451" s="204" t="s">
        <v>3745</v>
      </c>
    </row>
    <row r="452" spans="1:65" s="2" customFormat="1" ht="19.5">
      <c r="A452" s="35"/>
      <c r="B452" s="36"/>
      <c r="C452" s="37"/>
      <c r="D452" s="208" t="s">
        <v>1104</v>
      </c>
      <c r="E452" s="37"/>
      <c r="F452" s="221" t="s">
        <v>6996</v>
      </c>
      <c r="G452" s="37"/>
      <c r="H452" s="37"/>
      <c r="I452" s="116"/>
      <c r="J452" s="37"/>
      <c r="K452" s="37"/>
      <c r="L452" s="40"/>
      <c r="M452" s="222"/>
      <c r="N452" s="223"/>
      <c r="O452" s="65"/>
      <c r="P452" s="65"/>
      <c r="Q452" s="65"/>
      <c r="R452" s="65"/>
      <c r="S452" s="65"/>
      <c r="T452" s="66"/>
      <c r="U452" s="35"/>
      <c r="V452" s="35"/>
      <c r="W452" s="35"/>
      <c r="X452" s="35"/>
      <c r="Y452" s="35"/>
      <c r="Z452" s="35"/>
      <c r="AA452" s="35"/>
      <c r="AB452" s="35"/>
      <c r="AC452" s="35"/>
      <c r="AD452" s="35"/>
      <c r="AE452" s="35"/>
      <c r="AT452" s="18" t="s">
        <v>1104</v>
      </c>
      <c r="AU452" s="18" t="s">
        <v>82</v>
      </c>
    </row>
    <row r="453" spans="1:65" s="2" customFormat="1" ht="16.5" customHeight="1">
      <c r="A453" s="35"/>
      <c r="B453" s="36"/>
      <c r="C453" s="193" t="s">
        <v>72</v>
      </c>
      <c r="D453" s="193" t="s">
        <v>208</v>
      </c>
      <c r="E453" s="194" t="s">
        <v>6997</v>
      </c>
      <c r="F453" s="195" t="s">
        <v>6998</v>
      </c>
      <c r="G453" s="196" t="s">
        <v>887</v>
      </c>
      <c r="H453" s="197">
        <v>1</v>
      </c>
      <c r="I453" s="198"/>
      <c r="J453" s="199">
        <f>ROUND(I453*H453,2)</f>
        <v>0</v>
      </c>
      <c r="K453" s="195" t="s">
        <v>19</v>
      </c>
      <c r="L453" s="40"/>
      <c r="M453" s="200" t="s">
        <v>19</v>
      </c>
      <c r="N453" s="201" t="s">
        <v>43</v>
      </c>
      <c r="O453" s="65"/>
      <c r="P453" s="202">
        <f>O453*H453</f>
        <v>0</v>
      </c>
      <c r="Q453" s="202">
        <v>0</v>
      </c>
      <c r="R453" s="202">
        <f>Q453*H453</f>
        <v>0</v>
      </c>
      <c r="S453" s="202">
        <v>0</v>
      </c>
      <c r="T453" s="203">
        <f>S453*H453</f>
        <v>0</v>
      </c>
      <c r="U453" s="35"/>
      <c r="V453" s="35"/>
      <c r="W453" s="35"/>
      <c r="X453" s="35"/>
      <c r="Y453" s="35"/>
      <c r="Z453" s="35"/>
      <c r="AA453" s="35"/>
      <c r="AB453" s="35"/>
      <c r="AC453" s="35"/>
      <c r="AD453" s="35"/>
      <c r="AE453" s="35"/>
      <c r="AR453" s="204" t="s">
        <v>212</v>
      </c>
      <c r="AT453" s="204" t="s">
        <v>208</v>
      </c>
      <c r="AU453" s="204" t="s">
        <v>82</v>
      </c>
      <c r="AY453" s="18" t="s">
        <v>206</v>
      </c>
      <c r="BE453" s="205">
        <f>IF(N453="základní",J453,0)</f>
        <v>0</v>
      </c>
      <c r="BF453" s="205">
        <f>IF(N453="snížená",J453,0)</f>
        <v>0</v>
      </c>
      <c r="BG453" s="205">
        <f>IF(N453="zákl. přenesená",J453,0)</f>
        <v>0</v>
      </c>
      <c r="BH453" s="205">
        <f>IF(N453="sníž. přenesená",J453,0)</f>
        <v>0</v>
      </c>
      <c r="BI453" s="205">
        <f>IF(N453="nulová",J453,0)</f>
        <v>0</v>
      </c>
      <c r="BJ453" s="18" t="s">
        <v>80</v>
      </c>
      <c r="BK453" s="205">
        <f>ROUND(I453*H453,2)</f>
        <v>0</v>
      </c>
      <c r="BL453" s="18" t="s">
        <v>212</v>
      </c>
      <c r="BM453" s="204" t="s">
        <v>3754</v>
      </c>
    </row>
    <row r="454" spans="1:65" s="2" customFormat="1" ht="19.5">
      <c r="A454" s="35"/>
      <c r="B454" s="36"/>
      <c r="C454" s="37"/>
      <c r="D454" s="208" t="s">
        <v>1104</v>
      </c>
      <c r="E454" s="37"/>
      <c r="F454" s="221" t="s">
        <v>6999</v>
      </c>
      <c r="G454" s="37"/>
      <c r="H454" s="37"/>
      <c r="I454" s="116"/>
      <c r="J454" s="37"/>
      <c r="K454" s="37"/>
      <c r="L454" s="40"/>
      <c r="M454" s="222"/>
      <c r="N454" s="223"/>
      <c r="O454" s="65"/>
      <c r="P454" s="65"/>
      <c r="Q454" s="65"/>
      <c r="R454" s="65"/>
      <c r="S454" s="65"/>
      <c r="T454" s="66"/>
      <c r="U454" s="35"/>
      <c r="V454" s="35"/>
      <c r="W454" s="35"/>
      <c r="X454" s="35"/>
      <c r="Y454" s="35"/>
      <c r="Z454" s="35"/>
      <c r="AA454" s="35"/>
      <c r="AB454" s="35"/>
      <c r="AC454" s="35"/>
      <c r="AD454" s="35"/>
      <c r="AE454" s="35"/>
      <c r="AT454" s="18" t="s">
        <v>1104</v>
      </c>
      <c r="AU454" s="18" t="s">
        <v>82</v>
      </c>
    </row>
    <row r="455" spans="1:65" s="2" customFormat="1" ht="16.5" customHeight="1">
      <c r="A455" s="35"/>
      <c r="B455" s="36"/>
      <c r="C455" s="193" t="s">
        <v>72</v>
      </c>
      <c r="D455" s="193" t="s">
        <v>208</v>
      </c>
      <c r="E455" s="194" t="s">
        <v>7000</v>
      </c>
      <c r="F455" s="195" t="s">
        <v>7001</v>
      </c>
      <c r="G455" s="196" t="s">
        <v>862</v>
      </c>
      <c r="H455" s="197">
        <v>1</v>
      </c>
      <c r="I455" s="198"/>
      <c r="J455" s="199">
        <f>ROUND(I455*H455,2)</f>
        <v>0</v>
      </c>
      <c r="K455" s="195" t="s">
        <v>19</v>
      </c>
      <c r="L455" s="40"/>
      <c r="M455" s="200" t="s">
        <v>19</v>
      </c>
      <c r="N455" s="201" t="s">
        <v>43</v>
      </c>
      <c r="O455" s="65"/>
      <c r="P455" s="202">
        <f>O455*H455</f>
        <v>0</v>
      </c>
      <c r="Q455" s="202">
        <v>0</v>
      </c>
      <c r="R455" s="202">
        <f>Q455*H455</f>
        <v>0</v>
      </c>
      <c r="S455" s="202">
        <v>0</v>
      </c>
      <c r="T455" s="203">
        <f>S455*H455</f>
        <v>0</v>
      </c>
      <c r="U455" s="35"/>
      <c r="V455" s="35"/>
      <c r="W455" s="35"/>
      <c r="X455" s="35"/>
      <c r="Y455" s="35"/>
      <c r="Z455" s="35"/>
      <c r="AA455" s="35"/>
      <c r="AB455" s="35"/>
      <c r="AC455" s="35"/>
      <c r="AD455" s="35"/>
      <c r="AE455" s="35"/>
      <c r="AR455" s="204" t="s">
        <v>212</v>
      </c>
      <c r="AT455" s="204" t="s">
        <v>208</v>
      </c>
      <c r="AU455" s="204" t="s">
        <v>82</v>
      </c>
      <c r="AY455" s="18" t="s">
        <v>206</v>
      </c>
      <c r="BE455" s="205">
        <f>IF(N455="základní",J455,0)</f>
        <v>0</v>
      </c>
      <c r="BF455" s="205">
        <f>IF(N455="snížená",J455,0)</f>
        <v>0</v>
      </c>
      <c r="BG455" s="205">
        <f>IF(N455="zákl. přenesená",J455,0)</f>
        <v>0</v>
      </c>
      <c r="BH455" s="205">
        <f>IF(N455="sníž. přenesená",J455,0)</f>
        <v>0</v>
      </c>
      <c r="BI455" s="205">
        <f>IF(N455="nulová",J455,0)</f>
        <v>0</v>
      </c>
      <c r="BJ455" s="18" t="s">
        <v>80</v>
      </c>
      <c r="BK455" s="205">
        <f>ROUND(I455*H455,2)</f>
        <v>0</v>
      </c>
      <c r="BL455" s="18" t="s">
        <v>212</v>
      </c>
      <c r="BM455" s="204" t="s">
        <v>3763</v>
      </c>
    </row>
    <row r="456" spans="1:65" s="2" customFormat="1" ht="16.5" customHeight="1">
      <c r="A456" s="35"/>
      <c r="B456" s="36"/>
      <c r="C456" s="193" t="s">
        <v>72</v>
      </c>
      <c r="D456" s="193" t="s">
        <v>208</v>
      </c>
      <c r="E456" s="194" t="s">
        <v>7002</v>
      </c>
      <c r="F456" s="195" t="s">
        <v>7003</v>
      </c>
      <c r="G456" s="196" t="s">
        <v>220</v>
      </c>
      <c r="H456" s="197">
        <v>120</v>
      </c>
      <c r="I456" s="198"/>
      <c r="J456" s="199">
        <f>ROUND(I456*H456,2)</f>
        <v>0</v>
      </c>
      <c r="K456" s="195" t="s">
        <v>19</v>
      </c>
      <c r="L456" s="40"/>
      <c r="M456" s="200" t="s">
        <v>19</v>
      </c>
      <c r="N456" s="201" t="s">
        <v>43</v>
      </c>
      <c r="O456" s="65"/>
      <c r="P456" s="202">
        <f>O456*H456</f>
        <v>0</v>
      </c>
      <c r="Q456" s="202">
        <v>0</v>
      </c>
      <c r="R456" s="202">
        <f>Q456*H456</f>
        <v>0</v>
      </c>
      <c r="S456" s="202">
        <v>0</v>
      </c>
      <c r="T456" s="203">
        <f>S456*H456</f>
        <v>0</v>
      </c>
      <c r="U456" s="35"/>
      <c r="V456" s="35"/>
      <c r="W456" s="35"/>
      <c r="X456" s="35"/>
      <c r="Y456" s="35"/>
      <c r="Z456" s="35"/>
      <c r="AA456" s="35"/>
      <c r="AB456" s="35"/>
      <c r="AC456" s="35"/>
      <c r="AD456" s="35"/>
      <c r="AE456" s="35"/>
      <c r="AR456" s="204" t="s">
        <v>212</v>
      </c>
      <c r="AT456" s="204" t="s">
        <v>208</v>
      </c>
      <c r="AU456" s="204" t="s">
        <v>82</v>
      </c>
      <c r="AY456" s="18" t="s">
        <v>206</v>
      </c>
      <c r="BE456" s="205">
        <f>IF(N456="základní",J456,0)</f>
        <v>0</v>
      </c>
      <c r="BF456" s="205">
        <f>IF(N456="snížená",J456,0)</f>
        <v>0</v>
      </c>
      <c r="BG456" s="205">
        <f>IF(N456="zákl. přenesená",J456,0)</f>
        <v>0</v>
      </c>
      <c r="BH456" s="205">
        <f>IF(N456="sníž. přenesená",J456,0)</f>
        <v>0</v>
      </c>
      <c r="BI456" s="205">
        <f>IF(N456="nulová",J456,0)</f>
        <v>0</v>
      </c>
      <c r="BJ456" s="18" t="s">
        <v>80</v>
      </c>
      <c r="BK456" s="205">
        <f>ROUND(I456*H456,2)</f>
        <v>0</v>
      </c>
      <c r="BL456" s="18" t="s">
        <v>212</v>
      </c>
      <c r="BM456" s="204" t="s">
        <v>3772</v>
      </c>
    </row>
    <row r="457" spans="1:65" s="2" customFormat="1" ht="19.5">
      <c r="A457" s="35"/>
      <c r="B457" s="36"/>
      <c r="C457" s="37"/>
      <c r="D457" s="208" t="s">
        <v>1104</v>
      </c>
      <c r="E457" s="37"/>
      <c r="F457" s="221" t="s">
        <v>7004</v>
      </c>
      <c r="G457" s="37"/>
      <c r="H457" s="37"/>
      <c r="I457" s="116"/>
      <c r="J457" s="37"/>
      <c r="K457" s="37"/>
      <c r="L457" s="40"/>
      <c r="M457" s="222"/>
      <c r="N457" s="223"/>
      <c r="O457" s="65"/>
      <c r="P457" s="65"/>
      <c r="Q457" s="65"/>
      <c r="R457" s="65"/>
      <c r="S457" s="65"/>
      <c r="T457" s="66"/>
      <c r="U457" s="35"/>
      <c r="V457" s="35"/>
      <c r="W457" s="35"/>
      <c r="X457" s="35"/>
      <c r="Y457" s="35"/>
      <c r="Z457" s="35"/>
      <c r="AA457" s="35"/>
      <c r="AB457" s="35"/>
      <c r="AC457" s="35"/>
      <c r="AD457" s="35"/>
      <c r="AE457" s="35"/>
      <c r="AT457" s="18" t="s">
        <v>1104</v>
      </c>
      <c r="AU457" s="18" t="s">
        <v>82</v>
      </c>
    </row>
    <row r="458" spans="1:65" s="2" customFormat="1" ht="16.5" customHeight="1">
      <c r="A458" s="35"/>
      <c r="B458" s="36"/>
      <c r="C458" s="193" t="s">
        <v>72</v>
      </c>
      <c r="D458" s="193" t="s">
        <v>208</v>
      </c>
      <c r="E458" s="194" t="s">
        <v>7005</v>
      </c>
      <c r="F458" s="195" t="s">
        <v>7006</v>
      </c>
      <c r="G458" s="196" t="s">
        <v>220</v>
      </c>
      <c r="H458" s="197">
        <v>270</v>
      </c>
      <c r="I458" s="198"/>
      <c r="J458" s="199">
        <f>ROUND(I458*H458,2)</f>
        <v>0</v>
      </c>
      <c r="K458" s="195" t="s">
        <v>19</v>
      </c>
      <c r="L458" s="40"/>
      <c r="M458" s="200" t="s">
        <v>19</v>
      </c>
      <c r="N458" s="201" t="s">
        <v>43</v>
      </c>
      <c r="O458" s="65"/>
      <c r="P458" s="202">
        <f>O458*H458</f>
        <v>0</v>
      </c>
      <c r="Q458" s="202">
        <v>0</v>
      </c>
      <c r="R458" s="202">
        <f>Q458*H458</f>
        <v>0</v>
      </c>
      <c r="S458" s="202">
        <v>0</v>
      </c>
      <c r="T458" s="203">
        <f>S458*H458</f>
        <v>0</v>
      </c>
      <c r="U458" s="35"/>
      <c r="V458" s="35"/>
      <c r="W458" s="35"/>
      <c r="X458" s="35"/>
      <c r="Y458" s="35"/>
      <c r="Z458" s="35"/>
      <c r="AA458" s="35"/>
      <c r="AB458" s="35"/>
      <c r="AC458" s="35"/>
      <c r="AD458" s="35"/>
      <c r="AE458" s="35"/>
      <c r="AR458" s="204" t="s">
        <v>212</v>
      </c>
      <c r="AT458" s="204" t="s">
        <v>208</v>
      </c>
      <c r="AU458" s="204" t="s">
        <v>82</v>
      </c>
      <c r="AY458" s="18" t="s">
        <v>206</v>
      </c>
      <c r="BE458" s="205">
        <f>IF(N458="základní",J458,0)</f>
        <v>0</v>
      </c>
      <c r="BF458" s="205">
        <f>IF(N458="snížená",J458,0)</f>
        <v>0</v>
      </c>
      <c r="BG458" s="205">
        <f>IF(N458="zákl. přenesená",J458,0)</f>
        <v>0</v>
      </c>
      <c r="BH458" s="205">
        <f>IF(N458="sníž. přenesená",J458,0)</f>
        <v>0</v>
      </c>
      <c r="BI458" s="205">
        <f>IF(N458="nulová",J458,0)</f>
        <v>0</v>
      </c>
      <c r="BJ458" s="18" t="s">
        <v>80</v>
      </c>
      <c r="BK458" s="205">
        <f>ROUND(I458*H458,2)</f>
        <v>0</v>
      </c>
      <c r="BL458" s="18" t="s">
        <v>212</v>
      </c>
      <c r="BM458" s="204" t="s">
        <v>3780</v>
      </c>
    </row>
    <row r="459" spans="1:65" s="2" customFormat="1" ht="19.5">
      <c r="A459" s="35"/>
      <c r="B459" s="36"/>
      <c r="C459" s="37"/>
      <c r="D459" s="208" t="s">
        <v>1104</v>
      </c>
      <c r="E459" s="37"/>
      <c r="F459" s="221" t="s">
        <v>7007</v>
      </c>
      <c r="G459" s="37"/>
      <c r="H459" s="37"/>
      <c r="I459" s="116"/>
      <c r="J459" s="37"/>
      <c r="K459" s="37"/>
      <c r="L459" s="40"/>
      <c r="M459" s="222"/>
      <c r="N459" s="223"/>
      <c r="O459" s="65"/>
      <c r="P459" s="65"/>
      <c r="Q459" s="65"/>
      <c r="R459" s="65"/>
      <c r="S459" s="65"/>
      <c r="T459" s="66"/>
      <c r="U459" s="35"/>
      <c r="V459" s="35"/>
      <c r="W459" s="35"/>
      <c r="X459" s="35"/>
      <c r="Y459" s="35"/>
      <c r="Z459" s="35"/>
      <c r="AA459" s="35"/>
      <c r="AB459" s="35"/>
      <c r="AC459" s="35"/>
      <c r="AD459" s="35"/>
      <c r="AE459" s="35"/>
      <c r="AT459" s="18" t="s">
        <v>1104</v>
      </c>
      <c r="AU459" s="18" t="s">
        <v>82</v>
      </c>
    </row>
    <row r="460" spans="1:65" s="2" customFormat="1" ht="16.5" customHeight="1">
      <c r="A460" s="35"/>
      <c r="B460" s="36"/>
      <c r="C460" s="193" t="s">
        <v>72</v>
      </c>
      <c r="D460" s="193" t="s">
        <v>208</v>
      </c>
      <c r="E460" s="194" t="s">
        <v>7005</v>
      </c>
      <c r="F460" s="195" t="s">
        <v>7006</v>
      </c>
      <c r="G460" s="196" t="s">
        <v>220</v>
      </c>
      <c r="H460" s="197">
        <v>8</v>
      </c>
      <c r="I460" s="198"/>
      <c r="J460" s="199">
        <f>ROUND(I460*H460,2)</f>
        <v>0</v>
      </c>
      <c r="K460" s="195" t="s">
        <v>19</v>
      </c>
      <c r="L460" s="40"/>
      <c r="M460" s="200" t="s">
        <v>19</v>
      </c>
      <c r="N460" s="201" t="s">
        <v>43</v>
      </c>
      <c r="O460" s="65"/>
      <c r="P460" s="202">
        <f>O460*H460</f>
        <v>0</v>
      </c>
      <c r="Q460" s="202">
        <v>0</v>
      </c>
      <c r="R460" s="202">
        <f>Q460*H460</f>
        <v>0</v>
      </c>
      <c r="S460" s="202">
        <v>0</v>
      </c>
      <c r="T460" s="203">
        <f>S460*H460</f>
        <v>0</v>
      </c>
      <c r="U460" s="35"/>
      <c r="V460" s="35"/>
      <c r="W460" s="35"/>
      <c r="X460" s="35"/>
      <c r="Y460" s="35"/>
      <c r="Z460" s="35"/>
      <c r="AA460" s="35"/>
      <c r="AB460" s="35"/>
      <c r="AC460" s="35"/>
      <c r="AD460" s="35"/>
      <c r="AE460" s="35"/>
      <c r="AR460" s="204" t="s">
        <v>212</v>
      </c>
      <c r="AT460" s="204" t="s">
        <v>208</v>
      </c>
      <c r="AU460" s="204" t="s">
        <v>82</v>
      </c>
      <c r="AY460" s="18" t="s">
        <v>206</v>
      </c>
      <c r="BE460" s="205">
        <f>IF(N460="základní",J460,0)</f>
        <v>0</v>
      </c>
      <c r="BF460" s="205">
        <f>IF(N460="snížená",J460,0)</f>
        <v>0</v>
      </c>
      <c r="BG460" s="205">
        <f>IF(N460="zákl. přenesená",J460,0)</f>
        <v>0</v>
      </c>
      <c r="BH460" s="205">
        <f>IF(N460="sníž. přenesená",J460,0)</f>
        <v>0</v>
      </c>
      <c r="BI460" s="205">
        <f>IF(N460="nulová",J460,0)</f>
        <v>0</v>
      </c>
      <c r="BJ460" s="18" t="s">
        <v>80</v>
      </c>
      <c r="BK460" s="205">
        <f>ROUND(I460*H460,2)</f>
        <v>0</v>
      </c>
      <c r="BL460" s="18" t="s">
        <v>212</v>
      </c>
      <c r="BM460" s="204" t="s">
        <v>3788</v>
      </c>
    </row>
    <row r="461" spans="1:65" s="2" customFormat="1" ht="19.5">
      <c r="A461" s="35"/>
      <c r="B461" s="36"/>
      <c r="C461" s="37"/>
      <c r="D461" s="208" t="s">
        <v>1104</v>
      </c>
      <c r="E461" s="37"/>
      <c r="F461" s="221" t="s">
        <v>7008</v>
      </c>
      <c r="G461" s="37"/>
      <c r="H461" s="37"/>
      <c r="I461" s="116"/>
      <c r="J461" s="37"/>
      <c r="K461" s="37"/>
      <c r="L461" s="40"/>
      <c r="M461" s="222"/>
      <c r="N461" s="223"/>
      <c r="O461" s="65"/>
      <c r="P461" s="65"/>
      <c r="Q461" s="65"/>
      <c r="R461" s="65"/>
      <c r="S461" s="65"/>
      <c r="T461" s="66"/>
      <c r="U461" s="35"/>
      <c r="V461" s="35"/>
      <c r="W461" s="35"/>
      <c r="X461" s="35"/>
      <c r="Y461" s="35"/>
      <c r="Z461" s="35"/>
      <c r="AA461" s="35"/>
      <c r="AB461" s="35"/>
      <c r="AC461" s="35"/>
      <c r="AD461" s="35"/>
      <c r="AE461" s="35"/>
      <c r="AT461" s="18" t="s">
        <v>1104</v>
      </c>
      <c r="AU461" s="18" t="s">
        <v>82</v>
      </c>
    </row>
    <row r="462" spans="1:65" s="2" customFormat="1" ht="16.5" customHeight="1">
      <c r="A462" s="35"/>
      <c r="B462" s="36"/>
      <c r="C462" s="193" t="s">
        <v>72</v>
      </c>
      <c r="D462" s="193" t="s">
        <v>208</v>
      </c>
      <c r="E462" s="194" t="s">
        <v>7002</v>
      </c>
      <c r="F462" s="195" t="s">
        <v>7003</v>
      </c>
      <c r="G462" s="196" t="s">
        <v>220</v>
      </c>
      <c r="H462" s="197">
        <v>6</v>
      </c>
      <c r="I462" s="198"/>
      <c r="J462" s="199">
        <f>ROUND(I462*H462,2)</f>
        <v>0</v>
      </c>
      <c r="K462" s="195" t="s">
        <v>19</v>
      </c>
      <c r="L462" s="40"/>
      <c r="M462" s="200" t="s">
        <v>19</v>
      </c>
      <c r="N462" s="201" t="s">
        <v>43</v>
      </c>
      <c r="O462" s="65"/>
      <c r="P462" s="202">
        <f>O462*H462</f>
        <v>0</v>
      </c>
      <c r="Q462" s="202">
        <v>0</v>
      </c>
      <c r="R462" s="202">
        <f>Q462*H462</f>
        <v>0</v>
      </c>
      <c r="S462" s="202">
        <v>0</v>
      </c>
      <c r="T462" s="203">
        <f>S462*H462</f>
        <v>0</v>
      </c>
      <c r="U462" s="35"/>
      <c r="V462" s="35"/>
      <c r="W462" s="35"/>
      <c r="X462" s="35"/>
      <c r="Y462" s="35"/>
      <c r="Z462" s="35"/>
      <c r="AA462" s="35"/>
      <c r="AB462" s="35"/>
      <c r="AC462" s="35"/>
      <c r="AD462" s="35"/>
      <c r="AE462" s="35"/>
      <c r="AR462" s="204" t="s">
        <v>212</v>
      </c>
      <c r="AT462" s="204" t="s">
        <v>208</v>
      </c>
      <c r="AU462" s="204" t="s">
        <v>82</v>
      </c>
      <c r="AY462" s="18" t="s">
        <v>206</v>
      </c>
      <c r="BE462" s="205">
        <f>IF(N462="základní",J462,0)</f>
        <v>0</v>
      </c>
      <c r="BF462" s="205">
        <f>IF(N462="snížená",J462,0)</f>
        <v>0</v>
      </c>
      <c r="BG462" s="205">
        <f>IF(N462="zákl. přenesená",J462,0)</f>
        <v>0</v>
      </c>
      <c r="BH462" s="205">
        <f>IF(N462="sníž. přenesená",J462,0)</f>
        <v>0</v>
      </c>
      <c r="BI462" s="205">
        <f>IF(N462="nulová",J462,0)</f>
        <v>0</v>
      </c>
      <c r="BJ462" s="18" t="s">
        <v>80</v>
      </c>
      <c r="BK462" s="205">
        <f>ROUND(I462*H462,2)</f>
        <v>0</v>
      </c>
      <c r="BL462" s="18" t="s">
        <v>212</v>
      </c>
      <c r="BM462" s="204" t="s">
        <v>3796</v>
      </c>
    </row>
    <row r="463" spans="1:65" s="2" customFormat="1" ht="19.5">
      <c r="A463" s="35"/>
      <c r="B463" s="36"/>
      <c r="C463" s="37"/>
      <c r="D463" s="208" t="s">
        <v>1104</v>
      </c>
      <c r="E463" s="37"/>
      <c r="F463" s="221" t="s">
        <v>7008</v>
      </c>
      <c r="G463" s="37"/>
      <c r="H463" s="37"/>
      <c r="I463" s="116"/>
      <c r="J463" s="37"/>
      <c r="K463" s="37"/>
      <c r="L463" s="40"/>
      <c r="M463" s="222"/>
      <c r="N463" s="223"/>
      <c r="O463" s="65"/>
      <c r="P463" s="65"/>
      <c r="Q463" s="65"/>
      <c r="R463" s="65"/>
      <c r="S463" s="65"/>
      <c r="T463" s="66"/>
      <c r="U463" s="35"/>
      <c r="V463" s="35"/>
      <c r="W463" s="35"/>
      <c r="X463" s="35"/>
      <c r="Y463" s="35"/>
      <c r="Z463" s="35"/>
      <c r="AA463" s="35"/>
      <c r="AB463" s="35"/>
      <c r="AC463" s="35"/>
      <c r="AD463" s="35"/>
      <c r="AE463" s="35"/>
      <c r="AT463" s="18" t="s">
        <v>1104</v>
      </c>
      <c r="AU463" s="18" t="s">
        <v>82</v>
      </c>
    </row>
    <row r="464" spans="1:65" s="2" customFormat="1" ht="16.5" customHeight="1">
      <c r="A464" s="35"/>
      <c r="B464" s="36"/>
      <c r="C464" s="193" t="s">
        <v>72</v>
      </c>
      <c r="D464" s="193" t="s">
        <v>208</v>
      </c>
      <c r="E464" s="194" t="s">
        <v>7009</v>
      </c>
      <c r="F464" s="195" t="s">
        <v>7010</v>
      </c>
      <c r="G464" s="196" t="s">
        <v>220</v>
      </c>
      <c r="H464" s="197">
        <v>120</v>
      </c>
      <c r="I464" s="198"/>
      <c r="J464" s="199">
        <f>ROUND(I464*H464,2)</f>
        <v>0</v>
      </c>
      <c r="K464" s="195" t="s">
        <v>19</v>
      </c>
      <c r="L464" s="40"/>
      <c r="M464" s="200" t="s">
        <v>19</v>
      </c>
      <c r="N464" s="201" t="s">
        <v>43</v>
      </c>
      <c r="O464" s="65"/>
      <c r="P464" s="202">
        <f>O464*H464</f>
        <v>0</v>
      </c>
      <c r="Q464" s="202">
        <v>0</v>
      </c>
      <c r="R464" s="202">
        <f>Q464*H464</f>
        <v>0</v>
      </c>
      <c r="S464" s="202">
        <v>0</v>
      </c>
      <c r="T464" s="203">
        <f>S464*H464</f>
        <v>0</v>
      </c>
      <c r="U464" s="35"/>
      <c r="V464" s="35"/>
      <c r="W464" s="35"/>
      <c r="X464" s="35"/>
      <c r="Y464" s="35"/>
      <c r="Z464" s="35"/>
      <c r="AA464" s="35"/>
      <c r="AB464" s="35"/>
      <c r="AC464" s="35"/>
      <c r="AD464" s="35"/>
      <c r="AE464" s="35"/>
      <c r="AR464" s="204" t="s">
        <v>212</v>
      </c>
      <c r="AT464" s="204" t="s">
        <v>208</v>
      </c>
      <c r="AU464" s="204" t="s">
        <v>82</v>
      </c>
      <c r="AY464" s="18" t="s">
        <v>206</v>
      </c>
      <c r="BE464" s="205">
        <f>IF(N464="základní",J464,0)</f>
        <v>0</v>
      </c>
      <c r="BF464" s="205">
        <f>IF(N464="snížená",J464,0)</f>
        <v>0</v>
      </c>
      <c r="BG464" s="205">
        <f>IF(N464="zákl. přenesená",J464,0)</f>
        <v>0</v>
      </c>
      <c r="BH464" s="205">
        <f>IF(N464="sníž. přenesená",J464,0)</f>
        <v>0</v>
      </c>
      <c r="BI464" s="205">
        <f>IF(N464="nulová",J464,0)</f>
        <v>0</v>
      </c>
      <c r="BJ464" s="18" t="s">
        <v>80</v>
      </c>
      <c r="BK464" s="205">
        <f>ROUND(I464*H464,2)</f>
        <v>0</v>
      </c>
      <c r="BL464" s="18" t="s">
        <v>212</v>
      </c>
      <c r="BM464" s="204" t="s">
        <v>3804</v>
      </c>
    </row>
    <row r="465" spans="1:65" s="2" customFormat="1" ht="19.5">
      <c r="A465" s="35"/>
      <c r="B465" s="36"/>
      <c r="C465" s="37"/>
      <c r="D465" s="208" t="s">
        <v>1104</v>
      </c>
      <c r="E465" s="37"/>
      <c r="F465" s="221" t="s">
        <v>7011</v>
      </c>
      <c r="G465" s="37"/>
      <c r="H465" s="37"/>
      <c r="I465" s="116"/>
      <c r="J465" s="37"/>
      <c r="K465" s="37"/>
      <c r="L465" s="40"/>
      <c r="M465" s="222"/>
      <c r="N465" s="223"/>
      <c r="O465" s="65"/>
      <c r="P465" s="65"/>
      <c r="Q465" s="65"/>
      <c r="R465" s="65"/>
      <c r="S465" s="65"/>
      <c r="T465" s="66"/>
      <c r="U465" s="35"/>
      <c r="V465" s="35"/>
      <c r="W465" s="35"/>
      <c r="X465" s="35"/>
      <c r="Y465" s="35"/>
      <c r="Z465" s="35"/>
      <c r="AA465" s="35"/>
      <c r="AB465" s="35"/>
      <c r="AC465" s="35"/>
      <c r="AD465" s="35"/>
      <c r="AE465" s="35"/>
      <c r="AT465" s="18" t="s">
        <v>1104</v>
      </c>
      <c r="AU465" s="18" t="s">
        <v>82</v>
      </c>
    </row>
    <row r="466" spans="1:65" s="2" customFormat="1" ht="16.5" customHeight="1">
      <c r="A466" s="35"/>
      <c r="B466" s="36"/>
      <c r="C466" s="193" t="s">
        <v>72</v>
      </c>
      <c r="D466" s="193" t="s">
        <v>208</v>
      </c>
      <c r="E466" s="194" t="s">
        <v>7012</v>
      </c>
      <c r="F466" s="195" t="s">
        <v>7010</v>
      </c>
      <c r="G466" s="196" t="s">
        <v>220</v>
      </c>
      <c r="H466" s="197">
        <v>6</v>
      </c>
      <c r="I466" s="198"/>
      <c r="J466" s="199">
        <f>ROUND(I466*H466,2)</f>
        <v>0</v>
      </c>
      <c r="K466" s="195" t="s">
        <v>19</v>
      </c>
      <c r="L466" s="40"/>
      <c r="M466" s="200" t="s">
        <v>19</v>
      </c>
      <c r="N466" s="201" t="s">
        <v>43</v>
      </c>
      <c r="O466" s="65"/>
      <c r="P466" s="202">
        <f>O466*H466</f>
        <v>0</v>
      </c>
      <c r="Q466" s="202">
        <v>0</v>
      </c>
      <c r="R466" s="202">
        <f>Q466*H466</f>
        <v>0</v>
      </c>
      <c r="S466" s="202">
        <v>0</v>
      </c>
      <c r="T466" s="203">
        <f>S466*H466</f>
        <v>0</v>
      </c>
      <c r="U466" s="35"/>
      <c r="V466" s="35"/>
      <c r="W466" s="35"/>
      <c r="X466" s="35"/>
      <c r="Y466" s="35"/>
      <c r="Z466" s="35"/>
      <c r="AA466" s="35"/>
      <c r="AB466" s="35"/>
      <c r="AC466" s="35"/>
      <c r="AD466" s="35"/>
      <c r="AE466" s="35"/>
      <c r="AR466" s="204" t="s">
        <v>212</v>
      </c>
      <c r="AT466" s="204" t="s">
        <v>208</v>
      </c>
      <c r="AU466" s="204" t="s">
        <v>82</v>
      </c>
      <c r="AY466" s="18" t="s">
        <v>206</v>
      </c>
      <c r="BE466" s="205">
        <f>IF(N466="základní",J466,0)</f>
        <v>0</v>
      </c>
      <c r="BF466" s="205">
        <f>IF(N466="snížená",J466,0)</f>
        <v>0</v>
      </c>
      <c r="BG466" s="205">
        <f>IF(N466="zákl. přenesená",J466,0)</f>
        <v>0</v>
      </c>
      <c r="BH466" s="205">
        <f>IF(N466="sníž. přenesená",J466,0)</f>
        <v>0</v>
      </c>
      <c r="BI466" s="205">
        <f>IF(N466="nulová",J466,0)</f>
        <v>0</v>
      </c>
      <c r="BJ466" s="18" t="s">
        <v>80</v>
      </c>
      <c r="BK466" s="205">
        <f>ROUND(I466*H466,2)</f>
        <v>0</v>
      </c>
      <c r="BL466" s="18" t="s">
        <v>212</v>
      </c>
      <c r="BM466" s="204" t="s">
        <v>3813</v>
      </c>
    </row>
    <row r="467" spans="1:65" s="2" customFormat="1" ht="19.5">
      <c r="A467" s="35"/>
      <c r="B467" s="36"/>
      <c r="C467" s="37"/>
      <c r="D467" s="208" t="s">
        <v>1104</v>
      </c>
      <c r="E467" s="37"/>
      <c r="F467" s="221" t="s">
        <v>7013</v>
      </c>
      <c r="G467" s="37"/>
      <c r="H467" s="37"/>
      <c r="I467" s="116"/>
      <c r="J467" s="37"/>
      <c r="K467" s="37"/>
      <c r="L467" s="40"/>
      <c r="M467" s="222"/>
      <c r="N467" s="223"/>
      <c r="O467" s="65"/>
      <c r="P467" s="65"/>
      <c r="Q467" s="65"/>
      <c r="R467" s="65"/>
      <c r="S467" s="65"/>
      <c r="T467" s="66"/>
      <c r="U467" s="35"/>
      <c r="V467" s="35"/>
      <c r="W467" s="35"/>
      <c r="X467" s="35"/>
      <c r="Y467" s="35"/>
      <c r="Z467" s="35"/>
      <c r="AA467" s="35"/>
      <c r="AB467" s="35"/>
      <c r="AC467" s="35"/>
      <c r="AD467" s="35"/>
      <c r="AE467" s="35"/>
      <c r="AT467" s="18" t="s">
        <v>1104</v>
      </c>
      <c r="AU467" s="18" t="s">
        <v>82</v>
      </c>
    </row>
    <row r="468" spans="1:65" s="2" customFormat="1" ht="16.5" customHeight="1">
      <c r="A468" s="35"/>
      <c r="B468" s="36"/>
      <c r="C468" s="193" t="s">
        <v>72</v>
      </c>
      <c r="D468" s="193" t="s">
        <v>208</v>
      </c>
      <c r="E468" s="194" t="s">
        <v>7014</v>
      </c>
      <c r="F468" s="195" t="s">
        <v>7015</v>
      </c>
      <c r="G468" s="196" t="s">
        <v>302</v>
      </c>
      <c r="H468" s="197">
        <v>2</v>
      </c>
      <c r="I468" s="198"/>
      <c r="J468" s="199">
        <f>ROUND(I468*H468,2)</f>
        <v>0</v>
      </c>
      <c r="K468" s="195" t="s">
        <v>19</v>
      </c>
      <c r="L468" s="40"/>
      <c r="M468" s="200" t="s">
        <v>19</v>
      </c>
      <c r="N468" s="201" t="s">
        <v>43</v>
      </c>
      <c r="O468" s="65"/>
      <c r="P468" s="202">
        <f>O468*H468</f>
        <v>0</v>
      </c>
      <c r="Q468" s="202">
        <v>0</v>
      </c>
      <c r="R468" s="202">
        <f>Q468*H468</f>
        <v>0</v>
      </c>
      <c r="S468" s="202">
        <v>0</v>
      </c>
      <c r="T468" s="203">
        <f>S468*H468</f>
        <v>0</v>
      </c>
      <c r="U468" s="35"/>
      <c r="V468" s="35"/>
      <c r="W468" s="35"/>
      <c r="X468" s="35"/>
      <c r="Y468" s="35"/>
      <c r="Z468" s="35"/>
      <c r="AA468" s="35"/>
      <c r="AB468" s="35"/>
      <c r="AC468" s="35"/>
      <c r="AD468" s="35"/>
      <c r="AE468" s="35"/>
      <c r="AR468" s="204" t="s">
        <v>212</v>
      </c>
      <c r="AT468" s="204" t="s">
        <v>208</v>
      </c>
      <c r="AU468" s="204" t="s">
        <v>82</v>
      </c>
      <c r="AY468" s="18" t="s">
        <v>206</v>
      </c>
      <c r="BE468" s="205">
        <f>IF(N468="základní",J468,0)</f>
        <v>0</v>
      </c>
      <c r="BF468" s="205">
        <f>IF(N468="snížená",J468,0)</f>
        <v>0</v>
      </c>
      <c r="BG468" s="205">
        <f>IF(N468="zákl. přenesená",J468,0)</f>
        <v>0</v>
      </c>
      <c r="BH468" s="205">
        <f>IF(N468="sníž. přenesená",J468,0)</f>
        <v>0</v>
      </c>
      <c r="BI468" s="205">
        <f>IF(N468="nulová",J468,0)</f>
        <v>0</v>
      </c>
      <c r="BJ468" s="18" t="s">
        <v>80</v>
      </c>
      <c r="BK468" s="205">
        <f>ROUND(I468*H468,2)</f>
        <v>0</v>
      </c>
      <c r="BL468" s="18" t="s">
        <v>212</v>
      </c>
      <c r="BM468" s="204" t="s">
        <v>3821</v>
      </c>
    </row>
    <row r="469" spans="1:65" s="2" customFormat="1" ht="16.5" customHeight="1">
      <c r="A469" s="35"/>
      <c r="B469" s="36"/>
      <c r="C469" s="193" t="s">
        <v>72</v>
      </c>
      <c r="D469" s="193" t="s">
        <v>208</v>
      </c>
      <c r="E469" s="194" t="s">
        <v>7016</v>
      </c>
      <c r="F469" s="195" t="s">
        <v>7017</v>
      </c>
      <c r="G469" s="196" t="s">
        <v>862</v>
      </c>
      <c r="H469" s="197">
        <v>55</v>
      </c>
      <c r="I469" s="198"/>
      <c r="J469" s="199">
        <f>ROUND(I469*H469,2)</f>
        <v>0</v>
      </c>
      <c r="K469" s="195" t="s">
        <v>19</v>
      </c>
      <c r="L469" s="40"/>
      <c r="M469" s="200" t="s">
        <v>19</v>
      </c>
      <c r="N469" s="201" t="s">
        <v>43</v>
      </c>
      <c r="O469" s="65"/>
      <c r="P469" s="202">
        <f>O469*H469</f>
        <v>0</v>
      </c>
      <c r="Q469" s="202">
        <v>0</v>
      </c>
      <c r="R469" s="202">
        <f>Q469*H469</f>
        <v>0</v>
      </c>
      <c r="S469" s="202">
        <v>0</v>
      </c>
      <c r="T469" s="203">
        <f>S469*H469</f>
        <v>0</v>
      </c>
      <c r="U469" s="35"/>
      <c r="V469" s="35"/>
      <c r="W469" s="35"/>
      <c r="X469" s="35"/>
      <c r="Y469" s="35"/>
      <c r="Z469" s="35"/>
      <c r="AA469" s="35"/>
      <c r="AB469" s="35"/>
      <c r="AC469" s="35"/>
      <c r="AD469" s="35"/>
      <c r="AE469" s="35"/>
      <c r="AR469" s="204" t="s">
        <v>212</v>
      </c>
      <c r="AT469" s="204" t="s">
        <v>208</v>
      </c>
      <c r="AU469" s="204" t="s">
        <v>82</v>
      </c>
      <c r="AY469" s="18" t="s">
        <v>206</v>
      </c>
      <c r="BE469" s="205">
        <f>IF(N469="základní",J469,0)</f>
        <v>0</v>
      </c>
      <c r="BF469" s="205">
        <f>IF(N469="snížená",J469,0)</f>
        <v>0</v>
      </c>
      <c r="BG469" s="205">
        <f>IF(N469="zákl. přenesená",J469,0)</f>
        <v>0</v>
      </c>
      <c r="BH469" s="205">
        <f>IF(N469="sníž. přenesená",J469,0)</f>
        <v>0</v>
      </c>
      <c r="BI469" s="205">
        <f>IF(N469="nulová",J469,0)</f>
        <v>0</v>
      </c>
      <c r="BJ469" s="18" t="s">
        <v>80</v>
      </c>
      <c r="BK469" s="205">
        <f>ROUND(I469*H469,2)</f>
        <v>0</v>
      </c>
      <c r="BL469" s="18" t="s">
        <v>212</v>
      </c>
      <c r="BM469" s="204" t="s">
        <v>3830</v>
      </c>
    </row>
    <row r="470" spans="1:65" s="2" customFormat="1" ht="16.5" customHeight="1">
      <c r="A470" s="35"/>
      <c r="B470" s="36"/>
      <c r="C470" s="193" t="s">
        <v>72</v>
      </c>
      <c r="D470" s="193" t="s">
        <v>208</v>
      </c>
      <c r="E470" s="194" t="s">
        <v>7018</v>
      </c>
      <c r="F470" s="195" t="s">
        <v>7019</v>
      </c>
      <c r="G470" s="196" t="s">
        <v>887</v>
      </c>
      <c r="H470" s="197">
        <v>1</v>
      </c>
      <c r="I470" s="198"/>
      <c r="J470" s="199">
        <f>ROUND(I470*H470,2)</f>
        <v>0</v>
      </c>
      <c r="K470" s="195" t="s">
        <v>19</v>
      </c>
      <c r="L470" s="40"/>
      <c r="M470" s="200" t="s">
        <v>19</v>
      </c>
      <c r="N470" s="201" t="s">
        <v>43</v>
      </c>
      <c r="O470" s="65"/>
      <c r="P470" s="202">
        <f>O470*H470</f>
        <v>0</v>
      </c>
      <c r="Q470" s="202">
        <v>0</v>
      </c>
      <c r="R470" s="202">
        <f>Q470*H470</f>
        <v>0</v>
      </c>
      <c r="S470" s="202">
        <v>0</v>
      </c>
      <c r="T470" s="203">
        <f>S470*H470</f>
        <v>0</v>
      </c>
      <c r="U470" s="35"/>
      <c r="V470" s="35"/>
      <c r="W470" s="35"/>
      <c r="X470" s="35"/>
      <c r="Y470" s="35"/>
      <c r="Z470" s="35"/>
      <c r="AA470" s="35"/>
      <c r="AB470" s="35"/>
      <c r="AC470" s="35"/>
      <c r="AD470" s="35"/>
      <c r="AE470" s="35"/>
      <c r="AR470" s="204" t="s">
        <v>212</v>
      </c>
      <c r="AT470" s="204" t="s">
        <v>208</v>
      </c>
      <c r="AU470" s="204" t="s">
        <v>82</v>
      </c>
      <c r="AY470" s="18" t="s">
        <v>206</v>
      </c>
      <c r="BE470" s="205">
        <f>IF(N470="základní",J470,0)</f>
        <v>0</v>
      </c>
      <c r="BF470" s="205">
        <f>IF(N470="snížená",J470,0)</f>
        <v>0</v>
      </c>
      <c r="BG470" s="205">
        <f>IF(N470="zákl. přenesená",J470,0)</f>
        <v>0</v>
      </c>
      <c r="BH470" s="205">
        <f>IF(N470="sníž. přenesená",J470,0)</f>
        <v>0</v>
      </c>
      <c r="BI470" s="205">
        <f>IF(N470="nulová",J470,0)</f>
        <v>0</v>
      </c>
      <c r="BJ470" s="18" t="s">
        <v>80</v>
      </c>
      <c r="BK470" s="205">
        <f>ROUND(I470*H470,2)</f>
        <v>0</v>
      </c>
      <c r="BL470" s="18" t="s">
        <v>212</v>
      </c>
      <c r="BM470" s="204" t="s">
        <v>3838</v>
      </c>
    </row>
    <row r="471" spans="1:65" s="2" customFormat="1" ht="16.5" customHeight="1">
      <c r="A471" s="35"/>
      <c r="B471" s="36"/>
      <c r="C471" s="193" t="s">
        <v>72</v>
      </c>
      <c r="D471" s="193" t="s">
        <v>208</v>
      </c>
      <c r="E471" s="194" t="s">
        <v>7020</v>
      </c>
      <c r="F471" s="195" t="s">
        <v>7021</v>
      </c>
      <c r="G471" s="196" t="s">
        <v>1545</v>
      </c>
      <c r="H471" s="197">
        <v>180</v>
      </c>
      <c r="I471" s="198"/>
      <c r="J471" s="199">
        <f>ROUND(I471*H471,2)</f>
        <v>0</v>
      </c>
      <c r="K471" s="195" t="s">
        <v>19</v>
      </c>
      <c r="L471" s="40"/>
      <c r="M471" s="200" t="s">
        <v>19</v>
      </c>
      <c r="N471" s="201" t="s">
        <v>43</v>
      </c>
      <c r="O471" s="65"/>
      <c r="P471" s="202">
        <f>O471*H471</f>
        <v>0</v>
      </c>
      <c r="Q471" s="202">
        <v>0</v>
      </c>
      <c r="R471" s="202">
        <f>Q471*H471</f>
        <v>0</v>
      </c>
      <c r="S471" s="202">
        <v>0</v>
      </c>
      <c r="T471" s="203">
        <f>S471*H471</f>
        <v>0</v>
      </c>
      <c r="U471" s="35"/>
      <c r="V471" s="35"/>
      <c r="W471" s="35"/>
      <c r="X471" s="35"/>
      <c r="Y471" s="35"/>
      <c r="Z471" s="35"/>
      <c r="AA471" s="35"/>
      <c r="AB471" s="35"/>
      <c r="AC471" s="35"/>
      <c r="AD471" s="35"/>
      <c r="AE471" s="35"/>
      <c r="AR471" s="204" t="s">
        <v>212</v>
      </c>
      <c r="AT471" s="204" t="s">
        <v>208</v>
      </c>
      <c r="AU471" s="204" t="s">
        <v>82</v>
      </c>
      <c r="AY471" s="18" t="s">
        <v>206</v>
      </c>
      <c r="BE471" s="205">
        <f>IF(N471="základní",J471,0)</f>
        <v>0</v>
      </c>
      <c r="BF471" s="205">
        <f>IF(N471="snížená",J471,0)</f>
        <v>0</v>
      </c>
      <c r="BG471" s="205">
        <f>IF(N471="zákl. přenesená",J471,0)</f>
        <v>0</v>
      </c>
      <c r="BH471" s="205">
        <f>IF(N471="sníž. přenesená",J471,0)</f>
        <v>0</v>
      </c>
      <c r="BI471" s="205">
        <f>IF(N471="nulová",J471,0)</f>
        <v>0</v>
      </c>
      <c r="BJ471" s="18" t="s">
        <v>80</v>
      </c>
      <c r="BK471" s="205">
        <f>ROUND(I471*H471,2)</f>
        <v>0</v>
      </c>
      <c r="BL471" s="18" t="s">
        <v>212</v>
      </c>
      <c r="BM471" s="204" t="s">
        <v>3848</v>
      </c>
    </row>
    <row r="472" spans="1:65" s="2" customFormat="1" ht="16.5" customHeight="1">
      <c r="A472" s="35"/>
      <c r="B472" s="36"/>
      <c r="C472" s="193" t="s">
        <v>72</v>
      </c>
      <c r="D472" s="193" t="s">
        <v>208</v>
      </c>
      <c r="E472" s="194" t="s">
        <v>7022</v>
      </c>
      <c r="F472" s="195" t="s">
        <v>7023</v>
      </c>
      <c r="G472" s="196" t="s">
        <v>887</v>
      </c>
      <c r="H472" s="197">
        <v>1</v>
      </c>
      <c r="I472" s="198"/>
      <c r="J472" s="199">
        <f>ROUND(I472*H472,2)</f>
        <v>0</v>
      </c>
      <c r="K472" s="195" t="s">
        <v>19</v>
      </c>
      <c r="L472" s="40"/>
      <c r="M472" s="249" t="s">
        <v>19</v>
      </c>
      <c r="N472" s="250" t="s">
        <v>43</v>
      </c>
      <c r="O472" s="247"/>
      <c r="P472" s="251">
        <f>O472*H472</f>
        <v>0</v>
      </c>
      <c r="Q472" s="251">
        <v>0</v>
      </c>
      <c r="R472" s="251">
        <f>Q472*H472</f>
        <v>0</v>
      </c>
      <c r="S472" s="251">
        <v>0</v>
      </c>
      <c r="T472" s="252">
        <f>S472*H472</f>
        <v>0</v>
      </c>
      <c r="U472" s="35"/>
      <c r="V472" s="35"/>
      <c r="W472" s="35"/>
      <c r="X472" s="35"/>
      <c r="Y472" s="35"/>
      <c r="Z472" s="35"/>
      <c r="AA472" s="35"/>
      <c r="AB472" s="35"/>
      <c r="AC472" s="35"/>
      <c r="AD472" s="35"/>
      <c r="AE472" s="35"/>
      <c r="AR472" s="204" t="s">
        <v>212</v>
      </c>
      <c r="AT472" s="204" t="s">
        <v>208</v>
      </c>
      <c r="AU472" s="204" t="s">
        <v>82</v>
      </c>
      <c r="AY472" s="18" t="s">
        <v>206</v>
      </c>
      <c r="BE472" s="205">
        <f>IF(N472="základní",J472,0)</f>
        <v>0</v>
      </c>
      <c r="BF472" s="205">
        <f>IF(N472="snížená",J472,0)</f>
        <v>0</v>
      </c>
      <c r="BG472" s="205">
        <f>IF(N472="zákl. přenesená",J472,0)</f>
        <v>0</v>
      </c>
      <c r="BH472" s="205">
        <f>IF(N472="sníž. přenesená",J472,0)</f>
        <v>0</v>
      </c>
      <c r="BI472" s="205">
        <f>IF(N472="nulová",J472,0)</f>
        <v>0</v>
      </c>
      <c r="BJ472" s="18" t="s">
        <v>80</v>
      </c>
      <c r="BK472" s="205">
        <f>ROUND(I472*H472,2)</f>
        <v>0</v>
      </c>
      <c r="BL472" s="18" t="s">
        <v>212</v>
      </c>
      <c r="BM472" s="204" t="s">
        <v>3858</v>
      </c>
    </row>
    <row r="473" spans="1:65" s="2" customFormat="1" ht="6.95" customHeight="1">
      <c r="A473" s="35"/>
      <c r="B473" s="48"/>
      <c r="C473" s="49"/>
      <c r="D473" s="49"/>
      <c r="E473" s="49"/>
      <c r="F473" s="49"/>
      <c r="G473" s="49"/>
      <c r="H473" s="49"/>
      <c r="I473" s="143"/>
      <c r="J473" s="49"/>
      <c r="K473" s="49"/>
      <c r="L473" s="40"/>
      <c r="M473" s="35"/>
      <c r="O473" s="35"/>
      <c r="P473" s="35"/>
      <c r="Q473" s="35"/>
      <c r="R473" s="35"/>
      <c r="S473" s="35"/>
      <c r="T473" s="35"/>
      <c r="U473" s="35"/>
      <c r="V473" s="35"/>
      <c r="W473" s="35"/>
      <c r="X473" s="35"/>
      <c r="Y473" s="35"/>
      <c r="Z473" s="35"/>
      <c r="AA473" s="35"/>
      <c r="AB473" s="35"/>
      <c r="AC473" s="35"/>
      <c r="AD473" s="35"/>
      <c r="AE473" s="35"/>
    </row>
  </sheetData>
  <sheetProtection algorithmName="SHA-512" hashValue="tLY3AKP+/dUcWX+Y1CDqYjLt1mUEA4fb2MTVtbhKWbe3elMyx3e8+vnEta0PbfMdF/mKi0DGNXrDBkpbDc4q+Q==" saltValue="NMVAGat+Sond0MH/d2E2UureWQm5jeh6evTh/PScM5UrbQIm7MqapG8a3E1LFQL82eNXbmyYQegKgRoc7L6HiA==" spinCount="100000" sheet="1" objects="1" scenarios="1" formatColumns="0" formatRows="0" autoFilter="0"/>
  <autoFilter ref="C86:K472"/>
  <mergeCells count="9">
    <mergeCell ref="E50:H50"/>
    <mergeCell ref="E77:H77"/>
    <mergeCell ref="E79:H79"/>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16"/>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153</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7024</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ROUND(J83,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ROUND((SUM(BE83:BE115)),  2)</f>
        <v>0</v>
      </c>
      <c r="G33" s="35"/>
      <c r="H33" s="35"/>
      <c r="I33" s="132">
        <v>0.21</v>
      </c>
      <c r="J33" s="131">
        <f>ROUND(((SUM(BE83:BE115))*I33),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ROUND((SUM(BF83:BF115)),  2)</f>
        <v>0</v>
      </c>
      <c r="G34" s="35"/>
      <c r="H34" s="35"/>
      <c r="I34" s="132">
        <v>0.15</v>
      </c>
      <c r="J34" s="131">
        <f>ROUND(((SUM(BF83:BF115))*I34),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ROUND((SUM(BG83:BG115)),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ROUND((SUM(BH83:BH115)),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ROUND((SUM(BI83:BI115)),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700_D.1.4.Gb - Elektro - hromosvod</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J83</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7025</v>
      </c>
      <c r="E60" s="155"/>
      <c r="F60" s="155"/>
      <c r="G60" s="155"/>
      <c r="H60" s="155"/>
      <c r="I60" s="156"/>
      <c r="J60" s="157">
        <f>J84</f>
        <v>0</v>
      </c>
      <c r="K60" s="153"/>
      <c r="L60" s="158"/>
    </row>
    <row r="61" spans="1:47" s="9" customFormat="1" ht="24.95" customHeight="1">
      <c r="B61" s="152"/>
      <c r="C61" s="153"/>
      <c r="D61" s="154" t="s">
        <v>7026</v>
      </c>
      <c r="E61" s="155"/>
      <c r="F61" s="155"/>
      <c r="G61" s="155"/>
      <c r="H61" s="155"/>
      <c r="I61" s="156"/>
      <c r="J61" s="157">
        <f>J102</f>
        <v>0</v>
      </c>
      <c r="K61" s="153"/>
      <c r="L61" s="158"/>
    </row>
    <row r="62" spans="1:47" s="10" customFormat="1" ht="19.899999999999999" customHeight="1">
      <c r="B62" s="159"/>
      <c r="C62" s="98"/>
      <c r="D62" s="160" t="s">
        <v>7027</v>
      </c>
      <c r="E62" s="161"/>
      <c r="F62" s="161"/>
      <c r="G62" s="161"/>
      <c r="H62" s="161"/>
      <c r="I62" s="162"/>
      <c r="J62" s="163">
        <f>J106</f>
        <v>0</v>
      </c>
      <c r="K62" s="98"/>
      <c r="L62" s="164"/>
    </row>
    <row r="63" spans="1:47" s="10" customFormat="1" ht="19.899999999999999" customHeight="1">
      <c r="B63" s="159"/>
      <c r="C63" s="98"/>
      <c r="D63" s="160" t="s">
        <v>7028</v>
      </c>
      <c r="E63" s="161"/>
      <c r="F63" s="161"/>
      <c r="G63" s="161"/>
      <c r="H63" s="161"/>
      <c r="I63" s="162"/>
      <c r="J63" s="163">
        <f>J114</f>
        <v>0</v>
      </c>
      <c r="K63" s="98"/>
      <c r="L63" s="164"/>
    </row>
    <row r="64" spans="1:47" s="2" customFormat="1" ht="21.75" customHeight="1">
      <c r="A64" s="35"/>
      <c r="B64" s="36"/>
      <c r="C64" s="37"/>
      <c r="D64" s="37"/>
      <c r="E64" s="37"/>
      <c r="F64" s="37"/>
      <c r="G64" s="37"/>
      <c r="H64" s="37"/>
      <c r="I64" s="116"/>
      <c r="J64" s="37"/>
      <c r="K64" s="37"/>
      <c r="L64" s="117"/>
      <c r="S64" s="35"/>
      <c r="T64" s="35"/>
      <c r="U64" s="35"/>
      <c r="V64" s="35"/>
      <c r="W64" s="35"/>
      <c r="X64" s="35"/>
      <c r="Y64" s="35"/>
      <c r="Z64" s="35"/>
      <c r="AA64" s="35"/>
      <c r="AB64" s="35"/>
      <c r="AC64" s="35"/>
      <c r="AD64" s="35"/>
      <c r="AE64" s="35"/>
    </row>
    <row r="65" spans="1:31" s="2" customFormat="1" ht="6.95" customHeight="1">
      <c r="A65" s="35"/>
      <c r="B65" s="48"/>
      <c r="C65" s="49"/>
      <c r="D65" s="49"/>
      <c r="E65" s="49"/>
      <c r="F65" s="49"/>
      <c r="G65" s="49"/>
      <c r="H65" s="49"/>
      <c r="I65" s="143"/>
      <c r="J65" s="49"/>
      <c r="K65" s="49"/>
      <c r="L65" s="117"/>
      <c r="S65" s="35"/>
      <c r="T65" s="35"/>
      <c r="U65" s="35"/>
      <c r="V65" s="35"/>
      <c r="W65" s="35"/>
      <c r="X65" s="35"/>
      <c r="Y65" s="35"/>
      <c r="Z65" s="35"/>
      <c r="AA65" s="35"/>
      <c r="AB65" s="35"/>
      <c r="AC65" s="35"/>
      <c r="AD65" s="35"/>
      <c r="AE65" s="35"/>
    </row>
    <row r="69" spans="1:31" s="2" customFormat="1" ht="6.95" customHeight="1">
      <c r="A69" s="35"/>
      <c r="B69" s="50"/>
      <c r="C69" s="51"/>
      <c r="D69" s="51"/>
      <c r="E69" s="51"/>
      <c r="F69" s="51"/>
      <c r="G69" s="51"/>
      <c r="H69" s="51"/>
      <c r="I69" s="146"/>
      <c r="J69" s="51"/>
      <c r="K69" s="51"/>
      <c r="L69" s="117"/>
      <c r="S69" s="35"/>
      <c r="T69" s="35"/>
      <c r="U69" s="35"/>
      <c r="V69" s="35"/>
      <c r="W69" s="35"/>
      <c r="X69" s="35"/>
      <c r="Y69" s="35"/>
      <c r="Z69" s="35"/>
      <c r="AA69" s="35"/>
      <c r="AB69" s="35"/>
      <c r="AC69" s="35"/>
      <c r="AD69" s="35"/>
      <c r="AE69" s="35"/>
    </row>
    <row r="70" spans="1:31" s="2" customFormat="1" ht="24.95" customHeight="1">
      <c r="A70" s="35"/>
      <c r="B70" s="36"/>
      <c r="C70" s="24" t="s">
        <v>191</v>
      </c>
      <c r="D70" s="37"/>
      <c r="E70" s="37"/>
      <c r="F70" s="37"/>
      <c r="G70" s="37"/>
      <c r="H70" s="37"/>
      <c r="I70" s="116"/>
      <c r="J70" s="37"/>
      <c r="K70" s="37"/>
      <c r="L70" s="117"/>
      <c r="S70" s="35"/>
      <c r="T70" s="35"/>
      <c r="U70" s="35"/>
      <c r="V70" s="35"/>
      <c r="W70" s="35"/>
      <c r="X70" s="35"/>
      <c r="Y70" s="35"/>
      <c r="Z70" s="35"/>
      <c r="AA70" s="35"/>
      <c r="AB70" s="35"/>
      <c r="AC70" s="35"/>
      <c r="AD70" s="35"/>
      <c r="AE70" s="35"/>
    </row>
    <row r="71" spans="1:31" s="2" customFormat="1" ht="6.95" customHeight="1">
      <c r="A71" s="35"/>
      <c r="B71" s="36"/>
      <c r="C71" s="37"/>
      <c r="D71" s="37"/>
      <c r="E71" s="37"/>
      <c r="F71" s="37"/>
      <c r="G71" s="37"/>
      <c r="H71" s="37"/>
      <c r="I71" s="116"/>
      <c r="J71" s="37"/>
      <c r="K71" s="37"/>
      <c r="L71" s="117"/>
      <c r="S71" s="35"/>
      <c r="T71" s="35"/>
      <c r="U71" s="35"/>
      <c r="V71" s="35"/>
      <c r="W71" s="35"/>
      <c r="X71" s="35"/>
      <c r="Y71" s="35"/>
      <c r="Z71" s="35"/>
      <c r="AA71" s="35"/>
      <c r="AB71" s="35"/>
      <c r="AC71" s="35"/>
      <c r="AD71" s="35"/>
      <c r="AE71" s="35"/>
    </row>
    <row r="72" spans="1:31" s="2" customFormat="1" ht="12" customHeight="1">
      <c r="A72" s="35"/>
      <c r="B72" s="36"/>
      <c r="C72" s="30" t="s">
        <v>16</v>
      </c>
      <c r="D72" s="37"/>
      <c r="E72" s="37"/>
      <c r="F72" s="37"/>
      <c r="G72" s="37"/>
      <c r="H72" s="37"/>
      <c r="I72" s="116"/>
      <c r="J72" s="37"/>
      <c r="K72" s="37"/>
      <c r="L72" s="117"/>
      <c r="S72" s="35"/>
      <c r="T72" s="35"/>
      <c r="U72" s="35"/>
      <c r="V72" s="35"/>
      <c r="W72" s="35"/>
      <c r="X72" s="35"/>
      <c r="Y72" s="35"/>
      <c r="Z72" s="35"/>
      <c r="AA72" s="35"/>
      <c r="AB72" s="35"/>
      <c r="AC72" s="35"/>
      <c r="AD72" s="35"/>
      <c r="AE72" s="35"/>
    </row>
    <row r="73" spans="1:31" s="2" customFormat="1" ht="16.5" customHeight="1">
      <c r="A73" s="35"/>
      <c r="B73" s="36"/>
      <c r="C73" s="37"/>
      <c r="D73" s="37"/>
      <c r="E73" s="396" t="str">
        <f>E7</f>
        <v>Základní škola U Elektry</v>
      </c>
      <c r="F73" s="397"/>
      <c r="G73" s="397"/>
      <c r="H73" s="397"/>
      <c r="I73" s="116"/>
      <c r="J73" s="37"/>
      <c r="K73" s="37"/>
      <c r="L73" s="117"/>
      <c r="S73" s="35"/>
      <c r="T73" s="35"/>
      <c r="U73" s="35"/>
      <c r="V73" s="35"/>
      <c r="W73" s="35"/>
      <c r="X73" s="35"/>
      <c r="Y73" s="35"/>
      <c r="Z73" s="35"/>
      <c r="AA73" s="35"/>
      <c r="AB73" s="35"/>
      <c r="AC73" s="35"/>
      <c r="AD73" s="35"/>
      <c r="AE73" s="35"/>
    </row>
    <row r="74" spans="1:31" s="2" customFormat="1" ht="12" customHeight="1">
      <c r="A74" s="35"/>
      <c r="B74" s="36"/>
      <c r="C74" s="30" t="s">
        <v>182</v>
      </c>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16.5" customHeight="1">
      <c r="A75" s="35"/>
      <c r="B75" s="36"/>
      <c r="C75" s="37"/>
      <c r="D75" s="37"/>
      <c r="E75" s="369" t="str">
        <f>E9</f>
        <v>SO 700_D.1.4.Gb - Elektro - hromosvod</v>
      </c>
      <c r="F75" s="398"/>
      <c r="G75" s="398"/>
      <c r="H75" s="398"/>
      <c r="I75" s="116"/>
      <c r="J75" s="37"/>
      <c r="K75" s="37"/>
      <c r="L75" s="117"/>
      <c r="S75" s="35"/>
      <c r="T75" s="35"/>
      <c r="U75" s="35"/>
      <c r="V75" s="35"/>
      <c r="W75" s="35"/>
      <c r="X75" s="35"/>
      <c r="Y75" s="35"/>
      <c r="Z75" s="35"/>
      <c r="AA75" s="35"/>
      <c r="AB75" s="35"/>
      <c r="AC75" s="35"/>
      <c r="AD75" s="35"/>
      <c r="AE75" s="35"/>
    </row>
    <row r="76" spans="1:31" s="2" customFormat="1" ht="6.95" customHeight="1">
      <c r="A76" s="35"/>
      <c r="B76" s="36"/>
      <c r="C76" s="37"/>
      <c r="D76" s="37"/>
      <c r="E76" s="37"/>
      <c r="F76" s="37"/>
      <c r="G76" s="37"/>
      <c r="H76" s="37"/>
      <c r="I76" s="116"/>
      <c r="J76" s="37"/>
      <c r="K76" s="37"/>
      <c r="L76" s="117"/>
      <c r="S76" s="35"/>
      <c r="T76" s="35"/>
      <c r="U76" s="35"/>
      <c r="V76" s="35"/>
      <c r="W76" s="35"/>
      <c r="X76" s="35"/>
      <c r="Y76" s="35"/>
      <c r="Z76" s="35"/>
      <c r="AA76" s="35"/>
      <c r="AB76" s="35"/>
      <c r="AC76" s="35"/>
      <c r="AD76" s="35"/>
      <c r="AE76" s="35"/>
    </row>
    <row r="77" spans="1:31" s="2" customFormat="1" ht="12" customHeight="1">
      <c r="A77" s="35"/>
      <c r="B77" s="36"/>
      <c r="C77" s="30" t="s">
        <v>21</v>
      </c>
      <c r="D77" s="37"/>
      <c r="E77" s="37"/>
      <c r="F77" s="28" t="str">
        <f>F12</f>
        <v>Praha 9, k.ú. Vysočany</v>
      </c>
      <c r="G77" s="37"/>
      <c r="H77" s="37"/>
      <c r="I77" s="118" t="s">
        <v>23</v>
      </c>
      <c r="J77" s="60" t="str">
        <f>IF(J12="","",J12)</f>
        <v>10. 2. 2020</v>
      </c>
      <c r="K77" s="37"/>
      <c r="L77" s="117"/>
      <c r="S77" s="35"/>
      <c r="T77" s="35"/>
      <c r="U77" s="35"/>
      <c r="V77" s="35"/>
      <c r="W77" s="35"/>
      <c r="X77" s="35"/>
      <c r="Y77" s="35"/>
      <c r="Z77" s="35"/>
      <c r="AA77" s="35"/>
      <c r="AB77" s="35"/>
      <c r="AC77" s="35"/>
      <c r="AD77" s="35"/>
      <c r="AE77" s="35"/>
    </row>
    <row r="78" spans="1:31" s="2" customFormat="1" ht="6.95" customHeight="1">
      <c r="A78" s="35"/>
      <c r="B78" s="36"/>
      <c r="C78" s="37"/>
      <c r="D78" s="37"/>
      <c r="E78" s="37"/>
      <c r="F78" s="37"/>
      <c r="G78" s="37"/>
      <c r="H78" s="37"/>
      <c r="I78" s="116"/>
      <c r="J78" s="37"/>
      <c r="K78" s="37"/>
      <c r="L78" s="117"/>
      <c r="S78" s="35"/>
      <c r="T78" s="35"/>
      <c r="U78" s="35"/>
      <c r="V78" s="35"/>
      <c r="W78" s="35"/>
      <c r="X78" s="35"/>
      <c r="Y78" s="35"/>
      <c r="Z78" s="35"/>
      <c r="AA78" s="35"/>
      <c r="AB78" s="35"/>
      <c r="AC78" s="35"/>
      <c r="AD78" s="35"/>
      <c r="AE78" s="35"/>
    </row>
    <row r="79" spans="1:31" s="2" customFormat="1" ht="25.7" customHeight="1">
      <c r="A79" s="35"/>
      <c r="B79" s="36"/>
      <c r="C79" s="30" t="s">
        <v>25</v>
      </c>
      <c r="D79" s="37"/>
      <c r="E79" s="37"/>
      <c r="F79" s="28" t="str">
        <f>E15</f>
        <v>Městská část Praha 9</v>
      </c>
      <c r="G79" s="37"/>
      <c r="H79" s="37"/>
      <c r="I79" s="118" t="s">
        <v>31</v>
      </c>
      <c r="J79" s="33" t="str">
        <f>E21</f>
        <v>BOMART spol. s r.o.</v>
      </c>
      <c r="K79" s="37"/>
      <c r="L79" s="117"/>
      <c r="S79" s="35"/>
      <c r="T79" s="35"/>
      <c r="U79" s="35"/>
      <c r="V79" s="35"/>
      <c r="W79" s="35"/>
      <c r="X79" s="35"/>
      <c r="Y79" s="35"/>
      <c r="Z79" s="35"/>
      <c r="AA79" s="35"/>
      <c r="AB79" s="35"/>
      <c r="AC79" s="35"/>
      <c r="AD79" s="35"/>
      <c r="AE79" s="35"/>
    </row>
    <row r="80" spans="1:31" s="2" customFormat="1" ht="15.2" customHeight="1">
      <c r="A80" s="35"/>
      <c r="B80" s="36"/>
      <c r="C80" s="30" t="s">
        <v>29</v>
      </c>
      <c r="D80" s="37"/>
      <c r="E80" s="37"/>
      <c r="F80" s="28" t="str">
        <f>IF(E18="","",E18)</f>
        <v>Vyplň údaj</v>
      </c>
      <c r="G80" s="37"/>
      <c r="H80" s="37"/>
      <c r="I80" s="118" t="s">
        <v>34</v>
      </c>
      <c r="J80" s="33" t="str">
        <f>E24</f>
        <v xml:space="preserve"> </v>
      </c>
      <c r="K80" s="37"/>
      <c r="L80" s="117"/>
      <c r="S80" s="35"/>
      <c r="T80" s="35"/>
      <c r="U80" s="35"/>
      <c r="V80" s="35"/>
      <c r="W80" s="35"/>
      <c r="X80" s="35"/>
      <c r="Y80" s="35"/>
      <c r="Z80" s="35"/>
      <c r="AA80" s="35"/>
      <c r="AB80" s="35"/>
      <c r="AC80" s="35"/>
      <c r="AD80" s="35"/>
      <c r="AE80" s="35"/>
    </row>
    <row r="81" spans="1:65" s="2" customFormat="1" ht="10.35" customHeight="1">
      <c r="A81" s="35"/>
      <c r="B81" s="36"/>
      <c r="C81" s="37"/>
      <c r="D81" s="37"/>
      <c r="E81" s="37"/>
      <c r="F81" s="37"/>
      <c r="G81" s="37"/>
      <c r="H81" s="37"/>
      <c r="I81" s="116"/>
      <c r="J81" s="37"/>
      <c r="K81" s="37"/>
      <c r="L81" s="117"/>
      <c r="S81" s="35"/>
      <c r="T81" s="35"/>
      <c r="U81" s="35"/>
      <c r="V81" s="35"/>
      <c r="W81" s="35"/>
      <c r="X81" s="35"/>
      <c r="Y81" s="35"/>
      <c r="Z81" s="35"/>
      <c r="AA81" s="35"/>
      <c r="AB81" s="35"/>
      <c r="AC81" s="35"/>
      <c r="AD81" s="35"/>
      <c r="AE81" s="35"/>
    </row>
    <row r="82" spans="1:65" s="11" customFormat="1" ht="29.25" customHeight="1">
      <c r="A82" s="165"/>
      <c r="B82" s="166"/>
      <c r="C82" s="167" t="s">
        <v>192</v>
      </c>
      <c r="D82" s="168" t="s">
        <v>57</v>
      </c>
      <c r="E82" s="168" t="s">
        <v>53</v>
      </c>
      <c r="F82" s="168" t="s">
        <v>54</v>
      </c>
      <c r="G82" s="168" t="s">
        <v>193</v>
      </c>
      <c r="H82" s="168" t="s">
        <v>194</v>
      </c>
      <c r="I82" s="169" t="s">
        <v>195</v>
      </c>
      <c r="J82" s="168" t="s">
        <v>186</v>
      </c>
      <c r="K82" s="170" t="s">
        <v>196</v>
      </c>
      <c r="L82" s="171"/>
      <c r="M82" s="69" t="s">
        <v>19</v>
      </c>
      <c r="N82" s="70" t="s">
        <v>42</v>
      </c>
      <c r="O82" s="70" t="s">
        <v>197</v>
      </c>
      <c r="P82" s="70" t="s">
        <v>198</v>
      </c>
      <c r="Q82" s="70" t="s">
        <v>199</v>
      </c>
      <c r="R82" s="70" t="s">
        <v>200</v>
      </c>
      <c r="S82" s="70" t="s">
        <v>201</v>
      </c>
      <c r="T82" s="71" t="s">
        <v>202</v>
      </c>
      <c r="U82" s="165"/>
      <c r="V82" s="165"/>
      <c r="W82" s="165"/>
      <c r="X82" s="165"/>
      <c r="Y82" s="165"/>
      <c r="Z82" s="165"/>
      <c r="AA82" s="165"/>
      <c r="AB82" s="165"/>
      <c r="AC82" s="165"/>
      <c r="AD82" s="165"/>
      <c r="AE82" s="165"/>
    </row>
    <row r="83" spans="1:65" s="2" customFormat="1" ht="22.9" customHeight="1">
      <c r="A83" s="35"/>
      <c r="B83" s="36"/>
      <c r="C83" s="76" t="s">
        <v>203</v>
      </c>
      <c r="D83" s="37"/>
      <c r="E83" s="37"/>
      <c r="F83" s="37"/>
      <c r="G83" s="37"/>
      <c r="H83" s="37"/>
      <c r="I83" s="116"/>
      <c r="J83" s="172">
        <f>BK83</f>
        <v>0</v>
      </c>
      <c r="K83" s="37"/>
      <c r="L83" s="40"/>
      <c r="M83" s="72"/>
      <c r="N83" s="173"/>
      <c r="O83" s="73"/>
      <c r="P83" s="174">
        <f>P84+P102</f>
        <v>0</v>
      </c>
      <c r="Q83" s="73"/>
      <c r="R83" s="174">
        <f>R84+R102</f>
        <v>0</v>
      </c>
      <c r="S83" s="73"/>
      <c r="T83" s="175">
        <f>T84+T102</f>
        <v>0</v>
      </c>
      <c r="U83" s="35"/>
      <c r="V83" s="35"/>
      <c r="W83" s="35"/>
      <c r="X83" s="35"/>
      <c r="Y83" s="35"/>
      <c r="Z83" s="35"/>
      <c r="AA83" s="35"/>
      <c r="AB83" s="35"/>
      <c r="AC83" s="35"/>
      <c r="AD83" s="35"/>
      <c r="AE83" s="35"/>
      <c r="AT83" s="18" t="s">
        <v>71</v>
      </c>
      <c r="AU83" s="18" t="s">
        <v>187</v>
      </c>
      <c r="BK83" s="176">
        <f>BK84+BK102</f>
        <v>0</v>
      </c>
    </row>
    <row r="84" spans="1:65" s="12" customFormat="1" ht="25.9" customHeight="1">
      <c r="B84" s="177"/>
      <c r="C84" s="178"/>
      <c r="D84" s="179" t="s">
        <v>71</v>
      </c>
      <c r="E84" s="180" t="s">
        <v>846</v>
      </c>
      <c r="F84" s="180" t="s">
        <v>7029</v>
      </c>
      <c r="G84" s="178"/>
      <c r="H84" s="178"/>
      <c r="I84" s="181"/>
      <c r="J84" s="182">
        <f>BK84</f>
        <v>0</v>
      </c>
      <c r="K84" s="178"/>
      <c r="L84" s="183"/>
      <c r="M84" s="184"/>
      <c r="N84" s="185"/>
      <c r="O84" s="185"/>
      <c r="P84" s="186">
        <f>SUM(P85:P101)</f>
        <v>0</v>
      </c>
      <c r="Q84" s="185"/>
      <c r="R84" s="186">
        <f>SUM(R85:R101)</f>
        <v>0</v>
      </c>
      <c r="S84" s="185"/>
      <c r="T84" s="187">
        <f>SUM(T85:T101)</f>
        <v>0</v>
      </c>
      <c r="AR84" s="188" t="s">
        <v>80</v>
      </c>
      <c r="AT84" s="189" t="s">
        <v>71</v>
      </c>
      <c r="AU84" s="189" t="s">
        <v>72</v>
      </c>
      <c r="AY84" s="188" t="s">
        <v>206</v>
      </c>
      <c r="BK84" s="190">
        <f>SUM(BK85:BK101)</f>
        <v>0</v>
      </c>
    </row>
    <row r="85" spans="1:65" s="2" customFormat="1" ht="16.5" customHeight="1">
      <c r="A85" s="35"/>
      <c r="B85" s="36"/>
      <c r="C85" s="193" t="s">
        <v>72</v>
      </c>
      <c r="D85" s="193" t="s">
        <v>208</v>
      </c>
      <c r="E85" s="194" t="s">
        <v>7030</v>
      </c>
      <c r="F85" s="195" t="s">
        <v>7031</v>
      </c>
      <c r="G85" s="196" t="s">
        <v>220</v>
      </c>
      <c r="H85" s="197">
        <v>410</v>
      </c>
      <c r="I85" s="198"/>
      <c r="J85" s="199">
        <f t="shared" ref="J85:J101" si="0">ROUND(I85*H85,2)</f>
        <v>0</v>
      </c>
      <c r="K85" s="195" t="s">
        <v>19</v>
      </c>
      <c r="L85" s="40"/>
      <c r="M85" s="200" t="s">
        <v>19</v>
      </c>
      <c r="N85" s="201" t="s">
        <v>43</v>
      </c>
      <c r="O85" s="65"/>
      <c r="P85" s="202">
        <f t="shared" ref="P85:P101" si="1">O85*H85</f>
        <v>0</v>
      </c>
      <c r="Q85" s="202">
        <v>0</v>
      </c>
      <c r="R85" s="202">
        <f t="shared" ref="R85:R101" si="2">Q85*H85</f>
        <v>0</v>
      </c>
      <c r="S85" s="202">
        <v>0</v>
      </c>
      <c r="T85" s="203">
        <f t="shared" ref="T85:T101" si="3">S85*H85</f>
        <v>0</v>
      </c>
      <c r="U85" s="35"/>
      <c r="V85" s="35"/>
      <c r="W85" s="35"/>
      <c r="X85" s="35"/>
      <c r="Y85" s="35"/>
      <c r="Z85" s="35"/>
      <c r="AA85" s="35"/>
      <c r="AB85" s="35"/>
      <c r="AC85" s="35"/>
      <c r="AD85" s="35"/>
      <c r="AE85" s="35"/>
      <c r="AR85" s="204" t="s">
        <v>212</v>
      </c>
      <c r="AT85" s="204" t="s">
        <v>208</v>
      </c>
      <c r="AU85" s="204" t="s">
        <v>80</v>
      </c>
      <c r="AY85" s="18" t="s">
        <v>206</v>
      </c>
      <c r="BE85" s="205">
        <f t="shared" ref="BE85:BE101" si="4">IF(N85="základní",J85,0)</f>
        <v>0</v>
      </c>
      <c r="BF85" s="205">
        <f t="shared" ref="BF85:BF101" si="5">IF(N85="snížená",J85,0)</f>
        <v>0</v>
      </c>
      <c r="BG85" s="205">
        <f t="shared" ref="BG85:BG101" si="6">IF(N85="zákl. přenesená",J85,0)</f>
        <v>0</v>
      </c>
      <c r="BH85" s="205">
        <f t="shared" ref="BH85:BH101" si="7">IF(N85="sníž. přenesená",J85,0)</f>
        <v>0</v>
      </c>
      <c r="BI85" s="205">
        <f t="shared" ref="BI85:BI101" si="8">IF(N85="nulová",J85,0)</f>
        <v>0</v>
      </c>
      <c r="BJ85" s="18" t="s">
        <v>80</v>
      </c>
      <c r="BK85" s="205">
        <f t="shared" ref="BK85:BK101" si="9">ROUND(I85*H85,2)</f>
        <v>0</v>
      </c>
      <c r="BL85" s="18" t="s">
        <v>212</v>
      </c>
      <c r="BM85" s="204" t="s">
        <v>82</v>
      </c>
    </row>
    <row r="86" spans="1:65" s="2" customFormat="1" ht="16.5" customHeight="1">
      <c r="A86" s="35"/>
      <c r="B86" s="36"/>
      <c r="C86" s="193" t="s">
        <v>72</v>
      </c>
      <c r="D86" s="193" t="s">
        <v>208</v>
      </c>
      <c r="E86" s="194" t="s">
        <v>7032</v>
      </c>
      <c r="F86" s="195" t="s">
        <v>7033</v>
      </c>
      <c r="G86" s="196" t="s">
        <v>862</v>
      </c>
      <c r="H86" s="197">
        <v>1296</v>
      </c>
      <c r="I86" s="198"/>
      <c r="J86" s="199">
        <f t="shared" si="0"/>
        <v>0</v>
      </c>
      <c r="K86" s="195" t="s">
        <v>19</v>
      </c>
      <c r="L86" s="40"/>
      <c r="M86" s="200" t="s">
        <v>19</v>
      </c>
      <c r="N86" s="201" t="s">
        <v>43</v>
      </c>
      <c r="O86" s="65"/>
      <c r="P86" s="202">
        <f t="shared" si="1"/>
        <v>0</v>
      </c>
      <c r="Q86" s="202">
        <v>0</v>
      </c>
      <c r="R86" s="202">
        <f t="shared" si="2"/>
        <v>0</v>
      </c>
      <c r="S86" s="202">
        <v>0</v>
      </c>
      <c r="T86" s="203">
        <f t="shared" si="3"/>
        <v>0</v>
      </c>
      <c r="U86" s="35"/>
      <c r="V86" s="35"/>
      <c r="W86" s="35"/>
      <c r="X86" s="35"/>
      <c r="Y86" s="35"/>
      <c r="Z86" s="35"/>
      <c r="AA86" s="35"/>
      <c r="AB86" s="35"/>
      <c r="AC86" s="35"/>
      <c r="AD86" s="35"/>
      <c r="AE86" s="35"/>
      <c r="AR86" s="204" t="s">
        <v>212</v>
      </c>
      <c r="AT86" s="204" t="s">
        <v>208</v>
      </c>
      <c r="AU86" s="204" t="s">
        <v>80</v>
      </c>
      <c r="AY86" s="18" t="s">
        <v>206</v>
      </c>
      <c r="BE86" s="205">
        <f t="shared" si="4"/>
        <v>0</v>
      </c>
      <c r="BF86" s="205">
        <f t="shared" si="5"/>
        <v>0</v>
      </c>
      <c r="BG86" s="205">
        <f t="shared" si="6"/>
        <v>0</v>
      </c>
      <c r="BH86" s="205">
        <f t="shared" si="7"/>
        <v>0</v>
      </c>
      <c r="BI86" s="205">
        <f t="shared" si="8"/>
        <v>0</v>
      </c>
      <c r="BJ86" s="18" t="s">
        <v>80</v>
      </c>
      <c r="BK86" s="205">
        <f t="shared" si="9"/>
        <v>0</v>
      </c>
      <c r="BL86" s="18" t="s">
        <v>212</v>
      </c>
      <c r="BM86" s="204" t="s">
        <v>212</v>
      </c>
    </row>
    <row r="87" spans="1:65" s="2" customFormat="1" ht="16.5" customHeight="1">
      <c r="A87" s="35"/>
      <c r="B87" s="36"/>
      <c r="C87" s="193" t="s">
        <v>72</v>
      </c>
      <c r="D87" s="193" t="s">
        <v>208</v>
      </c>
      <c r="E87" s="194" t="s">
        <v>7034</v>
      </c>
      <c r="F87" s="195" t="s">
        <v>7035</v>
      </c>
      <c r="G87" s="196" t="s">
        <v>862</v>
      </c>
      <c r="H87" s="197">
        <v>6</v>
      </c>
      <c r="I87" s="198"/>
      <c r="J87" s="199">
        <f t="shared" si="0"/>
        <v>0</v>
      </c>
      <c r="K87" s="195" t="s">
        <v>19</v>
      </c>
      <c r="L87" s="40"/>
      <c r="M87" s="200" t="s">
        <v>19</v>
      </c>
      <c r="N87" s="201" t="s">
        <v>43</v>
      </c>
      <c r="O87" s="65"/>
      <c r="P87" s="202">
        <f t="shared" si="1"/>
        <v>0</v>
      </c>
      <c r="Q87" s="202">
        <v>0</v>
      </c>
      <c r="R87" s="202">
        <f t="shared" si="2"/>
        <v>0</v>
      </c>
      <c r="S87" s="202">
        <v>0</v>
      </c>
      <c r="T87" s="203">
        <f t="shared" si="3"/>
        <v>0</v>
      </c>
      <c r="U87" s="35"/>
      <c r="V87" s="35"/>
      <c r="W87" s="35"/>
      <c r="X87" s="35"/>
      <c r="Y87" s="35"/>
      <c r="Z87" s="35"/>
      <c r="AA87" s="35"/>
      <c r="AB87" s="35"/>
      <c r="AC87" s="35"/>
      <c r="AD87" s="35"/>
      <c r="AE87" s="35"/>
      <c r="AR87" s="204" t="s">
        <v>212</v>
      </c>
      <c r="AT87" s="204" t="s">
        <v>208</v>
      </c>
      <c r="AU87" s="204" t="s">
        <v>80</v>
      </c>
      <c r="AY87" s="18" t="s">
        <v>206</v>
      </c>
      <c r="BE87" s="205">
        <f t="shared" si="4"/>
        <v>0</v>
      </c>
      <c r="BF87" s="205">
        <f t="shared" si="5"/>
        <v>0</v>
      </c>
      <c r="BG87" s="205">
        <f t="shared" si="6"/>
        <v>0</v>
      </c>
      <c r="BH87" s="205">
        <f t="shared" si="7"/>
        <v>0</v>
      </c>
      <c r="BI87" s="205">
        <f t="shared" si="8"/>
        <v>0</v>
      </c>
      <c r="BJ87" s="18" t="s">
        <v>80</v>
      </c>
      <c r="BK87" s="205">
        <f t="shared" si="9"/>
        <v>0</v>
      </c>
      <c r="BL87" s="18" t="s">
        <v>212</v>
      </c>
      <c r="BM87" s="204" t="s">
        <v>231</v>
      </c>
    </row>
    <row r="88" spans="1:65" s="2" customFormat="1" ht="16.5" customHeight="1">
      <c r="A88" s="35"/>
      <c r="B88" s="36"/>
      <c r="C88" s="193" t="s">
        <v>72</v>
      </c>
      <c r="D88" s="193" t="s">
        <v>208</v>
      </c>
      <c r="E88" s="194" t="s">
        <v>7036</v>
      </c>
      <c r="F88" s="195" t="s">
        <v>7037</v>
      </c>
      <c r="G88" s="196" t="s">
        <v>862</v>
      </c>
      <c r="H88" s="197">
        <v>40</v>
      </c>
      <c r="I88" s="198"/>
      <c r="J88" s="199">
        <f t="shared" si="0"/>
        <v>0</v>
      </c>
      <c r="K88" s="195" t="s">
        <v>19</v>
      </c>
      <c r="L88" s="40"/>
      <c r="M88" s="200" t="s">
        <v>19</v>
      </c>
      <c r="N88" s="201" t="s">
        <v>43</v>
      </c>
      <c r="O88" s="65"/>
      <c r="P88" s="202">
        <f t="shared" si="1"/>
        <v>0</v>
      </c>
      <c r="Q88" s="202">
        <v>0</v>
      </c>
      <c r="R88" s="202">
        <f t="shared" si="2"/>
        <v>0</v>
      </c>
      <c r="S88" s="202">
        <v>0</v>
      </c>
      <c r="T88" s="203">
        <f t="shared" si="3"/>
        <v>0</v>
      </c>
      <c r="U88" s="35"/>
      <c r="V88" s="35"/>
      <c r="W88" s="35"/>
      <c r="X88" s="35"/>
      <c r="Y88" s="35"/>
      <c r="Z88" s="35"/>
      <c r="AA88" s="35"/>
      <c r="AB88" s="35"/>
      <c r="AC88" s="35"/>
      <c r="AD88" s="35"/>
      <c r="AE88" s="35"/>
      <c r="AR88" s="204" t="s">
        <v>212</v>
      </c>
      <c r="AT88" s="204" t="s">
        <v>208</v>
      </c>
      <c r="AU88" s="204" t="s">
        <v>80</v>
      </c>
      <c r="AY88" s="18" t="s">
        <v>206</v>
      </c>
      <c r="BE88" s="205">
        <f t="shared" si="4"/>
        <v>0</v>
      </c>
      <c r="BF88" s="205">
        <f t="shared" si="5"/>
        <v>0</v>
      </c>
      <c r="BG88" s="205">
        <f t="shared" si="6"/>
        <v>0</v>
      </c>
      <c r="BH88" s="205">
        <f t="shared" si="7"/>
        <v>0</v>
      </c>
      <c r="BI88" s="205">
        <f t="shared" si="8"/>
        <v>0</v>
      </c>
      <c r="BJ88" s="18" t="s">
        <v>80</v>
      </c>
      <c r="BK88" s="205">
        <f t="shared" si="9"/>
        <v>0</v>
      </c>
      <c r="BL88" s="18" t="s">
        <v>212</v>
      </c>
      <c r="BM88" s="204" t="s">
        <v>239</v>
      </c>
    </row>
    <row r="89" spans="1:65" s="2" customFormat="1" ht="16.5" customHeight="1">
      <c r="A89" s="35"/>
      <c r="B89" s="36"/>
      <c r="C89" s="193" t="s">
        <v>72</v>
      </c>
      <c r="D89" s="193" t="s">
        <v>208</v>
      </c>
      <c r="E89" s="194" t="s">
        <v>7038</v>
      </c>
      <c r="F89" s="195" t="s">
        <v>7039</v>
      </c>
      <c r="G89" s="196" t="s">
        <v>862</v>
      </c>
      <c r="H89" s="197">
        <v>430</v>
      </c>
      <c r="I89" s="198"/>
      <c r="J89" s="199">
        <f t="shared" si="0"/>
        <v>0</v>
      </c>
      <c r="K89" s="195" t="s">
        <v>19</v>
      </c>
      <c r="L89" s="40"/>
      <c r="M89" s="200" t="s">
        <v>19</v>
      </c>
      <c r="N89" s="201" t="s">
        <v>43</v>
      </c>
      <c r="O89" s="65"/>
      <c r="P89" s="202">
        <f t="shared" si="1"/>
        <v>0</v>
      </c>
      <c r="Q89" s="202">
        <v>0</v>
      </c>
      <c r="R89" s="202">
        <f t="shared" si="2"/>
        <v>0</v>
      </c>
      <c r="S89" s="202">
        <v>0</v>
      </c>
      <c r="T89" s="203">
        <f t="shared" si="3"/>
        <v>0</v>
      </c>
      <c r="U89" s="35"/>
      <c r="V89" s="35"/>
      <c r="W89" s="35"/>
      <c r="X89" s="35"/>
      <c r="Y89" s="35"/>
      <c r="Z89" s="35"/>
      <c r="AA89" s="35"/>
      <c r="AB89" s="35"/>
      <c r="AC89" s="35"/>
      <c r="AD89" s="35"/>
      <c r="AE89" s="35"/>
      <c r="AR89" s="204" t="s">
        <v>212</v>
      </c>
      <c r="AT89" s="204" t="s">
        <v>208</v>
      </c>
      <c r="AU89" s="204" t="s">
        <v>80</v>
      </c>
      <c r="AY89" s="18" t="s">
        <v>206</v>
      </c>
      <c r="BE89" s="205">
        <f t="shared" si="4"/>
        <v>0</v>
      </c>
      <c r="BF89" s="205">
        <f t="shared" si="5"/>
        <v>0</v>
      </c>
      <c r="BG89" s="205">
        <f t="shared" si="6"/>
        <v>0</v>
      </c>
      <c r="BH89" s="205">
        <f t="shared" si="7"/>
        <v>0</v>
      </c>
      <c r="BI89" s="205">
        <f t="shared" si="8"/>
        <v>0</v>
      </c>
      <c r="BJ89" s="18" t="s">
        <v>80</v>
      </c>
      <c r="BK89" s="205">
        <f t="shared" si="9"/>
        <v>0</v>
      </c>
      <c r="BL89" s="18" t="s">
        <v>212</v>
      </c>
      <c r="BM89" s="204" t="s">
        <v>248</v>
      </c>
    </row>
    <row r="90" spans="1:65" s="2" customFormat="1" ht="16.5" customHeight="1">
      <c r="A90" s="35"/>
      <c r="B90" s="36"/>
      <c r="C90" s="193" t="s">
        <v>72</v>
      </c>
      <c r="D90" s="193" t="s">
        <v>208</v>
      </c>
      <c r="E90" s="194" t="s">
        <v>7040</v>
      </c>
      <c r="F90" s="195" t="s">
        <v>7041</v>
      </c>
      <c r="G90" s="196" t="s">
        <v>862</v>
      </c>
      <c r="H90" s="197">
        <v>14</v>
      </c>
      <c r="I90" s="198"/>
      <c r="J90" s="199">
        <f t="shared" si="0"/>
        <v>0</v>
      </c>
      <c r="K90" s="195" t="s">
        <v>19</v>
      </c>
      <c r="L90" s="40"/>
      <c r="M90" s="200" t="s">
        <v>19</v>
      </c>
      <c r="N90" s="201" t="s">
        <v>43</v>
      </c>
      <c r="O90" s="65"/>
      <c r="P90" s="202">
        <f t="shared" si="1"/>
        <v>0</v>
      </c>
      <c r="Q90" s="202">
        <v>0</v>
      </c>
      <c r="R90" s="202">
        <f t="shared" si="2"/>
        <v>0</v>
      </c>
      <c r="S90" s="202">
        <v>0</v>
      </c>
      <c r="T90" s="203">
        <f t="shared" si="3"/>
        <v>0</v>
      </c>
      <c r="U90" s="35"/>
      <c r="V90" s="35"/>
      <c r="W90" s="35"/>
      <c r="X90" s="35"/>
      <c r="Y90" s="35"/>
      <c r="Z90" s="35"/>
      <c r="AA90" s="35"/>
      <c r="AB90" s="35"/>
      <c r="AC90" s="35"/>
      <c r="AD90" s="35"/>
      <c r="AE90" s="35"/>
      <c r="AR90" s="204" t="s">
        <v>212</v>
      </c>
      <c r="AT90" s="204" t="s">
        <v>208</v>
      </c>
      <c r="AU90" s="204" t="s">
        <v>80</v>
      </c>
      <c r="AY90" s="18" t="s">
        <v>206</v>
      </c>
      <c r="BE90" s="205">
        <f t="shared" si="4"/>
        <v>0</v>
      </c>
      <c r="BF90" s="205">
        <f t="shared" si="5"/>
        <v>0</v>
      </c>
      <c r="BG90" s="205">
        <f t="shared" si="6"/>
        <v>0</v>
      </c>
      <c r="BH90" s="205">
        <f t="shared" si="7"/>
        <v>0</v>
      </c>
      <c r="BI90" s="205">
        <f t="shared" si="8"/>
        <v>0</v>
      </c>
      <c r="BJ90" s="18" t="s">
        <v>80</v>
      </c>
      <c r="BK90" s="205">
        <f t="shared" si="9"/>
        <v>0</v>
      </c>
      <c r="BL90" s="18" t="s">
        <v>212</v>
      </c>
      <c r="BM90" s="204" t="s">
        <v>257</v>
      </c>
    </row>
    <row r="91" spans="1:65" s="2" customFormat="1" ht="16.5" customHeight="1">
      <c r="A91" s="35"/>
      <c r="B91" s="36"/>
      <c r="C91" s="193" t="s">
        <v>72</v>
      </c>
      <c r="D91" s="193" t="s">
        <v>208</v>
      </c>
      <c r="E91" s="194" t="s">
        <v>7042</v>
      </c>
      <c r="F91" s="195" t="s">
        <v>7043</v>
      </c>
      <c r="G91" s="196" t="s">
        <v>862</v>
      </c>
      <c r="H91" s="197">
        <v>10</v>
      </c>
      <c r="I91" s="198"/>
      <c r="J91" s="199">
        <f t="shared" si="0"/>
        <v>0</v>
      </c>
      <c r="K91" s="195" t="s">
        <v>19</v>
      </c>
      <c r="L91" s="40"/>
      <c r="M91" s="200" t="s">
        <v>19</v>
      </c>
      <c r="N91" s="201" t="s">
        <v>43</v>
      </c>
      <c r="O91" s="65"/>
      <c r="P91" s="202">
        <f t="shared" si="1"/>
        <v>0</v>
      </c>
      <c r="Q91" s="202">
        <v>0</v>
      </c>
      <c r="R91" s="202">
        <f t="shared" si="2"/>
        <v>0</v>
      </c>
      <c r="S91" s="202">
        <v>0</v>
      </c>
      <c r="T91" s="203">
        <f t="shared" si="3"/>
        <v>0</v>
      </c>
      <c r="U91" s="35"/>
      <c r="V91" s="35"/>
      <c r="W91" s="35"/>
      <c r="X91" s="35"/>
      <c r="Y91" s="35"/>
      <c r="Z91" s="35"/>
      <c r="AA91" s="35"/>
      <c r="AB91" s="35"/>
      <c r="AC91" s="35"/>
      <c r="AD91" s="35"/>
      <c r="AE91" s="35"/>
      <c r="AR91" s="204" t="s">
        <v>212</v>
      </c>
      <c r="AT91" s="204" t="s">
        <v>208</v>
      </c>
      <c r="AU91" s="204" t="s">
        <v>80</v>
      </c>
      <c r="AY91" s="18" t="s">
        <v>206</v>
      </c>
      <c r="BE91" s="205">
        <f t="shared" si="4"/>
        <v>0</v>
      </c>
      <c r="BF91" s="205">
        <f t="shared" si="5"/>
        <v>0</v>
      </c>
      <c r="BG91" s="205">
        <f t="shared" si="6"/>
        <v>0</v>
      </c>
      <c r="BH91" s="205">
        <f t="shared" si="7"/>
        <v>0</v>
      </c>
      <c r="BI91" s="205">
        <f t="shared" si="8"/>
        <v>0</v>
      </c>
      <c r="BJ91" s="18" t="s">
        <v>80</v>
      </c>
      <c r="BK91" s="205">
        <f t="shared" si="9"/>
        <v>0</v>
      </c>
      <c r="BL91" s="18" t="s">
        <v>212</v>
      </c>
      <c r="BM91" s="204" t="s">
        <v>266</v>
      </c>
    </row>
    <row r="92" spans="1:65" s="2" customFormat="1" ht="16.5" customHeight="1">
      <c r="A92" s="35"/>
      <c r="B92" s="36"/>
      <c r="C92" s="193" t="s">
        <v>72</v>
      </c>
      <c r="D92" s="193" t="s">
        <v>208</v>
      </c>
      <c r="E92" s="194" t="s">
        <v>7044</v>
      </c>
      <c r="F92" s="195" t="s">
        <v>7045</v>
      </c>
      <c r="G92" s="196" t="s">
        <v>862</v>
      </c>
      <c r="H92" s="197">
        <v>20</v>
      </c>
      <c r="I92" s="198"/>
      <c r="J92" s="199">
        <f t="shared" si="0"/>
        <v>0</v>
      </c>
      <c r="K92" s="195" t="s">
        <v>19</v>
      </c>
      <c r="L92" s="40"/>
      <c r="M92" s="200" t="s">
        <v>19</v>
      </c>
      <c r="N92" s="201" t="s">
        <v>43</v>
      </c>
      <c r="O92" s="65"/>
      <c r="P92" s="202">
        <f t="shared" si="1"/>
        <v>0</v>
      </c>
      <c r="Q92" s="202">
        <v>0</v>
      </c>
      <c r="R92" s="202">
        <f t="shared" si="2"/>
        <v>0</v>
      </c>
      <c r="S92" s="202">
        <v>0</v>
      </c>
      <c r="T92" s="203">
        <f t="shared" si="3"/>
        <v>0</v>
      </c>
      <c r="U92" s="35"/>
      <c r="V92" s="35"/>
      <c r="W92" s="35"/>
      <c r="X92" s="35"/>
      <c r="Y92" s="35"/>
      <c r="Z92" s="35"/>
      <c r="AA92" s="35"/>
      <c r="AB92" s="35"/>
      <c r="AC92" s="35"/>
      <c r="AD92" s="35"/>
      <c r="AE92" s="35"/>
      <c r="AR92" s="204" t="s">
        <v>212</v>
      </c>
      <c r="AT92" s="204" t="s">
        <v>208</v>
      </c>
      <c r="AU92" s="204" t="s">
        <v>80</v>
      </c>
      <c r="AY92" s="18" t="s">
        <v>206</v>
      </c>
      <c r="BE92" s="205">
        <f t="shared" si="4"/>
        <v>0</v>
      </c>
      <c r="BF92" s="205">
        <f t="shared" si="5"/>
        <v>0</v>
      </c>
      <c r="BG92" s="205">
        <f t="shared" si="6"/>
        <v>0</v>
      </c>
      <c r="BH92" s="205">
        <f t="shared" si="7"/>
        <v>0</v>
      </c>
      <c r="BI92" s="205">
        <f t="shared" si="8"/>
        <v>0</v>
      </c>
      <c r="BJ92" s="18" t="s">
        <v>80</v>
      </c>
      <c r="BK92" s="205">
        <f t="shared" si="9"/>
        <v>0</v>
      </c>
      <c r="BL92" s="18" t="s">
        <v>212</v>
      </c>
      <c r="BM92" s="204" t="s">
        <v>343</v>
      </c>
    </row>
    <row r="93" spans="1:65" s="2" customFormat="1" ht="16.5" customHeight="1">
      <c r="A93" s="35"/>
      <c r="B93" s="36"/>
      <c r="C93" s="193" t="s">
        <v>72</v>
      </c>
      <c r="D93" s="193" t="s">
        <v>208</v>
      </c>
      <c r="E93" s="194" t="s">
        <v>7046</v>
      </c>
      <c r="F93" s="195" t="s">
        <v>7047</v>
      </c>
      <c r="G93" s="196" t="s">
        <v>220</v>
      </c>
      <c r="H93" s="197">
        <v>450</v>
      </c>
      <c r="I93" s="198"/>
      <c r="J93" s="199">
        <f t="shared" si="0"/>
        <v>0</v>
      </c>
      <c r="K93" s="195" t="s">
        <v>19</v>
      </c>
      <c r="L93" s="40"/>
      <c r="M93" s="200" t="s">
        <v>19</v>
      </c>
      <c r="N93" s="201" t="s">
        <v>43</v>
      </c>
      <c r="O93" s="65"/>
      <c r="P93" s="202">
        <f t="shared" si="1"/>
        <v>0</v>
      </c>
      <c r="Q93" s="202">
        <v>0</v>
      </c>
      <c r="R93" s="202">
        <f t="shared" si="2"/>
        <v>0</v>
      </c>
      <c r="S93" s="202">
        <v>0</v>
      </c>
      <c r="T93" s="203">
        <f t="shared" si="3"/>
        <v>0</v>
      </c>
      <c r="U93" s="35"/>
      <c r="V93" s="35"/>
      <c r="W93" s="35"/>
      <c r="X93" s="35"/>
      <c r="Y93" s="35"/>
      <c r="Z93" s="35"/>
      <c r="AA93" s="35"/>
      <c r="AB93" s="35"/>
      <c r="AC93" s="35"/>
      <c r="AD93" s="35"/>
      <c r="AE93" s="35"/>
      <c r="AR93" s="204" t="s">
        <v>212</v>
      </c>
      <c r="AT93" s="204" t="s">
        <v>208</v>
      </c>
      <c r="AU93" s="204" t="s">
        <v>80</v>
      </c>
      <c r="AY93" s="18" t="s">
        <v>206</v>
      </c>
      <c r="BE93" s="205">
        <f t="shared" si="4"/>
        <v>0</v>
      </c>
      <c r="BF93" s="205">
        <f t="shared" si="5"/>
        <v>0</v>
      </c>
      <c r="BG93" s="205">
        <f t="shared" si="6"/>
        <v>0</v>
      </c>
      <c r="BH93" s="205">
        <f t="shared" si="7"/>
        <v>0</v>
      </c>
      <c r="BI93" s="205">
        <f t="shared" si="8"/>
        <v>0</v>
      </c>
      <c r="BJ93" s="18" t="s">
        <v>80</v>
      </c>
      <c r="BK93" s="205">
        <f t="shared" si="9"/>
        <v>0</v>
      </c>
      <c r="BL93" s="18" t="s">
        <v>212</v>
      </c>
      <c r="BM93" s="204" t="s">
        <v>353</v>
      </c>
    </row>
    <row r="94" spans="1:65" s="2" customFormat="1" ht="16.5" customHeight="1">
      <c r="A94" s="35"/>
      <c r="B94" s="36"/>
      <c r="C94" s="193" t="s">
        <v>72</v>
      </c>
      <c r="D94" s="193" t="s">
        <v>208</v>
      </c>
      <c r="E94" s="194" t="s">
        <v>7048</v>
      </c>
      <c r="F94" s="195" t="s">
        <v>7049</v>
      </c>
      <c r="G94" s="196" t="s">
        <v>862</v>
      </c>
      <c r="H94" s="197">
        <v>134</v>
      </c>
      <c r="I94" s="198"/>
      <c r="J94" s="199">
        <f t="shared" si="0"/>
        <v>0</v>
      </c>
      <c r="K94" s="195" t="s">
        <v>19</v>
      </c>
      <c r="L94" s="40"/>
      <c r="M94" s="200" t="s">
        <v>19</v>
      </c>
      <c r="N94" s="201" t="s">
        <v>43</v>
      </c>
      <c r="O94" s="65"/>
      <c r="P94" s="202">
        <f t="shared" si="1"/>
        <v>0</v>
      </c>
      <c r="Q94" s="202">
        <v>0</v>
      </c>
      <c r="R94" s="202">
        <f t="shared" si="2"/>
        <v>0</v>
      </c>
      <c r="S94" s="202">
        <v>0</v>
      </c>
      <c r="T94" s="203">
        <f t="shared" si="3"/>
        <v>0</v>
      </c>
      <c r="U94" s="35"/>
      <c r="V94" s="35"/>
      <c r="W94" s="35"/>
      <c r="X94" s="35"/>
      <c r="Y94" s="35"/>
      <c r="Z94" s="35"/>
      <c r="AA94" s="35"/>
      <c r="AB94" s="35"/>
      <c r="AC94" s="35"/>
      <c r="AD94" s="35"/>
      <c r="AE94" s="35"/>
      <c r="AR94" s="204" t="s">
        <v>212</v>
      </c>
      <c r="AT94" s="204" t="s">
        <v>208</v>
      </c>
      <c r="AU94" s="204" t="s">
        <v>80</v>
      </c>
      <c r="AY94" s="18" t="s">
        <v>206</v>
      </c>
      <c r="BE94" s="205">
        <f t="shared" si="4"/>
        <v>0</v>
      </c>
      <c r="BF94" s="205">
        <f t="shared" si="5"/>
        <v>0</v>
      </c>
      <c r="BG94" s="205">
        <f t="shared" si="6"/>
        <v>0</v>
      </c>
      <c r="BH94" s="205">
        <f t="shared" si="7"/>
        <v>0</v>
      </c>
      <c r="BI94" s="205">
        <f t="shared" si="8"/>
        <v>0</v>
      </c>
      <c r="BJ94" s="18" t="s">
        <v>80</v>
      </c>
      <c r="BK94" s="205">
        <f t="shared" si="9"/>
        <v>0</v>
      </c>
      <c r="BL94" s="18" t="s">
        <v>212</v>
      </c>
      <c r="BM94" s="204" t="s">
        <v>362</v>
      </c>
    </row>
    <row r="95" spans="1:65" s="2" customFormat="1" ht="16.5" customHeight="1">
      <c r="A95" s="35"/>
      <c r="B95" s="36"/>
      <c r="C95" s="193" t="s">
        <v>72</v>
      </c>
      <c r="D95" s="193" t="s">
        <v>208</v>
      </c>
      <c r="E95" s="194" t="s">
        <v>7050</v>
      </c>
      <c r="F95" s="195" t="s">
        <v>7051</v>
      </c>
      <c r="G95" s="196" t="s">
        <v>220</v>
      </c>
      <c r="H95" s="197">
        <v>25</v>
      </c>
      <c r="I95" s="198"/>
      <c r="J95" s="199">
        <f t="shared" si="0"/>
        <v>0</v>
      </c>
      <c r="K95" s="195" t="s">
        <v>19</v>
      </c>
      <c r="L95" s="40"/>
      <c r="M95" s="200" t="s">
        <v>19</v>
      </c>
      <c r="N95" s="201" t="s">
        <v>43</v>
      </c>
      <c r="O95" s="65"/>
      <c r="P95" s="202">
        <f t="shared" si="1"/>
        <v>0</v>
      </c>
      <c r="Q95" s="202">
        <v>0</v>
      </c>
      <c r="R95" s="202">
        <f t="shared" si="2"/>
        <v>0</v>
      </c>
      <c r="S95" s="202">
        <v>0</v>
      </c>
      <c r="T95" s="203">
        <f t="shared" si="3"/>
        <v>0</v>
      </c>
      <c r="U95" s="35"/>
      <c r="V95" s="35"/>
      <c r="W95" s="35"/>
      <c r="X95" s="35"/>
      <c r="Y95" s="35"/>
      <c r="Z95" s="35"/>
      <c r="AA95" s="35"/>
      <c r="AB95" s="35"/>
      <c r="AC95" s="35"/>
      <c r="AD95" s="35"/>
      <c r="AE95" s="35"/>
      <c r="AR95" s="204" t="s">
        <v>212</v>
      </c>
      <c r="AT95" s="204" t="s">
        <v>208</v>
      </c>
      <c r="AU95" s="204" t="s">
        <v>80</v>
      </c>
      <c r="AY95" s="18" t="s">
        <v>206</v>
      </c>
      <c r="BE95" s="205">
        <f t="shared" si="4"/>
        <v>0</v>
      </c>
      <c r="BF95" s="205">
        <f t="shared" si="5"/>
        <v>0</v>
      </c>
      <c r="BG95" s="205">
        <f t="shared" si="6"/>
        <v>0</v>
      </c>
      <c r="BH95" s="205">
        <f t="shared" si="7"/>
        <v>0</v>
      </c>
      <c r="BI95" s="205">
        <f t="shared" si="8"/>
        <v>0</v>
      </c>
      <c r="BJ95" s="18" t="s">
        <v>80</v>
      </c>
      <c r="BK95" s="205">
        <f t="shared" si="9"/>
        <v>0</v>
      </c>
      <c r="BL95" s="18" t="s">
        <v>212</v>
      </c>
      <c r="BM95" s="204" t="s">
        <v>371</v>
      </c>
    </row>
    <row r="96" spans="1:65" s="2" customFormat="1" ht="16.5" customHeight="1">
      <c r="A96" s="35"/>
      <c r="B96" s="36"/>
      <c r="C96" s="193" t="s">
        <v>72</v>
      </c>
      <c r="D96" s="193" t="s">
        <v>208</v>
      </c>
      <c r="E96" s="194" t="s">
        <v>7052</v>
      </c>
      <c r="F96" s="195" t="s">
        <v>7053</v>
      </c>
      <c r="G96" s="196" t="s">
        <v>862</v>
      </c>
      <c r="H96" s="197">
        <v>27</v>
      </c>
      <c r="I96" s="198"/>
      <c r="J96" s="199">
        <f t="shared" si="0"/>
        <v>0</v>
      </c>
      <c r="K96" s="195" t="s">
        <v>19</v>
      </c>
      <c r="L96" s="40"/>
      <c r="M96" s="200" t="s">
        <v>19</v>
      </c>
      <c r="N96" s="201" t="s">
        <v>43</v>
      </c>
      <c r="O96" s="65"/>
      <c r="P96" s="202">
        <f t="shared" si="1"/>
        <v>0</v>
      </c>
      <c r="Q96" s="202">
        <v>0</v>
      </c>
      <c r="R96" s="202">
        <f t="shared" si="2"/>
        <v>0</v>
      </c>
      <c r="S96" s="202">
        <v>0</v>
      </c>
      <c r="T96" s="203">
        <f t="shared" si="3"/>
        <v>0</v>
      </c>
      <c r="U96" s="35"/>
      <c r="V96" s="35"/>
      <c r="W96" s="35"/>
      <c r="X96" s="35"/>
      <c r="Y96" s="35"/>
      <c r="Z96" s="35"/>
      <c r="AA96" s="35"/>
      <c r="AB96" s="35"/>
      <c r="AC96" s="35"/>
      <c r="AD96" s="35"/>
      <c r="AE96" s="35"/>
      <c r="AR96" s="204" t="s">
        <v>212</v>
      </c>
      <c r="AT96" s="204" t="s">
        <v>208</v>
      </c>
      <c r="AU96" s="204" t="s">
        <v>80</v>
      </c>
      <c r="AY96" s="18" t="s">
        <v>206</v>
      </c>
      <c r="BE96" s="205">
        <f t="shared" si="4"/>
        <v>0</v>
      </c>
      <c r="BF96" s="205">
        <f t="shared" si="5"/>
        <v>0</v>
      </c>
      <c r="BG96" s="205">
        <f t="shared" si="6"/>
        <v>0</v>
      </c>
      <c r="BH96" s="205">
        <f t="shared" si="7"/>
        <v>0</v>
      </c>
      <c r="BI96" s="205">
        <f t="shared" si="8"/>
        <v>0</v>
      </c>
      <c r="BJ96" s="18" t="s">
        <v>80</v>
      </c>
      <c r="BK96" s="205">
        <f t="shared" si="9"/>
        <v>0</v>
      </c>
      <c r="BL96" s="18" t="s">
        <v>212</v>
      </c>
      <c r="BM96" s="204" t="s">
        <v>380</v>
      </c>
    </row>
    <row r="97" spans="1:65" s="2" customFormat="1" ht="16.5" customHeight="1">
      <c r="A97" s="35"/>
      <c r="B97" s="36"/>
      <c r="C97" s="193" t="s">
        <v>72</v>
      </c>
      <c r="D97" s="193" t="s">
        <v>208</v>
      </c>
      <c r="E97" s="194" t="s">
        <v>7054</v>
      </c>
      <c r="F97" s="195" t="s">
        <v>7055</v>
      </c>
      <c r="G97" s="196" t="s">
        <v>862</v>
      </c>
      <c r="H97" s="197">
        <v>6</v>
      </c>
      <c r="I97" s="198"/>
      <c r="J97" s="199">
        <f t="shared" si="0"/>
        <v>0</v>
      </c>
      <c r="K97" s="195" t="s">
        <v>19</v>
      </c>
      <c r="L97" s="40"/>
      <c r="M97" s="200" t="s">
        <v>19</v>
      </c>
      <c r="N97" s="201" t="s">
        <v>43</v>
      </c>
      <c r="O97" s="65"/>
      <c r="P97" s="202">
        <f t="shared" si="1"/>
        <v>0</v>
      </c>
      <c r="Q97" s="202">
        <v>0</v>
      </c>
      <c r="R97" s="202">
        <f t="shared" si="2"/>
        <v>0</v>
      </c>
      <c r="S97" s="202">
        <v>0</v>
      </c>
      <c r="T97" s="203">
        <f t="shared" si="3"/>
        <v>0</v>
      </c>
      <c r="U97" s="35"/>
      <c r="V97" s="35"/>
      <c r="W97" s="35"/>
      <c r="X97" s="35"/>
      <c r="Y97" s="35"/>
      <c r="Z97" s="35"/>
      <c r="AA97" s="35"/>
      <c r="AB97" s="35"/>
      <c r="AC97" s="35"/>
      <c r="AD97" s="35"/>
      <c r="AE97" s="35"/>
      <c r="AR97" s="204" t="s">
        <v>212</v>
      </c>
      <c r="AT97" s="204" t="s">
        <v>208</v>
      </c>
      <c r="AU97" s="204" t="s">
        <v>80</v>
      </c>
      <c r="AY97" s="18" t="s">
        <v>206</v>
      </c>
      <c r="BE97" s="205">
        <f t="shared" si="4"/>
        <v>0</v>
      </c>
      <c r="BF97" s="205">
        <f t="shared" si="5"/>
        <v>0</v>
      </c>
      <c r="BG97" s="205">
        <f t="shared" si="6"/>
        <v>0</v>
      </c>
      <c r="BH97" s="205">
        <f t="shared" si="7"/>
        <v>0</v>
      </c>
      <c r="BI97" s="205">
        <f t="shared" si="8"/>
        <v>0</v>
      </c>
      <c r="BJ97" s="18" t="s">
        <v>80</v>
      </c>
      <c r="BK97" s="205">
        <f t="shared" si="9"/>
        <v>0</v>
      </c>
      <c r="BL97" s="18" t="s">
        <v>212</v>
      </c>
      <c r="BM97" s="204" t="s">
        <v>389</v>
      </c>
    </row>
    <row r="98" spans="1:65" s="2" customFormat="1" ht="16.5" customHeight="1">
      <c r="A98" s="35"/>
      <c r="B98" s="36"/>
      <c r="C98" s="193" t="s">
        <v>72</v>
      </c>
      <c r="D98" s="193" t="s">
        <v>208</v>
      </c>
      <c r="E98" s="194" t="s">
        <v>7056</v>
      </c>
      <c r="F98" s="195" t="s">
        <v>7057</v>
      </c>
      <c r="G98" s="196" t="s">
        <v>862</v>
      </c>
      <c r="H98" s="197">
        <v>2</v>
      </c>
      <c r="I98" s="198"/>
      <c r="J98" s="199">
        <f t="shared" si="0"/>
        <v>0</v>
      </c>
      <c r="K98" s="195" t="s">
        <v>19</v>
      </c>
      <c r="L98" s="40"/>
      <c r="M98" s="200" t="s">
        <v>19</v>
      </c>
      <c r="N98" s="201" t="s">
        <v>43</v>
      </c>
      <c r="O98" s="65"/>
      <c r="P98" s="202">
        <f t="shared" si="1"/>
        <v>0</v>
      </c>
      <c r="Q98" s="202">
        <v>0</v>
      </c>
      <c r="R98" s="202">
        <f t="shared" si="2"/>
        <v>0</v>
      </c>
      <c r="S98" s="202">
        <v>0</v>
      </c>
      <c r="T98" s="203">
        <f t="shared" si="3"/>
        <v>0</v>
      </c>
      <c r="U98" s="35"/>
      <c r="V98" s="35"/>
      <c r="W98" s="35"/>
      <c r="X98" s="35"/>
      <c r="Y98" s="35"/>
      <c r="Z98" s="35"/>
      <c r="AA98" s="35"/>
      <c r="AB98" s="35"/>
      <c r="AC98" s="35"/>
      <c r="AD98" s="35"/>
      <c r="AE98" s="35"/>
      <c r="AR98" s="204" t="s">
        <v>212</v>
      </c>
      <c r="AT98" s="204" t="s">
        <v>208</v>
      </c>
      <c r="AU98" s="204" t="s">
        <v>80</v>
      </c>
      <c r="AY98" s="18" t="s">
        <v>206</v>
      </c>
      <c r="BE98" s="205">
        <f t="shared" si="4"/>
        <v>0</v>
      </c>
      <c r="BF98" s="205">
        <f t="shared" si="5"/>
        <v>0</v>
      </c>
      <c r="BG98" s="205">
        <f t="shared" si="6"/>
        <v>0</v>
      </c>
      <c r="BH98" s="205">
        <f t="shared" si="7"/>
        <v>0</v>
      </c>
      <c r="BI98" s="205">
        <f t="shared" si="8"/>
        <v>0</v>
      </c>
      <c r="BJ98" s="18" t="s">
        <v>80</v>
      </c>
      <c r="BK98" s="205">
        <f t="shared" si="9"/>
        <v>0</v>
      </c>
      <c r="BL98" s="18" t="s">
        <v>212</v>
      </c>
      <c r="BM98" s="204" t="s">
        <v>400</v>
      </c>
    </row>
    <row r="99" spans="1:65" s="2" customFormat="1" ht="16.5" customHeight="1">
      <c r="A99" s="35"/>
      <c r="B99" s="36"/>
      <c r="C99" s="193" t="s">
        <v>72</v>
      </c>
      <c r="D99" s="193" t="s">
        <v>208</v>
      </c>
      <c r="E99" s="194" t="s">
        <v>7058</v>
      </c>
      <c r="F99" s="195" t="s">
        <v>7059</v>
      </c>
      <c r="G99" s="196" t="s">
        <v>862</v>
      </c>
      <c r="H99" s="197">
        <v>23</v>
      </c>
      <c r="I99" s="198"/>
      <c r="J99" s="199">
        <f t="shared" si="0"/>
        <v>0</v>
      </c>
      <c r="K99" s="195" t="s">
        <v>19</v>
      </c>
      <c r="L99" s="40"/>
      <c r="M99" s="200" t="s">
        <v>19</v>
      </c>
      <c r="N99" s="201" t="s">
        <v>43</v>
      </c>
      <c r="O99" s="65"/>
      <c r="P99" s="202">
        <f t="shared" si="1"/>
        <v>0</v>
      </c>
      <c r="Q99" s="202">
        <v>0</v>
      </c>
      <c r="R99" s="202">
        <f t="shared" si="2"/>
        <v>0</v>
      </c>
      <c r="S99" s="202">
        <v>0</v>
      </c>
      <c r="T99" s="203">
        <f t="shared" si="3"/>
        <v>0</v>
      </c>
      <c r="U99" s="35"/>
      <c r="V99" s="35"/>
      <c r="W99" s="35"/>
      <c r="X99" s="35"/>
      <c r="Y99" s="35"/>
      <c r="Z99" s="35"/>
      <c r="AA99" s="35"/>
      <c r="AB99" s="35"/>
      <c r="AC99" s="35"/>
      <c r="AD99" s="35"/>
      <c r="AE99" s="35"/>
      <c r="AR99" s="204" t="s">
        <v>212</v>
      </c>
      <c r="AT99" s="204" t="s">
        <v>208</v>
      </c>
      <c r="AU99" s="204" t="s">
        <v>80</v>
      </c>
      <c r="AY99" s="18" t="s">
        <v>206</v>
      </c>
      <c r="BE99" s="205">
        <f t="shared" si="4"/>
        <v>0</v>
      </c>
      <c r="BF99" s="205">
        <f t="shared" si="5"/>
        <v>0</v>
      </c>
      <c r="BG99" s="205">
        <f t="shared" si="6"/>
        <v>0</v>
      </c>
      <c r="BH99" s="205">
        <f t="shared" si="7"/>
        <v>0</v>
      </c>
      <c r="BI99" s="205">
        <f t="shared" si="8"/>
        <v>0</v>
      </c>
      <c r="BJ99" s="18" t="s">
        <v>80</v>
      </c>
      <c r="BK99" s="205">
        <f t="shared" si="9"/>
        <v>0</v>
      </c>
      <c r="BL99" s="18" t="s">
        <v>212</v>
      </c>
      <c r="BM99" s="204" t="s">
        <v>412</v>
      </c>
    </row>
    <row r="100" spans="1:65" s="2" customFormat="1" ht="16.5" customHeight="1">
      <c r="A100" s="35"/>
      <c r="B100" s="36"/>
      <c r="C100" s="193" t="s">
        <v>72</v>
      </c>
      <c r="D100" s="193" t="s">
        <v>208</v>
      </c>
      <c r="E100" s="194" t="s">
        <v>7060</v>
      </c>
      <c r="F100" s="195" t="s">
        <v>7061</v>
      </c>
      <c r="G100" s="196" t="s">
        <v>1545</v>
      </c>
      <c r="H100" s="197">
        <v>195</v>
      </c>
      <c r="I100" s="198"/>
      <c r="J100" s="199">
        <f t="shared" si="0"/>
        <v>0</v>
      </c>
      <c r="K100" s="195" t="s">
        <v>19</v>
      </c>
      <c r="L100" s="40"/>
      <c r="M100" s="200" t="s">
        <v>19</v>
      </c>
      <c r="N100" s="201" t="s">
        <v>43</v>
      </c>
      <c r="O100" s="65"/>
      <c r="P100" s="202">
        <f t="shared" si="1"/>
        <v>0</v>
      </c>
      <c r="Q100" s="202">
        <v>0</v>
      </c>
      <c r="R100" s="202">
        <f t="shared" si="2"/>
        <v>0</v>
      </c>
      <c r="S100" s="202">
        <v>0</v>
      </c>
      <c r="T100" s="203">
        <f t="shared" si="3"/>
        <v>0</v>
      </c>
      <c r="U100" s="35"/>
      <c r="V100" s="35"/>
      <c r="W100" s="35"/>
      <c r="X100" s="35"/>
      <c r="Y100" s="35"/>
      <c r="Z100" s="35"/>
      <c r="AA100" s="35"/>
      <c r="AB100" s="35"/>
      <c r="AC100" s="35"/>
      <c r="AD100" s="35"/>
      <c r="AE100" s="35"/>
      <c r="AR100" s="204" t="s">
        <v>212</v>
      </c>
      <c r="AT100" s="204" t="s">
        <v>208</v>
      </c>
      <c r="AU100" s="204" t="s">
        <v>80</v>
      </c>
      <c r="AY100" s="18" t="s">
        <v>206</v>
      </c>
      <c r="BE100" s="205">
        <f t="shared" si="4"/>
        <v>0</v>
      </c>
      <c r="BF100" s="205">
        <f t="shared" si="5"/>
        <v>0</v>
      </c>
      <c r="BG100" s="205">
        <f t="shared" si="6"/>
        <v>0</v>
      </c>
      <c r="BH100" s="205">
        <f t="shared" si="7"/>
        <v>0</v>
      </c>
      <c r="BI100" s="205">
        <f t="shared" si="8"/>
        <v>0</v>
      </c>
      <c r="BJ100" s="18" t="s">
        <v>80</v>
      </c>
      <c r="BK100" s="205">
        <f t="shared" si="9"/>
        <v>0</v>
      </c>
      <c r="BL100" s="18" t="s">
        <v>212</v>
      </c>
      <c r="BM100" s="204" t="s">
        <v>422</v>
      </c>
    </row>
    <row r="101" spans="1:65" s="2" customFormat="1" ht="16.5" customHeight="1">
      <c r="A101" s="35"/>
      <c r="B101" s="36"/>
      <c r="C101" s="193" t="s">
        <v>72</v>
      </c>
      <c r="D101" s="193" t="s">
        <v>208</v>
      </c>
      <c r="E101" s="194" t="s">
        <v>7062</v>
      </c>
      <c r="F101" s="195" t="s">
        <v>7063</v>
      </c>
      <c r="G101" s="196" t="s">
        <v>1545</v>
      </c>
      <c r="H101" s="197">
        <v>17</v>
      </c>
      <c r="I101" s="198"/>
      <c r="J101" s="199">
        <f t="shared" si="0"/>
        <v>0</v>
      </c>
      <c r="K101" s="195" t="s">
        <v>19</v>
      </c>
      <c r="L101" s="40"/>
      <c r="M101" s="200" t="s">
        <v>19</v>
      </c>
      <c r="N101" s="201" t="s">
        <v>43</v>
      </c>
      <c r="O101" s="65"/>
      <c r="P101" s="202">
        <f t="shared" si="1"/>
        <v>0</v>
      </c>
      <c r="Q101" s="202">
        <v>0</v>
      </c>
      <c r="R101" s="202">
        <f t="shared" si="2"/>
        <v>0</v>
      </c>
      <c r="S101" s="202">
        <v>0</v>
      </c>
      <c r="T101" s="203">
        <f t="shared" si="3"/>
        <v>0</v>
      </c>
      <c r="U101" s="35"/>
      <c r="V101" s="35"/>
      <c r="W101" s="35"/>
      <c r="X101" s="35"/>
      <c r="Y101" s="35"/>
      <c r="Z101" s="35"/>
      <c r="AA101" s="35"/>
      <c r="AB101" s="35"/>
      <c r="AC101" s="35"/>
      <c r="AD101" s="35"/>
      <c r="AE101" s="35"/>
      <c r="AR101" s="204" t="s">
        <v>212</v>
      </c>
      <c r="AT101" s="204" t="s">
        <v>208</v>
      </c>
      <c r="AU101" s="204" t="s">
        <v>80</v>
      </c>
      <c r="AY101" s="18" t="s">
        <v>206</v>
      </c>
      <c r="BE101" s="205">
        <f t="shared" si="4"/>
        <v>0</v>
      </c>
      <c r="BF101" s="205">
        <f t="shared" si="5"/>
        <v>0</v>
      </c>
      <c r="BG101" s="205">
        <f t="shared" si="6"/>
        <v>0</v>
      </c>
      <c r="BH101" s="205">
        <f t="shared" si="7"/>
        <v>0</v>
      </c>
      <c r="BI101" s="205">
        <f t="shared" si="8"/>
        <v>0</v>
      </c>
      <c r="BJ101" s="18" t="s">
        <v>80</v>
      </c>
      <c r="BK101" s="205">
        <f t="shared" si="9"/>
        <v>0</v>
      </c>
      <c r="BL101" s="18" t="s">
        <v>212</v>
      </c>
      <c r="BM101" s="204" t="s">
        <v>432</v>
      </c>
    </row>
    <row r="102" spans="1:65" s="12" customFormat="1" ht="25.9" customHeight="1">
      <c r="B102" s="177"/>
      <c r="C102" s="178"/>
      <c r="D102" s="179" t="s">
        <v>71</v>
      </c>
      <c r="E102" s="180" t="s">
        <v>848</v>
      </c>
      <c r="F102" s="180" t="s">
        <v>7064</v>
      </c>
      <c r="G102" s="178"/>
      <c r="H102" s="178"/>
      <c r="I102" s="181"/>
      <c r="J102" s="182">
        <f>BK102</f>
        <v>0</v>
      </c>
      <c r="K102" s="178"/>
      <c r="L102" s="183"/>
      <c r="M102" s="184"/>
      <c r="N102" s="185"/>
      <c r="O102" s="185"/>
      <c r="P102" s="186">
        <f>P103+SUM(P104:P106)+P114</f>
        <v>0</v>
      </c>
      <c r="Q102" s="185"/>
      <c r="R102" s="186">
        <f>R103+SUM(R104:R106)+R114</f>
        <v>0</v>
      </c>
      <c r="S102" s="185"/>
      <c r="T102" s="187">
        <f>T103+SUM(T104:T106)+T114</f>
        <v>0</v>
      </c>
      <c r="AR102" s="188" t="s">
        <v>80</v>
      </c>
      <c r="AT102" s="189" t="s">
        <v>71</v>
      </c>
      <c r="AU102" s="189" t="s">
        <v>72</v>
      </c>
      <c r="AY102" s="188" t="s">
        <v>206</v>
      </c>
      <c r="BK102" s="190">
        <f>BK103+SUM(BK104:BK106)+BK114</f>
        <v>0</v>
      </c>
    </row>
    <row r="103" spans="1:65" s="2" customFormat="1" ht="16.5" customHeight="1">
      <c r="A103" s="35"/>
      <c r="B103" s="36"/>
      <c r="C103" s="193" t="s">
        <v>72</v>
      </c>
      <c r="D103" s="193" t="s">
        <v>208</v>
      </c>
      <c r="E103" s="194" t="s">
        <v>7065</v>
      </c>
      <c r="F103" s="195" t="s">
        <v>7066</v>
      </c>
      <c r="G103" s="196" t="s">
        <v>220</v>
      </c>
      <c r="H103" s="197">
        <v>50</v>
      </c>
      <c r="I103" s="198"/>
      <c r="J103" s="199">
        <f>ROUND(I103*H103,2)</f>
        <v>0</v>
      </c>
      <c r="K103" s="195" t="s">
        <v>19</v>
      </c>
      <c r="L103" s="40"/>
      <c r="M103" s="200" t="s">
        <v>19</v>
      </c>
      <c r="N103" s="201" t="s">
        <v>43</v>
      </c>
      <c r="O103" s="65"/>
      <c r="P103" s="202">
        <f>O103*H103</f>
        <v>0</v>
      </c>
      <c r="Q103" s="202">
        <v>0</v>
      </c>
      <c r="R103" s="202">
        <f>Q103*H103</f>
        <v>0</v>
      </c>
      <c r="S103" s="202">
        <v>0</v>
      </c>
      <c r="T103" s="203">
        <f>S103*H103</f>
        <v>0</v>
      </c>
      <c r="U103" s="35"/>
      <c r="V103" s="35"/>
      <c r="W103" s="35"/>
      <c r="X103" s="35"/>
      <c r="Y103" s="35"/>
      <c r="Z103" s="35"/>
      <c r="AA103" s="35"/>
      <c r="AB103" s="35"/>
      <c r="AC103" s="35"/>
      <c r="AD103" s="35"/>
      <c r="AE103" s="35"/>
      <c r="AR103" s="204" t="s">
        <v>212</v>
      </c>
      <c r="AT103" s="204" t="s">
        <v>208</v>
      </c>
      <c r="AU103" s="204" t="s">
        <v>80</v>
      </c>
      <c r="AY103" s="18" t="s">
        <v>206</v>
      </c>
      <c r="BE103" s="205">
        <f>IF(N103="základní",J103,0)</f>
        <v>0</v>
      </c>
      <c r="BF103" s="205">
        <f>IF(N103="snížená",J103,0)</f>
        <v>0</v>
      </c>
      <c r="BG103" s="205">
        <f>IF(N103="zákl. přenesená",J103,0)</f>
        <v>0</v>
      </c>
      <c r="BH103" s="205">
        <f>IF(N103="sníž. přenesená",J103,0)</f>
        <v>0</v>
      </c>
      <c r="BI103" s="205">
        <f>IF(N103="nulová",J103,0)</f>
        <v>0</v>
      </c>
      <c r="BJ103" s="18" t="s">
        <v>80</v>
      </c>
      <c r="BK103" s="205">
        <f>ROUND(I103*H103,2)</f>
        <v>0</v>
      </c>
      <c r="BL103" s="18" t="s">
        <v>212</v>
      </c>
      <c r="BM103" s="204" t="s">
        <v>444</v>
      </c>
    </row>
    <row r="104" spans="1:65" s="2" customFormat="1" ht="16.5" customHeight="1">
      <c r="A104" s="35"/>
      <c r="B104" s="36"/>
      <c r="C104" s="193" t="s">
        <v>72</v>
      </c>
      <c r="D104" s="193" t="s">
        <v>208</v>
      </c>
      <c r="E104" s="194" t="s">
        <v>7067</v>
      </c>
      <c r="F104" s="195" t="s">
        <v>7068</v>
      </c>
      <c r="G104" s="196" t="s">
        <v>220</v>
      </c>
      <c r="H104" s="197">
        <v>900</v>
      </c>
      <c r="I104" s="198"/>
      <c r="J104" s="199">
        <f>ROUND(I104*H104,2)</f>
        <v>0</v>
      </c>
      <c r="K104" s="195" t="s">
        <v>19</v>
      </c>
      <c r="L104" s="40"/>
      <c r="M104" s="200" t="s">
        <v>19</v>
      </c>
      <c r="N104" s="201" t="s">
        <v>43</v>
      </c>
      <c r="O104" s="65"/>
      <c r="P104" s="202">
        <f>O104*H104</f>
        <v>0</v>
      </c>
      <c r="Q104" s="202">
        <v>0</v>
      </c>
      <c r="R104" s="202">
        <f>Q104*H104</f>
        <v>0</v>
      </c>
      <c r="S104" s="202">
        <v>0</v>
      </c>
      <c r="T104" s="203">
        <f>S104*H104</f>
        <v>0</v>
      </c>
      <c r="U104" s="35"/>
      <c r="V104" s="35"/>
      <c r="W104" s="35"/>
      <c r="X104" s="35"/>
      <c r="Y104" s="35"/>
      <c r="Z104" s="35"/>
      <c r="AA104" s="35"/>
      <c r="AB104" s="35"/>
      <c r="AC104" s="35"/>
      <c r="AD104" s="35"/>
      <c r="AE104" s="35"/>
      <c r="AR104" s="204" t="s">
        <v>212</v>
      </c>
      <c r="AT104" s="204" t="s">
        <v>208</v>
      </c>
      <c r="AU104" s="204" t="s">
        <v>80</v>
      </c>
      <c r="AY104" s="18" t="s">
        <v>206</v>
      </c>
      <c r="BE104" s="205">
        <f>IF(N104="základní",J104,0)</f>
        <v>0</v>
      </c>
      <c r="BF104" s="205">
        <f>IF(N104="snížená",J104,0)</f>
        <v>0</v>
      </c>
      <c r="BG104" s="205">
        <f>IF(N104="zákl. přenesená",J104,0)</f>
        <v>0</v>
      </c>
      <c r="BH104" s="205">
        <f>IF(N104="sníž. přenesená",J104,0)</f>
        <v>0</v>
      </c>
      <c r="BI104" s="205">
        <f>IF(N104="nulová",J104,0)</f>
        <v>0</v>
      </c>
      <c r="BJ104" s="18" t="s">
        <v>80</v>
      </c>
      <c r="BK104" s="205">
        <f>ROUND(I104*H104,2)</f>
        <v>0</v>
      </c>
      <c r="BL104" s="18" t="s">
        <v>212</v>
      </c>
      <c r="BM104" s="204" t="s">
        <v>456</v>
      </c>
    </row>
    <row r="105" spans="1:65" s="2" customFormat="1" ht="16.5" customHeight="1">
      <c r="A105" s="35"/>
      <c r="B105" s="36"/>
      <c r="C105" s="193" t="s">
        <v>72</v>
      </c>
      <c r="D105" s="193" t="s">
        <v>208</v>
      </c>
      <c r="E105" s="194" t="s">
        <v>7069</v>
      </c>
      <c r="F105" s="195" t="s">
        <v>7070</v>
      </c>
      <c r="G105" s="196" t="s">
        <v>862</v>
      </c>
      <c r="H105" s="197">
        <v>17</v>
      </c>
      <c r="I105" s="198"/>
      <c r="J105" s="199">
        <f>ROUND(I105*H105,2)</f>
        <v>0</v>
      </c>
      <c r="K105" s="195" t="s">
        <v>19</v>
      </c>
      <c r="L105" s="40"/>
      <c r="M105" s="200" t="s">
        <v>19</v>
      </c>
      <c r="N105" s="201" t="s">
        <v>43</v>
      </c>
      <c r="O105" s="65"/>
      <c r="P105" s="202">
        <f>O105*H105</f>
        <v>0</v>
      </c>
      <c r="Q105" s="202">
        <v>0</v>
      </c>
      <c r="R105" s="202">
        <f>Q105*H105</f>
        <v>0</v>
      </c>
      <c r="S105" s="202">
        <v>0</v>
      </c>
      <c r="T105" s="203">
        <f>S105*H105</f>
        <v>0</v>
      </c>
      <c r="U105" s="35"/>
      <c r="V105" s="35"/>
      <c r="W105" s="35"/>
      <c r="X105" s="35"/>
      <c r="Y105" s="35"/>
      <c r="Z105" s="35"/>
      <c r="AA105" s="35"/>
      <c r="AB105" s="35"/>
      <c r="AC105" s="35"/>
      <c r="AD105" s="35"/>
      <c r="AE105" s="35"/>
      <c r="AR105" s="204" t="s">
        <v>212</v>
      </c>
      <c r="AT105" s="204" t="s">
        <v>208</v>
      </c>
      <c r="AU105" s="204" t="s">
        <v>80</v>
      </c>
      <c r="AY105" s="18" t="s">
        <v>206</v>
      </c>
      <c r="BE105" s="205">
        <f>IF(N105="základní",J105,0)</f>
        <v>0</v>
      </c>
      <c r="BF105" s="205">
        <f>IF(N105="snížená",J105,0)</f>
        <v>0</v>
      </c>
      <c r="BG105" s="205">
        <f>IF(N105="zákl. přenesená",J105,0)</f>
        <v>0</v>
      </c>
      <c r="BH105" s="205">
        <f>IF(N105="sníž. přenesená",J105,0)</f>
        <v>0</v>
      </c>
      <c r="BI105" s="205">
        <f>IF(N105="nulová",J105,0)</f>
        <v>0</v>
      </c>
      <c r="BJ105" s="18" t="s">
        <v>80</v>
      </c>
      <c r="BK105" s="205">
        <f>ROUND(I105*H105,2)</f>
        <v>0</v>
      </c>
      <c r="BL105" s="18" t="s">
        <v>212</v>
      </c>
      <c r="BM105" s="204" t="s">
        <v>594</v>
      </c>
    </row>
    <row r="106" spans="1:65" s="12" customFormat="1" ht="22.9" customHeight="1">
      <c r="B106" s="177"/>
      <c r="C106" s="178"/>
      <c r="D106" s="179" t="s">
        <v>71</v>
      </c>
      <c r="E106" s="191" t="s">
        <v>1430</v>
      </c>
      <c r="F106" s="191" t="s">
        <v>7071</v>
      </c>
      <c r="G106" s="178"/>
      <c r="H106" s="178"/>
      <c r="I106" s="181"/>
      <c r="J106" s="192">
        <f>BK106</f>
        <v>0</v>
      </c>
      <c r="K106" s="178"/>
      <c r="L106" s="183"/>
      <c r="M106" s="184"/>
      <c r="N106" s="185"/>
      <c r="O106" s="185"/>
      <c r="P106" s="186">
        <f>SUM(P107:P113)</f>
        <v>0</v>
      </c>
      <c r="Q106" s="185"/>
      <c r="R106" s="186">
        <f>SUM(R107:R113)</f>
        <v>0</v>
      </c>
      <c r="S106" s="185"/>
      <c r="T106" s="187">
        <f>SUM(T107:T113)</f>
        <v>0</v>
      </c>
      <c r="AR106" s="188" t="s">
        <v>80</v>
      </c>
      <c r="AT106" s="189" t="s">
        <v>71</v>
      </c>
      <c r="AU106" s="189" t="s">
        <v>80</v>
      </c>
      <c r="AY106" s="188" t="s">
        <v>206</v>
      </c>
      <c r="BK106" s="190">
        <f>SUM(BK107:BK113)</f>
        <v>0</v>
      </c>
    </row>
    <row r="107" spans="1:65" s="2" customFormat="1" ht="16.5" customHeight="1">
      <c r="A107" s="35"/>
      <c r="B107" s="36"/>
      <c r="C107" s="193" t="s">
        <v>72</v>
      </c>
      <c r="D107" s="193" t="s">
        <v>208</v>
      </c>
      <c r="E107" s="194" t="s">
        <v>7042</v>
      </c>
      <c r="F107" s="195" t="s">
        <v>7043</v>
      </c>
      <c r="G107" s="196" t="s">
        <v>862</v>
      </c>
      <c r="H107" s="197">
        <v>16</v>
      </c>
      <c r="I107" s="198"/>
      <c r="J107" s="199">
        <f t="shared" ref="J107:J113" si="10">ROUND(I107*H107,2)</f>
        <v>0</v>
      </c>
      <c r="K107" s="195" t="s">
        <v>19</v>
      </c>
      <c r="L107" s="40"/>
      <c r="M107" s="200" t="s">
        <v>19</v>
      </c>
      <c r="N107" s="201" t="s">
        <v>43</v>
      </c>
      <c r="O107" s="65"/>
      <c r="P107" s="202">
        <f t="shared" ref="P107:P113" si="11">O107*H107</f>
        <v>0</v>
      </c>
      <c r="Q107" s="202">
        <v>0</v>
      </c>
      <c r="R107" s="202">
        <f t="shared" ref="R107:R113" si="12">Q107*H107</f>
        <v>0</v>
      </c>
      <c r="S107" s="202">
        <v>0</v>
      </c>
      <c r="T107" s="203">
        <f t="shared" ref="T107:T113" si="13">S107*H107</f>
        <v>0</v>
      </c>
      <c r="U107" s="35"/>
      <c r="V107" s="35"/>
      <c r="W107" s="35"/>
      <c r="X107" s="35"/>
      <c r="Y107" s="35"/>
      <c r="Z107" s="35"/>
      <c r="AA107" s="35"/>
      <c r="AB107" s="35"/>
      <c r="AC107" s="35"/>
      <c r="AD107" s="35"/>
      <c r="AE107" s="35"/>
      <c r="AR107" s="204" t="s">
        <v>212</v>
      </c>
      <c r="AT107" s="204" t="s">
        <v>208</v>
      </c>
      <c r="AU107" s="204" t="s">
        <v>82</v>
      </c>
      <c r="AY107" s="18" t="s">
        <v>206</v>
      </c>
      <c r="BE107" s="205">
        <f t="shared" ref="BE107:BE113" si="14">IF(N107="základní",J107,0)</f>
        <v>0</v>
      </c>
      <c r="BF107" s="205">
        <f t="shared" ref="BF107:BF113" si="15">IF(N107="snížená",J107,0)</f>
        <v>0</v>
      </c>
      <c r="BG107" s="205">
        <f t="shared" ref="BG107:BG113" si="16">IF(N107="zákl. přenesená",J107,0)</f>
        <v>0</v>
      </c>
      <c r="BH107" s="205">
        <f t="shared" ref="BH107:BH113" si="17">IF(N107="sníž. přenesená",J107,0)</f>
        <v>0</v>
      </c>
      <c r="BI107" s="205">
        <f t="shared" ref="BI107:BI113" si="18">IF(N107="nulová",J107,0)</f>
        <v>0</v>
      </c>
      <c r="BJ107" s="18" t="s">
        <v>80</v>
      </c>
      <c r="BK107" s="205">
        <f t="shared" ref="BK107:BK113" si="19">ROUND(I107*H107,2)</f>
        <v>0</v>
      </c>
      <c r="BL107" s="18" t="s">
        <v>212</v>
      </c>
      <c r="BM107" s="204" t="s">
        <v>602</v>
      </c>
    </row>
    <row r="108" spans="1:65" s="2" customFormat="1" ht="16.5" customHeight="1">
      <c r="A108" s="35"/>
      <c r="B108" s="36"/>
      <c r="C108" s="193" t="s">
        <v>72</v>
      </c>
      <c r="D108" s="193" t="s">
        <v>208</v>
      </c>
      <c r="E108" s="194" t="s">
        <v>7072</v>
      </c>
      <c r="F108" s="195" t="s">
        <v>7073</v>
      </c>
      <c r="G108" s="196" t="s">
        <v>862</v>
      </c>
      <c r="H108" s="197">
        <v>16</v>
      </c>
      <c r="I108" s="198"/>
      <c r="J108" s="199">
        <f t="shared" si="10"/>
        <v>0</v>
      </c>
      <c r="K108" s="195" t="s">
        <v>19</v>
      </c>
      <c r="L108" s="40"/>
      <c r="M108" s="200" t="s">
        <v>19</v>
      </c>
      <c r="N108" s="201" t="s">
        <v>43</v>
      </c>
      <c r="O108" s="65"/>
      <c r="P108" s="202">
        <f t="shared" si="11"/>
        <v>0</v>
      </c>
      <c r="Q108" s="202">
        <v>0</v>
      </c>
      <c r="R108" s="202">
        <f t="shared" si="12"/>
        <v>0</v>
      </c>
      <c r="S108" s="202">
        <v>0</v>
      </c>
      <c r="T108" s="203">
        <f t="shared" si="13"/>
        <v>0</v>
      </c>
      <c r="U108" s="35"/>
      <c r="V108" s="35"/>
      <c r="W108" s="35"/>
      <c r="X108" s="35"/>
      <c r="Y108" s="35"/>
      <c r="Z108" s="35"/>
      <c r="AA108" s="35"/>
      <c r="AB108" s="35"/>
      <c r="AC108" s="35"/>
      <c r="AD108" s="35"/>
      <c r="AE108" s="35"/>
      <c r="AR108" s="204" t="s">
        <v>212</v>
      </c>
      <c r="AT108" s="204" t="s">
        <v>208</v>
      </c>
      <c r="AU108" s="204" t="s">
        <v>82</v>
      </c>
      <c r="AY108" s="18" t="s">
        <v>206</v>
      </c>
      <c r="BE108" s="205">
        <f t="shared" si="14"/>
        <v>0</v>
      </c>
      <c r="BF108" s="205">
        <f t="shared" si="15"/>
        <v>0</v>
      </c>
      <c r="BG108" s="205">
        <f t="shared" si="16"/>
        <v>0</v>
      </c>
      <c r="BH108" s="205">
        <f t="shared" si="17"/>
        <v>0</v>
      </c>
      <c r="BI108" s="205">
        <f t="shared" si="18"/>
        <v>0</v>
      </c>
      <c r="BJ108" s="18" t="s">
        <v>80</v>
      </c>
      <c r="BK108" s="205">
        <f t="shared" si="19"/>
        <v>0</v>
      </c>
      <c r="BL108" s="18" t="s">
        <v>212</v>
      </c>
      <c r="BM108" s="204" t="s">
        <v>734</v>
      </c>
    </row>
    <row r="109" spans="1:65" s="2" customFormat="1" ht="16.5" customHeight="1">
      <c r="A109" s="35"/>
      <c r="B109" s="36"/>
      <c r="C109" s="193" t="s">
        <v>72</v>
      </c>
      <c r="D109" s="193" t="s">
        <v>208</v>
      </c>
      <c r="E109" s="194" t="s">
        <v>7074</v>
      </c>
      <c r="F109" s="195" t="s">
        <v>7075</v>
      </c>
      <c r="G109" s="196" t="s">
        <v>862</v>
      </c>
      <c r="H109" s="197">
        <v>16</v>
      </c>
      <c r="I109" s="198"/>
      <c r="J109" s="199">
        <f t="shared" si="10"/>
        <v>0</v>
      </c>
      <c r="K109" s="195" t="s">
        <v>19</v>
      </c>
      <c r="L109" s="40"/>
      <c r="M109" s="200" t="s">
        <v>19</v>
      </c>
      <c r="N109" s="201" t="s">
        <v>43</v>
      </c>
      <c r="O109" s="65"/>
      <c r="P109" s="202">
        <f t="shared" si="11"/>
        <v>0</v>
      </c>
      <c r="Q109" s="202">
        <v>0</v>
      </c>
      <c r="R109" s="202">
        <f t="shared" si="12"/>
        <v>0</v>
      </c>
      <c r="S109" s="202">
        <v>0</v>
      </c>
      <c r="T109" s="203">
        <f t="shared" si="13"/>
        <v>0</v>
      </c>
      <c r="U109" s="35"/>
      <c r="V109" s="35"/>
      <c r="W109" s="35"/>
      <c r="X109" s="35"/>
      <c r="Y109" s="35"/>
      <c r="Z109" s="35"/>
      <c r="AA109" s="35"/>
      <c r="AB109" s="35"/>
      <c r="AC109" s="35"/>
      <c r="AD109" s="35"/>
      <c r="AE109" s="35"/>
      <c r="AR109" s="204" t="s">
        <v>212</v>
      </c>
      <c r="AT109" s="204" t="s">
        <v>208</v>
      </c>
      <c r="AU109" s="204" t="s">
        <v>82</v>
      </c>
      <c r="AY109" s="18" t="s">
        <v>206</v>
      </c>
      <c r="BE109" s="205">
        <f t="shared" si="14"/>
        <v>0</v>
      </c>
      <c r="BF109" s="205">
        <f t="shared" si="15"/>
        <v>0</v>
      </c>
      <c r="BG109" s="205">
        <f t="shared" si="16"/>
        <v>0</v>
      </c>
      <c r="BH109" s="205">
        <f t="shared" si="17"/>
        <v>0</v>
      </c>
      <c r="BI109" s="205">
        <f t="shared" si="18"/>
        <v>0</v>
      </c>
      <c r="BJ109" s="18" t="s">
        <v>80</v>
      </c>
      <c r="BK109" s="205">
        <f t="shared" si="19"/>
        <v>0</v>
      </c>
      <c r="BL109" s="18" t="s">
        <v>212</v>
      </c>
      <c r="BM109" s="204" t="s">
        <v>741</v>
      </c>
    </row>
    <row r="110" spans="1:65" s="2" customFormat="1" ht="16.5" customHeight="1">
      <c r="A110" s="35"/>
      <c r="B110" s="36"/>
      <c r="C110" s="193" t="s">
        <v>72</v>
      </c>
      <c r="D110" s="193" t="s">
        <v>208</v>
      </c>
      <c r="E110" s="194" t="s">
        <v>7076</v>
      </c>
      <c r="F110" s="195" t="s">
        <v>7077</v>
      </c>
      <c r="G110" s="196" t="s">
        <v>862</v>
      </c>
      <c r="H110" s="197">
        <v>17</v>
      </c>
      <c r="I110" s="198"/>
      <c r="J110" s="199">
        <f t="shared" si="10"/>
        <v>0</v>
      </c>
      <c r="K110" s="195" t="s">
        <v>19</v>
      </c>
      <c r="L110" s="40"/>
      <c r="M110" s="200" t="s">
        <v>19</v>
      </c>
      <c r="N110" s="201" t="s">
        <v>43</v>
      </c>
      <c r="O110" s="65"/>
      <c r="P110" s="202">
        <f t="shared" si="11"/>
        <v>0</v>
      </c>
      <c r="Q110" s="202">
        <v>0</v>
      </c>
      <c r="R110" s="202">
        <f t="shared" si="12"/>
        <v>0</v>
      </c>
      <c r="S110" s="202">
        <v>0</v>
      </c>
      <c r="T110" s="203">
        <f t="shared" si="13"/>
        <v>0</v>
      </c>
      <c r="U110" s="35"/>
      <c r="V110" s="35"/>
      <c r="W110" s="35"/>
      <c r="X110" s="35"/>
      <c r="Y110" s="35"/>
      <c r="Z110" s="35"/>
      <c r="AA110" s="35"/>
      <c r="AB110" s="35"/>
      <c r="AC110" s="35"/>
      <c r="AD110" s="35"/>
      <c r="AE110" s="35"/>
      <c r="AR110" s="204" t="s">
        <v>212</v>
      </c>
      <c r="AT110" s="204" t="s">
        <v>208</v>
      </c>
      <c r="AU110" s="204" t="s">
        <v>82</v>
      </c>
      <c r="AY110" s="18" t="s">
        <v>206</v>
      </c>
      <c r="BE110" s="205">
        <f t="shared" si="14"/>
        <v>0</v>
      </c>
      <c r="BF110" s="205">
        <f t="shared" si="15"/>
        <v>0</v>
      </c>
      <c r="BG110" s="205">
        <f t="shared" si="16"/>
        <v>0</v>
      </c>
      <c r="BH110" s="205">
        <f t="shared" si="17"/>
        <v>0</v>
      </c>
      <c r="BI110" s="205">
        <f t="shared" si="18"/>
        <v>0</v>
      </c>
      <c r="BJ110" s="18" t="s">
        <v>80</v>
      </c>
      <c r="BK110" s="205">
        <f t="shared" si="19"/>
        <v>0</v>
      </c>
      <c r="BL110" s="18" t="s">
        <v>212</v>
      </c>
      <c r="BM110" s="204" t="s">
        <v>745</v>
      </c>
    </row>
    <row r="111" spans="1:65" s="2" customFormat="1" ht="16.5" customHeight="1">
      <c r="A111" s="35"/>
      <c r="B111" s="36"/>
      <c r="C111" s="193" t="s">
        <v>72</v>
      </c>
      <c r="D111" s="193" t="s">
        <v>208</v>
      </c>
      <c r="E111" s="194" t="s">
        <v>7078</v>
      </c>
      <c r="F111" s="195" t="s">
        <v>7079</v>
      </c>
      <c r="G111" s="196" t="s">
        <v>220</v>
      </c>
      <c r="H111" s="197">
        <v>85</v>
      </c>
      <c r="I111" s="198"/>
      <c r="J111" s="199">
        <f t="shared" si="10"/>
        <v>0</v>
      </c>
      <c r="K111" s="195" t="s">
        <v>19</v>
      </c>
      <c r="L111" s="40"/>
      <c r="M111" s="200" t="s">
        <v>19</v>
      </c>
      <c r="N111" s="201" t="s">
        <v>43</v>
      </c>
      <c r="O111" s="65"/>
      <c r="P111" s="202">
        <f t="shared" si="11"/>
        <v>0</v>
      </c>
      <c r="Q111" s="202">
        <v>0</v>
      </c>
      <c r="R111" s="202">
        <f t="shared" si="12"/>
        <v>0</v>
      </c>
      <c r="S111" s="202">
        <v>0</v>
      </c>
      <c r="T111" s="203">
        <f t="shared" si="13"/>
        <v>0</v>
      </c>
      <c r="U111" s="35"/>
      <c r="V111" s="35"/>
      <c r="W111" s="35"/>
      <c r="X111" s="35"/>
      <c r="Y111" s="35"/>
      <c r="Z111" s="35"/>
      <c r="AA111" s="35"/>
      <c r="AB111" s="35"/>
      <c r="AC111" s="35"/>
      <c r="AD111" s="35"/>
      <c r="AE111" s="35"/>
      <c r="AR111" s="204" t="s">
        <v>212</v>
      </c>
      <c r="AT111" s="204" t="s">
        <v>208</v>
      </c>
      <c r="AU111" s="204" t="s">
        <v>82</v>
      </c>
      <c r="AY111" s="18" t="s">
        <v>206</v>
      </c>
      <c r="BE111" s="205">
        <f t="shared" si="14"/>
        <v>0</v>
      </c>
      <c r="BF111" s="205">
        <f t="shared" si="15"/>
        <v>0</v>
      </c>
      <c r="BG111" s="205">
        <f t="shared" si="16"/>
        <v>0</v>
      </c>
      <c r="BH111" s="205">
        <f t="shared" si="17"/>
        <v>0</v>
      </c>
      <c r="BI111" s="205">
        <f t="shared" si="18"/>
        <v>0</v>
      </c>
      <c r="BJ111" s="18" t="s">
        <v>80</v>
      </c>
      <c r="BK111" s="205">
        <f t="shared" si="19"/>
        <v>0</v>
      </c>
      <c r="BL111" s="18" t="s">
        <v>212</v>
      </c>
      <c r="BM111" s="204" t="s">
        <v>749</v>
      </c>
    </row>
    <row r="112" spans="1:65" s="2" customFormat="1" ht="16.5" customHeight="1">
      <c r="A112" s="35"/>
      <c r="B112" s="36"/>
      <c r="C112" s="193" t="s">
        <v>72</v>
      </c>
      <c r="D112" s="193" t="s">
        <v>208</v>
      </c>
      <c r="E112" s="194" t="s">
        <v>7080</v>
      </c>
      <c r="F112" s="195" t="s">
        <v>7081</v>
      </c>
      <c r="G112" s="196" t="s">
        <v>220</v>
      </c>
      <c r="H112" s="197">
        <v>68</v>
      </c>
      <c r="I112" s="198"/>
      <c r="J112" s="199">
        <f t="shared" si="10"/>
        <v>0</v>
      </c>
      <c r="K112" s="195" t="s">
        <v>19</v>
      </c>
      <c r="L112" s="40"/>
      <c r="M112" s="200" t="s">
        <v>19</v>
      </c>
      <c r="N112" s="201" t="s">
        <v>43</v>
      </c>
      <c r="O112" s="65"/>
      <c r="P112" s="202">
        <f t="shared" si="11"/>
        <v>0</v>
      </c>
      <c r="Q112" s="202">
        <v>0</v>
      </c>
      <c r="R112" s="202">
        <f t="shared" si="12"/>
        <v>0</v>
      </c>
      <c r="S112" s="202">
        <v>0</v>
      </c>
      <c r="T112" s="203">
        <f t="shared" si="13"/>
        <v>0</v>
      </c>
      <c r="U112" s="35"/>
      <c r="V112" s="35"/>
      <c r="W112" s="35"/>
      <c r="X112" s="35"/>
      <c r="Y112" s="35"/>
      <c r="Z112" s="35"/>
      <c r="AA112" s="35"/>
      <c r="AB112" s="35"/>
      <c r="AC112" s="35"/>
      <c r="AD112" s="35"/>
      <c r="AE112" s="35"/>
      <c r="AR112" s="204" t="s">
        <v>212</v>
      </c>
      <c r="AT112" s="204" t="s">
        <v>208</v>
      </c>
      <c r="AU112" s="204" t="s">
        <v>82</v>
      </c>
      <c r="AY112" s="18" t="s">
        <v>206</v>
      </c>
      <c r="BE112" s="205">
        <f t="shared" si="14"/>
        <v>0</v>
      </c>
      <c r="BF112" s="205">
        <f t="shared" si="15"/>
        <v>0</v>
      </c>
      <c r="BG112" s="205">
        <f t="shared" si="16"/>
        <v>0</v>
      </c>
      <c r="BH112" s="205">
        <f t="shared" si="17"/>
        <v>0</v>
      </c>
      <c r="BI112" s="205">
        <f t="shared" si="18"/>
        <v>0</v>
      </c>
      <c r="BJ112" s="18" t="s">
        <v>80</v>
      </c>
      <c r="BK112" s="205">
        <f t="shared" si="19"/>
        <v>0</v>
      </c>
      <c r="BL112" s="18" t="s">
        <v>212</v>
      </c>
      <c r="BM112" s="204" t="s">
        <v>753</v>
      </c>
    </row>
    <row r="113" spans="1:65" s="2" customFormat="1" ht="16.5" customHeight="1">
      <c r="A113" s="35"/>
      <c r="B113" s="36"/>
      <c r="C113" s="193" t="s">
        <v>72</v>
      </c>
      <c r="D113" s="193" t="s">
        <v>208</v>
      </c>
      <c r="E113" s="194" t="s">
        <v>7082</v>
      </c>
      <c r="F113" s="195" t="s">
        <v>7083</v>
      </c>
      <c r="G113" s="196" t="s">
        <v>862</v>
      </c>
      <c r="H113" s="197">
        <v>220</v>
      </c>
      <c r="I113" s="198"/>
      <c r="J113" s="199">
        <f t="shared" si="10"/>
        <v>0</v>
      </c>
      <c r="K113" s="195" t="s">
        <v>19</v>
      </c>
      <c r="L113" s="40"/>
      <c r="M113" s="200" t="s">
        <v>19</v>
      </c>
      <c r="N113" s="201" t="s">
        <v>43</v>
      </c>
      <c r="O113" s="65"/>
      <c r="P113" s="202">
        <f t="shared" si="11"/>
        <v>0</v>
      </c>
      <c r="Q113" s="202">
        <v>0</v>
      </c>
      <c r="R113" s="202">
        <f t="shared" si="12"/>
        <v>0</v>
      </c>
      <c r="S113" s="202">
        <v>0</v>
      </c>
      <c r="T113" s="203">
        <f t="shared" si="13"/>
        <v>0</v>
      </c>
      <c r="U113" s="35"/>
      <c r="V113" s="35"/>
      <c r="W113" s="35"/>
      <c r="X113" s="35"/>
      <c r="Y113" s="35"/>
      <c r="Z113" s="35"/>
      <c r="AA113" s="35"/>
      <c r="AB113" s="35"/>
      <c r="AC113" s="35"/>
      <c r="AD113" s="35"/>
      <c r="AE113" s="35"/>
      <c r="AR113" s="204" t="s">
        <v>212</v>
      </c>
      <c r="AT113" s="204" t="s">
        <v>208</v>
      </c>
      <c r="AU113" s="204" t="s">
        <v>82</v>
      </c>
      <c r="AY113" s="18" t="s">
        <v>206</v>
      </c>
      <c r="BE113" s="205">
        <f t="shared" si="14"/>
        <v>0</v>
      </c>
      <c r="BF113" s="205">
        <f t="shared" si="15"/>
        <v>0</v>
      </c>
      <c r="BG113" s="205">
        <f t="shared" si="16"/>
        <v>0</v>
      </c>
      <c r="BH113" s="205">
        <f t="shared" si="17"/>
        <v>0</v>
      </c>
      <c r="BI113" s="205">
        <f t="shared" si="18"/>
        <v>0</v>
      </c>
      <c r="BJ113" s="18" t="s">
        <v>80</v>
      </c>
      <c r="BK113" s="205">
        <f t="shared" si="19"/>
        <v>0</v>
      </c>
      <c r="BL113" s="18" t="s">
        <v>212</v>
      </c>
      <c r="BM113" s="204" t="s">
        <v>762</v>
      </c>
    </row>
    <row r="114" spans="1:65" s="12" customFormat="1" ht="22.9" customHeight="1">
      <c r="B114" s="177"/>
      <c r="C114" s="178"/>
      <c r="D114" s="179" t="s">
        <v>71</v>
      </c>
      <c r="E114" s="191" t="s">
        <v>1450</v>
      </c>
      <c r="F114" s="191" t="s">
        <v>7084</v>
      </c>
      <c r="G114" s="178"/>
      <c r="H114" s="178"/>
      <c r="I114" s="181"/>
      <c r="J114" s="192">
        <f>BK114</f>
        <v>0</v>
      </c>
      <c r="K114" s="178"/>
      <c r="L114" s="183"/>
      <c r="M114" s="184"/>
      <c r="N114" s="185"/>
      <c r="O114" s="185"/>
      <c r="P114" s="186">
        <f>P115</f>
        <v>0</v>
      </c>
      <c r="Q114" s="185"/>
      <c r="R114" s="186">
        <f>R115</f>
        <v>0</v>
      </c>
      <c r="S114" s="185"/>
      <c r="T114" s="187">
        <f>T115</f>
        <v>0</v>
      </c>
      <c r="AR114" s="188" t="s">
        <v>80</v>
      </c>
      <c r="AT114" s="189" t="s">
        <v>71</v>
      </c>
      <c r="AU114" s="189" t="s">
        <v>80</v>
      </c>
      <c r="AY114" s="188" t="s">
        <v>206</v>
      </c>
      <c r="BK114" s="190">
        <f>BK115</f>
        <v>0</v>
      </c>
    </row>
    <row r="115" spans="1:65" s="2" customFormat="1" ht="16.5" customHeight="1">
      <c r="A115" s="35"/>
      <c r="B115" s="36"/>
      <c r="C115" s="193" t="s">
        <v>72</v>
      </c>
      <c r="D115" s="193" t="s">
        <v>208</v>
      </c>
      <c r="E115" s="194" t="s">
        <v>7085</v>
      </c>
      <c r="F115" s="195" t="s">
        <v>7086</v>
      </c>
      <c r="G115" s="196" t="s">
        <v>1545</v>
      </c>
      <c r="H115" s="197">
        <v>225</v>
      </c>
      <c r="I115" s="198"/>
      <c r="J115" s="199">
        <f>ROUND(I115*H115,2)</f>
        <v>0</v>
      </c>
      <c r="K115" s="195" t="s">
        <v>19</v>
      </c>
      <c r="L115" s="40"/>
      <c r="M115" s="249" t="s">
        <v>19</v>
      </c>
      <c r="N115" s="250" t="s">
        <v>43</v>
      </c>
      <c r="O115" s="247"/>
      <c r="P115" s="251">
        <f>O115*H115</f>
        <v>0</v>
      </c>
      <c r="Q115" s="251">
        <v>0</v>
      </c>
      <c r="R115" s="251">
        <f>Q115*H115</f>
        <v>0</v>
      </c>
      <c r="S115" s="251">
        <v>0</v>
      </c>
      <c r="T115" s="252">
        <f>S115*H115</f>
        <v>0</v>
      </c>
      <c r="U115" s="35"/>
      <c r="V115" s="35"/>
      <c r="W115" s="35"/>
      <c r="X115" s="35"/>
      <c r="Y115" s="35"/>
      <c r="Z115" s="35"/>
      <c r="AA115" s="35"/>
      <c r="AB115" s="35"/>
      <c r="AC115" s="35"/>
      <c r="AD115" s="35"/>
      <c r="AE115" s="35"/>
      <c r="AR115" s="204" t="s">
        <v>212</v>
      </c>
      <c r="AT115" s="204" t="s">
        <v>208</v>
      </c>
      <c r="AU115" s="204" t="s">
        <v>82</v>
      </c>
      <c r="AY115" s="18" t="s">
        <v>206</v>
      </c>
      <c r="BE115" s="205">
        <f>IF(N115="základní",J115,0)</f>
        <v>0</v>
      </c>
      <c r="BF115" s="205">
        <f>IF(N115="snížená",J115,0)</f>
        <v>0</v>
      </c>
      <c r="BG115" s="205">
        <f>IF(N115="zákl. přenesená",J115,0)</f>
        <v>0</v>
      </c>
      <c r="BH115" s="205">
        <f>IF(N115="sníž. přenesená",J115,0)</f>
        <v>0</v>
      </c>
      <c r="BI115" s="205">
        <f>IF(N115="nulová",J115,0)</f>
        <v>0</v>
      </c>
      <c r="BJ115" s="18" t="s">
        <v>80</v>
      </c>
      <c r="BK115" s="205">
        <f>ROUND(I115*H115,2)</f>
        <v>0</v>
      </c>
      <c r="BL115" s="18" t="s">
        <v>212</v>
      </c>
      <c r="BM115" s="204" t="s">
        <v>768</v>
      </c>
    </row>
    <row r="116" spans="1:65" s="2" customFormat="1" ht="6.95" customHeight="1">
      <c r="A116" s="35"/>
      <c r="B116" s="48"/>
      <c r="C116" s="49"/>
      <c r="D116" s="49"/>
      <c r="E116" s="49"/>
      <c r="F116" s="49"/>
      <c r="G116" s="49"/>
      <c r="H116" s="49"/>
      <c r="I116" s="143"/>
      <c r="J116" s="49"/>
      <c r="K116" s="49"/>
      <c r="L116" s="40"/>
      <c r="M116" s="35"/>
      <c r="O116" s="35"/>
      <c r="P116" s="35"/>
      <c r="Q116" s="35"/>
      <c r="R116" s="35"/>
      <c r="S116" s="35"/>
      <c r="T116" s="35"/>
      <c r="U116" s="35"/>
      <c r="V116" s="35"/>
      <c r="W116" s="35"/>
      <c r="X116" s="35"/>
      <c r="Y116" s="35"/>
      <c r="Z116" s="35"/>
      <c r="AA116" s="35"/>
      <c r="AB116" s="35"/>
      <c r="AC116" s="35"/>
      <c r="AD116" s="35"/>
      <c r="AE116" s="35"/>
    </row>
  </sheetData>
  <sheetProtection algorithmName="SHA-512" hashValue="Hm8yAcJ42zqXORogRdVmxRxuUvGahjSU/U93oHi2q5c2UrLEZcP7sn6+h8LYzQXghy6lpu34wohafIByVwLUMQ==" saltValue="Sv+/aWZg67VIOl3ENp6BSl2bSb1up+rHSywVFG28WcE/ahpT0Z9N6pcBnVxvYl+SbndVeSLxtt0Oj3X7XyFqkA==" spinCount="100000" sheet="1" objects="1" scenarios="1" formatColumns="0" formatRows="0" autoFilter="0"/>
  <autoFilter ref="C82:K115"/>
  <mergeCells count="9">
    <mergeCell ref="E50:H50"/>
    <mergeCell ref="E73:H73"/>
    <mergeCell ref="E75:H75"/>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624"/>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156</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7087</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ROUND(J107,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ROUND((SUM(BE107:BE623)),  2)</f>
        <v>0</v>
      </c>
      <c r="G33" s="35"/>
      <c r="H33" s="35"/>
      <c r="I33" s="132">
        <v>0.21</v>
      </c>
      <c r="J33" s="131">
        <f>ROUND(((SUM(BE107:BE623))*I33),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ROUND((SUM(BF107:BF623)),  2)</f>
        <v>0</v>
      </c>
      <c r="G34" s="35"/>
      <c r="H34" s="35"/>
      <c r="I34" s="132">
        <v>0.15</v>
      </c>
      <c r="J34" s="131">
        <f>ROUND(((SUM(BF107:BF623))*I34),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ROUND((SUM(BG107:BG623)),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ROUND((SUM(BH107:BH623)),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ROUND((SUM(BI107:BI623)),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700_D.1.4.H - Elektro - slaboproud</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J107</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7088</v>
      </c>
      <c r="E60" s="155"/>
      <c r="F60" s="155"/>
      <c r="G60" s="155"/>
      <c r="H60" s="155"/>
      <c r="I60" s="156"/>
      <c r="J60" s="157">
        <f>J108</f>
        <v>0</v>
      </c>
      <c r="K60" s="153"/>
      <c r="L60" s="158"/>
    </row>
    <row r="61" spans="1:47" s="10" customFormat="1" ht="19.899999999999999" customHeight="1">
      <c r="B61" s="159"/>
      <c r="C61" s="98"/>
      <c r="D61" s="160" t="s">
        <v>7089</v>
      </c>
      <c r="E61" s="161"/>
      <c r="F61" s="161"/>
      <c r="G61" s="161"/>
      <c r="H61" s="161"/>
      <c r="I61" s="162"/>
      <c r="J61" s="163">
        <f>J109</f>
        <v>0</v>
      </c>
      <c r="K61" s="98"/>
      <c r="L61" s="164"/>
    </row>
    <row r="62" spans="1:47" s="10" customFormat="1" ht="19.899999999999999" customHeight="1">
      <c r="B62" s="159"/>
      <c r="C62" s="98"/>
      <c r="D62" s="160" t="s">
        <v>7090</v>
      </c>
      <c r="E62" s="161"/>
      <c r="F62" s="161"/>
      <c r="G62" s="161"/>
      <c r="H62" s="161"/>
      <c r="I62" s="162"/>
      <c r="J62" s="163">
        <f>J147</f>
        <v>0</v>
      </c>
      <c r="K62" s="98"/>
      <c r="L62" s="164"/>
    </row>
    <row r="63" spans="1:47" s="10" customFormat="1" ht="14.85" customHeight="1">
      <c r="B63" s="159"/>
      <c r="C63" s="98"/>
      <c r="D63" s="160" t="s">
        <v>7091</v>
      </c>
      <c r="E63" s="161"/>
      <c r="F63" s="161"/>
      <c r="G63" s="161"/>
      <c r="H63" s="161"/>
      <c r="I63" s="162"/>
      <c r="J63" s="163">
        <f>J148</f>
        <v>0</v>
      </c>
      <c r="K63" s="98"/>
      <c r="L63" s="164"/>
    </row>
    <row r="64" spans="1:47" s="10" customFormat="1" ht="14.85" customHeight="1">
      <c r="B64" s="159"/>
      <c r="C64" s="98"/>
      <c r="D64" s="160" t="s">
        <v>7092</v>
      </c>
      <c r="E64" s="161"/>
      <c r="F64" s="161"/>
      <c r="G64" s="161"/>
      <c r="H64" s="161"/>
      <c r="I64" s="162"/>
      <c r="J64" s="163">
        <f>J170</f>
        <v>0</v>
      </c>
      <c r="K64" s="98"/>
      <c r="L64" s="164"/>
    </row>
    <row r="65" spans="2:12" s="10" customFormat="1" ht="14.85" customHeight="1">
      <c r="B65" s="159"/>
      <c r="C65" s="98"/>
      <c r="D65" s="160" t="s">
        <v>7093</v>
      </c>
      <c r="E65" s="161"/>
      <c r="F65" s="161"/>
      <c r="G65" s="161"/>
      <c r="H65" s="161"/>
      <c r="I65" s="162"/>
      <c r="J65" s="163">
        <f>J187</f>
        <v>0</v>
      </c>
      <c r="K65" s="98"/>
      <c r="L65" s="164"/>
    </row>
    <row r="66" spans="2:12" s="10" customFormat="1" ht="14.85" customHeight="1">
      <c r="B66" s="159"/>
      <c r="C66" s="98"/>
      <c r="D66" s="160" t="s">
        <v>7094</v>
      </c>
      <c r="E66" s="161"/>
      <c r="F66" s="161"/>
      <c r="G66" s="161"/>
      <c r="H66" s="161"/>
      <c r="I66" s="162"/>
      <c r="J66" s="163">
        <f>J204</f>
        <v>0</v>
      </c>
      <c r="K66" s="98"/>
      <c r="L66" s="164"/>
    </row>
    <row r="67" spans="2:12" s="10" customFormat="1" ht="14.85" customHeight="1">
      <c r="B67" s="159"/>
      <c r="C67" s="98"/>
      <c r="D67" s="160" t="s">
        <v>7095</v>
      </c>
      <c r="E67" s="161"/>
      <c r="F67" s="161"/>
      <c r="G67" s="161"/>
      <c r="H67" s="161"/>
      <c r="I67" s="162"/>
      <c r="J67" s="163">
        <f>J219</f>
        <v>0</v>
      </c>
      <c r="K67" s="98"/>
      <c r="L67" s="164"/>
    </row>
    <row r="68" spans="2:12" s="10" customFormat="1" ht="14.85" customHeight="1">
      <c r="B68" s="159"/>
      <c r="C68" s="98"/>
      <c r="D68" s="160" t="s">
        <v>7096</v>
      </c>
      <c r="E68" s="161"/>
      <c r="F68" s="161"/>
      <c r="G68" s="161"/>
      <c r="H68" s="161"/>
      <c r="I68" s="162"/>
      <c r="J68" s="163">
        <f>J236</f>
        <v>0</v>
      </c>
      <c r="K68" s="98"/>
      <c r="L68" s="164"/>
    </row>
    <row r="69" spans="2:12" s="10" customFormat="1" ht="14.85" customHeight="1">
      <c r="B69" s="159"/>
      <c r="C69" s="98"/>
      <c r="D69" s="160" t="s">
        <v>7097</v>
      </c>
      <c r="E69" s="161"/>
      <c r="F69" s="161"/>
      <c r="G69" s="161"/>
      <c r="H69" s="161"/>
      <c r="I69" s="162"/>
      <c r="J69" s="163">
        <f>J253</f>
        <v>0</v>
      </c>
      <c r="K69" s="98"/>
      <c r="L69" s="164"/>
    </row>
    <row r="70" spans="2:12" s="10" customFormat="1" ht="14.85" customHeight="1">
      <c r="B70" s="159"/>
      <c r="C70" s="98"/>
      <c r="D70" s="160" t="s">
        <v>7098</v>
      </c>
      <c r="E70" s="161"/>
      <c r="F70" s="161"/>
      <c r="G70" s="161"/>
      <c r="H70" s="161"/>
      <c r="I70" s="162"/>
      <c r="J70" s="163">
        <f>J258</f>
        <v>0</v>
      </c>
      <c r="K70" s="98"/>
      <c r="L70" s="164"/>
    </row>
    <row r="71" spans="2:12" s="10" customFormat="1" ht="14.85" customHeight="1">
      <c r="B71" s="159"/>
      <c r="C71" s="98"/>
      <c r="D71" s="160" t="s">
        <v>7099</v>
      </c>
      <c r="E71" s="161"/>
      <c r="F71" s="161"/>
      <c r="G71" s="161"/>
      <c r="H71" s="161"/>
      <c r="I71" s="162"/>
      <c r="J71" s="163">
        <f>J292</f>
        <v>0</v>
      </c>
      <c r="K71" s="98"/>
      <c r="L71" s="164"/>
    </row>
    <row r="72" spans="2:12" s="10" customFormat="1" ht="14.85" customHeight="1">
      <c r="B72" s="159"/>
      <c r="C72" s="98"/>
      <c r="D72" s="160" t="s">
        <v>7100</v>
      </c>
      <c r="E72" s="161"/>
      <c r="F72" s="161"/>
      <c r="G72" s="161"/>
      <c r="H72" s="161"/>
      <c r="I72" s="162"/>
      <c r="J72" s="163">
        <f>J330</f>
        <v>0</v>
      </c>
      <c r="K72" s="98"/>
      <c r="L72" s="164"/>
    </row>
    <row r="73" spans="2:12" s="10" customFormat="1" ht="19.899999999999999" customHeight="1">
      <c r="B73" s="159"/>
      <c r="C73" s="98"/>
      <c r="D73" s="160" t="s">
        <v>7101</v>
      </c>
      <c r="E73" s="161"/>
      <c r="F73" s="161"/>
      <c r="G73" s="161"/>
      <c r="H73" s="161"/>
      <c r="I73" s="162"/>
      <c r="J73" s="163">
        <f>J342</f>
        <v>0</v>
      </c>
      <c r="K73" s="98"/>
      <c r="L73" s="164"/>
    </row>
    <row r="74" spans="2:12" s="10" customFormat="1" ht="19.899999999999999" customHeight="1">
      <c r="B74" s="159"/>
      <c r="C74" s="98"/>
      <c r="D74" s="160" t="s">
        <v>7102</v>
      </c>
      <c r="E74" s="161"/>
      <c r="F74" s="161"/>
      <c r="G74" s="161"/>
      <c r="H74" s="161"/>
      <c r="I74" s="162"/>
      <c r="J74" s="163">
        <f>J365</f>
        <v>0</v>
      </c>
      <c r="K74" s="98"/>
      <c r="L74" s="164"/>
    </row>
    <row r="75" spans="2:12" s="10" customFormat="1" ht="19.899999999999999" customHeight="1">
      <c r="B75" s="159"/>
      <c r="C75" s="98"/>
      <c r="D75" s="160" t="s">
        <v>7103</v>
      </c>
      <c r="E75" s="161"/>
      <c r="F75" s="161"/>
      <c r="G75" s="161"/>
      <c r="H75" s="161"/>
      <c r="I75" s="162"/>
      <c r="J75" s="163">
        <f>J433</f>
        <v>0</v>
      </c>
      <c r="K75" s="98"/>
      <c r="L75" s="164"/>
    </row>
    <row r="76" spans="2:12" s="10" customFormat="1" ht="14.85" customHeight="1">
      <c r="B76" s="159"/>
      <c r="C76" s="98"/>
      <c r="D76" s="160" t="s">
        <v>7104</v>
      </c>
      <c r="E76" s="161"/>
      <c r="F76" s="161"/>
      <c r="G76" s="161"/>
      <c r="H76" s="161"/>
      <c r="I76" s="162"/>
      <c r="J76" s="163">
        <f>J434</f>
        <v>0</v>
      </c>
      <c r="K76" s="98"/>
      <c r="L76" s="164"/>
    </row>
    <row r="77" spans="2:12" s="10" customFormat="1" ht="14.85" customHeight="1">
      <c r="B77" s="159"/>
      <c r="C77" s="98"/>
      <c r="D77" s="160" t="s">
        <v>7105</v>
      </c>
      <c r="E77" s="161"/>
      <c r="F77" s="161"/>
      <c r="G77" s="161"/>
      <c r="H77" s="161"/>
      <c r="I77" s="162"/>
      <c r="J77" s="163">
        <f>J455</f>
        <v>0</v>
      </c>
      <c r="K77" s="98"/>
      <c r="L77" s="164"/>
    </row>
    <row r="78" spans="2:12" s="10" customFormat="1" ht="19.899999999999999" customHeight="1">
      <c r="B78" s="159"/>
      <c r="C78" s="98"/>
      <c r="D78" s="160" t="s">
        <v>7106</v>
      </c>
      <c r="E78" s="161"/>
      <c r="F78" s="161"/>
      <c r="G78" s="161"/>
      <c r="H78" s="161"/>
      <c r="I78" s="162"/>
      <c r="J78" s="163">
        <f>J481</f>
        <v>0</v>
      </c>
      <c r="K78" s="98"/>
      <c r="L78" s="164"/>
    </row>
    <row r="79" spans="2:12" s="10" customFormat="1" ht="19.899999999999999" customHeight="1">
      <c r="B79" s="159"/>
      <c r="C79" s="98"/>
      <c r="D79" s="160" t="s">
        <v>7107</v>
      </c>
      <c r="E79" s="161"/>
      <c r="F79" s="161"/>
      <c r="G79" s="161"/>
      <c r="H79" s="161"/>
      <c r="I79" s="162"/>
      <c r="J79" s="163">
        <f>J493</f>
        <v>0</v>
      </c>
      <c r="K79" s="98"/>
      <c r="L79" s="164"/>
    </row>
    <row r="80" spans="2:12" s="10" customFormat="1" ht="14.85" customHeight="1">
      <c r="B80" s="159"/>
      <c r="C80" s="98"/>
      <c r="D80" s="160" t="s">
        <v>7108</v>
      </c>
      <c r="E80" s="161"/>
      <c r="F80" s="161"/>
      <c r="G80" s="161"/>
      <c r="H80" s="161"/>
      <c r="I80" s="162"/>
      <c r="J80" s="163">
        <f>J494</f>
        <v>0</v>
      </c>
      <c r="K80" s="98"/>
      <c r="L80" s="164"/>
    </row>
    <row r="81" spans="1:31" s="10" customFormat="1" ht="14.85" customHeight="1">
      <c r="B81" s="159"/>
      <c r="C81" s="98"/>
      <c r="D81" s="160" t="s">
        <v>7109</v>
      </c>
      <c r="E81" s="161"/>
      <c r="F81" s="161"/>
      <c r="G81" s="161"/>
      <c r="H81" s="161"/>
      <c r="I81" s="162"/>
      <c r="J81" s="163">
        <f>J513</f>
        <v>0</v>
      </c>
      <c r="K81" s="98"/>
      <c r="L81" s="164"/>
    </row>
    <row r="82" spans="1:31" s="10" customFormat="1" ht="14.85" customHeight="1">
      <c r="B82" s="159"/>
      <c r="C82" s="98"/>
      <c r="D82" s="160" t="s">
        <v>7110</v>
      </c>
      <c r="E82" s="161"/>
      <c r="F82" s="161"/>
      <c r="G82" s="161"/>
      <c r="H82" s="161"/>
      <c r="I82" s="162"/>
      <c r="J82" s="163">
        <f>J531</f>
        <v>0</v>
      </c>
      <c r="K82" s="98"/>
      <c r="L82" s="164"/>
    </row>
    <row r="83" spans="1:31" s="10" customFormat="1" ht="14.85" customHeight="1">
      <c r="B83" s="159"/>
      <c r="C83" s="98"/>
      <c r="D83" s="160" t="s">
        <v>7111</v>
      </c>
      <c r="E83" s="161"/>
      <c r="F83" s="161"/>
      <c r="G83" s="161"/>
      <c r="H83" s="161"/>
      <c r="I83" s="162"/>
      <c r="J83" s="163">
        <f>J533</f>
        <v>0</v>
      </c>
      <c r="K83" s="98"/>
      <c r="L83" s="164"/>
    </row>
    <row r="84" spans="1:31" s="10" customFormat="1" ht="14.85" customHeight="1">
      <c r="B84" s="159"/>
      <c r="C84" s="98"/>
      <c r="D84" s="160" t="s">
        <v>7112</v>
      </c>
      <c r="E84" s="161"/>
      <c r="F84" s="161"/>
      <c r="G84" s="161"/>
      <c r="H84" s="161"/>
      <c r="I84" s="162"/>
      <c r="J84" s="163">
        <f>J553</f>
        <v>0</v>
      </c>
      <c r="K84" s="98"/>
      <c r="L84" s="164"/>
    </row>
    <row r="85" spans="1:31" s="10" customFormat="1" ht="19.899999999999999" customHeight="1">
      <c r="B85" s="159"/>
      <c r="C85" s="98"/>
      <c r="D85" s="160" t="s">
        <v>7113</v>
      </c>
      <c r="E85" s="161"/>
      <c r="F85" s="161"/>
      <c r="G85" s="161"/>
      <c r="H85" s="161"/>
      <c r="I85" s="162"/>
      <c r="J85" s="163">
        <f>J573</f>
        <v>0</v>
      </c>
      <c r="K85" s="98"/>
      <c r="L85" s="164"/>
    </row>
    <row r="86" spans="1:31" s="10" customFormat="1" ht="19.899999999999999" customHeight="1">
      <c r="B86" s="159"/>
      <c r="C86" s="98"/>
      <c r="D86" s="160" t="s">
        <v>7114</v>
      </c>
      <c r="E86" s="161"/>
      <c r="F86" s="161"/>
      <c r="G86" s="161"/>
      <c r="H86" s="161"/>
      <c r="I86" s="162"/>
      <c r="J86" s="163">
        <f>J586</f>
        <v>0</v>
      </c>
      <c r="K86" s="98"/>
      <c r="L86" s="164"/>
    </row>
    <row r="87" spans="1:31" s="10" customFormat="1" ht="19.899999999999999" customHeight="1">
      <c r="B87" s="159"/>
      <c r="C87" s="98"/>
      <c r="D87" s="160" t="s">
        <v>7115</v>
      </c>
      <c r="E87" s="161"/>
      <c r="F87" s="161"/>
      <c r="G87" s="161"/>
      <c r="H87" s="161"/>
      <c r="I87" s="162"/>
      <c r="J87" s="163">
        <f>J610</f>
        <v>0</v>
      </c>
      <c r="K87" s="98"/>
      <c r="L87" s="164"/>
    </row>
    <row r="88" spans="1:31" s="2" customFormat="1" ht="21.75" customHeight="1">
      <c r="A88" s="35"/>
      <c r="B88" s="36"/>
      <c r="C88" s="37"/>
      <c r="D88" s="37"/>
      <c r="E88" s="37"/>
      <c r="F88" s="37"/>
      <c r="G88" s="37"/>
      <c r="H88" s="37"/>
      <c r="I88" s="116"/>
      <c r="J88" s="37"/>
      <c r="K88" s="37"/>
      <c r="L88" s="117"/>
      <c r="S88" s="35"/>
      <c r="T88" s="35"/>
      <c r="U88" s="35"/>
      <c r="V88" s="35"/>
      <c r="W88" s="35"/>
      <c r="X88" s="35"/>
      <c r="Y88" s="35"/>
      <c r="Z88" s="35"/>
      <c r="AA88" s="35"/>
      <c r="AB88" s="35"/>
      <c r="AC88" s="35"/>
      <c r="AD88" s="35"/>
      <c r="AE88" s="35"/>
    </row>
    <row r="89" spans="1:31" s="2" customFormat="1" ht="6.95" customHeight="1">
      <c r="A89" s="35"/>
      <c r="B89" s="48"/>
      <c r="C89" s="49"/>
      <c r="D89" s="49"/>
      <c r="E89" s="49"/>
      <c r="F89" s="49"/>
      <c r="G89" s="49"/>
      <c r="H89" s="49"/>
      <c r="I89" s="143"/>
      <c r="J89" s="49"/>
      <c r="K89" s="49"/>
      <c r="L89" s="117"/>
      <c r="S89" s="35"/>
      <c r="T89" s="35"/>
      <c r="U89" s="35"/>
      <c r="V89" s="35"/>
      <c r="W89" s="35"/>
      <c r="X89" s="35"/>
      <c r="Y89" s="35"/>
      <c r="Z89" s="35"/>
      <c r="AA89" s="35"/>
      <c r="AB89" s="35"/>
      <c r="AC89" s="35"/>
      <c r="AD89" s="35"/>
      <c r="AE89" s="35"/>
    </row>
    <row r="93" spans="1:31" s="2" customFormat="1" ht="6.95" customHeight="1">
      <c r="A93" s="35"/>
      <c r="B93" s="50"/>
      <c r="C93" s="51"/>
      <c r="D93" s="51"/>
      <c r="E93" s="51"/>
      <c r="F93" s="51"/>
      <c r="G93" s="51"/>
      <c r="H93" s="51"/>
      <c r="I93" s="146"/>
      <c r="J93" s="51"/>
      <c r="K93" s="51"/>
      <c r="L93" s="117"/>
      <c r="S93" s="35"/>
      <c r="T93" s="35"/>
      <c r="U93" s="35"/>
      <c r="V93" s="35"/>
      <c r="W93" s="35"/>
      <c r="X93" s="35"/>
      <c r="Y93" s="35"/>
      <c r="Z93" s="35"/>
      <c r="AA93" s="35"/>
      <c r="AB93" s="35"/>
      <c r="AC93" s="35"/>
      <c r="AD93" s="35"/>
      <c r="AE93" s="35"/>
    </row>
    <row r="94" spans="1:31" s="2" customFormat="1" ht="24.95" customHeight="1">
      <c r="A94" s="35"/>
      <c r="B94" s="36"/>
      <c r="C94" s="24" t="s">
        <v>191</v>
      </c>
      <c r="D94" s="37"/>
      <c r="E94" s="37"/>
      <c r="F94" s="37"/>
      <c r="G94" s="37"/>
      <c r="H94" s="37"/>
      <c r="I94" s="116"/>
      <c r="J94" s="37"/>
      <c r="K94" s="37"/>
      <c r="L94" s="117"/>
      <c r="S94" s="35"/>
      <c r="T94" s="35"/>
      <c r="U94" s="35"/>
      <c r="V94" s="35"/>
      <c r="W94" s="35"/>
      <c r="X94" s="35"/>
      <c r="Y94" s="35"/>
      <c r="Z94" s="35"/>
      <c r="AA94" s="35"/>
      <c r="AB94" s="35"/>
      <c r="AC94" s="35"/>
      <c r="AD94" s="35"/>
      <c r="AE94" s="35"/>
    </row>
    <row r="95" spans="1:31" s="2" customFormat="1" ht="6.95" customHeight="1">
      <c r="A95" s="35"/>
      <c r="B95" s="36"/>
      <c r="C95" s="37"/>
      <c r="D95" s="37"/>
      <c r="E95" s="37"/>
      <c r="F95" s="37"/>
      <c r="G95" s="37"/>
      <c r="H95" s="37"/>
      <c r="I95" s="116"/>
      <c r="J95" s="37"/>
      <c r="K95" s="37"/>
      <c r="L95" s="117"/>
      <c r="S95" s="35"/>
      <c r="T95" s="35"/>
      <c r="U95" s="35"/>
      <c r="V95" s="35"/>
      <c r="W95" s="35"/>
      <c r="X95" s="35"/>
      <c r="Y95" s="35"/>
      <c r="Z95" s="35"/>
      <c r="AA95" s="35"/>
      <c r="AB95" s="35"/>
      <c r="AC95" s="35"/>
      <c r="AD95" s="35"/>
      <c r="AE95" s="35"/>
    </row>
    <row r="96" spans="1:31" s="2" customFormat="1" ht="12" customHeight="1">
      <c r="A96" s="35"/>
      <c r="B96" s="36"/>
      <c r="C96" s="30" t="s">
        <v>16</v>
      </c>
      <c r="D96" s="37"/>
      <c r="E96" s="37"/>
      <c r="F96" s="37"/>
      <c r="G96" s="37"/>
      <c r="H96" s="37"/>
      <c r="I96" s="116"/>
      <c r="J96" s="37"/>
      <c r="K96" s="37"/>
      <c r="L96" s="117"/>
      <c r="S96" s="35"/>
      <c r="T96" s="35"/>
      <c r="U96" s="35"/>
      <c r="V96" s="35"/>
      <c r="W96" s="35"/>
      <c r="X96" s="35"/>
      <c r="Y96" s="35"/>
      <c r="Z96" s="35"/>
      <c r="AA96" s="35"/>
      <c r="AB96" s="35"/>
      <c r="AC96" s="35"/>
      <c r="AD96" s="35"/>
      <c r="AE96" s="35"/>
    </row>
    <row r="97" spans="1:65" s="2" customFormat="1" ht="16.5" customHeight="1">
      <c r="A97" s="35"/>
      <c r="B97" s="36"/>
      <c r="C97" s="37"/>
      <c r="D97" s="37"/>
      <c r="E97" s="396" t="str">
        <f>E7</f>
        <v>Základní škola U Elektry</v>
      </c>
      <c r="F97" s="397"/>
      <c r="G97" s="397"/>
      <c r="H97" s="397"/>
      <c r="I97" s="116"/>
      <c r="J97" s="37"/>
      <c r="K97" s="37"/>
      <c r="L97" s="117"/>
      <c r="S97" s="35"/>
      <c r="T97" s="35"/>
      <c r="U97" s="35"/>
      <c r="V97" s="35"/>
      <c r="W97" s="35"/>
      <c r="X97" s="35"/>
      <c r="Y97" s="35"/>
      <c r="Z97" s="35"/>
      <c r="AA97" s="35"/>
      <c r="AB97" s="35"/>
      <c r="AC97" s="35"/>
      <c r="AD97" s="35"/>
      <c r="AE97" s="35"/>
    </row>
    <row r="98" spans="1:65" s="2" customFormat="1" ht="12" customHeight="1">
      <c r="A98" s="35"/>
      <c r="B98" s="36"/>
      <c r="C98" s="30" t="s">
        <v>182</v>
      </c>
      <c r="D98" s="37"/>
      <c r="E98" s="37"/>
      <c r="F98" s="37"/>
      <c r="G98" s="37"/>
      <c r="H98" s="37"/>
      <c r="I98" s="116"/>
      <c r="J98" s="37"/>
      <c r="K98" s="37"/>
      <c r="L98" s="117"/>
      <c r="S98" s="35"/>
      <c r="T98" s="35"/>
      <c r="U98" s="35"/>
      <c r="V98" s="35"/>
      <c r="W98" s="35"/>
      <c r="X98" s="35"/>
      <c r="Y98" s="35"/>
      <c r="Z98" s="35"/>
      <c r="AA98" s="35"/>
      <c r="AB98" s="35"/>
      <c r="AC98" s="35"/>
      <c r="AD98" s="35"/>
      <c r="AE98" s="35"/>
    </row>
    <row r="99" spans="1:65" s="2" customFormat="1" ht="16.5" customHeight="1">
      <c r="A99" s="35"/>
      <c r="B99" s="36"/>
      <c r="C99" s="37"/>
      <c r="D99" s="37"/>
      <c r="E99" s="369" t="str">
        <f>E9</f>
        <v>SO 700_D.1.4.H - Elektro - slaboproud</v>
      </c>
      <c r="F99" s="398"/>
      <c r="G99" s="398"/>
      <c r="H99" s="398"/>
      <c r="I99" s="116"/>
      <c r="J99" s="37"/>
      <c r="K99" s="37"/>
      <c r="L99" s="117"/>
      <c r="S99" s="35"/>
      <c r="T99" s="35"/>
      <c r="U99" s="35"/>
      <c r="V99" s="35"/>
      <c r="W99" s="35"/>
      <c r="X99" s="35"/>
      <c r="Y99" s="35"/>
      <c r="Z99" s="35"/>
      <c r="AA99" s="35"/>
      <c r="AB99" s="35"/>
      <c r="AC99" s="35"/>
      <c r="AD99" s="35"/>
      <c r="AE99" s="35"/>
    </row>
    <row r="100" spans="1:65" s="2" customFormat="1" ht="6.95" customHeight="1">
      <c r="A100" s="35"/>
      <c r="B100" s="36"/>
      <c r="C100" s="37"/>
      <c r="D100" s="37"/>
      <c r="E100" s="37"/>
      <c r="F100" s="37"/>
      <c r="G100" s="37"/>
      <c r="H100" s="37"/>
      <c r="I100" s="116"/>
      <c r="J100" s="37"/>
      <c r="K100" s="37"/>
      <c r="L100" s="117"/>
      <c r="S100" s="35"/>
      <c r="T100" s="35"/>
      <c r="U100" s="35"/>
      <c r="V100" s="35"/>
      <c r="W100" s="35"/>
      <c r="X100" s="35"/>
      <c r="Y100" s="35"/>
      <c r="Z100" s="35"/>
      <c r="AA100" s="35"/>
      <c r="AB100" s="35"/>
      <c r="AC100" s="35"/>
      <c r="AD100" s="35"/>
      <c r="AE100" s="35"/>
    </row>
    <row r="101" spans="1:65" s="2" customFormat="1" ht="12" customHeight="1">
      <c r="A101" s="35"/>
      <c r="B101" s="36"/>
      <c r="C101" s="30" t="s">
        <v>21</v>
      </c>
      <c r="D101" s="37"/>
      <c r="E101" s="37"/>
      <c r="F101" s="28" t="str">
        <f>F12</f>
        <v>Praha 9, k.ú. Vysočany</v>
      </c>
      <c r="G101" s="37"/>
      <c r="H101" s="37"/>
      <c r="I101" s="118" t="s">
        <v>23</v>
      </c>
      <c r="J101" s="60" t="str">
        <f>IF(J12="","",J12)</f>
        <v>10. 2. 2020</v>
      </c>
      <c r="K101" s="37"/>
      <c r="L101" s="117"/>
      <c r="S101" s="35"/>
      <c r="T101" s="35"/>
      <c r="U101" s="35"/>
      <c r="V101" s="35"/>
      <c r="W101" s="35"/>
      <c r="X101" s="35"/>
      <c r="Y101" s="35"/>
      <c r="Z101" s="35"/>
      <c r="AA101" s="35"/>
      <c r="AB101" s="35"/>
      <c r="AC101" s="35"/>
      <c r="AD101" s="35"/>
      <c r="AE101" s="35"/>
    </row>
    <row r="102" spans="1:65" s="2" customFormat="1" ht="6.95" customHeight="1">
      <c r="A102" s="35"/>
      <c r="B102" s="36"/>
      <c r="C102" s="37"/>
      <c r="D102" s="37"/>
      <c r="E102" s="37"/>
      <c r="F102" s="37"/>
      <c r="G102" s="37"/>
      <c r="H102" s="37"/>
      <c r="I102" s="116"/>
      <c r="J102" s="37"/>
      <c r="K102" s="37"/>
      <c r="L102" s="117"/>
      <c r="S102" s="35"/>
      <c r="T102" s="35"/>
      <c r="U102" s="35"/>
      <c r="V102" s="35"/>
      <c r="W102" s="35"/>
      <c r="X102" s="35"/>
      <c r="Y102" s="35"/>
      <c r="Z102" s="35"/>
      <c r="AA102" s="35"/>
      <c r="AB102" s="35"/>
      <c r="AC102" s="35"/>
      <c r="AD102" s="35"/>
      <c r="AE102" s="35"/>
    </row>
    <row r="103" spans="1:65" s="2" customFormat="1" ht="25.7" customHeight="1">
      <c r="A103" s="35"/>
      <c r="B103" s="36"/>
      <c r="C103" s="30" t="s">
        <v>25</v>
      </c>
      <c r="D103" s="37"/>
      <c r="E103" s="37"/>
      <c r="F103" s="28" t="str">
        <f>E15</f>
        <v>Městská část Praha 9</v>
      </c>
      <c r="G103" s="37"/>
      <c r="H103" s="37"/>
      <c r="I103" s="118" t="s">
        <v>31</v>
      </c>
      <c r="J103" s="33" t="str">
        <f>E21</f>
        <v>BOMART spol. s r.o.</v>
      </c>
      <c r="K103" s="37"/>
      <c r="L103" s="117"/>
      <c r="S103" s="35"/>
      <c r="T103" s="35"/>
      <c r="U103" s="35"/>
      <c r="V103" s="35"/>
      <c r="W103" s="35"/>
      <c r="X103" s="35"/>
      <c r="Y103" s="35"/>
      <c r="Z103" s="35"/>
      <c r="AA103" s="35"/>
      <c r="AB103" s="35"/>
      <c r="AC103" s="35"/>
      <c r="AD103" s="35"/>
      <c r="AE103" s="35"/>
    </row>
    <row r="104" spans="1:65" s="2" customFormat="1" ht="15.2" customHeight="1">
      <c r="A104" s="35"/>
      <c r="B104" s="36"/>
      <c r="C104" s="30" t="s">
        <v>29</v>
      </c>
      <c r="D104" s="37"/>
      <c r="E104" s="37"/>
      <c r="F104" s="28" t="str">
        <f>IF(E18="","",E18)</f>
        <v>Vyplň údaj</v>
      </c>
      <c r="G104" s="37"/>
      <c r="H104" s="37"/>
      <c r="I104" s="118" t="s">
        <v>34</v>
      </c>
      <c r="J104" s="33" t="str">
        <f>E24</f>
        <v xml:space="preserve"> </v>
      </c>
      <c r="K104" s="37"/>
      <c r="L104" s="117"/>
      <c r="S104" s="35"/>
      <c r="T104" s="35"/>
      <c r="U104" s="35"/>
      <c r="V104" s="35"/>
      <c r="W104" s="35"/>
      <c r="X104" s="35"/>
      <c r="Y104" s="35"/>
      <c r="Z104" s="35"/>
      <c r="AA104" s="35"/>
      <c r="AB104" s="35"/>
      <c r="AC104" s="35"/>
      <c r="AD104" s="35"/>
      <c r="AE104" s="35"/>
    </row>
    <row r="105" spans="1:65" s="2" customFormat="1" ht="10.35" customHeight="1">
      <c r="A105" s="35"/>
      <c r="B105" s="36"/>
      <c r="C105" s="37"/>
      <c r="D105" s="37"/>
      <c r="E105" s="37"/>
      <c r="F105" s="37"/>
      <c r="G105" s="37"/>
      <c r="H105" s="37"/>
      <c r="I105" s="116"/>
      <c r="J105" s="37"/>
      <c r="K105" s="37"/>
      <c r="L105" s="117"/>
      <c r="S105" s="35"/>
      <c r="T105" s="35"/>
      <c r="U105" s="35"/>
      <c r="V105" s="35"/>
      <c r="W105" s="35"/>
      <c r="X105" s="35"/>
      <c r="Y105" s="35"/>
      <c r="Z105" s="35"/>
      <c r="AA105" s="35"/>
      <c r="AB105" s="35"/>
      <c r="AC105" s="35"/>
      <c r="AD105" s="35"/>
      <c r="AE105" s="35"/>
    </row>
    <row r="106" spans="1:65" s="11" customFormat="1" ht="29.25" customHeight="1">
      <c r="A106" s="165"/>
      <c r="B106" s="166"/>
      <c r="C106" s="167" t="s">
        <v>192</v>
      </c>
      <c r="D106" s="168" t="s">
        <v>57</v>
      </c>
      <c r="E106" s="168" t="s">
        <v>53</v>
      </c>
      <c r="F106" s="168" t="s">
        <v>54</v>
      </c>
      <c r="G106" s="168" t="s">
        <v>193</v>
      </c>
      <c r="H106" s="168" t="s">
        <v>194</v>
      </c>
      <c r="I106" s="169" t="s">
        <v>195</v>
      </c>
      <c r="J106" s="168" t="s">
        <v>186</v>
      </c>
      <c r="K106" s="170" t="s">
        <v>196</v>
      </c>
      <c r="L106" s="171"/>
      <c r="M106" s="69" t="s">
        <v>19</v>
      </c>
      <c r="N106" s="70" t="s">
        <v>42</v>
      </c>
      <c r="O106" s="70" t="s">
        <v>197</v>
      </c>
      <c r="P106" s="70" t="s">
        <v>198</v>
      </c>
      <c r="Q106" s="70" t="s">
        <v>199</v>
      </c>
      <c r="R106" s="70" t="s">
        <v>200</v>
      </c>
      <c r="S106" s="70" t="s">
        <v>201</v>
      </c>
      <c r="T106" s="71" t="s">
        <v>202</v>
      </c>
      <c r="U106" s="165"/>
      <c r="V106" s="165"/>
      <c r="W106" s="165"/>
      <c r="X106" s="165"/>
      <c r="Y106" s="165"/>
      <c r="Z106" s="165"/>
      <c r="AA106" s="165"/>
      <c r="AB106" s="165"/>
      <c r="AC106" s="165"/>
      <c r="AD106" s="165"/>
      <c r="AE106" s="165"/>
    </row>
    <row r="107" spans="1:65" s="2" customFormat="1" ht="22.9" customHeight="1">
      <c r="A107" s="35"/>
      <c r="B107" s="36"/>
      <c r="C107" s="76" t="s">
        <v>203</v>
      </c>
      <c r="D107" s="37"/>
      <c r="E107" s="37"/>
      <c r="F107" s="37"/>
      <c r="G107" s="37"/>
      <c r="H107" s="37"/>
      <c r="I107" s="116"/>
      <c r="J107" s="172">
        <f>BK107</f>
        <v>0</v>
      </c>
      <c r="K107" s="37"/>
      <c r="L107" s="40"/>
      <c r="M107" s="72"/>
      <c r="N107" s="173"/>
      <c r="O107" s="73"/>
      <c r="P107" s="174">
        <f>P108</f>
        <v>0</v>
      </c>
      <c r="Q107" s="73"/>
      <c r="R107" s="174">
        <f>R108</f>
        <v>0</v>
      </c>
      <c r="S107" s="73"/>
      <c r="T107" s="175">
        <f>T108</f>
        <v>0</v>
      </c>
      <c r="U107" s="35"/>
      <c r="V107" s="35"/>
      <c r="W107" s="35"/>
      <c r="X107" s="35"/>
      <c r="Y107" s="35"/>
      <c r="Z107" s="35"/>
      <c r="AA107" s="35"/>
      <c r="AB107" s="35"/>
      <c r="AC107" s="35"/>
      <c r="AD107" s="35"/>
      <c r="AE107" s="35"/>
      <c r="AT107" s="18" t="s">
        <v>71</v>
      </c>
      <c r="AU107" s="18" t="s">
        <v>187</v>
      </c>
      <c r="BK107" s="176">
        <f>BK108</f>
        <v>0</v>
      </c>
    </row>
    <row r="108" spans="1:65" s="12" customFormat="1" ht="25.9" customHeight="1">
      <c r="B108" s="177"/>
      <c r="C108" s="178"/>
      <c r="D108" s="179" t="s">
        <v>71</v>
      </c>
      <c r="E108" s="180" t="s">
        <v>846</v>
      </c>
      <c r="F108" s="180" t="s">
        <v>7116</v>
      </c>
      <c r="G108" s="178"/>
      <c r="H108" s="178"/>
      <c r="I108" s="181"/>
      <c r="J108" s="182">
        <f>BK108</f>
        <v>0</v>
      </c>
      <c r="K108" s="178"/>
      <c r="L108" s="183"/>
      <c r="M108" s="184"/>
      <c r="N108" s="185"/>
      <c r="O108" s="185"/>
      <c r="P108" s="186">
        <f>P109+P147+P342+P365+P433+P481+P493+P573+P586+P610</f>
        <v>0</v>
      </c>
      <c r="Q108" s="185"/>
      <c r="R108" s="186">
        <f>R109+R147+R342+R365+R433+R481+R493+R573+R586+R610</f>
        <v>0</v>
      </c>
      <c r="S108" s="185"/>
      <c r="T108" s="187">
        <f>T109+T147+T342+T365+T433+T481+T493+T573+T586+T610</f>
        <v>0</v>
      </c>
      <c r="AR108" s="188" t="s">
        <v>80</v>
      </c>
      <c r="AT108" s="189" t="s">
        <v>71</v>
      </c>
      <c r="AU108" s="189" t="s">
        <v>72</v>
      </c>
      <c r="AY108" s="188" t="s">
        <v>206</v>
      </c>
      <c r="BK108" s="190">
        <f>BK109+BK147+BK342+BK365+BK433+BK481+BK493+BK573+BK586+BK610</f>
        <v>0</v>
      </c>
    </row>
    <row r="109" spans="1:65" s="12" customFormat="1" ht="22.9" customHeight="1">
      <c r="B109" s="177"/>
      <c r="C109" s="178"/>
      <c r="D109" s="179" t="s">
        <v>71</v>
      </c>
      <c r="E109" s="191" t="s">
        <v>848</v>
      </c>
      <c r="F109" s="191" t="s">
        <v>7117</v>
      </c>
      <c r="G109" s="178"/>
      <c r="H109" s="178"/>
      <c r="I109" s="181"/>
      <c r="J109" s="192">
        <f>BK109</f>
        <v>0</v>
      </c>
      <c r="K109" s="178"/>
      <c r="L109" s="183"/>
      <c r="M109" s="184"/>
      <c r="N109" s="185"/>
      <c r="O109" s="185"/>
      <c r="P109" s="186">
        <f>SUM(P110:P146)</f>
        <v>0</v>
      </c>
      <c r="Q109" s="185"/>
      <c r="R109" s="186">
        <f>SUM(R110:R146)</f>
        <v>0</v>
      </c>
      <c r="S109" s="185"/>
      <c r="T109" s="187">
        <f>SUM(T110:T146)</f>
        <v>0</v>
      </c>
      <c r="AR109" s="188" t="s">
        <v>80</v>
      </c>
      <c r="AT109" s="189" t="s">
        <v>71</v>
      </c>
      <c r="AU109" s="189" t="s">
        <v>80</v>
      </c>
      <c r="AY109" s="188" t="s">
        <v>206</v>
      </c>
      <c r="BK109" s="190">
        <f>SUM(BK110:BK146)</f>
        <v>0</v>
      </c>
    </row>
    <row r="110" spans="1:65" s="2" customFormat="1" ht="16.5" customHeight="1">
      <c r="A110" s="35"/>
      <c r="B110" s="36"/>
      <c r="C110" s="193" t="s">
        <v>72</v>
      </c>
      <c r="D110" s="193" t="s">
        <v>208</v>
      </c>
      <c r="E110" s="194" t="s">
        <v>7118</v>
      </c>
      <c r="F110" s="195" t="s">
        <v>7119</v>
      </c>
      <c r="G110" s="196" t="s">
        <v>862</v>
      </c>
      <c r="H110" s="197">
        <v>1</v>
      </c>
      <c r="I110" s="198"/>
      <c r="J110" s="199">
        <f t="shared" ref="J110:J124" si="0">ROUND(I110*H110,2)</f>
        <v>0</v>
      </c>
      <c r="K110" s="195" t="s">
        <v>19</v>
      </c>
      <c r="L110" s="40"/>
      <c r="M110" s="200" t="s">
        <v>19</v>
      </c>
      <c r="N110" s="201" t="s">
        <v>43</v>
      </c>
      <c r="O110" s="65"/>
      <c r="P110" s="202">
        <f t="shared" ref="P110:P124" si="1">O110*H110</f>
        <v>0</v>
      </c>
      <c r="Q110" s="202">
        <v>0</v>
      </c>
      <c r="R110" s="202">
        <f t="shared" ref="R110:R124" si="2">Q110*H110</f>
        <v>0</v>
      </c>
      <c r="S110" s="202">
        <v>0</v>
      </c>
      <c r="T110" s="203">
        <f t="shared" ref="T110:T124" si="3">S110*H110</f>
        <v>0</v>
      </c>
      <c r="U110" s="35"/>
      <c r="V110" s="35"/>
      <c r="W110" s="35"/>
      <c r="X110" s="35"/>
      <c r="Y110" s="35"/>
      <c r="Z110" s="35"/>
      <c r="AA110" s="35"/>
      <c r="AB110" s="35"/>
      <c r="AC110" s="35"/>
      <c r="AD110" s="35"/>
      <c r="AE110" s="35"/>
      <c r="AR110" s="204" t="s">
        <v>212</v>
      </c>
      <c r="AT110" s="204" t="s">
        <v>208</v>
      </c>
      <c r="AU110" s="204" t="s">
        <v>82</v>
      </c>
      <c r="AY110" s="18" t="s">
        <v>206</v>
      </c>
      <c r="BE110" s="205">
        <f t="shared" ref="BE110:BE124" si="4">IF(N110="základní",J110,0)</f>
        <v>0</v>
      </c>
      <c r="BF110" s="205">
        <f t="shared" ref="BF110:BF124" si="5">IF(N110="snížená",J110,0)</f>
        <v>0</v>
      </c>
      <c r="BG110" s="205">
        <f t="shared" ref="BG110:BG124" si="6">IF(N110="zákl. přenesená",J110,0)</f>
        <v>0</v>
      </c>
      <c r="BH110" s="205">
        <f t="shared" ref="BH110:BH124" si="7">IF(N110="sníž. přenesená",J110,0)</f>
        <v>0</v>
      </c>
      <c r="BI110" s="205">
        <f t="shared" ref="BI110:BI124" si="8">IF(N110="nulová",J110,0)</f>
        <v>0</v>
      </c>
      <c r="BJ110" s="18" t="s">
        <v>80</v>
      </c>
      <c r="BK110" s="205">
        <f t="shared" ref="BK110:BK124" si="9">ROUND(I110*H110,2)</f>
        <v>0</v>
      </c>
      <c r="BL110" s="18" t="s">
        <v>212</v>
      </c>
      <c r="BM110" s="204" t="s">
        <v>82</v>
      </c>
    </row>
    <row r="111" spans="1:65" s="2" customFormat="1" ht="16.5" customHeight="1">
      <c r="A111" s="35"/>
      <c r="B111" s="36"/>
      <c r="C111" s="193" t="s">
        <v>72</v>
      </c>
      <c r="D111" s="193" t="s">
        <v>208</v>
      </c>
      <c r="E111" s="194" t="s">
        <v>7120</v>
      </c>
      <c r="F111" s="195" t="s">
        <v>7121</v>
      </c>
      <c r="G111" s="196" t="s">
        <v>862</v>
      </c>
      <c r="H111" s="197">
        <v>1</v>
      </c>
      <c r="I111" s="198"/>
      <c r="J111" s="199">
        <f t="shared" si="0"/>
        <v>0</v>
      </c>
      <c r="K111" s="195" t="s">
        <v>19</v>
      </c>
      <c r="L111" s="40"/>
      <c r="M111" s="200" t="s">
        <v>19</v>
      </c>
      <c r="N111" s="201" t="s">
        <v>43</v>
      </c>
      <c r="O111" s="65"/>
      <c r="P111" s="202">
        <f t="shared" si="1"/>
        <v>0</v>
      </c>
      <c r="Q111" s="202">
        <v>0</v>
      </c>
      <c r="R111" s="202">
        <f t="shared" si="2"/>
        <v>0</v>
      </c>
      <c r="S111" s="202">
        <v>0</v>
      </c>
      <c r="T111" s="203">
        <f t="shared" si="3"/>
        <v>0</v>
      </c>
      <c r="U111" s="35"/>
      <c r="V111" s="35"/>
      <c r="W111" s="35"/>
      <c r="X111" s="35"/>
      <c r="Y111" s="35"/>
      <c r="Z111" s="35"/>
      <c r="AA111" s="35"/>
      <c r="AB111" s="35"/>
      <c r="AC111" s="35"/>
      <c r="AD111" s="35"/>
      <c r="AE111" s="35"/>
      <c r="AR111" s="204" t="s">
        <v>212</v>
      </c>
      <c r="AT111" s="204" t="s">
        <v>208</v>
      </c>
      <c r="AU111" s="204" t="s">
        <v>82</v>
      </c>
      <c r="AY111" s="18" t="s">
        <v>206</v>
      </c>
      <c r="BE111" s="205">
        <f t="shared" si="4"/>
        <v>0</v>
      </c>
      <c r="BF111" s="205">
        <f t="shared" si="5"/>
        <v>0</v>
      </c>
      <c r="BG111" s="205">
        <f t="shared" si="6"/>
        <v>0</v>
      </c>
      <c r="BH111" s="205">
        <f t="shared" si="7"/>
        <v>0</v>
      </c>
      <c r="BI111" s="205">
        <f t="shared" si="8"/>
        <v>0</v>
      </c>
      <c r="BJ111" s="18" t="s">
        <v>80</v>
      </c>
      <c r="BK111" s="205">
        <f t="shared" si="9"/>
        <v>0</v>
      </c>
      <c r="BL111" s="18" t="s">
        <v>212</v>
      </c>
      <c r="BM111" s="204" t="s">
        <v>212</v>
      </c>
    </row>
    <row r="112" spans="1:65" s="2" customFormat="1" ht="16.5" customHeight="1">
      <c r="A112" s="35"/>
      <c r="B112" s="36"/>
      <c r="C112" s="193" t="s">
        <v>72</v>
      </c>
      <c r="D112" s="193" t="s">
        <v>208</v>
      </c>
      <c r="E112" s="194" t="s">
        <v>7122</v>
      </c>
      <c r="F112" s="195" t="s">
        <v>7123</v>
      </c>
      <c r="G112" s="196" t="s">
        <v>862</v>
      </c>
      <c r="H112" s="197">
        <v>1</v>
      </c>
      <c r="I112" s="198"/>
      <c r="J112" s="199">
        <f t="shared" si="0"/>
        <v>0</v>
      </c>
      <c r="K112" s="195" t="s">
        <v>19</v>
      </c>
      <c r="L112" s="40"/>
      <c r="M112" s="200" t="s">
        <v>19</v>
      </c>
      <c r="N112" s="201" t="s">
        <v>43</v>
      </c>
      <c r="O112" s="65"/>
      <c r="P112" s="202">
        <f t="shared" si="1"/>
        <v>0</v>
      </c>
      <c r="Q112" s="202">
        <v>0</v>
      </c>
      <c r="R112" s="202">
        <f t="shared" si="2"/>
        <v>0</v>
      </c>
      <c r="S112" s="202">
        <v>0</v>
      </c>
      <c r="T112" s="203">
        <f t="shared" si="3"/>
        <v>0</v>
      </c>
      <c r="U112" s="35"/>
      <c r="V112" s="35"/>
      <c r="W112" s="35"/>
      <c r="X112" s="35"/>
      <c r="Y112" s="35"/>
      <c r="Z112" s="35"/>
      <c r="AA112" s="35"/>
      <c r="AB112" s="35"/>
      <c r="AC112" s="35"/>
      <c r="AD112" s="35"/>
      <c r="AE112" s="35"/>
      <c r="AR112" s="204" t="s">
        <v>212</v>
      </c>
      <c r="AT112" s="204" t="s">
        <v>208</v>
      </c>
      <c r="AU112" s="204" t="s">
        <v>82</v>
      </c>
      <c r="AY112" s="18" t="s">
        <v>206</v>
      </c>
      <c r="BE112" s="205">
        <f t="shared" si="4"/>
        <v>0</v>
      </c>
      <c r="BF112" s="205">
        <f t="shared" si="5"/>
        <v>0</v>
      </c>
      <c r="BG112" s="205">
        <f t="shared" si="6"/>
        <v>0</v>
      </c>
      <c r="BH112" s="205">
        <f t="shared" si="7"/>
        <v>0</v>
      </c>
      <c r="BI112" s="205">
        <f t="shared" si="8"/>
        <v>0</v>
      </c>
      <c r="BJ112" s="18" t="s">
        <v>80</v>
      </c>
      <c r="BK112" s="205">
        <f t="shared" si="9"/>
        <v>0</v>
      </c>
      <c r="BL112" s="18" t="s">
        <v>212</v>
      </c>
      <c r="BM112" s="204" t="s">
        <v>231</v>
      </c>
    </row>
    <row r="113" spans="1:65" s="2" customFormat="1" ht="16.5" customHeight="1">
      <c r="A113" s="35"/>
      <c r="B113" s="36"/>
      <c r="C113" s="193" t="s">
        <v>72</v>
      </c>
      <c r="D113" s="193" t="s">
        <v>208</v>
      </c>
      <c r="E113" s="194" t="s">
        <v>7124</v>
      </c>
      <c r="F113" s="195" t="s">
        <v>7125</v>
      </c>
      <c r="G113" s="196" t="s">
        <v>862</v>
      </c>
      <c r="H113" s="197">
        <v>1</v>
      </c>
      <c r="I113" s="198"/>
      <c r="J113" s="199">
        <f t="shared" si="0"/>
        <v>0</v>
      </c>
      <c r="K113" s="195" t="s">
        <v>19</v>
      </c>
      <c r="L113" s="40"/>
      <c r="M113" s="200" t="s">
        <v>19</v>
      </c>
      <c r="N113" s="201" t="s">
        <v>43</v>
      </c>
      <c r="O113" s="65"/>
      <c r="P113" s="202">
        <f t="shared" si="1"/>
        <v>0</v>
      </c>
      <c r="Q113" s="202">
        <v>0</v>
      </c>
      <c r="R113" s="202">
        <f t="shared" si="2"/>
        <v>0</v>
      </c>
      <c r="S113" s="202">
        <v>0</v>
      </c>
      <c r="T113" s="203">
        <f t="shared" si="3"/>
        <v>0</v>
      </c>
      <c r="U113" s="35"/>
      <c r="V113" s="35"/>
      <c r="W113" s="35"/>
      <c r="X113" s="35"/>
      <c r="Y113" s="35"/>
      <c r="Z113" s="35"/>
      <c r="AA113" s="35"/>
      <c r="AB113" s="35"/>
      <c r="AC113" s="35"/>
      <c r="AD113" s="35"/>
      <c r="AE113" s="35"/>
      <c r="AR113" s="204" t="s">
        <v>212</v>
      </c>
      <c r="AT113" s="204" t="s">
        <v>208</v>
      </c>
      <c r="AU113" s="204" t="s">
        <v>82</v>
      </c>
      <c r="AY113" s="18" t="s">
        <v>206</v>
      </c>
      <c r="BE113" s="205">
        <f t="shared" si="4"/>
        <v>0</v>
      </c>
      <c r="BF113" s="205">
        <f t="shared" si="5"/>
        <v>0</v>
      </c>
      <c r="BG113" s="205">
        <f t="shared" si="6"/>
        <v>0</v>
      </c>
      <c r="BH113" s="205">
        <f t="shared" si="7"/>
        <v>0</v>
      </c>
      <c r="BI113" s="205">
        <f t="shared" si="8"/>
        <v>0</v>
      </c>
      <c r="BJ113" s="18" t="s">
        <v>80</v>
      </c>
      <c r="BK113" s="205">
        <f t="shared" si="9"/>
        <v>0</v>
      </c>
      <c r="BL113" s="18" t="s">
        <v>212</v>
      </c>
      <c r="BM113" s="204" t="s">
        <v>239</v>
      </c>
    </row>
    <row r="114" spans="1:65" s="2" customFormat="1" ht="16.5" customHeight="1">
      <c r="A114" s="35"/>
      <c r="B114" s="36"/>
      <c r="C114" s="193" t="s">
        <v>72</v>
      </c>
      <c r="D114" s="193" t="s">
        <v>208</v>
      </c>
      <c r="E114" s="194" t="s">
        <v>7126</v>
      </c>
      <c r="F114" s="195" t="s">
        <v>7127</v>
      </c>
      <c r="G114" s="196" t="s">
        <v>862</v>
      </c>
      <c r="H114" s="197">
        <v>2</v>
      </c>
      <c r="I114" s="198"/>
      <c r="J114" s="199">
        <f t="shared" si="0"/>
        <v>0</v>
      </c>
      <c r="K114" s="195" t="s">
        <v>19</v>
      </c>
      <c r="L114" s="40"/>
      <c r="M114" s="200" t="s">
        <v>19</v>
      </c>
      <c r="N114" s="201" t="s">
        <v>43</v>
      </c>
      <c r="O114" s="65"/>
      <c r="P114" s="202">
        <f t="shared" si="1"/>
        <v>0</v>
      </c>
      <c r="Q114" s="202">
        <v>0</v>
      </c>
      <c r="R114" s="202">
        <f t="shared" si="2"/>
        <v>0</v>
      </c>
      <c r="S114" s="202">
        <v>0</v>
      </c>
      <c r="T114" s="203">
        <f t="shared" si="3"/>
        <v>0</v>
      </c>
      <c r="U114" s="35"/>
      <c r="V114" s="35"/>
      <c r="W114" s="35"/>
      <c r="X114" s="35"/>
      <c r="Y114" s="35"/>
      <c r="Z114" s="35"/>
      <c r="AA114" s="35"/>
      <c r="AB114" s="35"/>
      <c r="AC114" s="35"/>
      <c r="AD114" s="35"/>
      <c r="AE114" s="35"/>
      <c r="AR114" s="204" t="s">
        <v>212</v>
      </c>
      <c r="AT114" s="204" t="s">
        <v>208</v>
      </c>
      <c r="AU114" s="204" t="s">
        <v>82</v>
      </c>
      <c r="AY114" s="18" t="s">
        <v>206</v>
      </c>
      <c r="BE114" s="205">
        <f t="shared" si="4"/>
        <v>0</v>
      </c>
      <c r="BF114" s="205">
        <f t="shared" si="5"/>
        <v>0</v>
      </c>
      <c r="BG114" s="205">
        <f t="shared" si="6"/>
        <v>0</v>
      </c>
      <c r="BH114" s="205">
        <f t="shared" si="7"/>
        <v>0</v>
      </c>
      <c r="BI114" s="205">
        <f t="shared" si="8"/>
        <v>0</v>
      </c>
      <c r="BJ114" s="18" t="s">
        <v>80</v>
      </c>
      <c r="BK114" s="205">
        <f t="shared" si="9"/>
        <v>0</v>
      </c>
      <c r="BL114" s="18" t="s">
        <v>212</v>
      </c>
      <c r="BM114" s="204" t="s">
        <v>248</v>
      </c>
    </row>
    <row r="115" spans="1:65" s="2" customFormat="1" ht="16.5" customHeight="1">
      <c r="A115" s="35"/>
      <c r="B115" s="36"/>
      <c r="C115" s="193" t="s">
        <v>72</v>
      </c>
      <c r="D115" s="193" t="s">
        <v>208</v>
      </c>
      <c r="E115" s="194" t="s">
        <v>7128</v>
      </c>
      <c r="F115" s="195" t="s">
        <v>7129</v>
      </c>
      <c r="G115" s="196" t="s">
        <v>862</v>
      </c>
      <c r="H115" s="197">
        <v>1</v>
      </c>
      <c r="I115" s="198"/>
      <c r="J115" s="199">
        <f t="shared" si="0"/>
        <v>0</v>
      </c>
      <c r="K115" s="195" t="s">
        <v>19</v>
      </c>
      <c r="L115" s="40"/>
      <c r="M115" s="200" t="s">
        <v>19</v>
      </c>
      <c r="N115" s="201" t="s">
        <v>43</v>
      </c>
      <c r="O115" s="65"/>
      <c r="P115" s="202">
        <f t="shared" si="1"/>
        <v>0</v>
      </c>
      <c r="Q115" s="202">
        <v>0</v>
      </c>
      <c r="R115" s="202">
        <f t="shared" si="2"/>
        <v>0</v>
      </c>
      <c r="S115" s="202">
        <v>0</v>
      </c>
      <c r="T115" s="203">
        <f t="shared" si="3"/>
        <v>0</v>
      </c>
      <c r="U115" s="35"/>
      <c r="V115" s="35"/>
      <c r="W115" s="35"/>
      <c r="X115" s="35"/>
      <c r="Y115" s="35"/>
      <c r="Z115" s="35"/>
      <c r="AA115" s="35"/>
      <c r="AB115" s="35"/>
      <c r="AC115" s="35"/>
      <c r="AD115" s="35"/>
      <c r="AE115" s="35"/>
      <c r="AR115" s="204" t="s">
        <v>212</v>
      </c>
      <c r="AT115" s="204" t="s">
        <v>208</v>
      </c>
      <c r="AU115" s="204" t="s">
        <v>82</v>
      </c>
      <c r="AY115" s="18" t="s">
        <v>206</v>
      </c>
      <c r="BE115" s="205">
        <f t="shared" si="4"/>
        <v>0</v>
      </c>
      <c r="BF115" s="205">
        <f t="shared" si="5"/>
        <v>0</v>
      </c>
      <c r="BG115" s="205">
        <f t="shared" si="6"/>
        <v>0</v>
      </c>
      <c r="BH115" s="205">
        <f t="shared" si="7"/>
        <v>0</v>
      </c>
      <c r="BI115" s="205">
        <f t="shared" si="8"/>
        <v>0</v>
      </c>
      <c r="BJ115" s="18" t="s">
        <v>80</v>
      </c>
      <c r="BK115" s="205">
        <f t="shared" si="9"/>
        <v>0</v>
      </c>
      <c r="BL115" s="18" t="s">
        <v>212</v>
      </c>
      <c r="BM115" s="204" t="s">
        <v>257</v>
      </c>
    </row>
    <row r="116" spans="1:65" s="2" customFormat="1" ht="16.5" customHeight="1">
      <c r="A116" s="35"/>
      <c r="B116" s="36"/>
      <c r="C116" s="193" t="s">
        <v>72</v>
      </c>
      <c r="D116" s="193" t="s">
        <v>208</v>
      </c>
      <c r="E116" s="194" t="s">
        <v>7130</v>
      </c>
      <c r="F116" s="195" t="s">
        <v>7131</v>
      </c>
      <c r="G116" s="196" t="s">
        <v>862</v>
      </c>
      <c r="H116" s="197">
        <v>1</v>
      </c>
      <c r="I116" s="198"/>
      <c r="J116" s="199">
        <f t="shared" si="0"/>
        <v>0</v>
      </c>
      <c r="K116" s="195" t="s">
        <v>19</v>
      </c>
      <c r="L116" s="40"/>
      <c r="M116" s="200" t="s">
        <v>19</v>
      </c>
      <c r="N116" s="201" t="s">
        <v>43</v>
      </c>
      <c r="O116" s="65"/>
      <c r="P116" s="202">
        <f t="shared" si="1"/>
        <v>0</v>
      </c>
      <c r="Q116" s="202">
        <v>0</v>
      </c>
      <c r="R116" s="202">
        <f t="shared" si="2"/>
        <v>0</v>
      </c>
      <c r="S116" s="202">
        <v>0</v>
      </c>
      <c r="T116" s="203">
        <f t="shared" si="3"/>
        <v>0</v>
      </c>
      <c r="U116" s="35"/>
      <c r="V116" s="35"/>
      <c r="W116" s="35"/>
      <c r="X116" s="35"/>
      <c r="Y116" s="35"/>
      <c r="Z116" s="35"/>
      <c r="AA116" s="35"/>
      <c r="AB116" s="35"/>
      <c r="AC116" s="35"/>
      <c r="AD116" s="35"/>
      <c r="AE116" s="35"/>
      <c r="AR116" s="204" t="s">
        <v>212</v>
      </c>
      <c r="AT116" s="204" t="s">
        <v>208</v>
      </c>
      <c r="AU116" s="204" t="s">
        <v>82</v>
      </c>
      <c r="AY116" s="18" t="s">
        <v>206</v>
      </c>
      <c r="BE116" s="205">
        <f t="shared" si="4"/>
        <v>0</v>
      </c>
      <c r="BF116" s="205">
        <f t="shared" si="5"/>
        <v>0</v>
      </c>
      <c r="BG116" s="205">
        <f t="shared" si="6"/>
        <v>0</v>
      </c>
      <c r="BH116" s="205">
        <f t="shared" si="7"/>
        <v>0</v>
      </c>
      <c r="BI116" s="205">
        <f t="shared" si="8"/>
        <v>0</v>
      </c>
      <c r="BJ116" s="18" t="s">
        <v>80</v>
      </c>
      <c r="BK116" s="205">
        <f t="shared" si="9"/>
        <v>0</v>
      </c>
      <c r="BL116" s="18" t="s">
        <v>212</v>
      </c>
      <c r="BM116" s="204" t="s">
        <v>266</v>
      </c>
    </row>
    <row r="117" spans="1:65" s="2" customFormat="1" ht="16.5" customHeight="1">
      <c r="A117" s="35"/>
      <c r="B117" s="36"/>
      <c r="C117" s="193" t="s">
        <v>72</v>
      </c>
      <c r="D117" s="193" t="s">
        <v>208</v>
      </c>
      <c r="E117" s="194" t="s">
        <v>7132</v>
      </c>
      <c r="F117" s="195" t="s">
        <v>7133</v>
      </c>
      <c r="G117" s="196" t="s">
        <v>862</v>
      </c>
      <c r="H117" s="197">
        <v>1</v>
      </c>
      <c r="I117" s="198"/>
      <c r="J117" s="199">
        <f t="shared" si="0"/>
        <v>0</v>
      </c>
      <c r="K117" s="195" t="s">
        <v>19</v>
      </c>
      <c r="L117" s="40"/>
      <c r="M117" s="200" t="s">
        <v>19</v>
      </c>
      <c r="N117" s="201" t="s">
        <v>43</v>
      </c>
      <c r="O117" s="65"/>
      <c r="P117" s="202">
        <f t="shared" si="1"/>
        <v>0</v>
      </c>
      <c r="Q117" s="202">
        <v>0</v>
      </c>
      <c r="R117" s="202">
        <f t="shared" si="2"/>
        <v>0</v>
      </c>
      <c r="S117" s="202">
        <v>0</v>
      </c>
      <c r="T117" s="203">
        <f t="shared" si="3"/>
        <v>0</v>
      </c>
      <c r="U117" s="35"/>
      <c r="V117" s="35"/>
      <c r="W117" s="35"/>
      <c r="X117" s="35"/>
      <c r="Y117" s="35"/>
      <c r="Z117" s="35"/>
      <c r="AA117" s="35"/>
      <c r="AB117" s="35"/>
      <c r="AC117" s="35"/>
      <c r="AD117" s="35"/>
      <c r="AE117" s="35"/>
      <c r="AR117" s="204" t="s">
        <v>212</v>
      </c>
      <c r="AT117" s="204" t="s">
        <v>208</v>
      </c>
      <c r="AU117" s="204" t="s">
        <v>82</v>
      </c>
      <c r="AY117" s="18" t="s">
        <v>206</v>
      </c>
      <c r="BE117" s="205">
        <f t="shared" si="4"/>
        <v>0</v>
      </c>
      <c r="BF117" s="205">
        <f t="shared" si="5"/>
        <v>0</v>
      </c>
      <c r="BG117" s="205">
        <f t="shared" si="6"/>
        <v>0</v>
      </c>
      <c r="BH117" s="205">
        <f t="shared" si="7"/>
        <v>0</v>
      </c>
      <c r="BI117" s="205">
        <f t="shared" si="8"/>
        <v>0</v>
      </c>
      <c r="BJ117" s="18" t="s">
        <v>80</v>
      </c>
      <c r="BK117" s="205">
        <f t="shared" si="9"/>
        <v>0</v>
      </c>
      <c r="BL117" s="18" t="s">
        <v>212</v>
      </c>
      <c r="BM117" s="204" t="s">
        <v>343</v>
      </c>
    </row>
    <row r="118" spans="1:65" s="2" customFormat="1" ht="16.5" customHeight="1">
      <c r="A118" s="35"/>
      <c r="B118" s="36"/>
      <c r="C118" s="193" t="s">
        <v>72</v>
      </c>
      <c r="D118" s="193" t="s">
        <v>208</v>
      </c>
      <c r="E118" s="194" t="s">
        <v>7134</v>
      </c>
      <c r="F118" s="195" t="s">
        <v>7135</v>
      </c>
      <c r="G118" s="196" t="s">
        <v>862</v>
      </c>
      <c r="H118" s="197">
        <v>20</v>
      </c>
      <c r="I118" s="198"/>
      <c r="J118" s="199">
        <f t="shared" si="0"/>
        <v>0</v>
      </c>
      <c r="K118" s="195" t="s">
        <v>19</v>
      </c>
      <c r="L118" s="40"/>
      <c r="M118" s="200" t="s">
        <v>19</v>
      </c>
      <c r="N118" s="201" t="s">
        <v>43</v>
      </c>
      <c r="O118" s="65"/>
      <c r="P118" s="202">
        <f t="shared" si="1"/>
        <v>0</v>
      </c>
      <c r="Q118" s="202">
        <v>0</v>
      </c>
      <c r="R118" s="202">
        <f t="shared" si="2"/>
        <v>0</v>
      </c>
      <c r="S118" s="202">
        <v>0</v>
      </c>
      <c r="T118" s="203">
        <f t="shared" si="3"/>
        <v>0</v>
      </c>
      <c r="U118" s="35"/>
      <c r="V118" s="35"/>
      <c r="W118" s="35"/>
      <c r="X118" s="35"/>
      <c r="Y118" s="35"/>
      <c r="Z118" s="35"/>
      <c r="AA118" s="35"/>
      <c r="AB118" s="35"/>
      <c r="AC118" s="35"/>
      <c r="AD118" s="35"/>
      <c r="AE118" s="35"/>
      <c r="AR118" s="204" t="s">
        <v>212</v>
      </c>
      <c r="AT118" s="204" t="s">
        <v>208</v>
      </c>
      <c r="AU118" s="204" t="s">
        <v>82</v>
      </c>
      <c r="AY118" s="18" t="s">
        <v>206</v>
      </c>
      <c r="BE118" s="205">
        <f t="shared" si="4"/>
        <v>0</v>
      </c>
      <c r="BF118" s="205">
        <f t="shared" si="5"/>
        <v>0</v>
      </c>
      <c r="BG118" s="205">
        <f t="shared" si="6"/>
        <v>0</v>
      </c>
      <c r="BH118" s="205">
        <f t="shared" si="7"/>
        <v>0</v>
      </c>
      <c r="BI118" s="205">
        <f t="shared" si="8"/>
        <v>0</v>
      </c>
      <c r="BJ118" s="18" t="s">
        <v>80</v>
      </c>
      <c r="BK118" s="205">
        <f t="shared" si="9"/>
        <v>0</v>
      </c>
      <c r="BL118" s="18" t="s">
        <v>212</v>
      </c>
      <c r="BM118" s="204" t="s">
        <v>353</v>
      </c>
    </row>
    <row r="119" spans="1:65" s="2" customFormat="1" ht="16.5" customHeight="1">
      <c r="A119" s="35"/>
      <c r="B119" s="36"/>
      <c r="C119" s="193" t="s">
        <v>72</v>
      </c>
      <c r="D119" s="193" t="s">
        <v>208</v>
      </c>
      <c r="E119" s="194" t="s">
        <v>7136</v>
      </c>
      <c r="F119" s="195" t="s">
        <v>7137</v>
      </c>
      <c r="G119" s="196" t="s">
        <v>862</v>
      </c>
      <c r="H119" s="197">
        <v>1</v>
      </c>
      <c r="I119" s="198"/>
      <c r="J119" s="199">
        <f t="shared" si="0"/>
        <v>0</v>
      </c>
      <c r="K119" s="195" t="s">
        <v>19</v>
      </c>
      <c r="L119" s="40"/>
      <c r="M119" s="200" t="s">
        <v>19</v>
      </c>
      <c r="N119" s="201" t="s">
        <v>43</v>
      </c>
      <c r="O119" s="65"/>
      <c r="P119" s="202">
        <f t="shared" si="1"/>
        <v>0</v>
      </c>
      <c r="Q119" s="202">
        <v>0</v>
      </c>
      <c r="R119" s="202">
        <f t="shared" si="2"/>
        <v>0</v>
      </c>
      <c r="S119" s="202">
        <v>0</v>
      </c>
      <c r="T119" s="203">
        <f t="shared" si="3"/>
        <v>0</v>
      </c>
      <c r="U119" s="35"/>
      <c r="V119" s="35"/>
      <c r="W119" s="35"/>
      <c r="X119" s="35"/>
      <c r="Y119" s="35"/>
      <c r="Z119" s="35"/>
      <c r="AA119" s="35"/>
      <c r="AB119" s="35"/>
      <c r="AC119" s="35"/>
      <c r="AD119" s="35"/>
      <c r="AE119" s="35"/>
      <c r="AR119" s="204" t="s">
        <v>212</v>
      </c>
      <c r="AT119" s="204" t="s">
        <v>208</v>
      </c>
      <c r="AU119" s="204" t="s">
        <v>82</v>
      </c>
      <c r="AY119" s="18" t="s">
        <v>206</v>
      </c>
      <c r="BE119" s="205">
        <f t="shared" si="4"/>
        <v>0</v>
      </c>
      <c r="BF119" s="205">
        <f t="shared" si="5"/>
        <v>0</v>
      </c>
      <c r="BG119" s="205">
        <f t="shared" si="6"/>
        <v>0</v>
      </c>
      <c r="BH119" s="205">
        <f t="shared" si="7"/>
        <v>0</v>
      </c>
      <c r="BI119" s="205">
        <f t="shared" si="8"/>
        <v>0</v>
      </c>
      <c r="BJ119" s="18" t="s">
        <v>80</v>
      </c>
      <c r="BK119" s="205">
        <f t="shared" si="9"/>
        <v>0</v>
      </c>
      <c r="BL119" s="18" t="s">
        <v>212</v>
      </c>
      <c r="BM119" s="204" t="s">
        <v>362</v>
      </c>
    </row>
    <row r="120" spans="1:65" s="2" customFormat="1" ht="16.5" customHeight="1">
      <c r="A120" s="35"/>
      <c r="B120" s="36"/>
      <c r="C120" s="193" t="s">
        <v>72</v>
      </c>
      <c r="D120" s="193" t="s">
        <v>208</v>
      </c>
      <c r="E120" s="194" t="s">
        <v>7138</v>
      </c>
      <c r="F120" s="195" t="s">
        <v>7139</v>
      </c>
      <c r="G120" s="196" t="s">
        <v>862</v>
      </c>
      <c r="H120" s="197">
        <v>8</v>
      </c>
      <c r="I120" s="198"/>
      <c r="J120" s="199">
        <f t="shared" si="0"/>
        <v>0</v>
      </c>
      <c r="K120" s="195" t="s">
        <v>19</v>
      </c>
      <c r="L120" s="40"/>
      <c r="M120" s="200" t="s">
        <v>19</v>
      </c>
      <c r="N120" s="201" t="s">
        <v>43</v>
      </c>
      <c r="O120" s="65"/>
      <c r="P120" s="202">
        <f t="shared" si="1"/>
        <v>0</v>
      </c>
      <c r="Q120" s="202">
        <v>0</v>
      </c>
      <c r="R120" s="202">
        <f t="shared" si="2"/>
        <v>0</v>
      </c>
      <c r="S120" s="202">
        <v>0</v>
      </c>
      <c r="T120" s="203">
        <f t="shared" si="3"/>
        <v>0</v>
      </c>
      <c r="U120" s="35"/>
      <c r="V120" s="35"/>
      <c r="W120" s="35"/>
      <c r="X120" s="35"/>
      <c r="Y120" s="35"/>
      <c r="Z120" s="35"/>
      <c r="AA120" s="35"/>
      <c r="AB120" s="35"/>
      <c r="AC120" s="35"/>
      <c r="AD120" s="35"/>
      <c r="AE120" s="35"/>
      <c r="AR120" s="204" t="s">
        <v>212</v>
      </c>
      <c r="AT120" s="204" t="s">
        <v>208</v>
      </c>
      <c r="AU120" s="204" t="s">
        <v>82</v>
      </c>
      <c r="AY120" s="18" t="s">
        <v>206</v>
      </c>
      <c r="BE120" s="205">
        <f t="shared" si="4"/>
        <v>0</v>
      </c>
      <c r="BF120" s="205">
        <f t="shared" si="5"/>
        <v>0</v>
      </c>
      <c r="BG120" s="205">
        <f t="shared" si="6"/>
        <v>0</v>
      </c>
      <c r="BH120" s="205">
        <f t="shared" si="7"/>
        <v>0</v>
      </c>
      <c r="BI120" s="205">
        <f t="shared" si="8"/>
        <v>0</v>
      </c>
      <c r="BJ120" s="18" t="s">
        <v>80</v>
      </c>
      <c r="BK120" s="205">
        <f t="shared" si="9"/>
        <v>0</v>
      </c>
      <c r="BL120" s="18" t="s">
        <v>212</v>
      </c>
      <c r="BM120" s="204" t="s">
        <v>371</v>
      </c>
    </row>
    <row r="121" spans="1:65" s="2" customFormat="1" ht="16.5" customHeight="1">
      <c r="A121" s="35"/>
      <c r="B121" s="36"/>
      <c r="C121" s="193" t="s">
        <v>72</v>
      </c>
      <c r="D121" s="193" t="s">
        <v>208</v>
      </c>
      <c r="E121" s="194" t="s">
        <v>7140</v>
      </c>
      <c r="F121" s="195" t="s">
        <v>7141</v>
      </c>
      <c r="G121" s="196" t="s">
        <v>862</v>
      </c>
      <c r="H121" s="197">
        <v>1</v>
      </c>
      <c r="I121" s="198"/>
      <c r="J121" s="199">
        <f t="shared" si="0"/>
        <v>0</v>
      </c>
      <c r="K121" s="195" t="s">
        <v>19</v>
      </c>
      <c r="L121" s="40"/>
      <c r="M121" s="200" t="s">
        <v>19</v>
      </c>
      <c r="N121" s="201" t="s">
        <v>43</v>
      </c>
      <c r="O121" s="65"/>
      <c r="P121" s="202">
        <f t="shared" si="1"/>
        <v>0</v>
      </c>
      <c r="Q121" s="202">
        <v>0</v>
      </c>
      <c r="R121" s="202">
        <f t="shared" si="2"/>
        <v>0</v>
      </c>
      <c r="S121" s="202">
        <v>0</v>
      </c>
      <c r="T121" s="203">
        <f t="shared" si="3"/>
        <v>0</v>
      </c>
      <c r="U121" s="35"/>
      <c r="V121" s="35"/>
      <c r="W121" s="35"/>
      <c r="X121" s="35"/>
      <c r="Y121" s="35"/>
      <c r="Z121" s="35"/>
      <c r="AA121" s="35"/>
      <c r="AB121" s="35"/>
      <c r="AC121" s="35"/>
      <c r="AD121" s="35"/>
      <c r="AE121" s="35"/>
      <c r="AR121" s="204" t="s">
        <v>212</v>
      </c>
      <c r="AT121" s="204" t="s">
        <v>208</v>
      </c>
      <c r="AU121" s="204" t="s">
        <v>82</v>
      </c>
      <c r="AY121" s="18" t="s">
        <v>206</v>
      </c>
      <c r="BE121" s="205">
        <f t="shared" si="4"/>
        <v>0</v>
      </c>
      <c r="BF121" s="205">
        <f t="shared" si="5"/>
        <v>0</v>
      </c>
      <c r="BG121" s="205">
        <f t="shared" si="6"/>
        <v>0</v>
      </c>
      <c r="BH121" s="205">
        <f t="shared" si="7"/>
        <v>0</v>
      </c>
      <c r="BI121" s="205">
        <f t="shared" si="8"/>
        <v>0</v>
      </c>
      <c r="BJ121" s="18" t="s">
        <v>80</v>
      </c>
      <c r="BK121" s="205">
        <f t="shared" si="9"/>
        <v>0</v>
      </c>
      <c r="BL121" s="18" t="s">
        <v>212</v>
      </c>
      <c r="BM121" s="204" t="s">
        <v>380</v>
      </c>
    </row>
    <row r="122" spans="1:65" s="2" customFormat="1" ht="16.5" customHeight="1">
      <c r="A122" s="35"/>
      <c r="B122" s="36"/>
      <c r="C122" s="193" t="s">
        <v>72</v>
      </c>
      <c r="D122" s="193" t="s">
        <v>208</v>
      </c>
      <c r="E122" s="194" t="s">
        <v>7142</v>
      </c>
      <c r="F122" s="195" t="s">
        <v>7143</v>
      </c>
      <c r="G122" s="196" t="s">
        <v>862</v>
      </c>
      <c r="H122" s="197">
        <v>1</v>
      </c>
      <c r="I122" s="198"/>
      <c r="J122" s="199">
        <f t="shared" si="0"/>
        <v>0</v>
      </c>
      <c r="K122" s="195" t="s">
        <v>19</v>
      </c>
      <c r="L122" s="40"/>
      <c r="M122" s="200" t="s">
        <v>19</v>
      </c>
      <c r="N122" s="201" t="s">
        <v>43</v>
      </c>
      <c r="O122" s="65"/>
      <c r="P122" s="202">
        <f t="shared" si="1"/>
        <v>0</v>
      </c>
      <c r="Q122" s="202">
        <v>0</v>
      </c>
      <c r="R122" s="202">
        <f t="shared" si="2"/>
        <v>0</v>
      </c>
      <c r="S122" s="202">
        <v>0</v>
      </c>
      <c r="T122" s="203">
        <f t="shared" si="3"/>
        <v>0</v>
      </c>
      <c r="U122" s="35"/>
      <c r="V122" s="35"/>
      <c r="W122" s="35"/>
      <c r="X122" s="35"/>
      <c r="Y122" s="35"/>
      <c r="Z122" s="35"/>
      <c r="AA122" s="35"/>
      <c r="AB122" s="35"/>
      <c r="AC122" s="35"/>
      <c r="AD122" s="35"/>
      <c r="AE122" s="35"/>
      <c r="AR122" s="204" t="s">
        <v>212</v>
      </c>
      <c r="AT122" s="204" t="s">
        <v>208</v>
      </c>
      <c r="AU122" s="204" t="s">
        <v>82</v>
      </c>
      <c r="AY122" s="18" t="s">
        <v>206</v>
      </c>
      <c r="BE122" s="205">
        <f t="shared" si="4"/>
        <v>0</v>
      </c>
      <c r="BF122" s="205">
        <f t="shared" si="5"/>
        <v>0</v>
      </c>
      <c r="BG122" s="205">
        <f t="shared" si="6"/>
        <v>0</v>
      </c>
      <c r="BH122" s="205">
        <f t="shared" si="7"/>
        <v>0</v>
      </c>
      <c r="BI122" s="205">
        <f t="shared" si="8"/>
        <v>0</v>
      </c>
      <c r="BJ122" s="18" t="s">
        <v>80</v>
      </c>
      <c r="BK122" s="205">
        <f t="shared" si="9"/>
        <v>0</v>
      </c>
      <c r="BL122" s="18" t="s">
        <v>212</v>
      </c>
      <c r="BM122" s="204" t="s">
        <v>389</v>
      </c>
    </row>
    <row r="123" spans="1:65" s="2" customFormat="1" ht="16.5" customHeight="1">
      <c r="A123" s="35"/>
      <c r="B123" s="36"/>
      <c r="C123" s="193" t="s">
        <v>72</v>
      </c>
      <c r="D123" s="193" t="s">
        <v>208</v>
      </c>
      <c r="E123" s="194" t="s">
        <v>7144</v>
      </c>
      <c r="F123" s="195" t="s">
        <v>7145</v>
      </c>
      <c r="G123" s="196" t="s">
        <v>862</v>
      </c>
      <c r="H123" s="197">
        <v>63</v>
      </c>
      <c r="I123" s="198"/>
      <c r="J123" s="199">
        <f t="shared" si="0"/>
        <v>0</v>
      </c>
      <c r="K123" s="195" t="s">
        <v>19</v>
      </c>
      <c r="L123" s="40"/>
      <c r="M123" s="200" t="s">
        <v>19</v>
      </c>
      <c r="N123" s="201" t="s">
        <v>43</v>
      </c>
      <c r="O123" s="65"/>
      <c r="P123" s="202">
        <f t="shared" si="1"/>
        <v>0</v>
      </c>
      <c r="Q123" s="202">
        <v>0</v>
      </c>
      <c r="R123" s="202">
        <f t="shared" si="2"/>
        <v>0</v>
      </c>
      <c r="S123" s="202">
        <v>0</v>
      </c>
      <c r="T123" s="203">
        <f t="shared" si="3"/>
        <v>0</v>
      </c>
      <c r="U123" s="35"/>
      <c r="V123" s="35"/>
      <c r="W123" s="35"/>
      <c r="X123" s="35"/>
      <c r="Y123" s="35"/>
      <c r="Z123" s="35"/>
      <c r="AA123" s="35"/>
      <c r="AB123" s="35"/>
      <c r="AC123" s="35"/>
      <c r="AD123" s="35"/>
      <c r="AE123" s="35"/>
      <c r="AR123" s="204" t="s">
        <v>212</v>
      </c>
      <c r="AT123" s="204" t="s">
        <v>208</v>
      </c>
      <c r="AU123" s="204" t="s">
        <v>82</v>
      </c>
      <c r="AY123" s="18" t="s">
        <v>206</v>
      </c>
      <c r="BE123" s="205">
        <f t="shared" si="4"/>
        <v>0</v>
      </c>
      <c r="BF123" s="205">
        <f t="shared" si="5"/>
        <v>0</v>
      </c>
      <c r="BG123" s="205">
        <f t="shared" si="6"/>
        <v>0</v>
      </c>
      <c r="BH123" s="205">
        <f t="shared" si="7"/>
        <v>0</v>
      </c>
      <c r="BI123" s="205">
        <f t="shared" si="8"/>
        <v>0</v>
      </c>
      <c r="BJ123" s="18" t="s">
        <v>80</v>
      </c>
      <c r="BK123" s="205">
        <f t="shared" si="9"/>
        <v>0</v>
      </c>
      <c r="BL123" s="18" t="s">
        <v>212</v>
      </c>
      <c r="BM123" s="204" t="s">
        <v>400</v>
      </c>
    </row>
    <row r="124" spans="1:65" s="2" customFormat="1" ht="16.5" customHeight="1">
      <c r="A124" s="35"/>
      <c r="B124" s="36"/>
      <c r="C124" s="193" t="s">
        <v>72</v>
      </c>
      <c r="D124" s="193" t="s">
        <v>208</v>
      </c>
      <c r="E124" s="194" t="s">
        <v>7146</v>
      </c>
      <c r="F124" s="195" t="s">
        <v>7147</v>
      </c>
      <c r="G124" s="196" t="s">
        <v>862</v>
      </c>
      <c r="H124" s="197">
        <v>2</v>
      </c>
      <c r="I124" s="198"/>
      <c r="J124" s="199">
        <f t="shared" si="0"/>
        <v>0</v>
      </c>
      <c r="K124" s="195" t="s">
        <v>19</v>
      </c>
      <c r="L124" s="40"/>
      <c r="M124" s="200" t="s">
        <v>19</v>
      </c>
      <c r="N124" s="201" t="s">
        <v>43</v>
      </c>
      <c r="O124" s="65"/>
      <c r="P124" s="202">
        <f t="shared" si="1"/>
        <v>0</v>
      </c>
      <c r="Q124" s="202">
        <v>0</v>
      </c>
      <c r="R124" s="202">
        <f t="shared" si="2"/>
        <v>0</v>
      </c>
      <c r="S124" s="202">
        <v>0</v>
      </c>
      <c r="T124" s="203">
        <f t="shared" si="3"/>
        <v>0</v>
      </c>
      <c r="U124" s="35"/>
      <c r="V124" s="35"/>
      <c r="W124" s="35"/>
      <c r="X124" s="35"/>
      <c r="Y124" s="35"/>
      <c r="Z124" s="35"/>
      <c r="AA124" s="35"/>
      <c r="AB124" s="35"/>
      <c r="AC124" s="35"/>
      <c r="AD124" s="35"/>
      <c r="AE124" s="35"/>
      <c r="AR124" s="204" t="s">
        <v>212</v>
      </c>
      <c r="AT124" s="204" t="s">
        <v>208</v>
      </c>
      <c r="AU124" s="204" t="s">
        <v>82</v>
      </c>
      <c r="AY124" s="18" t="s">
        <v>206</v>
      </c>
      <c r="BE124" s="205">
        <f t="shared" si="4"/>
        <v>0</v>
      </c>
      <c r="BF124" s="205">
        <f t="shared" si="5"/>
        <v>0</v>
      </c>
      <c r="BG124" s="205">
        <f t="shared" si="6"/>
        <v>0</v>
      </c>
      <c r="BH124" s="205">
        <f t="shared" si="7"/>
        <v>0</v>
      </c>
      <c r="BI124" s="205">
        <f t="shared" si="8"/>
        <v>0</v>
      </c>
      <c r="BJ124" s="18" t="s">
        <v>80</v>
      </c>
      <c r="BK124" s="205">
        <f t="shared" si="9"/>
        <v>0</v>
      </c>
      <c r="BL124" s="18" t="s">
        <v>212</v>
      </c>
      <c r="BM124" s="204" t="s">
        <v>412</v>
      </c>
    </row>
    <row r="125" spans="1:65" s="2" customFormat="1" ht="19.5">
      <c r="A125" s="35"/>
      <c r="B125" s="36"/>
      <c r="C125" s="37"/>
      <c r="D125" s="208" t="s">
        <v>1104</v>
      </c>
      <c r="E125" s="37"/>
      <c r="F125" s="221" t="s">
        <v>7148</v>
      </c>
      <c r="G125" s="37"/>
      <c r="H125" s="37"/>
      <c r="I125" s="116"/>
      <c r="J125" s="37"/>
      <c r="K125" s="37"/>
      <c r="L125" s="40"/>
      <c r="M125" s="222"/>
      <c r="N125" s="223"/>
      <c r="O125" s="65"/>
      <c r="P125" s="65"/>
      <c r="Q125" s="65"/>
      <c r="R125" s="65"/>
      <c r="S125" s="65"/>
      <c r="T125" s="66"/>
      <c r="U125" s="35"/>
      <c r="V125" s="35"/>
      <c r="W125" s="35"/>
      <c r="X125" s="35"/>
      <c r="Y125" s="35"/>
      <c r="Z125" s="35"/>
      <c r="AA125" s="35"/>
      <c r="AB125" s="35"/>
      <c r="AC125" s="35"/>
      <c r="AD125" s="35"/>
      <c r="AE125" s="35"/>
      <c r="AT125" s="18" t="s">
        <v>1104</v>
      </c>
      <c r="AU125" s="18" t="s">
        <v>82</v>
      </c>
    </row>
    <row r="126" spans="1:65" s="2" customFormat="1" ht="16.5" customHeight="1">
      <c r="A126" s="35"/>
      <c r="B126" s="36"/>
      <c r="C126" s="193" t="s">
        <v>72</v>
      </c>
      <c r="D126" s="193" t="s">
        <v>208</v>
      </c>
      <c r="E126" s="194" t="s">
        <v>7149</v>
      </c>
      <c r="F126" s="195" t="s">
        <v>7150</v>
      </c>
      <c r="G126" s="196" t="s">
        <v>862</v>
      </c>
      <c r="H126" s="197">
        <v>6</v>
      </c>
      <c r="I126" s="198"/>
      <c r="J126" s="199">
        <f t="shared" ref="J126:J137" si="10">ROUND(I126*H126,2)</f>
        <v>0</v>
      </c>
      <c r="K126" s="195" t="s">
        <v>19</v>
      </c>
      <c r="L126" s="40"/>
      <c r="M126" s="200" t="s">
        <v>19</v>
      </c>
      <c r="N126" s="201" t="s">
        <v>43</v>
      </c>
      <c r="O126" s="65"/>
      <c r="P126" s="202">
        <f t="shared" ref="P126:P137" si="11">O126*H126</f>
        <v>0</v>
      </c>
      <c r="Q126" s="202">
        <v>0</v>
      </c>
      <c r="R126" s="202">
        <f t="shared" ref="R126:R137" si="12">Q126*H126</f>
        <v>0</v>
      </c>
      <c r="S126" s="202">
        <v>0</v>
      </c>
      <c r="T126" s="203">
        <f t="shared" ref="T126:T137" si="13">S126*H126</f>
        <v>0</v>
      </c>
      <c r="U126" s="35"/>
      <c r="V126" s="35"/>
      <c r="W126" s="35"/>
      <c r="X126" s="35"/>
      <c r="Y126" s="35"/>
      <c r="Z126" s="35"/>
      <c r="AA126" s="35"/>
      <c r="AB126" s="35"/>
      <c r="AC126" s="35"/>
      <c r="AD126" s="35"/>
      <c r="AE126" s="35"/>
      <c r="AR126" s="204" t="s">
        <v>212</v>
      </c>
      <c r="AT126" s="204" t="s">
        <v>208</v>
      </c>
      <c r="AU126" s="204" t="s">
        <v>82</v>
      </c>
      <c r="AY126" s="18" t="s">
        <v>206</v>
      </c>
      <c r="BE126" s="205">
        <f t="shared" ref="BE126:BE137" si="14">IF(N126="základní",J126,0)</f>
        <v>0</v>
      </c>
      <c r="BF126" s="205">
        <f t="shared" ref="BF126:BF137" si="15">IF(N126="snížená",J126,0)</f>
        <v>0</v>
      </c>
      <c r="BG126" s="205">
        <f t="shared" ref="BG126:BG137" si="16">IF(N126="zákl. přenesená",J126,0)</f>
        <v>0</v>
      </c>
      <c r="BH126" s="205">
        <f t="shared" ref="BH126:BH137" si="17">IF(N126="sníž. přenesená",J126,0)</f>
        <v>0</v>
      </c>
      <c r="BI126" s="205">
        <f t="shared" ref="BI126:BI137" si="18">IF(N126="nulová",J126,0)</f>
        <v>0</v>
      </c>
      <c r="BJ126" s="18" t="s">
        <v>80</v>
      </c>
      <c r="BK126" s="205">
        <f t="shared" ref="BK126:BK137" si="19">ROUND(I126*H126,2)</f>
        <v>0</v>
      </c>
      <c r="BL126" s="18" t="s">
        <v>212</v>
      </c>
      <c r="BM126" s="204" t="s">
        <v>422</v>
      </c>
    </row>
    <row r="127" spans="1:65" s="2" customFormat="1" ht="16.5" customHeight="1">
      <c r="A127" s="35"/>
      <c r="B127" s="36"/>
      <c r="C127" s="193" t="s">
        <v>72</v>
      </c>
      <c r="D127" s="193" t="s">
        <v>208</v>
      </c>
      <c r="E127" s="194" t="s">
        <v>7151</v>
      </c>
      <c r="F127" s="195" t="s">
        <v>7152</v>
      </c>
      <c r="G127" s="196" t="s">
        <v>862</v>
      </c>
      <c r="H127" s="197">
        <v>84</v>
      </c>
      <c r="I127" s="198"/>
      <c r="J127" s="199">
        <f t="shared" si="10"/>
        <v>0</v>
      </c>
      <c r="K127" s="195" t="s">
        <v>19</v>
      </c>
      <c r="L127" s="40"/>
      <c r="M127" s="200" t="s">
        <v>19</v>
      </c>
      <c r="N127" s="201" t="s">
        <v>43</v>
      </c>
      <c r="O127" s="65"/>
      <c r="P127" s="202">
        <f t="shared" si="11"/>
        <v>0</v>
      </c>
      <c r="Q127" s="202">
        <v>0</v>
      </c>
      <c r="R127" s="202">
        <f t="shared" si="12"/>
        <v>0</v>
      </c>
      <c r="S127" s="202">
        <v>0</v>
      </c>
      <c r="T127" s="203">
        <f t="shared" si="13"/>
        <v>0</v>
      </c>
      <c r="U127" s="35"/>
      <c r="V127" s="35"/>
      <c r="W127" s="35"/>
      <c r="X127" s="35"/>
      <c r="Y127" s="35"/>
      <c r="Z127" s="35"/>
      <c r="AA127" s="35"/>
      <c r="AB127" s="35"/>
      <c r="AC127" s="35"/>
      <c r="AD127" s="35"/>
      <c r="AE127" s="35"/>
      <c r="AR127" s="204" t="s">
        <v>212</v>
      </c>
      <c r="AT127" s="204" t="s">
        <v>208</v>
      </c>
      <c r="AU127" s="204" t="s">
        <v>82</v>
      </c>
      <c r="AY127" s="18" t="s">
        <v>206</v>
      </c>
      <c r="BE127" s="205">
        <f t="shared" si="14"/>
        <v>0</v>
      </c>
      <c r="BF127" s="205">
        <f t="shared" si="15"/>
        <v>0</v>
      </c>
      <c r="BG127" s="205">
        <f t="shared" si="16"/>
        <v>0</v>
      </c>
      <c r="BH127" s="205">
        <f t="shared" si="17"/>
        <v>0</v>
      </c>
      <c r="BI127" s="205">
        <f t="shared" si="18"/>
        <v>0</v>
      </c>
      <c r="BJ127" s="18" t="s">
        <v>80</v>
      </c>
      <c r="BK127" s="205">
        <f t="shared" si="19"/>
        <v>0</v>
      </c>
      <c r="BL127" s="18" t="s">
        <v>212</v>
      </c>
      <c r="BM127" s="204" t="s">
        <v>432</v>
      </c>
    </row>
    <row r="128" spans="1:65" s="2" customFormat="1" ht="16.5" customHeight="1">
      <c r="A128" s="35"/>
      <c r="B128" s="36"/>
      <c r="C128" s="193" t="s">
        <v>72</v>
      </c>
      <c r="D128" s="193" t="s">
        <v>208</v>
      </c>
      <c r="E128" s="194" t="s">
        <v>7153</v>
      </c>
      <c r="F128" s="195" t="s">
        <v>7154</v>
      </c>
      <c r="G128" s="196" t="s">
        <v>862</v>
      </c>
      <c r="H128" s="197">
        <v>84</v>
      </c>
      <c r="I128" s="198"/>
      <c r="J128" s="199">
        <f t="shared" si="10"/>
        <v>0</v>
      </c>
      <c r="K128" s="195" t="s">
        <v>19</v>
      </c>
      <c r="L128" s="40"/>
      <c r="M128" s="200" t="s">
        <v>19</v>
      </c>
      <c r="N128" s="201" t="s">
        <v>43</v>
      </c>
      <c r="O128" s="65"/>
      <c r="P128" s="202">
        <f t="shared" si="11"/>
        <v>0</v>
      </c>
      <c r="Q128" s="202">
        <v>0</v>
      </c>
      <c r="R128" s="202">
        <f t="shared" si="12"/>
        <v>0</v>
      </c>
      <c r="S128" s="202">
        <v>0</v>
      </c>
      <c r="T128" s="203">
        <f t="shared" si="13"/>
        <v>0</v>
      </c>
      <c r="U128" s="35"/>
      <c r="V128" s="35"/>
      <c r="W128" s="35"/>
      <c r="X128" s="35"/>
      <c r="Y128" s="35"/>
      <c r="Z128" s="35"/>
      <c r="AA128" s="35"/>
      <c r="AB128" s="35"/>
      <c r="AC128" s="35"/>
      <c r="AD128" s="35"/>
      <c r="AE128" s="35"/>
      <c r="AR128" s="204" t="s">
        <v>212</v>
      </c>
      <c r="AT128" s="204" t="s">
        <v>208</v>
      </c>
      <c r="AU128" s="204" t="s">
        <v>82</v>
      </c>
      <c r="AY128" s="18" t="s">
        <v>206</v>
      </c>
      <c r="BE128" s="205">
        <f t="shared" si="14"/>
        <v>0</v>
      </c>
      <c r="BF128" s="205">
        <f t="shared" si="15"/>
        <v>0</v>
      </c>
      <c r="BG128" s="205">
        <f t="shared" si="16"/>
        <v>0</v>
      </c>
      <c r="BH128" s="205">
        <f t="shared" si="17"/>
        <v>0</v>
      </c>
      <c r="BI128" s="205">
        <f t="shared" si="18"/>
        <v>0</v>
      </c>
      <c r="BJ128" s="18" t="s">
        <v>80</v>
      </c>
      <c r="BK128" s="205">
        <f t="shared" si="19"/>
        <v>0</v>
      </c>
      <c r="BL128" s="18" t="s">
        <v>212</v>
      </c>
      <c r="BM128" s="204" t="s">
        <v>444</v>
      </c>
    </row>
    <row r="129" spans="1:65" s="2" customFormat="1" ht="16.5" customHeight="1">
      <c r="A129" s="35"/>
      <c r="B129" s="36"/>
      <c r="C129" s="193" t="s">
        <v>72</v>
      </c>
      <c r="D129" s="193" t="s">
        <v>208</v>
      </c>
      <c r="E129" s="194" t="s">
        <v>7155</v>
      </c>
      <c r="F129" s="195" t="s">
        <v>7156</v>
      </c>
      <c r="G129" s="196" t="s">
        <v>862</v>
      </c>
      <c r="H129" s="197">
        <v>3</v>
      </c>
      <c r="I129" s="198"/>
      <c r="J129" s="199">
        <f t="shared" si="10"/>
        <v>0</v>
      </c>
      <c r="K129" s="195" t="s">
        <v>19</v>
      </c>
      <c r="L129" s="40"/>
      <c r="M129" s="200" t="s">
        <v>19</v>
      </c>
      <c r="N129" s="201" t="s">
        <v>43</v>
      </c>
      <c r="O129" s="65"/>
      <c r="P129" s="202">
        <f t="shared" si="11"/>
        <v>0</v>
      </c>
      <c r="Q129" s="202">
        <v>0</v>
      </c>
      <c r="R129" s="202">
        <f t="shared" si="12"/>
        <v>0</v>
      </c>
      <c r="S129" s="202">
        <v>0</v>
      </c>
      <c r="T129" s="203">
        <f t="shared" si="13"/>
        <v>0</v>
      </c>
      <c r="U129" s="35"/>
      <c r="V129" s="35"/>
      <c r="W129" s="35"/>
      <c r="X129" s="35"/>
      <c r="Y129" s="35"/>
      <c r="Z129" s="35"/>
      <c r="AA129" s="35"/>
      <c r="AB129" s="35"/>
      <c r="AC129" s="35"/>
      <c r="AD129" s="35"/>
      <c r="AE129" s="35"/>
      <c r="AR129" s="204" t="s">
        <v>212</v>
      </c>
      <c r="AT129" s="204" t="s">
        <v>208</v>
      </c>
      <c r="AU129" s="204" t="s">
        <v>82</v>
      </c>
      <c r="AY129" s="18" t="s">
        <v>206</v>
      </c>
      <c r="BE129" s="205">
        <f t="shared" si="14"/>
        <v>0</v>
      </c>
      <c r="BF129" s="205">
        <f t="shared" si="15"/>
        <v>0</v>
      </c>
      <c r="BG129" s="205">
        <f t="shared" si="16"/>
        <v>0</v>
      </c>
      <c r="BH129" s="205">
        <f t="shared" si="17"/>
        <v>0</v>
      </c>
      <c r="BI129" s="205">
        <f t="shared" si="18"/>
        <v>0</v>
      </c>
      <c r="BJ129" s="18" t="s">
        <v>80</v>
      </c>
      <c r="BK129" s="205">
        <f t="shared" si="19"/>
        <v>0</v>
      </c>
      <c r="BL129" s="18" t="s">
        <v>212</v>
      </c>
      <c r="BM129" s="204" t="s">
        <v>456</v>
      </c>
    </row>
    <row r="130" spans="1:65" s="2" customFormat="1" ht="16.5" customHeight="1">
      <c r="A130" s="35"/>
      <c r="B130" s="36"/>
      <c r="C130" s="193" t="s">
        <v>72</v>
      </c>
      <c r="D130" s="193" t="s">
        <v>208</v>
      </c>
      <c r="E130" s="194" t="s">
        <v>7157</v>
      </c>
      <c r="F130" s="195" t="s">
        <v>7158</v>
      </c>
      <c r="G130" s="196" t="s">
        <v>862</v>
      </c>
      <c r="H130" s="197">
        <v>74</v>
      </c>
      <c r="I130" s="198"/>
      <c r="J130" s="199">
        <f t="shared" si="10"/>
        <v>0</v>
      </c>
      <c r="K130" s="195" t="s">
        <v>19</v>
      </c>
      <c r="L130" s="40"/>
      <c r="M130" s="200" t="s">
        <v>19</v>
      </c>
      <c r="N130" s="201" t="s">
        <v>43</v>
      </c>
      <c r="O130" s="65"/>
      <c r="P130" s="202">
        <f t="shared" si="11"/>
        <v>0</v>
      </c>
      <c r="Q130" s="202">
        <v>0</v>
      </c>
      <c r="R130" s="202">
        <f t="shared" si="12"/>
        <v>0</v>
      </c>
      <c r="S130" s="202">
        <v>0</v>
      </c>
      <c r="T130" s="203">
        <f t="shared" si="13"/>
        <v>0</v>
      </c>
      <c r="U130" s="35"/>
      <c r="V130" s="35"/>
      <c r="W130" s="35"/>
      <c r="X130" s="35"/>
      <c r="Y130" s="35"/>
      <c r="Z130" s="35"/>
      <c r="AA130" s="35"/>
      <c r="AB130" s="35"/>
      <c r="AC130" s="35"/>
      <c r="AD130" s="35"/>
      <c r="AE130" s="35"/>
      <c r="AR130" s="204" t="s">
        <v>212</v>
      </c>
      <c r="AT130" s="204" t="s">
        <v>208</v>
      </c>
      <c r="AU130" s="204" t="s">
        <v>82</v>
      </c>
      <c r="AY130" s="18" t="s">
        <v>206</v>
      </c>
      <c r="BE130" s="205">
        <f t="shared" si="14"/>
        <v>0</v>
      </c>
      <c r="BF130" s="205">
        <f t="shared" si="15"/>
        <v>0</v>
      </c>
      <c r="BG130" s="205">
        <f t="shared" si="16"/>
        <v>0</v>
      </c>
      <c r="BH130" s="205">
        <f t="shared" si="17"/>
        <v>0</v>
      </c>
      <c r="BI130" s="205">
        <f t="shared" si="18"/>
        <v>0</v>
      </c>
      <c r="BJ130" s="18" t="s">
        <v>80</v>
      </c>
      <c r="BK130" s="205">
        <f t="shared" si="19"/>
        <v>0</v>
      </c>
      <c r="BL130" s="18" t="s">
        <v>212</v>
      </c>
      <c r="BM130" s="204" t="s">
        <v>594</v>
      </c>
    </row>
    <row r="131" spans="1:65" s="2" customFormat="1" ht="16.5" customHeight="1">
      <c r="A131" s="35"/>
      <c r="B131" s="36"/>
      <c r="C131" s="193" t="s">
        <v>72</v>
      </c>
      <c r="D131" s="193" t="s">
        <v>208</v>
      </c>
      <c r="E131" s="194" t="s">
        <v>7159</v>
      </c>
      <c r="F131" s="195" t="s">
        <v>7160</v>
      </c>
      <c r="G131" s="196" t="s">
        <v>862</v>
      </c>
      <c r="H131" s="197">
        <v>74</v>
      </c>
      <c r="I131" s="198"/>
      <c r="J131" s="199">
        <f t="shared" si="10"/>
        <v>0</v>
      </c>
      <c r="K131" s="195" t="s">
        <v>19</v>
      </c>
      <c r="L131" s="40"/>
      <c r="M131" s="200" t="s">
        <v>19</v>
      </c>
      <c r="N131" s="201" t="s">
        <v>43</v>
      </c>
      <c r="O131" s="65"/>
      <c r="P131" s="202">
        <f t="shared" si="11"/>
        <v>0</v>
      </c>
      <c r="Q131" s="202">
        <v>0</v>
      </c>
      <c r="R131" s="202">
        <f t="shared" si="12"/>
        <v>0</v>
      </c>
      <c r="S131" s="202">
        <v>0</v>
      </c>
      <c r="T131" s="203">
        <f t="shared" si="13"/>
        <v>0</v>
      </c>
      <c r="U131" s="35"/>
      <c r="V131" s="35"/>
      <c r="W131" s="35"/>
      <c r="X131" s="35"/>
      <c r="Y131" s="35"/>
      <c r="Z131" s="35"/>
      <c r="AA131" s="35"/>
      <c r="AB131" s="35"/>
      <c r="AC131" s="35"/>
      <c r="AD131" s="35"/>
      <c r="AE131" s="35"/>
      <c r="AR131" s="204" t="s">
        <v>212</v>
      </c>
      <c r="AT131" s="204" t="s">
        <v>208</v>
      </c>
      <c r="AU131" s="204" t="s">
        <v>82</v>
      </c>
      <c r="AY131" s="18" t="s">
        <v>206</v>
      </c>
      <c r="BE131" s="205">
        <f t="shared" si="14"/>
        <v>0</v>
      </c>
      <c r="BF131" s="205">
        <f t="shared" si="15"/>
        <v>0</v>
      </c>
      <c r="BG131" s="205">
        <f t="shared" si="16"/>
        <v>0</v>
      </c>
      <c r="BH131" s="205">
        <f t="shared" si="17"/>
        <v>0</v>
      </c>
      <c r="BI131" s="205">
        <f t="shared" si="18"/>
        <v>0</v>
      </c>
      <c r="BJ131" s="18" t="s">
        <v>80</v>
      </c>
      <c r="BK131" s="205">
        <f t="shared" si="19"/>
        <v>0</v>
      </c>
      <c r="BL131" s="18" t="s">
        <v>212</v>
      </c>
      <c r="BM131" s="204" t="s">
        <v>602</v>
      </c>
    </row>
    <row r="132" spans="1:65" s="2" customFormat="1" ht="16.5" customHeight="1">
      <c r="A132" s="35"/>
      <c r="B132" s="36"/>
      <c r="C132" s="193" t="s">
        <v>72</v>
      </c>
      <c r="D132" s="193" t="s">
        <v>208</v>
      </c>
      <c r="E132" s="194" t="s">
        <v>7161</v>
      </c>
      <c r="F132" s="195" t="s">
        <v>7162</v>
      </c>
      <c r="G132" s="196" t="s">
        <v>862</v>
      </c>
      <c r="H132" s="197">
        <v>4</v>
      </c>
      <c r="I132" s="198"/>
      <c r="J132" s="199">
        <f t="shared" si="10"/>
        <v>0</v>
      </c>
      <c r="K132" s="195" t="s">
        <v>19</v>
      </c>
      <c r="L132" s="40"/>
      <c r="M132" s="200" t="s">
        <v>19</v>
      </c>
      <c r="N132" s="201" t="s">
        <v>43</v>
      </c>
      <c r="O132" s="65"/>
      <c r="P132" s="202">
        <f t="shared" si="11"/>
        <v>0</v>
      </c>
      <c r="Q132" s="202">
        <v>0</v>
      </c>
      <c r="R132" s="202">
        <f t="shared" si="12"/>
        <v>0</v>
      </c>
      <c r="S132" s="202">
        <v>0</v>
      </c>
      <c r="T132" s="203">
        <f t="shared" si="13"/>
        <v>0</v>
      </c>
      <c r="U132" s="35"/>
      <c r="V132" s="35"/>
      <c r="W132" s="35"/>
      <c r="X132" s="35"/>
      <c r="Y132" s="35"/>
      <c r="Z132" s="35"/>
      <c r="AA132" s="35"/>
      <c r="AB132" s="35"/>
      <c r="AC132" s="35"/>
      <c r="AD132" s="35"/>
      <c r="AE132" s="35"/>
      <c r="AR132" s="204" t="s">
        <v>212</v>
      </c>
      <c r="AT132" s="204" t="s">
        <v>208</v>
      </c>
      <c r="AU132" s="204" t="s">
        <v>82</v>
      </c>
      <c r="AY132" s="18" t="s">
        <v>206</v>
      </c>
      <c r="BE132" s="205">
        <f t="shared" si="14"/>
        <v>0</v>
      </c>
      <c r="BF132" s="205">
        <f t="shared" si="15"/>
        <v>0</v>
      </c>
      <c r="BG132" s="205">
        <f t="shared" si="16"/>
        <v>0</v>
      </c>
      <c r="BH132" s="205">
        <f t="shared" si="17"/>
        <v>0</v>
      </c>
      <c r="BI132" s="205">
        <f t="shared" si="18"/>
        <v>0</v>
      </c>
      <c r="BJ132" s="18" t="s">
        <v>80</v>
      </c>
      <c r="BK132" s="205">
        <f t="shared" si="19"/>
        <v>0</v>
      </c>
      <c r="BL132" s="18" t="s">
        <v>212</v>
      </c>
      <c r="BM132" s="204" t="s">
        <v>734</v>
      </c>
    </row>
    <row r="133" spans="1:65" s="2" customFormat="1" ht="16.5" customHeight="1">
      <c r="A133" s="35"/>
      <c r="B133" s="36"/>
      <c r="C133" s="193" t="s">
        <v>72</v>
      </c>
      <c r="D133" s="193" t="s">
        <v>208</v>
      </c>
      <c r="E133" s="194" t="s">
        <v>7163</v>
      </c>
      <c r="F133" s="195" t="s">
        <v>7164</v>
      </c>
      <c r="G133" s="196" t="s">
        <v>220</v>
      </c>
      <c r="H133" s="197">
        <v>6044</v>
      </c>
      <c r="I133" s="198"/>
      <c r="J133" s="199">
        <f t="shared" si="10"/>
        <v>0</v>
      </c>
      <c r="K133" s="195" t="s">
        <v>19</v>
      </c>
      <c r="L133" s="40"/>
      <c r="M133" s="200" t="s">
        <v>19</v>
      </c>
      <c r="N133" s="201" t="s">
        <v>43</v>
      </c>
      <c r="O133" s="65"/>
      <c r="P133" s="202">
        <f t="shared" si="11"/>
        <v>0</v>
      </c>
      <c r="Q133" s="202">
        <v>0</v>
      </c>
      <c r="R133" s="202">
        <f t="shared" si="12"/>
        <v>0</v>
      </c>
      <c r="S133" s="202">
        <v>0</v>
      </c>
      <c r="T133" s="203">
        <f t="shared" si="13"/>
        <v>0</v>
      </c>
      <c r="U133" s="35"/>
      <c r="V133" s="35"/>
      <c r="W133" s="35"/>
      <c r="X133" s="35"/>
      <c r="Y133" s="35"/>
      <c r="Z133" s="35"/>
      <c r="AA133" s="35"/>
      <c r="AB133" s="35"/>
      <c r="AC133" s="35"/>
      <c r="AD133" s="35"/>
      <c r="AE133" s="35"/>
      <c r="AR133" s="204" t="s">
        <v>212</v>
      </c>
      <c r="AT133" s="204" t="s">
        <v>208</v>
      </c>
      <c r="AU133" s="204" t="s">
        <v>82</v>
      </c>
      <c r="AY133" s="18" t="s">
        <v>206</v>
      </c>
      <c r="BE133" s="205">
        <f t="shared" si="14"/>
        <v>0</v>
      </c>
      <c r="BF133" s="205">
        <f t="shared" si="15"/>
        <v>0</v>
      </c>
      <c r="BG133" s="205">
        <f t="shared" si="16"/>
        <v>0</v>
      </c>
      <c r="BH133" s="205">
        <f t="shared" si="17"/>
        <v>0</v>
      </c>
      <c r="BI133" s="205">
        <f t="shared" si="18"/>
        <v>0</v>
      </c>
      <c r="BJ133" s="18" t="s">
        <v>80</v>
      </c>
      <c r="BK133" s="205">
        <f t="shared" si="19"/>
        <v>0</v>
      </c>
      <c r="BL133" s="18" t="s">
        <v>212</v>
      </c>
      <c r="BM133" s="204" t="s">
        <v>741</v>
      </c>
    </row>
    <row r="134" spans="1:65" s="2" customFormat="1" ht="16.5" customHeight="1">
      <c r="A134" s="35"/>
      <c r="B134" s="36"/>
      <c r="C134" s="193" t="s">
        <v>72</v>
      </c>
      <c r="D134" s="193" t="s">
        <v>208</v>
      </c>
      <c r="E134" s="194" t="s">
        <v>7165</v>
      </c>
      <c r="F134" s="195" t="s">
        <v>7166</v>
      </c>
      <c r="G134" s="196" t="s">
        <v>220</v>
      </c>
      <c r="H134" s="197">
        <v>50</v>
      </c>
      <c r="I134" s="198"/>
      <c r="J134" s="199">
        <f t="shared" si="10"/>
        <v>0</v>
      </c>
      <c r="K134" s="195" t="s">
        <v>19</v>
      </c>
      <c r="L134" s="40"/>
      <c r="M134" s="200" t="s">
        <v>19</v>
      </c>
      <c r="N134" s="201" t="s">
        <v>43</v>
      </c>
      <c r="O134" s="65"/>
      <c r="P134" s="202">
        <f t="shared" si="11"/>
        <v>0</v>
      </c>
      <c r="Q134" s="202">
        <v>0</v>
      </c>
      <c r="R134" s="202">
        <f t="shared" si="12"/>
        <v>0</v>
      </c>
      <c r="S134" s="202">
        <v>0</v>
      </c>
      <c r="T134" s="203">
        <f t="shared" si="13"/>
        <v>0</v>
      </c>
      <c r="U134" s="35"/>
      <c r="V134" s="35"/>
      <c r="W134" s="35"/>
      <c r="X134" s="35"/>
      <c r="Y134" s="35"/>
      <c r="Z134" s="35"/>
      <c r="AA134" s="35"/>
      <c r="AB134" s="35"/>
      <c r="AC134" s="35"/>
      <c r="AD134" s="35"/>
      <c r="AE134" s="35"/>
      <c r="AR134" s="204" t="s">
        <v>212</v>
      </c>
      <c r="AT134" s="204" t="s">
        <v>208</v>
      </c>
      <c r="AU134" s="204" t="s">
        <v>82</v>
      </c>
      <c r="AY134" s="18" t="s">
        <v>206</v>
      </c>
      <c r="BE134" s="205">
        <f t="shared" si="14"/>
        <v>0</v>
      </c>
      <c r="BF134" s="205">
        <f t="shared" si="15"/>
        <v>0</v>
      </c>
      <c r="BG134" s="205">
        <f t="shared" si="16"/>
        <v>0</v>
      </c>
      <c r="BH134" s="205">
        <f t="shared" si="17"/>
        <v>0</v>
      </c>
      <c r="BI134" s="205">
        <f t="shared" si="18"/>
        <v>0</v>
      </c>
      <c r="BJ134" s="18" t="s">
        <v>80</v>
      </c>
      <c r="BK134" s="205">
        <f t="shared" si="19"/>
        <v>0</v>
      </c>
      <c r="BL134" s="18" t="s">
        <v>212</v>
      </c>
      <c r="BM134" s="204" t="s">
        <v>745</v>
      </c>
    </row>
    <row r="135" spans="1:65" s="2" customFormat="1" ht="16.5" customHeight="1">
      <c r="A135" s="35"/>
      <c r="B135" s="36"/>
      <c r="C135" s="193" t="s">
        <v>72</v>
      </c>
      <c r="D135" s="193" t="s">
        <v>208</v>
      </c>
      <c r="E135" s="194" t="s">
        <v>7167</v>
      </c>
      <c r="F135" s="195" t="s">
        <v>7168</v>
      </c>
      <c r="G135" s="196" t="s">
        <v>220</v>
      </c>
      <c r="H135" s="197">
        <v>850</v>
      </c>
      <c r="I135" s="198"/>
      <c r="J135" s="199">
        <f t="shared" si="10"/>
        <v>0</v>
      </c>
      <c r="K135" s="195" t="s">
        <v>19</v>
      </c>
      <c r="L135" s="40"/>
      <c r="M135" s="200" t="s">
        <v>19</v>
      </c>
      <c r="N135" s="201" t="s">
        <v>43</v>
      </c>
      <c r="O135" s="65"/>
      <c r="P135" s="202">
        <f t="shared" si="11"/>
        <v>0</v>
      </c>
      <c r="Q135" s="202">
        <v>0</v>
      </c>
      <c r="R135" s="202">
        <f t="shared" si="12"/>
        <v>0</v>
      </c>
      <c r="S135" s="202">
        <v>0</v>
      </c>
      <c r="T135" s="203">
        <f t="shared" si="13"/>
        <v>0</v>
      </c>
      <c r="U135" s="35"/>
      <c r="V135" s="35"/>
      <c r="W135" s="35"/>
      <c r="X135" s="35"/>
      <c r="Y135" s="35"/>
      <c r="Z135" s="35"/>
      <c r="AA135" s="35"/>
      <c r="AB135" s="35"/>
      <c r="AC135" s="35"/>
      <c r="AD135" s="35"/>
      <c r="AE135" s="35"/>
      <c r="AR135" s="204" t="s">
        <v>212</v>
      </c>
      <c r="AT135" s="204" t="s">
        <v>208</v>
      </c>
      <c r="AU135" s="204" t="s">
        <v>82</v>
      </c>
      <c r="AY135" s="18" t="s">
        <v>206</v>
      </c>
      <c r="BE135" s="205">
        <f t="shared" si="14"/>
        <v>0</v>
      </c>
      <c r="BF135" s="205">
        <f t="shared" si="15"/>
        <v>0</v>
      </c>
      <c r="BG135" s="205">
        <f t="shared" si="16"/>
        <v>0</v>
      </c>
      <c r="BH135" s="205">
        <f t="shared" si="17"/>
        <v>0</v>
      </c>
      <c r="BI135" s="205">
        <f t="shared" si="18"/>
        <v>0</v>
      </c>
      <c r="BJ135" s="18" t="s">
        <v>80</v>
      </c>
      <c r="BK135" s="205">
        <f t="shared" si="19"/>
        <v>0</v>
      </c>
      <c r="BL135" s="18" t="s">
        <v>212</v>
      </c>
      <c r="BM135" s="204" t="s">
        <v>749</v>
      </c>
    </row>
    <row r="136" spans="1:65" s="2" customFormat="1" ht="16.5" customHeight="1">
      <c r="A136" s="35"/>
      <c r="B136" s="36"/>
      <c r="C136" s="193" t="s">
        <v>72</v>
      </c>
      <c r="D136" s="193" t="s">
        <v>208</v>
      </c>
      <c r="E136" s="194" t="s">
        <v>7169</v>
      </c>
      <c r="F136" s="195" t="s">
        <v>7170</v>
      </c>
      <c r="G136" s="196" t="s">
        <v>220</v>
      </c>
      <c r="H136" s="197">
        <v>1005</v>
      </c>
      <c r="I136" s="198"/>
      <c r="J136" s="199">
        <f t="shared" si="10"/>
        <v>0</v>
      </c>
      <c r="K136" s="195" t="s">
        <v>19</v>
      </c>
      <c r="L136" s="40"/>
      <c r="M136" s="200" t="s">
        <v>19</v>
      </c>
      <c r="N136" s="201" t="s">
        <v>43</v>
      </c>
      <c r="O136" s="65"/>
      <c r="P136" s="202">
        <f t="shared" si="11"/>
        <v>0</v>
      </c>
      <c r="Q136" s="202">
        <v>0</v>
      </c>
      <c r="R136" s="202">
        <f t="shared" si="12"/>
        <v>0</v>
      </c>
      <c r="S136" s="202">
        <v>0</v>
      </c>
      <c r="T136" s="203">
        <f t="shared" si="13"/>
        <v>0</v>
      </c>
      <c r="U136" s="35"/>
      <c r="V136" s="35"/>
      <c r="W136" s="35"/>
      <c r="X136" s="35"/>
      <c r="Y136" s="35"/>
      <c r="Z136" s="35"/>
      <c r="AA136" s="35"/>
      <c r="AB136" s="35"/>
      <c r="AC136" s="35"/>
      <c r="AD136" s="35"/>
      <c r="AE136" s="35"/>
      <c r="AR136" s="204" t="s">
        <v>212</v>
      </c>
      <c r="AT136" s="204" t="s">
        <v>208</v>
      </c>
      <c r="AU136" s="204" t="s">
        <v>82</v>
      </c>
      <c r="AY136" s="18" t="s">
        <v>206</v>
      </c>
      <c r="BE136" s="205">
        <f t="shared" si="14"/>
        <v>0</v>
      </c>
      <c r="BF136" s="205">
        <f t="shared" si="15"/>
        <v>0</v>
      </c>
      <c r="BG136" s="205">
        <f t="shared" si="16"/>
        <v>0</v>
      </c>
      <c r="BH136" s="205">
        <f t="shared" si="17"/>
        <v>0</v>
      </c>
      <c r="BI136" s="205">
        <f t="shared" si="18"/>
        <v>0</v>
      </c>
      <c r="BJ136" s="18" t="s">
        <v>80</v>
      </c>
      <c r="BK136" s="205">
        <f t="shared" si="19"/>
        <v>0</v>
      </c>
      <c r="BL136" s="18" t="s">
        <v>212</v>
      </c>
      <c r="BM136" s="204" t="s">
        <v>753</v>
      </c>
    </row>
    <row r="137" spans="1:65" s="2" customFormat="1" ht="16.5" customHeight="1">
      <c r="A137" s="35"/>
      <c r="B137" s="36"/>
      <c r="C137" s="193" t="s">
        <v>72</v>
      </c>
      <c r="D137" s="193" t="s">
        <v>208</v>
      </c>
      <c r="E137" s="194" t="s">
        <v>7171</v>
      </c>
      <c r="F137" s="195" t="s">
        <v>7172</v>
      </c>
      <c r="G137" s="196" t="s">
        <v>220</v>
      </c>
      <c r="H137" s="197">
        <v>670</v>
      </c>
      <c r="I137" s="198"/>
      <c r="J137" s="199">
        <f t="shared" si="10"/>
        <v>0</v>
      </c>
      <c r="K137" s="195" t="s">
        <v>19</v>
      </c>
      <c r="L137" s="40"/>
      <c r="M137" s="200" t="s">
        <v>19</v>
      </c>
      <c r="N137" s="201" t="s">
        <v>43</v>
      </c>
      <c r="O137" s="65"/>
      <c r="P137" s="202">
        <f t="shared" si="11"/>
        <v>0</v>
      </c>
      <c r="Q137" s="202">
        <v>0</v>
      </c>
      <c r="R137" s="202">
        <f t="shared" si="12"/>
        <v>0</v>
      </c>
      <c r="S137" s="202">
        <v>0</v>
      </c>
      <c r="T137" s="203">
        <f t="shared" si="13"/>
        <v>0</v>
      </c>
      <c r="U137" s="35"/>
      <c r="V137" s="35"/>
      <c r="W137" s="35"/>
      <c r="X137" s="35"/>
      <c r="Y137" s="35"/>
      <c r="Z137" s="35"/>
      <c r="AA137" s="35"/>
      <c r="AB137" s="35"/>
      <c r="AC137" s="35"/>
      <c r="AD137" s="35"/>
      <c r="AE137" s="35"/>
      <c r="AR137" s="204" t="s">
        <v>212</v>
      </c>
      <c r="AT137" s="204" t="s">
        <v>208</v>
      </c>
      <c r="AU137" s="204" t="s">
        <v>82</v>
      </c>
      <c r="AY137" s="18" t="s">
        <v>206</v>
      </c>
      <c r="BE137" s="205">
        <f t="shared" si="14"/>
        <v>0</v>
      </c>
      <c r="BF137" s="205">
        <f t="shared" si="15"/>
        <v>0</v>
      </c>
      <c r="BG137" s="205">
        <f t="shared" si="16"/>
        <v>0</v>
      </c>
      <c r="BH137" s="205">
        <f t="shared" si="17"/>
        <v>0</v>
      </c>
      <c r="BI137" s="205">
        <f t="shared" si="18"/>
        <v>0</v>
      </c>
      <c r="BJ137" s="18" t="s">
        <v>80</v>
      </c>
      <c r="BK137" s="205">
        <f t="shared" si="19"/>
        <v>0</v>
      </c>
      <c r="BL137" s="18" t="s">
        <v>212</v>
      </c>
      <c r="BM137" s="204" t="s">
        <v>762</v>
      </c>
    </row>
    <row r="138" spans="1:65" s="2" customFormat="1" ht="19.5">
      <c r="A138" s="35"/>
      <c r="B138" s="36"/>
      <c r="C138" s="37"/>
      <c r="D138" s="208" t="s">
        <v>1104</v>
      </c>
      <c r="E138" s="37"/>
      <c r="F138" s="221" t="s">
        <v>7173</v>
      </c>
      <c r="G138" s="37"/>
      <c r="H138" s="37"/>
      <c r="I138" s="116"/>
      <c r="J138" s="37"/>
      <c r="K138" s="37"/>
      <c r="L138" s="40"/>
      <c r="M138" s="222"/>
      <c r="N138" s="223"/>
      <c r="O138" s="65"/>
      <c r="P138" s="65"/>
      <c r="Q138" s="65"/>
      <c r="R138" s="65"/>
      <c r="S138" s="65"/>
      <c r="T138" s="66"/>
      <c r="U138" s="35"/>
      <c r="V138" s="35"/>
      <c r="W138" s="35"/>
      <c r="X138" s="35"/>
      <c r="Y138" s="35"/>
      <c r="Z138" s="35"/>
      <c r="AA138" s="35"/>
      <c r="AB138" s="35"/>
      <c r="AC138" s="35"/>
      <c r="AD138" s="35"/>
      <c r="AE138" s="35"/>
      <c r="AT138" s="18" t="s">
        <v>1104</v>
      </c>
      <c r="AU138" s="18" t="s">
        <v>82</v>
      </c>
    </row>
    <row r="139" spans="1:65" s="2" customFormat="1" ht="16.5" customHeight="1">
      <c r="A139" s="35"/>
      <c r="B139" s="36"/>
      <c r="C139" s="193" t="s">
        <v>72</v>
      </c>
      <c r="D139" s="193" t="s">
        <v>208</v>
      </c>
      <c r="E139" s="194" t="s">
        <v>7174</v>
      </c>
      <c r="F139" s="195" t="s">
        <v>7175</v>
      </c>
      <c r="G139" s="196" t="s">
        <v>220</v>
      </c>
      <c r="H139" s="197">
        <v>670</v>
      </c>
      <c r="I139" s="198"/>
      <c r="J139" s="199">
        <f t="shared" ref="J139:J146" si="20">ROUND(I139*H139,2)</f>
        <v>0</v>
      </c>
      <c r="K139" s="195" t="s">
        <v>19</v>
      </c>
      <c r="L139" s="40"/>
      <c r="M139" s="200" t="s">
        <v>19</v>
      </c>
      <c r="N139" s="201" t="s">
        <v>43</v>
      </c>
      <c r="O139" s="65"/>
      <c r="P139" s="202">
        <f t="shared" ref="P139:P146" si="21">O139*H139</f>
        <v>0</v>
      </c>
      <c r="Q139" s="202">
        <v>0</v>
      </c>
      <c r="R139" s="202">
        <f t="shared" ref="R139:R146" si="22">Q139*H139</f>
        <v>0</v>
      </c>
      <c r="S139" s="202">
        <v>0</v>
      </c>
      <c r="T139" s="203">
        <f t="shared" ref="T139:T146" si="23">S139*H139</f>
        <v>0</v>
      </c>
      <c r="U139" s="35"/>
      <c r="V139" s="35"/>
      <c r="W139" s="35"/>
      <c r="X139" s="35"/>
      <c r="Y139" s="35"/>
      <c r="Z139" s="35"/>
      <c r="AA139" s="35"/>
      <c r="AB139" s="35"/>
      <c r="AC139" s="35"/>
      <c r="AD139" s="35"/>
      <c r="AE139" s="35"/>
      <c r="AR139" s="204" t="s">
        <v>212</v>
      </c>
      <c r="AT139" s="204" t="s">
        <v>208</v>
      </c>
      <c r="AU139" s="204" t="s">
        <v>82</v>
      </c>
      <c r="AY139" s="18" t="s">
        <v>206</v>
      </c>
      <c r="BE139" s="205">
        <f t="shared" ref="BE139:BE146" si="24">IF(N139="základní",J139,0)</f>
        <v>0</v>
      </c>
      <c r="BF139" s="205">
        <f t="shared" ref="BF139:BF146" si="25">IF(N139="snížená",J139,0)</f>
        <v>0</v>
      </c>
      <c r="BG139" s="205">
        <f t="shared" ref="BG139:BG146" si="26">IF(N139="zákl. přenesená",J139,0)</f>
        <v>0</v>
      </c>
      <c r="BH139" s="205">
        <f t="shared" ref="BH139:BH146" si="27">IF(N139="sníž. přenesená",J139,0)</f>
        <v>0</v>
      </c>
      <c r="BI139" s="205">
        <f t="shared" ref="BI139:BI146" si="28">IF(N139="nulová",J139,0)</f>
        <v>0</v>
      </c>
      <c r="BJ139" s="18" t="s">
        <v>80</v>
      </c>
      <c r="BK139" s="205">
        <f t="shared" ref="BK139:BK146" si="29">ROUND(I139*H139,2)</f>
        <v>0</v>
      </c>
      <c r="BL139" s="18" t="s">
        <v>212</v>
      </c>
      <c r="BM139" s="204" t="s">
        <v>768</v>
      </c>
    </row>
    <row r="140" spans="1:65" s="2" customFormat="1" ht="16.5" customHeight="1">
      <c r="A140" s="35"/>
      <c r="B140" s="36"/>
      <c r="C140" s="193" t="s">
        <v>72</v>
      </c>
      <c r="D140" s="193" t="s">
        <v>208</v>
      </c>
      <c r="E140" s="194" t="s">
        <v>7176</v>
      </c>
      <c r="F140" s="195" t="s">
        <v>7177</v>
      </c>
      <c r="G140" s="196" t="s">
        <v>220</v>
      </c>
      <c r="H140" s="197">
        <v>670</v>
      </c>
      <c r="I140" s="198"/>
      <c r="J140" s="199">
        <f t="shared" si="20"/>
        <v>0</v>
      </c>
      <c r="K140" s="195" t="s">
        <v>19</v>
      </c>
      <c r="L140" s="40"/>
      <c r="M140" s="200" t="s">
        <v>19</v>
      </c>
      <c r="N140" s="201" t="s">
        <v>43</v>
      </c>
      <c r="O140" s="65"/>
      <c r="P140" s="202">
        <f t="shared" si="21"/>
        <v>0</v>
      </c>
      <c r="Q140" s="202">
        <v>0</v>
      </c>
      <c r="R140" s="202">
        <f t="shared" si="22"/>
        <v>0</v>
      </c>
      <c r="S140" s="202">
        <v>0</v>
      </c>
      <c r="T140" s="203">
        <f t="shared" si="23"/>
        <v>0</v>
      </c>
      <c r="U140" s="35"/>
      <c r="V140" s="35"/>
      <c r="W140" s="35"/>
      <c r="X140" s="35"/>
      <c r="Y140" s="35"/>
      <c r="Z140" s="35"/>
      <c r="AA140" s="35"/>
      <c r="AB140" s="35"/>
      <c r="AC140" s="35"/>
      <c r="AD140" s="35"/>
      <c r="AE140" s="35"/>
      <c r="AR140" s="204" t="s">
        <v>212</v>
      </c>
      <c r="AT140" s="204" t="s">
        <v>208</v>
      </c>
      <c r="AU140" s="204" t="s">
        <v>82</v>
      </c>
      <c r="AY140" s="18" t="s">
        <v>206</v>
      </c>
      <c r="BE140" s="205">
        <f t="shared" si="24"/>
        <v>0</v>
      </c>
      <c r="BF140" s="205">
        <f t="shared" si="25"/>
        <v>0</v>
      </c>
      <c r="BG140" s="205">
        <f t="shared" si="26"/>
        <v>0</v>
      </c>
      <c r="BH140" s="205">
        <f t="shared" si="27"/>
        <v>0</v>
      </c>
      <c r="BI140" s="205">
        <f t="shared" si="28"/>
        <v>0</v>
      </c>
      <c r="BJ140" s="18" t="s">
        <v>80</v>
      </c>
      <c r="BK140" s="205">
        <f t="shared" si="29"/>
        <v>0</v>
      </c>
      <c r="BL140" s="18" t="s">
        <v>212</v>
      </c>
      <c r="BM140" s="204" t="s">
        <v>774</v>
      </c>
    </row>
    <row r="141" spans="1:65" s="2" customFormat="1" ht="16.5" customHeight="1">
      <c r="A141" s="35"/>
      <c r="B141" s="36"/>
      <c r="C141" s="193" t="s">
        <v>72</v>
      </c>
      <c r="D141" s="193" t="s">
        <v>208</v>
      </c>
      <c r="E141" s="194" t="s">
        <v>7178</v>
      </c>
      <c r="F141" s="195" t="s">
        <v>7179</v>
      </c>
      <c r="G141" s="196" t="s">
        <v>220</v>
      </c>
      <c r="H141" s="197">
        <v>670</v>
      </c>
      <c r="I141" s="198"/>
      <c r="J141" s="199">
        <f t="shared" si="20"/>
        <v>0</v>
      </c>
      <c r="K141" s="195" t="s">
        <v>19</v>
      </c>
      <c r="L141" s="40"/>
      <c r="M141" s="200" t="s">
        <v>19</v>
      </c>
      <c r="N141" s="201" t="s">
        <v>43</v>
      </c>
      <c r="O141" s="65"/>
      <c r="P141" s="202">
        <f t="shared" si="21"/>
        <v>0</v>
      </c>
      <c r="Q141" s="202">
        <v>0</v>
      </c>
      <c r="R141" s="202">
        <f t="shared" si="22"/>
        <v>0</v>
      </c>
      <c r="S141" s="202">
        <v>0</v>
      </c>
      <c r="T141" s="203">
        <f t="shared" si="23"/>
        <v>0</v>
      </c>
      <c r="U141" s="35"/>
      <c r="V141" s="35"/>
      <c r="W141" s="35"/>
      <c r="X141" s="35"/>
      <c r="Y141" s="35"/>
      <c r="Z141" s="35"/>
      <c r="AA141" s="35"/>
      <c r="AB141" s="35"/>
      <c r="AC141" s="35"/>
      <c r="AD141" s="35"/>
      <c r="AE141" s="35"/>
      <c r="AR141" s="204" t="s">
        <v>212</v>
      </c>
      <c r="AT141" s="204" t="s">
        <v>208</v>
      </c>
      <c r="AU141" s="204" t="s">
        <v>82</v>
      </c>
      <c r="AY141" s="18" t="s">
        <v>206</v>
      </c>
      <c r="BE141" s="205">
        <f t="shared" si="24"/>
        <v>0</v>
      </c>
      <c r="BF141" s="205">
        <f t="shared" si="25"/>
        <v>0</v>
      </c>
      <c r="BG141" s="205">
        <f t="shared" si="26"/>
        <v>0</v>
      </c>
      <c r="BH141" s="205">
        <f t="shared" si="27"/>
        <v>0</v>
      </c>
      <c r="BI141" s="205">
        <f t="shared" si="28"/>
        <v>0</v>
      </c>
      <c r="BJ141" s="18" t="s">
        <v>80</v>
      </c>
      <c r="BK141" s="205">
        <f t="shared" si="29"/>
        <v>0</v>
      </c>
      <c r="BL141" s="18" t="s">
        <v>212</v>
      </c>
      <c r="BM141" s="204" t="s">
        <v>782</v>
      </c>
    </row>
    <row r="142" spans="1:65" s="2" customFormat="1" ht="16.5" customHeight="1">
      <c r="A142" s="35"/>
      <c r="B142" s="36"/>
      <c r="C142" s="193" t="s">
        <v>72</v>
      </c>
      <c r="D142" s="193" t="s">
        <v>208</v>
      </c>
      <c r="E142" s="194" t="s">
        <v>7180</v>
      </c>
      <c r="F142" s="195" t="s">
        <v>7181</v>
      </c>
      <c r="G142" s="196" t="s">
        <v>862</v>
      </c>
      <c r="H142" s="197">
        <v>1485</v>
      </c>
      <c r="I142" s="198"/>
      <c r="J142" s="199">
        <f t="shared" si="20"/>
        <v>0</v>
      </c>
      <c r="K142" s="195" t="s">
        <v>19</v>
      </c>
      <c r="L142" s="40"/>
      <c r="M142" s="200" t="s">
        <v>19</v>
      </c>
      <c r="N142" s="201" t="s">
        <v>43</v>
      </c>
      <c r="O142" s="65"/>
      <c r="P142" s="202">
        <f t="shared" si="21"/>
        <v>0</v>
      </c>
      <c r="Q142" s="202">
        <v>0</v>
      </c>
      <c r="R142" s="202">
        <f t="shared" si="22"/>
        <v>0</v>
      </c>
      <c r="S142" s="202">
        <v>0</v>
      </c>
      <c r="T142" s="203">
        <f t="shared" si="23"/>
        <v>0</v>
      </c>
      <c r="U142" s="35"/>
      <c r="V142" s="35"/>
      <c r="W142" s="35"/>
      <c r="X142" s="35"/>
      <c r="Y142" s="35"/>
      <c r="Z142" s="35"/>
      <c r="AA142" s="35"/>
      <c r="AB142" s="35"/>
      <c r="AC142" s="35"/>
      <c r="AD142" s="35"/>
      <c r="AE142" s="35"/>
      <c r="AR142" s="204" t="s">
        <v>212</v>
      </c>
      <c r="AT142" s="204" t="s">
        <v>208</v>
      </c>
      <c r="AU142" s="204" t="s">
        <v>82</v>
      </c>
      <c r="AY142" s="18" t="s">
        <v>206</v>
      </c>
      <c r="BE142" s="205">
        <f t="shared" si="24"/>
        <v>0</v>
      </c>
      <c r="BF142" s="205">
        <f t="shared" si="25"/>
        <v>0</v>
      </c>
      <c r="BG142" s="205">
        <f t="shared" si="26"/>
        <v>0</v>
      </c>
      <c r="BH142" s="205">
        <f t="shared" si="27"/>
        <v>0</v>
      </c>
      <c r="BI142" s="205">
        <f t="shared" si="28"/>
        <v>0</v>
      </c>
      <c r="BJ142" s="18" t="s">
        <v>80</v>
      </c>
      <c r="BK142" s="205">
        <f t="shared" si="29"/>
        <v>0</v>
      </c>
      <c r="BL142" s="18" t="s">
        <v>212</v>
      </c>
      <c r="BM142" s="204" t="s">
        <v>786</v>
      </c>
    </row>
    <row r="143" spans="1:65" s="2" customFormat="1" ht="16.5" customHeight="1">
      <c r="A143" s="35"/>
      <c r="B143" s="36"/>
      <c r="C143" s="193" t="s">
        <v>72</v>
      </c>
      <c r="D143" s="193" t="s">
        <v>208</v>
      </c>
      <c r="E143" s="194" t="s">
        <v>7182</v>
      </c>
      <c r="F143" s="195" t="s">
        <v>7183</v>
      </c>
      <c r="G143" s="196" t="s">
        <v>862</v>
      </c>
      <c r="H143" s="197">
        <v>1485</v>
      </c>
      <c r="I143" s="198"/>
      <c r="J143" s="199">
        <f t="shared" si="20"/>
        <v>0</v>
      </c>
      <c r="K143" s="195" t="s">
        <v>19</v>
      </c>
      <c r="L143" s="40"/>
      <c r="M143" s="200" t="s">
        <v>19</v>
      </c>
      <c r="N143" s="201" t="s">
        <v>43</v>
      </c>
      <c r="O143" s="65"/>
      <c r="P143" s="202">
        <f t="shared" si="21"/>
        <v>0</v>
      </c>
      <c r="Q143" s="202">
        <v>0</v>
      </c>
      <c r="R143" s="202">
        <f t="shared" si="22"/>
        <v>0</v>
      </c>
      <c r="S143" s="202">
        <v>0</v>
      </c>
      <c r="T143" s="203">
        <f t="shared" si="23"/>
        <v>0</v>
      </c>
      <c r="U143" s="35"/>
      <c r="V143" s="35"/>
      <c r="W143" s="35"/>
      <c r="X143" s="35"/>
      <c r="Y143" s="35"/>
      <c r="Z143" s="35"/>
      <c r="AA143" s="35"/>
      <c r="AB143" s="35"/>
      <c r="AC143" s="35"/>
      <c r="AD143" s="35"/>
      <c r="AE143" s="35"/>
      <c r="AR143" s="204" t="s">
        <v>212</v>
      </c>
      <c r="AT143" s="204" t="s">
        <v>208</v>
      </c>
      <c r="AU143" s="204" t="s">
        <v>82</v>
      </c>
      <c r="AY143" s="18" t="s">
        <v>206</v>
      </c>
      <c r="BE143" s="205">
        <f t="shared" si="24"/>
        <v>0</v>
      </c>
      <c r="BF143" s="205">
        <f t="shared" si="25"/>
        <v>0</v>
      </c>
      <c r="BG143" s="205">
        <f t="shared" si="26"/>
        <v>0</v>
      </c>
      <c r="BH143" s="205">
        <f t="shared" si="27"/>
        <v>0</v>
      </c>
      <c r="BI143" s="205">
        <f t="shared" si="28"/>
        <v>0</v>
      </c>
      <c r="BJ143" s="18" t="s">
        <v>80</v>
      </c>
      <c r="BK143" s="205">
        <f t="shared" si="29"/>
        <v>0</v>
      </c>
      <c r="BL143" s="18" t="s">
        <v>212</v>
      </c>
      <c r="BM143" s="204" t="s">
        <v>791</v>
      </c>
    </row>
    <row r="144" spans="1:65" s="2" customFormat="1" ht="16.5" customHeight="1">
      <c r="A144" s="35"/>
      <c r="B144" s="36"/>
      <c r="C144" s="193" t="s">
        <v>72</v>
      </c>
      <c r="D144" s="193" t="s">
        <v>208</v>
      </c>
      <c r="E144" s="194" t="s">
        <v>7184</v>
      </c>
      <c r="F144" s="195" t="s">
        <v>7185</v>
      </c>
      <c r="G144" s="196" t="s">
        <v>1545</v>
      </c>
      <c r="H144" s="197">
        <v>24</v>
      </c>
      <c r="I144" s="198"/>
      <c r="J144" s="199">
        <f t="shared" si="20"/>
        <v>0</v>
      </c>
      <c r="K144" s="195" t="s">
        <v>19</v>
      </c>
      <c r="L144" s="40"/>
      <c r="M144" s="200" t="s">
        <v>19</v>
      </c>
      <c r="N144" s="201" t="s">
        <v>43</v>
      </c>
      <c r="O144" s="65"/>
      <c r="P144" s="202">
        <f t="shared" si="21"/>
        <v>0</v>
      </c>
      <c r="Q144" s="202">
        <v>0</v>
      </c>
      <c r="R144" s="202">
        <f t="shared" si="22"/>
        <v>0</v>
      </c>
      <c r="S144" s="202">
        <v>0</v>
      </c>
      <c r="T144" s="203">
        <f t="shared" si="23"/>
        <v>0</v>
      </c>
      <c r="U144" s="35"/>
      <c r="V144" s="35"/>
      <c r="W144" s="35"/>
      <c r="X144" s="35"/>
      <c r="Y144" s="35"/>
      <c r="Z144" s="35"/>
      <c r="AA144" s="35"/>
      <c r="AB144" s="35"/>
      <c r="AC144" s="35"/>
      <c r="AD144" s="35"/>
      <c r="AE144" s="35"/>
      <c r="AR144" s="204" t="s">
        <v>212</v>
      </c>
      <c r="AT144" s="204" t="s">
        <v>208</v>
      </c>
      <c r="AU144" s="204" t="s">
        <v>82</v>
      </c>
      <c r="AY144" s="18" t="s">
        <v>206</v>
      </c>
      <c r="BE144" s="205">
        <f t="shared" si="24"/>
        <v>0</v>
      </c>
      <c r="BF144" s="205">
        <f t="shared" si="25"/>
        <v>0</v>
      </c>
      <c r="BG144" s="205">
        <f t="shared" si="26"/>
        <v>0</v>
      </c>
      <c r="BH144" s="205">
        <f t="shared" si="27"/>
        <v>0</v>
      </c>
      <c r="BI144" s="205">
        <f t="shared" si="28"/>
        <v>0</v>
      </c>
      <c r="BJ144" s="18" t="s">
        <v>80</v>
      </c>
      <c r="BK144" s="205">
        <f t="shared" si="29"/>
        <v>0</v>
      </c>
      <c r="BL144" s="18" t="s">
        <v>212</v>
      </c>
      <c r="BM144" s="204" t="s">
        <v>796</v>
      </c>
    </row>
    <row r="145" spans="1:65" s="2" customFormat="1" ht="16.5" customHeight="1">
      <c r="A145" s="35"/>
      <c r="B145" s="36"/>
      <c r="C145" s="193" t="s">
        <v>72</v>
      </c>
      <c r="D145" s="193" t="s">
        <v>208</v>
      </c>
      <c r="E145" s="194" t="s">
        <v>7186</v>
      </c>
      <c r="F145" s="195" t="s">
        <v>6016</v>
      </c>
      <c r="G145" s="196" t="s">
        <v>1545</v>
      </c>
      <c r="H145" s="197">
        <v>24</v>
      </c>
      <c r="I145" s="198"/>
      <c r="J145" s="199">
        <f t="shared" si="20"/>
        <v>0</v>
      </c>
      <c r="K145" s="195" t="s">
        <v>19</v>
      </c>
      <c r="L145" s="40"/>
      <c r="M145" s="200" t="s">
        <v>19</v>
      </c>
      <c r="N145" s="201" t="s">
        <v>43</v>
      </c>
      <c r="O145" s="65"/>
      <c r="P145" s="202">
        <f t="shared" si="21"/>
        <v>0</v>
      </c>
      <c r="Q145" s="202">
        <v>0</v>
      </c>
      <c r="R145" s="202">
        <f t="shared" si="22"/>
        <v>0</v>
      </c>
      <c r="S145" s="202">
        <v>0</v>
      </c>
      <c r="T145" s="203">
        <f t="shared" si="23"/>
        <v>0</v>
      </c>
      <c r="U145" s="35"/>
      <c r="V145" s="35"/>
      <c r="W145" s="35"/>
      <c r="X145" s="35"/>
      <c r="Y145" s="35"/>
      <c r="Z145" s="35"/>
      <c r="AA145" s="35"/>
      <c r="AB145" s="35"/>
      <c r="AC145" s="35"/>
      <c r="AD145" s="35"/>
      <c r="AE145" s="35"/>
      <c r="AR145" s="204" t="s">
        <v>212</v>
      </c>
      <c r="AT145" s="204" t="s">
        <v>208</v>
      </c>
      <c r="AU145" s="204" t="s">
        <v>82</v>
      </c>
      <c r="AY145" s="18" t="s">
        <v>206</v>
      </c>
      <c r="BE145" s="205">
        <f t="shared" si="24"/>
        <v>0</v>
      </c>
      <c r="BF145" s="205">
        <f t="shared" si="25"/>
        <v>0</v>
      </c>
      <c r="BG145" s="205">
        <f t="shared" si="26"/>
        <v>0</v>
      </c>
      <c r="BH145" s="205">
        <f t="shared" si="27"/>
        <v>0</v>
      </c>
      <c r="BI145" s="205">
        <f t="shared" si="28"/>
        <v>0</v>
      </c>
      <c r="BJ145" s="18" t="s">
        <v>80</v>
      </c>
      <c r="BK145" s="205">
        <f t="shared" si="29"/>
        <v>0</v>
      </c>
      <c r="BL145" s="18" t="s">
        <v>212</v>
      </c>
      <c r="BM145" s="204" t="s">
        <v>803</v>
      </c>
    </row>
    <row r="146" spans="1:65" s="2" customFormat="1" ht="16.5" customHeight="1">
      <c r="A146" s="35"/>
      <c r="B146" s="36"/>
      <c r="C146" s="193" t="s">
        <v>72</v>
      </c>
      <c r="D146" s="193" t="s">
        <v>208</v>
      </c>
      <c r="E146" s="194" t="s">
        <v>7187</v>
      </c>
      <c r="F146" s="195" t="s">
        <v>7188</v>
      </c>
      <c r="G146" s="196" t="s">
        <v>862</v>
      </c>
      <c r="H146" s="197">
        <v>1</v>
      </c>
      <c r="I146" s="198"/>
      <c r="J146" s="199">
        <f t="shared" si="20"/>
        <v>0</v>
      </c>
      <c r="K146" s="195" t="s">
        <v>19</v>
      </c>
      <c r="L146" s="40"/>
      <c r="M146" s="200" t="s">
        <v>19</v>
      </c>
      <c r="N146" s="201" t="s">
        <v>43</v>
      </c>
      <c r="O146" s="65"/>
      <c r="P146" s="202">
        <f t="shared" si="21"/>
        <v>0</v>
      </c>
      <c r="Q146" s="202">
        <v>0</v>
      </c>
      <c r="R146" s="202">
        <f t="shared" si="22"/>
        <v>0</v>
      </c>
      <c r="S146" s="202">
        <v>0</v>
      </c>
      <c r="T146" s="203">
        <f t="shared" si="23"/>
        <v>0</v>
      </c>
      <c r="U146" s="35"/>
      <c r="V146" s="35"/>
      <c r="W146" s="35"/>
      <c r="X146" s="35"/>
      <c r="Y146" s="35"/>
      <c r="Z146" s="35"/>
      <c r="AA146" s="35"/>
      <c r="AB146" s="35"/>
      <c r="AC146" s="35"/>
      <c r="AD146" s="35"/>
      <c r="AE146" s="35"/>
      <c r="AR146" s="204" t="s">
        <v>212</v>
      </c>
      <c r="AT146" s="204" t="s">
        <v>208</v>
      </c>
      <c r="AU146" s="204" t="s">
        <v>82</v>
      </c>
      <c r="AY146" s="18" t="s">
        <v>206</v>
      </c>
      <c r="BE146" s="205">
        <f t="shared" si="24"/>
        <v>0</v>
      </c>
      <c r="BF146" s="205">
        <f t="shared" si="25"/>
        <v>0</v>
      </c>
      <c r="BG146" s="205">
        <f t="shared" si="26"/>
        <v>0</v>
      </c>
      <c r="BH146" s="205">
        <f t="shared" si="27"/>
        <v>0</v>
      </c>
      <c r="BI146" s="205">
        <f t="shared" si="28"/>
        <v>0</v>
      </c>
      <c r="BJ146" s="18" t="s">
        <v>80</v>
      </c>
      <c r="BK146" s="205">
        <f t="shared" si="29"/>
        <v>0</v>
      </c>
      <c r="BL146" s="18" t="s">
        <v>212</v>
      </c>
      <c r="BM146" s="204" t="s">
        <v>812</v>
      </c>
    </row>
    <row r="147" spans="1:65" s="12" customFormat="1" ht="22.9" customHeight="1">
      <c r="B147" s="177"/>
      <c r="C147" s="178"/>
      <c r="D147" s="179" t="s">
        <v>71</v>
      </c>
      <c r="E147" s="191" t="s">
        <v>1430</v>
      </c>
      <c r="F147" s="191" t="s">
        <v>7189</v>
      </c>
      <c r="G147" s="178"/>
      <c r="H147" s="178"/>
      <c r="I147" s="181"/>
      <c r="J147" s="192">
        <f>BK147</f>
        <v>0</v>
      </c>
      <c r="K147" s="178"/>
      <c r="L147" s="183"/>
      <c r="M147" s="184"/>
      <c r="N147" s="185"/>
      <c r="O147" s="185"/>
      <c r="P147" s="186">
        <f>P148+P170+P187+P204+P219+P236+P253+P258+P292+P330</f>
        <v>0</v>
      </c>
      <c r="Q147" s="185"/>
      <c r="R147" s="186">
        <f>R148+R170+R187+R204+R219+R236+R253+R258+R292+R330</f>
        <v>0</v>
      </c>
      <c r="S147" s="185"/>
      <c r="T147" s="187">
        <f>T148+T170+T187+T204+T219+T236+T253+T258+T292+T330</f>
        <v>0</v>
      </c>
      <c r="AR147" s="188" t="s">
        <v>80</v>
      </c>
      <c r="AT147" s="189" t="s">
        <v>71</v>
      </c>
      <c r="AU147" s="189" t="s">
        <v>80</v>
      </c>
      <c r="AY147" s="188" t="s">
        <v>206</v>
      </c>
      <c r="BK147" s="190">
        <f>BK148+BK170+BK187+BK204+BK219+BK236+BK253+BK258+BK292+BK330</f>
        <v>0</v>
      </c>
    </row>
    <row r="148" spans="1:65" s="12" customFormat="1" ht="20.85" customHeight="1">
      <c r="B148" s="177"/>
      <c r="C148" s="178"/>
      <c r="D148" s="179" t="s">
        <v>71</v>
      </c>
      <c r="E148" s="191" t="s">
        <v>1450</v>
      </c>
      <c r="F148" s="191" t="s">
        <v>7190</v>
      </c>
      <c r="G148" s="178"/>
      <c r="H148" s="178"/>
      <c r="I148" s="181"/>
      <c r="J148" s="192">
        <f>BK148</f>
        <v>0</v>
      </c>
      <c r="K148" s="178"/>
      <c r="L148" s="183"/>
      <c r="M148" s="184"/>
      <c r="N148" s="185"/>
      <c r="O148" s="185"/>
      <c r="P148" s="186">
        <f>SUM(P149:P169)</f>
        <v>0</v>
      </c>
      <c r="Q148" s="185"/>
      <c r="R148" s="186">
        <f>SUM(R149:R169)</f>
        <v>0</v>
      </c>
      <c r="S148" s="185"/>
      <c r="T148" s="187">
        <f>SUM(T149:T169)</f>
        <v>0</v>
      </c>
      <c r="AR148" s="188" t="s">
        <v>80</v>
      </c>
      <c r="AT148" s="189" t="s">
        <v>71</v>
      </c>
      <c r="AU148" s="189" t="s">
        <v>82</v>
      </c>
      <c r="AY148" s="188" t="s">
        <v>206</v>
      </c>
      <c r="BK148" s="190">
        <f>SUM(BK149:BK169)</f>
        <v>0</v>
      </c>
    </row>
    <row r="149" spans="1:65" s="2" customFormat="1" ht="16.5" customHeight="1">
      <c r="A149" s="35"/>
      <c r="B149" s="36"/>
      <c r="C149" s="193" t="s">
        <v>72</v>
      </c>
      <c r="D149" s="193" t="s">
        <v>208</v>
      </c>
      <c r="E149" s="194" t="s">
        <v>7191</v>
      </c>
      <c r="F149" s="195" t="s">
        <v>7192</v>
      </c>
      <c r="G149" s="196" t="s">
        <v>862</v>
      </c>
      <c r="H149" s="197">
        <v>1</v>
      </c>
      <c r="I149" s="198"/>
      <c r="J149" s="199">
        <f t="shared" ref="J149:J169" si="30">ROUND(I149*H149,2)</f>
        <v>0</v>
      </c>
      <c r="K149" s="195" t="s">
        <v>19</v>
      </c>
      <c r="L149" s="40"/>
      <c r="M149" s="200" t="s">
        <v>19</v>
      </c>
      <c r="N149" s="201" t="s">
        <v>43</v>
      </c>
      <c r="O149" s="65"/>
      <c r="P149" s="202">
        <f t="shared" ref="P149:P169" si="31">O149*H149</f>
        <v>0</v>
      </c>
      <c r="Q149" s="202">
        <v>0</v>
      </c>
      <c r="R149" s="202">
        <f t="shared" ref="R149:R169" si="32">Q149*H149</f>
        <v>0</v>
      </c>
      <c r="S149" s="202">
        <v>0</v>
      </c>
      <c r="T149" s="203">
        <f t="shared" ref="T149:T169" si="33">S149*H149</f>
        <v>0</v>
      </c>
      <c r="U149" s="35"/>
      <c r="V149" s="35"/>
      <c r="W149" s="35"/>
      <c r="X149" s="35"/>
      <c r="Y149" s="35"/>
      <c r="Z149" s="35"/>
      <c r="AA149" s="35"/>
      <c r="AB149" s="35"/>
      <c r="AC149" s="35"/>
      <c r="AD149" s="35"/>
      <c r="AE149" s="35"/>
      <c r="AR149" s="204" t="s">
        <v>212</v>
      </c>
      <c r="AT149" s="204" t="s">
        <v>208</v>
      </c>
      <c r="AU149" s="204" t="s">
        <v>217</v>
      </c>
      <c r="AY149" s="18" t="s">
        <v>206</v>
      </c>
      <c r="BE149" s="205">
        <f t="shared" ref="BE149:BE169" si="34">IF(N149="základní",J149,0)</f>
        <v>0</v>
      </c>
      <c r="BF149" s="205">
        <f t="shared" ref="BF149:BF169" si="35">IF(N149="snížená",J149,0)</f>
        <v>0</v>
      </c>
      <c r="BG149" s="205">
        <f t="shared" ref="BG149:BG169" si="36">IF(N149="zákl. přenesená",J149,0)</f>
        <v>0</v>
      </c>
      <c r="BH149" s="205">
        <f t="shared" ref="BH149:BH169" si="37">IF(N149="sníž. přenesená",J149,0)</f>
        <v>0</v>
      </c>
      <c r="BI149" s="205">
        <f t="shared" ref="BI149:BI169" si="38">IF(N149="nulová",J149,0)</f>
        <v>0</v>
      </c>
      <c r="BJ149" s="18" t="s">
        <v>80</v>
      </c>
      <c r="BK149" s="205">
        <f t="shared" ref="BK149:BK169" si="39">ROUND(I149*H149,2)</f>
        <v>0</v>
      </c>
      <c r="BL149" s="18" t="s">
        <v>212</v>
      </c>
      <c r="BM149" s="204" t="s">
        <v>818</v>
      </c>
    </row>
    <row r="150" spans="1:65" s="2" customFormat="1" ht="16.5" customHeight="1">
      <c r="A150" s="35"/>
      <c r="B150" s="36"/>
      <c r="C150" s="193" t="s">
        <v>72</v>
      </c>
      <c r="D150" s="193" t="s">
        <v>208</v>
      </c>
      <c r="E150" s="194" t="s">
        <v>7193</v>
      </c>
      <c r="F150" s="195" t="s">
        <v>7194</v>
      </c>
      <c r="G150" s="196" t="s">
        <v>862</v>
      </c>
      <c r="H150" s="197">
        <v>1</v>
      </c>
      <c r="I150" s="198"/>
      <c r="J150" s="199">
        <f t="shared" si="30"/>
        <v>0</v>
      </c>
      <c r="K150" s="195" t="s">
        <v>19</v>
      </c>
      <c r="L150" s="40"/>
      <c r="M150" s="200" t="s">
        <v>19</v>
      </c>
      <c r="N150" s="201" t="s">
        <v>43</v>
      </c>
      <c r="O150" s="65"/>
      <c r="P150" s="202">
        <f t="shared" si="31"/>
        <v>0</v>
      </c>
      <c r="Q150" s="202">
        <v>0</v>
      </c>
      <c r="R150" s="202">
        <f t="shared" si="32"/>
        <v>0</v>
      </c>
      <c r="S150" s="202">
        <v>0</v>
      </c>
      <c r="T150" s="203">
        <f t="shared" si="33"/>
        <v>0</v>
      </c>
      <c r="U150" s="35"/>
      <c r="V150" s="35"/>
      <c r="W150" s="35"/>
      <c r="X150" s="35"/>
      <c r="Y150" s="35"/>
      <c r="Z150" s="35"/>
      <c r="AA150" s="35"/>
      <c r="AB150" s="35"/>
      <c r="AC150" s="35"/>
      <c r="AD150" s="35"/>
      <c r="AE150" s="35"/>
      <c r="AR150" s="204" t="s">
        <v>212</v>
      </c>
      <c r="AT150" s="204" t="s">
        <v>208</v>
      </c>
      <c r="AU150" s="204" t="s">
        <v>217</v>
      </c>
      <c r="AY150" s="18" t="s">
        <v>206</v>
      </c>
      <c r="BE150" s="205">
        <f t="shared" si="34"/>
        <v>0</v>
      </c>
      <c r="BF150" s="205">
        <f t="shared" si="35"/>
        <v>0</v>
      </c>
      <c r="BG150" s="205">
        <f t="shared" si="36"/>
        <v>0</v>
      </c>
      <c r="BH150" s="205">
        <f t="shared" si="37"/>
        <v>0</v>
      </c>
      <c r="BI150" s="205">
        <f t="shared" si="38"/>
        <v>0</v>
      </c>
      <c r="BJ150" s="18" t="s">
        <v>80</v>
      </c>
      <c r="BK150" s="205">
        <f t="shared" si="39"/>
        <v>0</v>
      </c>
      <c r="BL150" s="18" t="s">
        <v>212</v>
      </c>
      <c r="BM150" s="204" t="s">
        <v>823</v>
      </c>
    </row>
    <row r="151" spans="1:65" s="2" customFormat="1" ht="16.5" customHeight="1">
      <c r="A151" s="35"/>
      <c r="B151" s="36"/>
      <c r="C151" s="193" t="s">
        <v>72</v>
      </c>
      <c r="D151" s="193" t="s">
        <v>208</v>
      </c>
      <c r="E151" s="194" t="s">
        <v>7195</v>
      </c>
      <c r="F151" s="195" t="s">
        <v>7196</v>
      </c>
      <c r="G151" s="196" t="s">
        <v>862</v>
      </c>
      <c r="H151" s="197">
        <v>2</v>
      </c>
      <c r="I151" s="198"/>
      <c r="J151" s="199">
        <f t="shared" si="30"/>
        <v>0</v>
      </c>
      <c r="K151" s="195" t="s">
        <v>19</v>
      </c>
      <c r="L151" s="40"/>
      <c r="M151" s="200" t="s">
        <v>19</v>
      </c>
      <c r="N151" s="201" t="s">
        <v>43</v>
      </c>
      <c r="O151" s="65"/>
      <c r="P151" s="202">
        <f t="shared" si="31"/>
        <v>0</v>
      </c>
      <c r="Q151" s="202">
        <v>0</v>
      </c>
      <c r="R151" s="202">
        <f t="shared" si="32"/>
        <v>0</v>
      </c>
      <c r="S151" s="202">
        <v>0</v>
      </c>
      <c r="T151" s="203">
        <f t="shared" si="33"/>
        <v>0</v>
      </c>
      <c r="U151" s="35"/>
      <c r="V151" s="35"/>
      <c r="W151" s="35"/>
      <c r="X151" s="35"/>
      <c r="Y151" s="35"/>
      <c r="Z151" s="35"/>
      <c r="AA151" s="35"/>
      <c r="AB151" s="35"/>
      <c r="AC151" s="35"/>
      <c r="AD151" s="35"/>
      <c r="AE151" s="35"/>
      <c r="AR151" s="204" t="s">
        <v>212</v>
      </c>
      <c r="AT151" s="204" t="s">
        <v>208</v>
      </c>
      <c r="AU151" s="204" t="s">
        <v>217</v>
      </c>
      <c r="AY151" s="18" t="s">
        <v>206</v>
      </c>
      <c r="BE151" s="205">
        <f t="shared" si="34"/>
        <v>0</v>
      </c>
      <c r="BF151" s="205">
        <f t="shared" si="35"/>
        <v>0</v>
      </c>
      <c r="BG151" s="205">
        <f t="shared" si="36"/>
        <v>0</v>
      </c>
      <c r="BH151" s="205">
        <f t="shared" si="37"/>
        <v>0</v>
      </c>
      <c r="BI151" s="205">
        <f t="shared" si="38"/>
        <v>0</v>
      </c>
      <c r="BJ151" s="18" t="s">
        <v>80</v>
      </c>
      <c r="BK151" s="205">
        <f t="shared" si="39"/>
        <v>0</v>
      </c>
      <c r="BL151" s="18" t="s">
        <v>212</v>
      </c>
      <c r="BM151" s="204" t="s">
        <v>831</v>
      </c>
    </row>
    <row r="152" spans="1:65" s="2" customFormat="1" ht="16.5" customHeight="1">
      <c r="A152" s="35"/>
      <c r="B152" s="36"/>
      <c r="C152" s="193" t="s">
        <v>72</v>
      </c>
      <c r="D152" s="193" t="s">
        <v>208</v>
      </c>
      <c r="E152" s="194" t="s">
        <v>7197</v>
      </c>
      <c r="F152" s="195" t="s">
        <v>7198</v>
      </c>
      <c r="G152" s="196" t="s">
        <v>862</v>
      </c>
      <c r="H152" s="197">
        <v>1</v>
      </c>
      <c r="I152" s="198"/>
      <c r="J152" s="199">
        <f t="shared" si="30"/>
        <v>0</v>
      </c>
      <c r="K152" s="195" t="s">
        <v>19</v>
      </c>
      <c r="L152" s="40"/>
      <c r="M152" s="200" t="s">
        <v>19</v>
      </c>
      <c r="N152" s="201" t="s">
        <v>43</v>
      </c>
      <c r="O152" s="65"/>
      <c r="P152" s="202">
        <f t="shared" si="31"/>
        <v>0</v>
      </c>
      <c r="Q152" s="202">
        <v>0</v>
      </c>
      <c r="R152" s="202">
        <f t="shared" si="32"/>
        <v>0</v>
      </c>
      <c r="S152" s="202">
        <v>0</v>
      </c>
      <c r="T152" s="203">
        <f t="shared" si="33"/>
        <v>0</v>
      </c>
      <c r="U152" s="35"/>
      <c r="V152" s="35"/>
      <c r="W152" s="35"/>
      <c r="X152" s="35"/>
      <c r="Y152" s="35"/>
      <c r="Z152" s="35"/>
      <c r="AA152" s="35"/>
      <c r="AB152" s="35"/>
      <c r="AC152" s="35"/>
      <c r="AD152" s="35"/>
      <c r="AE152" s="35"/>
      <c r="AR152" s="204" t="s">
        <v>212</v>
      </c>
      <c r="AT152" s="204" t="s">
        <v>208</v>
      </c>
      <c r="AU152" s="204" t="s">
        <v>217</v>
      </c>
      <c r="AY152" s="18" t="s">
        <v>206</v>
      </c>
      <c r="BE152" s="205">
        <f t="shared" si="34"/>
        <v>0</v>
      </c>
      <c r="BF152" s="205">
        <f t="shared" si="35"/>
        <v>0</v>
      </c>
      <c r="BG152" s="205">
        <f t="shared" si="36"/>
        <v>0</v>
      </c>
      <c r="BH152" s="205">
        <f t="shared" si="37"/>
        <v>0</v>
      </c>
      <c r="BI152" s="205">
        <f t="shared" si="38"/>
        <v>0</v>
      </c>
      <c r="BJ152" s="18" t="s">
        <v>80</v>
      </c>
      <c r="BK152" s="205">
        <f t="shared" si="39"/>
        <v>0</v>
      </c>
      <c r="BL152" s="18" t="s">
        <v>212</v>
      </c>
      <c r="BM152" s="204" t="s">
        <v>836</v>
      </c>
    </row>
    <row r="153" spans="1:65" s="2" customFormat="1" ht="16.5" customHeight="1">
      <c r="A153" s="35"/>
      <c r="B153" s="36"/>
      <c r="C153" s="193" t="s">
        <v>72</v>
      </c>
      <c r="D153" s="193" t="s">
        <v>208</v>
      </c>
      <c r="E153" s="194" t="s">
        <v>7199</v>
      </c>
      <c r="F153" s="195" t="s">
        <v>7200</v>
      </c>
      <c r="G153" s="196" t="s">
        <v>862</v>
      </c>
      <c r="H153" s="197">
        <v>2</v>
      </c>
      <c r="I153" s="198"/>
      <c r="J153" s="199">
        <f t="shared" si="30"/>
        <v>0</v>
      </c>
      <c r="K153" s="195" t="s">
        <v>19</v>
      </c>
      <c r="L153" s="40"/>
      <c r="M153" s="200" t="s">
        <v>19</v>
      </c>
      <c r="N153" s="201" t="s">
        <v>43</v>
      </c>
      <c r="O153" s="65"/>
      <c r="P153" s="202">
        <f t="shared" si="31"/>
        <v>0</v>
      </c>
      <c r="Q153" s="202">
        <v>0</v>
      </c>
      <c r="R153" s="202">
        <f t="shared" si="32"/>
        <v>0</v>
      </c>
      <c r="S153" s="202">
        <v>0</v>
      </c>
      <c r="T153" s="203">
        <f t="shared" si="33"/>
        <v>0</v>
      </c>
      <c r="U153" s="35"/>
      <c r="V153" s="35"/>
      <c r="W153" s="35"/>
      <c r="X153" s="35"/>
      <c r="Y153" s="35"/>
      <c r="Z153" s="35"/>
      <c r="AA153" s="35"/>
      <c r="AB153" s="35"/>
      <c r="AC153" s="35"/>
      <c r="AD153" s="35"/>
      <c r="AE153" s="35"/>
      <c r="AR153" s="204" t="s">
        <v>212</v>
      </c>
      <c r="AT153" s="204" t="s">
        <v>208</v>
      </c>
      <c r="AU153" s="204" t="s">
        <v>217</v>
      </c>
      <c r="AY153" s="18" t="s">
        <v>206</v>
      </c>
      <c r="BE153" s="205">
        <f t="shared" si="34"/>
        <v>0</v>
      </c>
      <c r="BF153" s="205">
        <f t="shared" si="35"/>
        <v>0</v>
      </c>
      <c r="BG153" s="205">
        <f t="shared" si="36"/>
        <v>0</v>
      </c>
      <c r="BH153" s="205">
        <f t="shared" si="37"/>
        <v>0</v>
      </c>
      <c r="BI153" s="205">
        <f t="shared" si="38"/>
        <v>0</v>
      </c>
      <c r="BJ153" s="18" t="s">
        <v>80</v>
      </c>
      <c r="BK153" s="205">
        <f t="shared" si="39"/>
        <v>0</v>
      </c>
      <c r="BL153" s="18" t="s">
        <v>212</v>
      </c>
      <c r="BM153" s="204" t="s">
        <v>840</v>
      </c>
    </row>
    <row r="154" spans="1:65" s="2" customFormat="1" ht="16.5" customHeight="1">
      <c r="A154" s="35"/>
      <c r="B154" s="36"/>
      <c r="C154" s="193" t="s">
        <v>72</v>
      </c>
      <c r="D154" s="193" t="s">
        <v>208</v>
      </c>
      <c r="E154" s="194" t="s">
        <v>7201</v>
      </c>
      <c r="F154" s="195" t="s">
        <v>7202</v>
      </c>
      <c r="G154" s="196" t="s">
        <v>862</v>
      </c>
      <c r="H154" s="197">
        <v>1</v>
      </c>
      <c r="I154" s="198"/>
      <c r="J154" s="199">
        <f t="shared" si="30"/>
        <v>0</v>
      </c>
      <c r="K154" s="195" t="s">
        <v>19</v>
      </c>
      <c r="L154" s="40"/>
      <c r="M154" s="200" t="s">
        <v>19</v>
      </c>
      <c r="N154" s="201" t="s">
        <v>43</v>
      </c>
      <c r="O154" s="65"/>
      <c r="P154" s="202">
        <f t="shared" si="31"/>
        <v>0</v>
      </c>
      <c r="Q154" s="202">
        <v>0</v>
      </c>
      <c r="R154" s="202">
        <f t="shared" si="32"/>
        <v>0</v>
      </c>
      <c r="S154" s="202">
        <v>0</v>
      </c>
      <c r="T154" s="203">
        <f t="shared" si="33"/>
        <v>0</v>
      </c>
      <c r="U154" s="35"/>
      <c r="V154" s="35"/>
      <c r="W154" s="35"/>
      <c r="X154" s="35"/>
      <c r="Y154" s="35"/>
      <c r="Z154" s="35"/>
      <c r="AA154" s="35"/>
      <c r="AB154" s="35"/>
      <c r="AC154" s="35"/>
      <c r="AD154" s="35"/>
      <c r="AE154" s="35"/>
      <c r="AR154" s="204" t="s">
        <v>212</v>
      </c>
      <c r="AT154" s="204" t="s">
        <v>208</v>
      </c>
      <c r="AU154" s="204" t="s">
        <v>217</v>
      </c>
      <c r="AY154" s="18" t="s">
        <v>206</v>
      </c>
      <c r="BE154" s="205">
        <f t="shared" si="34"/>
        <v>0</v>
      </c>
      <c r="BF154" s="205">
        <f t="shared" si="35"/>
        <v>0</v>
      </c>
      <c r="BG154" s="205">
        <f t="shared" si="36"/>
        <v>0</v>
      </c>
      <c r="BH154" s="205">
        <f t="shared" si="37"/>
        <v>0</v>
      </c>
      <c r="BI154" s="205">
        <f t="shared" si="38"/>
        <v>0</v>
      </c>
      <c r="BJ154" s="18" t="s">
        <v>80</v>
      </c>
      <c r="BK154" s="205">
        <f t="shared" si="39"/>
        <v>0</v>
      </c>
      <c r="BL154" s="18" t="s">
        <v>212</v>
      </c>
      <c r="BM154" s="204" t="s">
        <v>1486</v>
      </c>
    </row>
    <row r="155" spans="1:65" s="2" customFormat="1" ht="16.5" customHeight="1">
      <c r="A155" s="35"/>
      <c r="B155" s="36"/>
      <c r="C155" s="193" t="s">
        <v>72</v>
      </c>
      <c r="D155" s="193" t="s">
        <v>208</v>
      </c>
      <c r="E155" s="194" t="s">
        <v>7203</v>
      </c>
      <c r="F155" s="195" t="s">
        <v>7204</v>
      </c>
      <c r="G155" s="196" t="s">
        <v>862</v>
      </c>
      <c r="H155" s="197">
        <v>1</v>
      </c>
      <c r="I155" s="198"/>
      <c r="J155" s="199">
        <f t="shared" si="30"/>
        <v>0</v>
      </c>
      <c r="K155" s="195" t="s">
        <v>19</v>
      </c>
      <c r="L155" s="40"/>
      <c r="M155" s="200" t="s">
        <v>19</v>
      </c>
      <c r="N155" s="201" t="s">
        <v>43</v>
      </c>
      <c r="O155" s="65"/>
      <c r="P155" s="202">
        <f t="shared" si="31"/>
        <v>0</v>
      </c>
      <c r="Q155" s="202">
        <v>0</v>
      </c>
      <c r="R155" s="202">
        <f t="shared" si="32"/>
        <v>0</v>
      </c>
      <c r="S155" s="202">
        <v>0</v>
      </c>
      <c r="T155" s="203">
        <f t="shared" si="33"/>
        <v>0</v>
      </c>
      <c r="U155" s="35"/>
      <c r="V155" s="35"/>
      <c r="W155" s="35"/>
      <c r="X155" s="35"/>
      <c r="Y155" s="35"/>
      <c r="Z155" s="35"/>
      <c r="AA155" s="35"/>
      <c r="AB155" s="35"/>
      <c r="AC155" s="35"/>
      <c r="AD155" s="35"/>
      <c r="AE155" s="35"/>
      <c r="AR155" s="204" t="s">
        <v>212</v>
      </c>
      <c r="AT155" s="204" t="s">
        <v>208</v>
      </c>
      <c r="AU155" s="204" t="s">
        <v>217</v>
      </c>
      <c r="AY155" s="18" t="s">
        <v>206</v>
      </c>
      <c r="BE155" s="205">
        <f t="shared" si="34"/>
        <v>0</v>
      </c>
      <c r="BF155" s="205">
        <f t="shared" si="35"/>
        <v>0</v>
      </c>
      <c r="BG155" s="205">
        <f t="shared" si="36"/>
        <v>0</v>
      </c>
      <c r="BH155" s="205">
        <f t="shared" si="37"/>
        <v>0</v>
      </c>
      <c r="BI155" s="205">
        <f t="shared" si="38"/>
        <v>0</v>
      </c>
      <c r="BJ155" s="18" t="s">
        <v>80</v>
      </c>
      <c r="BK155" s="205">
        <f t="shared" si="39"/>
        <v>0</v>
      </c>
      <c r="BL155" s="18" t="s">
        <v>212</v>
      </c>
      <c r="BM155" s="204" t="s">
        <v>1489</v>
      </c>
    </row>
    <row r="156" spans="1:65" s="2" customFormat="1" ht="16.5" customHeight="1">
      <c r="A156" s="35"/>
      <c r="B156" s="36"/>
      <c r="C156" s="193" t="s">
        <v>72</v>
      </c>
      <c r="D156" s="193" t="s">
        <v>208</v>
      </c>
      <c r="E156" s="194" t="s">
        <v>7205</v>
      </c>
      <c r="F156" s="195" t="s">
        <v>7206</v>
      </c>
      <c r="G156" s="196" t="s">
        <v>862</v>
      </c>
      <c r="H156" s="197">
        <v>1</v>
      </c>
      <c r="I156" s="198"/>
      <c r="J156" s="199">
        <f t="shared" si="30"/>
        <v>0</v>
      </c>
      <c r="K156" s="195" t="s">
        <v>19</v>
      </c>
      <c r="L156" s="40"/>
      <c r="M156" s="200" t="s">
        <v>19</v>
      </c>
      <c r="N156" s="201" t="s">
        <v>43</v>
      </c>
      <c r="O156" s="65"/>
      <c r="P156" s="202">
        <f t="shared" si="31"/>
        <v>0</v>
      </c>
      <c r="Q156" s="202">
        <v>0</v>
      </c>
      <c r="R156" s="202">
        <f t="shared" si="32"/>
        <v>0</v>
      </c>
      <c r="S156" s="202">
        <v>0</v>
      </c>
      <c r="T156" s="203">
        <f t="shared" si="33"/>
        <v>0</v>
      </c>
      <c r="U156" s="35"/>
      <c r="V156" s="35"/>
      <c r="W156" s="35"/>
      <c r="X156" s="35"/>
      <c r="Y156" s="35"/>
      <c r="Z156" s="35"/>
      <c r="AA156" s="35"/>
      <c r="AB156" s="35"/>
      <c r="AC156" s="35"/>
      <c r="AD156" s="35"/>
      <c r="AE156" s="35"/>
      <c r="AR156" s="204" t="s">
        <v>212</v>
      </c>
      <c r="AT156" s="204" t="s">
        <v>208</v>
      </c>
      <c r="AU156" s="204" t="s">
        <v>217</v>
      </c>
      <c r="AY156" s="18" t="s">
        <v>206</v>
      </c>
      <c r="BE156" s="205">
        <f t="shared" si="34"/>
        <v>0</v>
      </c>
      <c r="BF156" s="205">
        <f t="shared" si="35"/>
        <v>0</v>
      </c>
      <c r="BG156" s="205">
        <f t="shared" si="36"/>
        <v>0</v>
      </c>
      <c r="BH156" s="205">
        <f t="shared" si="37"/>
        <v>0</v>
      </c>
      <c r="BI156" s="205">
        <f t="shared" si="38"/>
        <v>0</v>
      </c>
      <c r="BJ156" s="18" t="s">
        <v>80</v>
      </c>
      <c r="BK156" s="205">
        <f t="shared" si="39"/>
        <v>0</v>
      </c>
      <c r="BL156" s="18" t="s">
        <v>212</v>
      </c>
      <c r="BM156" s="204" t="s">
        <v>1492</v>
      </c>
    </row>
    <row r="157" spans="1:65" s="2" customFormat="1" ht="16.5" customHeight="1">
      <c r="A157" s="35"/>
      <c r="B157" s="36"/>
      <c r="C157" s="193" t="s">
        <v>72</v>
      </c>
      <c r="D157" s="193" t="s">
        <v>208</v>
      </c>
      <c r="E157" s="194" t="s">
        <v>7207</v>
      </c>
      <c r="F157" s="195" t="s">
        <v>7208</v>
      </c>
      <c r="G157" s="196" t="s">
        <v>862</v>
      </c>
      <c r="H157" s="197">
        <v>1</v>
      </c>
      <c r="I157" s="198"/>
      <c r="J157" s="199">
        <f t="shared" si="30"/>
        <v>0</v>
      </c>
      <c r="K157" s="195" t="s">
        <v>19</v>
      </c>
      <c r="L157" s="40"/>
      <c r="M157" s="200" t="s">
        <v>19</v>
      </c>
      <c r="N157" s="201" t="s">
        <v>43</v>
      </c>
      <c r="O157" s="65"/>
      <c r="P157" s="202">
        <f t="shared" si="31"/>
        <v>0</v>
      </c>
      <c r="Q157" s="202">
        <v>0</v>
      </c>
      <c r="R157" s="202">
        <f t="shared" si="32"/>
        <v>0</v>
      </c>
      <c r="S157" s="202">
        <v>0</v>
      </c>
      <c r="T157" s="203">
        <f t="shared" si="33"/>
        <v>0</v>
      </c>
      <c r="U157" s="35"/>
      <c r="V157" s="35"/>
      <c r="W157" s="35"/>
      <c r="X157" s="35"/>
      <c r="Y157" s="35"/>
      <c r="Z157" s="35"/>
      <c r="AA157" s="35"/>
      <c r="AB157" s="35"/>
      <c r="AC157" s="35"/>
      <c r="AD157" s="35"/>
      <c r="AE157" s="35"/>
      <c r="AR157" s="204" t="s">
        <v>212</v>
      </c>
      <c r="AT157" s="204" t="s">
        <v>208</v>
      </c>
      <c r="AU157" s="204" t="s">
        <v>217</v>
      </c>
      <c r="AY157" s="18" t="s">
        <v>206</v>
      </c>
      <c r="BE157" s="205">
        <f t="shared" si="34"/>
        <v>0</v>
      </c>
      <c r="BF157" s="205">
        <f t="shared" si="35"/>
        <v>0</v>
      </c>
      <c r="BG157" s="205">
        <f t="shared" si="36"/>
        <v>0</v>
      </c>
      <c r="BH157" s="205">
        <f t="shared" si="37"/>
        <v>0</v>
      </c>
      <c r="BI157" s="205">
        <f t="shared" si="38"/>
        <v>0</v>
      </c>
      <c r="BJ157" s="18" t="s">
        <v>80</v>
      </c>
      <c r="BK157" s="205">
        <f t="shared" si="39"/>
        <v>0</v>
      </c>
      <c r="BL157" s="18" t="s">
        <v>212</v>
      </c>
      <c r="BM157" s="204" t="s">
        <v>1497</v>
      </c>
    </row>
    <row r="158" spans="1:65" s="2" customFormat="1" ht="16.5" customHeight="1">
      <c r="A158" s="35"/>
      <c r="B158" s="36"/>
      <c r="C158" s="193" t="s">
        <v>72</v>
      </c>
      <c r="D158" s="193" t="s">
        <v>208</v>
      </c>
      <c r="E158" s="194" t="s">
        <v>7209</v>
      </c>
      <c r="F158" s="195" t="s">
        <v>7210</v>
      </c>
      <c r="G158" s="196" t="s">
        <v>862</v>
      </c>
      <c r="H158" s="197">
        <v>1</v>
      </c>
      <c r="I158" s="198"/>
      <c r="J158" s="199">
        <f t="shared" si="30"/>
        <v>0</v>
      </c>
      <c r="K158" s="195" t="s">
        <v>19</v>
      </c>
      <c r="L158" s="40"/>
      <c r="M158" s="200" t="s">
        <v>19</v>
      </c>
      <c r="N158" s="201" t="s">
        <v>43</v>
      </c>
      <c r="O158" s="65"/>
      <c r="P158" s="202">
        <f t="shared" si="31"/>
        <v>0</v>
      </c>
      <c r="Q158" s="202">
        <v>0</v>
      </c>
      <c r="R158" s="202">
        <f t="shared" si="32"/>
        <v>0</v>
      </c>
      <c r="S158" s="202">
        <v>0</v>
      </c>
      <c r="T158" s="203">
        <f t="shared" si="33"/>
        <v>0</v>
      </c>
      <c r="U158" s="35"/>
      <c r="V158" s="35"/>
      <c r="W158" s="35"/>
      <c r="X158" s="35"/>
      <c r="Y158" s="35"/>
      <c r="Z158" s="35"/>
      <c r="AA158" s="35"/>
      <c r="AB158" s="35"/>
      <c r="AC158" s="35"/>
      <c r="AD158" s="35"/>
      <c r="AE158" s="35"/>
      <c r="AR158" s="204" t="s">
        <v>212</v>
      </c>
      <c r="AT158" s="204" t="s">
        <v>208</v>
      </c>
      <c r="AU158" s="204" t="s">
        <v>217</v>
      </c>
      <c r="AY158" s="18" t="s">
        <v>206</v>
      </c>
      <c r="BE158" s="205">
        <f t="shared" si="34"/>
        <v>0</v>
      </c>
      <c r="BF158" s="205">
        <f t="shared" si="35"/>
        <v>0</v>
      </c>
      <c r="BG158" s="205">
        <f t="shared" si="36"/>
        <v>0</v>
      </c>
      <c r="BH158" s="205">
        <f t="shared" si="37"/>
        <v>0</v>
      </c>
      <c r="BI158" s="205">
        <f t="shared" si="38"/>
        <v>0</v>
      </c>
      <c r="BJ158" s="18" t="s">
        <v>80</v>
      </c>
      <c r="BK158" s="205">
        <f t="shared" si="39"/>
        <v>0</v>
      </c>
      <c r="BL158" s="18" t="s">
        <v>212</v>
      </c>
      <c r="BM158" s="204" t="s">
        <v>1500</v>
      </c>
    </row>
    <row r="159" spans="1:65" s="2" customFormat="1" ht="16.5" customHeight="1">
      <c r="A159" s="35"/>
      <c r="B159" s="36"/>
      <c r="C159" s="193" t="s">
        <v>72</v>
      </c>
      <c r="D159" s="193" t="s">
        <v>208</v>
      </c>
      <c r="E159" s="194" t="s">
        <v>7211</v>
      </c>
      <c r="F159" s="195" t="s">
        <v>7212</v>
      </c>
      <c r="G159" s="196" t="s">
        <v>862</v>
      </c>
      <c r="H159" s="197">
        <v>2</v>
      </c>
      <c r="I159" s="198"/>
      <c r="J159" s="199">
        <f t="shared" si="30"/>
        <v>0</v>
      </c>
      <c r="K159" s="195" t="s">
        <v>19</v>
      </c>
      <c r="L159" s="40"/>
      <c r="M159" s="200" t="s">
        <v>19</v>
      </c>
      <c r="N159" s="201" t="s">
        <v>43</v>
      </c>
      <c r="O159" s="65"/>
      <c r="P159" s="202">
        <f t="shared" si="31"/>
        <v>0</v>
      </c>
      <c r="Q159" s="202">
        <v>0</v>
      </c>
      <c r="R159" s="202">
        <f t="shared" si="32"/>
        <v>0</v>
      </c>
      <c r="S159" s="202">
        <v>0</v>
      </c>
      <c r="T159" s="203">
        <f t="shared" si="33"/>
        <v>0</v>
      </c>
      <c r="U159" s="35"/>
      <c r="V159" s="35"/>
      <c r="W159" s="35"/>
      <c r="X159" s="35"/>
      <c r="Y159" s="35"/>
      <c r="Z159" s="35"/>
      <c r="AA159" s="35"/>
      <c r="AB159" s="35"/>
      <c r="AC159" s="35"/>
      <c r="AD159" s="35"/>
      <c r="AE159" s="35"/>
      <c r="AR159" s="204" t="s">
        <v>212</v>
      </c>
      <c r="AT159" s="204" t="s">
        <v>208</v>
      </c>
      <c r="AU159" s="204" t="s">
        <v>217</v>
      </c>
      <c r="AY159" s="18" t="s">
        <v>206</v>
      </c>
      <c r="BE159" s="205">
        <f t="shared" si="34"/>
        <v>0</v>
      </c>
      <c r="BF159" s="205">
        <f t="shared" si="35"/>
        <v>0</v>
      </c>
      <c r="BG159" s="205">
        <f t="shared" si="36"/>
        <v>0</v>
      </c>
      <c r="BH159" s="205">
        <f t="shared" si="37"/>
        <v>0</v>
      </c>
      <c r="BI159" s="205">
        <f t="shared" si="38"/>
        <v>0</v>
      </c>
      <c r="BJ159" s="18" t="s">
        <v>80</v>
      </c>
      <c r="BK159" s="205">
        <f t="shared" si="39"/>
        <v>0</v>
      </c>
      <c r="BL159" s="18" t="s">
        <v>212</v>
      </c>
      <c r="BM159" s="204" t="s">
        <v>1503</v>
      </c>
    </row>
    <row r="160" spans="1:65" s="2" customFormat="1" ht="16.5" customHeight="1">
      <c r="A160" s="35"/>
      <c r="B160" s="36"/>
      <c r="C160" s="193" t="s">
        <v>72</v>
      </c>
      <c r="D160" s="193" t="s">
        <v>208</v>
      </c>
      <c r="E160" s="194" t="s">
        <v>7213</v>
      </c>
      <c r="F160" s="195" t="s">
        <v>7214</v>
      </c>
      <c r="G160" s="196" t="s">
        <v>862</v>
      </c>
      <c r="H160" s="197">
        <v>6</v>
      </c>
      <c r="I160" s="198"/>
      <c r="J160" s="199">
        <f t="shared" si="30"/>
        <v>0</v>
      </c>
      <c r="K160" s="195" t="s">
        <v>19</v>
      </c>
      <c r="L160" s="40"/>
      <c r="M160" s="200" t="s">
        <v>19</v>
      </c>
      <c r="N160" s="201" t="s">
        <v>43</v>
      </c>
      <c r="O160" s="65"/>
      <c r="P160" s="202">
        <f t="shared" si="31"/>
        <v>0</v>
      </c>
      <c r="Q160" s="202">
        <v>0</v>
      </c>
      <c r="R160" s="202">
        <f t="shared" si="32"/>
        <v>0</v>
      </c>
      <c r="S160" s="202">
        <v>0</v>
      </c>
      <c r="T160" s="203">
        <f t="shared" si="33"/>
        <v>0</v>
      </c>
      <c r="U160" s="35"/>
      <c r="V160" s="35"/>
      <c r="W160" s="35"/>
      <c r="X160" s="35"/>
      <c r="Y160" s="35"/>
      <c r="Z160" s="35"/>
      <c r="AA160" s="35"/>
      <c r="AB160" s="35"/>
      <c r="AC160" s="35"/>
      <c r="AD160" s="35"/>
      <c r="AE160" s="35"/>
      <c r="AR160" s="204" t="s">
        <v>212</v>
      </c>
      <c r="AT160" s="204" t="s">
        <v>208</v>
      </c>
      <c r="AU160" s="204" t="s">
        <v>217</v>
      </c>
      <c r="AY160" s="18" t="s">
        <v>206</v>
      </c>
      <c r="BE160" s="205">
        <f t="shared" si="34"/>
        <v>0</v>
      </c>
      <c r="BF160" s="205">
        <f t="shared" si="35"/>
        <v>0</v>
      </c>
      <c r="BG160" s="205">
        <f t="shared" si="36"/>
        <v>0</v>
      </c>
      <c r="BH160" s="205">
        <f t="shared" si="37"/>
        <v>0</v>
      </c>
      <c r="BI160" s="205">
        <f t="shared" si="38"/>
        <v>0</v>
      </c>
      <c r="BJ160" s="18" t="s">
        <v>80</v>
      </c>
      <c r="BK160" s="205">
        <f t="shared" si="39"/>
        <v>0</v>
      </c>
      <c r="BL160" s="18" t="s">
        <v>212</v>
      </c>
      <c r="BM160" s="204" t="s">
        <v>1506</v>
      </c>
    </row>
    <row r="161" spans="1:65" s="2" customFormat="1" ht="16.5" customHeight="1">
      <c r="A161" s="35"/>
      <c r="B161" s="36"/>
      <c r="C161" s="193" t="s">
        <v>72</v>
      </c>
      <c r="D161" s="193" t="s">
        <v>208</v>
      </c>
      <c r="E161" s="194" t="s">
        <v>7215</v>
      </c>
      <c r="F161" s="195" t="s">
        <v>7216</v>
      </c>
      <c r="G161" s="196" t="s">
        <v>862</v>
      </c>
      <c r="H161" s="197">
        <v>39</v>
      </c>
      <c r="I161" s="198"/>
      <c r="J161" s="199">
        <f t="shared" si="30"/>
        <v>0</v>
      </c>
      <c r="K161" s="195" t="s">
        <v>19</v>
      </c>
      <c r="L161" s="40"/>
      <c r="M161" s="200" t="s">
        <v>19</v>
      </c>
      <c r="N161" s="201" t="s">
        <v>43</v>
      </c>
      <c r="O161" s="65"/>
      <c r="P161" s="202">
        <f t="shared" si="31"/>
        <v>0</v>
      </c>
      <c r="Q161" s="202">
        <v>0</v>
      </c>
      <c r="R161" s="202">
        <f t="shared" si="32"/>
        <v>0</v>
      </c>
      <c r="S161" s="202">
        <v>0</v>
      </c>
      <c r="T161" s="203">
        <f t="shared" si="33"/>
        <v>0</v>
      </c>
      <c r="U161" s="35"/>
      <c r="V161" s="35"/>
      <c r="W161" s="35"/>
      <c r="X161" s="35"/>
      <c r="Y161" s="35"/>
      <c r="Z161" s="35"/>
      <c r="AA161" s="35"/>
      <c r="AB161" s="35"/>
      <c r="AC161" s="35"/>
      <c r="AD161" s="35"/>
      <c r="AE161" s="35"/>
      <c r="AR161" s="204" t="s">
        <v>212</v>
      </c>
      <c r="AT161" s="204" t="s">
        <v>208</v>
      </c>
      <c r="AU161" s="204" t="s">
        <v>217</v>
      </c>
      <c r="AY161" s="18" t="s">
        <v>206</v>
      </c>
      <c r="BE161" s="205">
        <f t="shared" si="34"/>
        <v>0</v>
      </c>
      <c r="BF161" s="205">
        <f t="shared" si="35"/>
        <v>0</v>
      </c>
      <c r="BG161" s="205">
        <f t="shared" si="36"/>
        <v>0</v>
      </c>
      <c r="BH161" s="205">
        <f t="shared" si="37"/>
        <v>0</v>
      </c>
      <c r="BI161" s="205">
        <f t="shared" si="38"/>
        <v>0</v>
      </c>
      <c r="BJ161" s="18" t="s">
        <v>80</v>
      </c>
      <c r="BK161" s="205">
        <f t="shared" si="39"/>
        <v>0</v>
      </c>
      <c r="BL161" s="18" t="s">
        <v>212</v>
      </c>
      <c r="BM161" s="204" t="s">
        <v>1509</v>
      </c>
    </row>
    <row r="162" spans="1:65" s="2" customFormat="1" ht="16.5" customHeight="1">
      <c r="A162" s="35"/>
      <c r="B162" s="36"/>
      <c r="C162" s="193" t="s">
        <v>72</v>
      </c>
      <c r="D162" s="193" t="s">
        <v>208</v>
      </c>
      <c r="E162" s="194" t="s">
        <v>7217</v>
      </c>
      <c r="F162" s="195" t="s">
        <v>7218</v>
      </c>
      <c r="G162" s="196" t="s">
        <v>862</v>
      </c>
      <c r="H162" s="197">
        <v>2</v>
      </c>
      <c r="I162" s="198"/>
      <c r="J162" s="199">
        <f t="shared" si="30"/>
        <v>0</v>
      </c>
      <c r="K162" s="195" t="s">
        <v>19</v>
      </c>
      <c r="L162" s="40"/>
      <c r="M162" s="200" t="s">
        <v>19</v>
      </c>
      <c r="N162" s="201" t="s">
        <v>43</v>
      </c>
      <c r="O162" s="65"/>
      <c r="P162" s="202">
        <f t="shared" si="31"/>
        <v>0</v>
      </c>
      <c r="Q162" s="202">
        <v>0</v>
      </c>
      <c r="R162" s="202">
        <f t="shared" si="32"/>
        <v>0</v>
      </c>
      <c r="S162" s="202">
        <v>0</v>
      </c>
      <c r="T162" s="203">
        <f t="shared" si="33"/>
        <v>0</v>
      </c>
      <c r="U162" s="35"/>
      <c r="V162" s="35"/>
      <c r="W162" s="35"/>
      <c r="X162" s="35"/>
      <c r="Y162" s="35"/>
      <c r="Z162" s="35"/>
      <c r="AA162" s="35"/>
      <c r="AB162" s="35"/>
      <c r="AC162" s="35"/>
      <c r="AD162" s="35"/>
      <c r="AE162" s="35"/>
      <c r="AR162" s="204" t="s">
        <v>212</v>
      </c>
      <c r="AT162" s="204" t="s">
        <v>208</v>
      </c>
      <c r="AU162" s="204" t="s">
        <v>217</v>
      </c>
      <c r="AY162" s="18" t="s">
        <v>206</v>
      </c>
      <c r="BE162" s="205">
        <f t="shared" si="34"/>
        <v>0</v>
      </c>
      <c r="BF162" s="205">
        <f t="shared" si="35"/>
        <v>0</v>
      </c>
      <c r="BG162" s="205">
        <f t="shared" si="36"/>
        <v>0</v>
      </c>
      <c r="BH162" s="205">
        <f t="shared" si="37"/>
        <v>0</v>
      </c>
      <c r="BI162" s="205">
        <f t="shared" si="38"/>
        <v>0</v>
      </c>
      <c r="BJ162" s="18" t="s">
        <v>80</v>
      </c>
      <c r="BK162" s="205">
        <f t="shared" si="39"/>
        <v>0</v>
      </c>
      <c r="BL162" s="18" t="s">
        <v>212</v>
      </c>
      <c r="BM162" s="204" t="s">
        <v>1514</v>
      </c>
    </row>
    <row r="163" spans="1:65" s="2" customFormat="1" ht="16.5" customHeight="1">
      <c r="A163" s="35"/>
      <c r="B163" s="36"/>
      <c r="C163" s="193" t="s">
        <v>72</v>
      </c>
      <c r="D163" s="193" t="s">
        <v>208</v>
      </c>
      <c r="E163" s="194" t="s">
        <v>7219</v>
      </c>
      <c r="F163" s="195" t="s">
        <v>7220</v>
      </c>
      <c r="G163" s="196" t="s">
        <v>862</v>
      </c>
      <c r="H163" s="197">
        <v>32</v>
      </c>
      <c r="I163" s="198"/>
      <c r="J163" s="199">
        <f t="shared" si="30"/>
        <v>0</v>
      </c>
      <c r="K163" s="195" t="s">
        <v>19</v>
      </c>
      <c r="L163" s="40"/>
      <c r="M163" s="200" t="s">
        <v>19</v>
      </c>
      <c r="N163" s="201" t="s">
        <v>43</v>
      </c>
      <c r="O163" s="65"/>
      <c r="P163" s="202">
        <f t="shared" si="31"/>
        <v>0</v>
      </c>
      <c r="Q163" s="202">
        <v>0</v>
      </c>
      <c r="R163" s="202">
        <f t="shared" si="32"/>
        <v>0</v>
      </c>
      <c r="S163" s="202">
        <v>0</v>
      </c>
      <c r="T163" s="203">
        <f t="shared" si="33"/>
        <v>0</v>
      </c>
      <c r="U163" s="35"/>
      <c r="V163" s="35"/>
      <c r="W163" s="35"/>
      <c r="X163" s="35"/>
      <c r="Y163" s="35"/>
      <c r="Z163" s="35"/>
      <c r="AA163" s="35"/>
      <c r="AB163" s="35"/>
      <c r="AC163" s="35"/>
      <c r="AD163" s="35"/>
      <c r="AE163" s="35"/>
      <c r="AR163" s="204" t="s">
        <v>212</v>
      </c>
      <c r="AT163" s="204" t="s">
        <v>208</v>
      </c>
      <c r="AU163" s="204" t="s">
        <v>217</v>
      </c>
      <c r="AY163" s="18" t="s">
        <v>206</v>
      </c>
      <c r="BE163" s="205">
        <f t="shared" si="34"/>
        <v>0</v>
      </c>
      <c r="BF163" s="205">
        <f t="shared" si="35"/>
        <v>0</v>
      </c>
      <c r="BG163" s="205">
        <f t="shared" si="36"/>
        <v>0</v>
      </c>
      <c r="BH163" s="205">
        <f t="shared" si="37"/>
        <v>0</v>
      </c>
      <c r="BI163" s="205">
        <f t="shared" si="38"/>
        <v>0</v>
      </c>
      <c r="BJ163" s="18" t="s">
        <v>80</v>
      </c>
      <c r="BK163" s="205">
        <f t="shared" si="39"/>
        <v>0</v>
      </c>
      <c r="BL163" s="18" t="s">
        <v>212</v>
      </c>
      <c r="BM163" s="204" t="s">
        <v>1517</v>
      </c>
    </row>
    <row r="164" spans="1:65" s="2" customFormat="1" ht="16.5" customHeight="1">
      <c r="A164" s="35"/>
      <c r="B164" s="36"/>
      <c r="C164" s="193" t="s">
        <v>72</v>
      </c>
      <c r="D164" s="193" t="s">
        <v>208</v>
      </c>
      <c r="E164" s="194" t="s">
        <v>7221</v>
      </c>
      <c r="F164" s="195" t="s">
        <v>7222</v>
      </c>
      <c r="G164" s="196" t="s">
        <v>862</v>
      </c>
      <c r="H164" s="197">
        <v>1</v>
      </c>
      <c r="I164" s="198"/>
      <c r="J164" s="199">
        <f t="shared" si="30"/>
        <v>0</v>
      </c>
      <c r="K164" s="195" t="s">
        <v>19</v>
      </c>
      <c r="L164" s="40"/>
      <c r="M164" s="200" t="s">
        <v>19</v>
      </c>
      <c r="N164" s="201" t="s">
        <v>43</v>
      </c>
      <c r="O164" s="65"/>
      <c r="P164" s="202">
        <f t="shared" si="31"/>
        <v>0</v>
      </c>
      <c r="Q164" s="202">
        <v>0</v>
      </c>
      <c r="R164" s="202">
        <f t="shared" si="32"/>
        <v>0</v>
      </c>
      <c r="S164" s="202">
        <v>0</v>
      </c>
      <c r="T164" s="203">
        <f t="shared" si="33"/>
        <v>0</v>
      </c>
      <c r="U164" s="35"/>
      <c r="V164" s="35"/>
      <c r="W164" s="35"/>
      <c r="X164" s="35"/>
      <c r="Y164" s="35"/>
      <c r="Z164" s="35"/>
      <c r="AA164" s="35"/>
      <c r="AB164" s="35"/>
      <c r="AC164" s="35"/>
      <c r="AD164" s="35"/>
      <c r="AE164" s="35"/>
      <c r="AR164" s="204" t="s">
        <v>212</v>
      </c>
      <c r="AT164" s="204" t="s">
        <v>208</v>
      </c>
      <c r="AU164" s="204" t="s">
        <v>217</v>
      </c>
      <c r="AY164" s="18" t="s">
        <v>206</v>
      </c>
      <c r="BE164" s="205">
        <f t="shared" si="34"/>
        <v>0</v>
      </c>
      <c r="BF164" s="205">
        <f t="shared" si="35"/>
        <v>0</v>
      </c>
      <c r="BG164" s="205">
        <f t="shared" si="36"/>
        <v>0</v>
      </c>
      <c r="BH164" s="205">
        <f t="shared" si="37"/>
        <v>0</v>
      </c>
      <c r="BI164" s="205">
        <f t="shared" si="38"/>
        <v>0</v>
      </c>
      <c r="BJ164" s="18" t="s">
        <v>80</v>
      </c>
      <c r="BK164" s="205">
        <f t="shared" si="39"/>
        <v>0</v>
      </c>
      <c r="BL164" s="18" t="s">
        <v>212</v>
      </c>
      <c r="BM164" s="204" t="s">
        <v>853</v>
      </c>
    </row>
    <row r="165" spans="1:65" s="2" customFormat="1" ht="16.5" customHeight="1">
      <c r="A165" s="35"/>
      <c r="B165" s="36"/>
      <c r="C165" s="193" t="s">
        <v>72</v>
      </c>
      <c r="D165" s="193" t="s">
        <v>208</v>
      </c>
      <c r="E165" s="194" t="s">
        <v>7223</v>
      </c>
      <c r="F165" s="195" t="s">
        <v>7224</v>
      </c>
      <c r="G165" s="196" t="s">
        <v>862</v>
      </c>
      <c r="H165" s="197">
        <v>1</v>
      </c>
      <c r="I165" s="198"/>
      <c r="J165" s="199">
        <f t="shared" si="30"/>
        <v>0</v>
      </c>
      <c r="K165" s="195" t="s">
        <v>19</v>
      </c>
      <c r="L165" s="40"/>
      <c r="M165" s="200" t="s">
        <v>19</v>
      </c>
      <c r="N165" s="201" t="s">
        <v>43</v>
      </c>
      <c r="O165" s="65"/>
      <c r="P165" s="202">
        <f t="shared" si="31"/>
        <v>0</v>
      </c>
      <c r="Q165" s="202">
        <v>0</v>
      </c>
      <c r="R165" s="202">
        <f t="shared" si="32"/>
        <v>0</v>
      </c>
      <c r="S165" s="202">
        <v>0</v>
      </c>
      <c r="T165" s="203">
        <f t="shared" si="33"/>
        <v>0</v>
      </c>
      <c r="U165" s="35"/>
      <c r="V165" s="35"/>
      <c r="W165" s="35"/>
      <c r="X165" s="35"/>
      <c r="Y165" s="35"/>
      <c r="Z165" s="35"/>
      <c r="AA165" s="35"/>
      <c r="AB165" s="35"/>
      <c r="AC165" s="35"/>
      <c r="AD165" s="35"/>
      <c r="AE165" s="35"/>
      <c r="AR165" s="204" t="s">
        <v>212</v>
      </c>
      <c r="AT165" s="204" t="s">
        <v>208</v>
      </c>
      <c r="AU165" s="204" t="s">
        <v>217</v>
      </c>
      <c r="AY165" s="18" t="s">
        <v>206</v>
      </c>
      <c r="BE165" s="205">
        <f t="shared" si="34"/>
        <v>0</v>
      </c>
      <c r="BF165" s="205">
        <f t="shared" si="35"/>
        <v>0</v>
      </c>
      <c r="BG165" s="205">
        <f t="shared" si="36"/>
        <v>0</v>
      </c>
      <c r="BH165" s="205">
        <f t="shared" si="37"/>
        <v>0</v>
      </c>
      <c r="BI165" s="205">
        <f t="shared" si="38"/>
        <v>0</v>
      </c>
      <c r="BJ165" s="18" t="s">
        <v>80</v>
      </c>
      <c r="BK165" s="205">
        <f t="shared" si="39"/>
        <v>0</v>
      </c>
      <c r="BL165" s="18" t="s">
        <v>212</v>
      </c>
      <c r="BM165" s="204" t="s">
        <v>859</v>
      </c>
    </row>
    <row r="166" spans="1:65" s="2" customFormat="1" ht="16.5" customHeight="1">
      <c r="A166" s="35"/>
      <c r="B166" s="36"/>
      <c r="C166" s="193" t="s">
        <v>72</v>
      </c>
      <c r="D166" s="193" t="s">
        <v>208</v>
      </c>
      <c r="E166" s="194" t="s">
        <v>7225</v>
      </c>
      <c r="F166" s="195" t="s">
        <v>7226</v>
      </c>
      <c r="G166" s="196" t="s">
        <v>862</v>
      </c>
      <c r="H166" s="197">
        <v>6</v>
      </c>
      <c r="I166" s="198"/>
      <c r="J166" s="199">
        <f t="shared" si="30"/>
        <v>0</v>
      </c>
      <c r="K166" s="195" t="s">
        <v>19</v>
      </c>
      <c r="L166" s="40"/>
      <c r="M166" s="200" t="s">
        <v>19</v>
      </c>
      <c r="N166" s="201" t="s">
        <v>43</v>
      </c>
      <c r="O166" s="65"/>
      <c r="P166" s="202">
        <f t="shared" si="31"/>
        <v>0</v>
      </c>
      <c r="Q166" s="202">
        <v>0</v>
      </c>
      <c r="R166" s="202">
        <f t="shared" si="32"/>
        <v>0</v>
      </c>
      <c r="S166" s="202">
        <v>0</v>
      </c>
      <c r="T166" s="203">
        <f t="shared" si="33"/>
        <v>0</v>
      </c>
      <c r="U166" s="35"/>
      <c r="V166" s="35"/>
      <c r="W166" s="35"/>
      <c r="X166" s="35"/>
      <c r="Y166" s="35"/>
      <c r="Z166" s="35"/>
      <c r="AA166" s="35"/>
      <c r="AB166" s="35"/>
      <c r="AC166" s="35"/>
      <c r="AD166" s="35"/>
      <c r="AE166" s="35"/>
      <c r="AR166" s="204" t="s">
        <v>212</v>
      </c>
      <c r="AT166" s="204" t="s">
        <v>208</v>
      </c>
      <c r="AU166" s="204" t="s">
        <v>217</v>
      </c>
      <c r="AY166" s="18" t="s">
        <v>206</v>
      </c>
      <c r="BE166" s="205">
        <f t="shared" si="34"/>
        <v>0</v>
      </c>
      <c r="BF166" s="205">
        <f t="shared" si="35"/>
        <v>0</v>
      </c>
      <c r="BG166" s="205">
        <f t="shared" si="36"/>
        <v>0</v>
      </c>
      <c r="BH166" s="205">
        <f t="shared" si="37"/>
        <v>0</v>
      </c>
      <c r="BI166" s="205">
        <f t="shared" si="38"/>
        <v>0</v>
      </c>
      <c r="BJ166" s="18" t="s">
        <v>80</v>
      </c>
      <c r="BK166" s="205">
        <f t="shared" si="39"/>
        <v>0</v>
      </c>
      <c r="BL166" s="18" t="s">
        <v>212</v>
      </c>
      <c r="BM166" s="204" t="s">
        <v>866</v>
      </c>
    </row>
    <row r="167" spans="1:65" s="2" customFormat="1" ht="16.5" customHeight="1">
      <c r="A167" s="35"/>
      <c r="B167" s="36"/>
      <c r="C167" s="193" t="s">
        <v>72</v>
      </c>
      <c r="D167" s="193" t="s">
        <v>208</v>
      </c>
      <c r="E167" s="194" t="s">
        <v>7227</v>
      </c>
      <c r="F167" s="195" t="s">
        <v>7228</v>
      </c>
      <c r="G167" s="196" t="s">
        <v>862</v>
      </c>
      <c r="H167" s="197">
        <v>1</v>
      </c>
      <c r="I167" s="198"/>
      <c r="J167" s="199">
        <f t="shared" si="30"/>
        <v>0</v>
      </c>
      <c r="K167" s="195" t="s">
        <v>19</v>
      </c>
      <c r="L167" s="40"/>
      <c r="M167" s="200" t="s">
        <v>19</v>
      </c>
      <c r="N167" s="201" t="s">
        <v>43</v>
      </c>
      <c r="O167" s="65"/>
      <c r="P167" s="202">
        <f t="shared" si="31"/>
        <v>0</v>
      </c>
      <c r="Q167" s="202">
        <v>0</v>
      </c>
      <c r="R167" s="202">
        <f t="shared" si="32"/>
        <v>0</v>
      </c>
      <c r="S167" s="202">
        <v>0</v>
      </c>
      <c r="T167" s="203">
        <f t="shared" si="33"/>
        <v>0</v>
      </c>
      <c r="U167" s="35"/>
      <c r="V167" s="35"/>
      <c r="W167" s="35"/>
      <c r="X167" s="35"/>
      <c r="Y167" s="35"/>
      <c r="Z167" s="35"/>
      <c r="AA167" s="35"/>
      <c r="AB167" s="35"/>
      <c r="AC167" s="35"/>
      <c r="AD167" s="35"/>
      <c r="AE167" s="35"/>
      <c r="AR167" s="204" t="s">
        <v>212</v>
      </c>
      <c r="AT167" s="204" t="s">
        <v>208</v>
      </c>
      <c r="AU167" s="204" t="s">
        <v>217</v>
      </c>
      <c r="AY167" s="18" t="s">
        <v>206</v>
      </c>
      <c r="BE167" s="205">
        <f t="shared" si="34"/>
        <v>0</v>
      </c>
      <c r="BF167" s="205">
        <f t="shared" si="35"/>
        <v>0</v>
      </c>
      <c r="BG167" s="205">
        <f t="shared" si="36"/>
        <v>0</v>
      </c>
      <c r="BH167" s="205">
        <f t="shared" si="37"/>
        <v>0</v>
      </c>
      <c r="BI167" s="205">
        <f t="shared" si="38"/>
        <v>0</v>
      </c>
      <c r="BJ167" s="18" t="s">
        <v>80</v>
      </c>
      <c r="BK167" s="205">
        <f t="shared" si="39"/>
        <v>0</v>
      </c>
      <c r="BL167" s="18" t="s">
        <v>212</v>
      </c>
      <c r="BM167" s="204" t="s">
        <v>872</v>
      </c>
    </row>
    <row r="168" spans="1:65" s="2" customFormat="1" ht="16.5" customHeight="1">
      <c r="A168" s="35"/>
      <c r="B168" s="36"/>
      <c r="C168" s="193" t="s">
        <v>72</v>
      </c>
      <c r="D168" s="193" t="s">
        <v>208</v>
      </c>
      <c r="E168" s="194" t="s">
        <v>7229</v>
      </c>
      <c r="F168" s="195" t="s">
        <v>7230</v>
      </c>
      <c r="G168" s="196" t="s">
        <v>1545</v>
      </c>
      <c r="H168" s="197">
        <v>8</v>
      </c>
      <c r="I168" s="198"/>
      <c r="J168" s="199">
        <f t="shared" si="30"/>
        <v>0</v>
      </c>
      <c r="K168" s="195" t="s">
        <v>19</v>
      </c>
      <c r="L168" s="40"/>
      <c r="M168" s="200" t="s">
        <v>19</v>
      </c>
      <c r="N168" s="201" t="s">
        <v>43</v>
      </c>
      <c r="O168" s="65"/>
      <c r="P168" s="202">
        <f t="shared" si="31"/>
        <v>0</v>
      </c>
      <c r="Q168" s="202">
        <v>0</v>
      </c>
      <c r="R168" s="202">
        <f t="shared" si="32"/>
        <v>0</v>
      </c>
      <c r="S168" s="202">
        <v>0</v>
      </c>
      <c r="T168" s="203">
        <f t="shared" si="33"/>
        <v>0</v>
      </c>
      <c r="U168" s="35"/>
      <c r="V168" s="35"/>
      <c r="W168" s="35"/>
      <c r="X168" s="35"/>
      <c r="Y168" s="35"/>
      <c r="Z168" s="35"/>
      <c r="AA168" s="35"/>
      <c r="AB168" s="35"/>
      <c r="AC168" s="35"/>
      <c r="AD168" s="35"/>
      <c r="AE168" s="35"/>
      <c r="AR168" s="204" t="s">
        <v>212</v>
      </c>
      <c r="AT168" s="204" t="s">
        <v>208</v>
      </c>
      <c r="AU168" s="204" t="s">
        <v>217</v>
      </c>
      <c r="AY168" s="18" t="s">
        <v>206</v>
      </c>
      <c r="BE168" s="205">
        <f t="shared" si="34"/>
        <v>0</v>
      </c>
      <c r="BF168" s="205">
        <f t="shared" si="35"/>
        <v>0</v>
      </c>
      <c r="BG168" s="205">
        <f t="shared" si="36"/>
        <v>0</v>
      </c>
      <c r="BH168" s="205">
        <f t="shared" si="37"/>
        <v>0</v>
      </c>
      <c r="BI168" s="205">
        <f t="shared" si="38"/>
        <v>0</v>
      </c>
      <c r="BJ168" s="18" t="s">
        <v>80</v>
      </c>
      <c r="BK168" s="205">
        <f t="shared" si="39"/>
        <v>0</v>
      </c>
      <c r="BL168" s="18" t="s">
        <v>212</v>
      </c>
      <c r="BM168" s="204" t="s">
        <v>878</v>
      </c>
    </row>
    <row r="169" spans="1:65" s="2" customFormat="1" ht="16.5" customHeight="1">
      <c r="A169" s="35"/>
      <c r="B169" s="36"/>
      <c r="C169" s="193" t="s">
        <v>72</v>
      </c>
      <c r="D169" s="193" t="s">
        <v>208</v>
      </c>
      <c r="E169" s="194" t="s">
        <v>7231</v>
      </c>
      <c r="F169" s="195" t="s">
        <v>7232</v>
      </c>
      <c r="G169" s="196" t="s">
        <v>862</v>
      </c>
      <c r="H169" s="197">
        <v>1</v>
      </c>
      <c r="I169" s="198"/>
      <c r="J169" s="199">
        <f t="shared" si="30"/>
        <v>0</v>
      </c>
      <c r="K169" s="195" t="s">
        <v>19</v>
      </c>
      <c r="L169" s="40"/>
      <c r="M169" s="200" t="s">
        <v>19</v>
      </c>
      <c r="N169" s="201" t="s">
        <v>43</v>
      </c>
      <c r="O169" s="65"/>
      <c r="P169" s="202">
        <f t="shared" si="31"/>
        <v>0</v>
      </c>
      <c r="Q169" s="202">
        <v>0</v>
      </c>
      <c r="R169" s="202">
        <f t="shared" si="32"/>
        <v>0</v>
      </c>
      <c r="S169" s="202">
        <v>0</v>
      </c>
      <c r="T169" s="203">
        <f t="shared" si="33"/>
        <v>0</v>
      </c>
      <c r="U169" s="35"/>
      <c r="V169" s="35"/>
      <c r="W169" s="35"/>
      <c r="X169" s="35"/>
      <c r="Y169" s="35"/>
      <c r="Z169" s="35"/>
      <c r="AA169" s="35"/>
      <c r="AB169" s="35"/>
      <c r="AC169" s="35"/>
      <c r="AD169" s="35"/>
      <c r="AE169" s="35"/>
      <c r="AR169" s="204" t="s">
        <v>212</v>
      </c>
      <c r="AT169" s="204" t="s">
        <v>208</v>
      </c>
      <c r="AU169" s="204" t="s">
        <v>217</v>
      </c>
      <c r="AY169" s="18" t="s">
        <v>206</v>
      </c>
      <c r="BE169" s="205">
        <f t="shared" si="34"/>
        <v>0</v>
      </c>
      <c r="BF169" s="205">
        <f t="shared" si="35"/>
        <v>0</v>
      </c>
      <c r="BG169" s="205">
        <f t="shared" si="36"/>
        <v>0</v>
      </c>
      <c r="BH169" s="205">
        <f t="shared" si="37"/>
        <v>0</v>
      </c>
      <c r="BI169" s="205">
        <f t="shared" si="38"/>
        <v>0</v>
      </c>
      <c r="BJ169" s="18" t="s">
        <v>80</v>
      </c>
      <c r="BK169" s="205">
        <f t="shared" si="39"/>
        <v>0</v>
      </c>
      <c r="BL169" s="18" t="s">
        <v>212</v>
      </c>
      <c r="BM169" s="204" t="s">
        <v>884</v>
      </c>
    </row>
    <row r="170" spans="1:65" s="12" customFormat="1" ht="20.85" customHeight="1">
      <c r="B170" s="177"/>
      <c r="C170" s="178"/>
      <c r="D170" s="179" t="s">
        <v>71</v>
      </c>
      <c r="E170" s="191" t="s">
        <v>1493</v>
      </c>
      <c r="F170" s="191" t="s">
        <v>7233</v>
      </c>
      <c r="G170" s="178"/>
      <c r="H170" s="178"/>
      <c r="I170" s="181"/>
      <c r="J170" s="192">
        <f>BK170</f>
        <v>0</v>
      </c>
      <c r="K170" s="178"/>
      <c r="L170" s="183"/>
      <c r="M170" s="184"/>
      <c r="N170" s="185"/>
      <c r="O170" s="185"/>
      <c r="P170" s="186">
        <f>SUM(P171:P186)</f>
        <v>0</v>
      </c>
      <c r="Q170" s="185"/>
      <c r="R170" s="186">
        <f>SUM(R171:R186)</f>
        <v>0</v>
      </c>
      <c r="S170" s="185"/>
      <c r="T170" s="187">
        <f>SUM(T171:T186)</f>
        <v>0</v>
      </c>
      <c r="AR170" s="188" t="s">
        <v>80</v>
      </c>
      <c r="AT170" s="189" t="s">
        <v>71</v>
      </c>
      <c r="AU170" s="189" t="s">
        <v>82</v>
      </c>
      <c r="AY170" s="188" t="s">
        <v>206</v>
      </c>
      <c r="BK170" s="190">
        <f>SUM(BK171:BK186)</f>
        <v>0</v>
      </c>
    </row>
    <row r="171" spans="1:65" s="2" customFormat="1" ht="16.5" customHeight="1">
      <c r="A171" s="35"/>
      <c r="B171" s="36"/>
      <c r="C171" s="193" t="s">
        <v>72</v>
      </c>
      <c r="D171" s="193" t="s">
        <v>208</v>
      </c>
      <c r="E171" s="194" t="s">
        <v>7234</v>
      </c>
      <c r="F171" s="195" t="s">
        <v>7235</v>
      </c>
      <c r="G171" s="196" t="s">
        <v>862</v>
      </c>
      <c r="H171" s="197">
        <v>1</v>
      </c>
      <c r="I171" s="198"/>
      <c r="J171" s="199">
        <f t="shared" ref="J171:J186" si="40">ROUND(I171*H171,2)</f>
        <v>0</v>
      </c>
      <c r="K171" s="195" t="s">
        <v>19</v>
      </c>
      <c r="L171" s="40"/>
      <c r="M171" s="200" t="s">
        <v>19</v>
      </c>
      <c r="N171" s="201" t="s">
        <v>43</v>
      </c>
      <c r="O171" s="65"/>
      <c r="P171" s="202">
        <f t="shared" ref="P171:P186" si="41">O171*H171</f>
        <v>0</v>
      </c>
      <c r="Q171" s="202">
        <v>0</v>
      </c>
      <c r="R171" s="202">
        <f t="shared" ref="R171:R186" si="42">Q171*H171</f>
        <v>0</v>
      </c>
      <c r="S171" s="202">
        <v>0</v>
      </c>
      <c r="T171" s="203">
        <f t="shared" ref="T171:T186" si="43">S171*H171</f>
        <v>0</v>
      </c>
      <c r="U171" s="35"/>
      <c r="V171" s="35"/>
      <c r="W171" s="35"/>
      <c r="X171" s="35"/>
      <c r="Y171" s="35"/>
      <c r="Z171" s="35"/>
      <c r="AA171" s="35"/>
      <c r="AB171" s="35"/>
      <c r="AC171" s="35"/>
      <c r="AD171" s="35"/>
      <c r="AE171" s="35"/>
      <c r="AR171" s="204" t="s">
        <v>212</v>
      </c>
      <c r="AT171" s="204" t="s">
        <v>208</v>
      </c>
      <c r="AU171" s="204" t="s">
        <v>217</v>
      </c>
      <c r="AY171" s="18" t="s">
        <v>206</v>
      </c>
      <c r="BE171" s="205">
        <f t="shared" ref="BE171:BE186" si="44">IF(N171="základní",J171,0)</f>
        <v>0</v>
      </c>
      <c r="BF171" s="205">
        <f t="shared" ref="BF171:BF186" si="45">IF(N171="snížená",J171,0)</f>
        <v>0</v>
      </c>
      <c r="BG171" s="205">
        <f t="shared" ref="BG171:BG186" si="46">IF(N171="zákl. přenesená",J171,0)</f>
        <v>0</v>
      </c>
      <c r="BH171" s="205">
        <f t="shared" ref="BH171:BH186" si="47">IF(N171="sníž. přenesená",J171,0)</f>
        <v>0</v>
      </c>
      <c r="BI171" s="205">
        <f t="shared" ref="BI171:BI186" si="48">IF(N171="nulová",J171,0)</f>
        <v>0</v>
      </c>
      <c r="BJ171" s="18" t="s">
        <v>80</v>
      </c>
      <c r="BK171" s="205">
        <f t="shared" ref="BK171:BK186" si="49">ROUND(I171*H171,2)</f>
        <v>0</v>
      </c>
      <c r="BL171" s="18" t="s">
        <v>212</v>
      </c>
      <c r="BM171" s="204" t="s">
        <v>891</v>
      </c>
    </row>
    <row r="172" spans="1:65" s="2" customFormat="1" ht="16.5" customHeight="1">
      <c r="A172" s="35"/>
      <c r="B172" s="36"/>
      <c r="C172" s="193" t="s">
        <v>72</v>
      </c>
      <c r="D172" s="193" t="s">
        <v>208</v>
      </c>
      <c r="E172" s="194" t="s">
        <v>7236</v>
      </c>
      <c r="F172" s="195" t="s">
        <v>7237</v>
      </c>
      <c r="G172" s="196" t="s">
        <v>862</v>
      </c>
      <c r="H172" s="197">
        <v>1</v>
      </c>
      <c r="I172" s="198"/>
      <c r="J172" s="199">
        <f t="shared" si="40"/>
        <v>0</v>
      </c>
      <c r="K172" s="195" t="s">
        <v>19</v>
      </c>
      <c r="L172" s="40"/>
      <c r="M172" s="200" t="s">
        <v>19</v>
      </c>
      <c r="N172" s="201" t="s">
        <v>43</v>
      </c>
      <c r="O172" s="65"/>
      <c r="P172" s="202">
        <f t="shared" si="41"/>
        <v>0</v>
      </c>
      <c r="Q172" s="202">
        <v>0</v>
      </c>
      <c r="R172" s="202">
        <f t="shared" si="42"/>
        <v>0</v>
      </c>
      <c r="S172" s="202">
        <v>0</v>
      </c>
      <c r="T172" s="203">
        <f t="shared" si="43"/>
        <v>0</v>
      </c>
      <c r="U172" s="35"/>
      <c r="V172" s="35"/>
      <c r="W172" s="35"/>
      <c r="X172" s="35"/>
      <c r="Y172" s="35"/>
      <c r="Z172" s="35"/>
      <c r="AA172" s="35"/>
      <c r="AB172" s="35"/>
      <c r="AC172" s="35"/>
      <c r="AD172" s="35"/>
      <c r="AE172" s="35"/>
      <c r="AR172" s="204" t="s">
        <v>212</v>
      </c>
      <c r="AT172" s="204" t="s">
        <v>208</v>
      </c>
      <c r="AU172" s="204" t="s">
        <v>217</v>
      </c>
      <c r="AY172" s="18" t="s">
        <v>206</v>
      </c>
      <c r="BE172" s="205">
        <f t="shared" si="44"/>
        <v>0</v>
      </c>
      <c r="BF172" s="205">
        <f t="shared" si="45"/>
        <v>0</v>
      </c>
      <c r="BG172" s="205">
        <f t="shared" si="46"/>
        <v>0</v>
      </c>
      <c r="BH172" s="205">
        <f t="shared" si="47"/>
        <v>0</v>
      </c>
      <c r="BI172" s="205">
        <f t="shared" si="48"/>
        <v>0</v>
      </c>
      <c r="BJ172" s="18" t="s">
        <v>80</v>
      </c>
      <c r="BK172" s="205">
        <f t="shared" si="49"/>
        <v>0</v>
      </c>
      <c r="BL172" s="18" t="s">
        <v>212</v>
      </c>
      <c r="BM172" s="204" t="s">
        <v>899</v>
      </c>
    </row>
    <row r="173" spans="1:65" s="2" customFormat="1" ht="16.5" customHeight="1">
      <c r="A173" s="35"/>
      <c r="B173" s="36"/>
      <c r="C173" s="193" t="s">
        <v>72</v>
      </c>
      <c r="D173" s="193" t="s">
        <v>208</v>
      </c>
      <c r="E173" s="194" t="s">
        <v>7238</v>
      </c>
      <c r="F173" s="195" t="s">
        <v>7239</v>
      </c>
      <c r="G173" s="196" t="s">
        <v>862</v>
      </c>
      <c r="H173" s="197">
        <v>2</v>
      </c>
      <c r="I173" s="198"/>
      <c r="J173" s="199">
        <f t="shared" si="40"/>
        <v>0</v>
      </c>
      <c r="K173" s="195" t="s">
        <v>19</v>
      </c>
      <c r="L173" s="40"/>
      <c r="M173" s="200" t="s">
        <v>19</v>
      </c>
      <c r="N173" s="201" t="s">
        <v>43</v>
      </c>
      <c r="O173" s="65"/>
      <c r="P173" s="202">
        <f t="shared" si="41"/>
        <v>0</v>
      </c>
      <c r="Q173" s="202">
        <v>0</v>
      </c>
      <c r="R173" s="202">
        <f t="shared" si="42"/>
        <v>0</v>
      </c>
      <c r="S173" s="202">
        <v>0</v>
      </c>
      <c r="T173" s="203">
        <f t="shared" si="43"/>
        <v>0</v>
      </c>
      <c r="U173" s="35"/>
      <c r="V173" s="35"/>
      <c r="W173" s="35"/>
      <c r="X173" s="35"/>
      <c r="Y173" s="35"/>
      <c r="Z173" s="35"/>
      <c r="AA173" s="35"/>
      <c r="AB173" s="35"/>
      <c r="AC173" s="35"/>
      <c r="AD173" s="35"/>
      <c r="AE173" s="35"/>
      <c r="AR173" s="204" t="s">
        <v>212</v>
      </c>
      <c r="AT173" s="204" t="s">
        <v>208</v>
      </c>
      <c r="AU173" s="204" t="s">
        <v>217</v>
      </c>
      <c r="AY173" s="18" t="s">
        <v>206</v>
      </c>
      <c r="BE173" s="205">
        <f t="shared" si="44"/>
        <v>0</v>
      </c>
      <c r="BF173" s="205">
        <f t="shared" si="45"/>
        <v>0</v>
      </c>
      <c r="BG173" s="205">
        <f t="shared" si="46"/>
        <v>0</v>
      </c>
      <c r="BH173" s="205">
        <f t="shared" si="47"/>
        <v>0</v>
      </c>
      <c r="BI173" s="205">
        <f t="shared" si="48"/>
        <v>0</v>
      </c>
      <c r="BJ173" s="18" t="s">
        <v>80</v>
      </c>
      <c r="BK173" s="205">
        <f t="shared" si="49"/>
        <v>0</v>
      </c>
      <c r="BL173" s="18" t="s">
        <v>212</v>
      </c>
      <c r="BM173" s="204" t="s">
        <v>1243</v>
      </c>
    </row>
    <row r="174" spans="1:65" s="2" customFormat="1" ht="16.5" customHeight="1">
      <c r="A174" s="35"/>
      <c r="B174" s="36"/>
      <c r="C174" s="193" t="s">
        <v>72</v>
      </c>
      <c r="D174" s="193" t="s">
        <v>208</v>
      </c>
      <c r="E174" s="194" t="s">
        <v>7197</v>
      </c>
      <c r="F174" s="195" t="s">
        <v>7198</v>
      </c>
      <c r="G174" s="196" t="s">
        <v>862</v>
      </c>
      <c r="H174" s="197">
        <v>1</v>
      </c>
      <c r="I174" s="198"/>
      <c r="J174" s="199">
        <f t="shared" si="40"/>
        <v>0</v>
      </c>
      <c r="K174" s="195" t="s">
        <v>19</v>
      </c>
      <c r="L174" s="40"/>
      <c r="M174" s="200" t="s">
        <v>19</v>
      </c>
      <c r="N174" s="201" t="s">
        <v>43</v>
      </c>
      <c r="O174" s="65"/>
      <c r="P174" s="202">
        <f t="shared" si="41"/>
        <v>0</v>
      </c>
      <c r="Q174" s="202">
        <v>0</v>
      </c>
      <c r="R174" s="202">
        <f t="shared" si="42"/>
        <v>0</v>
      </c>
      <c r="S174" s="202">
        <v>0</v>
      </c>
      <c r="T174" s="203">
        <f t="shared" si="43"/>
        <v>0</v>
      </c>
      <c r="U174" s="35"/>
      <c r="V174" s="35"/>
      <c r="W174" s="35"/>
      <c r="X174" s="35"/>
      <c r="Y174" s="35"/>
      <c r="Z174" s="35"/>
      <c r="AA174" s="35"/>
      <c r="AB174" s="35"/>
      <c r="AC174" s="35"/>
      <c r="AD174" s="35"/>
      <c r="AE174" s="35"/>
      <c r="AR174" s="204" t="s">
        <v>212</v>
      </c>
      <c r="AT174" s="204" t="s">
        <v>208</v>
      </c>
      <c r="AU174" s="204" t="s">
        <v>217</v>
      </c>
      <c r="AY174" s="18" t="s">
        <v>206</v>
      </c>
      <c r="BE174" s="205">
        <f t="shared" si="44"/>
        <v>0</v>
      </c>
      <c r="BF174" s="205">
        <f t="shared" si="45"/>
        <v>0</v>
      </c>
      <c r="BG174" s="205">
        <f t="shared" si="46"/>
        <v>0</v>
      </c>
      <c r="BH174" s="205">
        <f t="shared" si="47"/>
        <v>0</v>
      </c>
      <c r="BI174" s="205">
        <f t="shared" si="48"/>
        <v>0</v>
      </c>
      <c r="BJ174" s="18" t="s">
        <v>80</v>
      </c>
      <c r="BK174" s="205">
        <f t="shared" si="49"/>
        <v>0</v>
      </c>
      <c r="BL174" s="18" t="s">
        <v>212</v>
      </c>
      <c r="BM174" s="204" t="s">
        <v>304</v>
      </c>
    </row>
    <row r="175" spans="1:65" s="2" customFormat="1" ht="16.5" customHeight="1">
      <c r="A175" s="35"/>
      <c r="B175" s="36"/>
      <c r="C175" s="193" t="s">
        <v>72</v>
      </c>
      <c r="D175" s="193" t="s">
        <v>208</v>
      </c>
      <c r="E175" s="194" t="s">
        <v>7199</v>
      </c>
      <c r="F175" s="195" t="s">
        <v>7200</v>
      </c>
      <c r="G175" s="196" t="s">
        <v>862</v>
      </c>
      <c r="H175" s="197">
        <v>1</v>
      </c>
      <c r="I175" s="198"/>
      <c r="J175" s="199">
        <f t="shared" si="40"/>
        <v>0</v>
      </c>
      <c r="K175" s="195" t="s">
        <v>19</v>
      </c>
      <c r="L175" s="40"/>
      <c r="M175" s="200" t="s">
        <v>19</v>
      </c>
      <c r="N175" s="201" t="s">
        <v>43</v>
      </c>
      <c r="O175" s="65"/>
      <c r="P175" s="202">
        <f t="shared" si="41"/>
        <v>0</v>
      </c>
      <c r="Q175" s="202">
        <v>0</v>
      </c>
      <c r="R175" s="202">
        <f t="shared" si="42"/>
        <v>0</v>
      </c>
      <c r="S175" s="202">
        <v>0</v>
      </c>
      <c r="T175" s="203">
        <f t="shared" si="43"/>
        <v>0</v>
      </c>
      <c r="U175" s="35"/>
      <c r="V175" s="35"/>
      <c r="W175" s="35"/>
      <c r="X175" s="35"/>
      <c r="Y175" s="35"/>
      <c r="Z175" s="35"/>
      <c r="AA175" s="35"/>
      <c r="AB175" s="35"/>
      <c r="AC175" s="35"/>
      <c r="AD175" s="35"/>
      <c r="AE175" s="35"/>
      <c r="AR175" s="204" t="s">
        <v>212</v>
      </c>
      <c r="AT175" s="204" t="s">
        <v>208</v>
      </c>
      <c r="AU175" s="204" t="s">
        <v>217</v>
      </c>
      <c r="AY175" s="18" t="s">
        <v>206</v>
      </c>
      <c r="BE175" s="205">
        <f t="shared" si="44"/>
        <v>0</v>
      </c>
      <c r="BF175" s="205">
        <f t="shared" si="45"/>
        <v>0</v>
      </c>
      <c r="BG175" s="205">
        <f t="shared" si="46"/>
        <v>0</v>
      </c>
      <c r="BH175" s="205">
        <f t="shared" si="47"/>
        <v>0</v>
      </c>
      <c r="BI175" s="205">
        <f t="shared" si="48"/>
        <v>0</v>
      </c>
      <c r="BJ175" s="18" t="s">
        <v>80</v>
      </c>
      <c r="BK175" s="205">
        <f t="shared" si="49"/>
        <v>0</v>
      </c>
      <c r="BL175" s="18" t="s">
        <v>212</v>
      </c>
      <c r="BM175" s="204" t="s">
        <v>1254</v>
      </c>
    </row>
    <row r="176" spans="1:65" s="2" customFormat="1" ht="33" customHeight="1">
      <c r="A176" s="35"/>
      <c r="B176" s="36"/>
      <c r="C176" s="193" t="s">
        <v>72</v>
      </c>
      <c r="D176" s="193" t="s">
        <v>208</v>
      </c>
      <c r="E176" s="194" t="s">
        <v>7240</v>
      </c>
      <c r="F176" s="195" t="s">
        <v>7241</v>
      </c>
      <c r="G176" s="196" t="s">
        <v>862</v>
      </c>
      <c r="H176" s="197">
        <v>1</v>
      </c>
      <c r="I176" s="198"/>
      <c r="J176" s="199">
        <f t="shared" si="40"/>
        <v>0</v>
      </c>
      <c r="K176" s="195" t="s">
        <v>19</v>
      </c>
      <c r="L176" s="40"/>
      <c r="M176" s="200" t="s">
        <v>19</v>
      </c>
      <c r="N176" s="201" t="s">
        <v>43</v>
      </c>
      <c r="O176" s="65"/>
      <c r="P176" s="202">
        <f t="shared" si="41"/>
        <v>0</v>
      </c>
      <c r="Q176" s="202">
        <v>0</v>
      </c>
      <c r="R176" s="202">
        <f t="shared" si="42"/>
        <v>0</v>
      </c>
      <c r="S176" s="202">
        <v>0</v>
      </c>
      <c r="T176" s="203">
        <f t="shared" si="43"/>
        <v>0</v>
      </c>
      <c r="U176" s="35"/>
      <c r="V176" s="35"/>
      <c r="W176" s="35"/>
      <c r="X176" s="35"/>
      <c r="Y176" s="35"/>
      <c r="Z176" s="35"/>
      <c r="AA176" s="35"/>
      <c r="AB176" s="35"/>
      <c r="AC176" s="35"/>
      <c r="AD176" s="35"/>
      <c r="AE176" s="35"/>
      <c r="AR176" s="204" t="s">
        <v>212</v>
      </c>
      <c r="AT176" s="204" t="s">
        <v>208</v>
      </c>
      <c r="AU176" s="204" t="s">
        <v>217</v>
      </c>
      <c r="AY176" s="18" t="s">
        <v>206</v>
      </c>
      <c r="BE176" s="205">
        <f t="shared" si="44"/>
        <v>0</v>
      </c>
      <c r="BF176" s="205">
        <f t="shared" si="45"/>
        <v>0</v>
      </c>
      <c r="BG176" s="205">
        <f t="shared" si="46"/>
        <v>0</v>
      </c>
      <c r="BH176" s="205">
        <f t="shared" si="47"/>
        <v>0</v>
      </c>
      <c r="BI176" s="205">
        <f t="shared" si="48"/>
        <v>0</v>
      </c>
      <c r="BJ176" s="18" t="s">
        <v>80</v>
      </c>
      <c r="BK176" s="205">
        <f t="shared" si="49"/>
        <v>0</v>
      </c>
      <c r="BL176" s="18" t="s">
        <v>212</v>
      </c>
      <c r="BM176" s="204" t="s">
        <v>1260</v>
      </c>
    </row>
    <row r="177" spans="1:65" s="2" customFormat="1" ht="16.5" customHeight="1">
      <c r="A177" s="35"/>
      <c r="B177" s="36"/>
      <c r="C177" s="193" t="s">
        <v>72</v>
      </c>
      <c r="D177" s="193" t="s">
        <v>208</v>
      </c>
      <c r="E177" s="194" t="s">
        <v>7242</v>
      </c>
      <c r="F177" s="195" t="s">
        <v>7243</v>
      </c>
      <c r="G177" s="196" t="s">
        <v>862</v>
      </c>
      <c r="H177" s="197">
        <v>1</v>
      </c>
      <c r="I177" s="198"/>
      <c r="J177" s="199">
        <f t="shared" si="40"/>
        <v>0</v>
      </c>
      <c r="K177" s="195" t="s">
        <v>19</v>
      </c>
      <c r="L177" s="40"/>
      <c r="M177" s="200" t="s">
        <v>19</v>
      </c>
      <c r="N177" s="201" t="s">
        <v>43</v>
      </c>
      <c r="O177" s="65"/>
      <c r="P177" s="202">
        <f t="shared" si="41"/>
        <v>0</v>
      </c>
      <c r="Q177" s="202">
        <v>0</v>
      </c>
      <c r="R177" s="202">
        <f t="shared" si="42"/>
        <v>0</v>
      </c>
      <c r="S177" s="202">
        <v>0</v>
      </c>
      <c r="T177" s="203">
        <f t="shared" si="43"/>
        <v>0</v>
      </c>
      <c r="U177" s="35"/>
      <c r="V177" s="35"/>
      <c r="W177" s="35"/>
      <c r="X177" s="35"/>
      <c r="Y177" s="35"/>
      <c r="Z177" s="35"/>
      <c r="AA177" s="35"/>
      <c r="AB177" s="35"/>
      <c r="AC177" s="35"/>
      <c r="AD177" s="35"/>
      <c r="AE177" s="35"/>
      <c r="AR177" s="204" t="s">
        <v>212</v>
      </c>
      <c r="AT177" s="204" t="s">
        <v>208</v>
      </c>
      <c r="AU177" s="204" t="s">
        <v>217</v>
      </c>
      <c r="AY177" s="18" t="s">
        <v>206</v>
      </c>
      <c r="BE177" s="205">
        <f t="shared" si="44"/>
        <v>0</v>
      </c>
      <c r="BF177" s="205">
        <f t="shared" si="45"/>
        <v>0</v>
      </c>
      <c r="BG177" s="205">
        <f t="shared" si="46"/>
        <v>0</v>
      </c>
      <c r="BH177" s="205">
        <f t="shared" si="47"/>
        <v>0</v>
      </c>
      <c r="BI177" s="205">
        <f t="shared" si="48"/>
        <v>0</v>
      </c>
      <c r="BJ177" s="18" t="s">
        <v>80</v>
      </c>
      <c r="BK177" s="205">
        <f t="shared" si="49"/>
        <v>0</v>
      </c>
      <c r="BL177" s="18" t="s">
        <v>212</v>
      </c>
      <c r="BM177" s="204" t="s">
        <v>1266</v>
      </c>
    </row>
    <row r="178" spans="1:65" s="2" customFormat="1" ht="16.5" customHeight="1">
      <c r="A178" s="35"/>
      <c r="B178" s="36"/>
      <c r="C178" s="193" t="s">
        <v>72</v>
      </c>
      <c r="D178" s="193" t="s">
        <v>208</v>
      </c>
      <c r="E178" s="194" t="s">
        <v>7211</v>
      </c>
      <c r="F178" s="195" t="s">
        <v>7212</v>
      </c>
      <c r="G178" s="196" t="s">
        <v>862</v>
      </c>
      <c r="H178" s="197">
        <v>4</v>
      </c>
      <c r="I178" s="198"/>
      <c r="J178" s="199">
        <f t="shared" si="40"/>
        <v>0</v>
      </c>
      <c r="K178" s="195" t="s">
        <v>19</v>
      </c>
      <c r="L178" s="40"/>
      <c r="M178" s="200" t="s">
        <v>19</v>
      </c>
      <c r="N178" s="201" t="s">
        <v>43</v>
      </c>
      <c r="O178" s="65"/>
      <c r="P178" s="202">
        <f t="shared" si="41"/>
        <v>0</v>
      </c>
      <c r="Q178" s="202">
        <v>0</v>
      </c>
      <c r="R178" s="202">
        <f t="shared" si="42"/>
        <v>0</v>
      </c>
      <c r="S178" s="202">
        <v>0</v>
      </c>
      <c r="T178" s="203">
        <f t="shared" si="43"/>
        <v>0</v>
      </c>
      <c r="U178" s="35"/>
      <c r="V178" s="35"/>
      <c r="W178" s="35"/>
      <c r="X178" s="35"/>
      <c r="Y178" s="35"/>
      <c r="Z178" s="35"/>
      <c r="AA178" s="35"/>
      <c r="AB178" s="35"/>
      <c r="AC178" s="35"/>
      <c r="AD178" s="35"/>
      <c r="AE178" s="35"/>
      <c r="AR178" s="204" t="s">
        <v>212</v>
      </c>
      <c r="AT178" s="204" t="s">
        <v>208</v>
      </c>
      <c r="AU178" s="204" t="s">
        <v>217</v>
      </c>
      <c r="AY178" s="18" t="s">
        <v>206</v>
      </c>
      <c r="BE178" s="205">
        <f t="shared" si="44"/>
        <v>0</v>
      </c>
      <c r="BF178" s="205">
        <f t="shared" si="45"/>
        <v>0</v>
      </c>
      <c r="BG178" s="205">
        <f t="shared" si="46"/>
        <v>0</v>
      </c>
      <c r="BH178" s="205">
        <f t="shared" si="47"/>
        <v>0</v>
      </c>
      <c r="BI178" s="205">
        <f t="shared" si="48"/>
        <v>0</v>
      </c>
      <c r="BJ178" s="18" t="s">
        <v>80</v>
      </c>
      <c r="BK178" s="205">
        <f t="shared" si="49"/>
        <v>0</v>
      </c>
      <c r="BL178" s="18" t="s">
        <v>212</v>
      </c>
      <c r="BM178" s="204" t="s">
        <v>1272</v>
      </c>
    </row>
    <row r="179" spans="1:65" s="2" customFormat="1" ht="16.5" customHeight="1">
      <c r="A179" s="35"/>
      <c r="B179" s="36"/>
      <c r="C179" s="193" t="s">
        <v>72</v>
      </c>
      <c r="D179" s="193" t="s">
        <v>208</v>
      </c>
      <c r="E179" s="194" t="s">
        <v>7213</v>
      </c>
      <c r="F179" s="195" t="s">
        <v>7214</v>
      </c>
      <c r="G179" s="196" t="s">
        <v>862</v>
      </c>
      <c r="H179" s="197">
        <v>2</v>
      </c>
      <c r="I179" s="198"/>
      <c r="J179" s="199">
        <f t="shared" si="40"/>
        <v>0</v>
      </c>
      <c r="K179" s="195" t="s">
        <v>19</v>
      </c>
      <c r="L179" s="40"/>
      <c r="M179" s="200" t="s">
        <v>19</v>
      </c>
      <c r="N179" s="201" t="s">
        <v>43</v>
      </c>
      <c r="O179" s="65"/>
      <c r="P179" s="202">
        <f t="shared" si="41"/>
        <v>0</v>
      </c>
      <c r="Q179" s="202">
        <v>0</v>
      </c>
      <c r="R179" s="202">
        <f t="shared" si="42"/>
        <v>0</v>
      </c>
      <c r="S179" s="202">
        <v>0</v>
      </c>
      <c r="T179" s="203">
        <f t="shared" si="43"/>
        <v>0</v>
      </c>
      <c r="U179" s="35"/>
      <c r="V179" s="35"/>
      <c r="W179" s="35"/>
      <c r="X179" s="35"/>
      <c r="Y179" s="35"/>
      <c r="Z179" s="35"/>
      <c r="AA179" s="35"/>
      <c r="AB179" s="35"/>
      <c r="AC179" s="35"/>
      <c r="AD179" s="35"/>
      <c r="AE179" s="35"/>
      <c r="AR179" s="204" t="s">
        <v>212</v>
      </c>
      <c r="AT179" s="204" t="s">
        <v>208</v>
      </c>
      <c r="AU179" s="204" t="s">
        <v>217</v>
      </c>
      <c r="AY179" s="18" t="s">
        <v>206</v>
      </c>
      <c r="BE179" s="205">
        <f t="shared" si="44"/>
        <v>0</v>
      </c>
      <c r="BF179" s="205">
        <f t="shared" si="45"/>
        <v>0</v>
      </c>
      <c r="BG179" s="205">
        <f t="shared" si="46"/>
        <v>0</v>
      </c>
      <c r="BH179" s="205">
        <f t="shared" si="47"/>
        <v>0</v>
      </c>
      <c r="BI179" s="205">
        <f t="shared" si="48"/>
        <v>0</v>
      </c>
      <c r="BJ179" s="18" t="s">
        <v>80</v>
      </c>
      <c r="BK179" s="205">
        <f t="shared" si="49"/>
        <v>0</v>
      </c>
      <c r="BL179" s="18" t="s">
        <v>212</v>
      </c>
      <c r="BM179" s="204" t="s">
        <v>1278</v>
      </c>
    </row>
    <row r="180" spans="1:65" s="2" customFormat="1" ht="16.5" customHeight="1">
      <c r="A180" s="35"/>
      <c r="B180" s="36"/>
      <c r="C180" s="193" t="s">
        <v>72</v>
      </c>
      <c r="D180" s="193" t="s">
        <v>208</v>
      </c>
      <c r="E180" s="194" t="s">
        <v>7215</v>
      </c>
      <c r="F180" s="195" t="s">
        <v>7216</v>
      </c>
      <c r="G180" s="196" t="s">
        <v>862</v>
      </c>
      <c r="H180" s="197">
        <v>79</v>
      </c>
      <c r="I180" s="198"/>
      <c r="J180" s="199">
        <f t="shared" si="40"/>
        <v>0</v>
      </c>
      <c r="K180" s="195" t="s">
        <v>19</v>
      </c>
      <c r="L180" s="40"/>
      <c r="M180" s="200" t="s">
        <v>19</v>
      </c>
      <c r="N180" s="201" t="s">
        <v>43</v>
      </c>
      <c r="O180" s="65"/>
      <c r="P180" s="202">
        <f t="shared" si="41"/>
        <v>0</v>
      </c>
      <c r="Q180" s="202">
        <v>0</v>
      </c>
      <c r="R180" s="202">
        <f t="shared" si="42"/>
        <v>0</v>
      </c>
      <c r="S180" s="202">
        <v>0</v>
      </c>
      <c r="T180" s="203">
        <f t="shared" si="43"/>
        <v>0</v>
      </c>
      <c r="U180" s="35"/>
      <c r="V180" s="35"/>
      <c r="W180" s="35"/>
      <c r="X180" s="35"/>
      <c r="Y180" s="35"/>
      <c r="Z180" s="35"/>
      <c r="AA180" s="35"/>
      <c r="AB180" s="35"/>
      <c r="AC180" s="35"/>
      <c r="AD180" s="35"/>
      <c r="AE180" s="35"/>
      <c r="AR180" s="204" t="s">
        <v>212</v>
      </c>
      <c r="AT180" s="204" t="s">
        <v>208</v>
      </c>
      <c r="AU180" s="204" t="s">
        <v>217</v>
      </c>
      <c r="AY180" s="18" t="s">
        <v>206</v>
      </c>
      <c r="BE180" s="205">
        <f t="shared" si="44"/>
        <v>0</v>
      </c>
      <c r="BF180" s="205">
        <f t="shared" si="45"/>
        <v>0</v>
      </c>
      <c r="BG180" s="205">
        <f t="shared" si="46"/>
        <v>0</v>
      </c>
      <c r="BH180" s="205">
        <f t="shared" si="47"/>
        <v>0</v>
      </c>
      <c r="BI180" s="205">
        <f t="shared" si="48"/>
        <v>0</v>
      </c>
      <c r="BJ180" s="18" t="s">
        <v>80</v>
      </c>
      <c r="BK180" s="205">
        <f t="shared" si="49"/>
        <v>0</v>
      </c>
      <c r="BL180" s="18" t="s">
        <v>212</v>
      </c>
      <c r="BM180" s="204" t="s">
        <v>1284</v>
      </c>
    </row>
    <row r="181" spans="1:65" s="2" customFormat="1" ht="16.5" customHeight="1">
      <c r="A181" s="35"/>
      <c r="B181" s="36"/>
      <c r="C181" s="193" t="s">
        <v>72</v>
      </c>
      <c r="D181" s="193" t="s">
        <v>208</v>
      </c>
      <c r="E181" s="194" t="s">
        <v>7217</v>
      </c>
      <c r="F181" s="195" t="s">
        <v>7218</v>
      </c>
      <c r="G181" s="196" t="s">
        <v>862</v>
      </c>
      <c r="H181" s="197">
        <v>4</v>
      </c>
      <c r="I181" s="198"/>
      <c r="J181" s="199">
        <f t="shared" si="40"/>
        <v>0</v>
      </c>
      <c r="K181" s="195" t="s">
        <v>19</v>
      </c>
      <c r="L181" s="40"/>
      <c r="M181" s="200" t="s">
        <v>19</v>
      </c>
      <c r="N181" s="201" t="s">
        <v>43</v>
      </c>
      <c r="O181" s="65"/>
      <c r="P181" s="202">
        <f t="shared" si="41"/>
        <v>0</v>
      </c>
      <c r="Q181" s="202">
        <v>0</v>
      </c>
      <c r="R181" s="202">
        <f t="shared" si="42"/>
        <v>0</v>
      </c>
      <c r="S181" s="202">
        <v>0</v>
      </c>
      <c r="T181" s="203">
        <f t="shared" si="43"/>
        <v>0</v>
      </c>
      <c r="U181" s="35"/>
      <c r="V181" s="35"/>
      <c r="W181" s="35"/>
      <c r="X181" s="35"/>
      <c r="Y181" s="35"/>
      <c r="Z181" s="35"/>
      <c r="AA181" s="35"/>
      <c r="AB181" s="35"/>
      <c r="AC181" s="35"/>
      <c r="AD181" s="35"/>
      <c r="AE181" s="35"/>
      <c r="AR181" s="204" t="s">
        <v>212</v>
      </c>
      <c r="AT181" s="204" t="s">
        <v>208</v>
      </c>
      <c r="AU181" s="204" t="s">
        <v>217</v>
      </c>
      <c r="AY181" s="18" t="s">
        <v>206</v>
      </c>
      <c r="BE181" s="205">
        <f t="shared" si="44"/>
        <v>0</v>
      </c>
      <c r="BF181" s="205">
        <f t="shared" si="45"/>
        <v>0</v>
      </c>
      <c r="BG181" s="205">
        <f t="shared" si="46"/>
        <v>0</v>
      </c>
      <c r="BH181" s="205">
        <f t="shared" si="47"/>
        <v>0</v>
      </c>
      <c r="BI181" s="205">
        <f t="shared" si="48"/>
        <v>0</v>
      </c>
      <c r="BJ181" s="18" t="s">
        <v>80</v>
      </c>
      <c r="BK181" s="205">
        <f t="shared" si="49"/>
        <v>0</v>
      </c>
      <c r="BL181" s="18" t="s">
        <v>212</v>
      </c>
      <c r="BM181" s="204" t="s">
        <v>2194</v>
      </c>
    </row>
    <row r="182" spans="1:65" s="2" customFormat="1" ht="16.5" customHeight="1">
      <c r="A182" s="35"/>
      <c r="B182" s="36"/>
      <c r="C182" s="193" t="s">
        <v>72</v>
      </c>
      <c r="D182" s="193" t="s">
        <v>208</v>
      </c>
      <c r="E182" s="194" t="s">
        <v>7219</v>
      </c>
      <c r="F182" s="195" t="s">
        <v>7220</v>
      </c>
      <c r="G182" s="196" t="s">
        <v>862</v>
      </c>
      <c r="H182" s="197">
        <v>32</v>
      </c>
      <c r="I182" s="198"/>
      <c r="J182" s="199">
        <f t="shared" si="40"/>
        <v>0</v>
      </c>
      <c r="K182" s="195" t="s">
        <v>19</v>
      </c>
      <c r="L182" s="40"/>
      <c r="M182" s="200" t="s">
        <v>19</v>
      </c>
      <c r="N182" s="201" t="s">
        <v>43</v>
      </c>
      <c r="O182" s="65"/>
      <c r="P182" s="202">
        <f t="shared" si="41"/>
        <v>0</v>
      </c>
      <c r="Q182" s="202">
        <v>0</v>
      </c>
      <c r="R182" s="202">
        <f t="shared" si="42"/>
        <v>0</v>
      </c>
      <c r="S182" s="202">
        <v>0</v>
      </c>
      <c r="T182" s="203">
        <f t="shared" si="43"/>
        <v>0</v>
      </c>
      <c r="U182" s="35"/>
      <c r="V182" s="35"/>
      <c r="W182" s="35"/>
      <c r="X182" s="35"/>
      <c r="Y182" s="35"/>
      <c r="Z182" s="35"/>
      <c r="AA182" s="35"/>
      <c r="AB182" s="35"/>
      <c r="AC182" s="35"/>
      <c r="AD182" s="35"/>
      <c r="AE182" s="35"/>
      <c r="AR182" s="204" t="s">
        <v>212</v>
      </c>
      <c r="AT182" s="204" t="s">
        <v>208</v>
      </c>
      <c r="AU182" s="204" t="s">
        <v>217</v>
      </c>
      <c r="AY182" s="18" t="s">
        <v>206</v>
      </c>
      <c r="BE182" s="205">
        <f t="shared" si="44"/>
        <v>0</v>
      </c>
      <c r="BF182" s="205">
        <f t="shared" si="45"/>
        <v>0</v>
      </c>
      <c r="BG182" s="205">
        <f t="shared" si="46"/>
        <v>0</v>
      </c>
      <c r="BH182" s="205">
        <f t="shared" si="47"/>
        <v>0</v>
      </c>
      <c r="BI182" s="205">
        <f t="shared" si="48"/>
        <v>0</v>
      </c>
      <c r="BJ182" s="18" t="s">
        <v>80</v>
      </c>
      <c r="BK182" s="205">
        <f t="shared" si="49"/>
        <v>0</v>
      </c>
      <c r="BL182" s="18" t="s">
        <v>212</v>
      </c>
      <c r="BM182" s="204" t="s">
        <v>2202</v>
      </c>
    </row>
    <row r="183" spans="1:65" s="2" customFormat="1" ht="16.5" customHeight="1">
      <c r="A183" s="35"/>
      <c r="B183" s="36"/>
      <c r="C183" s="193" t="s">
        <v>72</v>
      </c>
      <c r="D183" s="193" t="s">
        <v>208</v>
      </c>
      <c r="E183" s="194" t="s">
        <v>7227</v>
      </c>
      <c r="F183" s="195" t="s">
        <v>7228</v>
      </c>
      <c r="G183" s="196" t="s">
        <v>862</v>
      </c>
      <c r="H183" s="197">
        <v>2</v>
      </c>
      <c r="I183" s="198"/>
      <c r="J183" s="199">
        <f t="shared" si="40"/>
        <v>0</v>
      </c>
      <c r="K183" s="195" t="s">
        <v>19</v>
      </c>
      <c r="L183" s="40"/>
      <c r="M183" s="200" t="s">
        <v>19</v>
      </c>
      <c r="N183" s="201" t="s">
        <v>43</v>
      </c>
      <c r="O183" s="65"/>
      <c r="P183" s="202">
        <f t="shared" si="41"/>
        <v>0</v>
      </c>
      <c r="Q183" s="202">
        <v>0</v>
      </c>
      <c r="R183" s="202">
        <f t="shared" si="42"/>
        <v>0</v>
      </c>
      <c r="S183" s="202">
        <v>0</v>
      </c>
      <c r="T183" s="203">
        <f t="shared" si="43"/>
        <v>0</v>
      </c>
      <c r="U183" s="35"/>
      <c r="V183" s="35"/>
      <c r="W183" s="35"/>
      <c r="X183" s="35"/>
      <c r="Y183" s="35"/>
      <c r="Z183" s="35"/>
      <c r="AA183" s="35"/>
      <c r="AB183" s="35"/>
      <c r="AC183" s="35"/>
      <c r="AD183" s="35"/>
      <c r="AE183" s="35"/>
      <c r="AR183" s="204" t="s">
        <v>212</v>
      </c>
      <c r="AT183" s="204" t="s">
        <v>208</v>
      </c>
      <c r="AU183" s="204" t="s">
        <v>217</v>
      </c>
      <c r="AY183" s="18" t="s">
        <v>206</v>
      </c>
      <c r="BE183" s="205">
        <f t="shared" si="44"/>
        <v>0</v>
      </c>
      <c r="BF183" s="205">
        <f t="shared" si="45"/>
        <v>0</v>
      </c>
      <c r="BG183" s="205">
        <f t="shared" si="46"/>
        <v>0</v>
      </c>
      <c r="BH183" s="205">
        <f t="shared" si="47"/>
        <v>0</v>
      </c>
      <c r="BI183" s="205">
        <f t="shared" si="48"/>
        <v>0</v>
      </c>
      <c r="BJ183" s="18" t="s">
        <v>80</v>
      </c>
      <c r="BK183" s="205">
        <f t="shared" si="49"/>
        <v>0</v>
      </c>
      <c r="BL183" s="18" t="s">
        <v>212</v>
      </c>
      <c r="BM183" s="204" t="s">
        <v>2210</v>
      </c>
    </row>
    <row r="184" spans="1:65" s="2" customFormat="1" ht="16.5" customHeight="1">
      <c r="A184" s="35"/>
      <c r="B184" s="36"/>
      <c r="C184" s="193" t="s">
        <v>72</v>
      </c>
      <c r="D184" s="193" t="s">
        <v>208</v>
      </c>
      <c r="E184" s="194" t="s">
        <v>7244</v>
      </c>
      <c r="F184" s="195" t="s">
        <v>7245</v>
      </c>
      <c r="G184" s="196" t="s">
        <v>862</v>
      </c>
      <c r="H184" s="197">
        <v>0</v>
      </c>
      <c r="I184" s="198"/>
      <c r="J184" s="199">
        <f t="shared" si="40"/>
        <v>0</v>
      </c>
      <c r="K184" s="195" t="s">
        <v>19</v>
      </c>
      <c r="L184" s="40"/>
      <c r="M184" s="200" t="s">
        <v>19</v>
      </c>
      <c r="N184" s="201" t="s">
        <v>43</v>
      </c>
      <c r="O184" s="65"/>
      <c r="P184" s="202">
        <f t="shared" si="41"/>
        <v>0</v>
      </c>
      <c r="Q184" s="202">
        <v>0</v>
      </c>
      <c r="R184" s="202">
        <f t="shared" si="42"/>
        <v>0</v>
      </c>
      <c r="S184" s="202">
        <v>0</v>
      </c>
      <c r="T184" s="203">
        <f t="shared" si="43"/>
        <v>0</v>
      </c>
      <c r="U184" s="35"/>
      <c r="V184" s="35"/>
      <c r="W184" s="35"/>
      <c r="X184" s="35"/>
      <c r="Y184" s="35"/>
      <c r="Z184" s="35"/>
      <c r="AA184" s="35"/>
      <c r="AB184" s="35"/>
      <c r="AC184" s="35"/>
      <c r="AD184" s="35"/>
      <c r="AE184" s="35"/>
      <c r="AR184" s="204" t="s">
        <v>212</v>
      </c>
      <c r="AT184" s="204" t="s">
        <v>208</v>
      </c>
      <c r="AU184" s="204" t="s">
        <v>217</v>
      </c>
      <c r="AY184" s="18" t="s">
        <v>206</v>
      </c>
      <c r="BE184" s="205">
        <f t="shared" si="44"/>
        <v>0</v>
      </c>
      <c r="BF184" s="205">
        <f t="shared" si="45"/>
        <v>0</v>
      </c>
      <c r="BG184" s="205">
        <f t="shared" si="46"/>
        <v>0</v>
      </c>
      <c r="BH184" s="205">
        <f t="shared" si="47"/>
        <v>0</v>
      </c>
      <c r="BI184" s="205">
        <f t="shared" si="48"/>
        <v>0</v>
      </c>
      <c r="BJ184" s="18" t="s">
        <v>80</v>
      </c>
      <c r="BK184" s="205">
        <f t="shared" si="49"/>
        <v>0</v>
      </c>
      <c r="BL184" s="18" t="s">
        <v>212</v>
      </c>
      <c r="BM184" s="204" t="s">
        <v>2219</v>
      </c>
    </row>
    <row r="185" spans="1:65" s="2" customFormat="1" ht="16.5" customHeight="1">
      <c r="A185" s="35"/>
      <c r="B185" s="36"/>
      <c r="C185" s="193" t="s">
        <v>72</v>
      </c>
      <c r="D185" s="193" t="s">
        <v>208</v>
      </c>
      <c r="E185" s="194" t="s">
        <v>7225</v>
      </c>
      <c r="F185" s="195" t="s">
        <v>7226</v>
      </c>
      <c r="G185" s="196" t="s">
        <v>862</v>
      </c>
      <c r="H185" s="197">
        <v>3</v>
      </c>
      <c r="I185" s="198"/>
      <c r="J185" s="199">
        <f t="shared" si="40"/>
        <v>0</v>
      </c>
      <c r="K185" s="195" t="s">
        <v>19</v>
      </c>
      <c r="L185" s="40"/>
      <c r="M185" s="200" t="s">
        <v>19</v>
      </c>
      <c r="N185" s="201" t="s">
        <v>43</v>
      </c>
      <c r="O185" s="65"/>
      <c r="P185" s="202">
        <f t="shared" si="41"/>
        <v>0</v>
      </c>
      <c r="Q185" s="202">
        <v>0</v>
      </c>
      <c r="R185" s="202">
        <f t="shared" si="42"/>
        <v>0</v>
      </c>
      <c r="S185" s="202">
        <v>0</v>
      </c>
      <c r="T185" s="203">
        <f t="shared" si="43"/>
        <v>0</v>
      </c>
      <c r="U185" s="35"/>
      <c r="V185" s="35"/>
      <c r="W185" s="35"/>
      <c r="X185" s="35"/>
      <c r="Y185" s="35"/>
      <c r="Z185" s="35"/>
      <c r="AA185" s="35"/>
      <c r="AB185" s="35"/>
      <c r="AC185" s="35"/>
      <c r="AD185" s="35"/>
      <c r="AE185" s="35"/>
      <c r="AR185" s="204" t="s">
        <v>212</v>
      </c>
      <c r="AT185" s="204" t="s">
        <v>208</v>
      </c>
      <c r="AU185" s="204" t="s">
        <v>217</v>
      </c>
      <c r="AY185" s="18" t="s">
        <v>206</v>
      </c>
      <c r="BE185" s="205">
        <f t="shared" si="44"/>
        <v>0</v>
      </c>
      <c r="BF185" s="205">
        <f t="shared" si="45"/>
        <v>0</v>
      </c>
      <c r="BG185" s="205">
        <f t="shared" si="46"/>
        <v>0</v>
      </c>
      <c r="BH185" s="205">
        <f t="shared" si="47"/>
        <v>0</v>
      </c>
      <c r="BI185" s="205">
        <f t="shared" si="48"/>
        <v>0</v>
      </c>
      <c r="BJ185" s="18" t="s">
        <v>80</v>
      </c>
      <c r="BK185" s="205">
        <f t="shared" si="49"/>
        <v>0</v>
      </c>
      <c r="BL185" s="18" t="s">
        <v>212</v>
      </c>
      <c r="BM185" s="204" t="s">
        <v>2229</v>
      </c>
    </row>
    <row r="186" spans="1:65" s="2" customFormat="1" ht="16.5" customHeight="1">
      <c r="A186" s="35"/>
      <c r="B186" s="36"/>
      <c r="C186" s="193" t="s">
        <v>72</v>
      </c>
      <c r="D186" s="193" t="s">
        <v>208</v>
      </c>
      <c r="E186" s="194" t="s">
        <v>7229</v>
      </c>
      <c r="F186" s="195" t="s">
        <v>7230</v>
      </c>
      <c r="G186" s="196" t="s">
        <v>1545</v>
      </c>
      <c r="H186" s="197">
        <v>4</v>
      </c>
      <c r="I186" s="198"/>
      <c r="J186" s="199">
        <f t="shared" si="40"/>
        <v>0</v>
      </c>
      <c r="K186" s="195" t="s">
        <v>19</v>
      </c>
      <c r="L186" s="40"/>
      <c r="M186" s="200" t="s">
        <v>19</v>
      </c>
      <c r="N186" s="201" t="s">
        <v>43</v>
      </c>
      <c r="O186" s="65"/>
      <c r="P186" s="202">
        <f t="shared" si="41"/>
        <v>0</v>
      </c>
      <c r="Q186" s="202">
        <v>0</v>
      </c>
      <c r="R186" s="202">
        <f t="shared" si="42"/>
        <v>0</v>
      </c>
      <c r="S186" s="202">
        <v>0</v>
      </c>
      <c r="T186" s="203">
        <f t="shared" si="43"/>
        <v>0</v>
      </c>
      <c r="U186" s="35"/>
      <c r="V186" s="35"/>
      <c r="W186" s="35"/>
      <c r="X186" s="35"/>
      <c r="Y186" s="35"/>
      <c r="Z186" s="35"/>
      <c r="AA186" s="35"/>
      <c r="AB186" s="35"/>
      <c r="AC186" s="35"/>
      <c r="AD186" s="35"/>
      <c r="AE186" s="35"/>
      <c r="AR186" s="204" t="s">
        <v>212</v>
      </c>
      <c r="AT186" s="204" t="s">
        <v>208</v>
      </c>
      <c r="AU186" s="204" t="s">
        <v>217</v>
      </c>
      <c r="AY186" s="18" t="s">
        <v>206</v>
      </c>
      <c r="BE186" s="205">
        <f t="shared" si="44"/>
        <v>0</v>
      </c>
      <c r="BF186" s="205">
        <f t="shared" si="45"/>
        <v>0</v>
      </c>
      <c r="BG186" s="205">
        <f t="shared" si="46"/>
        <v>0</v>
      </c>
      <c r="BH186" s="205">
        <f t="shared" si="47"/>
        <v>0</v>
      </c>
      <c r="BI186" s="205">
        <f t="shared" si="48"/>
        <v>0</v>
      </c>
      <c r="BJ186" s="18" t="s">
        <v>80</v>
      </c>
      <c r="BK186" s="205">
        <f t="shared" si="49"/>
        <v>0</v>
      </c>
      <c r="BL186" s="18" t="s">
        <v>212</v>
      </c>
      <c r="BM186" s="204" t="s">
        <v>2239</v>
      </c>
    </row>
    <row r="187" spans="1:65" s="12" customFormat="1" ht="20.85" customHeight="1">
      <c r="B187" s="177"/>
      <c r="C187" s="178"/>
      <c r="D187" s="179" t="s">
        <v>71</v>
      </c>
      <c r="E187" s="191" t="s">
        <v>1510</v>
      </c>
      <c r="F187" s="191" t="s">
        <v>7246</v>
      </c>
      <c r="G187" s="178"/>
      <c r="H187" s="178"/>
      <c r="I187" s="181"/>
      <c r="J187" s="192">
        <f>BK187</f>
        <v>0</v>
      </c>
      <c r="K187" s="178"/>
      <c r="L187" s="183"/>
      <c r="M187" s="184"/>
      <c r="N187" s="185"/>
      <c r="O187" s="185"/>
      <c r="P187" s="186">
        <f>SUM(P188:P203)</f>
        <v>0</v>
      </c>
      <c r="Q187" s="185"/>
      <c r="R187" s="186">
        <f>SUM(R188:R203)</f>
        <v>0</v>
      </c>
      <c r="S187" s="185"/>
      <c r="T187" s="187">
        <f>SUM(T188:T203)</f>
        <v>0</v>
      </c>
      <c r="AR187" s="188" t="s">
        <v>80</v>
      </c>
      <c r="AT187" s="189" t="s">
        <v>71</v>
      </c>
      <c r="AU187" s="189" t="s">
        <v>82</v>
      </c>
      <c r="AY187" s="188" t="s">
        <v>206</v>
      </c>
      <c r="BK187" s="190">
        <f>SUM(BK188:BK203)</f>
        <v>0</v>
      </c>
    </row>
    <row r="188" spans="1:65" s="2" customFormat="1" ht="16.5" customHeight="1">
      <c r="A188" s="35"/>
      <c r="B188" s="36"/>
      <c r="C188" s="193" t="s">
        <v>72</v>
      </c>
      <c r="D188" s="193" t="s">
        <v>208</v>
      </c>
      <c r="E188" s="194" t="s">
        <v>7234</v>
      </c>
      <c r="F188" s="195" t="s">
        <v>7235</v>
      </c>
      <c r="G188" s="196" t="s">
        <v>862</v>
      </c>
      <c r="H188" s="197">
        <v>1</v>
      </c>
      <c r="I188" s="198"/>
      <c r="J188" s="199">
        <f t="shared" ref="J188:J203" si="50">ROUND(I188*H188,2)</f>
        <v>0</v>
      </c>
      <c r="K188" s="195" t="s">
        <v>19</v>
      </c>
      <c r="L188" s="40"/>
      <c r="M188" s="200" t="s">
        <v>19</v>
      </c>
      <c r="N188" s="201" t="s">
        <v>43</v>
      </c>
      <c r="O188" s="65"/>
      <c r="P188" s="202">
        <f t="shared" ref="P188:P203" si="51">O188*H188</f>
        <v>0</v>
      </c>
      <c r="Q188" s="202">
        <v>0</v>
      </c>
      <c r="R188" s="202">
        <f t="shared" ref="R188:R203" si="52">Q188*H188</f>
        <v>0</v>
      </c>
      <c r="S188" s="202">
        <v>0</v>
      </c>
      <c r="T188" s="203">
        <f t="shared" ref="T188:T203" si="53">S188*H188</f>
        <v>0</v>
      </c>
      <c r="U188" s="35"/>
      <c r="V188" s="35"/>
      <c r="W188" s="35"/>
      <c r="X188" s="35"/>
      <c r="Y188" s="35"/>
      <c r="Z188" s="35"/>
      <c r="AA188" s="35"/>
      <c r="AB188" s="35"/>
      <c r="AC188" s="35"/>
      <c r="AD188" s="35"/>
      <c r="AE188" s="35"/>
      <c r="AR188" s="204" t="s">
        <v>212</v>
      </c>
      <c r="AT188" s="204" t="s">
        <v>208</v>
      </c>
      <c r="AU188" s="204" t="s">
        <v>217</v>
      </c>
      <c r="AY188" s="18" t="s">
        <v>206</v>
      </c>
      <c r="BE188" s="205">
        <f t="shared" ref="BE188:BE203" si="54">IF(N188="základní",J188,0)</f>
        <v>0</v>
      </c>
      <c r="BF188" s="205">
        <f t="shared" ref="BF188:BF203" si="55">IF(N188="snížená",J188,0)</f>
        <v>0</v>
      </c>
      <c r="BG188" s="205">
        <f t="shared" ref="BG188:BG203" si="56">IF(N188="zákl. přenesená",J188,0)</f>
        <v>0</v>
      </c>
      <c r="BH188" s="205">
        <f t="shared" ref="BH188:BH203" si="57">IF(N188="sníž. přenesená",J188,0)</f>
        <v>0</v>
      </c>
      <c r="BI188" s="205">
        <f t="shared" ref="BI188:BI203" si="58">IF(N188="nulová",J188,0)</f>
        <v>0</v>
      </c>
      <c r="BJ188" s="18" t="s">
        <v>80</v>
      </c>
      <c r="BK188" s="205">
        <f t="shared" ref="BK188:BK203" si="59">ROUND(I188*H188,2)</f>
        <v>0</v>
      </c>
      <c r="BL188" s="18" t="s">
        <v>212</v>
      </c>
      <c r="BM188" s="204" t="s">
        <v>2250</v>
      </c>
    </row>
    <row r="189" spans="1:65" s="2" customFormat="1" ht="16.5" customHeight="1">
      <c r="A189" s="35"/>
      <c r="B189" s="36"/>
      <c r="C189" s="193" t="s">
        <v>72</v>
      </c>
      <c r="D189" s="193" t="s">
        <v>208</v>
      </c>
      <c r="E189" s="194" t="s">
        <v>7236</v>
      </c>
      <c r="F189" s="195" t="s">
        <v>7237</v>
      </c>
      <c r="G189" s="196" t="s">
        <v>862</v>
      </c>
      <c r="H189" s="197">
        <v>1</v>
      </c>
      <c r="I189" s="198"/>
      <c r="J189" s="199">
        <f t="shared" si="50"/>
        <v>0</v>
      </c>
      <c r="K189" s="195" t="s">
        <v>19</v>
      </c>
      <c r="L189" s="40"/>
      <c r="M189" s="200" t="s">
        <v>19</v>
      </c>
      <c r="N189" s="201" t="s">
        <v>43</v>
      </c>
      <c r="O189" s="65"/>
      <c r="P189" s="202">
        <f t="shared" si="51"/>
        <v>0</v>
      </c>
      <c r="Q189" s="202">
        <v>0</v>
      </c>
      <c r="R189" s="202">
        <f t="shared" si="52"/>
        <v>0</v>
      </c>
      <c r="S189" s="202">
        <v>0</v>
      </c>
      <c r="T189" s="203">
        <f t="shared" si="53"/>
        <v>0</v>
      </c>
      <c r="U189" s="35"/>
      <c r="V189" s="35"/>
      <c r="W189" s="35"/>
      <c r="X189" s="35"/>
      <c r="Y189" s="35"/>
      <c r="Z189" s="35"/>
      <c r="AA189" s="35"/>
      <c r="AB189" s="35"/>
      <c r="AC189" s="35"/>
      <c r="AD189" s="35"/>
      <c r="AE189" s="35"/>
      <c r="AR189" s="204" t="s">
        <v>212</v>
      </c>
      <c r="AT189" s="204" t="s">
        <v>208</v>
      </c>
      <c r="AU189" s="204" t="s">
        <v>217</v>
      </c>
      <c r="AY189" s="18" t="s">
        <v>206</v>
      </c>
      <c r="BE189" s="205">
        <f t="shared" si="54"/>
        <v>0</v>
      </c>
      <c r="BF189" s="205">
        <f t="shared" si="55"/>
        <v>0</v>
      </c>
      <c r="BG189" s="205">
        <f t="shared" si="56"/>
        <v>0</v>
      </c>
      <c r="BH189" s="205">
        <f t="shared" si="57"/>
        <v>0</v>
      </c>
      <c r="BI189" s="205">
        <f t="shared" si="58"/>
        <v>0</v>
      </c>
      <c r="BJ189" s="18" t="s">
        <v>80</v>
      </c>
      <c r="BK189" s="205">
        <f t="shared" si="59"/>
        <v>0</v>
      </c>
      <c r="BL189" s="18" t="s">
        <v>212</v>
      </c>
      <c r="BM189" s="204" t="s">
        <v>2262</v>
      </c>
    </row>
    <row r="190" spans="1:65" s="2" customFormat="1" ht="16.5" customHeight="1">
      <c r="A190" s="35"/>
      <c r="B190" s="36"/>
      <c r="C190" s="193" t="s">
        <v>72</v>
      </c>
      <c r="D190" s="193" t="s">
        <v>208</v>
      </c>
      <c r="E190" s="194" t="s">
        <v>7238</v>
      </c>
      <c r="F190" s="195" t="s">
        <v>7239</v>
      </c>
      <c r="G190" s="196" t="s">
        <v>862</v>
      </c>
      <c r="H190" s="197">
        <v>2</v>
      </c>
      <c r="I190" s="198"/>
      <c r="J190" s="199">
        <f t="shared" si="50"/>
        <v>0</v>
      </c>
      <c r="K190" s="195" t="s">
        <v>19</v>
      </c>
      <c r="L190" s="40"/>
      <c r="M190" s="200" t="s">
        <v>19</v>
      </c>
      <c r="N190" s="201" t="s">
        <v>43</v>
      </c>
      <c r="O190" s="65"/>
      <c r="P190" s="202">
        <f t="shared" si="51"/>
        <v>0</v>
      </c>
      <c r="Q190" s="202">
        <v>0</v>
      </c>
      <c r="R190" s="202">
        <f t="shared" si="52"/>
        <v>0</v>
      </c>
      <c r="S190" s="202">
        <v>0</v>
      </c>
      <c r="T190" s="203">
        <f t="shared" si="53"/>
        <v>0</v>
      </c>
      <c r="U190" s="35"/>
      <c r="V190" s="35"/>
      <c r="W190" s="35"/>
      <c r="X190" s="35"/>
      <c r="Y190" s="35"/>
      <c r="Z190" s="35"/>
      <c r="AA190" s="35"/>
      <c r="AB190" s="35"/>
      <c r="AC190" s="35"/>
      <c r="AD190" s="35"/>
      <c r="AE190" s="35"/>
      <c r="AR190" s="204" t="s">
        <v>212</v>
      </c>
      <c r="AT190" s="204" t="s">
        <v>208</v>
      </c>
      <c r="AU190" s="204" t="s">
        <v>217</v>
      </c>
      <c r="AY190" s="18" t="s">
        <v>206</v>
      </c>
      <c r="BE190" s="205">
        <f t="shared" si="54"/>
        <v>0</v>
      </c>
      <c r="BF190" s="205">
        <f t="shared" si="55"/>
        <v>0</v>
      </c>
      <c r="BG190" s="205">
        <f t="shared" si="56"/>
        <v>0</v>
      </c>
      <c r="BH190" s="205">
        <f t="shared" si="57"/>
        <v>0</v>
      </c>
      <c r="BI190" s="205">
        <f t="shared" si="58"/>
        <v>0</v>
      </c>
      <c r="BJ190" s="18" t="s">
        <v>80</v>
      </c>
      <c r="BK190" s="205">
        <f t="shared" si="59"/>
        <v>0</v>
      </c>
      <c r="BL190" s="18" t="s">
        <v>212</v>
      </c>
      <c r="BM190" s="204" t="s">
        <v>2272</v>
      </c>
    </row>
    <row r="191" spans="1:65" s="2" customFormat="1" ht="16.5" customHeight="1">
      <c r="A191" s="35"/>
      <c r="B191" s="36"/>
      <c r="C191" s="193" t="s">
        <v>72</v>
      </c>
      <c r="D191" s="193" t="s">
        <v>208</v>
      </c>
      <c r="E191" s="194" t="s">
        <v>7197</v>
      </c>
      <c r="F191" s="195" t="s">
        <v>7198</v>
      </c>
      <c r="G191" s="196" t="s">
        <v>862</v>
      </c>
      <c r="H191" s="197">
        <v>1</v>
      </c>
      <c r="I191" s="198"/>
      <c r="J191" s="199">
        <f t="shared" si="50"/>
        <v>0</v>
      </c>
      <c r="K191" s="195" t="s">
        <v>19</v>
      </c>
      <c r="L191" s="40"/>
      <c r="M191" s="200" t="s">
        <v>19</v>
      </c>
      <c r="N191" s="201" t="s">
        <v>43</v>
      </c>
      <c r="O191" s="65"/>
      <c r="P191" s="202">
        <f t="shared" si="51"/>
        <v>0</v>
      </c>
      <c r="Q191" s="202">
        <v>0</v>
      </c>
      <c r="R191" s="202">
        <f t="shared" si="52"/>
        <v>0</v>
      </c>
      <c r="S191" s="202">
        <v>0</v>
      </c>
      <c r="T191" s="203">
        <f t="shared" si="53"/>
        <v>0</v>
      </c>
      <c r="U191" s="35"/>
      <c r="V191" s="35"/>
      <c r="W191" s="35"/>
      <c r="X191" s="35"/>
      <c r="Y191" s="35"/>
      <c r="Z191" s="35"/>
      <c r="AA191" s="35"/>
      <c r="AB191" s="35"/>
      <c r="AC191" s="35"/>
      <c r="AD191" s="35"/>
      <c r="AE191" s="35"/>
      <c r="AR191" s="204" t="s">
        <v>212</v>
      </c>
      <c r="AT191" s="204" t="s">
        <v>208</v>
      </c>
      <c r="AU191" s="204" t="s">
        <v>217</v>
      </c>
      <c r="AY191" s="18" t="s">
        <v>206</v>
      </c>
      <c r="BE191" s="205">
        <f t="shared" si="54"/>
        <v>0</v>
      </c>
      <c r="BF191" s="205">
        <f t="shared" si="55"/>
        <v>0</v>
      </c>
      <c r="BG191" s="205">
        <f t="shared" si="56"/>
        <v>0</v>
      </c>
      <c r="BH191" s="205">
        <f t="shared" si="57"/>
        <v>0</v>
      </c>
      <c r="BI191" s="205">
        <f t="shared" si="58"/>
        <v>0</v>
      </c>
      <c r="BJ191" s="18" t="s">
        <v>80</v>
      </c>
      <c r="BK191" s="205">
        <f t="shared" si="59"/>
        <v>0</v>
      </c>
      <c r="BL191" s="18" t="s">
        <v>212</v>
      </c>
      <c r="BM191" s="204" t="s">
        <v>2280</v>
      </c>
    </row>
    <row r="192" spans="1:65" s="2" customFormat="1" ht="16.5" customHeight="1">
      <c r="A192" s="35"/>
      <c r="B192" s="36"/>
      <c r="C192" s="193" t="s">
        <v>72</v>
      </c>
      <c r="D192" s="193" t="s">
        <v>208</v>
      </c>
      <c r="E192" s="194" t="s">
        <v>7199</v>
      </c>
      <c r="F192" s="195" t="s">
        <v>7200</v>
      </c>
      <c r="G192" s="196" t="s">
        <v>862</v>
      </c>
      <c r="H192" s="197">
        <v>1</v>
      </c>
      <c r="I192" s="198"/>
      <c r="J192" s="199">
        <f t="shared" si="50"/>
        <v>0</v>
      </c>
      <c r="K192" s="195" t="s">
        <v>19</v>
      </c>
      <c r="L192" s="40"/>
      <c r="M192" s="200" t="s">
        <v>19</v>
      </c>
      <c r="N192" s="201" t="s">
        <v>43</v>
      </c>
      <c r="O192" s="65"/>
      <c r="P192" s="202">
        <f t="shared" si="51"/>
        <v>0</v>
      </c>
      <c r="Q192" s="202">
        <v>0</v>
      </c>
      <c r="R192" s="202">
        <f t="shared" si="52"/>
        <v>0</v>
      </c>
      <c r="S192" s="202">
        <v>0</v>
      </c>
      <c r="T192" s="203">
        <f t="shared" si="53"/>
        <v>0</v>
      </c>
      <c r="U192" s="35"/>
      <c r="V192" s="35"/>
      <c r="W192" s="35"/>
      <c r="X192" s="35"/>
      <c r="Y192" s="35"/>
      <c r="Z192" s="35"/>
      <c r="AA192" s="35"/>
      <c r="AB192" s="35"/>
      <c r="AC192" s="35"/>
      <c r="AD192" s="35"/>
      <c r="AE192" s="35"/>
      <c r="AR192" s="204" t="s">
        <v>212</v>
      </c>
      <c r="AT192" s="204" t="s">
        <v>208</v>
      </c>
      <c r="AU192" s="204" t="s">
        <v>217</v>
      </c>
      <c r="AY192" s="18" t="s">
        <v>206</v>
      </c>
      <c r="BE192" s="205">
        <f t="shared" si="54"/>
        <v>0</v>
      </c>
      <c r="BF192" s="205">
        <f t="shared" si="55"/>
        <v>0</v>
      </c>
      <c r="BG192" s="205">
        <f t="shared" si="56"/>
        <v>0</v>
      </c>
      <c r="BH192" s="205">
        <f t="shared" si="57"/>
        <v>0</v>
      </c>
      <c r="BI192" s="205">
        <f t="shared" si="58"/>
        <v>0</v>
      </c>
      <c r="BJ192" s="18" t="s">
        <v>80</v>
      </c>
      <c r="BK192" s="205">
        <f t="shared" si="59"/>
        <v>0</v>
      </c>
      <c r="BL192" s="18" t="s">
        <v>212</v>
      </c>
      <c r="BM192" s="204" t="s">
        <v>2297</v>
      </c>
    </row>
    <row r="193" spans="1:65" s="2" customFormat="1" ht="33" customHeight="1">
      <c r="A193" s="35"/>
      <c r="B193" s="36"/>
      <c r="C193" s="193" t="s">
        <v>72</v>
      </c>
      <c r="D193" s="193" t="s">
        <v>208</v>
      </c>
      <c r="E193" s="194" t="s">
        <v>7240</v>
      </c>
      <c r="F193" s="195" t="s">
        <v>7241</v>
      </c>
      <c r="G193" s="196" t="s">
        <v>862</v>
      </c>
      <c r="H193" s="197">
        <v>1</v>
      </c>
      <c r="I193" s="198"/>
      <c r="J193" s="199">
        <f t="shared" si="50"/>
        <v>0</v>
      </c>
      <c r="K193" s="195" t="s">
        <v>19</v>
      </c>
      <c r="L193" s="40"/>
      <c r="M193" s="200" t="s">
        <v>19</v>
      </c>
      <c r="N193" s="201" t="s">
        <v>43</v>
      </c>
      <c r="O193" s="65"/>
      <c r="P193" s="202">
        <f t="shared" si="51"/>
        <v>0</v>
      </c>
      <c r="Q193" s="202">
        <v>0</v>
      </c>
      <c r="R193" s="202">
        <f t="shared" si="52"/>
        <v>0</v>
      </c>
      <c r="S193" s="202">
        <v>0</v>
      </c>
      <c r="T193" s="203">
        <f t="shared" si="53"/>
        <v>0</v>
      </c>
      <c r="U193" s="35"/>
      <c r="V193" s="35"/>
      <c r="W193" s="35"/>
      <c r="X193" s="35"/>
      <c r="Y193" s="35"/>
      <c r="Z193" s="35"/>
      <c r="AA193" s="35"/>
      <c r="AB193" s="35"/>
      <c r="AC193" s="35"/>
      <c r="AD193" s="35"/>
      <c r="AE193" s="35"/>
      <c r="AR193" s="204" t="s">
        <v>212</v>
      </c>
      <c r="AT193" s="204" t="s">
        <v>208</v>
      </c>
      <c r="AU193" s="204" t="s">
        <v>217</v>
      </c>
      <c r="AY193" s="18" t="s">
        <v>206</v>
      </c>
      <c r="BE193" s="205">
        <f t="shared" si="54"/>
        <v>0</v>
      </c>
      <c r="BF193" s="205">
        <f t="shared" si="55"/>
        <v>0</v>
      </c>
      <c r="BG193" s="205">
        <f t="shared" si="56"/>
        <v>0</v>
      </c>
      <c r="BH193" s="205">
        <f t="shared" si="57"/>
        <v>0</v>
      </c>
      <c r="BI193" s="205">
        <f t="shared" si="58"/>
        <v>0</v>
      </c>
      <c r="BJ193" s="18" t="s">
        <v>80</v>
      </c>
      <c r="BK193" s="205">
        <f t="shared" si="59"/>
        <v>0</v>
      </c>
      <c r="BL193" s="18" t="s">
        <v>212</v>
      </c>
      <c r="BM193" s="204" t="s">
        <v>2308</v>
      </c>
    </row>
    <row r="194" spans="1:65" s="2" customFormat="1" ht="16.5" customHeight="1">
      <c r="A194" s="35"/>
      <c r="B194" s="36"/>
      <c r="C194" s="193" t="s">
        <v>72</v>
      </c>
      <c r="D194" s="193" t="s">
        <v>208</v>
      </c>
      <c r="E194" s="194" t="s">
        <v>7242</v>
      </c>
      <c r="F194" s="195" t="s">
        <v>7243</v>
      </c>
      <c r="G194" s="196" t="s">
        <v>862</v>
      </c>
      <c r="H194" s="197">
        <v>1</v>
      </c>
      <c r="I194" s="198"/>
      <c r="J194" s="199">
        <f t="shared" si="50"/>
        <v>0</v>
      </c>
      <c r="K194" s="195" t="s">
        <v>19</v>
      </c>
      <c r="L194" s="40"/>
      <c r="M194" s="200" t="s">
        <v>19</v>
      </c>
      <c r="N194" s="201" t="s">
        <v>43</v>
      </c>
      <c r="O194" s="65"/>
      <c r="P194" s="202">
        <f t="shared" si="51"/>
        <v>0</v>
      </c>
      <c r="Q194" s="202">
        <v>0</v>
      </c>
      <c r="R194" s="202">
        <f t="shared" si="52"/>
        <v>0</v>
      </c>
      <c r="S194" s="202">
        <v>0</v>
      </c>
      <c r="T194" s="203">
        <f t="shared" si="53"/>
        <v>0</v>
      </c>
      <c r="U194" s="35"/>
      <c r="V194" s="35"/>
      <c r="W194" s="35"/>
      <c r="X194" s="35"/>
      <c r="Y194" s="35"/>
      <c r="Z194" s="35"/>
      <c r="AA194" s="35"/>
      <c r="AB194" s="35"/>
      <c r="AC194" s="35"/>
      <c r="AD194" s="35"/>
      <c r="AE194" s="35"/>
      <c r="AR194" s="204" t="s">
        <v>212</v>
      </c>
      <c r="AT194" s="204" t="s">
        <v>208</v>
      </c>
      <c r="AU194" s="204" t="s">
        <v>217</v>
      </c>
      <c r="AY194" s="18" t="s">
        <v>206</v>
      </c>
      <c r="BE194" s="205">
        <f t="shared" si="54"/>
        <v>0</v>
      </c>
      <c r="BF194" s="205">
        <f t="shared" si="55"/>
        <v>0</v>
      </c>
      <c r="BG194" s="205">
        <f t="shared" si="56"/>
        <v>0</v>
      </c>
      <c r="BH194" s="205">
        <f t="shared" si="57"/>
        <v>0</v>
      </c>
      <c r="BI194" s="205">
        <f t="shared" si="58"/>
        <v>0</v>
      </c>
      <c r="BJ194" s="18" t="s">
        <v>80</v>
      </c>
      <c r="BK194" s="205">
        <f t="shared" si="59"/>
        <v>0</v>
      </c>
      <c r="BL194" s="18" t="s">
        <v>212</v>
      </c>
      <c r="BM194" s="204" t="s">
        <v>2316</v>
      </c>
    </row>
    <row r="195" spans="1:65" s="2" customFormat="1" ht="16.5" customHeight="1">
      <c r="A195" s="35"/>
      <c r="B195" s="36"/>
      <c r="C195" s="193" t="s">
        <v>72</v>
      </c>
      <c r="D195" s="193" t="s">
        <v>208</v>
      </c>
      <c r="E195" s="194" t="s">
        <v>7211</v>
      </c>
      <c r="F195" s="195" t="s">
        <v>7212</v>
      </c>
      <c r="G195" s="196" t="s">
        <v>862</v>
      </c>
      <c r="H195" s="197">
        <v>3</v>
      </c>
      <c r="I195" s="198"/>
      <c r="J195" s="199">
        <f t="shared" si="50"/>
        <v>0</v>
      </c>
      <c r="K195" s="195" t="s">
        <v>19</v>
      </c>
      <c r="L195" s="40"/>
      <c r="M195" s="200" t="s">
        <v>19</v>
      </c>
      <c r="N195" s="201" t="s">
        <v>43</v>
      </c>
      <c r="O195" s="65"/>
      <c r="P195" s="202">
        <f t="shared" si="51"/>
        <v>0</v>
      </c>
      <c r="Q195" s="202">
        <v>0</v>
      </c>
      <c r="R195" s="202">
        <f t="shared" si="52"/>
        <v>0</v>
      </c>
      <c r="S195" s="202">
        <v>0</v>
      </c>
      <c r="T195" s="203">
        <f t="shared" si="53"/>
        <v>0</v>
      </c>
      <c r="U195" s="35"/>
      <c r="V195" s="35"/>
      <c r="W195" s="35"/>
      <c r="X195" s="35"/>
      <c r="Y195" s="35"/>
      <c r="Z195" s="35"/>
      <c r="AA195" s="35"/>
      <c r="AB195" s="35"/>
      <c r="AC195" s="35"/>
      <c r="AD195" s="35"/>
      <c r="AE195" s="35"/>
      <c r="AR195" s="204" t="s">
        <v>212</v>
      </c>
      <c r="AT195" s="204" t="s">
        <v>208</v>
      </c>
      <c r="AU195" s="204" t="s">
        <v>217</v>
      </c>
      <c r="AY195" s="18" t="s">
        <v>206</v>
      </c>
      <c r="BE195" s="205">
        <f t="shared" si="54"/>
        <v>0</v>
      </c>
      <c r="BF195" s="205">
        <f t="shared" si="55"/>
        <v>0</v>
      </c>
      <c r="BG195" s="205">
        <f t="shared" si="56"/>
        <v>0</v>
      </c>
      <c r="BH195" s="205">
        <f t="shared" si="57"/>
        <v>0</v>
      </c>
      <c r="BI195" s="205">
        <f t="shared" si="58"/>
        <v>0</v>
      </c>
      <c r="BJ195" s="18" t="s">
        <v>80</v>
      </c>
      <c r="BK195" s="205">
        <f t="shared" si="59"/>
        <v>0</v>
      </c>
      <c r="BL195" s="18" t="s">
        <v>212</v>
      </c>
      <c r="BM195" s="204" t="s">
        <v>2325</v>
      </c>
    </row>
    <row r="196" spans="1:65" s="2" customFormat="1" ht="16.5" customHeight="1">
      <c r="A196" s="35"/>
      <c r="B196" s="36"/>
      <c r="C196" s="193" t="s">
        <v>72</v>
      </c>
      <c r="D196" s="193" t="s">
        <v>208</v>
      </c>
      <c r="E196" s="194" t="s">
        <v>7213</v>
      </c>
      <c r="F196" s="195" t="s">
        <v>7214</v>
      </c>
      <c r="G196" s="196" t="s">
        <v>862</v>
      </c>
      <c r="H196" s="197">
        <v>2</v>
      </c>
      <c r="I196" s="198"/>
      <c r="J196" s="199">
        <f t="shared" si="50"/>
        <v>0</v>
      </c>
      <c r="K196" s="195" t="s">
        <v>19</v>
      </c>
      <c r="L196" s="40"/>
      <c r="M196" s="200" t="s">
        <v>19</v>
      </c>
      <c r="N196" s="201" t="s">
        <v>43</v>
      </c>
      <c r="O196" s="65"/>
      <c r="P196" s="202">
        <f t="shared" si="51"/>
        <v>0</v>
      </c>
      <c r="Q196" s="202">
        <v>0</v>
      </c>
      <c r="R196" s="202">
        <f t="shared" si="52"/>
        <v>0</v>
      </c>
      <c r="S196" s="202">
        <v>0</v>
      </c>
      <c r="T196" s="203">
        <f t="shared" si="53"/>
        <v>0</v>
      </c>
      <c r="U196" s="35"/>
      <c r="V196" s="35"/>
      <c r="W196" s="35"/>
      <c r="X196" s="35"/>
      <c r="Y196" s="35"/>
      <c r="Z196" s="35"/>
      <c r="AA196" s="35"/>
      <c r="AB196" s="35"/>
      <c r="AC196" s="35"/>
      <c r="AD196" s="35"/>
      <c r="AE196" s="35"/>
      <c r="AR196" s="204" t="s">
        <v>212</v>
      </c>
      <c r="AT196" s="204" t="s">
        <v>208</v>
      </c>
      <c r="AU196" s="204" t="s">
        <v>217</v>
      </c>
      <c r="AY196" s="18" t="s">
        <v>206</v>
      </c>
      <c r="BE196" s="205">
        <f t="shared" si="54"/>
        <v>0</v>
      </c>
      <c r="BF196" s="205">
        <f t="shared" si="55"/>
        <v>0</v>
      </c>
      <c r="BG196" s="205">
        <f t="shared" si="56"/>
        <v>0</v>
      </c>
      <c r="BH196" s="205">
        <f t="shared" si="57"/>
        <v>0</v>
      </c>
      <c r="BI196" s="205">
        <f t="shared" si="58"/>
        <v>0</v>
      </c>
      <c r="BJ196" s="18" t="s">
        <v>80</v>
      </c>
      <c r="BK196" s="205">
        <f t="shared" si="59"/>
        <v>0</v>
      </c>
      <c r="BL196" s="18" t="s">
        <v>212</v>
      </c>
      <c r="BM196" s="204" t="s">
        <v>2335</v>
      </c>
    </row>
    <row r="197" spans="1:65" s="2" customFormat="1" ht="16.5" customHeight="1">
      <c r="A197" s="35"/>
      <c r="B197" s="36"/>
      <c r="C197" s="193" t="s">
        <v>72</v>
      </c>
      <c r="D197" s="193" t="s">
        <v>208</v>
      </c>
      <c r="E197" s="194" t="s">
        <v>7215</v>
      </c>
      <c r="F197" s="195" t="s">
        <v>7216</v>
      </c>
      <c r="G197" s="196" t="s">
        <v>862</v>
      </c>
      <c r="H197" s="197">
        <v>60</v>
      </c>
      <c r="I197" s="198"/>
      <c r="J197" s="199">
        <f t="shared" si="50"/>
        <v>0</v>
      </c>
      <c r="K197" s="195" t="s">
        <v>19</v>
      </c>
      <c r="L197" s="40"/>
      <c r="M197" s="200" t="s">
        <v>19</v>
      </c>
      <c r="N197" s="201" t="s">
        <v>43</v>
      </c>
      <c r="O197" s="65"/>
      <c r="P197" s="202">
        <f t="shared" si="51"/>
        <v>0</v>
      </c>
      <c r="Q197" s="202">
        <v>0</v>
      </c>
      <c r="R197" s="202">
        <f t="shared" si="52"/>
        <v>0</v>
      </c>
      <c r="S197" s="202">
        <v>0</v>
      </c>
      <c r="T197" s="203">
        <f t="shared" si="53"/>
        <v>0</v>
      </c>
      <c r="U197" s="35"/>
      <c r="V197" s="35"/>
      <c r="W197" s="35"/>
      <c r="X197" s="35"/>
      <c r="Y197" s="35"/>
      <c r="Z197" s="35"/>
      <c r="AA197" s="35"/>
      <c r="AB197" s="35"/>
      <c r="AC197" s="35"/>
      <c r="AD197" s="35"/>
      <c r="AE197" s="35"/>
      <c r="AR197" s="204" t="s">
        <v>212</v>
      </c>
      <c r="AT197" s="204" t="s">
        <v>208</v>
      </c>
      <c r="AU197" s="204" t="s">
        <v>217</v>
      </c>
      <c r="AY197" s="18" t="s">
        <v>206</v>
      </c>
      <c r="BE197" s="205">
        <f t="shared" si="54"/>
        <v>0</v>
      </c>
      <c r="BF197" s="205">
        <f t="shared" si="55"/>
        <v>0</v>
      </c>
      <c r="BG197" s="205">
        <f t="shared" si="56"/>
        <v>0</v>
      </c>
      <c r="BH197" s="205">
        <f t="shared" si="57"/>
        <v>0</v>
      </c>
      <c r="BI197" s="205">
        <f t="shared" si="58"/>
        <v>0</v>
      </c>
      <c r="BJ197" s="18" t="s">
        <v>80</v>
      </c>
      <c r="BK197" s="205">
        <f t="shared" si="59"/>
        <v>0</v>
      </c>
      <c r="BL197" s="18" t="s">
        <v>212</v>
      </c>
      <c r="BM197" s="204" t="s">
        <v>2345</v>
      </c>
    </row>
    <row r="198" spans="1:65" s="2" customFormat="1" ht="16.5" customHeight="1">
      <c r="A198" s="35"/>
      <c r="B198" s="36"/>
      <c r="C198" s="193" t="s">
        <v>72</v>
      </c>
      <c r="D198" s="193" t="s">
        <v>208</v>
      </c>
      <c r="E198" s="194" t="s">
        <v>7217</v>
      </c>
      <c r="F198" s="195" t="s">
        <v>7218</v>
      </c>
      <c r="G198" s="196" t="s">
        <v>862</v>
      </c>
      <c r="H198" s="197">
        <v>3</v>
      </c>
      <c r="I198" s="198"/>
      <c r="J198" s="199">
        <f t="shared" si="50"/>
        <v>0</v>
      </c>
      <c r="K198" s="195" t="s">
        <v>19</v>
      </c>
      <c r="L198" s="40"/>
      <c r="M198" s="200" t="s">
        <v>19</v>
      </c>
      <c r="N198" s="201" t="s">
        <v>43</v>
      </c>
      <c r="O198" s="65"/>
      <c r="P198" s="202">
        <f t="shared" si="51"/>
        <v>0</v>
      </c>
      <c r="Q198" s="202">
        <v>0</v>
      </c>
      <c r="R198" s="202">
        <f t="shared" si="52"/>
        <v>0</v>
      </c>
      <c r="S198" s="202">
        <v>0</v>
      </c>
      <c r="T198" s="203">
        <f t="shared" si="53"/>
        <v>0</v>
      </c>
      <c r="U198" s="35"/>
      <c r="V198" s="35"/>
      <c r="W198" s="35"/>
      <c r="X198" s="35"/>
      <c r="Y198" s="35"/>
      <c r="Z198" s="35"/>
      <c r="AA198" s="35"/>
      <c r="AB198" s="35"/>
      <c r="AC198" s="35"/>
      <c r="AD198" s="35"/>
      <c r="AE198" s="35"/>
      <c r="AR198" s="204" t="s">
        <v>212</v>
      </c>
      <c r="AT198" s="204" t="s">
        <v>208</v>
      </c>
      <c r="AU198" s="204" t="s">
        <v>217</v>
      </c>
      <c r="AY198" s="18" t="s">
        <v>206</v>
      </c>
      <c r="BE198" s="205">
        <f t="shared" si="54"/>
        <v>0</v>
      </c>
      <c r="BF198" s="205">
        <f t="shared" si="55"/>
        <v>0</v>
      </c>
      <c r="BG198" s="205">
        <f t="shared" si="56"/>
        <v>0</v>
      </c>
      <c r="BH198" s="205">
        <f t="shared" si="57"/>
        <v>0</v>
      </c>
      <c r="BI198" s="205">
        <f t="shared" si="58"/>
        <v>0</v>
      </c>
      <c r="BJ198" s="18" t="s">
        <v>80</v>
      </c>
      <c r="BK198" s="205">
        <f t="shared" si="59"/>
        <v>0</v>
      </c>
      <c r="BL198" s="18" t="s">
        <v>212</v>
      </c>
      <c r="BM198" s="204" t="s">
        <v>2366</v>
      </c>
    </row>
    <row r="199" spans="1:65" s="2" customFormat="1" ht="16.5" customHeight="1">
      <c r="A199" s="35"/>
      <c r="B199" s="36"/>
      <c r="C199" s="193" t="s">
        <v>72</v>
      </c>
      <c r="D199" s="193" t="s">
        <v>208</v>
      </c>
      <c r="E199" s="194" t="s">
        <v>7219</v>
      </c>
      <c r="F199" s="195" t="s">
        <v>7220</v>
      </c>
      <c r="G199" s="196" t="s">
        <v>862</v>
      </c>
      <c r="H199" s="197">
        <v>32</v>
      </c>
      <c r="I199" s="198"/>
      <c r="J199" s="199">
        <f t="shared" si="50"/>
        <v>0</v>
      </c>
      <c r="K199" s="195" t="s">
        <v>19</v>
      </c>
      <c r="L199" s="40"/>
      <c r="M199" s="200" t="s">
        <v>19</v>
      </c>
      <c r="N199" s="201" t="s">
        <v>43</v>
      </c>
      <c r="O199" s="65"/>
      <c r="P199" s="202">
        <f t="shared" si="51"/>
        <v>0</v>
      </c>
      <c r="Q199" s="202">
        <v>0</v>
      </c>
      <c r="R199" s="202">
        <f t="shared" si="52"/>
        <v>0</v>
      </c>
      <c r="S199" s="202">
        <v>0</v>
      </c>
      <c r="T199" s="203">
        <f t="shared" si="53"/>
        <v>0</v>
      </c>
      <c r="U199" s="35"/>
      <c r="V199" s="35"/>
      <c r="W199" s="35"/>
      <c r="X199" s="35"/>
      <c r="Y199" s="35"/>
      <c r="Z199" s="35"/>
      <c r="AA199" s="35"/>
      <c r="AB199" s="35"/>
      <c r="AC199" s="35"/>
      <c r="AD199" s="35"/>
      <c r="AE199" s="35"/>
      <c r="AR199" s="204" t="s">
        <v>212</v>
      </c>
      <c r="AT199" s="204" t="s">
        <v>208</v>
      </c>
      <c r="AU199" s="204" t="s">
        <v>217</v>
      </c>
      <c r="AY199" s="18" t="s">
        <v>206</v>
      </c>
      <c r="BE199" s="205">
        <f t="shared" si="54"/>
        <v>0</v>
      </c>
      <c r="BF199" s="205">
        <f t="shared" si="55"/>
        <v>0</v>
      </c>
      <c r="BG199" s="205">
        <f t="shared" si="56"/>
        <v>0</v>
      </c>
      <c r="BH199" s="205">
        <f t="shared" si="57"/>
        <v>0</v>
      </c>
      <c r="BI199" s="205">
        <f t="shared" si="58"/>
        <v>0</v>
      </c>
      <c r="BJ199" s="18" t="s">
        <v>80</v>
      </c>
      <c r="BK199" s="205">
        <f t="shared" si="59"/>
        <v>0</v>
      </c>
      <c r="BL199" s="18" t="s">
        <v>212</v>
      </c>
      <c r="BM199" s="204" t="s">
        <v>2378</v>
      </c>
    </row>
    <row r="200" spans="1:65" s="2" customFormat="1" ht="16.5" customHeight="1">
      <c r="A200" s="35"/>
      <c r="B200" s="36"/>
      <c r="C200" s="193" t="s">
        <v>72</v>
      </c>
      <c r="D200" s="193" t="s">
        <v>208</v>
      </c>
      <c r="E200" s="194" t="s">
        <v>7227</v>
      </c>
      <c r="F200" s="195" t="s">
        <v>7228</v>
      </c>
      <c r="G200" s="196" t="s">
        <v>862</v>
      </c>
      <c r="H200" s="197">
        <v>1</v>
      </c>
      <c r="I200" s="198"/>
      <c r="J200" s="199">
        <f t="shared" si="50"/>
        <v>0</v>
      </c>
      <c r="K200" s="195" t="s">
        <v>19</v>
      </c>
      <c r="L200" s="40"/>
      <c r="M200" s="200" t="s">
        <v>19</v>
      </c>
      <c r="N200" s="201" t="s">
        <v>43</v>
      </c>
      <c r="O200" s="65"/>
      <c r="P200" s="202">
        <f t="shared" si="51"/>
        <v>0</v>
      </c>
      <c r="Q200" s="202">
        <v>0</v>
      </c>
      <c r="R200" s="202">
        <f t="shared" si="52"/>
        <v>0</v>
      </c>
      <c r="S200" s="202">
        <v>0</v>
      </c>
      <c r="T200" s="203">
        <f t="shared" si="53"/>
        <v>0</v>
      </c>
      <c r="U200" s="35"/>
      <c r="V200" s="35"/>
      <c r="W200" s="35"/>
      <c r="X200" s="35"/>
      <c r="Y200" s="35"/>
      <c r="Z200" s="35"/>
      <c r="AA200" s="35"/>
      <c r="AB200" s="35"/>
      <c r="AC200" s="35"/>
      <c r="AD200" s="35"/>
      <c r="AE200" s="35"/>
      <c r="AR200" s="204" t="s">
        <v>212</v>
      </c>
      <c r="AT200" s="204" t="s">
        <v>208</v>
      </c>
      <c r="AU200" s="204" t="s">
        <v>217</v>
      </c>
      <c r="AY200" s="18" t="s">
        <v>206</v>
      </c>
      <c r="BE200" s="205">
        <f t="shared" si="54"/>
        <v>0</v>
      </c>
      <c r="BF200" s="205">
        <f t="shared" si="55"/>
        <v>0</v>
      </c>
      <c r="BG200" s="205">
        <f t="shared" si="56"/>
        <v>0</v>
      </c>
      <c r="BH200" s="205">
        <f t="shared" si="57"/>
        <v>0</v>
      </c>
      <c r="BI200" s="205">
        <f t="shared" si="58"/>
        <v>0</v>
      </c>
      <c r="BJ200" s="18" t="s">
        <v>80</v>
      </c>
      <c r="BK200" s="205">
        <f t="shared" si="59"/>
        <v>0</v>
      </c>
      <c r="BL200" s="18" t="s">
        <v>212</v>
      </c>
      <c r="BM200" s="204" t="s">
        <v>2390</v>
      </c>
    </row>
    <row r="201" spans="1:65" s="2" customFormat="1" ht="16.5" customHeight="1">
      <c r="A201" s="35"/>
      <c r="B201" s="36"/>
      <c r="C201" s="193" t="s">
        <v>72</v>
      </c>
      <c r="D201" s="193" t="s">
        <v>208</v>
      </c>
      <c r="E201" s="194" t="s">
        <v>7247</v>
      </c>
      <c r="F201" s="195" t="s">
        <v>7245</v>
      </c>
      <c r="G201" s="196" t="s">
        <v>862</v>
      </c>
      <c r="H201" s="197">
        <v>1</v>
      </c>
      <c r="I201" s="198"/>
      <c r="J201" s="199">
        <f t="shared" si="50"/>
        <v>0</v>
      </c>
      <c r="K201" s="195" t="s">
        <v>19</v>
      </c>
      <c r="L201" s="40"/>
      <c r="M201" s="200" t="s">
        <v>19</v>
      </c>
      <c r="N201" s="201" t="s">
        <v>43</v>
      </c>
      <c r="O201" s="65"/>
      <c r="P201" s="202">
        <f t="shared" si="51"/>
        <v>0</v>
      </c>
      <c r="Q201" s="202">
        <v>0</v>
      </c>
      <c r="R201" s="202">
        <f t="shared" si="52"/>
        <v>0</v>
      </c>
      <c r="S201" s="202">
        <v>0</v>
      </c>
      <c r="T201" s="203">
        <f t="shared" si="53"/>
        <v>0</v>
      </c>
      <c r="U201" s="35"/>
      <c r="V201" s="35"/>
      <c r="W201" s="35"/>
      <c r="X201" s="35"/>
      <c r="Y201" s="35"/>
      <c r="Z201" s="35"/>
      <c r="AA201" s="35"/>
      <c r="AB201" s="35"/>
      <c r="AC201" s="35"/>
      <c r="AD201" s="35"/>
      <c r="AE201" s="35"/>
      <c r="AR201" s="204" t="s">
        <v>212</v>
      </c>
      <c r="AT201" s="204" t="s">
        <v>208</v>
      </c>
      <c r="AU201" s="204" t="s">
        <v>217</v>
      </c>
      <c r="AY201" s="18" t="s">
        <v>206</v>
      </c>
      <c r="BE201" s="205">
        <f t="shared" si="54"/>
        <v>0</v>
      </c>
      <c r="BF201" s="205">
        <f t="shared" si="55"/>
        <v>0</v>
      </c>
      <c r="BG201" s="205">
        <f t="shared" si="56"/>
        <v>0</v>
      </c>
      <c r="BH201" s="205">
        <f t="shared" si="57"/>
        <v>0</v>
      </c>
      <c r="BI201" s="205">
        <f t="shared" si="58"/>
        <v>0</v>
      </c>
      <c r="BJ201" s="18" t="s">
        <v>80</v>
      </c>
      <c r="BK201" s="205">
        <f t="shared" si="59"/>
        <v>0</v>
      </c>
      <c r="BL201" s="18" t="s">
        <v>212</v>
      </c>
      <c r="BM201" s="204" t="s">
        <v>2404</v>
      </c>
    </row>
    <row r="202" spans="1:65" s="2" customFormat="1" ht="16.5" customHeight="1">
      <c r="A202" s="35"/>
      <c r="B202" s="36"/>
      <c r="C202" s="193" t="s">
        <v>72</v>
      </c>
      <c r="D202" s="193" t="s">
        <v>208</v>
      </c>
      <c r="E202" s="194" t="s">
        <v>7225</v>
      </c>
      <c r="F202" s="195" t="s">
        <v>7226</v>
      </c>
      <c r="G202" s="196" t="s">
        <v>862</v>
      </c>
      <c r="H202" s="197">
        <v>3</v>
      </c>
      <c r="I202" s="198"/>
      <c r="J202" s="199">
        <f t="shared" si="50"/>
        <v>0</v>
      </c>
      <c r="K202" s="195" t="s">
        <v>19</v>
      </c>
      <c r="L202" s="40"/>
      <c r="M202" s="200" t="s">
        <v>19</v>
      </c>
      <c r="N202" s="201" t="s">
        <v>43</v>
      </c>
      <c r="O202" s="65"/>
      <c r="P202" s="202">
        <f t="shared" si="51"/>
        <v>0</v>
      </c>
      <c r="Q202" s="202">
        <v>0</v>
      </c>
      <c r="R202" s="202">
        <f t="shared" si="52"/>
        <v>0</v>
      </c>
      <c r="S202" s="202">
        <v>0</v>
      </c>
      <c r="T202" s="203">
        <f t="shared" si="53"/>
        <v>0</v>
      </c>
      <c r="U202" s="35"/>
      <c r="V202" s="35"/>
      <c r="W202" s="35"/>
      <c r="X202" s="35"/>
      <c r="Y202" s="35"/>
      <c r="Z202" s="35"/>
      <c r="AA202" s="35"/>
      <c r="AB202" s="35"/>
      <c r="AC202" s="35"/>
      <c r="AD202" s="35"/>
      <c r="AE202" s="35"/>
      <c r="AR202" s="204" t="s">
        <v>212</v>
      </c>
      <c r="AT202" s="204" t="s">
        <v>208</v>
      </c>
      <c r="AU202" s="204" t="s">
        <v>217</v>
      </c>
      <c r="AY202" s="18" t="s">
        <v>206</v>
      </c>
      <c r="BE202" s="205">
        <f t="shared" si="54"/>
        <v>0</v>
      </c>
      <c r="BF202" s="205">
        <f t="shared" si="55"/>
        <v>0</v>
      </c>
      <c r="BG202" s="205">
        <f t="shared" si="56"/>
        <v>0</v>
      </c>
      <c r="BH202" s="205">
        <f t="shared" si="57"/>
        <v>0</v>
      </c>
      <c r="BI202" s="205">
        <f t="shared" si="58"/>
        <v>0</v>
      </c>
      <c r="BJ202" s="18" t="s">
        <v>80</v>
      </c>
      <c r="BK202" s="205">
        <f t="shared" si="59"/>
        <v>0</v>
      </c>
      <c r="BL202" s="18" t="s">
        <v>212</v>
      </c>
      <c r="BM202" s="204" t="s">
        <v>2415</v>
      </c>
    </row>
    <row r="203" spans="1:65" s="2" customFormat="1" ht="16.5" customHeight="1">
      <c r="A203" s="35"/>
      <c r="B203" s="36"/>
      <c r="C203" s="193" t="s">
        <v>72</v>
      </c>
      <c r="D203" s="193" t="s">
        <v>208</v>
      </c>
      <c r="E203" s="194" t="s">
        <v>7229</v>
      </c>
      <c r="F203" s="195" t="s">
        <v>7230</v>
      </c>
      <c r="G203" s="196" t="s">
        <v>1545</v>
      </c>
      <c r="H203" s="197">
        <v>4</v>
      </c>
      <c r="I203" s="198"/>
      <c r="J203" s="199">
        <f t="shared" si="50"/>
        <v>0</v>
      </c>
      <c r="K203" s="195" t="s">
        <v>19</v>
      </c>
      <c r="L203" s="40"/>
      <c r="M203" s="200" t="s">
        <v>19</v>
      </c>
      <c r="N203" s="201" t="s">
        <v>43</v>
      </c>
      <c r="O203" s="65"/>
      <c r="P203" s="202">
        <f t="shared" si="51"/>
        <v>0</v>
      </c>
      <c r="Q203" s="202">
        <v>0</v>
      </c>
      <c r="R203" s="202">
        <f t="shared" si="52"/>
        <v>0</v>
      </c>
      <c r="S203" s="202">
        <v>0</v>
      </c>
      <c r="T203" s="203">
        <f t="shared" si="53"/>
        <v>0</v>
      </c>
      <c r="U203" s="35"/>
      <c r="V203" s="35"/>
      <c r="W203" s="35"/>
      <c r="X203" s="35"/>
      <c r="Y203" s="35"/>
      <c r="Z203" s="35"/>
      <c r="AA203" s="35"/>
      <c r="AB203" s="35"/>
      <c r="AC203" s="35"/>
      <c r="AD203" s="35"/>
      <c r="AE203" s="35"/>
      <c r="AR203" s="204" t="s">
        <v>212</v>
      </c>
      <c r="AT203" s="204" t="s">
        <v>208</v>
      </c>
      <c r="AU203" s="204" t="s">
        <v>217</v>
      </c>
      <c r="AY203" s="18" t="s">
        <v>206</v>
      </c>
      <c r="BE203" s="205">
        <f t="shared" si="54"/>
        <v>0</v>
      </c>
      <c r="BF203" s="205">
        <f t="shared" si="55"/>
        <v>0</v>
      </c>
      <c r="BG203" s="205">
        <f t="shared" si="56"/>
        <v>0</v>
      </c>
      <c r="BH203" s="205">
        <f t="shared" si="57"/>
        <v>0</v>
      </c>
      <c r="BI203" s="205">
        <f t="shared" si="58"/>
        <v>0</v>
      </c>
      <c r="BJ203" s="18" t="s">
        <v>80</v>
      </c>
      <c r="BK203" s="205">
        <f t="shared" si="59"/>
        <v>0</v>
      </c>
      <c r="BL203" s="18" t="s">
        <v>212</v>
      </c>
      <c r="BM203" s="204" t="s">
        <v>2427</v>
      </c>
    </row>
    <row r="204" spans="1:65" s="12" customFormat="1" ht="20.85" customHeight="1">
      <c r="B204" s="177"/>
      <c r="C204" s="178"/>
      <c r="D204" s="179" t="s">
        <v>71</v>
      </c>
      <c r="E204" s="191" t="s">
        <v>1530</v>
      </c>
      <c r="F204" s="191" t="s">
        <v>7248</v>
      </c>
      <c r="G204" s="178"/>
      <c r="H204" s="178"/>
      <c r="I204" s="181"/>
      <c r="J204" s="192">
        <f>BK204</f>
        <v>0</v>
      </c>
      <c r="K204" s="178"/>
      <c r="L204" s="183"/>
      <c r="M204" s="184"/>
      <c r="N204" s="185"/>
      <c r="O204" s="185"/>
      <c r="P204" s="186">
        <f>SUM(P205:P218)</f>
        <v>0</v>
      </c>
      <c r="Q204" s="185"/>
      <c r="R204" s="186">
        <f>SUM(R205:R218)</f>
        <v>0</v>
      </c>
      <c r="S204" s="185"/>
      <c r="T204" s="187">
        <f>SUM(T205:T218)</f>
        <v>0</v>
      </c>
      <c r="AR204" s="188" t="s">
        <v>80</v>
      </c>
      <c r="AT204" s="189" t="s">
        <v>71</v>
      </c>
      <c r="AU204" s="189" t="s">
        <v>82</v>
      </c>
      <c r="AY204" s="188" t="s">
        <v>206</v>
      </c>
      <c r="BK204" s="190">
        <f>SUM(BK205:BK218)</f>
        <v>0</v>
      </c>
    </row>
    <row r="205" spans="1:65" s="2" customFormat="1" ht="16.5" customHeight="1">
      <c r="A205" s="35"/>
      <c r="B205" s="36"/>
      <c r="C205" s="193" t="s">
        <v>72</v>
      </c>
      <c r="D205" s="193" t="s">
        <v>208</v>
      </c>
      <c r="E205" s="194" t="s">
        <v>7249</v>
      </c>
      <c r="F205" s="195" t="s">
        <v>7250</v>
      </c>
      <c r="G205" s="196" t="s">
        <v>862</v>
      </c>
      <c r="H205" s="197">
        <v>1</v>
      </c>
      <c r="I205" s="198"/>
      <c r="J205" s="199">
        <f t="shared" ref="J205:J218" si="60">ROUND(I205*H205,2)</f>
        <v>0</v>
      </c>
      <c r="K205" s="195" t="s">
        <v>19</v>
      </c>
      <c r="L205" s="40"/>
      <c r="M205" s="200" t="s">
        <v>19</v>
      </c>
      <c r="N205" s="201" t="s">
        <v>43</v>
      </c>
      <c r="O205" s="65"/>
      <c r="P205" s="202">
        <f t="shared" ref="P205:P218" si="61">O205*H205</f>
        <v>0</v>
      </c>
      <c r="Q205" s="202">
        <v>0</v>
      </c>
      <c r="R205" s="202">
        <f t="shared" ref="R205:R218" si="62">Q205*H205</f>
        <v>0</v>
      </c>
      <c r="S205" s="202">
        <v>0</v>
      </c>
      <c r="T205" s="203">
        <f t="shared" ref="T205:T218" si="63">S205*H205</f>
        <v>0</v>
      </c>
      <c r="U205" s="35"/>
      <c r="V205" s="35"/>
      <c r="W205" s="35"/>
      <c r="X205" s="35"/>
      <c r="Y205" s="35"/>
      <c r="Z205" s="35"/>
      <c r="AA205" s="35"/>
      <c r="AB205" s="35"/>
      <c r="AC205" s="35"/>
      <c r="AD205" s="35"/>
      <c r="AE205" s="35"/>
      <c r="AR205" s="204" t="s">
        <v>212</v>
      </c>
      <c r="AT205" s="204" t="s">
        <v>208</v>
      </c>
      <c r="AU205" s="204" t="s">
        <v>217</v>
      </c>
      <c r="AY205" s="18" t="s">
        <v>206</v>
      </c>
      <c r="BE205" s="205">
        <f t="shared" ref="BE205:BE218" si="64">IF(N205="základní",J205,0)</f>
        <v>0</v>
      </c>
      <c r="BF205" s="205">
        <f t="shared" ref="BF205:BF218" si="65">IF(N205="snížená",J205,0)</f>
        <v>0</v>
      </c>
      <c r="BG205" s="205">
        <f t="shared" ref="BG205:BG218" si="66">IF(N205="zákl. přenesená",J205,0)</f>
        <v>0</v>
      </c>
      <c r="BH205" s="205">
        <f t="shared" ref="BH205:BH218" si="67">IF(N205="sníž. přenesená",J205,0)</f>
        <v>0</v>
      </c>
      <c r="BI205" s="205">
        <f t="shared" ref="BI205:BI218" si="68">IF(N205="nulová",J205,0)</f>
        <v>0</v>
      </c>
      <c r="BJ205" s="18" t="s">
        <v>80</v>
      </c>
      <c r="BK205" s="205">
        <f t="shared" ref="BK205:BK218" si="69">ROUND(I205*H205,2)</f>
        <v>0</v>
      </c>
      <c r="BL205" s="18" t="s">
        <v>212</v>
      </c>
      <c r="BM205" s="204" t="s">
        <v>2439</v>
      </c>
    </row>
    <row r="206" spans="1:65" s="2" customFormat="1" ht="16.5" customHeight="1">
      <c r="A206" s="35"/>
      <c r="B206" s="36"/>
      <c r="C206" s="193" t="s">
        <v>72</v>
      </c>
      <c r="D206" s="193" t="s">
        <v>208</v>
      </c>
      <c r="E206" s="194" t="s">
        <v>7251</v>
      </c>
      <c r="F206" s="195" t="s">
        <v>7252</v>
      </c>
      <c r="G206" s="196" t="s">
        <v>862</v>
      </c>
      <c r="H206" s="197">
        <v>1</v>
      </c>
      <c r="I206" s="198"/>
      <c r="J206" s="199">
        <f t="shared" si="60"/>
        <v>0</v>
      </c>
      <c r="K206" s="195" t="s">
        <v>19</v>
      </c>
      <c r="L206" s="40"/>
      <c r="M206" s="200" t="s">
        <v>19</v>
      </c>
      <c r="N206" s="201" t="s">
        <v>43</v>
      </c>
      <c r="O206" s="65"/>
      <c r="P206" s="202">
        <f t="shared" si="61"/>
        <v>0</v>
      </c>
      <c r="Q206" s="202">
        <v>0</v>
      </c>
      <c r="R206" s="202">
        <f t="shared" si="62"/>
        <v>0</v>
      </c>
      <c r="S206" s="202">
        <v>0</v>
      </c>
      <c r="T206" s="203">
        <f t="shared" si="63"/>
        <v>0</v>
      </c>
      <c r="U206" s="35"/>
      <c r="V206" s="35"/>
      <c r="W206" s="35"/>
      <c r="X206" s="35"/>
      <c r="Y206" s="35"/>
      <c r="Z206" s="35"/>
      <c r="AA206" s="35"/>
      <c r="AB206" s="35"/>
      <c r="AC206" s="35"/>
      <c r="AD206" s="35"/>
      <c r="AE206" s="35"/>
      <c r="AR206" s="204" t="s">
        <v>212</v>
      </c>
      <c r="AT206" s="204" t="s">
        <v>208</v>
      </c>
      <c r="AU206" s="204" t="s">
        <v>217</v>
      </c>
      <c r="AY206" s="18" t="s">
        <v>206</v>
      </c>
      <c r="BE206" s="205">
        <f t="shared" si="64"/>
        <v>0</v>
      </c>
      <c r="BF206" s="205">
        <f t="shared" si="65"/>
        <v>0</v>
      </c>
      <c r="BG206" s="205">
        <f t="shared" si="66"/>
        <v>0</v>
      </c>
      <c r="BH206" s="205">
        <f t="shared" si="67"/>
        <v>0</v>
      </c>
      <c r="BI206" s="205">
        <f t="shared" si="68"/>
        <v>0</v>
      </c>
      <c r="BJ206" s="18" t="s">
        <v>80</v>
      </c>
      <c r="BK206" s="205">
        <f t="shared" si="69"/>
        <v>0</v>
      </c>
      <c r="BL206" s="18" t="s">
        <v>212</v>
      </c>
      <c r="BM206" s="204" t="s">
        <v>2455</v>
      </c>
    </row>
    <row r="207" spans="1:65" s="2" customFormat="1" ht="16.5" customHeight="1">
      <c r="A207" s="35"/>
      <c r="B207" s="36"/>
      <c r="C207" s="193" t="s">
        <v>72</v>
      </c>
      <c r="D207" s="193" t="s">
        <v>208</v>
      </c>
      <c r="E207" s="194" t="s">
        <v>7199</v>
      </c>
      <c r="F207" s="195" t="s">
        <v>7200</v>
      </c>
      <c r="G207" s="196" t="s">
        <v>862</v>
      </c>
      <c r="H207" s="197">
        <v>1</v>
      </c>
      <c r="I207" s="198"/>
      <c r="J207" s="199">
        <f t="shared" si="60"/>
        <v>0</v>
      </c>
      <c r="K207" s="195" t="s">
        <v>19</v>
      </c>
      <c r="L207" s="40"/>
      <c r="M207" s="200" t="s">
        <v>19</v>
      </c>
      <c r="N207" s="201" t="s">
        <v>43</v>
      </c>
      <c r="O207" s="65"/>
      <c r="P207" s="202">
        <f t="shared" si="61"/>
        <v>0</v>
      </c>
      <c r="Q207" s="202">
        <v>0</v>
      </c>
      <c r="R207" s="202">
        <f t="shared" si="62"/>
        <v>0</v>
      </c>
      <c r="S207" s="202">
        <v>0</v>
      </c>
      <c r="T207" s="203">
        <f t="shared" si="63"/>
        <v>0</v>
      </c>
      <c r="U207" s="35"/>
      <c r="V207" s="35"/>
      <c r="W207" s="35"/>
      <c r="X207" s="35"/>
      <c r="Y207" s="35"/>
      <c r="Z207" s="35"/>
      <c r="AA207" s="35"/>
      <c r="AB207" s="35"/>
      <c r="AC207" s="35"/>
      <c r="AD207" s="35"/>
      <c r="AE207" s="35"/>
      <c r="AR207" s="204" t="s">
        <v>212</v>
      </c>
      <c r="AT207" s="204" t="s">
        <v>208</v>
      </c>
      <c r="AU207" s="204" t="s">
        <v>217</v>
      </c>
      <c r="AY207" s="18" t="s">
        <v>206</v>
      </c>
      <c r="BE207" s="205">
        <f t="shared" si="64"/>
        <v>0</v>
      </c>
      <c r="BF207" s="205">
        <f t="shared" si="65"/>
        <v>0</v>
      </c>
      <c r="BG207" s="205">
        <f t="shared" si="66"/>
        <v>0</v>
      </c>
      <c r="BH207" s="205">
        <f t="shared" si="67"/>
        <v>0</v>
      </c>
      <c r="BI207" s="205">
        <f t="shared" si="68"/>
        <v>0</v>
      </c>
      <c r="BJ207" s="18" t="s">
        <v>80</v>
      </c>
      <c r="BK207" s="205">
        <f t="shared" si="69"/>
        <v>0</v>
      </c>
      <c r="BL207" s="18" t="s">
        <v>212</v>
      </c>
      <c r="BM207" s="204" t="s">
        <v>2477</v>
      </c>
    </row>
    <row r="208" spans="1:65" s="2" customFormat="1" ht="33" customHeight="1">
      <c r="A208" s="35"/>
      <c r="B208" s="36"/>
      <c r="C208" s="193" t="s">
        <v>72</v>
      </c>
      <c r="D208" s="193" t="s">
        <v>208</v>
      </c>
      <c r="E208" s="194" t="s">
        <v>7253</v>
      </c>
      <c r="F208" s="195" t="s">
        <v>7254</v>
      </c>
      <c r="G208" s="196" t="s">
        <v>862</v>
      </c>
      <c r="H208" s="197">
        <v>1</v>
      </c>
      <c r="I208" s="198"/>
      <c r="J208" s="199">
        <f t="shared" si="60"/>
        <v>0</v>
      </c>
      <c r="K208" s="195" t="s">
        <v>19</v>
      </c>
      <c r="L208" s="40"/>
      <c r="M208" s="200" t="s">
        <v>19</v>
      </c>
      <c r="N208" s="201" t="s">
        <v>43</v>
      </c>
      <c r="O208" s="65"/>
      <c r="P208" s="202">
        <f t="shared" si="61"/>
        <v>0</v>
      </c>
      <c r="Q208" s="202">
        <v>0</v>
      </c>
      <c r="R208" s="202">
        <f t="shared" si="62"/>
        <v>0</v>
      </c>
      <c r="S208" s="202">
        <v>0</v>
      </c>
      <c r="T208" s="203">
        <f t="shared" si="63"/>
        <v>0</v>
      </c>
      <c r="U208" s="35"/>
      <c r="V208" s="35"/>
      <c r="W208" s="35"/>
      <c r="X208" s="35"/>
      <c r="Y208" s="35"/>
      <c r="Z208" s="35"/>
      <c r="AA208" s="35"/>
      <c r="AB208" s="35"/>
      <c r="AC208" s="35"/>
      <c r="AD208" s="35"/>
      <c r="AE208" s="35"/>
      <c r="AR208" s="204" t="s">
        <v>212</v>
      </c>
      <c r="AT208" s="204" t="s">
        <v>208</v>
      </c>
      <c r="AU208" s="204" t="s">
        <v>217</v>
      </c>
      <c r="AY208" s="18" t="s">
        <v>206</v>
      </c>
      <c r="BE208" s="205">
        <f t="shared" si="64"/>
        <v>0</v>
      </c>
      <c r="BF208" s="205">
        <f t="shared" si="65"/>
        <v>0</v>
      </c>
      <c r="BG208" s="205">
        <f t="shared" si="66"/>
        <v>0</v>
      </c>
      <c r="BH208" s="205">
        <f t="shared" si="67"/>
        <v>0</v>
      </c>
      <c r="BI208" s="205">
        <f t="shared" si="68"/>
        <v>0</v>
      </c>
      <c r="BJ208" s="18" t="s">
        <v>80</v>
      </c>
      <c r="BK208" s="205">
        <f t="shared" si="69"/>
        <v>0</v>
      </c>
      <c r="BL208" s="18" t="s">
        <v>212</v>
      </c>
      <c r="BM208" s="204" t="s">
        <v>2501</v>
      </c>
    </row>
    <row r="209" spans="1:65" s="2" customFormat="1" ht="16.5" customHeight="1">
      <c r="A209" s="35"/>
      <c r="B209" s="36"/>
      <c r="C209" s="193" t="s">
        <v>72</v>
      </c>
      <c r="D209" s="193" t="s">
        <v>208</v>
      </c>
      <c r="E209" s="194" t="s">
        <v>7242</v>
      </c>
      <c r="F209" s="195" t="s">
        <v>7243</v>
      </c>
      <c r="G209" s="196" t="s">
        <v>862</v>
      </c>
      <c r="H209" s="197">
        <v>1</v>
      </c>
      <c r="I209" s="198"/>
      <c r="J209" s="199">
        <f t="shared" si="60"/>
        <v>0</v>
      </c>
      <c r="K209" s="195" t="s">
        <v>19</v>
      </c>
      <c r="L209" s="40"/>
      <c r="M209" s="200" t="s">
        <v>19</v>
      </c>
      <c r="N209" s="201" t="s">
        <v>43</v>
      </c>
      <c r="O209" s="65"/>
      <c r="P209" s="202">
        <f t="shared" si="61"/>
        <v>0</v>
      </c>
      <c r="Q209" s="202">
        <v>0</v>
      </c>
      <c r="R209" s="202">
        <f t="shared" si="62"/>
        <v>0</v>
      </c>
      <c r="S209" s="202">
        <v>0</v>
      </c>
      <c r="T209" s="203">
        <f t="shared" si="63"/>
        <v>0</v>
      </c>
      <c r="U209" s="35"/>
      <c r="V209" s="35"/>
      <c r="W209" s="35"/>
      <c r="X209" s="35"/>
      <c r="Y209" s="35"/>
      <c r="Z209" s="35"/>
      <c r="AA209" s="35"/>
      <c r="AB209" s="35"/>
      <c r="AC209" s="35"/>
      <c r="AD209" s="35"/>
      <c r="AE209" s="35"/>
      <c r="AR209" s="204" t="s">
        <v>212</v>
      </c>
      <c r="AT209" s="204" t="s">
        <v>208</v>
      </c>
      <c r="AU209" s="204" t="s">
        <v>217</v>
      </c>
      <c r="AY209" s="18" t="s">
        <v>206</v>
      </c>
      <c r="BE209" s="205">
        <f t="shared" si="64"/>
        <v>0</v>
      </c>
      <c r="BF209" s="205">
        <f t="shared" si="65"/>
        <v>0</v>
      </c>
      <c r="BG209" s="205">
        <f t="shared" si="66"/>
        <v>0</v>
      </c>
      <c r="BH209" s="205">
        <f t="shared" si="67"/>
        <v>0</v>
      </c>
      <c r="BI209" s="205">
        <f t="shared" si="68"/>
        <v>0</v>
      </c>
      <c r="BJ209" s="18" t="s">
        <v>80</v>
      </c>
      <c r="BK209" s="205">
        <f t="shared" si="69"/>
        <v>0</v>
      </c>
      <c r="BL209" s="18" t="s">
        <v>212</v>
      </c>
      <c r="BM209" s="204" t="s">
        <v>2512</v>
      </c>
    </row>
    <row r="210" spans="1:65" s="2" customFormat="1" ht="16.5" customHeight="1">
      <c r="A210" s="35"/>
      <c r="B210" s="36"/>
      <c r="C210" s="193" t="s">
        <v>72</v>
      </c>
      <c r="D210" s="193" t="s">
        <v>208</v>
      </c>
      <c r="E210" s="194" t="s">
        <v>7211</v>
      </c>
      <c r="F210" s="195" t="s">
        <v>7212</v>
      </c>
      <c r="G210" s="196" t="s">
        <v>862</v>
      </c>
      <c r="H210" s="197">
        <v>2</v>
      </c>
      <c r="I210" s="198"/>
      <c r="J210" s="199">
        <f t="shared" si="60"/>
        <v>0</v>
      </c>
      <c r="K210" s="195" t="s">
        <v>19</v>
      </c>
      <c r="L210" s="40"/>
      <c r="M210" s="200" t="s">
        <v>19</v>
      </c>
      <c r="N210" s="201" t="s">
        <v>43</v>
      </c>
      <c r="O210" s="65"/>
      <c r="P210" s="202">
        <f t="shared" si="61"/>
        <v>0</v>
      </c>
      <c r="Q210" s="202">
        <v>0</v>
      </c>
      <c r="R210" s="202">
        <f t="shared" si="62"/>
        <v>0</v>
      </c>
      <c r="S210" s="202">
        <v>0</v>
      </c>
      <c r="T210" s="203">
        <f t="shared" si="63"/>
        <v>0</v>
      </c>
      <c r="U210" s="35"/>
      <c r="V210" s="35"/>
      <c r="W210" s="35"/>
      <c r="X210" s="35"/>
      <c r="Y210" s="35"/>
      <c r="Z210" s="35"/>
      <c r="AA210" s="35"/>
      <c r="AB210" s="35"/>
      <c r="AC210" s="35"/>
      <c r="AD210" s="35"/>
      <c r="AE210" s="35"/>
      <c r="AR210" s="204" t="s">
        <v>212</v>
      </c>
      <c r="AT210" s="204" t="s">
        <v>208</v>
      </c>
      <c r="AU210" s="204" t="s">
        <v>217</v>
      </c>
      <c r="AY210" s="18" t="s">
        <v>206</v>
      </c>
      <c r="BE210" s="205">
        <f t="shared" si="64"/>
        <v>0</v>
      </c>
      <c r="BF210" s="205">
        <f t="shared" si="65"/>
        <v>0</v>
      </c>
      <c r="BG210" s="205">
        <f t="shared" si="66"/>
        <v>0</v>
      </c>
      <c r="BH210" s="205">
        <f t="shared" si="67"/>
        <v>0</v>
      </c>
      <c r="BI210" s="205">
        <f t="shared" si="68"/>
        <v>0</v>
      </c>
      <c r="BJ210" s="18" t="s">
        <v>80</v>
      </c>
      <c r="BK210" s="205">
        <f t="shared" si="69"/>
        <v>0</v>
      </c>
      <c r="BL210" s="18" t="s">
        <v>212</v>
      </c>
      <c r="BM210" s="204" t="s">
        <v>2522</v>
      </c>
    </row>
    <row r="211" spans="1:65" s="2" customFormat="1" ht="16.5" customHeight="1">
      <c r="A211" s="35"/>
      <c r="B211" s="36"/>
      <c r="C211" s="193" t="s">
        <v>72</v>
      </c>
      <c r="D211" s="193" t="s">
        <v>208</v>
      </c>
      <c r="E211" s="194" t="s">
        <v>7213</v>
      </c>
      <c r="F211" s="195" t="s">
        <v>7214</v>
      </c>
      <c r="G211" s="196" t="s">
        <v>862</v>
      </c>
      <c r="H211" s="197">
        <v>1</v>
      </c>
      <c r="I211" s="198"/>
      <c r="J211" s="199">
        <f t="shared" si="60"/>
        <v>0</v>
      </c>
      <c r="K211" s="195" t="s">
        <v>19</v>
      </c>
      <c r="L211" s="40"/>
      <c r="M211" s="200" t="s">
        <v>19</v>
      </c>
      <c r="N211" s="201" t="s">
        <v>43</v>
      </c>
      <c r="O211" s="65"/>
      <c r="P211" s="202">
        <f t="shared" si="61"/>
        <v>0</v>
      </c>
      <c r="Q211" s="202">
        <v>0</v>
      </c>
      <c r="R211" s="202">
        <f t="shared" si="62"/>
        <v>0</v>
      </c>
      <c r="S211" s="202">
        <v>0</v>
      </c>
      <c r="T211" s="203">
        <f t="shared" si="63"/>
        <v>0</v>
      </c>
      <c r="U211" s="35"/>
      <c r="V211" s="35"/>
      <c r="W211" s="35"/>
      <c r="X211" s="35"/>
      <c r="Y211" s="35"/>
      <c r="Z211" s="35"/>
      <c r="AA211" s="35"/>
      <c r="AB211" s="35"/>
      <c r="AC211" s="35"/>
      <c r="AD211" s="35"/>
      <c r="AE211" s="35"/>
      <c r="AR211" s="204" t="s">
        <v>212</v>
      </c>
      <c r="AT211" s="204" t="s">
        <v>208</v>
      </c>
      <c r="AU211" s="204" t="s">
        <v>217</v>
      </c>
      <c r="AY211" s="18" t="s">
        <v>206</v>
      </c>
      <c r="BE211" s="205">
        <f t="shared" si="64"/>
        <v>0</v>
      </c>
      <c r="BF211" s="205">
        <f t="shared" si="65"/>
        <v>0</v>
      </c>
      <c r="BG211" s="205">
        <f t="shared" si="66"/>
        <v>0</v>
      </c>
      <c r="BH211" s="205">
        <f t="shared" si="67"/>
        <v>0</v>
      </c>
      <c r="BI211" s="205">
        <f t="shared" si="68"/>
        <v>0</v>
      </c>
      <c r="BJ211" s="18" t="s">
        <v>80</v>
      </c>
      <c r="BK211" s="205">
        <f t="shared" si="69"/>
        <v>0</v>
      </c>
      <c r="BL211" s="18" t="s">
        <v>212</v>
      </c>
      <c r="BM211" s="204" t="s">
        <v>2532</v>
      </c>
    </row>
    <row r="212" spans="1:65" s="2" customFormat="1" ht="16.5" customHeight="1">
      <c r="A212" s="35"/>
      <c r="B212" s="36"/>
      <c r="C212" s="193" t="s">
        <v>72</v>
      </c>
      <c r="D212" s="193" t="s">
        <v>208</v>
      </c>
      <c r="E212" s="194" t="s">
        <v>7215</v>
      </c>
      <c r="F212" s="195" t="s">
        <v>7216</v>
      </c>
      <c r="G212" s="196" t="s">
        <v>862</v>
      </c>
      <c r="H212" s="197">
        <v>30</v>
      </c>
      <c r="I212" s="198"/>
      <c r="J212" s="199">
        <f t="shared" si="60"/>
        <v>0</v>
      </c>
      <c r="K212" s="195" t="s">
        <v>19</v>
      </c>
      <c r="L212" s="40"/>
      <c r="M212" s="200" t="s">
        <v>19</v>
      </c>
      <c r="N212" s="201" t="s">
        <v>43</v>
      </c>
      <c r="O212" s="65"/>
      <c r="P212" s="202">
        <f t="shared" si="61"/>
        <v>0</v>
      </c>
      <c r="Q212" s="202">
        <v>0</v>
      </c>
      <c r="R212" s="202">
        <f t="shared" si="62"/>
        <v>0</v>
      </c>
      <c r="S212" s="202">
        <v>0</v>
      </c>
      <c r="T212" s="203">
        <f t="shared" si="63"/>
        <v>0</v>
      </c>
      <c r="U212" s="35"/>
      <c r="V212" s="35"/>
      <c r="W212" s="35"/>
      <c r="X212" s="35"/>
      <c r="Y212" s="35"/>
      <c r="Z212" s="35"/>
      <c r="AA212" s="35"/>
      <c r="AB212" s="35"/>
      <c r="AC212" s="35"/>
      <c r="AD212" s="35"/>
      <c r="AE212" s="35"/>
      <c r="AR212" s="204" t="s">
        <v>212</v>
      </c>
      <c r="AT212" s="204" t="s">
        <v>208</v>
      </c>
      <c r="AU212" s="204" t="s">
        <v>217</v>
      </c>
      <c r="AY212" s="18" t="s">
        <v>206</v>
      </c>
      <c r="BE212" s="205">
        <f t="shared" si="64"/>
        <v>0</v>
      </c>
      <c r="BF212" s="205">
        <f t="shared" si="65"/>
        <v>0</v>
      </c>
      <c r="BG212" s="205">
        <f t="shared" si="66"/>
        <v>0</v>
      </c>
      <c r="BH212" s="205">
        <f t="shared" si="67"/>
        <v>0</v>
      </c>
      <c r="BI212" s="205">
        <f t="shared" si="68"/>
        <v>0</v>
      </c>
      <c r="BJ212" s="18" t="s">
        <v>80</v>
      </c>
      <c r="BK212" s="205">
        <f t="shared" si="69"/>
        <v>0</v>
      </c>
      <c r="BL212" s="18" t="s">
        <v>212</v>
      </c>
      <c r="BM212" s="204" t="s">
        <v>2556</v>
      </c>
    </row>
    <row r="213" spans="1:65" s="2" customFormat="1" ht="16.5" customHeight="1">
      <c r="A213" s="35"/>
      <c r="B213" s="36"/>
      <c r="C213" s="193" t="s">
        <v>72</v>
      </c>
      <c r="D213" s="193" t="s">
        <v>208</v>
      </c>
      <c r="E213" s="194" t="s">
        <v>7217</v>
      </c>
      <c r="F213" s="195" t="s">
        <v>7218</v>
      </c>
      <c r="G213" s="196" t="s">
        <v>862</v>
      </c>
      <c r="H213" s="197">
        <v>2</v>
      </c>
      <c r="I213" s="198"/>
      <c r="J213" s="199">
        <f t="shared" si="60"/>
        <v>0</v>
      </c>
      <c r="K213" s="195" t="s">
        <v>19</v>
      </c>
      <c r="L213" s="40"/>
      <c r="M213" s="200" t="s">
        <v>19</v>
      </c>
      <c r="N213" s="201" t="s">
        <v>43</v>
      </c>
      <c r="O213" s="65"/>
      <c r="P213" s="202">
        <f t="shared" si="61"/>
        <v>0</v>
      </c>
      <c r="Q213" s="202">
        <v>0</v>
      </c>
      <c r="R213" s="202">
        <f t="shared" si="62"/>
        <v>0</v>
      </c>
      <c r="S213" s="202">
        <v>0</v>
      </c>
      <c r="T213" s="203">
        <f t="shared" si="63"/>
        <v>0</v>
      </c>
      <c r="U213" s="35"/>
      <c r="V213" s="35"/>
      <c r="W213" s="35"/>
      <c r="X213" s="35"/>
      <c r="Y213" s="35"/>
      <c r="Z213" s="35"/>
      <c r="AA213" s="35"/>
      <c r="AB213" s="35"/>
      <c r="AC213" s="35"/>
      <c r="AD213" s="35"/>
      <c r="AE213" s="35"/>
      <c r="AR213" s="204" t="s">
        <v>212</v>
      </c>
      <c r="AT213" s="204" t="s">
        <v>208</v>
      </c>
      <c r="AU213" s="204" t="s">
        <v>217</v>
      </c>
      <c r="AY213" s="18" t="s">
        <v>206</v>
      </c>
      <c r="BE213" s="205">
        <f t="shared" si="64"/>
        <v>0</v>
      </c>
      <c r="BF213" s="205">
        <f t="shared" si="65"/>
        <v>0</v>
      </c>
      <c r="BG213" s="205">
        <f t="shared" si="66"/>
        <v>0</v>
      </c>
      <c r="BH213" s="205">
        <f t="shared" si="67"/>
        <v>0</v>
      </c>
      <c r="BI213" s="205">
        <f t="shared" si="68"/>
        <v>0</v>
      </c>
      <c r="BJ213" s="18" t="s">
        <v>80</v>
      </c>
      <c r="BK213" s="205">
        <f t="shared" si="69"/>
        <v>0</v>
      </c>
      <c r="BL213" s="18" t="s">
        <v>212</v>
      </c>
      <c r="BM213" s="204" t="s">
        <v>2594</v>
      </c>
    </row>
    <row r="214" spans="1:65" s="2" customFormat="1" ht="16.5" customHeight="1">
      <c r="A214" s="35"/>
      <c r="B214" s="36"/>
      <c r="C214" s="193" t="s">
        <v>72</v>
      </c>
      <c r="D214" s="193" t="s">
        <v>208</v>
      </c>
      <c r="E214" s="194" t="s">
        <v>7219</v>
      </c>
      <c r="F214" s="195" t="s">
        <v>7220</v>
      </c>
      <c r="G214" s="196" t="s">
        <v>862</v>
      </c>
      <c r="H214" s="197">
        <v>4</v>
      </c>
      <c r="I214" s="198"/>
      <c r="J214" s="199">
        <f t="shared" si="60"/>
        <v>0</v>
      </c>
      <c r="K214" s="195" t="s">
        <v>19</v>
      </c>
      <c r="L214" s="40"/>
      <c r="M214" s="200" t="s">
        <v>19</v>
      </c>
      <c r="N214" s="201" t="s">
        <v>43</v>
      </c>
      <c r="O214" s="65"/>
      <c r="P214" s="202">
        <f t="shared" si="61"/>
        <v>0</v>
      </c>
      <c r="Q214" s="202">
        <v>0</v>
      </c>
      <c r="R214" s="202">
        <f t="shared" si="62"/>
        <v>0</v>
      </c>
      <c r="S214" s="202">
        <v>0</v>
      </c>
      <c r="T214" s="203">
        <f t="shared" si="63"/>
        <v>0</v>
      </c>
      <c r="U214" s="35"/>
      <c r="V214" s="35"/>
      <c r="W214" s="35"/>
      <c r="X214" s="35"/>
      <c r="Y214" s="35"/>
      <c r="Z214" s="35"/>
      <c r="AA214" s="35"/>
      <c r="AB214" s="35"/>
      <c r="AC214" s="35"/>
      <c r="AD214" s="35"/>
      <c r="AE214" s="35"/>
      <c r="AR214" s="204" t="s">
        <v>212</v>
      </c>
      <c r="AT214" s="204" t="s">
        <v>208</v>
      </c>
      <c r="AU214" s="204" t="s">
        <v>217</v>
      </c>
      <c r="AY214" s="18" t="s">
        <v>206</v>
      </c>
      <c r="BE214" s="205">
        <f t="shared" si="64"/>
        <v>0</v>
      </c>
      <c r="BF214" s="205">
        <f t="shared" si="65"/>
        <v>0</v>
      </c>
      <c r="BG214" s="205">
        <f t="shared" si="66"/>
        <v>0</v>
      </c>
      <c r="BH214" s="205">
        <f t="shared" si="67"/>
        <v>0</v>
      </c>
      <c r="BI214" s="205">
        <f t="shared" si="68"/>
        <v>0</v>
      </c>
      <c r="BJ214" s="18" t="s">
        <v>80</v>
      </c>
      <c r="BK214" s="205">
        <f t="shared" si="69"/>
        <v>0</v>
      </c>
      <c r="BL214" s="18" t="s">
        <v>212</v>
      </c>
      <c r="BM214" s="204" t="s">
        <v>2603</v>
      </c>
    </row>
    <row r="215" spans="1:65" s="2" customFormat="1" ht="16.5" customHeight="1">
      <c r="A215" s="35"/>
      <c r="B215" s="36"/>
      <c r="C215" s="193" t="s">
        <v>72</v>
      </c>
      <c r="D215" s="193" t="s">
        <v>208</v>
      </c>
      <c r="E215" s="194" t="s">
        <v>7227</v>
      </c>
      <c r="F215" s="195" t="s">
        <v>7228</v>
      </c>
      <c r="G215" s="196" t="s">
        <v>862</v>
      </c>
      <c r="H215" s="197">
        <v>1</v>
      </c>
      <c r="I215" s="198"/>
      <c r="J215" s="199">
        <f t="shared" si="60"/>
        <v>0</v>
      </c>
      <c r="K215" s="195" t="s">
        <v>19</v>
      </c>
      <c r="L215" s="40"/>
      <c r="M215" s="200" t="s">
        <v>19</v>
      </c>
      <c r="N215" s="201" t="s">
        <v>43</v>
      </c>
      <c r="O215" s="65"/>
      <c r="P215" s="202">
        <f t="shared" si="61"/>
        <v>0</v>
      </c>
      <c r="Q215" s="202">
        <v>0</v>
      </c>
      <c r="R215" s="202">
        <f t="shared" si="62"/>
        <v>0</v>
      </c>
      <c r="S215" s="202">
        <v>0</v>
      </c>
      <c r="T215" s="203">
        <f t="shared" si="63"/>
        <v>0</v>
      </c>
      <c r="U215" s="35"/>
      <c r="V215" s="35"/>
      <c r="W215" s="35"/>
      <c r="X215" s="35"/>
      <c r="Y215" s="35"/>
      <c r="Z215" s="35"/>
      <c r="AA215" s="35"/>
      <c r="AB215" s="35"/>
      <c r="AC215" s="35"/>
      <c r="AD215" s="35"/>
      <c r="AE215" s="35"/>
      <c r="AR215" s="204" t="s">
        <v>212</v>
      </c>
      <c r="AT215" s="204" t="s">
        <v>208</v>
      </c>
      <c r="AU215" s="204" t="s">
        <v>217</v>
      </c>
      <c r="AY215" s="18" t="s">
        <v>206</v>
      </c>
      <c r="BE215" s="205">
        <f t="shared" si="64"/>
        <v>0</v>
      </c>
      <c r="BF215" s="205">
        <f t="shared" si="65"/>
        <v>0</v>
      </c>
      <c r="BG215" s="205">
        <f t="shared" si="66"/>
        <v>0</v>
      </c>
      <c r="BH215" s="205">
        <f t="shared" si="67"/>
        <v>0</v>
      </c>
      <c r="BI215" s="205">
        <f t="shared" si="68"/>
        <v>0</v>
      </c>
      <c r="BJ215" s="18" t="s">
        <v>80</v>
      </c>
      <c r="BK215" s="205">
        <f t="shared" si="69"/>
        <v>0</v>
      </c>
      <c r="BL215" s="18" t="s">
        <v>212</v>
      </c>
      <c r="BM215" s="204" t="s">
        <v>2613</v>
      </c>
    </row>
    <row r="216" spans="1:65" s="2" customFormat="1" ht="16.5" customHeight="1">
      <c r="A216" s="35"/>
      <c r="B216" s="36"/>
      <c r="C216" s="193" t="s">
        <v>72</v>
      </c>
      <c r="D216" s="193" t="s">
        <v>208</v>
      </c>
      <c r="E216" s="194" t="s">
        <v>7244</v>
      </c>
      <c r="F216" s="195" t="s">
        <v>7245</v>
      </c>
      <c r="G216" s="196" t="s">
        <v>862</v>
      </c>
      <c r="H216" s="197">
        <v>0</v>
      </c>
      <c r="I216" s="198"/>
      <c r="J216" s="199">
        <f t="shared" si="60"/>
        <v>0</v>
      </c>
      <c r="K216" s="195" t="s">
        <v>19</v>
      </c>
      <c r="L216" s="40"/>
      <c r="M216" s="200" t="s">
        <v>19</v>
      </c>
      <c r="N216" s="201" t="s">
        <v>43</v>
      </c>
      <c r="O216" s="65"/>
      <c r="P216" s="202">
        <f t="shared" si="61"/>
        <v>0</v>
      </c>
      <c r="Q216" s="202">
        <v>0</v>
      </c>
      <c r="R216" s="202">
        <f t="shared" si="62"/>
        <v>0</v>
      </c>
      <c r="S216" s="202">
        <v>0</v>
      </c>
      <c r="T216" s="203">
        <f t="shared" si="63"/>
        <v>0</v>
      </c>
      <c r="U216" s="35"/>
      <c r="V216" s="35"/>
      <c r="W216" s="35"/>
      <c r="X216" s="35"/>
      <c r="Y216" s="35"/>
      <c r="Z216" s="35"/>
      <c r="AA216" s="35"/>
      <c r="AB216" s="35"/>
      <c r="AC216" s="35"/>
      <c r="AD216" s="35"/>
      <c r="AE216" s="35"/>
      <c r="AR216" s="204" t="s">
        <v>212</v>
      </c>
      <c r="AT216" s="204" t="s">
        <v>208</v>
      </c>
      <c r="AU216" s="204" t="s">
        <v>217</v>
      </c>
      <c r="AY216" s="18" t="s">
        <v>206</v>
      </c>
      <c r="BE216" s="205">
        <f t="shared" si="64"/>
        <v>0</v>
      </c>
      <c r="BF216" s="205">
        <f t="shared" si="65"/>
        <v>0</v>
      </c>
      <c r="BG216" s="205">
        <f t="shared" si="66"/>
        <v>0</v>
      </c>
      <c r="BH216" s="205">
        <f t="shared" si="67"/>
        <v>0</v>
      </c>
      <c r="BI216" s="205">
        <f t="shared" si="68"/>
        <v>0</v>
      </c>
      <c r="BJ216" s="18" t="s">
        <v>80</v>
      </c>
      <c r="BK216" s="205">
        <f t="shared" si="69"/>
        <v>0</v>
      </c>
      <c r="BL216" s="18" t="s">
        <v>212</v>
      </c>
      <c r="BM216" s="204" t="s">
        <v>2623</v>
      </c>
    </row>
    <row r="217" spans="1:65" s="2" customFormat="1" ht="16.5" customHeight="1">
      <c r="A217" s="35"/>
      <c r="B217" s="36"/>
      <c r="C217" s="193" t="s">
        <v>72</v>
      </c>
      <c r="D217" s="193" t="s">
        <v>208</v>
      </c>
      <c r="E217" s="194" t="s">
        <v>7225</v>
      </c>
      <c r="F217" s="195" t="s">
        <v>7226</v>
      </c>
      <c r="G217" s="196" t="s">
        <v>862</v>
      </c>
      <c r="H217" s="197">
        <v>1</v>
      </c>
      <c r="I217" s="198"/>
      <c r="J217" s="199">
        <f t="shared" si="60"/>
        <v>0</v>
      </c>
      <c r="K217" s="195" t="s">
        <v>19</v>
      </c>
      <c r="L217" s="40"/>
      <c r="M217" s="200" t="s">
        <v>19</v>
      </c>
      <c r="N217" s="201" t="s">
        <v>43</v>
      </c>
      <c r="O217" s="65"/>
      <c r="P217" s="202">
        <f t="shared" si="61"/>
        <v>0</v>
      </c>
      <c r="Q217" s="202">
        <v>0</v>
      </c>
      <c r="R217" s="202">
        <f t="shared" si="62"/>
        <v>0</v>
      </c>
      <c r="S217" s="202">
        <v>0</v>
      </c>
      <c r="T217" s="203">
        <f t="shared" si="63"/>
        <v>0</v>
      </c>
      <c r="U217" s="35"/>
      <c r="V217" s="35"/>
      <c r="W217" s="35"/>
      <c r="X217" s="35"/>
      <c r="Y217" s="35"/>
      <c r="Z217" s="35"/>
      <c r="AA217" s="35"/>
      <c r="AB217" s="35"/>
      <c r="AC217" s="35"/>
      <c r="AD217" s="35"/>
      <c r="AE217" s="35"/>
      <c r="AR217" s="204" t="s">
        <v>212</v>
      </c>
      <c r="AT217" s="204" t="s">
        <v>208</v>
      </c>
      <c r="AU217" s="204" t="s">
        <v>217</v>
      </c>
      <c r="AY217" s="18" t="s">
        <v>206</v>
      </c>
      <c r="BE217" s="205">
        <f t="shared" si="64"/>
        <v>0</v>
      </c>
      <c r="BF217" s="205">
        <f t="shared" si="65"/>
        <v>0</v>
      </c>
      <c r="BG217" s="205">
        <f t="shared" si="66"/>
        <v>0</v>
      </c>
      <c r="BH217" s="205">
        <f t="shared" si="67"/>
        <v>0</v>
      </c>
      <c r="BI217" s="205">
        <f t="shared" si="68"/>
        <v>0</v>
      </c>
      <c r="BJ217" s="18" t="s">
        <v>80</v>
      </c>
      <c r="BK217" s="205">
        <f t="shared" si="69"/>
        <v>0</v>
      </c>
      <c r="BL217" s="18" t="s">
        <v>212</v>
      </c>
      <c r="BM217" s="204" t="s">
        <v>2635</v>
      </c>
    </row>
    <row r="218" spans="1:65" s="2" customFormat="1" ht="16.5" customHeight="1">
      <c r="A218" s="35"/>
      <c r="B218" s="36"/>
      <c r="C218" s="193" t="s">
        <v>72</v>
      </c>
      <c r="D218" s="193" t="s">
        <v>208</v>
      </c>
      <c r="E218" s="194" t="s">
        <v>7229</v>
      </c>
      <c r="F218" s="195" t="s">
        <v>7230</v>
      </c>
      <c r="G218" s="196" t="s">
        <v>1545</v>
      </c>
      <c r="H218" s="197">
        <v>4</v>
      </c>
      <c r="I218" s="198"/>
      <c r="J218" s="199">
        <f t="shared" si="60"/>
        <v>0</v>
      </c>
      <c r="K218" s="195" t="s">
        <v>19</v>
      </c>
      <c r="L218" s="40"/>
      <c r="M218" s="200" t="s">
        <v>19</v>
      </c>
      <c r="N218" s="201" t="s">
        <v>43</v>
      </c>
      <c r="O218" s="65"/>
      <c r="P218" s="202">
        <f t="shared" si="61"/>
        <v>0</v>
      </c>
      <c r="Q218" s="202">
        <v>0</v>
      </c>
      <c r="R218" s="202">
        <f t="shared" si="62"/>
        <v>0</v>
      </c>
      <c r="S218" s="202">
        <v>0</v>
      </c>
      <c r="T218" s="203">
        <f t="shared" si="63"/>
        <v>0</v>
      </c>
      <c r="U218" s="35"/>
      <c r="V218" s="35"/>
      <c r="W218" s="35"/>
      <c r="X218" s="35"/>
      <c r="Y218" s="35"/>
      <c r="Z218" s="35"/>
      <c r="AA218" s="35"/>
      <c r="AB218" s="35"/>
      <c r="AC218" s="35"/>
      <c r="AD218" s="35"/>
      <c r="AE218" s="35"/>
      <c r="AR218" s="204" t="s">
        <v>212</v>
      </c>
      <c r="AT218" s="204" t="s">
        <v>208</v>
      </c>
      <c r="AU218" s="204" t="s">
        <v>217</v>
      </c>
      <c r="AY218" s="18" t="s">
        <v>206</v>
      </c>
      <c r="BE218" s="205">
        <f t="shared" si="64"/>
        <v>0</v>
      </c>
      <c r="BF218" s="205">
        <f t="shared" si="65"/>
        <v>0</v>
      </c>
      <c r="BG218" s="205">
        <f t="shared" si="66"/>
        <v>0</v>
      </c>
      <c r="BH218" s="205">
        <f t="shared" si="67"/>
        <v>0</v>
      </c>
      <c r="BI218" s="205">
        <f t="shared" si="68"/>
        <v>0</v>
      </c>
      <c r="BJ218" s="18" t="s">
        <v>80</v>
      </c>
      <c r="BK218" s="205">
        <f t="shared" si="69"/>
        <v>0</v>
      </c>
      <c r="BL218" s="18" t="s">
        <v>212</v>
      </c>
      <c r="BM218" s="204" t="s">
        <v>2644</v>
      </c>
    </row>
    <row r="219" spans="1:65" s="12" customFormat="1" ht="20.85" customHeight="1">
      <c r="B219" s="177"/>
      <c r="C219" s="178"/>
      <c r="D219" s="179" t="s">
        <v>71</v>
      </c>
      <c r="E219" s="191" t="s">
        <v>6981</v>
      </c>
      <c r="F219" s="191" t="s">
        <v>7255</v>
      </c>
      <c r="G219" s="178"/>
      <c r="H219" s="178"/>
      <c r="I219" s="181"/>
      <c r="J219" s="192">
        <f>BK219</f>
        <v>0</v>
      </c>
      <c r="K219" s="178"/>
      <c r="L219" s="183"/>
      <c r="M219" s="184"/>
      <c r="N219" s="185"/>
      <c r="O219" s="185"/>
      <c r="P219" s="186">
        <f>SUM(P220:P235)</f>
        <v>0</v>
      </c>
      <c r="Q219" s="185"/>
      <c r="R219" s="186">
        <f>SUM(R220:R235)</f>
        <v>0</v>
      </c>
      <c r="S219" s="185"/>
      <c r="T219" s="187">
        <f>SUM(T220:T235)</f>
        <v>0</v>
      </c>
      <c r="AR219" s="188" t="s">
        <v>80</v>
      </c>
      <c r="AT219" s="189" t="s">
        <v>71</v>
      </c>
      <c r="AU219" s="189" t="s">
        <v>82</v>
      </c>
      <c r="AY219" s="188" t="s">
        <v>206</v>
      </c>
      <c r="BK219" s="190">
        <f>SUM(BK220:BK235)</f>
        <v>0</v>
      </c>
    </row>
    <row r="220" spans="1:65" s="2" customFormat="1" ht="16.5" customHeight="1">
      <c r="A220" s="35"/>
      <c r="B220" s="36"/>
      <c r="C220" s="193" t="s">
        <v>72</v>
      </c>
      <c r="D220" s="193" t="s">
        <v>208</v>
      </c>
      <c r="E220" s="194" t="s">
        <v>7234</v>
      </c>
      <c r="F220" s="195" t="s">
        <v>7235</v>
      </c>
      <c r="G220" s="196" t="s">
        <v>862</v>
      </c>
      <c r="H220" s="197">
        <v>1</v>
      </c>
      <c r="I220" s="198"/>
      <c r="J220" s="199">
        <f t="shared" ref="J220:J235" si="70">ROUND(I220*H220,2)</f>
        <v>0</v>
      </c>
      <c r="K220" s="195" t="s">
        <v>19</v>
      </c>
      <c r="L220" s="40"/>
      <c r="M220" s="200" t="s">
        <v>19</v>
      </c>
      <c r="N220" s="201" t="s">
        <v>43</v>
      </c>
      <c r="O220" s="65"/>
      <c r="P220" s="202">
        <f t="shared" ref="P220:P235" si="71">O220*H220</f>
        <v>0</v>
      </c>
      <c r="Q220" s="202">
        <v>0</v>
      </c>
      <c r="R220" s="202">
        <f t="shared" ref="R220:R235" si="72">Q220*H220</f>
        <v>0</v>
      </c>
      <c r="S220" s="202">
        <v>0</v>
      </c>
      <c r="T220" s="203">
        <f t="shared" ref="T220:T235" si="73">S220*H220</f>
        <v>0</v>
      </c>
      <c r="U220" s="35"/>
      <c r="V220" s="35"/>
      <c r="W220" s="35"/>
      <c r="X220" s="35"/>
      <c r="Y220" s="35"/>
      <c r="Z220" s="35"/>
      <c r="AA220" s="35"/>
      <c r="AB220" s="35"/>
      <c r="AC220" s="35"/>
      <c r="AD220" s="35"/>
      <c r="AE220" s="35"/>
      <c r="AR220" s="204" t="s">
        <v>212</v>
      </c>
      <c r="AT220" s="204" t="s">
        <v>208</v>
      </c>
      <c r="AU220" s="204" t="s">
        <v>217</v>
      </c>
      <c r="AY220" s="18" t="s">
        <v>206</v>
      </c>
      <c r="BE220" s="205">
        <f t="shared" ref="BE220:BE235" si="74">IF(N220="základní",J220,0)</f>
        <v>0</v>
      </c>
      <c r="BF220" s="205">
        <f t="shared" ref="BF220:BF235" si="75">IF(N220="snížená",J220,0)</f>
        <v>0</v>
      </c>
      <c r="BG220" s="205">
        <f t="shared" ref="BG220:BG235" si="76">IF(N220="zákl. přenesená",J220,0)</f>
        <v>0</v>
      </c>
      <c r="BH220" s="205">
        <f t="shared" ref="BH220:BH235" si="77">IF(N220="sníž. přenesená",J220,0)</f>
        <v>0</v>
      </c>
      <c r="BI220" s="205">
        <f t="shared" ref="BI220:BI235" si="78">IF(N220="nulová",J220,0)</f>
        <v>0</v>
      </c>
      <c r="BJ220" s="18" t="s">
        <v>80</v>
      </c>
      <c r="BK220" s="205">
        <f t="shared" ref="BK220:BK235" si="79">ROUND(I220*H220,2)</f>
        <v>0</v>
      </c>
      <c r="BL220" s="18" t="s">
        <v>212</v>
      </c>
      <c r="BM220" s="204" t="s">
        <v>2654</v>
      </c>
    </row>
    <row r="221" spans="1:65" s="2" customFormat="1" ht="16.5" customHeight="1">
      <c r="A221" s="35"/>
      <c r="B221" s="36"/>
      <c r="C221" s="193" t="s">
        <v>72</v>
      </c>
      <c r="D221" s="193" t="s">
        <v>208</v>
      </c>
      <c r="E221" s="194" t="s">
        <v>7236</v>
      </c>
      <c r="F221" s="195" t="s">
        <v>7237</v>
      </c>
      <c r="G221" s="196" t="s">
        <v>862</v>
      </c>
      <c r="H221" s="197">
        <v>1</v>
      </c>
      <c r="I221" s="198"/>
      <c r="J221" s="199">
        <f t="shared" si="70"/>
        <v>0</v>
      </c>
      <c r="K221" s="195" t="s">
        <v>19</v>
      </c>
      <c r="L221" s="40"/>
      <c r="M221" s="200" t="s">
        <v>19</v>
      </c>
      <c r="N221" s="201" t="s">
        <v>43</v>
      </c>
      <c r="O221" s="65"/>
      <c r="P221" s="202">
        <f t="shared" si="71"/>
        <v>0</v>
      </c>
      <c r="Q221" s="202">
        <v>0</v>
      </c>
      <c r="R221" s="202">
        <f t="shared" si="72"/>
        <v>0</v>
      </c>
      <c r="S221" s="202">
        <v>0</v>
      </c>
      <c r="T221" s="203">
        <f t="shared" si="73"/>
        <v>0</v>
      </c>
      <c r="U221" s="35"/>
      <c r="V221" s="35"/>
      <c r="W221" s="35"/>
      <c r="X221" s="35"/>
      <c r="Y221" s="35"/>
      <c r="Z221" s="35"/>
      <c r="AA221" s="35"/>
      <c r="AB221" s="35"/>
      <c r="AC221" s="35"/>
      <c r="AD221" s="35"/>
      <c r="AE221" s="35"/>
      <c r="AR221" s="204" t="s">
        <v>212</v>
      </c>
      <c r="AT221" s="204" t="s">
        <v>208</v>
      </c>
      <c r="AU221" s="204" t="s">
        <v>217</v>
      </c>
      <c r="AY221" s="18" t="s">
        <v>206</v>
      </c>
      <c r="BE221" s="205">
        <f t="shared" si="74"/>
        <v>0</v>
      </c>
      <c r="BF221" s="205">
        <f t="shared" si="75"/>
        <v>0</v>
      </c>
      <c r="BG221" s="205">
        <f t="shared" si="76"/>
        <v>0</v>
      </c>
      <c r="BH221" s="205">
        <f t="shared" si="77"/>
        <v>0</v>
      </c>
      <c r="BI221" s="205">
        <f t="shared" si="78"/>
        <v>0</v>
      </c>
      <c r="BJ221" s="18" t="s">
        <v>80</v>
      </c>
      <c r="BK221" s="205">
        <f t="shared" si="79"/>
        <v>0</v>
      </c>
      <c r="BL221" s="18" t="s">
        <v>212</v>
      </c>
      <c r="BM221" s="204" t="s">
        <v>2664</v>
      </c>
    </row>
    <row r="222" spans="1:65" s="2" customFormat="1" ht="16.5" customHeight="1">
      <c r="A222" s="35"/>
      <c r="B222" s="36"/>
      <c r="C222" s="193" t="s">
        <v>72</v>
      </c>
      <c r="D222" s="193" t="s">
        <v>208</v>
      </c>
      <c r="E222" s="194" t="s">
        <v>7238</v>
      </c>
      <c r="F222" s="195" t="s">
        <v>7239</v>
      </c>
      <c r="G222" s="196" t="s">
        <v>862</v>
      </c>
      <c r="H222" s="197">
        <v>2</v>
      </c>
      <c r="I222" s="198"/>
      <c r="J222" s="199">
        <f t="shared" si="70"/>
        <v>0</v>
      </c>
      <c r="K222" s="195" t="s">
        <v>19</v>
      </c>
      <c r="L222" s="40"/>
      <c r="M222" s="200" t="s">
        <v>19</v>
      </c>
      <c r="N222" s="201" t="s">
        <v>43</v>
      </c>
      <c r="O222" s="65"/>
      <c r="P222" s="202">
        <f t="shared" si="71"/>
        <v>0</v>
      </c>
      <c r="Q222" s="202">
        <v>0</v>
      </c>
      <c r="R222" s="202">
        <f t="shared" si="72"/>
        <v>0</v>
      </c>
      <c r="S222" s="202">
        <v>0</v>
      </c>
      <c r="T222" s="203">
        <f t="shared" si="73"/>
        <v>0</v>
      </c>
      <c r="U222" s="35"/>
      <c r="V222" s="35"/>
      <c r="W222" s="35"/>
      <c r="X222" s="35"/>
      <c r="Y222" s="35"/>
      <c r="Z222" s="35"/>
      <c r="AA222" s="35"/>
      <c r="AB222" s="35"/>
      <c r="AC222" s="35"/>
      <c r="AD222" s="35"/>
      <c r="AE222" s="35"/>
      <c r="AR222" s="204" t="s">
        <v>212</v>
      </c>
      <c r="AT222" s="204" t="s">
        <v>208</v>
      </c>
      <c r="AU222" s="204" t="s">
        <v>217</v>
      </c>
      <c r="AY222" s="18" t="s">
        <v>206</v>
      </c>
      <c r="BE222" s="205">
        <f t="shared" si="74"/>
        <v>0</v>
      </c>
      <c r="BF222" s="205">
        <f t="shared" si="75"/>
        <v>0</v>
      </c>
      <c r="BG222" s="205">
        <f t="shared" si="76"/>
        <v>0</v>
      </c>
      <c r="BH222" s="205">
        <f t="shared" si="77"/>
        <v>0</v>
      </c>
      <c r="BI222" s="205">
        <f t="shared" si="78"/>
        <v>0</v>
      </c>
      <c r="BJ222" s="18" t="s">
        <v>80</v>
      </c>
      <c r="BK222" s="205">
        <f t="shared" si="79"/>
        <v>0</v>
      </c>
      <c r="BL222" s="18" t="s">
        <v>212</v>
      </c>
      <c r="BM222" s="204" t="s">
        <v>2678</v>
      </c>
    </row>
    <row r="223" spans="1:65" s="2" customFormat="1" ht="16.5" customHeight="1">
      <c r="A223" s="35"/>
      <c r="B223" s="36"/>
      <c r="C223" s="193" t="s">
        <v>72</v>
      </c>
      <c r="D223" s="193" t="s">
        <v>208</v>
      </c>
      <c r="E223" s="194" t="s">
        <v>7197</v>
      </c>
      <c r="F223" s="195" t="s">
        <v>7198</v>
      </c>
      <c r="G223" s="196" t="s">
        <v>862</v>
      </c>
      <c r="H223" s="197">
        <v>1</v>
      </c>
      <c r="I223" s="198"/>
      <c r="J223" s="199">
        <f t="shared" si="70"/>
        <v>0</v>
      </c>
      <c r="K223" s="195" t="s">
        <v>19</v>
      </c>
      <c r="L223" s="40"/>
      <c r="M223" s="200" t="s">
        <v>19</v>
      </c>
      <c r="N223" s="201" t="s">
        <v>43</v>
      </c>
      <c r="O223" s="65"/>
      <c r="P223" s="202">
        <f t="shared" si="71"/>
        <v>0</v>
      </c>
      <c r="Q223" s="202">
        <v>0</v>
      </c>
      <c r="R223" s="202">
        <f t="shared" si="72"/>
        <v>0</v>
      </c>
      <c r="S223" s="202">
        <v>0</v>
      </c>
      <c r="T223" s="203">
        <f t="shared" si="73"/>
        <v>0</v>
      </c>
      <c r="U223" s="35"/>
      <c r="V223" s="35"/>
      <c r="W223" s="35"/>
      <c r="X223" s="35"/>
      <c r="Y223" s="35"/>
      <c r="Z223" s="35"/>
      <c r="AA223" s="35"/>
      <c r="AB223" s="35"/>
      <c r="AC223" s="35"/>
      <c r="AD223" s="35"/>
      <c r="AE223" s="35"/>
      <c r="AR223" s="204" t="s">
        <v>212</v>
      </c>
      <c r="AT223" s="204" t="s">
        <v>208</v>
      </c>
      <c r="AU223" s="204" t="s">
        <v>217</v>
      </c>
      <c r="AY223" s="18" t="s">
        <v>206</v>
      </c>
      <c r="BE223" s="205">
        <f t="shared" si="74"/>
        <v>0</v>
      </c>
      <c r="BF223" s="205">
        <f t="shared" si="75"/>
        <v>0</v>
      </c>
      <c r="BG223" s="205">
        <f t="shared" si="76"/>
        <v>0</v>
      </c>
      <c r="BH223" s="205">
        <f t="shared" si="77"/>
        <v>0</v>
      </c>
      <c r="BI223" s="205">
        <f t="shared" si="78"/>
        <v>0</v>
      </c>
      <c r="BJ223" s="18" t="s">
        <v>80</v>
      </c>
      <c r="BK223" s="205">
        <f t="shared" si="79"/>
        <v>0</v>
      </c>
      <c r="BL223" s="18" t="s">
        <v>212</v>
      </c>
      <c r="BM223" s="204" t="s">
        <v>2686</v>
      </c>
    </row>
    <row r="224" spans="1:65" s="2" customFormat="1" ht="16.5" customHeight="1">
      <c r="A224" s="35"/>
      <c r="B224" s="36"/>
      <c r="C224" s="193" t="s">
        <v>72</v>
      </c>
      <c r="D224" s="193" t="s">
        <v>208</v>
      </c>
      <c r="E224" s="194" t="s">
        <v>7199</v>
      </c>
      <c r="F224" s="195" t="s">
        <v>7200</v>
      </c>
      <c r="G224" s="196" t="s">
        <v>862</v>
      </c>
      <c r="H224" s="197">
        <v>1</v>
      </c>
      <c r="I224" s="198"/>
      <c r="J224" s="199">
        <f t="shared" si="70"/>
        <v>0</v>
      </c>
      <c r="K224" s="195" t="s">
        <v>19</v>
      </c>
      <c r="L224" s="40"/>
      <c r="M224" s="200" t="s">
        <v>19</v>
      </c>
      <c r="N224" s="201" t="s">
        <v>43</v>
      </c>
      <c r="O224" s="65"/>
      <c r="P224" s="202">
        <f t="shared" si="71"/>
        <v>0</v>
      </c>
      <c r="Q224" s="202">
        <v>0</v>
      </c>
      <c r="R224" s="202">
        <f t="shared" si="72"/>
        <v>0</v>
      </c>
      <c r="S224" s="202">
        <v>0</v>
      </c>
      <c r="T224" s="203">
        <f t="shared" si="73"/>
        <v>0</v>
      </c>
      <c r="U224" s="35"/>
      <c r="V224" s="35"/>
      <c r="W224" s="35"/>
      <c r="X224" s="35"/>
      <c r="Y224" s="35"/>
      <c r="Z224" s="35"/>
      <c r="AA224" s="35"/>
      <c r="AB224" s="35"/>
      <c r="AC224" s="35"/>
      <c r="AD224" s="35"/>
      <c r="AE224" s="35"/>
      <c r="AR224" s="204" t="s">
        <v>212</v>
      </c>
      <c r="AT224" s="204" t="s">
        <v>208</v>
      </c>
      <c r="AU224" s="204" t="s">
        <v>217</v>
      </c>
      <c r="AY224" s="18" t="s">
        <v>206</v>
      </c>
      <c r="BE224" s="205">
        <f t="shared" si="74"/>
        <v>0</v>
      </c>
      <c r="BF224" s="205">
        <f t="shared" si="75"/>
        <v>0</v>
      </c>
      <c r="BG224" s="205">
        <f t="shared" si="76"/>
        <v>0</v>
      </c>
      <c r="BH224" s="205">
        <f t="shared" si="77"/>
        <v>0</v>
      </c>
      <c r="BI224" s="205">
        <f t="shared" si="78"/>
        <v>0</v>
      </c>
      <c r="BJ224" s="18" t="s">
        <v>80</v>
      </c>
      <c r="BK224" s="205">
        <f t="shared" si="79"/>
        <v>0</v>
      </c>
      <c r="BL224" s="18" t="s">
        <v>212</v>
      </c>
      <c r="BM224" s="204" t="s">
        <v>2696</v>
      </c>
    </row>
    <row r="225" spans="1:65" s="2" customFormat="1" ht="33" customHeight="1">
      <c r="A225" s="35"/>
      <c r="B225" s="36"/>
      <c r="C225" s="193" t="s">
        <v>72</v>
      </c>
      <c r="D225" s="193" t="s">
        <v>208</v>
      </c>
      <c r="E225" s="194" t="s">
        <v>7240</v>
      </c>
      <c r="F225" s="195" t="s">
        <v>7241</v>
      </c>
      <c r="G225" s="196" t="s">
        <v>862</v>
      </c>
      <c r="H225" s="197">
        <v>1</v>
      </c>
      <c r="I225" s="198"/>
      <c r="J225" s="199">
        <f t="shared" si="70"/>
        <v>0</v>
      </c>
      <c r="K225" s="195" t="s">
        <v>19</v>
      </c>
      <c r="L225" s="40"/>
      <c r="M225" s="200" t="s">
        <v>19</v>
      </c>
      <c r="N225" s="201" t="s">
        <v>43</v>
      </c>
      <c r="O225" s="65"/>
      <c r="P225" s="202">
        <f t="shared" si="71"/>
        <v>0</v>
      </c>
      <c r="Q225" s="202">
        <v>0</v>
      </c>
      <c r="R225" s="202">
        <f t="shared" si="72"/>
        <v>0</v>
      </c>
      <c r="S225" s="202">
        <v>0</v>
      </c>
      <c r="T225" s="203">
        <f t="shared" si="73"/>
        <v>0</v>
      </c>
      <c r="U225" s="35"/>
      <c r="V225" s="35"/>
      <c r="W225" s="35"/>
      <c r="X225" s="35"/>
      <c r="Y225" s="35"/>
      <c r="Z225" s="35"/>
      <c r="AA225" s="35"/>
      <c r="AB225" s="35"/>
      <c r="AC225" s="35"/>
      <c r="AD225" s="35"/>
      <c r="AE225" s="35"/>
      <c r="AR225" s="204" t="s">
        <v>212</v>
      </c>
      <c r="AT225" s="204" t="s">
        <v>208</v>
      </c>
      <c r="AU225" s="204" t="s">
        <v>217</v>
      </c>
      <c r="AY225" s="18" t="s">
        <v>206</v>
      </c>
      <c r="BE225" s="205">
        <f t="shared" si="74"/>
        <v>0</v>
      </c>
      <c r="BF225" s="205">
        <f t="shared" si="75"/>
        <v>0</v>
      </c>
      <c r="BG225" s="205">
        <f t="shared" si="76"/>
        <v>0</v>
      </c>
      <c r="BH225" s="205">
        <f t="shared" si="77"/>
        <v>0</v>
      </c>
      <c r="BI225" s="205">
        <f t="shared" si="78"/>
        <v>0</v>
      </c>
      <c r="BJ225" s="18" t="s">
        <v>80</v>
      </c>
      <c r="BK225" s="205">
        <f t="shared" si="79"/>
        <v>0</v>
      </c>
      <c r="BL225" s="18" t="s">
        <v>212</v>
      </c>
      <c r="BM225" s="204" t="s">
        <v>2704</v>
      </c>
    </row>
    <row r="226" spans="1:65" s="2" customFormat="1" ht="16.5" customHeight="1">
      <c r="A226" s="35"/>
      <c r="B226" s="36"/>
      <c r="C226" s="193" t="s">
        <v>72</v>
      </c>
      <c r="D226" s="193" t="s">
        <v>208</v>
      </c>
      <c r="E226" s="194" t="s">
        <v>7242</v>
      </c>
      <c r="F226" s="195" t="s">
        <v>7243</v>
      </c>
      <c r="G226" s="196" t="s">
        <v>862</v>
      </c>
      <c r="H226" s="197">
        <v>1</v>
      </c>
      <c r="I226" s="198"/>
      <c r="J226" s="199">
        <f t="shared" si="70"/>
        <v>0</v>
      </c>
      <c r="K226" s="195" t="s">
        <v>19</v>
      </c>
      <c r="L226" s="40"/>
      <c r="M226" s="200" t="s">
        <v>19</v>
      </c>
      <c r="N226" s="201" t="s">
        <v>43</v>
      </c>
      <c r="O226" s="65"/>
      <c r="P226" s="202">
        <f t="shared" si="71"/>
        <v>0</v>
      </c>
      <c r="Q226" s="202">
        <v>0</v>
      </c>
      <c r="R226" s="202">
        <f t="shared" si="72"/>
        <v>0</v>
      </c>
      <c r="S226" s="202">
        <v>0</v>
      </c>
      <c r="T226" s="203">
        <f t="shared" si="73"/>
        <v>0</v>
      </c>
      <c r="U226" s="35"/>
      <c r="V226" s="35"/>
      <c r="W226" s="35"/>
      <c r="X226" s="35"/>
      <c r="Y226" s="35"/>
      <c r="Z226" s="35"/>
      <c r="AA226" s="35"/>
      <c r="AB226" s="35"/>
      <c r="AC226" s="35"/>
      <c r="AD226" s="35"/>
      <c r="AE226" s="35"/>
      <c r="AR226" s="204" t="s">
        <v>212</v>
      </c>
      <c r="AT226" s="204" t="s">
        <v>208</v>
      </c>
      <c r="AU226" s="204" t="s">
        <v>217</v>
      </c>
      <c r="AY226" s="18" t="s">
        <v>206</v>
      </c>
      <c r="BE226" s="205">
        <f t="shared" si="74"/>
        <v>0</v>
      </c>
      <c r="BF226" s="205">
        <f t="shared" si="75"/>
        <v>0</v>
      </c>
      <c r="BG226" s="205">
        <f t="shared" si="76"/>
        <v>0</v>
      </c>
      <c r="BH226" s="205">
        <f t="shared" si="77"/>
        <v>0</v>
      </c>
      <c r="BI226" s="205">
        <f t="shared" si="78"/>
        <v>0</v>
      </c>
      <c r="BJ226" s="18" t="s">
        <v>80</v>
      </c>
      <c r="BK226" s="205">
        <f t="shared" si="79"/>
        <v>0</v>
      </c>
      <c r="BL226" s="18" t="s">
        <v>212</v>
      </c>
      <c r="BM226" s="204" t="s">
        <v>2712</v>
      </c>
    </row>
    <row r="227" spans="1:65" s="2" customFormat="1" ht="16.5" customHeight="1">
      <c r="A227" s="35"/>
      <c r="B227" s="36"/>
      <c r="C227" s="193" t="s">
        <v>72</v>
      </c>
      <c r="D227" s="193" t="s">
        <v>208</v>
      </c>
      <c r="E227" s="194" t="s">
        <v>7211</v>
      </c>
      <c r="F227" s="195" t="s">
        <v>7212</v>
      </c>
      <c r="G227" s="196" t="s">
        <v>862</v>
      </c>
      <c r="H227" s="197">
        <v>4</v>
      </c>
      <c r="I227" s="198"/>
      <c r="J227" s="199">
        <f t="shared" si="70"/>
        <v>0</v>
      </c>
      <c r="K227" s="195" t="s">
        <v>19</v>
      </c>
      <c r="L227" s="40"/>
      <c r="M227" s="200" t="s">
        <v>19</v>
      </c>
      <c r="N227" s="201" t="s">
        <v>43</v>
      </c>
      <c r="O227" s="65"/>
      <c r="P227" s="202">
        <f t="shared" si="71"/>
        <v>0</v>
      </c>
      <c r="Q227" s="202">
        <v>0</v>
      </c>
      <c r="R227" s="202">
        <f t="shared" si="72"/>
        <v>0</v>
      </c>
      <c r="S227" s="202">
        <v>0</v>
      </c>
      <c r="T227" s="203">
        <f t="shared" si="73"/>
        <v>0</v>
      </c>
      <c r="U227" s="35"/>
      <c r="V227" s="35"/>
      <c r="W227" s="35"/>
      <c r="X227" s="35"/>
      <c r="Y227" s="35"/>
      <c r="Z227" s="35"/>
      <c r="AA227" s="35"/>
      <c r="AB227" s="35"/>
      <c r="AC227" s="35"/>
      <c r="AD227" s="35"/>
      <c r="AE227" s="35"/>
      <c r="AR227" s="204" t="s">
        <v>212</v>
      </c>
      <c r="AT227" s="204" t="s">
        <v>208</v>
      </c>
      <c r="AU227" s="204" t="s">
        <v>217</v>
      </c>
      <c r="AY227" s="18" t="s">
        <v>206</v>
      </c>
      <c r="BE227" s="205">
        <f t="shared" si="74"/>
        <v>0</v>
      </c>
      <c r="BF227" s="205">
        <f t="shared" si="75"/>
        <v>0</v>
      </c>
      <c r="BG227" s="205">
        <f t="shared" si="76"/>
        <v>0</v>
      </c>
      <c r="BH227" s="205">
        <f t="shared" si="77"/>
        <v>0</v>
      </c>
      <c r="BI227" s="205">
        <f t="shared" si="78"/>
        <v>0</v>
      </c>
      <c r="BJ227" s="18" t="s">
        <v>80</v>
      </c>
      <c r="BK227" s="205">
        <f t="shared" si="79"/>
        <v>0</v>
      </c>
      <c r="BL227" s="18" t="s">
        <v>212</v>
      </c>
      <c r="BM227" s="204" t="s">
        <v>2722</v>
      </c>
    </row>
    <row r="228" spans="1:65" s="2" customFormat="1" ht="16.5" customHeight="1">
      <c r="A228" s="35"/>
      <c r="B228" s="36"/>
      <c r="C228" s="193" t="s">
        <v>72</v>
      </c>
      <c r="D228" s="193" t="s">
        <v>208</v>
      </c>
      <c r="E228" s="194" t="s">
        <v>7213</v>
      </c>
      <c r="F228" s="195" t="s">
        <v>7214</v>
      </c>
      <c r="G228" s="196" t="s">
        <v>862</v>
      </c>
      <c r="H228" s="197">
        <v>2</v>
      </c>
      <c r="I228" s="198"/>
      <c r="J228" s="199">
        <f t="shared" si="70"/>
        <v>0</v>
      </c>
      <c r="K228" s="195" t="s">
        <v>19</v>
      </c>
      <c r="L228" s="40"/>
      <c r="M228" s="200" t="s">
        <v>19</v>
      </c>
      <c r="N228" s="201" t="s">
        <v>43</v>
      </c>
      <c r="O228" s="65"/>
      <c r="P228" s="202">
        <f t="shared" si="71"/>
        <v>0</v>
      </c>
      <c r="Q228" s="202">
        <v>0</v>
      </c>
      <c r="R228" s="202">
        <f t="shared" si="72"/>
        <v>0</v>
      </c>
      <c r="S228" s="202">
        <v>0</v>
      </c>
      <c r="T228" s="203">
        <f t="shared" si="73"/>
        <v>0</v>
      </c>
      <c r="U228" s="35"/>
      <c r="V228" s="35"/>
      <c r="W228" s="35"/>
      <c r="X228" s="35"/>
      <c r="Y228" s="35"/>
      <c r="Z228" s="35"/>
      <c r="AA228" s="35"/>
      <c r="AB228" s="35"/>
      <c r="AC228" s="35"/>
      <c r="AD228" s="35"/>
      <c r="AE228" s="35"/>
      <c r="AR228" s="204" t="s">
        <v>212</v>
      </c>
      <c r="AT228" s="204" t="s">
        <v>208</v>
      </c>
      <c r="AU228" s="204" t="s">
        <v>217</v>
      </c>
      <c r="AY228" s="18" t="s">
        <v>206</v>
      </c>
      <c r="BE228" s="205">
        <f t="shared" si="74"/>
        <v>0</v>
      </c>
      <c r="BF228" s="205">
        <f t="shared" si="75"/>
        <v>0</v>
      </c>
      <c r="BG228" s="205">
        <f t="shared" si="76"/>
        <v>0</v>
      </c>
      <c r="BH228" s="205">
        <f t="shared" si="77"/>
        <v>0</v>
      </c>
      <c r="BI228" s="205">
        <f t="shared" si="78"/>
        <v>0</v>
      </c>
      <c r="BJ228" s="18" t="s">
        <v>80</v>
      </c>
      <c r="BK228" s="205">
        <f t="shared" si="79"/>
        <v>0</v>
      </c>
      <c r="BL228" s="18" t="s">
        <v>212</v>
      </c>
      <c r="BM228" s="204" t="s">
        <v>2732</v>
      </c>
    </row>
    <row r="229" spans="1:65" s="2" customFormat="1" ht="16.5" customHeight="1">
      <c r="A229" s="35"/>
      <c r="B229" s="36"/>
      <c r="C229" s="193" t="s">
        <v>72</v>
      </c>
      <c r="D229" s="193" t="s">
        <v>208</v>
      </c>
      <c r="E229" s="194" t="s">
        <v>7215</v>
      </c>
      <c r="F229" s="195" t="s">
        <v>7216</v>
      </c>
      <c r="G229" s="196" t="s">
        <v>862</v>
      </c>
      <c r="H229" s="197">
        <v>94</v>
      </c>
      <c r="I229" s="198"/>
      <c r="J229" s="199">
        <f t="shared" si="70"/>
        <v>0</v>
      </c>
      <c r="K229" s="195" t="s">
        <v>19</v>
      </c>
      <c r="L229" s="40"/>
      <c r="M229" s="200" t="s">
        <v>19</v>
      </c>
      <c r="N229" s="201" t="s">
        <v>43</v>
      </c>
      <c r="O229" s="65"/>
      <c r="P229" s="202">
        <f t="shared" si="71"/>
        <v>0</v>
      </c>
      <c r="Q229" s="202">
        <v>0</v>
      </c>
      <c r="R229" s="202">
        <f t="shared" si="72"/>
        <v>0</v>
      </c>
      <c r="S229" s="202">
        <v>0</v>
      </c>
      <c r="T229" s="203">
        <f t="shared" si="73"/>
        <v>0</v>
      </c>
      <c r="U229" s="35"/>
      <c r="V229" s="35"/>
      <c r="W229" s="35"/>
      <c r="X229" s="35"/>
      <c r="Y229" s="35"/>
      <c r="Z229" s="35"/>
      <c r="AA229" s="35"/>
      <c r="AB229" s="35"/>
      <c r="AC229" s="35"/>
      <c r="AD229" s="35"/>
      <c r="AE229" s="35"/>
      <c r="AR229" s="204" t="s">
        <v>212</v>
      </c>
      <c r="AT229" s="204" t="s">
        <v>208</v>
      </c>
      <c r="AU229" s="204" t="s">
        <v>217</v>
      </c>
      <c r="AY229" s="18" t="s">
        <v>206</v>
      </c>
      <c r="BE229" s="205">
        <f t="shared" si="74"/>
        <v>0</v>
      </c>
      <c r="BF229" s="205">
        <f t="shared" si="75"/>
        <v>0</v>
      </c>
      <c r="BG229" s="205">
        <f t="shared" si="76"/>
        <v>0</v>
      </c>
      <c r="BH229" s="205">
        <f t="shared" si="77"/>
        <v>0</v>
      </c>
      <c r="BI229" s="205">
        <f t="shared" si="78"/>
        <v>0</v>
      </c>
      <c r="BJ229" s="18" t="s">
        <v>80</v>
      </c>
      <c r="BK229" s="205">
        <f t="shared" si="79"/>
        <v>0</v>
      </c>
      <c r="BL229" s="18" t="s">
        <v>212</v>
      </c>
      <c r="BM229" s="204" t="s">
        <v>2740</v>
      </c>
    </row>
    <row r="230" spans="1:65" s="2" customFormat="1" ht="16.5" customHeight="1">
      <c r="A230" s="35"/>
      <c r="B230" s="36"/>
      <c r="C230" s="193" t="s">
        <v>72</v>
      </c>
      <c r="D230" s="193" t="s">
        <v>208</v>
      </c>
      <c r="E230" s="194" t="s">
        <v>7217</v>
      </c>
      <c r="F230" s="195" t="s">
        <v>7218</v>
      </c>
      <c r="G230" s="196" t="s">
        <v>862</v>
      </c>
      <c r="H230" s="197">
        <v>4</v>
      </c>
      <c r="I230" s="198"/>
      <c r="J230" s="199">
        <f t="shared" si="70"/>
        <v>0</v>
      </c>
      <c r="K230" s="195" t="s">
        <v>19</v>
      </c>
      <c r="L230" s="40"/>
      <c r="M230" s="200" t="s">
        <v>19</v>
      </c>
      <c r="N230" s="201" t="s">
        <v>43</v>
      </c>
      <c r="O230" s="65"/>
      <c r="P230" s="202">
        <f t="shared" si="71"/>
        <v>0</v>
      </c>
      <c r="Q230" s="202">
        <v>0</v>
      </c>
      <c r="R230" s="202">
        <f t="shared" si="72"/>
        <v>0</v>
      </c>
      <c r="S230" s="202">
        <v>0</v>
      </c>
      <c r="T230" s="203">
        <f t="shared" si="73"/>
        <v>0</v>
      </c>
      <c r="U230" s="35"/>
      <c r="V230" s="35"/>
      <c r="W230" s="35"/>
      <c r="X230" s="35"/>
      <c r="Y230" s="35"/>
      <c r="Z230" s="35"/>
      <c r="AA230" s="35"/>
      <c r="AB230" s="35"/>
      <c r="AC230" s="35"/>
      <c r="AD230" s="35"/>
      <c r="AE230" s="35"/>
      <c r="AR230" s="204" t="s">
        <v>212</v>
      </c>
      <c r="AT230" s="204" t="s">
        <v>208</v>
      </c>
      <c r="AU230" s="204" t="s">
        <v>217</v>
      </c>
      <c r="AY230" s="18" t="s">
        <v>206</v>
      </c>
      <c r="BE230" s="205">
        <f t="shared" si="74"/>
        <v>0</v>
      </c>
      <c r="BF230" s="205">
        <f t="shared" si="75"/>
        <v>0</v>
      </c>
      <c r="BG230" s="205">
        <f t="shared" si="76"/>
        <v>0</v>
      </c>
      <c r="BH230" s="205">
        <f t="shared" si="77"/>
        <v>0</v>
      </c>
      <c r="BI230" s="205">
        <f t="shared" si="78"/>
        <v>0</v>
      </c>
      <c r="BJ230" s="18" t="s">
        <v>80</v>
      </c>
      <c r="BK230" s="205">
        <f t="shared" si="79"/>
        <v>0</v>
      </c>
      <c r="BL230" s="18" t="s">
        <v>212</v>
      </c>
      <c r="BM230" s="204" t="s">
        <v>2749</v>
      </c>
    </row>
    <row r="231" spans="1:65" s="2" customFormat="1" ht="16.5" customHeight="1">
      <c r="A231" s="35"/>
      <c r="B231" s="36"/>
      <c r="C231" s="193" t="s">
        <v>72</v>
      </c>
      <c r="D231" s="193" t="s">
        <v>208</v>
      </c>
      <c r="E231" s="194" t="s">
        <v>7219</v>
      </c>
      <c r="F231" s="195" t="s">
        <v>7220</v>
      </c>
      <c r="G231" s="196" t="s">
        <v>862</v>
      </c>
      <c r="H231" s="197">
        <v>32</v>
      </c>
      <c r="I231" s="198"/>
      <c r="J231" s="199">
        <f t="shared" si="70"/>
        <v>0</v>
      </c>
      <c r="K231" s="195" t="s">
        <v>19</v>
      </c>
      <c r="L231" s="40"/>
      <c r="M231" s="200" t="s">
        <v>19</v>
      </c>
      <c r="N231" s="201" t="s">
        <v>43</v>
      </c>
      <c r="O231" s="65"/>
      <c r="P231" s="202">
        <f t="shared" si="71"/>
        <v>0</v>
      </c>
      <c r="Q231" s="202">
        <v>0</v>
      </c>
      <c r="R231" s="202">
        <f t="shared" si="72"/>
        <v>0</v>
      </c>
      <c r="S231" s="202">
        <v>0</v>
      </c>
      <c r="T231" s="203">
        <f t="shared" si="73"/>
        <v>0</v>
      </c>
      <c r="U231" s="35"/>
      <c r="V231" s="35"/>
      <c r="W231" s="35"/>
      <c r="X231" s="35"/>
      <c r="Y231" s="35"/>
      <c r="Z231" s="35"/>
      <c r="AA231" s="35"/>
      <c r="AB231" s="35"/>
      <c r="AC231" s="35"/>
      <c r="AD231" s="35"/>
      <c r="AE231" s="35"/>
      <c r="AR231" s="204" t="s">
        <v>212</v>
      </c>
      <c r="AT231" s="204" t="s">
        <v>208</v>
      </c>
      <c r="AU231" s="204" t="s">
        <v>217</v>
      </c>
      <c r="AY231" s="18" t="s">
        <v>206</v>
      </c>
      <c r="BE231" s="205">
        <f t="shared" si="74"/>
        <v>0</v>
      </c>
      <c r="BF231" s="205">
        <f t="shared" si="75"/>
        <v>0</v>
      </c>
      <c r="BG231" s="205">
        <f t="shared" si="76"/>
        <v>0</v>
      </c>
      <c r="BH231" s="205">
        <f t="shared" si="77"/>
        <v>0</v>
      </c>
      <c r="BI231" s="205">
        <f t="shared" si="78"/>
        <v>0</v>
      </c>
      <c r="BJ231" s="18" t="s">
        <v>80</v>
      </c>
      <c r="BK231" s="205">
        <f t="shared" si="79"/>
        <v>0</v>
      </c>
      <c r="BL231" s="18" t="s">
        <v>212</v>
      </c>
      <c r="BM231" s="204" t="s">
        <v>2758</v>
      </c>
    </row>
    <row r="232" spans="1:65" s="2" customFormat="1" ht="16.5" customHeight="1">
      <c r="A232" s="35"/>
      <c r="B232" s="36"/>
      <c r="C232" s="193" t="s">
        <v>72</v>
      </c>
      <c r="D232" s="193" t="s">
        <v>208</v>
      </c>
      <c r="E232" s="194" t="s">
        <v>7227</v>
      </c>
      <c r="F232" s="195" t="s">
        <v>7228</v>
      </c>
      <c r="G232" s="196" t="s">
        <v>862</v>
      </c>
      <c r="H232" s="197">
        <v>2</v>
      </c>
      <c r="I232" s="198"/>
      <c r="J232" s="199">
        <f t="shared" si="70"/>
        <v>0</v>
      </c>
      <c r="K232" s="195" t="s">
        <v>19</v>
      </c>
      <c r="L232" s="40"/>
      <c r="M232" s="200" t="s">
        <v>19</v>
      </c>
      <c r="N232" s="201" t="s">
        <v>43</v>
      </c>
      <c r="O232" s="65"/>
      <c r="P232" s="202">
        <f t="shared" si="71"/>
        <v>0</v>
      </c>
      <c r="Q232" s="202">
        <v>0</v>
      </c>
      <c r="R232" s="202">
        <f t="shared" si="72"/>
        <v>0</v>
      </c>
      <c r="S232" s="202">
        <v>0</v>
      </c>
      <c r="T232" s="203">
        <f t="shared" si="73"/>
        <v>0</v>
      </c>
      <c r="U232" s="35"/>
      <c r="V232" s="35"/>
      <c r="W232" s="35"/>
      <c r="X232" s="35"/>
      <c r="Y232" s="35"/>
      <c r="Z232" s="35"/>
      <c r="AA232" s="35"/>
      <c r="AB232" s="35"/>
      <c r="AC232" s="35"/>
      <c r="AD232" s="35"/>
      <c r="AE232" s="35"/>
      <c r="AR232" s="204" t="s">
        <v>212</v>
      </c>
      <c r="AT232" s="204" t="s">
        <v>208</v>
      </c>
      <c r="AU232" s="204" t="s">
        <v>217</v>
      </c>
      <c r="AY232" s="18" t="s">
        <v>206</v>
      </c>
      <c r="BE232" s="205">
        <f t="shared" si="74"/>
        <v>0</v>
      </c>
      <c r="BF232" s="205">
        <f t="shared" si="75"/>
        <v>0</v>
      </c>
      <c r="BG232" s="205">
        <f t="shared" si="76"/>
        <v>0</v>
      </c>
      <c r="BH232" s="205">
        <f t="shared" si="77"/>
        <v>0</v>
      </c>
      <c r="BI232" s="205">
        <f t="shared" si="78"/>
        <v>0</v>
      </c>
      <c r="BJ232" s="18" t="s">
        <v>80</v>
      </c>
      <c r="BK232" s="205">
        <f t="shared" si="79"/>
        <v>0</v>
      </c>
      <c r="BL232" s="18" t="s">
        <v>212</v>
      </c>
      <c r="BM232" s="204" t="s">
        <v>2766</v>
      </c>
    </row>
    <row r="233" spans="1:65" s="2" customFormat="1" ht="16.5" customHeight="1">
      <c r="A233" s="35"/>
      <c r="B233" s="36"/>
      <c r="C233" s="193" t="s">
        <v>72</v>
      </c>
      <c r="D233" s="193" t="s">
        <v>208</v>
      </c>
      <c r="E233" s="194" t="s">
        <v>7244</v>
      </c>
      <c r="F233" s="195" t="s">
        <v>7245</v>
      </c>
      <c r="G233" s="196" t="s">
        <v>862</v>
      </c>
      <c r="H233" s="197">
        <v>0</v>
      </c>
      <c r="I233" s="198"/>
      <c r="J233" s="199">
        <f t="shared" si="70"/>
        <v>0</v>
      </c>
      <c r="K233" s="195" t="s">
        <v>19</v>
      </c>
      <c r="L233" s="40"/>
      <c r="M233" s="200" t="s">
        <v>19</v>
      </c>
      <c r="N233" s="201" t="s">
        <v>43</v>
      </c>
      <c r="O233" s="65"/>
      <c r="P233" s="202">
        <f t="shared" si="71"/>
        <v>0</v>
      </c>
      <c r="Q233" s="202">
        <v>0</v>
      </c>
      <c r="R233" s="202">
        <f t="shared" si="72"/>
        <v>0</v>
      </c>
      <c r="S233" s="202">
        <v>0</v>
      </c>
      <c r="T233" s="203">
        <f t="shared" si="73"/>
        <v>0</v>
      </c>
      <c r="U233" s="35"/>
      <c r="V233" s="35"/>
      <c r="W233" s="35"/>
      <c r="X233" s="35"/>
      <c r="Y233" s="35"/>
      <c r="Z233" s="35"/>
      <c r="AA233" s="35"/>
      <c r="AB233" s="35"/>
      <c r="AC233" s="35"/>
      <c r="AD233" s="35"/>
      <c r="AE233" s="35"/>
      <c r="AR233" s="204" t="s">
        <v>212</v>
      </c>
      <c r="AT233" s="204" t="s">
        <v>208</v>
      </c>
      <c r="AU233" s="204" t="s">
        <v>217</v>
      </c>
      <c r="AY233" s="18" t="s">
        <v>206</v>
      </c>
      <c r="BE233" s="205">
        <f t="shared" si="74"/>
        <v>0</v>
      </c>
      <c r="BF233" s="205">
        <f t="shared" si="75"/>
        <v>0</v>
      </c>
      <c r="BG233" s="205">
        <f t="shared" si="76"/>
        <v>0</v>
      </c>
      <c r="BH233" s="205">
        <f t="shared" si="77"/>
        <v>0</v>
      </c>
      <c r="BI233" s="205">
        <f t="shared" si="78"/>
        <v>0</v>
      </c>
      <c r="BJ233" s="18" t="s">
        <v>80</v>
      </c>
      <c r="BK233" s="205">
        <f t="shared" si="79"/>
        <v>0</v>
      </c>
      <c r="BL233" s="18" t="s">
        <v>212</v>
      </c>
      <c r="BM233" s="204" t="s">
        <v>2776</v>
      </c>
    </row>
    <row r="234" spans="1:65" s="2" customFormat="1" ht="16.5" customHeight="1">
      <c r="A234" s="35"/>
      <c r="B234" s="36"/>
      <c r="C234" s="193" t="s">
        <v>72</v>
      </c>
      <c r="D234" s="193" t="s">
        <v>208</v>
      </c>
      <c r="E234" s="194" t="s">
        <v>7225</v>
      </c>
      <c r="F234" s="195" t="s">
        <v>7226</v>
      </c>
      <c r="G234" s="196" t="s">
        <v>862</v>
      </c>
      <c r="H234" s="197">
        <v>3</v>
      </c>
      <c r="I234" s="198"/>
      <c r="J234" s="199">
        <f t="shared" si="70"/>
        <v>0</v>
      </c>
      <c r="K234" s="195" t="s">
        <v>19</v>
      </c>
      <c r="L234" s="40"/>
      <c r="M234" s="200" t="s">
        <v>19</v>
      </c>
      <c r="N234" s="201" t="s">
        <v>43</v>
      </c>
      <c r="O234" s="65"/>
      <c r="P234" s="202">
        <f t="shared" si="71"/>
        <v>0</v>
      </c>
      <c r="Q234" s="202">
        <v>0</v>
      </c>
      <c r="R234" s="202">
        <f t="shared" si="72"/>
        <v>0</v>
      </c>
      <c r="S234" s="202">
        <v>0</v>
      </c>
      <c r="T234" s="203">
        <f t="shared" si="73"/>
        <v>0</v>
      </c>
      <c r="U234" s="35"/>
      <c r="V234" s="35"/>
      <c r="W234" s="35"/>
      <c r="X234" s="35"/>
      <c r="Y234" s="35"/>
      <c r="Z234" s="35"/>
      <c r="AA234" s="35"/>
      <c r="AB234" s="35"/>
      <c r="AC234" s="35"/>
      <c r="AD234" s="35"/>
      <c r="AE234" s="35"/>
      <c r="AR234" s="204" t="s">
        <v>212</v>
      </c>
      <c r="AT234" s="204" t="s">
        <v>208</v>
      </c>
      <c r="AU234" s="204" t="s">
        <v>217</v>
      </c>
      <c r="AY234" s="18" t="s">
        <v>206</v>
      </c>
      <c r="BE234" s="205">
        <f t="shared" si="74"/>
        <v>0</v>
      </c>
      <c r="BF234" s="205">
        <f t="shared" si="75"/>
        <v>0</v>
      </c>
      <c r="BG234" s="205">
        <f t="shared" si="76"/>
        <v>0</v>
      </c>
      <c r="BH234" s="205">
        <f t="shared" si="77"/>
        <v>0</v>
      </c>
      <c r="BI234" s="205">
        <f t="shared" si="78"/>
        <v>0</v>
      </c>
      <c r="BJ234" s="18" t="s">
        <v>80</v>
      </c>
      <c r="BK234" s="205">
        <f t="shared" si="79"/>
        <v>0</v>
      </c>
      <c r="BL234" s="18" t="s">
        <v>212</v>
      </c>
      <c r="BM234" s="204" t="s">
        <v>2784</v>
      </c>
    </row>
    <row r="235" spans="1:65" s="2" customFormat="1" ht="16.5" customHeight="1">
      <c r="A235" s="35"/>
      <c r="B235" s="36"/>
      <c r="C235" s="193" t="s">
        <v>72</v>
      </c>
      <c r="D235" s="193" t="s">
        <v>208</v>
      </c>
      <c r="E235" s="194" t="s">
        <v>7229</v>
      </c>
      <c r="F235" s="195" t="s">
        <v>7230</v>
      </c>
      <c r="G235" s="196" t="s">
        <v>1545</v>
      </c>
      <c r="H235" s="197">
        <v>4</v>
      </c>
      <c r="I235" s="198"/>
      <c r="J235" s="199">
        <f t="shared" si="70"/>
        <v>0</v>
      </c>
      <c r="K235" s="195" t="s">
        <v>19</v>
      </c>
      <c r="L235" s="40"/>
      <c r="M235" s="200" t="s">
        <v>19</v>
      </c>
      <c r="N235" s="201" t="s">
        <v>43</v>
      </c>
      <c r="O235" s="65"/>
      <c r="P235" s="202">
        <f t="shared" si="71"/>
        <v>0</v>
      </c>
      <c r="Q235" s="202">
        <v>0</v>
      </c>
      <c r="R235" s="202">
        <f t="shared" si="72"/>
        <v>0</v>
      </c>
      <c r="S235" s="202">
        <v>0</v>
      </c>
      <c r="T235" s="203">
        <f t="shared" si="73"/>
        <v>0</v>
      </c>
      <c r="U235" s="35"/>
      <c r="V235" s="35"/>
      <c r="W235" s="35"/>
      <c r="X235" s="35"/>
      <c r="Y235" s="35"/>
      <c r="Z235" s="35"/>
      <c r="AA235" s="35"/>
      <c r="AB235" s="35"/>
      <c r="AC235" s="35"/>
      <c r="AD235" s="35"/>
      <c r="AE235" s="35"/>
      <c r="AR235" s="204" t="s">
        <v>212</v>
      </c>
      <c r="AT235" s="204" t="s">
        <v>208</v>
      </c>
      <c r="AU235" s="204" t="s">
        <v>217</v>
      </c>
      <c r="AY235" s="18" t="s">
        <v>206</v>
      </c>
      <c r="BE235" s="205">
        <f t="shared" si="74"/>
        <v>0</v>
      </c>
      <c r="BF235" s="205">
        <f t="shared" si="75"/>
        <v>0</v>
      </c>
      <c r="BG235" s="205">
        <f t="shared" si="76"/>
        <v>0</v>
      </c>
      <c r="BH235" s="205">
        <f t="shared" si="77"/>
        <v>0</v>
      </c>
      <c r="BI235" s="205">
        <f t="shared" si="78"/>
        <v>0</v>
      </c>
      <c r="BJ235" s="18" t="s">
        <v>80</v>
      </c>
      <c r="BK235" s="205">
        <f t="shared" si="79"/>
        <v>0</v>
      </c>
      <c r="BL235" s="18" t="s">
        <v>212</v>
      </c>
      <c r="BM235" s="204" t="s">
        <v>2794</v>
      </c>
    </row>
    <row r="236" spans="1:65" s="12" customFormat="1" ht="20.85" customHeight="1">
      <c r="B236" s="177"/>
      <c r="C236" s="178"/>
      <c r="D236" s="179" t="s">
        <v>71</v>
      </c>
      <c r="E236" s="191" t="s">
        <v>7256</v>
      </c>
      <c r="F236" s="191" t="s">
        <v>7257</v>
      </c>
      <c r="G236" s="178"/>
      <c r="H236" s="178"/>
      <c r="I236" s="181"/>
      <c r="J236" s="192">
        <f>BK236</f>
        <v>0</v>
      </c>
      <c r="K236" s="178"/>
      <c r="L236" s="183"/>
      <c r="M236" s="184"/>
      <c r="N236" s="185"/>
      <c r="O236" s="185"/>
      <c r="P236" s="186">
        <f>SUM(P237:P252)</f>
        <v>0</v>
      </c>
      <c r="Q236" s="185"/>
      <c r="R236" s="186">
        <f>SUM(R237:R252)</f>
        <v>0</v>
      </c>
      <c r="S236" s="185"/>
      <c r="T236" s="187">
        <f>SUM(T237:T252)</f>
        <v>0</v>
      </c>
      <c r="AR236" s="188" t="s">
        <v>80</v>
      </c>
      <c r="AT236" s="189" t="s">
        <v>71</v>
      </c>
      <c r="AU236" s="189" t="s">
        <v>82</v>
      </c>
      <c r="AY236" s="188" t="s">
        <v>206</v>
      </c>
      <c r="BK236" s="190">
        <f>SUM(BK237:BK252)</f>
        <v>0</v>
      </c>
    </row>
    <row r="237" spans="1:65" s="2" customFormat="1" ht="16.5" customHeight="1">
      <c r="A237" s="35"/>
      <c r="B237" s="36"/>
      <c r="C237" s="193" t="s">
        <v>72</v>
      </c>
      <c r="D237" s="193" t="s">
        <v>208</v>
      </c>
      <c r="E237" s="194" t="s">
        <v>7234</v>
      </c>
      <c r="F237" s="195" t="s">
        <v>7235</v>
      </c>
      <c r="G237" s="196" t="s">
        <v>862</v>
      </c>
      <c r="H237" s="197">
        <v>1</v>
      </c>
      <c r="I237" s="198"/>
      <c r="J237" s="199">
        <f t="shared" ref="J237:J252" si="80">ROUND(I237*H237,2)</f>
        <v>0</v>
      </c>
      <c r="K237" s="195" t="s">
        <v>19</v>
      </c>
      <c r="L237" s="40"/>
      <c r="M237" s="200" t="s">
        <v>19</v>
      </c>
      <c r="N237" s="201" t="s">
        <v>43</v>
      </c>
      <c r="O237" s="65"/>
      <c r="P237" s="202">
        <f t="shared" ref="P237:P252" si="81">O237*H237</f>
        <v>0</v>
      </c>
      <c r="Q237" s="202">
        <v>0</v>
      </c>
      <c r="R237" s="202">
        <f t="shared" ref="R237:R252" si="82">Q237*H237</f>
        <v>0</v>
      </c>
      <c r="S237" s="202">
        <v>0</v>
      </c>
      <c r="T237" s="203">
        <f t="shared" ref="T237:T252" si="83">S237*H237</f>
        <v>0</v>
      </c>
      <c r="U237" s="35"/>
      <c r="V237" s="35"/>
      <c r="W237" s="35"/>
      <c r="X237" s="35"/>
      <c r="Y237" s="35"/>
      <c r="Z237" s="35"/>
      <c r="AA237" s="35"/>
      <c r="AB237" s="35"/>
      <c r="AC237" s="35"/>
      <c r="AD237" s="35"/>
      <c r="AE237" s="35"/>
      <c r="AR237" s="204" t="s">
        <v>212</v>
      </c>
      <c r="AT237" s="204" t="s">
        <v>208</v>
      </c>
      <c r="AU237" s="204" t="s">
        <v>217</v>
      </c>
      <c r="AY237" s="18" t="s">
        <v>206</v>
      </c>
      <c r="BE237" s="205">
        <f t="shared" ref="BE237:BE252" si="84">IF(N237="základní",J237,0)</f>
        <v>0</v>
      </c>
      <c r="BF237" s="205">
        <f t="shared" ref="BF237:BF252" si="85">IF(N237="snížená",J237,0)</f>
        <v>0</v>
      </c>
      <c r="BG237" s="205">
        <f t="shared" ref="BG237:BG252" si="86">IF(N237="zákl. přenesená",J237,0)</f>
        <v>0</v>
      </c>
      <c r="BH237" s="205">
        <f t="shared" ref="BH237:BH252" si="87">IF(N237="sníž. přenesená",J237,0)</f>
        <v>0</v>
      </c>
      <c r="BI237" s="205">
        <f t="shared" ref="BI237:BI252" si="88">IF(N237="nulová",J237,0)</f>
        <v>0</v>
      </c>
      <c r="BJ237" s="18" t="s">
        <v>80</v>
      </c>
      <c r="BK237" s="205">
        <f t="shared" ref="BK237:BK252" si="89">ROUND(I237*H237,2)</f>
        <v>0</v>
      </c>
      <c r="BL237" s="18" t="s">
        <v>212</v>
      </c>
      <c r="BM237" s="204" t="s">
        <v>2804</v>
      </c>
    </row>
    <row r="238" spans="1:65" s="2" customFormat="1" ht="16.5" customHeight="1">
      <c r="A238" s="35"/>
      <c r="B238" s="36"/>
      <c r="C238" s="193" t="s">
        <v>72</v>
      </c>
      <c r="D238" s="193" t="s">
        <v>208</v>
      </c>
      <c r="E238" s="194" t="s">
        <v>7236</v>
      </c>
      <c r="F238" s="195" t="s">
        <v>7237</v>
      </c>
      <c r="G238" s="196" t="s">
        <v>862</v>
      </c>
      <c r="H238" s="197">
        <v>1</v>
      </c>
      <c r="I238" s="198"/>
      <c r="J238" s="199">
        <f t="shared" si="80"/>
        <v>0</v>
      </c>
      <c r="K238" s="195" t="s">
        <v>19</v>
      </c>
      <c r="L238" s="40"/>
      <c r="M238" s="200" t="s">
        <v>19</v>
      </c>
      <c r="N238" s="201" t="s">
        <v>43</v>
      </c>
      <c r="O238" s="65"/>
      <c r="P238" s="202">
        <f t="shared" si="81"/>
        <v>0</v>
      </c>
      <c r="Q238" s="202">
        <v>0</v>
      </c>
      <c r="R238" s="202">
        <f t="shared" si="82"/>
        <v>0</v>
      </c>
      <c r="S238" s="202">
        <v>0</v>
      </c>
      <c r="T238" s="203">
        <f t="shared" si="83"/>
        <v>0</v>
      </c>
      <c r="U238" s="35"/>
      <c r="V238" s="35"/>
      <c r="W238" s="35"/>
      <c r="X238" s="35"/>
      <c r="Y238" s="35"/>
      <c r="Z238" s="35"/>
      <c r="AA238" s="35"/>
      <c r="AB238" s="35"/>
      <c r="AC238" s="35"/>
      <c r="AD238" s="35"/>
      <c r="AE238" s="35"/>
      <c r="AR238" s="204" t="s">
        <v>212</v>
      </c>
      <c r="AT238" s="204" t="s">
        <v>208</v>
      </c>
      <c r="AU238" s="204" t="s">
        <v>217</v>
      </c>
      <c r="AY238" s="18" t="s">
        <v>206</v>
      </c>
      <c r="BE238" s="205">
        <f t="shared" si="84"/>
        <v>0</v>
      </c>
      <c r="BF238" s="205">
        <f t="shared" si="85"/>
        <v>0</v>
      </c>
      <c r="BG238" s="205">
        <f t="shared" si="86"/>
        <v>0</v>
      </c>
      <c r="BH238" s="205">
        <f t="shared" si="87"/>
        <v>0</v>
      </c>
      <c r="BI238" s="205">
        <f t="shared" si="88"/>
        <v>0</v>
      </c>
      <c r="BJ238" s="18" t="s">
        <v>80</v>
      </c>
      <c r="BK238" s="205">
        <f t="shared" si="89"/>
        <v>0</v>
      </c>
      <c r="BL238" s="18" t="s">
        <v>212</v>
      </c>
      <c r="BM238" s="204" t="s">
        <v>2813</v>
      </c>
    </row>
    <row r="239" spans="1:65" s="2" customFormat="1" ht="16.5" customHeight="1">
      <c r="A239" s="35"/>
      <c r="B239" s="36"/>
      <c r="C239" s="193" t="s">
        <v>72</v>
      </c>
      <c r="D239" s="193" t="s">
        <v>208</v>
      </c>
      <c r="E239" s="194" t="s">
        <v>7238</v>
      </c>
      <c r="F239" s="195" t="s">
        <v>7239</v>
      </c>
      <c r="G239" s="196" t="s">
        <v>862</v>
      </c>
      <c r="H239" s="197">
        <v>2</v>
      </c>
      <c r="I239" s="198"/>
      <c r="J239" s="199">
        <f t="shared" si="80"/>
        <v>0</v>
      </c>
      <c r="K239" s="195" t="s">
        <v>19</v>
      </c>
      <c r="L239" s="40"/>
      <c r="M239" s="200" t="s">
        <v>19</v>
      </c>
      <c r="N239" s="201" t="s">
        <v>43</v>
      </c>
      <c r="O239" s="65"/>
      <c r="P239" s="202">
        <f t="shared" si="81"/>
        <v>0</v>
      </c>
      <c r="Q239" s="202">
        <v>0</v>
      </c>
      <c r="R239" s="202">
        <f t="shared" si="82"/>
        <v>0</v>
      </c>
      <c r="S239" s="202">
        <v>0</v>
      </c>
      <c r="T239" s="203">
        <f t="shared" si="83"/>
        <v>0</v>
      </c>
      <c r="U239" s="35"/>
      <c r="V239" s="35"/>
      <c r="W239" s="35"/>
      <c r="X239" s="35"/>
      <c r="Y239" s="35"/>
      <c r="Z239" s="35"/>
      <c r="AA239" s="35"/>
      <c r="AB239" s="35"/>
      <c r="AC239" s="35"/>
      <c r="AD239" s="35"/>
      <c r="AE239" s="35"/>
      <c r="AR239" s="204" t="s">
        <v>212</v>
      </c>
      <c r="AT239" s="204" t="s">
        <v>208</v>
      </c>
      <c r="AU239" s="204" t="s">
        <v>217</v>
      </c>
      <c r="AY239" s="18" t="s">
        <v>206</v>
      </c>
      <c r="BE239" s="205">
        <f t="shared" si="84"/>
        <v>0</v>
      </c>
      <c r="BF239" s="205">
        <f t="shared" si="85"/>
        <v>0</v>
      </c>
      <c r="BG239" s="205">
        <f t="shared" si="86"/>
        <v>0</v>
      </c>
      <c r="BH239" s="205">
        <f t="shared" si="87"/>
        <v>0</v>
      </c>
      <c r="BI239" s="205">
        <f t="shared" si="88"/>
        <v>0</v>
      </c>
      <c r="BJ239" s="18" t="s">
        <v>80</v>
      </c>
      <c r="BK239" s="205">
        <f t="shared" si="89"/>
        <v>0</v>
      </c>
      <c r="BL239" s="18" t="s">
        <v>212</v>
      </c>
      <c r="BM239" s="204" t="s">
        <v>2822</v>
      </c>
    </row>
    <row r="240" spans="1:65" s="2" customFormat="1" ht="16.5" customHeight="1">
      <c r="A240" s="35"/>
      <c r="B240" s="36"/>
      <c r="C240" s="193" t="s">
        <v>72</v>
      </c>
      <c r="D240" s="193" t="s">
        <v>208</v>
      </c>
      <c r="E240" s="194" t="s">
        <v>7197</v>
      </c>
      <c r="F240" s="195" t="s">
        <v>7198</v>
      </c>
      <c r="G240" s="196" t="s">
        <v>862</v>
      </c>
      <c r="H240" s="197">
        <v>1</v>
      </c>
      <c r="I240" s="198"/>
      <c r="J240" s="199">
        <f t="shared" si="80"/>
        <v>0</v>
      </c>
      <c r="K240" s="195" t="s">
        <v>19</v>
      </c>
      <c r="L240" s="40"/>
      <c r="M240" s="200" t="s">
        <v>19</v>
      </c>
      <c r="N240" s="201" t="s">
        <v>43</v>
      </c>
      <c r="O240" s="65"/>
      <c r="P240" s="202">
        <f t="shared" si="81"/>
        <v>0</v>
      </c>
      <c r="Q240" s="202">
        <v>0</v>
      </c>
      <c r="R240" s="202">
        <f t="shared" si="82"/>
        <v>0</v>
      </c>
      <c r="S240" s="202">
        <v>0</v>
      </c>
      <c r="T240" s="203">
        <f t="shared" si="83"/>
        <v>0</v>
      </c>
      <c r="U240" s="35"/>
      <c r="V240" s="35"/>
      <c r="W240" s="35"/>
      <c r="X240" s="35"/>
      <c r="Y240" s="35"/>
      <c r="Z240" s="35"/>
      <c r="AA240" s="35"/>
      <c r="AB240" s="35"/>
      <c r="AC240" s="35"/>
      <c r="AD240" s="35"/>
      <c r="AE240" s="35"/>
      <c r="AR240" s="204" t="s">
        <v>212</v>
      </c>
      <c r="AT240" s="204" t="s">
        <v>208</v>
      </c>
      <c r="AU240" s="204" t="s">
        <v>217</v>
      </c>
      <c r="AY240" s="18" t="s">
        <v>206</v>
      </c>
      <c r="BE240" s="205">
        <f t="shared" si="84"/>
        <v>0</v>
      </c>
      <c r="BF240" s="205">
        <f t="shared" si="85"/>
        <v>0</v>
      </c>
      <c r="BG240" s="205">
        <f t="shared" si="86"/>
        <v>0</v>
      </c>
      <c r="BH240" s="205">
        <f t="shared" si="87"/>
        <v>0</v>
      </c>
      <c r="BI240" s="205">
        <f t="shared" si="88"/>
        <v>0</v>
      </c>
      <c r="BJ240" s="18" t="s">
        <v>80</v>
      </c>
      <c r="BK240" s="205">
        <f t="shared" si="89"/>
        <v>0</v>
      </c>
      <c r="BL240" s="18" t="s">
        <v>212</v>
      </c>
      <c r="BM240" s="204" t="s">
        <v>2830</v>
      </c>
    </row>
    <row r="241" spans="1:65" s="2" customFormat="1" ht="16.5" customHeight="1">
      <c r="A241" s="35"/>
      <c r="B241" s="36"/>
      <c r="C241" s="193" t="s">
        <v>72</v>
      </c>
      <c r="D241" s="193" t="s">
        <v>208</v>
      </c>
      <c r="E241" s="194" t="s">
        <v>7199</v>
      </c>
      <c r="F241" s="195" t="s">
        <v>7200</v>
      </c>
      <c r="G241" s="196" t="s">
        <v>862</v>
      </c>
      <c r="H241" s="197">
        <v>1</v>
      </c>
      <c r="I241" s="198"/>
      <c r="J241" s="199">
        <f t="shared" si="80"/>
        <v>0</v>
      </c>
      <c r="K241" s="195" t="s">
        <v>19</v>
      </c>
      <c r="L241" s="40"/>
      <c r="M241" s="200" t="s">
        <v>19</v>
      </c>
      <c r="N241" s="201" t="s">
        <v>43</v>
      </c>
      <c r="O241" s="65"/>
      <c r="P241" s="202">
        <f t="shared" si="81"/>
        <v>0</v>
      </c>
      <c r="Q241" s="202">
        <v>0</v>
      </c>
      <c r="R241" s="202">
        <f t="shared" si="82"/>
        <v>0</v>
      </c>
      <c r="S241" s="202">
        <v>0</v>
      </c>
      <c r="T241" s="203">
        <f t="shared" si="83"/>
        <v>0</v>
      </c>
      <c r="U241" s="35"/>
      <c r="V241" s="35"/>
      <c r="W241" s="35"/>
      <c r="X241" s="35"/>
      <c r="Y241" s="35"/>
      <c r="Z241" s="35"/>
      <c r="AA241" s="35"/>
      <c r="AB241" s="35"/>
      <c r="AC241" s="35"/>
      <c r="AD241" s="35"/>
      <c r="AE241" s="35"/>
      <c r="AR241" s="204" t="s">
        <v>212</v>
      </c>
      <c r="AT241" s="204" t="s">
        <v>208</v>
      </c>
      <c r="AU241" s="204" t="s">
        <v>217</v>
      </c>
      <c r="AY241" s="18" t="s">
        <v>206</v>
      </c>
      <c r="BE241" s="205">
        <f t="shared" si="84"/>
        <v>0</v>
      </c>
      <c r="BF241" s="205">
        <f t="shared" si="85"/>
        <v>0</v>
      </c>
      <c r="BG241" s="205">
        <f t="shared" si="86"/>
        <v>0</v>
      </c>
      <c r="BH241" s="205">
        <f t="shared" si="87"/>
        <v>0</v>
      </c>
      <c r="BI241" s="205">
        <f t="shared" si="88"/>
        <v>0</v>
      </c>
      <c r="BJ241" s="18" t="s">
        <v>80</v>
      </c>
      <c r="BK241" s="205">
        <f t="shared" si="89"/>
        <v>0</v>
      </c>
      <c r="BL241" s="18" t="s">
        <v>212</v>
      </c>
      <c r="BM241" s="204" t="s">
        <v>2840</v>
      </c>
    </row>
    <row r="242" spans="1:65" s="2" customFormat="1" ht="33" customHeight="1">
      <c r="A242" s="35"/>
      <c r="B242" s="36"/>
      <c r="C242" s="193" t="s">
        <v>72</v>
      </c>
      <c r="D242" s="193" t="s">
        <v>208</v>
      </c>
      <c r="E242" s="194" t="s">
        <v>7240</v>
      </c>
      <c r="F242" s="195" t="s">
        <v>7241</v>
      </c>
      <c r="G242" s="196" t="s">
        <v>862</v>
      </c>
      <c r="H242" s="197">
        <v>1</v>
      </c>
      <c r="I242" s="198"/>
      <c r="J242" s="199">
        <f t="shared" si="80"/>
        <v>0</v>
      </c>
      <c r="K242" s="195" t="s">
        <v>19</v>
      </c>
      <c r="L242" s="40"/>
      <c r="M242" s="200" t="s">
        <v>19</v>
      </c>
      <c r="N242" s="201" t="s">
        <v>43</v>
      </c>
      <c r="O242" s="65"/>
      <c r="P242" s="202">
        <f t="shared" si="81"/>
        <v>0</v>
      </c>
      <c r="Q242" s="202">
        <v>0</v>
      </c>
      <c r="R242" s="202">
        <f t="shared" si="82"/>
        <v>0</v>
      </c>
      <c r="S242" s="202">
        <v>0</v>
      </c>
      <c r="T242" s="203">
        <f t="shared" si="83"/>
        <v>0</v>
      </c>
      <c r="U242" s="35"/>
      <c r="V242" s="35"/>
      <c r="W242" s="35"/>
      <c r="X242" s="35"/>
      <c r="Y242" s="35"/>
      <c r="Z242" s="35"/>
      <c r="AA242" s="35"/>
      <c r="AB242" s="35"/>
      <c r="AC242" s="35"/>
      <c r="AD242" s="35"/>
      <c r="AE242" s="35"/>
      <c r="AR242" s="204" t="s">
        <v>212</v>
      </c>
      <c r="AT242" s="204" t="s">
        <v>208</v>
      </c>
      <c r="AU242" s="204" t="s">
        <v>217</v>
      </c>
      <c r="AY242" s="18" t="s">
        <v>206</v>
      </c>
      <c r="BE242" s="205">
        <f t="shared" si="84"/>
        <v>0</v>
      </c>
      <c r="BF242" s="205">
        <f t="shared" si="85"/>
        <v>0</v>
      </c>
      <c r="BG242" s="205">
        <f t="shared" si="86"/>
        <v>0</v>
      </c>
      <c r="BH242" s="205">
        <f t="shared" si="87"/>
        <v>0</v>
      </c>
      <c r="BI242" s="205">
        <f t="shared" si="88"/>
        <v>0</v>
      </c>
      <c r="BJ242" s="18" t="s">
        <v>80</v>
      </c>
      <c r="BK242" s="205">
        <f t="shared" si="89"/>
        <v>0</v>
      </c>
      <c r="BL242" s="18" t="s">
        <v>212</v>
      </c>
      <c r="BM242" s="204" t="s">
        <v>2853</v>
      </c>
    </row>
    <row r="243" spans="1:65" s="2" customFormat="1" ht="16.5" customHeight="1">
      <c r="A243" s="35"/>
      <c r="B243" s="36"/>
      <c r="C243" s="193" t="s">
        <v>72</v>
      </c>
      <c r="D243" s="193" t="s">
        <v>208</v>
      </c>
      <c r="E243" s="194" t="s">
        <v>7242</v>
      </c>
      <c r="F243" s="195" t="s">
        <v>7243</v>
      </c>
      <c r="G243" s="196" t="s">
        <v>862</v>
      </c>
      <c r="H243" s="197">
        <v>1</v>
      </c>
      <c r="I243" s="198"/>
      <c r="J243" s="199">
        <f t="shared" si="80"/>
        <v>0</v>
      </c>
      <c r="K243" s="195" t="s">
        <v>19</v>
      </c>
      <c r="L243" s="40"/>
      <c r="M243" s="200" t="s">
        <v>19</v>
      </c>
      <c r="N243" s="201" t="s">
        <v>43</v>
      </c>
      <c r="O243" s="65"/>
      <c r="P243" s="202">
        <f t="shared" si="81"/>
        <v>0</v>
      </c>
      <c r="Q243" s="202">
        <v>0</v>
      </c>
      <c r="R243" s="202">
        <f t="shared" si="82"/>
        <v>0</v>
      </c>
      <c r="S243" s="202">
        <v>0</v>
      </c>
      <c r="T243" s="203">
        <f t="shared" si="83"/>
        <v>0</v>
      </c>
      <c r="U243" s="35"/>
      <c r="V243" s="35"/>
      <c r="W243" s="35"/>
      <c r="X243" s="35"/>
      <c r="Y243" s="35"/>
      <c r="Z243" s="35"/>
      <c r="AA243" s="35"/>
      <c r="AB243" s="35"/>
      <c r="AC243" s="35"/>
      <c r="AD243" s="35"/>
      <c r="AE243" s="35"/>
      <c r="AR243" s="204" t="s">
        <v>212</v>
      </c>
      <c r="AT243" s="204" t="s">
        <v>208</v>
      </c>
      <c r="AU243" s="204" t="s">
        <v>217</v>
      </c>
      <c r="AY243" s="18" t="s">
        <v>206</v>
      </c>
      <c r="BE243" s="205">
        <f t="shared" si="84"/>
        <v>0</v>
      </c>
      <c r="BF243" s="205">
        <f t="shared" si="85"/>
        <v>0</v>
      </c>
      <c r="BG243" s="205">
        <f t="shared" si="86"/>
        <v>0</v>
      </c>
      <c r="BH243" s="205">
        <f t="shared" si="87"/>
        <v>0</v>
      </c>
      <c r="BI243" s="205">
        <f t="shared" si="88"/>
        <v>0</v>
      </c>
      <c r="BJ243" s="18" t="s">
        <v>80</v>
      </c>
      <c r="BK243" s="205">
        <f t="shared" si="89"/>
        <v>0</v>
      </c>
      <c r="BL243" s="18" t="s">
        <v>212</v>
      </c>
      <c r="BM243" s="204" t="s">
        <v>2862</v>
      </c>
    </row>
    <row r="244" spans="1:65" s="2" customFormat="1" ht="16.5" customHeight="1">
      <c r="A244" s="35"/>
      <c r="B244" s="36"/>
      <c r="C244" s="193" t="s">
        <v>72</v>
      </c>
      <c r="D244" s="193" t="s">
        <v>208</v>
      </c>
      <c r="E244" s="194" t="s">
        <v>7211</v>
      </c>
      <c r="F244" s="195" t="s">
        <v>7212</v>
      </c>
      <c r="G244" s="196" t="s">
        <v>862</v>
      </c>
      <c r="H244" s="197">
        <v>3</v>
      </c>
      <c r="I244" s="198"/>
      <c r="J244" s="199">
        <f t="shared" si="80"/>
        <v>0</v>
      </c>
      <c r="K244" s="195" t="s">
        <v>19</v>
      </c>
      <c r="L244" s="40"/>
      <c r="M244" s="200" t="s">
        <v>19</v>
      </c>
      <c r="N244" s="201" t="s">
        <v>43</v>
      </c>
      <c r="O244" s="65"/>
      <c r="P244" s="202">
        <f t="shared" si="81"/>
        <v>0</v>
      </c>
      <c r="Q244" s="202">
        <v>0</v>
      </c>
      <c r="R244" s="202">
        <f t="shared" si="82"/>
        <v>0</v>
      </c>
      <c r="S244" s="202">
        <v>0</v>
      </c>
      <c r="T244" s="203">
        <f t="shared" si="83"/>
        <v>0</v>
      </c>
      <c r="U244" s="35"/>
      <c r="V244" s="35"/>
      <c r="W244" s="35"/>
      <c r="X244" s="35"/>
      <c r="Y244" s="35"/>
      <c r="Z244" s="35"/>
      <c r="AA244" s="35"/>
      <c r="AB244" s="35"/>
      <c r="AC244" s="35"/>
      <c r="AD244" s="35"/>
      <c r="AE244" s="35"/>
      <c r="AR244" s="204" t="s">
        <v>212</v>
      </c>
      <c r="AT244" s="204" t="s">
        <v>208</v>
      </c>
      <c r="AU244" s="204" t="s">
        <v>217</v>
      </c>
      <c r="AY244" s="18" t="s">
        <v>206</v>
      </c>
      <c r="BE244" s="205">
        <f t="shared" si="84"/>
        <v>0</v>
      </c>
      <c r="BF244" s="205">
        <f t="shared" si="85"/>
        <v>0</v>
      </c>
      <c r="BG244" s="205">
        <f t="shared" si="86"/>
        <v>0</v>
      </c>
      <c r="BH244" s="205">
        <f t="shared" si="87"/>
        <v>0</v>
      </c>
      <c r="BI244" s="205">
        <f t="shared" si="88"/>
        <v>0</v>
      </c>
      <c r="BJ244" s="18" t="s">
        <v>80</v>
      </c>
      <c r="BK244" s="205">
        <f t="shared" si="89"/>
        <v>0</v>
      </c>
      <c r="BL244" s="18" t="s">
        <v>212</v>
      </c>
      <c r="BM244" s="204" t="s">
        <v>2873</v>
      </c>
    </row>
    <row r="245" spans="1:65" s="2" customFormat="1" ht="16.5" customHeight="1">
      <c r="A245" s="35"/>
      <c r="B245" s="36"/>
      <c r="C245" s="193" t="s">
        <v>72</v>
      </c>
      <c r="D245" s="193" t="s">
        <v>208</v>
      </c>
      <c r="E245" s="194" t="s">
        <v>7213</v>
      </c>
      <c r="F245" s="195" t="s">
        <v>7214</v>
      </c>
      <c r="G245" s="196" t="s">
        <v>862</v>
      </c>
      <c r="H245" s="197">
        <v>2</v>
      </c>
      <c r="I245" s="198"/>
      <c r="J245" s="199">
        <f t="shared" si="80"/>
        <v>0</v>
      </c>
      <c r="K245" s="195" t="s">
        <v>19</v>
      </c>
      <c r="L245" s="40"/>
      <c r="M245" s="200" t="s">
        <v>19</v>
      </c>
      <c r="N245" s="201" t="s">
        <v>43</v>
      </c>
      <c r="O245" s="65"/>
      <c r="P245" s="202">
        <f t="shared" si="81"/>
        <v>0</v>
      </c>
      <c r="Q245" s="202">
        <v>0</v>
      </c>
      <c r="R245" s="202">
        <f t="shared" si="82"/>
        <v>0</v>
      </c>
      <c r="S245" s="202">
        <v>0</v>
      </c>
      <c r="T245" s="203">
        <f t="shared" si="83"/>
        <v>0</v>
      </c>
      <c r="U245" s="35"/>
      <c r="V245" s="35"/>
      <c r="W245" s="35"/>
      <c r="X245" s="35"/>
      <c r="Y245" s="35"/>
      <c r="Z245" s="35"/>
      <c r="AA245" s="35"/>
      <c r="AB245" s="35"/>
      <c r="AC245" s="35"/>
      <c r="AD245" s="35"/>
      <c r="AE245" s="35"/>
      <c r="AR245" s="204" t="s">
        <v>212</v>
      </c>
      <c r="AT245" s="204" t="s">
        <v>208</v>
      </c>
      <c r="AU245" s="204" t="s">
        <v>217</v>
      </c>
      <c r="AY245" s="18" t="s">
        <v>206</v>
      </c>
      <c r="BE245" s="205">
        <f t="shared" si="84"/>
        <v>0</v>
      </c>
      <c r="BF245" s="205">
        <f t="shared" si="85"/>
        <v>0</v>
      </c>
      <c r="BG245" s="205">
        <f t="shared" si="86"/>
        <v>0</v>
      </c>
      <c r="BH245" s="205">
        <f t="shared" si="87"/>
        <v>0</v>
      </c>
      <c r="BI245" s="205">
        <f t="shared" si="88"/>
        <v>0</v>
      </c>
      <c r="BJ245" s="18" t="s">
        <v>80</v>
      </c>
      <c r="BK245" s="205">
        <f t="shared" si="89"/>
        <v>0</v>
      </c>
      <c r="BL245" s="18" t="s">
        <v>212</v>
      </c>
      <c r="BM245" s="204" t="s">
        <v>2883</v>
      </c>
    </row>
    <row r="246" spans="1:65" s="2" customFormat="1" ht="16.5" customHeight="1">
      <c r="A246" s="35"/>
      <c r="B246" s="36"/>
      <c r="C246" s="193" t="s">
        <v>72</v>
      </c>
      <c r="D246" s="193" t="s">
        <v>208</v>
      </c>
      <c r="E246" s="194" t="s">
        <v>7215</v>
      </c>
      <c r="F246" s="195" t="s">
        <v>7216</v>
      </c>
      <c r="G246" s="196" t="s">
        <v>862</v>
      </c>
      <c r="H246" s="197">
        <v>65</v>
      </c>
      <c r="I246" s="198"/>
      <c r="J246" s="199">
        <f t="shared" si="80"/>
        <v>0</v>
      </c>
      <c r="K246" s="195" t="s">
        <v>19</v>
      </c>
      <c r="L246" s="40"/>
      <c r="M246" s="200" t="s">
        <v>19</v>
      </c>
      <c r="N246" s="201" t="s">
        <v>43</v>
      </c>
      <c r="O246" s="65"/>
      <c r="P246" s="202">
        <f t="shared" si="81"/>
        <v>0</v>
      </c>
      <c r="Q246" s="202">
        <v>0</v>
      </c>
      <c r="R246" s="202">
        <f t="shared" si="82"/>
        <v>0</v>
      </c>
      <c r="S246" s="202">
        <v>0</v>
      </c>
      <c r="T246" s="203">
        <f t="shared" si="83"/>
        <v>0</v>
      </c>
      <c r="U246" s="35"/>
      <c r="V246" s="35"/>
      <c r="W246" s="35"/>
      <c r="X246" s="35"/>
      <c r="Y246" s="35"/>
      <c r="Z246" s="35"/>
      <c r="AA246" s="35"/>
      <c r="AB246" s="35"/>
      <c r="AC246" s="35"/>
      <c r="AD246" s="35"/>
      <c r="AE246" s="35"/>
      <c r="AR246" s="204" t="s">
        <v>212</v>
      </c>
      <c r="AT246" s="204" t="s">
        <v>208</v>
      </c>
      <c r="AU246" s="204" t="s">
        <v>217</v>
      </c>
      <c r="AY246" s="18" t="s">
        <v>206</v>
      </c>
      <c r="BE246" s="205">
        <f t="shared" si="84"/>
        <v>0</v>
      </c>
      <c r="BF246" s="205">
        <f t="shared" si="85"/>
        <v>0</v>
      </c>
      <c r="BG246" s="205">
        <f t="shared" si="86"/>
        <v>0</v>
      </c>
      <c r="BH246" s="205">
        <f t="shared" si="87"/>
        <v>0</v>
      </c>
      <c r="BI246" s="205">
        <f t="shared" si="88"/>
        <v>0</v>
      </c>
      <c r="BJ246" s="18" t="s">
        <v>80</v>
      </c>
      <c r="BK246" s="205">
        <f t="shared" si="89"/>
        <v>0</v>
      </c>
      <c r="BL246" s="18" t="s">
        <v>212</v>
      </c>
      <c r="BM246" s="204" t="s">
        <v>2890</v>
      </c>
    </row>
    <row r="247" spans="1:65" s="2" customFormat="1" ht="16.5" customHeight="1">
      <c r="A247" s="35"/>
      <c r="B247" s="36"/>
      <c r="C247" s="193" t="s">
        <v>72</v>
      </c>
      <c r="D247" s="193" t="s">
        <v>208</v>
      </c>
      <c r="E247" s="194" t="s">
        <v>7217</v>
      </c>
      <c r="F247" s="195" t="s">
        <v>7218</v>
      </c>
      <c r="G247" s="196" t="s">
        <v>862</v>
      </c>
      <c r="H247" s="197">
        <v>3</v>
      </c>
      <c r="I247" s="198"/>
      <c r="J247" s="199">
        <f t="shared" si="80"/>
        <v>0</v>
      </c>
      <c r="K247" s="195" t="s">
        <v>19</v>
      </c>
      <c r="L247" s="40"/>
      <c r="M247" s="200" t="s">
        <v>19</v>
      </c>
      <c r="N247" s="201" t="s">
        <v>43</v>
      </c>
      <c r="O247" s="65"/>
      <c r="P247" s="202">
        <f t="shared" si="81"/>
        <v>0</v>
      </c>
      <c r="Q247" s="202">
        <v>0</v>
      </c>
      <c r="R247" s="202">
        <f t="shared" si="82"/>
        <v>0</v>
      </c>
      <c r="S247" s="202">
        <v>0</v>
      </c>
      <c r="T247" s="203">
        <f t="shared" si="83"/>
        <v>0</v>
      </c>
      <c r="U247" s="35"/>
      <c r="V247" s="35"/>
      <c r="W247" s="35"/>
      <c r="X247" s="35"/>
      <c r="Y247" s="35"/>
      <c r="Z247" s="35"/>
      <c r="AA247" s="35"/>
      <c r="AB247" s="35"/>
      <c r="AC247" s="35"/>
      <c r="AD247" s="35"/>
      <c r="AE247" s="35"/>
      <c r="AR247" s="204" t="s">
        <v>212</v>
      </c>
      <c r="AT247" s="204" t="s">
        <v>208</v>
      </c>
      <c r="AU247" s="204" t="s">
        <v>217</v>
      </c>
      <c r="AY247" s="18" t="s">
        <v>206</v>
      </c>
      <c r="BE247" s="205">
        <f t="shared" si="84"/>
        <v>0</v>
      </c>
      <c r="BF247" s="205">
        <f t="shared" si="85"/>
        <v>0</v>
      </c>
      <c r="BG247" s="205">
        <f t="shared" si="86"/>
        <v>0</v>
      </c>
      <c r="BH247" s="205">
        <f t="shared" si="87"/>
        <v>0</v>
      </c>
      <c r="BI247" s="205">
        <f t="shared" si="88"/>
        <v>0</v>
      </c>
      <c r="BJ247" s="18" t="s">
        <v>80</v>
      </c>
      <c r="BK247" s="205">
        <f t="shared" si="89"/>
        <v>0</v>
      </c>
      <c r="BL247" s="18" t="s">
        <v>212</v>
      </c>
      <c r="BM247" s="204" t="s">
        <v>2897</v>
      </c>
    </row>
    <row r="248" spans="1:65" s="2" customFormat="1" ht="16.5" customHeight="1">
      <c r="A248" s="35"/>
      <c r="B248" s="36"/>
      <c r="C248" s="193" t="s">
        <v>72</v>
      </c>
      <c r="D248" s="193" t="s">
        <v>208</v>
      </c>
      <c r="E248" s="194" t="s">
        <v>7219</v>
      </c>
      <c r="F248" s="195" t="s">
        <v>7220</v>
      </c>
      <c r="G248" s="196" t="s">
        <v>862</v>
      </c>
      <c r="H248" s="197">
        <v>32</v>
      </c>
      <c r="I248" s="198"/>
      <c r="J248" s="199">
        <f t="shared" si="80"/>
        <v>0</v>
      </c>
      <c r="K248" s="195" t="s">
        <v>19</v>
      </c>
      <c r="L248" s="40"/>
      <c r="M248" s="200" t="s">
        <v>19</v>
      </c>
      <c r="N248" s="201" t="s">
        <v>43</v>
      </c>
      <c r="O248" s="65"/>
      <c r="P248" s="202">
        <f t="shared" si="81"/>
        <v>0</v>
      </c>
      <c r="Q248" s="202">
        <v>0</v>
      </c>
      <c r="R248" s="202">
        <f t="shared" si="82"/>
        <v>0</v>
      </c>
      <c r="S248" s="202">
        <v>0</v>
      </c>
      <c r="T248" s="203">
        <f t="shared" si="83"/>
        <v>0</v>
      </c>
      <c r="U248" s="35"/>
      <c r="V248" s="35"/>
      <c r="W248" s="35"/>
      <c r="X248" s="35"/>
      <c r="Y248" s="35"/>
      <c r="Z248" s="35"/>
      <c r="AA248" s="35"/>
      <c r="AB248" s="35"/>
      <c r="AC248" s="35"/>
      <c r="AD248" s="35"/>
      <c r="AE248" s="35"/>
      <c r="AR248" s="204" t="s">
        <v>212</v>
      </c>
      <c r="AT248" s="204" t="s">
        <v>208</v>
      </c>
      <c r="AU248" s="204" t="s">
        <v>217</v>
      </c>
      <c r="AY248" s="18" t="s">
        <v>206</v>
      </c>
      <c r="BE248" s="205">
        <f t="shared" si="84"/>
        <v>0</v>
      </c>
      <c r="BF248" s="205">
        <f t="shared" si="85"/>
        <v>0</v>
      </c>
      <c r="BG248" s="205">
        <f t="shared" si="86"/>
        <v>0</v>
      </c>
      <c r="BH248" s="205">
        <f t="shared" si="87"/>
        <v>0</v>
      </c>
      <c r="BI248" s="205">
        <f t="shared" si="88"/>
        <v>0</v>
      </c>
      <c r="BJ248" s="18" t="s">
        <v>80</v>
      </c>
      <c r="BK248" s="205">
        <f t="shared" si="89"/>
        <v>0</v>
      </c>
      <c r="BL248" s="18" t="s">
        <v>212</v>
      </c>
      <c r="BM248" s="204" t="s">
        <v>2909</v>
      </c>
    </row>
    <row r="249" spans="1:65" s="2" customFormat="1" ht="16.5" customHeight="1">
      <c r="A249" s="35"/>
      <c r="B249" s="36"/>
      <c r="C249" s="193" t="s">
        <v>72</v>
      </c>
      <c r="D249" s="193" t="s">
        <v>208</v>
      </c>
      <c r="E249" s="194" t="s">
        <v>7227</v>
      </c>
      <c r="F249" s="195" t="s">
        <v>7228</v>
      </c>
      <c r="G249" s="196" t="s">
        <v>862</v>
      </c>
      <c r="H249" s="197">
        <v>1</v>
      </c>
      <c r="I249" s="198"/>
      <c r="J249" s="199">
        <f t="shared" si="80"/>
        <v>0</v>
      </c>
      <c r="K249" s="195" t="s">
        <v>19</v>
      </c>
      <c r="L249" s="40"/>
      <c r="M249" s="200" t="s">
        <v>19</v>
      </c>
      <c r="N249" s="201" t="s">
        <v>43</v>
      </c>
      <c r="O249" s="65"/>
      <c r="P249" s="202">
        <f t="shared" si="81"/>
        <v>0</v>
      </c>
      <c r="Q249" s="202">
        <v>0</v>
      </c>
      <c r="R249" s="202">
        <f t="shared" si="82"/>
        <v>0</v>
      </c>
      <c r="S249" s="202">
        <v>0</v>
      </c>
      <c r="T249" s="203">
        <f t="shared" si="83"/>
        <v>0</v>
      </c>
      <c r="U249" s="35"/>
      <c r="V249" s="35"/>
      <c r="W249" s="35"/>
      <c r="X249" s="35"/>
      <c r="Y249" s="35"/>
      <c r="Z249" s="35"/>
      <c r="AA249" s="35"/>
      <c r="AB249" s="35"/>
      <c r="AC249" s="35"/>
      <c r="AD249" s="35"/>
      <c r="AE249" s="35"/>
      <c r="AR249" s="204" t="s">
        <v>212</v>
      </c>
      <c r="AT249" s="204" t="s">
        <v>208</v>
      </c>
      <c r="AU249" s="204" t="s">
        <v>217</v>
      </c>
      <c r="AY249" s="18" t="s">
        <v>206</v>
      </c>
      <c r="BE249" s="205">
        <f t="shared" si="84"/>
        <v>0</v>
      </c>
      <c r="BF249" s="205">
        <f t="shared" si="85"/>
        <v>0</v>
      </c>
      <c r="BG249" s="205">
        <f t="shared" si="86"/>
        <v>0</v>
      </c>
      <c r="BH249" s="205">
        <f t="shared" si="87"/>
        <v>0</v>
      </c>
      <c r="BI249" s="205">
        <f t="shared" si="88"/>
        <v>0</v>
      </c>
      <c r="BJ249" s="18" t="s">
        <v>80</v>
      </c>
      <c r="BK249" s="205">
        <f t="shared" si="89"/>
        <v>0</v>
      </c>
      <c r="BL249" s="18" t="s">
        <v>212</v>
      </c>
      <c r="BM249" s="204" t="s">
        <v>2919</v>
      </c>
    </row>
    <row r="250" spans="1:65" s="2" customFormat="1" ht="16.5" customHeight="1">
      <c r="A250" s="35"/>
      <c r="B250" s="36"/>
      <c r="C250" s="193" t="s">
        <v>72</v>
      </c>
      <c r="D250" s="193" t="s">
        <v>208</v>
      </c>
      <c r="E250" s="194" t="s">
        <v>7247</v>
      </c>
      <c r="F250" s="195" t="s">
        <v>7245</v>
      </c>
      <c r="G250" s="196" t="s">
        <v>862</v>
      </c>
      <c r="H250" s="197">
        <v>1</v>
      </c>
      <c r="I250" s="198"/>
      <c r="J250" s="199">
        <f t="shared" si="80"/>
        <v>0</v>
      </c>
      <c r="K250" s="195" t="s">
        <v>19</v>
      </c>
      <c r="L250" s="40"/>
      <c r="M250" s="200" t="s">
        <v>19</v>
      </c>
      <c r="N250" s="201" t="s">
        <v>43</v>
      </c>
      <c r="O250" s="65"/>
      <c r="P250" s="202">
        <f t="shared" si="81"/>
        <v>0</v>
      </c>
      <c r="Q250" s="202">
        <v>0</v>
      </c>
      <c r="R250" s="202">
        <f t="shared" si="82"/>
        <v>0</v>
      </c>
      <c r="S250" s="202">
        <v>0</v>
      </c>
      <c r="T250" s="203">
        <f t="shared" si="83"/>
        <v>0</v>
      </c>
      <c r="U250" s="35"/>
      <c r="V250" s="35"/>
      <c r="W250" s="35"/>
      <c r="X250" s="35"/>
      <c r="Y250" s="35"/>
      <c r="Z250" s="35"/>
      <c r="AA250" s="35"/>
      <c r="AB250" s="35"/>
      <c r="AC250" s="35"/>
      <c r="AD250" s="35"/>
      <c r="AE250" s="35"/>
      <c r="AR250" s="204" t="s">
        <v>212</v>
      </c>
      <c r="AT250" s="204" t="s">
        <v>208</v>
      </c>
      <c r="AU250" s="204" t="s">
        <v>217</v>
      </c>
      <c r="AY250" s="18" t="s">
        <v>206</v>
      </c>
      <c r="BE250" s="205">
        <f t="shared" si="84"/>
        <v>0</v>
      </c>
      <c r="BF250" s="205">
        <f t="shared" si="85"/>
        <v>0</v>
      </c>
      <c r="BG250" s="205">
        <f t="shared" si="86"/>
        <v>0</v>
      </c>
      <c r="BH250" s="205">
        <f t="shared" si="87"/>
        <v>0</v>
      </c>
      <c r="BI250" s="205">
        <f t="shared" si="88"/>
        <v>0</v>
      </c>
      <c r="BJ250" s="18" t="s">
        <v>80</v>
      </c>
      <c r="BK250" s="205">
        <f t="shared" si="89"/>
        <v>0</v>
      </c>
      <c r="BL250" s="18" t="s">
        <v>212</v>
      </c>
      <c r="BM250" s="204" t="s">
        <v>2928</v>
      </c>
    </row>
    <row r="251" spans="1:65" s="2" customFormat="1" ht="16.5" customHeight="1">
      <c r="A251" s="35"/>
      <c r="B251" s="36"/>
      <c r="C251" s="193" t="s">
        <v>72</v>
      </c>
      <c r="D251" s="193" t="s">
        <v>208</v>
      </c>
      <c r="E251" s="194" t="s">
        <v>7225</v>
      </c>
      <c r="F251" s="195" t="s">
        <v>7226</v>
      </c>
      <c r="G251" s="196" t="s">
        <v>862</v>
      </c>
      <c r="H251" s="197">
        <v>3</v>
      </c>
      <c r="I251" s="198"/>
      <c r="J251" s="199">
        <f t="shared" si="80"/>
        <v>0</v>
      </c>
      <c r="K251" s="195" t="s">
        <v>19</v>
      </c>
      <c r="L251" s="40"/>
      <c r="M251" s="200" t="s">
        <v>19</v>
      </c>
      <c r="N251" s="201" t="s">
        <v>43</v>
      </c>
      <c r="O251" s="65"/>
      <c r="P251" s="202">
        <f t="shared" si="81"/>
        <v>0</v>
      </c>
      <c r="Q251" s="202">
        <v>0</v>
      </c>
      <c r="R251" s="202">
        <f t="shared" si="82"/>
        <v>0</v>
      </c>
      <c r="S251" s="202">
        <v>0</v>
      </c>
      <c r="T251" s="203">
        <f t="shared" si="83"/>
        <v>0</v>
      </c>
      <c r="U251" s="35"/>
      <c r="V251" s="35"/>
      <c r="W251" s="35"/>
      <c r="X251" s="35"/>
      <c r="Y251" s="35"/>
      <c r="Z251" s="35"/>
      <c r="AA251" s="35"/>
      <c r="AB251" s="35"/>
      <c r="AC251" s="35"/>
      <c r="AD251" s="35"/>
      <c r="AE251" s="35"/>
      <c r="AR251" s="204" t="s">
        <v>212</v>
      </c>
      <c r="AT251" s="204" t="s">
        <v>208</v>
      </c>
      <c r="AU251" s="204" t="s">
        <v>217</v>
      </c>
      <c r="AY251" s="18" t="s">
        <v>206</v>
      </c>
      <c r="BE251" s="205">
        <f t="shared" si="84"/>
        <v>0</v>
      </c>
      <c r="BF251" s="205">
        <f t="shared" si="85"/>
        <v>0</v>
      </c>
      <c r="BG251" s="205">
        <f t="shared" si="86"/>
        <v>0</v>
      </c>
      <c r="BH251" s="205">
        <f t="shared" si="87"/>
        <v>0</v>
      </c>
      <c r="BI251" s="205">
        <f t="shared" si="88"/>
        <v>0</v>
      </c>
      <c r="BJ251" s="18" t="s">
        <v>80</v>
      </c>
      <c r="BK251" s="205">
        <f t="shared" si="89"/>
        <v>0</v>
      </c>
      <c r="BL251" s="18" t="s">
        <v>212</v>
      </c>
      <c r="BM251" s="204" t="s">
        <v>2938</v>
      </c>
    </row>
    <row r="252" spans="1:65" s="2" customFormat="1" ht="16.5" customHeight="1">
      <c r="A252" s="35"/>
      <c r="B252" s="36"/>
      <c r="C252" s="193" t="s">
        <v>72</v>
      </c>
      <c r="D252" s="193" t="s">
        <v>208</v>
      </c>
      <c r="E252" s="194" t="s">
        <v>7229</v>
      </c>
      <c r="F252" s="195" t="s">
        <v>7230</v>
      </c>
      <c r="G252" s="196" t="s">
        <v>1545</v>
      </c>
      <c r="H252" s="197">
        <v>4</v>
      </c>
      <c r="I252" s="198"/>
      <c r="J252" s="199">
        <f t="shared" si="80"/>
        <v>0</v>
      </c>
      <c r="K252" s="195" t="s">
        <v>19</v>
      </c>
      <c r="L252" s="40"/>
      <c r="M252" s="200" t="s">
        <v>19</v>
      </c>
      <c r="N252" s="201" t="s">
        <v>43</v>
      </c>
      <c r="O252" s="65"/>
      <c r="P252" s="202">
        <f t="shared" si="81"/>
        <v>0</v>
      </c>
      <c r="Q252" s="202">
        <v>0</v>
      </c>
      <c r="R252" s="202">
        <f t="shared" si="82"/>
        <v>0</v>
      </c>
      <c r="S252" s="202">
        <v>0</v>
      </c>
      <c r="T252" s="203">
        <f t="shared" si="83"/>
        <v>0</v>
      </c>
      <c r="U252" s="35"/>
      <c r="V252" s="35"/>
      <c r="W252" s="35"/>
      <c r="X252" s="35"/>
      <c r="Y252" s="35"/>
      <c r="Z252" s="35"/>
      <c r="AA252" s="35"/>
      <c r="AB252" s="35"/>
      <c r="AC252" s="35"/>
      <c r="AD252" s="35"/>
      <c r="AE252" s="35"/>
      <c r="AR252" s="204" t="s">
        <v>212</v>
      </c>
      <c r="AT252" s="204" t="s">
        <v>208</v>
      </c>
      <c r="AU252" s="204" t="s">
        <v>217</v>
      </c>
      <c r="AY252" s="18" t="s">
        <v>206</v>
      </c>
      <c r="BE252" s="205">
        <f t="shared" si="84"/>
        <v>0</v>
      </c>
      <c r="BF252" s="205">
        <f t="shared" si="85"/>
        <v>0</v>
      </c>
      <c r="BG252" s="205">
        <f t="shared" si="86"/>
        <v>0</v>
      </c>
      <c r="BH252" s="205">
        <f t="shared" si="87"/>
        <v>0</v>
      </c>
      <c r="BI252" s="205">
        <f t="shared" si="88"/>
        <v>0</v>
      </c>
      <c r="BJ252" s="18" t="s">
        <v>80</v>
      </c>
      <c r="BK252" s="205">
        <f t="shared" si="89"/>
        <v>0</v>
      </c>
      <c r="BL252" s="18" t="s">
        <v>212</v>
      </c>
      <c r="BM252" s="204" t="s">
        <v>2950</v>
      </c>
    </row>
    <row r="253" spans="1:65" s="12" customFormat="1" ht="20.85" customHeight="1">
      <c r="B253" s="177"/>
      <c r="C253" s="178"/>
      <c r="D253" s="179" t="s">
        <v>71</v>
      </c>
      <c r="E253" s="191" t="s">
        <v>7258</v>
      </c>
      <c r="F253" s="191" t="s">
        <v>7259</v>
      </c>
      <c r="G253" s="178"/>
      <c r="H253" s="178"/>
      <c r="I253" s="181"/>
      <c r="J253" s="192">
        <f>BK253</f>
        <v>0</v>
      </c>
      <c r="K253" s="178"/>
      <c r="L253" s="183"/>
      <c r="M253" s="184"/>
      <c r="N253" s="185"/>
      <c r="O253" s="185"/>
      <c r="P253" s="186">
        <f>SUM(P254:P257)</f>
        <v>0</v>
      </c>
      <c r="Q253" s="185"/>
      <c r="R253" s="186">
        <f>SUM(R254:R257)</f>
        <v>0</v>
      </c>
      <c r="S253" s="185"/>
      <c r="T253" s="187">
        <f>SUM(T254:T257)</f>
        <v>0</v>
      </c>
      <c r="AR253" s="188" t="s">
        <v>80</v>
      </c>
      <c r="AT253" s="189" t="s">
        <v>71</v>
      </c>
      <c r="AU253" s="189" t="s">
        <v>82</v>
      </c>
      <c r="AY253" s="188" t="s">
        <v>206</v>
      </c>
      <c r="BK253" s="190">
        <f>SUM(BK254:BK257)</f>
        <v>0</v>
      </c>
    </row>
    <row r="254" spans="1:65" s="2" customFormat="1" ht="21.75" customHeight="1">
      <c r="A254" s="35"/>
      <c r="B254" s="36"/>
      <c r="C254" s="193" t="s">
        <v>72</v>
      </c>
      <c r="D254" s="193" t="s">
        <v>208</v>
      </c>
      <c r="E254" s="194" t="s">
        <v>7260</v>
      </c>
      <c r="F254" s="195" t="s">
        <v>7261</v>
      </c>
      <c r="G254" s="196" t="s">
        <v>862</v>
      </c>
      <c r="H254" s="197">
        <v>27</v>
      </c>
      <c r="I254" s="198"/>
      <c r="J254" s="199">
        <f>ROUND(I254*H254,2)</f>
        <v>0</v>
      </c>
      <c r="K254" s="195" t="s">
        <v>19</v>
      </c>
      <c r="L254" s="40"/>
      <c r="M254" s="200" t="s">
        <v>19</v>
      </c>
      <c r="N254" s="201" t="s">
        <v>43</v>
      </c>
      <c r="O254" s="65"/>
      <c r="P254" s="202">
        <f>O254*H254</f>
        <v>0</v>
      </c>
      <c r="Q254" s="202">
        <v>0</v>
      </c>
      <c r="R254" s="202">
        <f>Q254*H254</f>
        <v>0</v>
      </c>
      <c r="S254" s="202">
        <v>0</v>
      </c>
      <c r="T254" s="203">
        <f>S254*H254</f>
        <v>0</v>
      </c>
      <c r="U254" s="35"/>
      <c r="V254" s="35"/>
      <c r="W254" s="35"/>
      <c r="X254" s="35"/>
      <c r="Y254" s="35"/>
      <c r="Z254" s="35"/>
      <c r="AA254" s="35"/>
      <c r="AB254" s="35"/>
      <c r="AC254" s="35"/>
      <c r="AD254" s="35"/>
      <c r="AE254" s="35"/>
      <c r="AR254" s="204" t="s">
        <v>212</v>
      </c>
      <c r="AT254" s="204" t="s">
        <v>208</v>
      </c>
      <c r="AU254" s="204" t="s">
        <v>217</v>
      </c>
      <c r="AY254" s="18" t="s">
        <v>206</v>
      </c>
      <c r="BE254" s="205">
        <f>IF(N254="základní",J254,0)</f>
        <v>0</v>
      </c>
      <c r="BF254" s="205">
        <f>IF(N254="snížená",J254,0)</f>
        <v>0</v>
      </c>
      <c r="BG254" s="205">
        <f>IF(N254="zákl. přenesená",J254,0)</f>
        <v>0</v>
      </c>
      <c r="BH254" s="205">
        <f>IF(N254="sníž. přenesená",J254,0)</f>
        <v>0</v>
      </c>
      <c r="BI254" s="205">
        <f>IF(N254="nulová",J254,0)</f>
        <v>0</v>
      </c>
      <c r="BJ254" s="18" t="s">
        <v>80</v>
      </c>
      <c r="BK254" s="205">
        <f>ROUND(I254*H254,2)</f>
        <v>0</v>
      </c>
      <c r="BL254" s="18" t="s">
        <v>212</v>
      </c>
      <c r="BM254" s="204" t="s">
        <v>2961</v>
      </c>
    </row>
    <row r="255" spans="1:65" s="2" customFormat="1" ht="16.5" customHeight="1">
      <c r="A255" s="35"/>
      <c r="B255" s="36"/>
      <c r="C255" s="193" t="s">
        <v>72</v>
      </c>
      <c r="D255" s="193" t="s">
        <v>208</v>
      </c>
      <c r="E255" s="194" t="s">
        <v>7262</v>
      </c>
      <c r="F255" s="195" t="s">
        <v>7263</v>
      </c>
      <c r="G255" s="196" t="s">
        <v>862</v>
      </c>
      <c r="H255" s="197">
        <v>28</v>
      </c>
      <c r="I255" s="198"/>
      <c r="J255" s="199">
        <f>ROUND(I255*H255,2)</f>
        <v>0</v>
      </c>
      <c r="K255" s="195" t="s">
        <v>19</v>
      </c>
      <c r="L255" s="40"/>
      <c r="M255" s="200" t="s">
        <v>19</v>
      </c>
      <c r="N255" s="201" t="s">
        <v>43</v>
      </c>
      <c r="O255" s="65"/>
      <c r="P255" s="202">
        <f>O255*H255</f>
        <v>0</v>
      </c>
      <c r="Q255" s="202">
        <v>0</v>
      </c>
      <c r="R255" s="202">
        <f>Q255*H255</f>
        <v>0</v>
      </c>
      <c r="S255" s="202">
        <v>0</v>
      </c>
      <c r="T255" s="203">
        <f>S255*H255</f>
        <v>0</v>
      </c>
      <c r="U255" s="35"/>
      <c r="V255" s="35"/>
      <c r="W255" s="35"/>
      <c r="X255" s="35"/>
      <c r="Y255" s="35"/>
      <c r="Z255" s="35"/>
      <c r="AA255" s="35"/>
      <c r="AB255" s="35"/>
      <c r="AC255" s="35"/>
      <c r="AD255" s="35"/>
      <c r="AE255" s="35"/>
      <c r="AR255" s="204" t="s">
        <v>212</v>
      </c>
      <c r="AT255" s="204" t="s">
        <v>208</v>
      </c>
      <c r="AU255" s="204" t="s">
        <v>217</v>
      </c>
      <c r="AY255" s="18" t="s">
        <v>206</v>
      </c>
      <c r="BE255" s="205">
        <f>IF(N255="základní",J255,0)</f>
        <v>0</v>
      </c>
      <c r="BF255" s="205">
        <f>IF(N255="snížená",J255,0)</f>
        <v>0</v>
      </c>
      <c r="BG255" s="205">
        <f>IF(N255="zákl. přenesená",J255,0)</f>
        <v>0</v>
      </c>
      <c r="BH255" s="205">
        <f>IF(N255="sníž. přenesená",J255,0)</f>
        <v>0</v>
      </c>
      <c r="BI255" s="205">
        <f>IF(N255="nulová",J255,0)</f>
        <v>0</v>
      </c>
      <c r="BJ255" s="18" t="s">
        <v>80</v>
      </c>
      <c r="BK255" s="205">
        <f>ROUND(I255*H255,2)</f>
        <v>0</v>
      </c>
      <c r="BL255" s="18" t="s">
        <v>212</v>
      </c>
      <c r="BM255" s="204" t="s">
        <v>2972</v>
      </c>
    </row>
    <row r="256" spans="1:65" s="2" customFormat="1" ht="21.75" customHeight="1">
      <c r="A256" s="35"/>
      <c r="B256" s="36"/>
      <c r="C256" s="193" t="s">
        <v>72</v>
      </c>
      <c r="D256" s="193" t="s">
        <v>208</v>
      </c>
      <c r="E256" s="194" t="s">
        <v>7264</v>
      </c>
      <c r="F256" s="195" t="s">
        <v>7265</v>
      </c>
      <c r="G256" s="196" t="s">
        <v>862</v>
      </c>
      <c r="H256" s="197">
        <v>1</v>
      </c>
      <c r="I256" s="198"/>
      <c r="J256" s="199">
        <f>ROUND(I256*H256,2)</f>
        <v>0</v>
      </c>
      <c r="K256" s="195" t="s">
        <v>19</v>
      </c>
      <c r="L256" s="40"/>
      <c r="M256" s="200" t="s">
        <v>19</v>
      </c>
      <c r="N256" s="201" t="s">
        <v>43</v>
      </c>
      <c r="O256" s="65"/>
      <c r="P256" s="202">
        <f>O256*H256</f>
        <v>0</v>
      </c>
      <c r="Q256" s="202">
        <v>0</v>
      </c>
      <c r="R256" s="202">
        <f>Q256*H256</f>
        <v>0</v>
      </c>
      <c r="S256" s="202">
        <v>0</v>
      </c>
      <c r="T256" s="203">
        <f>S256*H256</f>
        <v>0</v>
      </c>
      <c r="U256" s="35"/>
      <c r="V256" s="35"/>
      <c r="W256" s="35"/>
      <c r="X256" s="35"/>
      <c r="Y256" s="35"/>
      <c r="Z256" s="35"/>
      <c r="AA256" s="35"/>
      <c r="AB256" s="35"/>
      <c r="AC256" s="35"/>
      <c r="AD256" s="35"/>
      <c r="AE256" s="35"/>
      <c r="AR256" s="204" t="s">
        <v>212</v>
      </c>
      <c r="AT256" s="204" t="s">
        <v>208</v>
      </c>
      <c r="AU256" s="204" t="s">
        <v>217</v>
      </c>
      <c r="AY256" s="18" t="s">
        <v>206</v>
      </c>
      <c r="BE256" s="205">
        <f>IF(N256="základní",J256,0)</f>
        <v>0</v>
      </c>
      <c r="BF256" s="205">
        <f>IF(N256="snížená",J256,0)</f>
        <v>0</v>
      </c>
      <c r="BG256" s="205">
        <f>IF(N256="zákl. přenesená",J256,0)</f>
        <v>0</v>
      </c>
      <c r="BH256" s="205">
        <f>IF(N256="sníž. přenesená",J256,0)</f>
        <v>0</v>
      </c>
      <c r="BI256" s="205">
        <f>IF(N256="nulová",J256,0)</f>
        <v>0</v>
      </c>
      <c r="BJ256" s="18" t="s">
        <v>80</v>
      </c>
      <c r="BK256" s="205">
        <f>ROUND(I256*H256,2)</f>
        <v>0</v>
      </c>
      <c r="BL256" s="18" t="s">
        <v>212</v>
      </c>
      <c r="BM256" s="204" t="s">
        <v>2983</v>
      </c>
    </row>
    <row r="257" spans="1:65" s="2" customFormat="1" ht="16.5" customHeight="1">
      <c r="A257" s="35"/>
      <c r="B257" s="36"/>
      <c r="C257" s="193" t="s">
        <v>72</v>
      </c>
      <c r="D257" s="193" t="s">
        <v>208</v>
      </c>
      <c r="E257" s="194" t="s">
        <v>7266</v>
      </c>
      <c r="F257" s="195" t="s">
        <v>7267</v>
      </c>
      <c r="G257" s="196" t="s">
        <v>1545</v>
      </c>
      <c r="H257" s="197">
        <v>8</v>
      </c>
      <c r="I257" s="198"/>
      <c r="J257" s="199">
        <f>ROUND(I257*H257,2)</f>
        <v>0</v>
      </c>
      <c r="K257" s="195" t="s">
        <v>19</v>
      </c>
      <c r="L257" s="40"/>
      <c r="M257" s="200" t="s">
        <v>19</v>
      </c>
      <c r="N257" s="201" t="s">
        <v>43</v>
      </c>
      <c r="O257" s="65"/>
      <c r="P257" s="202">
        <f>O257*H257</f>
        <v>0</v>
      </c>
      <c r="Q257" s="202">
        <v>0</v>
      </c>
      <c r="R257" s="202">
        <f>Q257*H257</f>
        <v>0</v>
      </c>
      <c r="S257" s="202">
        <v>0</v>
      </c>
      <c r="T257" s="203">
        <f>S257*H257</f>
        <v>0</v>
      </c>
      <c r="U257" s="35"/>
      <c r="V257" s="35"/>
      <c r="W257" s="35"/>
      <c r="X257" s="35"/>
      <c r="Y257" s="35"/>
      <c r="Z257" s="35"/>
      <c r="AA257" s="35"/>
      <c r="AB257" s="35"/>
      <c r="AC257" s="35"/>
      <c r="AD257" s="35"/>
      <c r="AE257" s="35"/>
      <c r="AR257" s="204" t="s">
        <v>212</v>
      </c>
      <c r="AT257" s="204" t="s">
        <v>208</v>
      </c>
      <c r="AU257" s="204" t="s">
        <v>217</v>
      </c>
      <c r="AY257" s="18" t="s">
        <v>206</v>
      </c>
      <c r="BE257" s="205">
        <f>IF(N257="základní",J257,0)</f>
        <v>0</v>
      </c>
      <c r="BF257" s="205">
        <f>IF(N257="snížená",J257,0)</f>
        <v>0</v>
      </c>
      <c r="BG257" s="205">
        <f>IF(N257="zákl. přenesená",J257,0)</f>
        <v>0</v>
      </c>
      <c r="BH257" s="205">
        <f>IF(N257="sníž. přenesená",J257,0)</f>
        <v>0</v>
      </c>
      <c r="BI257" s="205">
        <f>IF(N257="nulová",J257,0)</f>
        <v>0</v>
      </c>
      <c r="BJ257" s="18" t="s">
        <v>80</v>
      </c>
      <c r="BK257" s="205">
        <f>ROUND(I257*H257,2)</f>
        <v>0</v>
      </c>
      <c r="BL257" s="18" t="s">
        <v>212</v>
      </c>
      <c r="BM257" s="204" t="s">
        <v>2995</v>
      </c>
    </row>
    <row r="258" spans="1:65" s="12" customFormat="1" ht="20.85" customHeight="1">
      <c r="B258" s="177"/>
      <c r="C258" s="178"/>
      <c r="D258" s="179" t="s">
        <v>71</v>
      </c>
      <c r="E258" s="191" t="s">
        <v>7268</v>
      </c>
      <c r="F258" s="191" t="s">
        <v>7269</v>
      </c>
      <c r="G258" s="178"/>
      <c r="H258" s="178"/>
      <c r="I258" s="181"/>
      <c r="J258" s="192">
        <f>BK258</f>
        <v>0</v>
      </c>
      <c r="K258" s="178"/>
      <c r="L258" s="183"/>
      <c r="M258" s="184"/>
      <c r="N258" s="185"/>
      <c r="O258" s="185"/>
      <c r="P258" s="186">
        <f>SUM(P259:P291)</f>
        <v>0</v>
      </c>
      <c r="Q258" s="185"/>
      <c r="R258" s="186">
        <f>SUM(R259:R291)</f>
        <v>0</v>
      </c>
      <c r="S258" s="185"/>
      <c r="T258" s="187">
        <f>SUM(T259:T291)</f>
        <v>0</v>
      </c>
      <c r="AR258" s="188" t="s">
        <v>80</v>
      </c>
      <c r="AT258" s="189" t="s">
        <v>71</v>
      </c>
      <c r="AU258" s="189" t="s">
        <v>82</v>
      </c>
      <c r="AY258" s="188" t="s">
        <v>206</v>
      </c>
      <c r="BK258" s="190">
        <f>SUM(BK259:BK291)</f>
        <v>0</v>
      </c>
    </row>
    <row r="259" spans="1:65" s="2" customFormat="1" ht="16.5" customHeight="1">
      <c r="A259" s="35"/>
      <c r="B259" s="36"/>
      <c r="C259" s="193" t="s">
        <v>72</v>
      </c>
      <c r="D259" s="193" t="s">
        <v>208</v>
      </c>
      <c r="E259" s="194" t="s">
        <v>7270</v>
      </c>
      <c r="F259" s="195" t="s">
        <v>7271</v>
      </c>
      <c r="G259" s="196" t="s">
        <v>862</v>
      </c>
      <c r="H259" s="197">
        <v>103</v>
      </c>
      <c r="I259" s="198"/>
      <c r="J259" s="199">
        <f t="shared" ref="J259:J267" si="90">ROUND(I259*H259,2)</f>
        <v>0</v>
      </c>
      <c r="K259" s="195" t="s">
        <v>19</v>
      </c>
      <c r="L259" s="40"/>
      <c r="M259" s="200" t="s">
        <v>19</v>
      </c>
      <c r="N259" s="201" t="s">
        <v>43</v>
      </c>
      <c r="O259" s="65"/>
      <c r="P259" s="202">
        <f t="shared" ref="P259:P267" si="91">O259*H259</f>
        <v>0</v>
      </c>
      <c r="Q259" s="202">
        <v>0</v>
      </c>
      <c r="R259" s="202">
        <f t="shared" ref="R259:R267" si="92">Q259*H259</f>
        <v>0</v>
      </c>
      <c r="S259" s="202">
        <v>0</v>
      </c>
      <c r="T259" s="203">
        <f t="shared" ref="T259:T267" si="93">S259*H259</f>
        <v>0</v>
      </c>
      <c r="U259" s="35"/>
      <c r="V259" s="35"/>
      <c r="W259" s="35"/>
      <c r="X259" s="35"/>
      <c r="Y259" s="35"/>
      <c r="Z259" s="35"/>
      <c r="AA259" s="35"/>
      <c r="AB259" s="35"/>
      <c r="AC259" s="35"/>
      <c r="AD259" s="35"/>
      <c r="AE259" s="35"/>
      <c r="AR259" s="204" t="s">
        <v>212</v>
      </c>
      <c r="AT259" s="204" t="s">
        <v>208</v>
      </c>
      <c r="AU259" s="204" t="s">
        <v>217</v>
      </c>
      <c r="AY259" s="18" t="s">
        <v>206</v>
      </c>
      <c r="BE259" s="205">
        <f t="shared" ref="BE259:BE267" si="94">IF(N259="základní",J259,0)</f>
        <v>0</v>
      </c>
      <c r="BF259" s="205">
        <f t="shared" ref="BF259:BF267" si="95">IF(N259="snížená",J259,0)</f>
        <v>0</v>
      </c>
      <c r="BG259" s="205">
        <f t="shared" ref="BG259:BG267" si="96">IF(N259="zákl. přenesená",J259,0)</f>
        <v>0</v>
      </c>
      <c r="BH259" s="205">
        <f t="shared" ref="BH259:BH267" si="97">IF(N259="sníž. přenesená",J259,0)</f>
        <v>0</v>
      </c>
      <c r="BI259" s="205">
        <f t="shared" ref="BI259:BI267" si="98">IF(N259="nulová",J259,0)</f>
        <v>0</v>
      </c>
      <c r="BJ259" s="18" t="s">
        <v>80</v>
      </c>
      <c r="BK259" s="205">
        <f t="shared" ref="BK259:BK267" si="99">ROUND(I259*H259,2)</f>
        <v>0</v>
      </c>
      <c r="BL259" s="18" t="s">
        <v>212</v>
      </c>
      <c r="BM259" s="204" t="s">
        <v>3003</v>
      </c>
    </row>
    <row r="260" spans="1:65" s="2" customFormat="1" ht="16.5" customHeight="1">
      <c r="A260" s="35"/>
      <c r="B260" s="36"/>
      <c r="C260" s="193" t="s">
        <v>72</v>
      </c>
      <c r="D260" s="193" t="s">
        <v>208</v>
      </c>
      <c r="E260" s="194" t="s">
        <v>7272</v>
      </c>
      <c r="F260" s="195" t="s">
        <v>7273</v>
      </c>
      <c r="G260" s="196" t="s">
        <v>862</v>
      </c>
      <c r="H260" s="197">
        <v>16</v>
      </c>
      <c r="I260" s="198"/>
      <c r="J260" s="199">
        <f t="shared" si="90"/>
        <v>0</v>
      </c>
      <c r="K260" s="195" t="s">
        <v>19</v>
      </c>
      <c r="L260" s="40"/>
      <c r="M260" s="200" t="s">
        <v>19</v>
      </c>
      <c r="N260" s="201" t="s">
        <v>43</v>
      </c>
      <c r="O260" s="65"/>
      <c r="P260" s="202">
        <f t="shared" si="91"/>
        <v>0</v>
      </c>
      <c r="Q260" s="202">
        <v>0</v>
      </c>
      <c r="R260" s="202">
        <f t="shared" si="92"/>
        <v>0</v>
      </c>
      <c r="S260" s="202">
        <v>0</v>
      </c>
      <c r="T260" s="203">
        <f t="shared" si="93"/>
        <v>0</v>
      </c>
      <c r="U260" s="35"/>
      <c r="V260" s="35"/>
      <c r="W260" s="35"/>
      <c r="X260" s="35"/>
      <c r="Y260" s="35"/>
      <c r="Z260" s="35"/>
      <c r="AA260" s="35"/>
      <c r="AB260" s="35"/>
      <c r="AC260" s="35"/>
      <c r="AD260" s="35"/>
      <c r="AE260" s="35"/>
      <c r="AR260" s="204" t="s">
        <v>212</v>
      </c>
      <c r="AT260" s="204" t="s">
        <v>208</v>
      </c>
      <c r="AU260" s="204" t="s">
        <v>217</v>
      </c>
      <c r="AY260" s="18" t="s">
        <v>206</v>
      </c>
      <c r="BE260" s="205">
        <f t="shared" si="94"/>
        <v>0</v>
      </c>
      <c r="BF260" s="205">
        <f t="shared" si="95"/>
        <v>0</v>
      </c>
      <c r="BG260" s="205">
        <f t="shared" si="96"/>
        <v>0</v>
      </c>
      <c r="BH260" s="205">
        <f t="shared" si="97"/>
        <v>0</v>
      </c>
      <c r="BI260" s="205">
        <f t="shared" si="98"/>
        <v>0</v>
      </c>
      <c r="BJ260" s="18" t="s">
        <v>80</v>
      </c>
      <c r="BK260" s="205">
        <f t="shared" si="99"/>
        <v>0</v>
      </c>
      <c r="BL260" s="18" t="s">
        <v>212</v>
      </c>
      <c r="BM260" s="204" t="s">
        <v>3015</v>
      </c>
    </row>
    <row r="261" spans="1:65" s="2" customFormat="1" ht="16.5" customHeight="1">
      <c r="A261" s="35"/>
      <c r="B261" s="36"/>
      <c r="C261" s="193" t="s">
        <v>72</v>
      </c>
      <c r="D261" s="193" t="s">
        <v>208</v>
      </c>
      <c r="E261" s="194" t="s">
        <v>7274</v>
      </c>
      <c r="F261" s="195" t="s">
        <v>7275</v>
      </c>
      <c r="G261" s="196" t="s">
        <v>862</v>
      </c>
      <c r="H261" s="197">
        <v>62</v>
      </c>
      <c r="I261" s="198"/>
      <c r="J261" s="199">
        <f t="shared" si="90"/>
        <v>0</v>
      </c>
      <c r="K261" s="195" t="s">
        <v>19</v>
      </c>
      <c r="L261" s="40"/>
      <c r="M261" s="200" t="s">
        <v>19</v>
      </c>
      <c r="N261" s="201" t="s">
        <v>43</v>
      </c>
      <c r="O261" s="65"/>
      <c r="P261" s="202">
        <f t="shared" si="91"/>
        <v>0</v>
      </c>
      <c r="Q261" s="202">
        <v>0</v>
      </c>
      <c r="R261" s="202">
        <f t="shared" si="92"/>
        <v>0</v>
      </c>
      <c r="S261" s="202">
        <v>0</v>
      </c>
      <c r="T261" s="203">
        <f t="shared" si="93"/>
        <v>0</v>
      </c>
      <c r="U261" s="35"/>
      <c r="V261" s="35"/>
      <c r="W261" s="35"/>
      <c r="X261" s="35"/>
      <c r="Y261" s="35"/>
      <c r="Z261" s="35"/>
      <c r="AA261" s="35"/>
      <c r="AB261" s="35"/>
      <c r="AC261" s="35"/>
      <c r="AD261" s="35"/>
      <c r="AE261" s="35"/>
      <c r="AR261" s="204" t="s">
        <v>212</v>
      </c>
      <c r="AT261" s="204" t="s">
        <v>208</v>
      </c>
      <c r="AU261" s="204" t="s">
        <v>217</v>
      </c>
      <c r="AY261" s="18" t="s">
        <v>206</v>
      </c>
      <c r="BE261" s="205">
        <f t="shared" si="94"/>
        <v>0</v>
      </c>
      <c r="BF261" s="205">
        <f t="shared" si="95"/>
        <v>0</v>
      </c>
      <c r="BG261" s="205">
        <f t="shared" si="96"/>
        <v>0</v>
      </c>
      <c r="BH261" s="205">
        <f t="shared" si="97"/>
        <v>0</v>
      </c>
      <c r="BI261" s="205">
        <f t="shared" si="98"/>
        <v>0</v>
      </c>
      <c r="BJ261" s="18" t="s">
        <v>80</v>
      </c>
      <c r="BK261" s="205">
        <f t="shared" si="99"/>
        <v>0</v>
      </c>
      <c r="BL261" s="18" t="s">
        <v>212</v>
      </c>
      <c r="BM261" s="204" t="s">
        <v>3034</v>
      </c>
    </row>
    <row r="262" spans="1:65" s="2" customFormat="1" ht="16.5" customHeight="1">
      <c r="A262" s="35"/>
      <c r="B262" s="36"/>
      <c r="C262" s="193" t="s">
        <v>72</v>
      </c>
      <c r="D262" s="193" t="s">
        <v>208</v>
      </c>
      <c r="E262" s="194" t="s">
        <v>7276</v>
      </c>
      <c r="F262" s="195" t="s">
        <v>7277</v>
      </c>
      <c r="G262" s="196" t="s">
        <v>862</v>
      </c>
      <c r="H262" s="197">
        <v>30</v>
      </c>
      <c r="I262" s="198"/>
      <c r="J262" s="199">
        <f t="shared" si="90"/>
        <v>0</v>
      </c>
      <c r="K262" s="195" t="s">
        <v>19</v>
      </c>
      <c r="L262" s="40"/>
      <c r="M262" s="200" t="s">
        <v>19</v>
      </c>
      <c r="N262" s="201" t="s">
        <v>43</v>
      </c>
      <c r="O262" s="65"/>
      <c r="P262" s="202">
        <f t="shared" si="91"/>
        <v>0</v>
      </c>
      <c r="Q262" s="202">
        <v>0</v>
      </c>
      <c r="R262" s="202">
        <f t="shared" si="92"/>
        <v>0</v>
      </c>
      <c r="S262" s="202">
        <v>0</v>
      </c>
      <c r="T262" s="203">
        <f t="shared" si="93"/>
        <v>0</v>
      </c>
      <c r="U262" s="35"/>
      <c r="V262" s="35"/>
      <c r="W262" s="35"/>
      <c r="X262" s="35"/>
      <c r="Y262" s="35"/>
      <c r="Z262" s="35"/>
      <c r="AA262" s="35"/>
      <c r="AB262" s="35"/>
      <c r="AC262" s="35"/>
      <c r="AD262" s="35"/>
      <c r="AE262" s="35"/>
      <c r="AR262" s="204" t="s">
        <v>212</v>
      </c>
      <c r="AT262" s="204" t="s">
        <v>208</v>
      </c>
      <c r="AU262" s="204" t="s">
        <v>217</v>
      </c>
      <c r="AY262" s="18" t="s">
        <v>206</v>
      </c>
      <c r="BE262" s="205">
        <f t="shared" si="94"/>
        <v>0</v>
      </c>
      <c r="BF262" s="205">
        <f t="shared" si="95"/>
        <v>0</v>
      </c>
      <c r="BG262" s="205">
        <f t="shared" si="96"/>
        <v>0</v>
      </c>
      <c r="BH262" s="205">
        <f t="shared" si="97"/>
        <v>0</v>
      </c>
      <c r="BI262" s="205">
        <f t="shared" si="98"/>
        <v>0</v>
      </c>
      <c r="BJ262" s="18" t="s">
        <v>80</v>
      </c>
      <c r="BK262" s="205">
        <f t="shared" si="99"/>
        <v>0</v>
      </c>
      <c r="BL262" s="18" t="s">
        <v>212</v>
      </c>
      <c r="BM262" s="204" t="s">
        <v>3045</v>
      </c>
    </row>
    <row r="263" spans="1:65" s="2" customFormat="1" ht="16.5" customHeight="1">
      <c r="A263" s="35"/>
      <c r="B263" s="36"/>
      <c r="C263" s="193" t="s">
        <v>72</v>
      </c>
      <c r="D263" s="193" t="s">
        <v>208</v>
      </c>
      <c r="E263" s="194" t="s">
        <v>7278</v>
      </c>
      <c r="F263" s="195" t="s">
        <v>7279</v>
      </c>
      <c r="G263" s="196" t="s">
        <v>862</v>
      </c>
      <c r="H263" s="197">
        <v>8</v>
      </c>
      <c r="I263" s="198"/>
      <c r="J263" s="199">
        <f t="shared" si="90"/>
        <v>0</v>
      </c>
      <c r="K263" s="195" t="s">
        <v>19</v>
      </c>
      <c r="L263" s="40"/>
      <c r="M263" s="200" t="s">
        <v>19</v>
      </c>
      <c r="N263" s="201" t="s">
        <v>43</v>
      </c>
      <c r="O263" s="65"/>
      <c r="P263" s="202">
        <f t="shared" si="91"/>
        <v>0</v>
      </c>
      <c r="Q263" s="202">
        <v>0</v>
      </c>
      <c r="R263" s="202">
        <f t="shared" si="92"/>
        <v>0</v>
      </c>
      <c r="S263" s="202">
        <v>0</v>
      </c>
      <c r="T263" s="203">
        <f t="shared" si="93"/>
        <v>0</v>
      </c>
      <c r="U263" s="35"/>
      <c r="V263" s="35"/>
      <c r="W263" s="35"/>
      <c r="X263" s="35"/>
      <c r="Y263" s="35"/>
      <c r="Z263" s="35"/>
      <c r="AA263" s="35"/>
      <c r="AB263" s="35"/>
      <c r="AC263" s="35"/>
      <c r="AD263" s="35"/>
      <c r="AE263" s="35"/>
      <c r="AR263" s="204" t="s">
        <v>212</v>
      </c>
      <c r="AT263" s="204" t="s">
        <v>208</v>
      </c>
      <c r="AU263" s="204" t="s">
        <v>217</v>
      </c>
      <c r="AY263" s="18" t="s">
        <v>206</v>
      </c>
      <c r="BE263" s="205">
        <f t="shared" si="94"/>
        <v>0</v>
      </c>
      <c r="BF263" s="205">
        <f t="shared" si="95"/>
        <v>0</v>
      </c>
      <c r="BG263" s="205">
        <f t="shared" si="96"/>
        <v>0</v>
      </c>
      <c r="BH263" s="205">
        <f t="shared" si="97"/>
        <v>0</v>
      </c>
      <c r="BI263" s="205">
        <f t="shared" si="98"/>
        <v>0</v>
      </c>
      <c r="BJ263" s="18" t="s">
        <v>80</v>
      </c>
      <c r="BK263" s="205">
        <f t="shared" si="99"/>
        <v>0</v>
      </c>
      <c r="BL263" s="18" t="s">
        <v>212</v>
      </c>
      <c r="BM263" s="204" t="s">
        <v>3058</v>
      </c>
    </row>
    <row r="264" spans="1:65" s="2" customFormat="1" ht="16.5" customHeight="1">
      <c r="A264" s="35"/>
      <c r="B264" s="36"/>
      <c r="C264" s="193" t="s">
        <v>72</v>
      </c>
      <c r="D264" s="193" t="s">
        <v>208</v>
      </c>
      <c r="E264" s="194" t="s">
        <v>7159</v>
      </c>
      <c r="F264" s="195" t="s">
        <v>7160</v>
      </c>
      <c r="G264" s="196" t="s">
        <v>862</v>
      </c>
      <c r="H264" s="197">
        <v>165</v>
      </c>
      <c r="I264" s="198"/>
      <c r="J264" s="199">
        <f t="shared" si="90"/>
        <v>0</v>
      </c>
      <c r="K264" s="195" t="s">
        <v>19</v>
      </c>
      <c r="L264" s="40"/>
      <c r="M264" s="200" t="s">
        <v>19</v>
      </c>
      <c r="N264" s="201" t="s">
        <v>43</v>
      </c>
      <c r="O264" s="65"/>
      <c r="P264" s="202">
        <f t="shared" si="91"/>
        <v>0</v>
      </c>
      <c r="Q264" s="202">
        <v>0</v>
      </c>
      <c r="R264" s="202">
        <f t="shared" si="92"/>
        <v>0</v>
      </c>
      <c r="S264" s="202">
        <v>0</v>
      </c>
      <c r="T264" s="203">
        <f t="shared" si="93"/>
        <v>0</v>
      </c>
      <c r="U264" s="35"/>
      <c r="V264" s="35"/>
      <c r="W264" s="35"/>
      <c r="X264" s="35"/>
      <c r="Y264" s="35"/>
      <c r="Z264" s="35"/>
      <c r="AA264" s="35"/>
      <c r="AB264" s="35"/>
      <c r="AC264" s="35"/>
      <c r="AD264" s="35"/>
      <c r="AE264" s="35"/>
      <c r="AR264" s="204" t="s">
        <v>212</v>
      </c>
      <c r="AT264" s="204" t="s">
        <v>208</v>
      </c>
      <c r="AU264" s="204" t="s">
        <v>217</v>
      </c>
      <c r="AY264" s="18" t="s">
        <v>206</v>
      </c>
      <c r="BE264" s="205">
        <f t="shared" si="94"/>
        <v>0</v>
      </c>
      <c r="BF264" s="205">
        <f t="shared" si="95"/>
        <v>0</v>
      </c>
      <c r="BG264" s="205">
        <f t="shared" si="96"/>
        <v>0</v>
      </c>
      <c r="BH264" s="205">
        <f t="shared" si="97"/>
        <v>0</v>
      </c>
      <c r="BI264" s="205">
        <f t="shared" si="98"/>
        <v>0</v>
      </c>
      <c r="BJ264" s="18" t="s">
        <v>80</v>
      </c>
      <c r="BK264" s="205">
        <f t="shared" si="99"/>
        <v>0</v>
      </c>
      <c r="BL264" s="18" t="s">
        <v>212</v>
      </c>
      <c r="BM264" s="204" t="s">
        <v>3069</v>
      </c>
    </row>
    <row r="265" spans="1:65" s="2" customFormat="1" ht="16.5" customHeight="1">
      <c r="A265" s="35"/>
      <c r="B265" s="36"/>
      <c r="C265" s="193" t="s">
        <v>72</v>
      </c>
      <c r="D265" s="193" t="s">
        <v>208</v>
      </c>
      <c r="E265" s="194" t="s">
        <v>7280</v>
      </c>
      <c r="F265" s="195" t="s">
        <v>7281</v>
      </c>
      <c r="G265" s="196" t="s">
        <v>862</v>
      </c>
      <c r="H265" s="197">
        <v>16</v>
      </c>
      <c r="I265" s="198"/>
      <c r="J265" s="199">
        <f t="shared" si="90"/>
        <v>0</v>
      </c>
      <c r="K265" s="195" t="s">
        <v>19</v>
      </c>
      <c r="L265" s="40"/>
      <c r="M265" s="200" t="s">
        <v>19</v>
      </c>
      <c r="N265" s="201" t="s">
        <v>43</v>
      </c>
      <c r="O265" s="65"/>
      <c r="P265" s="202">
        <f t="shared" si="91"/>
        <v>0</v>
      </c>
      <c r="Q265" s="202">
        <v>0</v>
      </c>
      <c r="R265" s="202">
        <f t="shared" si="92"/>
        <v>0</v>
      </c>
      <c r="S265" s="202">
        <v>0</v>
      </c>
      <c r="T265" s="203">
        <f t="shared" si="93"/>
        <v>0</v>
      </c>
      <c r="U265" s="35"/>
      <c r="V265" s="35"/>
      <c r="W265" s="35"/>
      <c r="X265" s="35"/>
      <c r="Y265" s="35"/>
      <c r="Z265" s="35"/>
      <c r="AA265" s="35"/>
      <c r="AB265" s="35"/>
      <c r="AC265" s="35"/>
      <c r="AD265" s="35"/>
      <c r="AE265" s="35"/>
      <c r="AR265" s="204" t="s">
        <v>212</v>
      </c>
      <c r="AT265" s="204" t="s">
        <v>208</v>
      </c>
      <c r="AU265" s="204" t="s">
        <v>217</v>
      </c>
      <c r="AY265" s="18" t="s">
        <v>206</v>
      </c>
      <c r="BE265" s="205">
        <f t="shared" si="94"/>
        <v>0</v>
      </c>
      <c r="BF265" s="205">
        <f t="shared" si="95"/>
        <v>0</v>
      </c>
      <c r="BG265" s="205">
        <f t="shared" si="96"/>
        <v>0</v>
      </c>
      <c r="BH265" s="205">
        <f t="shared" si="97"/>
        <v>0</v>
      </c>
      <c r="BI265" s="205">
        <f t="shared" si="98"/>
        <v>0</v>
      </c>
      <c r="BJ265" s="18" t="s">
        <v>80</v>
      </c>
      <c r="BK265" s="205">
        <f t="shared" si="99"/>
        <v>0</v>
      </c>
      <c r="BL265" s="18" t="s">
        <v>212</v>
      </c>
      <c r="BM265" s="204" t="s">
        <v>3079</v>
      </c>
    </row>
    <row r="266" spans="1:65" s="2" customFormat="1" ht="16.5" customHeight="1">
      <c r="A266" s="35"/>
      <c r="B266" s="36"/>
      <c r="C266" s="193" t="s">
        <v>72</v>
      </c>
      <c r="D266" s="193" t="s">
        <v>208</v>
      </c>
      <c r="E266" s="194" t="s">
        <v>7282</v>
      </c>
      <c r="F266" s="195" t="s">
        <v>7283</v>
      </c>
      <c r="G266" s="196" t="s">
        <v>862</v>
      </c>
      <c r="H266" s="197">
        <v>30</v>
      </c>
      <c r="I266" s="198"/>
      <c r="J266" s="199">
        <f t="shared" si="90"/>
        <v>0</v>
      </c>
      <c r="K266" s="195" t="s">
        <v>19</v>
      </c>
      <c r="L266" s="40"/>
      <c r="M266" s="200" t="s">
        <v>19</v>
      </c>
      <c r="N266" s="201" t="s">
        <v>43</v>
      </c>
      <c r="O266" s="65"/>
      <c r="P266" s="202">
        <f t="shared" si="91"/>
        <v>0</v>
      </c>
      <c r="Q266" s="202">
        <v>0</v>
      </c>
      <c r="R266" s="202">
        <f t="shared" si="92"/>
        <v>0</v>
      </c>
      <c r="S266" s="202">
        <v>0</v>
      </c>
      <c r="T266" s="203">
        <f t="shared" si="93"/>
        <v>0</v>
      </c>
      <c r="U266" s="35"/>
      <c r="V266" s="35"/>
      <c r="W266" s="35"/>
      <c r="X266" s="35"/>
      <c r="Y266" s="35"/>
      <c r="Z266" s="35"/>
      <c r="AA266" s="35"/>
      <c r="AB266" s="35"/>
      <c r="AC266" s="35"/>
      <c r="AD266" s="35"/>
      <c r="AE266" s="35"/>
      <c r="AR266" s="204" t="s">
        <v>212</v>
      </c>
      <c r="AT266" s="204" t="s">
        <v>208</v>
      </c>
      <c r="AU266" s="204" t="s">
        <v>217</v>
      </c>
      <c r="AY266" s="18" t="s">
        <v>206</v>
      </c>
      <c r="BE266" s="205">
        <f t="shared" si="94"/>
        <v>0</v>
      </c>
      <c r="BF266" s="205">
        <f t="shared" si="95"/>
        <v>0</v>
      </c>
      <c r="BG266" s="205">
        <f t="shared" si="96"/>
        <v>0</v>
      </c>
      <c r="BH266" s="205">
        <f t="shared" si="97"/>
        <v>0</v>
      </c>
      <c r="BI266" s="205">
        <f t="shared" si="98"/>
        <v>0</v>
      </c>
      <c r="BJ266" s="18" t="s">
        <v>80</v>
      </c>
      <c r="BK266" s="205">
        <f t="shared" si="99"/>
        <v>0</v>
      </c>
      <c r="BL266" s="18" t="s">
        <v>212</v>
      </c>
      <c r="BM266" s="204" t="s">
        <v>3090</v>
      </c>
    </row>
    <row r="267" spans="1:65" s="2" customFormat="1" ht="16.5" customHeight="1">
      <c r="A267" s="35"/>
      <c r="B267" s="36"/>
      <c r="C267" s="193" t="s">
        <v>72</v>
      </c>
      <c r="D267" s="193" t="s">
        <v>208</v>
      </c>
      <c r="E267" s="194" t="s">
        <v>7284</v>
      </c>
      <c r="F267" s="195" t="s">
        <v>7285</v>
      </c>
      <c r="G267" s="196" t="s">
        <v>862</v>
      </c>
      <c r="H267" s="197">
        <v>32</v>
      </c>
      <c r="I267" s="198"/>
      <c r="J267" s="199">
        <f t="shared" si="90"/>
        <v>0</v>
      </c>
      <c r="K267" s="195" t="s">
        <v>19</v>
      </c>
      <c r="L267" s="40"/>
      <c r="M267" s="200" t="s">
        <v>19</v>
      </c>
      <c r="N267" s="201" t="s">
        <v>43</v>
      </c>
      <c r="O267" s="65"/>
      <c r="P267" s="202">
        <f t="shared" si="91"/>
        <v>0</v>
      </c>
      <c r="Q267" s="202">
        <v>0</v>
      </c>
      <c r="R267" s="202">
        <f t="shared" si="92"/>
        <v>0</v>
      </c>
      <c r="S267" s="202">
        <v>0</v>
      </c>
      <c r="T267" s="203">
        <f t="shared" si="93"/>
        <v>0</v>
      </c>
      <c r="U267" s="35"/>
      <c r="V267" s="35"/>
      <c r="W267" s="35"/>
      <c r="X267" s="35"/>
      <c r="Y267" s="35"/>
      <c r="Z267" s="35"/>
      <c r="AA267" s="35"/>
      <c r="AB267" s="35"/>
      <c r="AC267" s="35"/>
      <c r="AD267" s="35"/>
      <c r="AE267" s="35"/>
      <c r="AR267" s="204" t="s">
        <v>212</v>
      </c>
      <c r="AT267" s="204" t="s">
        <v>208</v>
      </c>
      <c r="AU267" s="204" t="s">
        <v>217</v>
      </c>
      <c r="AY267" s="18" t="s">
        <v>206</v>
      </c>
      <c r="BE267" s="205">
        <f t="shared" si="94"/>
        <v>0</v>
      </c>
      <c r="BF267" s="205">
        <f t="shared" si="95"/>
        <v>0</v>
      </c>
      <c r="BG267" s="205">
        <f t="shared" si="96"/>
        <v>0</v>
      </c>
      <c r="BH267" s="205">
        <f t="shared" si="97"/>
        <v>0</v>
      </c>
      <c r="BI267" s="205">
        <f t="shared" si="98"/>
        <v>0</v>
      </c>
      <c r="BJ267" s="18" t="s">
        <v>80</v>
      </c>
      <c r="BK267" s="205">
        <f t="shared" si="99"/>
        <v>0</v>
      </c>
      <c r="BL267" s="18" t="s">
        <v>212</v>
      </c>
      <c r="BM267" s="204" t="s">
        <v>3100</v>
      </c>
    </row>
    <row r="268" spans="1:65" s="2" customFormat="1" ht="19.5">
      <c r="A268" s="35"/>
      <c r="B268" s="36"/>
      <c r="C268" s="37"/>
      <c r="D268" s="208" t="s">
        <v>1104</v>
      </c>
      <c r="E268" s="37"/>
      <c r="F268" s="221" t="s">
        <v>7286</v>
      </c>
      <c r="G268" s="37"/>
      <c r="H268" s="37"/>
      <c r="I268" s="116"/>
      <c r="J268" s="37"/>
      <c r="K268" s="37"/>
      <c r="L268" s="40"/>
      <c r="M268" s="222"/>
      <c r="N268" s="223"/>
      <c r="O268" s="65"/>
      <c r="P268" s="65"/>
      <c r="Q268" s="65"/>
      <c r="R268" s="65"/>
      <c r="S268" s="65"/>
      <c r="T268" s="66"/>
      <c r="U268" s="35"/>
      <c r="V268" s="35"/>
      <c r="W268" s="35"/>
      <c r="X268" s="35"/>
      <c r="Y268" s="35"/>
      <c r="Z268" s="35"/>
      <c r="AA268" s="35"/>
      <c r="AB268" s="35"/>
      <c r="AC268" s="35"/>
      <c r="AD268" s="35"/>
      <c r="AE268" s="35"/>
      <c r="AT268" s="18" t="s">
        <v>1104</v>
      </c>
      <c r="AU268" s="18" t="s">
        <v>217</v>
      </c>
    </row>
    <row r="269" spans="1:65" s="2" customFormat="1" ht="16.5" customHeight="1">
      <c r="A269" s="35"/>
      <c r="B269" s="36"/>
      <c r="C269" s="193" t="s">
        <v>72</v>
      </c>
      <c r="D269" s="193" t="s">
        <v>208</v>
      </c>
      <c r="E269" s="194" t="s">
        <v>7287</v>
      </c>
      <c r="F269" s="195" t="s">
        <v>7288</v>
      </c>
      <c r="G269" s="196" t="s">
        <v>220</v>
      </c>
      <c r="H269" s="197">
        <v>220</v>
      </c>
      <c r="I269" s="198"/>
      <c r="J269" s="199">
        <f>ROUND(I269*H269,2)</f>
        <v>0</v>
      </c>
      <c r="K269" s="195" t="s">
        <v>19</v>
      </c>
      <c r="L269" s="40"/>
      <c r="M269" s="200" t="s">
        <v>19</v>
      </c>
      <c r="N269" s="201" t="s">
        <v>43</v>
      </c>
      <c r="O269" s="65"/>
      <c r="P269" s="202">
        <f>O269*H269</f>
        <v>0</v>
      </c>
      <c r="Q269" s="202">
        <v>0</v>
      </c>
      <c r="R269" s="202">
        <f>Q269*H269</f>
        <v>0</v>
      </c>
      <c r="S269" s="202">
        <v>0</v>
      </c>
      <c r="T269" s="203">
        <f>S269*H269</f>
        <v>0</v>
      </c>
      <c r="U269" s="35"/>
      <c r="V269" s="35"/>
      <c r="W269" s="35"/>
      <c r="X269" s="35"/>
      <c r="Y269" s="35"/>
      <c r="Z269" s="35"/>
      <c r="AA269" s="35"/>
      <c r="AB269" s="35"/>
      <c r="AC269" s="35"/>
      <c r="AD269" s="35"/>
      <c r="AE269" s="35"/>
      <c r="AR269" s="204" t="s">
        <v>212</v>
      </c>
      <c r="AT269" s="204" t="s">
        <v>208</v>
      </c>
      <c r="AU269" s="204" t="s">
        <v>217</v>
      </c>
      <c r="AY269" s="18" t="s">
        <v>206</v>
      </c>
      <c r="BE269" s="205">
        <f>IF(N269="základní",J269,0)</f>
        <v>0</v>
      </c>
      <c r="BF269" s="205">
        <f>IF(N269="snížená",J269,0)</f>
        <v>0</v>
      </c>
      <c r="BG269" s="205">
        <f>IF(N269="zákl. přenesená",J269,0)</f>
        <v>0</v>
      </c>
      <c r="BH269" s="205">
        <f>IF(N269="sníž. přenesená",J269,0)</f>
        <v>0</v>
      </c>
      <c r="BI269" s="205">
        <f>IF(N269="nulová",J269,0)</f>
        <v>0</v>
      </c>
      <c r="BJ269" s="18" t="s">
        <v>80</v>
      </c>
      <c r="BK269" s="205">
        <f>ROUND(I269*H269,2)</f>
        <v>0</v>
      </c>
      <c r="BL269" s="18" t="s">
        <v>212</v>
      </c>
      <c r="BM269" s="204" t="s">
        <v>3110</v>
      </c>
    </row>
    <row r="270" spans="1:65" s="2" customFormat="1" ht="16.5" customHeight="1">
      <c r="A270" s="35"/>
      <c r="B270" s="36"/>
      <c r="C270" s="193" t="s">
        <v>72</v>
      </c>
      <c r="D270" s="193" t="s">
        <v>208</v>
      </c>
      <c r="E270" s="194" t="s">
        <v>7289</v>
      </c>
      <c r="F270" s="195" t="s">
        <v>7290</v>
      </c>
      <c r="G270" s="196" t="s">
        <v>220</v>
      </c>
      <c r="H270" s="197">
        <v>25365</v>
      </c>
      <c r="I270" s="198"/>
      <c r="J270" s="199">
        <f>ROUND(I270*H270,2)</f>
        <v>0</v>
      </c>
      <c r="K270" s="195" t="s">
        <v>19</v>
      </c>
      <c r="L270" s="40"/>
      <c r="M270" s="200" t="s">
        <v>19</v>
      </c>
      <c r="N270" s="201" t="s">
        <v>43</v>
      </c>
      <c r="O270" s="65"/>
      <c r="P270" s="202">
        <f>O270*H270</f>
        <v>0</v>
      </c>
      <c r="Q270" s="202">
        <v>0</v>
      </c>
      <c r="R270" s="202">
        <f>Q270*H270</f>
        <v>0</v>
      </c>
      <c r="S270" s="202">
        <v>0</v>
      </c>
      <c r="T270" s="203">
        <f>S270*H270</f>
        <v>0</v>
      </c>
      <c r="U270" s="35"/>
      <c r="V270" s="35"/>
      <c r="W270" s="35"/>
      <c r="X270" s="35"/>
      <c r="Y270" s="35"/>
      <c r="Z270" s="35"/>
      <c r="AA270" s="35"/>
      <c r="AB270" s="35"/>
      <c r="AC270" s="35"/>
      <c r="AD270" s="35"/>
      <c r="AE270" s="35"/>
      <c r="AR270" s="204" t="s">
        <v>212</v>
      </c>
      <c r="AT270" s="204" t="s">
        <v>208</v>
      </c>
      <c r="AU270" s="204" t="s">
        <v>217</v>
      </c>
      <c r="AY270" s="18" t="s">
        <v>206</v>
      </c>
      <c r="BE270" s="205">
        <f>IF(N270="základní",J270,0)</f>
        <v>0</v>
      </c>
      <c r="BF270" s="205">
        <f>IF(N270="snížená",J270,0)</f>
        <v>0</v>
      </c>
      <c r="BG270" s="205">
        <f>IF(N270="zákl. přenesená",J270,0)</f>
        <v>0</v>
      </c>
      <c r="BH270" s="205">
        <f>IF(N270="sníž. přenesená",J270,0)</f>
        <v>0</v>
      </c>
      <c r="BI270" s="205">
        <f>IF(N270="nulová",J270,0)</f>
        <v>0</v>
      </c>
      <c r="BJ270" s="18" t="s">
        <v>80</v>
      </c>
      <c r="BK270" s="205">
        <f>ROUND(I270*H270,2)</f>
        <v>0</v>
      </c>
      <c r="BL270" s="18" t="s">
        <v>212</v>
      </c>
      <c r="BM270" s="204" t="s">
        <v>3120</v>
      </c>
    </row>
    <row r="271" spans="1:65" s="2" customFormat="1" ht="16.5" customHeight="1">
      <c r="A271" s="35"/>
      <c r="B271" s="36"/>
      <c r="C271" s="193" t="s">
        <v>72</v>
      </c>
      <c r="D271" s="193" t="s">
        <v>208</v>
      </c>
      <c r="E271" s="194" t="s">
        <v>7291</v>
      </c>
      <c r="F271" s="195" t="s">
        <v>7292</v>
      </c>
      <c r="G271" s="196" t="s">
        <v>862</v>
      </c>
      <c r="H271" s="197">
        <v>20</v>
      </c>
      <c r="I271" s="198"/>
      <c r="J271" s="199">
        <f>ROUND(I271*H271,2)</f>
        <v>0</v>
      </c>
      <c r="K271" s="195" t="s">
        <v>19</v>
      </c>
      <c r="L271" s="40"/>
      <c r="M271" s="200" t="s">
        <v>19</v>
      </c>
      <c r="N271" s="201" t="s">
        <v>43</v>
      </c>
      <c r="O271" s="65"/>
      <c r="P271" s="202">
        <f>O271*H271</f>
        <v>0</v>
      </c>
      <c r="Q271" s="202">
        <v>0</v>
      </c>
      <c r="R271" s="202">
        <f>Q271*H271</f>
        <v>0</v>
      </c>
      <c r="S271" s="202">
        <v>0</v>
      </c>
      <c r="T271" s="203">
        <f>S271*H271</f>
        <v>0</v>
      </c>
      <c r="U271" s="35"/>
      <c r="V271" s="35"/>
      <c r="W271" s="35"/>
      <c r="X271" s="35"/>
      <c r="Y271" s="35"/>
      <c r="Z271" s="35"/>
      <c r="AA271" s="35"/>
      <c r="AB271" s="35"/>
      <c r="AC271" s="35"/>
      <c r="AD271" s="35"/>
      <c r="AE271" s="35"/>
      <c r="AR271" s="204" t="s">
        <v>212</v>
      </c>
      <c r="AT271" s="204" t="s">
        <v>208</v>
      </c>
      <c r="AU271" s="204" t="s">
        <v>217</v>
      </c>
      <c r="AY271" s="18" t="s">
        <v>206</v>
      </c>
      <c r="BE271" s="205">
        <f>IF(N271="základní",J271,0)</f>
        <v>0</v>
      </c>
      <c r="BF271" s="205">
        <f>IF(N271="snížená",J271,0)</f>
        <v>0</v>
      </c>
      <c r="BG271" s="205">
        <f>IF(N271="zákl. přenesená",J271,0)</f>
        <v>0</v>
      </c>
      <c r="BH271" s="205">
        <f>IF(N271="sníž. přenesená",J271,0)</f>
        <v>0</v>
      </c>
      <c r="BI271" s="205">
        <f>IF(N271="nulová",J271,0)</f>
        <v>0</v>
      </c>
      <c r="BJ271" s="18" t="s">
        <v>80</v>
      </c>
      <c r="BK271" s="205">
        <f>ROUND(I271*H271,2)</f>
        <v>0</v>
      </c>
      <c r="BL271" s="18" t="s">
        <v>212</v>
      </c>
      <c r="BM271" s="204" t="s">
        <v>3132</v>
      </c>
    </row>
    <row r="272" spans="1:65" s="2" customFormat="1" ht="16.5" customHeight="1">
      <c r="A272" s="35"/>
      <c r="B272" s="36"/>
      <c r="C272" s="193" t="s">
        <v>72</v>
      </c>
      <c r="D272" s="193" t="s">
        <v>208</v>
      </c>
      <c r="E272" s="194" t="s">
        <v>7293</v>
      </c>
      <c r="F272" s="195" t="s">
        <v>7294</v>
      </c>
      <c r="G272" s="196" t="s">
        <v>862</v>
      </c>
      <c r="H272" s="197">
        <v>363</v>
      </c>
      <c r="I272" s="198"/>
      <c r="J272" s="199">
        <f>ROUND(I272*H272,2)</f>
        <v>0</v>
      </c>
      <c r="K272" s="195" t="s">
        <v>19</v>
      </c>
      <c r="L272" s="40"/>
      <c r="M272" s="200" t="s">
        <v>19</v>
      </c>
      <c r="N272" s="201" t="s">
        <v>43</v>
      </c>
      <c r="O272" s="65"/>
      <c r="P272" s="202">
        <f>O272*H272</f>
        <v>0</v>
      </c>
      <c r="Q272" s="202">
        <v>0</v>
      </c>
      <c r="R272" s="202">
        <f>Q272*H272</f>
        <v>0</v>
      </c>
      <c r="S272" s="202">
        <v>0</v>
      </c>
      <c r="T272" s="203">
        <f>S272*H272</f>
        <v>0</v>
      </c>
      <c r="U272" s="35"/>
      <c r="V272" s="35"/>
      <c r="W272" s="35"/>
      <c r="X272" s="35"/>
      <c r="Y272" s="35"/>
      <c r="Z272" s="35"/>
      <c r="AA272" s="35"/>
      <c r="AB272" s="35"/>
      <c r="AC272" s="35"/>
      <c r="AD272" s="35"/>
      <c r="AE272" s="35"/>
      <c r="AR272" s="204" t="s">
        <v>212</v>
      </c>
      <c r="AT272" s="204" t="s">
        <v>208</v>
      </c>
      <c r="AU272" s="204" t="s">
        <v>217</v>
      </c>
      <c r="AY272" s="18" t="s">
        <v>206</v>
      </c>
      <c r="BE272" s="205">
        <f>IF(N272="základní",J272,0)</f>
        <v>0</v>
      </c>
      <c r="BF272" s="205">
        <f>IF(N272="snížená",J272,0)</f>
        <v>0</v>
      </c>
      <c r="BG272" s="205">
        <f>IF(N272="zákl. přenesená",J272,0)</f>
        <v>0</v>
      </c>
      <c r="BH272" s="205">
        <f>IF(N272="sníž. přenesená",J272,0)</f>
        <v>0</v>
      </c>
      <c r="BI272" s="205">
        <f>IF(N272="nulová",J272,0)</f>
        <v>0</v>
      </c>
      <c r="BJ272" s="18" t="s">
        <v>80</v>
      </c>
      <c r="BK272" s="205">
        <f>ROUND(I272*H272,2)</f>
        <v>0</v>
      </c>
      <c r="BL272" s="18" t="s">
        <v>212</v>
      </c>
      <c r="BM272" s="204" t="s">
        <v>3144</v>
      </c>
    </row>
    <row r="273" spans="1:65" s="2" customFormat="1" ht="16.5" customHeight="1">
      <c r="A273" s="35"/>
      <c r="B273" s="36"/>
      <c r="C273" s="193" t="s">
        <v>72</v>
      </c>
      <c r="D273" s="193" t="s">
        <v>208</v>
      </c>
      <c r="E273" s="194" t="s">
        <v>7295</v>
      </c>
      <c r="F273" s="195" t="s">
        <v>7172</v>
      </c>
      <c r="G273" s="196" t="s">
        <v>220</v>
      </c>
      <c r="H273" s="197">
        <v>785</v>
      </c>
      <c r="I273" s="198"/>
      <c r="J273" s="199">
        <f>ROUND(I273*H273,2)</f>
        <v>0</v>
      </c>
      <c r="K273" s="195" t="s">
        <v>19</v>
      </c>
      <c r="L273" s="40"/>
      <c r="M273" s="200" t="s">
        <v>19</v>
      </c>
      <c r="N273" s="201" t="s">
        <v>43</v>
      </c>
      <c r="O273" s="65"/>
      <c r="P273" s="202">
        <f>O273*H273</f>
        <v>0</v>
      </c>
      <c r="Q273" s="202">
        <v>0</v>
      </c>
      <c r="R273" s="202">
        <f>Q273*H273</f>
        <v>0</v>
      </c>
      <c r="S273" s="202">
        <v>0</v>
      </c>
      <c r="T273" s="203">
        <f>S273*H273</f>
        <v>0</v>
      </c>
      <c r="U273" s="35"/>
      <c r="V273" s="35"/>
      <c r="W273" s="35"/>
      <c r="X273" s="35"/>
      <c r="Y273" s="35"/>
      <c r="Z273" s="35"/>
      <c r="AA273" s="35"/>
      <c r="AB273" s="35"/>
      <c r="AC273" s="35"/>
      <c r="AD273" s="35"/>
      <c r="AE273" s="35"/>
      <c r="AR273" s="204" t="s">
        <v>212</v>
      </c>
      <c r="AT273" s="204" t="s">
        <v>208</v>
      </c>
      <c r="AU273" s="204" t="s">
        <v>217</v>
      </c>
      <c r="AY273" s="18" t="s">
        <v>206</v>
      </c>
      <c r="BE273" s="205">
        <f>IF(N273="základní",J273,0)</f>
        <v>0</v>
      </c>
      <c r="BF273" s="205">
        <f>IF(N273="snížená",J273,0)</f>
        <v>0</v>
      </c>
      <c r="BG273" s="205">
        <f>IF(N273="zákl. přenesená",J273,0)</f>
        <v>0</v>
      </c>
      <c r="BH273" s="205">
        <f>IF(N273="sníž. přenesená",J273,0)</f>
        <v>0</v>
      </c>
      <c r="BI273" s="205">
        <f>IF(N273="nulová",J273,0)</f>
        <v>0</v>
      </c>
      <c r="BJ273" s="18" t="s">
        <v>80</v>
      </c>
      <c r="BK273" s="205">
        <f>ROUND(I273*H273,2)</f>
        <v>0</v>
      </c>
      <c r="BL273" s="18" t="s">
        <v>212</v>
      </c>
      <c r="BM273" s="204" t="s">
        <v>3155</v>
      </c>
    </row>
    <row r="274" spans="1:65" s="2" customFormat="1" ht="19.5">
      <c r="A274" s="35"/>
      <c r="B274" s="36"/>
      <c r="C274" s="37"/>
      <c r="D274" s="208" t="s">
        <v>1104</v>
      </c>
      <c r="E274" s="37"/>
      <c r="F274" s="221" t="s">
        <v>7173</v>
      </c>
      <c r="G274" s="37"/>
      <c r="H274" s="37"/>
      <c r="I274" s="116"/>
      <c r="J274" s="37"/>
      <c r="K274" s="37"/>
      <c r="L274" s="40"/>
      <c r="M274" s="222"/>
      <c r="N274" s="223"/>
      <c r="O274" s="65"/>
      <c r="P274" s="65"/>
      <c r="Q274" s="65"/>
      <c r="R274" s="65"/>
      <c r="S274" s="65"/>
      <c r="T274" s="66"/>
      <c r="U274" s="35"/>
      <c r="V274" s="35"/>
      <c r="W274" s="35"/>
      <c r="X274" s="35"/>
      <c r="Y274" s="35"/>
      <c r="Z274" s="35"/>
      <c r="AA274" s="35"/>
      <c r="AB274" s="35"/>
      <c r="AC274" s="35"/>
      <c r="AD274" s="35"/>
      <c r="AE274" s="35"/>
      <c r="AT274" s="18" t="s">
        <v>1104</v>
      </c>
      <c r="AU274" s="18" t="s">
        <v>217</v>
      </c>
    </row>
    <row r="275" spans="1:65" s="2" customFormat="1" ht="16.5" customHeight="1">
      <c r="A275" s="35"/>
      <c r="B275" s="36"/>
      <c r="C275" s="193" t="s">
        <v>72</v>
      </c>
      <c r="D275" s="193" t="s">
        <v>208</v>
      </c>
      <c r="E275" s="194" t="s">
        <v>7296</v>
      </c>
      <c r="F275" s="195" t="s">
        <v>7172</v>
      </c>
      <c r="G275" s="196" t="s">
        <v>220</v>
      </c>
      <c r="H275" s="197">
        <v>210</v>
      </c>
      <c r="I275" s="198"/>
      <c r="J275" s="199">
        <f>ROUND(I275*H275,2)</f>
        <v>0</v>
      </c>
      <c r="K275" s="195" t="s">
        <v>19</v>
      </c>
      <c r="L275" s="40"/>
      <c r="M275" s="200" t="s">
        <v>19</v>
      </c>
      <c r="N275" s="201" t="s">
        <v>43</v>
      </c>
      <c r="O275" s="65"/>
      <c r="P275" s="202">
        <f>O275*H275</f>
        <v>0</v>
      </c>
      <c r="Q275" s="202">
        <v>0</v>
      </c>
      <c r="R275" s="202">
        <f>Q275*H275</f>
        <v>0</v>
      </c>
      <c r="S275" s="202">
        <v>0</v>
      </c>
      <c r="T275" s="203">
        <f>S275*H275</f>
        <v>0</v>
      </c>
      <c r="U275" s="35"/>
      <c r="V275" s="35"/>
      <c r="W275" s="35"/>
      <c r="X275" s="35"/>
      <c r="Y275" s="35"/>
      <c r="Z275" s="35"/>
      <c r="AA275" s="35"/>
      <c r="AB275" s="35"/>
      <c r="AC275" s="35"/>
      <c r="AD275" s="35"/>
      <c r="AE275" s="35"/>
      <c r="AR275" s="204" t="s">
        <v>212</v>
      </c>
      <c r="AT275" s="204" t="s">
        <v>208</v>
      </c>
      <c r="AU275" s="204" t="s">
        <v>217</v>
      </c>
      <c r="AY275" s="18" t="s">
        <v>206</v>
      </c>
      <c r="BE275" s="205">
        <f>IF(N275="základní",J275,0)</f>
        <v>0</v>
      </c>
      <c r="BF275" s="205">
        <f>IF(N275="snížená",J275,0)</f>
        <v>0</v>
      </c>
      <c r="BG275" s="205">
        <f>IF(N275="zákl. přenesená",J275,0)</f>
        <v>0</v>
      </c>
      <c r="BH275" s="205">
        <f>IF(N275="sníž. přenesená",J275,0)</f>
        <v>0</v>
      </c>
      <c r="BI275" s="205">
        <f>IF(N275="nulová",J275,0)</f>
        <v>0</v>
      </c>
      <c r="BJ275" s="18" t="s">
        <v>80</v>
      </c>
      <c r="BK275" s="205">
        <f>ROUND(I275*H275,2)</f>
        <v>0</v>
      </c>
      <c r="BL275" s="18" t="s">
        <v>212</v>
      </c>
      <c r="BM275" s="204" t="s">
        <v>3168</v>
      </c>
    </row>
    <row r="276" spans="1:65" s="2" customFormat="1" ht="19.5">
      <c r="A276" s="35"/>
      <c r="B276" s="36"/>
      <c r="C276" s="37"/>
      <c r="D276" s="208" t="s">
        <v>1104</v>
      </c>
      <c r="E276" s="37"/>
      <c r="F276" s="221" t="s">
        <v>7297</v>
      </c>
      <c r="G276" s="37"/>
      <c r="H276" s="37"/>
      <c r="I276" s="116"/>
      <c r="J276" s="37"/>
      <c r="K276" s="37"/>
      <c r="L276" s="40"/>
      <c r="M276" s="222"/>
      <c r="N276" s="223"/>
      <c r="O276" s="65"/>
      <c r="P276" s="65"/>
      <c r="Q276" s="65"/>
      <c r="R276" s="65"/>
      <c r="S276" s="65"/>
      <c r="T276" s="66"/>
      <c r="U276" s="35"/>
      <c r="V276" s="35"/>
      <c r="W276" s="35"/>
      <c r="X276" s="35"/>
      <c r="Y276" s="35"/>
      <c r="Z276" s="35"/>
      <c r="AA276" s="35"/>
      <c r="AB276" s="35"/>
      <c r="AC276" s="35"/>
      <c r="AD276" s="35"/>
      <c r="AE276" s="35"/>
      <c r="AT276" s="18" t="s">
        <v>1104</v>
      </c>
      <c r="AU276" s="18" t="s">
        <v>217</v>
      </c>
    </row>
    <row r="277" spans="1:65" s="2" customFormat="1" ht="16.5" customHeight="1">
      <c r="A277" s="35"/>
      <c r="B277" s="36"/>
      <c r="C277" s="193" t="s">
        <v>72</v>
      </c>
      <c r="D277" s="193" t="s">
        <v>208</v>
      </c>
      <c r="E277" s="194" t="s">
        <v>7174</v>
      </c>
      <c r="F277" s="195" t="s">
        <v>7175</v>
      </c>
      <c r="G277" s="196" t="s">
        <v>220</v>
      </c>
      <c r="H277" s="197">
        <v>995</v>
      </c>
      <c r="I277" s="198"/>
      <c r="J277" s="199">
        <f>ROUND(I277*H277,2)</f>
        <v>0</v>
      </c>
      <c r="K277" s="195" t="s">
        <v>19</v>
      </c>
      <c r="L277" s="40"/>
      <c r="M277" s="200" t="s">
        <v>19</v>
      </c>
      <c r="N277" s="201" t="s">
        <v>43</v>
      </c>
      <c r="O277" s="65"/>
      <c r="P277" s="202">
        <f>O277*H277</f>
        <v>0</v>
      </c>
      <c r="Q277" s="202">
        <v>0</v>
      </c>
      <c r="R277" s="202">
        <f>Q277*H277</f>
        <v>0</v>
      </c>
      <c r="S277" s="202">
        <v>0</v>
      </c>
      <c r="T277" s="203">
        <f>S277*H277</f>
        <v>0</v>
      </c>
      <c r="U277" s="35"/>
      <c r="V277" s="35"/>
      <c r="W277" s="35"/>
      <c r="X277" s="35"/>
      <c r="Y277" s="35"/>
      <c r="Z277" s="35"/>
      <c r="AA277" s="35"/>
      <c r="AB277" s="35"/>
      <c r="AC277" s="35"/>
      <c r="AD277" s="35"/>
      <c r="AE277" s="35"/>
      <c r="AR277" s="204" t="s">
        <v>212</v>
      </c>
      <c r="AT277" s="204" t="s">
        <v>208</v>
      </c>
      <c r="AU277" s="204" t="s">
        <v>217</v>
      </c>
      <c r="AY277" s="18" t="s">
        <v>206</v>
      </c>
      <c r="BE277" s="205">
        <f>IF(N277="základní",J277,0)</f>
        <v>0</v>
      </c>
      <c r="BF277" s="205">
        <f>IF(N277="snížená",J277,0)</f>
        <v>0</v>
      </c>
      <c r="BG277" s="205">
        <f>IF(N277="zákl. přenesená",J277,0)</f>
        <v>0</v>
      </c>
      <c r="BH277" s="205">
        <f>IF(N277="sníž. přenesená",J277,0)</f>
        <v>0</v>
      </c>
      <c r="BI277" s="205">
        <f>IF(N277="nulová",J277,0)</f>
        <v>0</v>
      </c>
      <c r="BJ277" s="18" t="s">
        <v>80</v>
      </c>
      <c r="BK277" s="205">
        <f>ROUND(I277*H277,2)</f>
        <v>0</v>
      </c>
      <c r="BL277" s="18" t="s">
        <v>212</v>
      </c>
      <c r="BM277" s="204" t="s">
        <v>3178</v>
      </c>
    </row>
    <row r="278" spans="1:65" s="2" customFormat="1" ht="16.5" customHeight="1">
      <c r="A278" s="35"/>
      <c r="B278" s="36"/>
      <c r="C278" s="193" t="s">
        <v>72</v>
      </c>
      <c r="D278" s="193" t="s">
        <v>208</v>
      </c>
      <c r="E278" s="194" t="s">
        <v>7180</v>
      </c>
      <c r="F278" s="195" t="s">
        <v>7181</v>
      </c>
      <c r="G278" s="196" t="s">
        <v>862</v>
      </c>
      <c r="H278" s="197">
        <v>5500</v>
      </c>
      <c r="I278" s="198"/>
      <c r="J278" s="199">
        <f>ROUND(I278*H278,2)</f>
        <v>0</v>
      </c>
      <c r="K278" s="195" t="s">
        <v>19</v>
      </c>
      <c r="L278" s="40"/>
      <c r="M278" s="200" t="s">
        <v>19</v>
      </c>
      <c r="N278" s="201" t="s">
        <v>43</v>
      </c>
      <c r="O278" s="65"/>
      <c r="P278" s="202">
        <f>O278*H278</f>
        <v>0</v>
      </c>
      <c r="Q278" s="202">
        <v>0</v>
      </c>
      <c r="R278" s="202">
        <f>Q278*H278</f>
        <v>0</v>
      </c>
      <c r="S278" s="202">
        <v>0</v>
      </c>
      <c r="T278" s="203">
        <f>S278*H278</f>
        <v>0</v>
      </c>
      <c r="U278" s="35"/>
      <c r="V278" s="35"/>
      <c r="W278" s="35"/>
      <c r="X278" s="35"/>
      <c r="Y278" s="35"/>
      <c r="Z278" s="35"/>
      <c r="AA278" s="35"/>
      <c r="AB278" s="35"/>
      <c r="AC278" s="35"/>
      <c r="AD278" s="35"/>
      <c r="AE278" s="35"/>
      <c r="AR278" s="204" t="s">
        <v>212</v>
      </c>
      <c r="AT278" s="204" t="s">
        <v>208</v>
      </c>
      <c r="AU278" s="204" t="s">
        <v>217</v>
      </c>
      <c r="AY278" s="18" t="s">
        <v>206</v>
      </c>
      <c r="BE278" s="205">
        <f>IF(N278="základní",J278,0)</f>
        <v>0</v>
      </c>
      <c r="BF278" s="205">
        <f>IF(N278="snížená",J278,0)</f>
        <v>0</v>
      </c>
      <c r="BG278" s="205">
        <f>IF(N278="zákl. přenesená",J278,0)</f>
        <v>0</v>
      </c>
      <c r="BH278" s="205">
        <f>IF(N278="sníž. přenesená",J278,0)</f>
        <v>0</v>
      </c>
      <c r="BI278" s="205">
        <f>IF(N278="nulová",J278,0)</f>
        <v>0</v>
      </c>
      <c r="BJ278" s="18" t="s">
        <v>80</v>
      </c>
      <c r="BK278" s="205">
        <f>ROUND(I278*H278,2)</f>
        <v>0</v>
      </c>
      <c r="BL278" s="18" t="s">
        <v>212</v>
      </c>
      <c r="BM278" s="204" t="s">
        <v>3188</v>
      </c>
    </row>
    <row r="279" spans="1:65" s="2" customFormat="1" ht="16.5" customHeight="1">
      <c r="A279" s="35"/>
      <c r="B279" s="36"/>
      <c r="C279" s="193" t="s">
        <v>72</v>
      </c>
      <c r="D279" s="193" t="s">
        <v>208</v>
      </c>
      <c r="E279" s="194" t="s">
        <v>7182</v>
      </c>
      <c r="F279" s="195" t="s">
        <v>7183</v>
      </c>
      <c r="G279" s="196" t="s">
        <v>862</v>
      </c>
      <c r="H279" s="197">
        <v>5500</v>
      </c>
      <c r="I279" s="198"/>
      <c r="J279" s="199">
        <f>ROUND(I279*H279,2)</f>
        <v>0</v>
      </c>
      <c r="K279" s="195" t="s">
        <v>19</v>
      </c>
      <c r="L279" s="40"/>
      <c r="M279" s="200" t="s">
        <v>19</v>
      </c>
      <c r="N279" s="201" t="s">
        <v>43</v>
      </c>
      <c r="O279" s="65"/>
      <c r="P279" s="202">
        <f>O279*H279</f>
        <v>0</v>
      </c>
      <c r="Q279" s="202">
        <v>0</v>
      </c>
      <c r="R279" s="202">
        <f>Q279*H279</f>
        <v>0</v>
      </c>
      <c r="S279" s="202">
        <v>0</v>
      </c>
      <c r="T279" s="203">
        <f>S279*H279</f>
        <v>0</v>
      </c>
      <c r="U279" s="35"/>
      <c r="V279" s="35"/>
      <c r="W279" s="35"/>
      <c r="X279" s="35"/>
      <c r="Y279" s="35"/>
      <c r="Z279" s="35"/>
      <c r="AA279" s="35"/>
      <c r="AB279" s="35"/>
      <c r="AC279" s="35"/>
      <c r="AD279" s="35"/>
      <c r="AE279" s="35"/>
      <c r="AR279" s="204" t="s">
        <v>212</v>
      </c>
      <c r="AT279" s="204" t="s">
        <v>208</v>
      </c>
      <c r="AU279" s="204" t="s">
        <v>217</v>
      </c>
      <c r="AY279" s="18" t="s">
        <v>206</v>
      </c>
      <c r="BE279" s="205">
        <f>IF(N279="základní",J279,0)</f>
        <v>0</v>
      </c>
      <c r="BF279" s="205">
        <f>IF(N279="snížená",J279,0)</f>
        <v>0</v>
      </c>
      <c r="BG279" s="205">
        <f>IF(N279="zákl. přenesená",J279,0)</f>
        <v>0</v>
      </c>
      <c r="BH279" s="205">
        <f>IF(N279="sníž. přenesená",J279,0)</f>
        <v>0</v>
      </c>
      <c r="BI279" s="205">
        <f>IF(N279="nulová",J279,0)</f>
        <v>0</v>
      </c>
      <c r="BJ279" s="18" t="s">
        <v>80</v>
      </c>
      <c r="BK279" s="205">
        <f>ROUND(I279*H279,2)</f>
        <v>0</v>
      </c>
      <c r="BL279" s="18" t="s">
        <v>212</v>
      </c>
      <c r="BM279" s="204" t="s">
        <v>3201</v>
      </c>
    </row>
    <row r="280" spans="1:65" s="2" customFormat="1" ht="19.5">
      <c r="A280" s="35"/>
      <c r="B280" s="36"/>
      <c r="C280" s="37"/>
      <c r="D280" s="208" t="s">
        <v>1104</v>
      </c>
      <c r="E280" s="37"/>
      <c r="F280" s="221" t="s">
        <v>7298</v>
      </c>
      <c r="G280" s="37"/>
      <c r="H280" s="37"/>
      <c r="I280" s="116"/>
      <c r="J280" s="37"/>
      <c r="K280" s="37"/>
      <c r="L280" s="40"/>
      <c r="M280" s="222"/>
      <c r="N280" s="223"/>
      <c r="O280" s="65"/>
      <c r="P280" s="65"/>
      <c r="Q280" s="65"/>
      <c r="R280" s="65"/>
      <c r="S280" s="65"/>
      <c r="T280" s="66"/>
      <c r="U280" s="35"/>
      <c r="V280" s="35"/>
      <c r="W280" s="35"/>
      <c r="X280" s="35"/>
      <c r="Y280" s="35"/>
      <c r="Z280" s="35"/>
      <c r="AA280" s="35"/>
      <c r="AB280" s="35"/>
      <c r="AC280" s="35"/>
      <c r="AD280" s="35"/>
      <c r="AE280" s="35"/>
      <c r="AT280" s="18" t="s">
        <v>1104</v>
      </c>
      <c r="AU280" s="18" t="s">
        <v>217</v>
      </c>
    </row>
    <row r="281" spans="1:65" s="2" customFormat="1" ht="16.5" customHeight="1">
      <c r="A281" s="35"/>
      <c r="B281" s="36"/>
      <c r="C281" s="193" t="s">
        <v>72</v>
      </c>
      <c r="D281" s="193" t="s">
        <v>208</v>
      </c>
      <c r="E281" s="194" t="s">
        <v>7299</v>
      </c>
      <c r="F281" s="195" t="s">
        <v>7300</v>
      </c>
      <c r="G281" s="196" t="s">
        <v>862</v>
      </c>
      <c r="H281" s="197">
        <v>2</v>
      </c>
      <c r="I281" s="198"/>
      <c r="J281" s="199">
        <f>ROUND(I281*H281,2)</f>
        <v>0</v>
      </c>
      <c r="K281" s="195" t="s">
        <v>19</v>
      </c>
      <c r="L281" s="40"/>
      <c r="M281" s="200" t="s">
        <v>19</v>
      </c>
      <c r="N281" s="201" t="s">
        <v>43</v>
      </c>
      <c r="O281" s="65"/>
      <c r="P281" s="202">
        <f>O281*H281</f>
        <v>0</v>
      </c>
      <c r="Q281" s="202">
        <v>0</v>
      </c>
      <c r="R281" s="202">
        <f>Q281*H281</f>
        <v>0</v>
      </c>
      <c r="S281" s="202">
        <v>0</v>
      </c>
      <c r="T281" s="203">
        <f>S281*H281</f>
        <v>0</v>
      </c>
      <c r="U281" s="35"/>
      <c r="V281" s="35"/>
      <c r="W281" s="35"/>
      <c r="X281" s="35"/>
      <c r="Y281" s="35"/>
      <c r="Z281" s="35"/>
      <c r="AA281" s="35"/>
      <c r="AB281" s="35"/>
      <c r="AC281" s="35"/>
      <c r="AD281" s="35"/>
      <c r="AE281" s="35"/>
      <c r="AR281" s="204" t="s">
        <v>212</v>
      </c>
      <c r="AT281" s="204" t="s">
        <v>208</v>
      </c>
      <c r="AU281" s="204" t="s">
        <v>217</v>
      </c>
      <c r="AY281" s="18" t="s">
        <v>206</v>
      </c>
      <c r="BE281" s="205">
        <f>IF(N281="základní",J281,0)</f>
        <v>0</v>
      </c>
      <c r="BF281" s="205">
        <f>IF(N281="snížená",J281,0)</f>
        <v>0</v>
      </c>
      <c r="BG281" s="205">
        <f>IF(N281="zákl. přenesená",J281,0)</f>
        <v>0</v>
      </c>
      <c r="BH281" s="205">
        <f>IF(N281="sníž. přenesená",J281,0)</f>
        <v>0</v>
      </c>
      <c r="BI281" s="205">
        <f>IF(N281="nulová",J281,0)</f>
        <v>0</v>
      </c>
      <c r="BJ281" s="18" t="s">
        <v>80</v>
      </c>
      <c r="BK281" s="205">
        <f>ROUND(I281*H281,2)</f>
        <v>0</v>
      </c>
      <c r="BL281" s="18" t="s">
        <v>212</v>
      </c>
      <c r="BM281" s="204" t="s">
        <v>3213</v>
      </c>
    </row>
    <row r="282" spans="1:65" s="2" customFormat="1" ht="19.5">
      <c r="A282" s="35"/>
      <c r="B282" s="36"/>
      <c r="C282" s="37"/>
      <c r="D282" s="208" t="s">
        <v>1104</v>
      </c>
      <c r="E282" s="37"/>
      <c r="F282" s="221" t="s">
        <v>7301</v>
      </c>
      <c r="G282" s="37"/>
      <c r="H282" s="37"/>
      <c r="I282" s="116"/>
      <c r="J282" s="37"/>
      <c r="K282" s="37"/>
      <c r="L282" s="40"/>
      <c r="M282" s="222"/>
      <c r="N282" s="223"/>
      <c r="O282" s="65"/>
      <c r="P282" s="65"/>
      <c r="Q282" s="65"/>
      <c r="R282" s="65"/>
      <c r="S282" s="65"/>
      <c r="T282" s="66"/>
      <c r="U282" s="35"/>
      <c r="V282" s="35"/>
      <c r="W282" s="35"/>
      <c r="X282" s="35"/>
      <c r="Y282" s="35"/>
      <c r="Z282" s="35"/>
      <c r="AA282" s="35"/>
      <c r="AB282" s="35"/>
      <c r="AC282" s="35"/>
      <c r="AD282" s="35"/>
      <c r="AE282" s="35"/>
      <c r="AT282" s="18" t="s">
        <v>1104</v>
      </c>
      <c r="AU282" s="18" t="s">
        <v>217</v>
      </c>
    </row>
    <row r="283" spans="1:65" s="2" customFormat="1" ht="21.75" customHeight="1">
      <c r="A283" s="35"/>
      <c r="B283" s="36"/>
      <c r="C283" s="193" t="s">
        <v>72</v>
      </c>
      <c r="D283" s="193" t="s">
        <v>208</v>
      </c>
      <c r="E283" s="194" t="s">
        <v>7302</v>
      </c>
      <c r="F283" s="195" t="s">
        <v>7303</v>
      </c>
      <c r="G283" s="196" t="s">
        <v>862</v>
      </c>
      <c r="H283" s="197">
        <v>1</v>
      </c>
      <c r="I283" s="198"/>
      <c r="J283" s="199">
        <f t="shared" ref="J283:J291" si="100">ROUND(I283*H283,2)</f>
        <v>0</v>
      </c>
      <c r="K283" s="195" t="s">
        <v>19</v>
      </c>
      <c r="L283" s="40"/>
      <c r="M283" s="200" t="s">
        <v>19</v>
      </c>
      <c r="N283" s="201" t="s">
        <v>43</v>
      </c>
      <c r="O283" s="65"/>
      <c r="P283" s="202">
        <f t="shared" ref="P283:P291" si="101">O283*H283</f>
        <v>0</v>
      </c>
      <c r="Q283" s="202">
        <v>0</v>
      </c>
      <c r="R283" s="202">
        <f t="shared" ref="R283:R291" si="102">Q283*H283</f>
        <v>0</v>
      </c>
      <c r="S283" s="202">
        <v>0</v>
      </c>
      <c r="T283" s="203">
        <f t="shared" ref="T283:T291" si="103">S283*H283</f>
        <v>0</v>
      </c>
      <c r="U283" s="35"/>
      <c r="V283" s="35"/>
      <c r="W283" s="35"/>
      <c r="X283" s="35"/>
      <c r="Y283" s="35"/>
      <c r="Z283" s="35"/>
      <c r="AA283" s="35"/>
      <c r="AB283" s="35"/>
      <c r="AC283" s="35"/>
      <c r="AD283" s="35"/>
      <c r="AE283" s="35"/>
      <c r="AR283" s="204" t="s">
        <v>212</v>
      </c>
      <c r="AT283" s="204" t="s">
        <v>208</v>
      </c>
      <c r="AU283" s="204" t="s">
        <v>217</v>
      </c>
      <c r="AY283" s="18" t="s">
        <v>206</v>
      </c>
      <c r="BE283" s="205">
        <f t="shared" ref="BE283:BE291" si="104">IF(N283="základní",J283,0)</f>
        <v>0</v>
      </c>
      <c r="BF283" s="205">
        <f t="shared" ref="BF283:BF291" si="105">IF(N283="snížená",J283,0)</f>
        <v>0</v>
      </c>
      <c r="BG283" s="205">
        <f t="shared" ref="BG283:BG291" si="106">IF(N283="zákl. přenesená",J283,0)</f>
        <v>0</v>
      </c>
      <c r="BH283" s="205">
        <f t="shared" ref="BH283:BH291" si="107">IF(N283="sníž. přenesená",J283,0)</f>
        <v>0</v>
      </c>
      <c r="BI283" s="205">
        <f t="shared" ref="BI283:BI291" si="108">IF(N283="nulová",J283,0)</f>
        <v>0</v>
      </c>
      <c r="BJ283" s="18" t="s">
        <v>80</v>
      </c>
      <c r="BK283" s="205">
        <f t="shared" ref="BK283:BK291" si="109">ROUND(I283*H283,2)</f>
        <v>0</v>
      </c>
      <c r="BL283" s="18" t="s">
        <v>212</v>
      </c>
      <c r="BM283" s="204" t="s">
        <v>3225</v>
      </c>
    </row>
    <row r="284" spans="1:65" s="2" customFormat="1" ht="16.5" customHeight="1">
      <c r="A284" s="35"/>
      <c r="B284" s="36"/>
      <c r="C284" s="193" t="s">
        <v>72</v>
      </c>
      <c r="D284" s="193" t="s">
        <v>208</v>
      </c>
      <c r="E284" s="194" t="s">
        <v>7304</v>
      </c>
      <c r="F284" s="195" t="s">
        <v>7305</v>
      </c>
      <c r="G284" s="196" t="s">
        <v>220</v>
      </c>
      <c r="H284" s="197">
        <v>75</v>
      </c>
      <c r="I284" s="198"/>
      <c r="J284" s="199">
        <f t="shared" si="100"/>
        <v>0</v>
      </c>
      <c r="K284" s="195" t="s">
        <v>19</v>
      </c>
      <c r="L284" s="40"/>
      <c r="M284" s="200" t="s">
        <v>19</v>
      </c>
      <c r="N284" s="201" t="s">
        <v>43</v>
      </c>
      <c r="O284" s="65"/>
      <c r="P284" s="202">
        <f t="shared" si="101"/>
        <v>0</v>
      </c>
      <c r="Q284" s="202">
        <v>0</v>
      </c>
      <c r="R284" s="202">
        <f t="shared" si="102"/>
        <v>0</v>
      </c>
      <c r="S284" s="202">
        <v>0</v>
      </c>
      <c r="T284" s="203">
        <f t="shared" si="103"/>
        <v>0</v>
      </c>
      <c r="U284" s="35"/>
      <c r="V284" s="35"/>
      <c r="W284" s="35"/>
      <c r="X284" s="35"/>
      <c r="Y284" s="35"/>
      <c r="Z284" s="35"/>
      <c r="AA284" s="35"/>
      <c r="AB284" s="35"/>
      <c r="AC284" s="35"/>
      <c r="AD284" s="35"/>
      <c r="AE284" s="35"/>
      <c r="AR284" s="204" t="s">
        <v>212</v>
      </c>
      <c r="AT284" s="204" t="s">
        <v>208</v>
      </c>
      <c r="AU284" s="204" t="s">
        <v>217</v>
      </c>
      <c r="AY284" s="18" t="s">
        <v>206</v>
      </c>
      <c r="BE284" s="205">
        <f t="shared" si="104"/>
        <v>0</v>
      </c>
      <c r="BF284" s="205">
        <f t="shared" si="105"/>
        <v>0</v>
      </c>
      <c r="BG284" s="205">
        <f t="shared" si="106"/>
        <v>0</v>
      </c>
      <c r="BH284" s="205">
        <f t="shared" si="107"/>
        <v>0</v>
      </c>
      <c r="BI284" s="205">
        <f t="shared" si="108"/>
        <v>0</v>
      </c>
      <c r="BJ284" s="18" t="s">
        <v>80</v>
      </c>
      <c r="BK284" s="205">
        <f t="shared" si="109"/>
        <v>0</v>
      </c>
      <c r="BL284" s="18" t="s">
        <v>212</v>
      </c>
      <c r="BM284" s="204" t="s">
        <v>3235</v>
      </c>
    </row>
    <row r="285" spans="1:65" s="2" customFormat="1" ht="16.5" customHeight="1">
      <c r="A285" s="35"/>
      <c r="B285" s="36"/>
      <c r="C285" s="193" t="s">
        <v>72</v>
      </c>
      <c r="D285" s="193" t="s">
        <v>208</v>
      </c>
      <c r="E285" s="194" t="s">
        <v>7306</v>
      </c>
      <c r="F285" s="195" t="s">
        <v>7307</v>
      </c>
      <c r="G285" s="196" t="s">
        <v>862</v>
      </c>
      <c r="H285" s="197">
        <v>1</v>
      </c>
      <c r="I285" s="198"/>
      <c r="J285" s="199">
        <f t="shared" si="100"/>
        <v>0</v>
      </c>
      <c r="K285" s="195" t="s">
        <v>19</v>
      </c>
      <c r="L285" s="40"/>
      <c r="M285" s="200" t="s">
        <v>19</v>
      </c>
      <c r="N285" s="201" t="s">
        <v>43</v>
      </c>
      <c r="O285" s="65"/>
      <c r="P285" s="202">
        <f t="shared" si="101"/>
        <v>0</v>
      </c>
      <c r="Q285" s="202">
        <v>0</v>
      </c>
      <c r="R285" s="202">
        <f t="shared" si="102"/>
        <v>0</v>
      </c>
      <c r="S285" s="202">
        <v>0</v>
      </c>
      <c r="T285" s="203">
        <f t="shared" si="103"/>
        <v>0</v>
      </c>
      <c r="U285" s="35"/>
      <c r="V285" s="35"/>
      <c r="W285" s="35"/>
      <c r="X285" s="35"/>
      <c r="Y285" s="35"/>
      <c r="Z285" s="35"/>
      <c r="AA285" s="35"/>
      <c r="AB285" s="35"/>
      <c r="AC285" s="35"/>
      <c r="AD285" s="35"/>
      <c r="AE285" s="35"/>
      <c r="AR285" s="204" t="s">
        <v>212</v>
      </c>
      <c r="AT285" s="204" t="s">
        <v>208</v>
      </c>
      <c r="AU285" s="204" t="s">
        <v>217</v>
      </c>
      <c r="AY285" s="18" t="s">
        <v>206</v>
      </c>
      <c r="BE285" s="205">
        <f t="shared" si="104"/>
        <v>0</v>
      </c>
      <c r="BF285" s="205">
        <f t="shared" si="105"/>
        <v>0</v>
      </c>
      <c r="BG285" s="205">
        <f t="shared" si="106"/>
        <v>0</v>
      </c>
      <c r="BH285" s="205">
        <f t="shared" si="107"/>
        <v>0</v>
      </c>
      <c r="BI285" s="205">
        <f t="shared" si="108"/>
        <v>0</v>
      </c>
      <c r="BJ285" s="18" t="s">
        <v>80</v>
      </c>
      <c r="BK285" s="205">
        <f t="shared" si="109"/>
        <v>0</v>
      </c>
      <c r="BL285" s="18" t="s">
        <v>212</v>
      </c>
      <c r="BM285" s="204" t="s">
        <v>3246</v>
      </c>
    </row>
    <row r="286" spans="1:65" s="2" customFormat="1" ht="16.5" customHeight="1">
      <c r="A286" s="35"/>
      <c r="B286" s="36"/>
      <c r="C286" s="193" t="s">
        <v>72</v>
      </c>
      <c r="D286" s="193" t="s">
        <v>208</v>
      </c>
      <c r="E286" s="194" t="s">
        <v>7308</v>
      </c>
      <c r="F286" s="195" t="s">
        <v>7309</v>
      </c>
      <c r="G286" s="196" t="s">
        <v>220</v>
      </c>
      <c r="H286" s="197">
        <v>15</v>
      </c>
      <c r="I286" s="198"/>
      <c r="J286" s="199">
        <f t="shared" si="100"/>
        <v>0</v>
      </c>
      <c r="K286" s="195" t="s">
        <v>19</v>
      </c>
      <c r="L286" s="40"/>
      <c r="M286" s="200" t="s">
        <v>19</v>
      </c>
      <c r="N286" s="201" t="s">
        <v>43</v>
      </c>
      <c r="O286" s="65"/>
      <c r="P286" s="202">
        <f t="shared" si="101"/>
        <v>0</v>
      </c>
      <c r="Q286" s="202">
        <v>0</v>
      </c>
      <c r="R286" s="202">
        <f t="shared" si="102"/>
        <v>0</v>
      </c>
      <c r="S286" s="202">
        <v>0</v>
      </c>
      <c r="T286" s="203">
        <f t="shared" si="103"/>
        <v>0</v>
      </c>
      <c r="U286" s="35"/>
      <c r="V286" s="35"/>
      <c r="W286" s="35"/>
      <c r="X286" s="35"/>
      <c r="Y286" s="35"/>
      <c r="Z286" s="35"/>
      <c r="AA286" s="35"/>
      <c r="AB286" s="35"/>
      <c r="AC286" s="35"/>
      <c r="AD286" s="35"/>
      <c r="AE286" s="35"/>
      <c r="AR286" s="204" t="s">
        <v>212</v>
      </c>
      <c r="AT286" s="204" t="s">
        <v>208</v>
      </c>
      <c r="AU286" s="204" t="s">
        <v>217</v>
      </c>
      <c r="AY286" s="18" t="s">
        <v>206</v>
      </c>
      <c r="BE286" s="205">
        <f t="shared" si="104"/>
        <v>0</v>
      </c>
      <c r="BF286" s="205">
        <f t="shared" si="105"/>
        <v>0</v>
      </c>
      <c r="BG286" s="205">
        <f t="shared" si="106"/>
        <v>0</v>
      </c>
      <c r="BH286" s="205">
        <f t="shared" si="107"/>
        <v>0</v>
      </c>
      <c r="BI286" s="205">
        <f t="shared" si="108"/>
        <v>0</v>
      </c>
      <c r="BJ286" s="18" t="s">
        <v>80</v>
      </c>
      <c r="BK286" s="205">
        <f t="shared" si="109"/>
        <v>0</v>
      </c>
      <c r="BL286" s="18" t="s">
        <v>212</v>
      </c>
      <c r="BM286" s="204" t="s">
        <v>3260</v>
      </c>
    </row>
    <row r="287" spans="1:65" s="2" customFormat="1" ht="16.5" customHeight="1">
      <c r="A287" s="35"/>
      <c r="B287" s="36"/>
      <c r="C287" s="193" t="s">
        <v>72</v>
      </c>
      <c r="D287" s="193" t="s">
        <v>208</v>
      </c>
      <c r="E287" s="194" t="s">
        <v>7310</v>
      </c>
      <c r="F287" s="195" t="s">
        <v>7311</v>
      </c>
      <c r="G287" s="196" t="s">
        <v>220</v>
      </c>
      <c r="H287" s="197">
        <v>30</v>
      </c>
      <c r="I287" s="198"/>
      <c r="J287" s="199">
        <f t="shared" si="100"/>
        <v>0</v>
      </c>
      <c r="K287" s="195" t="s">
        <v>19</v>
      </c>
      <c r="L287" s="40"/>
      <c r="M287" s="200" t="s">
        <v>19</v>
      </c>
      <c r="N287" s="201" t="s">
        <v>43</v>
      </c>
      <c r="O287" s="65"/>
      <c r="P287" s="202">
        <f t="shared" si="101"/>
        <v>0</v>
      </c>
      <c r="Q287" s="202">
        <v>0</v>
      </c>
      <c r="R287" s="202">
        <f t="shared" si="102"/>
        <v>0</v>
      </c>
      <c r="S287" s="202">
        <v>0</v>
      </c>
      <c r="T287" s="203">
        <f t="shared" si="103"/>
        <v>0</v>
      </c>
      <c r="U287" s="35"/>
      <c r="V287" s="35"/>
      <c r="W287" s="35"/>
      <c r="X287" s="35"/>
      <c r="Y287" s="35"/>
      <c r="Z287" s="35"/>
      <c r="AA287" s="35"/>
      <c r="AB287" s="35"/>
      <c r="AC287" s="35"/>
      <c r="AD287" s="35"/>
      <c r="AE287" s="35"/>
      <c r="AR287" s="204" t="s">
        <v>212</v>
      </c>
      <c r="AT287" s="204" t="s">
        <v>208</v>
      </c>
      <c r="AU287" s="204" t="s">
        <v>217</v>
      </c>
      <c r="AY287" s="18" t="s">
        <v>206</v>
      </c>
      <c r="BE287" s="205">
        <f t="shared" si="104"/>
        <v>0</v>
      </c>
      <c r="BF287" s="205">
        <f t="shared" si="105"/>
        <v>0</v>
      </c>
      <c r="BG287" s="205">
        <f t="shared" si="106"/>
        <v>0</v>
      </c>
      <c r="BH287" s="205">
        <f t="shared" si="107"/>
        <v>0</v>
      </c>
      <c r="BI287" s="205">
        <f t="shared" si="108"/>
        <v>0</v>
      </c>
      <c r="BJ287" s="18" t="s">
        <v>80</v>
      </c>
      <c r="BK287" s="205">
        <f t="shared" si="109"/>
        <v>0</v>
      </c>
      <c r="BL287" s="18" t="s">
        <v>212</v>
      </c>
      <c r="BM287" s="204" t="s">
        <v>3270</v>
      </c>
    </row>
    <row r="288" spans="1:65" s="2" customFormat="1" ht="16.5" customHeight="1">
      <c r="A288" s="35"/>
      <c r="B288" s="36"/>
      <c r="C288" s="193" t="s">
        <v>72</v>
      </c>
      <c r="D288" s="193" t="s">
        <v>208</v>
      </c>
      <c r="E288" s="194" t="s">
        <v>7312</v>
      </c>
      <c r="F288" s="195" t="s">
        <v>7313</v>
      </c>
      <c r="G288" s="196" t="s">
        <v>220</v>
      </c>
      <c r="H288" s="197">
        <v>10</v>
      </c>
      <c r="I288" s="198"/>
      <c r="J288" s="199">
        <f t="shared" si="100"/>
        <v>0</v>
      </c>
      <c r="K288" s="195" t="s">
        <v>19</v>
      </c>
      <c r="L288" s="40"/>
      <c r="M288" s="200" t="s">
        <v>19</v>
      </c>
      <c r="N288" s="201" t="s">
        <v>43</v>
      </c>
      <c r="O288" s="65"/>
      <c r="P288" s="202">
        <f t="shared" si="101"/>
        <v>0</v>
      </c>
      <c r="Q288" s="202">
        <v>0</v>
      </c>
      <c r="R288" s="202">
        <f t="shared" si="102"/>
        <v>0</v>
      </c>
      <c r="S288" s="202">
        <v>0</v>
      </c>
      <c r="T288" s="203">
        <f t="shared" si="103"/>
        <v>0</v>
      </c>
      <c r="U288" s="35"/>
      <c r="V288" s="35"/>
      <c r="W288" s="35"/>
      <c r="X288" s="35"/>
      <c r="Y288" s="35"/>
      <c r="Z288" s="35"/>
      <c r="AA288" s="35"/>
      <c r="AB288" s="35"/>
      <c r="AC288" s="35"/>
      <c r="AD288" s="35"/>
      <c r="AE288" s="35"/>
      <c r="AR288" s="204" t="s">
        <v>212</v>
      </c>
      <c r="AT288" s="204" t="s">
        <v>208</v>
      </c>
      <c r="AU288" s="204" t="s">
        <v>217</v>
      </c>
      <c r="AY288" s="18" t="s">
        <v>206</v>
      </c>
      <c r="BE288" s="205">
        <f t="shared" si="104"/>
        <v>0</v>
      </c>
      <c r="BF288" s="205">
        <f t="shared" si="105"/>
        <v>0</v>
      </c>
      <c r="BG288" s="205">
        <f t="shared" si="106"/>
        <v>0</v>
      </c>
      <c r="BH288" s="205">
        <f t="shared" si="107"/>
        <v>0</v>
      </c>
      <c r="BI288" s="205">
        <f t="shared" si="108"/>
        <v>0</v>
      </c>
      <c r="BJ288" s="18" t="s">
        <v>80</v>
      </c>
      <c r="BK288" s="205">
        <f t="shared" si="109"/>
        <v>0</v>
      </c>
      <c r="BL288" s="18" t="s">
        <v>212</v>
      </c>
      <c r="BM288" s="204" t="s">
        <v>3280</v>
      </c>
    </row>
    <row r="289" spans="1:65" s="2" customFormat="1" ht="16.5" customHeight="1">
      <c r="A289" s="35"/>
      <c r="B289" s="36"/>
      <c r="C289" s="193" t="s">
        <v>72</v>
      </c>
      <c r="D289" s="193" t="s">
        <v>208</v>
      </c>
      <c r="E289" s="194" t="s">
        <v>7314</v>
      </c>
      <c r="F289" s="195" t="s">
        <v>7315</v>
      </c>
      <c r="G289" s="196" t="s">
        <v>220</v>
      </c>
      <c r="H289" s="197">
        <v>210</v>
      </c>
      <c r="I289" s="198"/>
      <c r="J289" s="199">
        <f t="shared" si="100"/>
        <v>0</v>
      </c>
      <c r="K289" s="195" t="s">
        <v>19</v>
      </c>
      <c r="L289" s="40"/>
      <c r="M289" s="200" t="s">
        <v>19</v>
      </c>
      <c r="N289" s="201" t="s">
        <v>43</v>
      </c>
      <c r="O289" s="65"/>
      <c r="P289" s="202">
        <f t="shared" si="101"/>
        <v>0</v>
      </c>
      <c r="Q289" s="202">
        <v>0</v>
      </c>
      <c r="R289" s="202">
        <f t="shared" si="102"/>
        <v>0</v>
      </c>
      <c r="S289" s="202">
        <v>0</v>
      </c>
      <c r="T289" s="203">
        <f t="shared" si="103"/>
        <v>0</v>
      </c>
      <c r="U289" s="35"/>
      <c r="V289" s="35"/>
      <c r="W289" s="35"/>
      <c r="X289" s="35"/>
      <c r="Y289" s="35"/>
      <c r="Z289" s="35"/>
      <c r="AA289" s="35"/>
      <c r="AB289" s="35"/>
      <c r="AC289" s="35"/>
      <c r="AD289" s="35"/>
      <c r="AE289" s="35"/>
      <c r="AR289" s="204" t="s">
        <v>212</v>
      </c>
      <c r="AT289" s="204" t="s">
        <v>208</v>
      </c>
      <c r="AU289" s="204" t="s">
        <v>217</v>
      </c>
      <c r="AY289" s="18" t="s">
        <v>206</v>
      </c>
      <c r="BE289" s="205">
        <f t="shared" si="104"/>
        <v>0</v>
      </c>
      <c r="BF289" s="205">
        <f t="shared" si="105"/>
        <v>0</v>
      </c>
      <c r="BG289" s="205">
        <f t="shared" si="106"/>
        <v>0</v>
      </c>
      <c r="BH289" s="205">
        <f t="shared" si="107"/>
        <v>0</v>
      </c>
      <c r="BI289" s="205">
        <f t="shared" si="108"/>
        <v>0</v>
      </c>
      <c r="BJ289" s="18" t="s">
        <v>80</v>
      </c>
      <c r="BK289" s="205">
        <f t="shared" si="109"/>
        <v>0</v>
      </c>
      <c r="BL289" s="18" t="s">
        <v>212</v>
      </c>
      <c r="BM289" s="204" t="s">
        <v>3292</v>
      </c>
    </row>
    <row r="290" spans="1:65" s="2" customFormat="1" ht="16.5" customHeight="1">
      <c r="A290" s="35"/>
      <c r="B290" s="36"/>
      <c r="C290" s="193" t="s">
        <v>72</v>
      </c>
      <c r="D290" s="193" t="s">
        <v>208</v>
      </c>
      <c r="E290" s="194" t="s">
        <v>7176</v>
      </c>
      <c r="F290" s="195" t="s">
        <v>7177</v>
      </c>
      <c r="G290" s="196" t="s">
        <v>220</v>
      </c>
      <c r="H290" s="197">
        <v>785</v>
      </c>
      <c r="I290" s="198"/>
      <c r="J290" s="199">
        <f t="shared" si="100"/>
        <v>0</v>
      </c>
      <c r="K290" s="195" t="s">
        <v>19</v>
      </c>
      <c r="L290" s="40"/>
      <c r="M290" s="200" t="s">
        <v>19</v>
      </c>
      <c r="N290" s="201" t="s">
        <v>43</v>
      </c>
      <c r="O290" s="65"/>
      <c r="P290" s="202">
        <f t="shared" si="101"/>
        <v>0</v>
      </c>
      <c r="Q290" s="202">
        <v>0</v>
      </c>
      <c r="R290" s="202">
        <f t="shared" si="102"/>
        <v>0</v>
      </c>
      <c r="S290" s="202">
        <v>0</v>
      </c>
      <c r="T290" s="203">
        <f t="shared" si="103"/>
        <v>0</v>
      </c>
      <c r="U290" s="35"/>
      <c r="V290" s="35"/>
      <c r="W290" s="35"/>
      <c r="X290" s="35"/>
      <c r="Y290" s="35"/>
      <c r="Z290" s="35"/>
      <c r="AA290" s="35"/>
      <c r="AB290" s="35"/>
      <c r="AC290" s="35"/>
      <c r="AD290" s="35"/>
      <c r="AE290" s="35"/>
      <c r="AR290" s="204" t="s">
        <v>212</v>
      </c>
      <c r="AT290" s="204" t="s">
        <v>208</v>
      </c>
      <c r="AU290" s="204" t="s">
        <v>217</v>
      </c>
      <c r="AY290" s="18" t="s">
        <v>206</v>
      </c>
      <c r="BE290" s="205">
        <f t="shared" si="104"/>
        <v>0</v>
      </c>
      <c r="BF290" s="205">
        <f t="shared" si="105"/>
        <v>0</v>
      </c>
      <c r="BG290" s="205">
        <f t="shared" si="106"/>
        <v>0</v>
      </c>
      <c r="BH290" s="205">
        <f t="shared" si="107"/>
        <v>0</v>
      </c>
      <c r="BI290" s="205">
        <f t="shared" si="108"/>
        <v>0</v>
      </c>
      <c r="BJ290" s="18" t="s">
        <v>80</v>
      </c>
      <c r="BK290" s="205">
        <f t="shared" si="109"/>
        <v>0</v>
      </c>
      <c r="BL290" s="18" t="s">
        <v>212</v>
      </c>
      <c r="BM290" s="204" t="s">
        <v>3300</v>
      </c>
    </row>
    <row r="291" spans="1:65" s="2" customFormat="1" ht="16.5" customHeight="1">
      <c r="A291" s="35"/>
      <c r="B291" s="36"/>
      <c r="C291" s="193" t="s">
        <v>72</v>
      </c>
      <c r="D291" s="193" t="s">
        <v>208</v>
      </c>
      <c r="E291" s="194" t="s">
        <v>7178</v>
      </c>
      <c r="F291" s="195" t="s">
        <v>7179</v>
      </c>
      <c r="G291" s="196" t="s">
        <v>220</v>
      </c>
      <c r="H291" s="197">
        <v>995</v>
      </c>
      <c r="I291" s="198"/>
      <c r="J291" s="199">
        <f t="shared" si="100"/>
        <v>0</v>
      </c>
      <c r="K291" s="195" t="s">
        <v>19</v>
      </c>
      <c r="L291" s="40"/>
      <c r="M291" s="200" t="s">
        <v>19</v>
      </c>
      <c r="N291" s="201" t="s">
        <v>43</v>
      </c>
      <c r="O291" s="65"/>
      <c r="P291" s="202">
        <f t="shared" si="101"/>
        <v>0</v>
      </c>
      <c r="Q291" s="202">
        <v>0</v>
      </c>
      <c r="R291" s="202">
        <f t="shared" si="102"/>
        <v>0</v>
      </c>
      <c r="S291" s="202">
        <v>0</v>
      </c>
      <c r="T291" s="203">
        <f t="shared" si="103"/>
        <v>0</v>
      </c>
      <c r="U291" s="35"/>
      <c r="V291" s="35"/>
      <c r="W291" s="35"/>
      <c r="X291" s="35"/>
      <c r="Y291" s="35"/>
      <c r="Z291" s="35"/>
      <c r="AA291" s="35"/>
      <c r="AB291" s="35"/>
      <c r="AC291" s="35"/>
      <c r="AD291" s="35"/>
      <c r="AE291" s="35"/>
      <c r="AR291" s="204" t="s">
        <v>212</v>
      </c>
      <c r="AT291" s="204" t="s">
        <v>208</v>
      </c>
      <c r="AU291" s="204" t="s">
        <v>217</v>
      </c>
      <c r="AY291" s="18" t="s">
        <v>206</v>
      </c>
      <c r="BE291" s="205">
        <f t="shared" si="104"/>
        <v>0</v>
      </c>
      <c r="BF291" s="205">
        <f t="shared" si="105"/>
        <v>0</v>
      </c>
      <c r="BG291" s="205">
        <f t="shared" si="106"/>
        <v>0</v>
      </c>
      <c r="BH291" s="205">
        <f t="shared" si="107"/>
        <v>0</v>
      </c>
      <c r="BI291" s="205">
        <f t="shared" si="108"/>
        <v>0</v>
      </c>
      <c r="BJ291" s="18" t="s">
        <v>80</v>
      </c>
      <c r="BK291" s="205">
        <f t="shared" si="109"/>
        <v>0</v>
      </c>
      <c r="BL291" s="18" t="s">
        <v>212</v>
      </c>
      <c r="BM291" s="204" t="s">
        <v>3308</v>
      </c>
    </row>
    <row r="292" spans="1:65" s="12" customFormat="1" ht="20.85" customHeight="1">
      <c r="B292" s="177"/>
      <c r="C292" s="178"/>
      <c r="D292" s="179" t="s">
        <v>71</v>
      </c>
      <c r="E292" s="191" t="s">
        <v>7316</v>
      </c>
      <c r="F292" s="191" t="s">
        <v>7317</v>
      </c>
      <c r="G292" s="178"/>
      <c r="H292" s="178"/>
      <c r="I292" s="181"/>
      <c r="J292" s="192">
        <f>BK292</f>
        <v>0</v>
      </c>
      <c r="K292" s="178"/>
      <c r="L292" s="183"/>
      <c r="M292" s="184"/>
      <c r="N292" s="185"/>
      <c r="O292" s="185"/>
      <c r="P292" s="186">
        <f>SUM(P293:P329)</f>
        <v>0</v>
      </c>
      <c r="Q292" s="185"/>
      <c r="R292" s="186">
        <f>SUM(R293:R329)</f>
        <v>0</v>
      </c>
      <c r="S292" s="185"/>
      <c r="T292" s="187">
        <f>SUM(T293:T329)</f>
        <v>0</v>
      </c>
      <c r="AR292" s="188" t="s">
        <v>80</v>
      </c>
      <c r="AT292" s="189" t="s">
        <v>71</v>
      </c>
      <c r="AU292" s="189" t="s">
        <v>82</v>
      </c>
      <c r="AY292" s="188" t="s">
        <v>206</v>
      </c>
      <c r="BK292" s="190">
        <f>SUM(BK293:BK329)</f>
        <v>0</v>
      </c>
    </row>
    <row r="293" spans="1:65" s="2" customFormat="1" ht="44.25" customHeight="1">
      <c r="A293" s="35"/>
      <c r="B293" s="36"/>
      <c r="C293" s="193" t="s">
        <v>72</v>
      </c>
      <c r="D293" s="193" t="s">
        <v>208</v>
      </c>
      <c r="E293" s="194" t="s">
        <v>7318</v>
      </c>
      <c r="F293" s="195" t="s">
        <v>7319</v>
      </c>
      <c r="G293" s="196" t="s">
        <v>862</v>
      </c>
      <c r="H293" s="197">
        <v>1</v>
      </c>
      <c r="I293" s="198"/>
      <c r="J293" s="199">
        <f t="shared" ref="J293:J299" si="110">ROUND(I293*H293,2)</f>
        <v>0</v>
      </c>
      <c r="K293" s="195" t="s">
        <v>19</v>
      </c>
      <c r="L293" s="40"/>
      <c r="M293" s="200" t="s">
        <v>19</v>
      </c>
      <c r="N293" s="201" t="s">
        <v>43</v>
      </c>
      <c r="O293" s="65"/>
      <c r="P293" s="202">
        <f t="shared" ref="P293:P299" si="111">O293*H293</f>
        <v>0</v>
      </c>
      <c r="Q293" s="202">
        <v>0</v>
      </c>
      <c r="R293" s="202">
        <f t="shared" ref="R293:R299" si="112">Q293*H293</f>
        <v>0</v>
      </c>
      <c r="S293" s="202">
        <v>0</v>
      </c>
      <c r="T293" s="203">
        <f t="shared" ref="T293:T299" si="113">S293*H293</f>
        <v>0</v>
      </c>
      <c r="U293" s="35"/>
      <c r="V293" s="35"/>
      <c r="W293" s="35"/>
      <c r="X293" s="35"/>
      <c r="Y293" s="35"/>
      <c r="Z293" s="35"/>
      <c r="AA293" s="35"/>
      <c r="AB293" s="35"/>
      <c r="AC293" s="35"/>
      <c r="AD293" s="35"/>
      <c r="AE293" s="35"/>
      <c r="AR293" s="204" t="s">
        <v>212</v>
      </c>
      <c r="AT293" s="204" t="s">
        <v>208</v>
      </c>
      <c r="AU293" s="204" t="s">
        <v>217</v>
      </c>
      <c r="AY293" s="18" t="s">
        <v>206</v>
      </c>
      <c r="BE293" s="205">
        <f t="shared" ref="BE293:BE299" si="114">IF(N293="základní",J293,0)</f>
        <v>0</v>
      </c>
      <c r="BF293" s="205">
        <f t="shared" ref="BF293:BF299" si="115">IF(N293="snížená",J293,0)</f>
        <v>0</v>
      </c>
      <c r="BG293" s="205">
        <f t="shared" ref="BG293:BG299" si="116">IF(N293="zákl. přenesená",J293,0)</f>
        <v>0</v>
      </c>
      <c r="BH293" s="205">
        <f t="shared" ref="BH293:BH299" si="117">IF(N293="sníž. přenesená",J293,0)</f>
        <v>0</v>
      </c>
      <c r="BI293" s="205">
        <f t="shared" ref="BI293:BI299" si="118">IF(N293="nulová",J293,0)</f>
        <v>0</v>
      </c>
      <c r="BJ293" s="18" t="s">
        <v>80</v>
      </c>
      <c r="BK293" s="205">
        <f t="shared" ref="BK293:BK299" si="119">ROUND(I293*H293,2)</f>
        <v>0</v>
      </c>
      <c r="BL293" s="18" t="s">
        <v>212</v>
      </c>
      <c r="BM293" s="204" t="s">
        <v>3318</v>
      </c>
    </row>
    <row r="294" spans="1:65" s="2" customFormat="1" ht="16.5" customHeight="1">
      <c r="A294" s="35"/>
      <c r="B294" s="36"/>
      <c r="C294" s="193" t="s">
        <v>72</v>
      </c>
      <c r="D294" s="193" t="s">
        <v>208</v>
      </c>
      <c r="E294" s="194" t="s">
        <v>7320</v>
      </c>
      <c r="F294" s="195" t="s">
        <v>7321</v>
      </c>
      <c r="G294" s="196" t="s">
        <v>862</v>
      </c>
      <c r="H294" s="197">
        <v>1</v>
      </c>
      <c r="I294" s="198"/>
      <c r="J294" s="199">
        <f t="shared" si="110"/>
        <v>0</v>
      </c>
      <c r="K294" s="195" t="s">
        <v>19</v>
      </c>
      <c r="L294" s="40"/>
      <c r="M294" s="200" t="s">
        <v>19</v>
      </c>
      <c r="N294" s="201" t="s">
        <v>43</v>
      </c>
      <c r="O294" s="65"/>
      <c r="P294" s="202">
        <f t="shared" si="111"/>
        <v>0</v>
      </c>
      <c r="Q294" s="202">
        <v>0</v>
      </c>
      <c r="R294" s="202">
        <f t="shared" si="112"/>
        <v>0</v>
      </c>
      <c r="S294" s="202">
        <v>0</v>
      </c>
      <c r="T294" s="203">
        <f t="shared" si="113"/>
        <v>0</v>
      </c>
      <c r="U294" s="35"/>
      <c r="V294" s="35"/>
      <c r="W294" s="35"/>
      <c r="X294" s="35"/>
      <c r="Y294" s="35"/>
      <c r="Z294" s="35"/>
      <c r="AA294" s="35"/>
      <c r="AB294" s="35"/>
      <c r="AC294" s="35"/>
      <c r="AD294" s="35"/>
      <c r="AE294" s="35"/>
      <c r="AR294" s="204" t="s">
        <v>212</v>
      </c>
      <c r="AT294" s="204" t="s">
        <v>208</v>
      </c>
      <c r="AU294" s="204" t="s">
        <v>217</v>
      </c>
      <c r="AY294" s="18" t="s">
        <v>206</v>
      </c>
      <c r="BE294" s="205">
        <f t="shared" si="114"/>
        <v>0</v>
      </c>
      <c r="BF294" s="205">
        <f t="shared" si="115"/>
        <v>0</v>
      </c>
      <c r="BG294" s="205">
        <f t="shared" si="116"/>
        <v>0</v>
      </c>
      <c r="BH294" s="205">
        <f t="shared" si="117"/>
        <v>0</v>
      </c>
      <c r="BI294" s="205">
        <f t="shared" si="118"/>
        <v>0</v>
      </c>
      <c r="BJ294" s="18" t="s">
        <v>80</v>
      </c>
      <c r="BK294" s="205">
        <f t="shared" si="119"/>
        <v>0</v>
      </c>
      <c r="BL294" s="18" t="s">
        <v>212</v>
      </c>
      <c r="BM294" s="204" t="s">
        <v>3331</v>
      </c>
    </row>
    <row r="295" spans="1:65" s="2" customFormat="1" ht="16.5" customHeight="1">
      <c r="A295" s="35"/>
      <c r="B295" s="36"/>
      <c r="C295" s="193" t="s">
        <v>72</v>
      </c>
      <c r="D295" s="193" t="s">
        <v>208</v>
      </c>
      <c r="E295" s="194" t="s">
        <v>7322</v>
      </c>
      <c r="F295" s="195" t="s">
        <v>7323</v>
      </c>
      <c r="G295" s="196" t="s">
        <v>862</v>
      </c>
      <c r="H295" s="197">
        <v>1</v>
      </c>
      <c r="I295" s="198"/>
      <c r="J295" s="199">
        <f t="shared" si="110"/>
        <v>0</v>
      </c>
      <c r="K295" s="195" t="s">
        <v>19</v>
      </c>
      <c r="L295" s="40"/>
      <c r="M295" s="200" t="s">
        <v>19</v>
      </c>
      <c r="N295" s="201" t="s">
        <v>43</v>
      </c>
      <c r="O295" s="65"/>
      <c r="P295" s="202">
        <f t="shared" si="111"/>
        <v>0</v>
      </c>
      <c r="Q295" s="202">
        <v>0</v>
      </c>
      <c r="R295" s="202">
        <f t="shared" si="112"/>
        <v>0</v>
      </c>
      <c r="S295" s="202">
        <v>0</v>
      </c>
      <c r="T295" s="203">
        <f t="shared" si="113"/>
        <v>0</v>
      </c>
      <c r="U295" s="35"/>
      <c r="V295" s="35"/>
      <c r="W295" s="35"/>
      <c r="X295" s="35"/>
      <c r="Y295" s="35"/>
      <c r="Z295" s="35"/>
      <c r="AA295" s="35"/>
      <c r="AB295" s="35"/>
      <c r="AC295" s="35"/>
      <c r="AD295" s="35"/>
      <c r="AE295" s="35"/>
      <c r="AR295" s="204" t="s">
        <v>212</v>
      </c>
      <c r="AT295" s="204" t="s">
        <v>208</v>
      </c>
      <c r="AU295" s="204" t="s">
        <v>217</v>
      </c>
      <c r="AY295" s="18" t="s">
        <v>206</v>
      </c>
      <c r="BE295" s="205">
        <f t="shared" si="114"/>
        <v>0</v>
      </c>
      <c r="BF295" s="205">
        <f t="shared" si="115"/>
        <v>0</v>
      </c>
      <c r="BG295" s="205">
        <f t="shared" si="116"/>
        <v>0</v>
      </c>
      <c r="BH295" s="205">
        <f t="shared" si="117"/>
        <v>0</v>
      </c>
      <c r="BI295" s="205">
        <f t="shared" si="118"/>
        <v>0</v>
      </c>
      <c r="BJ295" s="18" t="s">
        <v>80</v>
      </c>
      <c r="BK295" s="205">
        <f t="shared" si="119"/>
        <v>0</v>
      </c>
      <c r="BL295" s="18" t="s">
        <v>212</v>
      </c>
      <c r="BM295" s="204" t="s">
        <v>3343</v>
      </c>
    </row>
    <row r="296" spans="1:65" s="2" customFormat="1" ht="16.5" customHeight="1">
      <c r="A296" s="35"/>
      <c r="B296" s="36"/>
      <c r="C296" s="193" t="s">
        <v>72</v>
      </c>
      <c r="D296" s="193" t="s">
        <v>208</v>
      </c>
      <c r="E296" s="194" t="s">
        <v>7324</v>
      </c>
      <c r="F296" s="195" t="s">
        <v>7325</v>
      </c>
      <c r="G296" s="196" t="s">
        <v>1545</v>
      </c>
      <c r="H296" s="197">
        <v>8</v>
      </c>
      <c r="I296" s="198"/>
      <c r="J296" s="199">
        <f t="shared" si="110"/>
        <v>0</v>
      </c>
      <c r="K296" s="195" t="s">
        <v>19</v>
      </c>
      <c r="L296" s="40"/>
      <c r="M296" s="200" t="s">
        <v>19</v>
      </c>
      <c r="N296" s="201" t="s">
        <v>43</v>
      </c>
      <c r="O296" s="65"/>
      <c r="P296" s="202">
        <f t="shared" si="111"/>
        <v>0</v>
      </c>
      <c r="Q296" s="202">
        <v>0</v>
      </c>
      <c r="R296" s="202">
        <f t="shared" si="112"/>
        <v>0</v>
      </c>
      <c r="S296" s="202">
        <v>0</v>
      </c>
      <c r="T296" s="203">
        <f t="shared" si="113"/>
        <v>0</v>
      </c>
      <c r="U296" s="35"/>
      <c r="V296" s="35"/>
      <c r="W296" s="35"/>
      <c r="X296" s="35"/>
      <c r="Y296" s="35"/>
      <c r="Z296" s="35"/>
      <c r="AA296" s="35"/>
      <c r="AB296" s="35"/>
      <c r="AC296" s="35"/>
      <c r="AD296" s="35"/>
      <c r="AE296" s="35"/>
      <c r="AR296" s="204" t="s">
        <v>212</v>
      </c>
      <c r="AT296" s="204" t="s">
        <v>208</v>
      </c>
      <c r="AU296" s="204" t="s">
        <v>217</v>
      </c>
      <c r="AY296" s="18" t="s">
        <v>206</v>
      </c>
      <c r="BE296" s="205">
        <f t="shared" si="114"/>
        <v>0</v>
      </c>
      <c r="BF296" s="205">
        <f t="shared" si="115"/>
        <v>0</v>
      </c>
      <c r="BG296" s="205">
        <f t="shared" si="116"/>
        <v>0</v>
      </c>
      <c r="BH296" s="205">
        <f t="shared" si="117"/>
        <v>0</v>
      </c>
      <c r="BI296" s="205">
        <f t="shared" si="118"/>
        <v>0</v>
      </c>
      <c r="BJ296" s="18" t="s">
        <v>80</v>
      </c>
      <c r="BK296" s="205">
        <f t="shared" si="119"/>
        <v>0</v>
      </c>
      <c r="BL296" s="18" t="s">
        <v>212</v>
      </c>
      <c r="BM296" s="204" t="s">
        <v>3354</v>
      </c>
    </row>
    <row r="297" spans="1:65" s="2" customFormat="1" ht="16.5" customHeight="1">
      <c r="A297" s="35"/>
      <c r="B297" s="36"/>
      <c r="C297" s="193" t="s">
        <v>72</v>
      </c>
      <c r="D297" s="193" t="s">
        <v>208</v>
      </c>
      <c r="E297" s="194" t="s">
        <v>7215</v>
      </c>
      <c r="F297" s="195" t="s">
        <v>7216</v>
      </c>
      <c r="G297" s="196" t="s">
        <v>862</v>
      </c>
      <c r="H297" s="197">
        <v>1</v>
      </c>
      <c r="I297" s="198"/>
      <c r="J297" s="199">
        <f t="shared" si="110"/>
        <v>0</v>
      </c>
      <c r="K297" s="195" t="s">
        <v>19</v>
      </c>
      <c r="L297" s="40"/>
      <c r="M297" s="200" t="s">
        <v>19</v>
      </c>
      <c r="N297" s="201" t="s">
        <v>43</v>
      </c>
      <c r="O297" s="65"/>
      <c r="P297" s="202">
        <f t="shared" si="111"/>
        <v>0</v>
      </c>
      <c r="Q297" s="202">
        <v>0</v>
      </c>
      <c r="R297" s="202">
        <f t="shared" si="112"/>
        <v>0</v>
      </c>
      <c r="S297" s="202">
        <v>0</v>
      </c>
      <c r="T297" s="203">
        <f t="shared" si="113"/>
        <v>0</v>
      </c>
      <c r="U297" s="35"/>
      <c r="V297" s="35"/>
      <c r="W297" s="35"/>
      <c r="X297" s="35"/>
      <c r="Y297" s="35"/>
      <c r="Z297" s="35"/>
      <c r="AA297" s="35"/>
      <c r="AB297" s="35"/>
      <c r="AC297" s="35"/>
      <c r="AD297" s="35"/>
      <c r="AE297" s="35"/>
      <c r="AR297" s="204" t="s">
        <v>212</v>
      </c>
      <c r="AT297" s="204" t="s">
        <v>208</v>
      </c>
      <c r="AU297" s="204" t="s">
        <v>217</v>
      </c>
      <c r="AY297" s="18" t="s">
        <v>206</v>
      </c>
      <c r="BE297" s="205">
        <f t="shared" si="114"/>
        <v>0</v>
      </c>
      <c r="BF297" s="205">
        <f t="shared" si="115"/>
        <v>0</v>
      </c>
      <c r="BG297" s="205">
        <f t="shared" si="116"/>
        <v>0</v>
      </c>
      <c r="BH297" s="205">
        <f t="shared" si="117"/>
        <v>0</v>
      </c>
      <c r="BI297" s="205">
        <f t="shared" si="118"/>
        <v>0</v>
      </c>
      <c r="BJ297" s="18" t="s">
        <v>80</v>
      </c>
      <c r="BK297" s="205">
        <f t="shared" si="119"/>
        <v>0</v>
      </c>
      <c r="BL297" s="18" t="s">
        <v>212</v>
      </c>
      <c r="BM297" s="204" t="s">
        <v>3365</v>
      </c>
    </row>
    <row r="298" spans="1:65" s="2" customFormat="1" ht="16.5" customHeight="1">
      <c r="A298" s="35"/>
      <c r="B298" s="36"/>
      <c r="C298" s="193" t="s">
        <v>72</v>
      </c>
      <c r="D298" s="193" t="s">
        <v>208</v>
      </c>
      <c r="E298" s="194" t="s">
        <v>7326</v>
      </c>
      <c r="F298" s="195" t="s">
        <v>7327</v>
      </c>
      <c r="G298" s="196" t="s">
        <v>862</v>
      </c>
      <c r="H298" s="197">
        <v>6</v>
      </c>
      <c r="I298" s="198"/>
      <c r="J298" s="199">
        <f t="shared" si="110"/>
        <v>0</v>
      </c>
      <c r="K298" s="195" t="s">
        <v>19</v>
      </c>
      <c r="L298" s="40"/>
      <c r="M298" s="200" t="s">
        <v>19</v>
      </c>
      <c r="N298" s="201" t="s">
        <v>43</v>
      </c>
      <c r="O298" s="65"/>
      <c r="P298" s="202">
        <f t="shared" si="111"/>
        <v>0</v>
      </c>
      <c r="Q298" s="202">
        <v>0</v>
      </c>
      <c r="R298" s="202">
        <f t="shared" si="112"/>
        <v>0</v>
      </c>
      <c r="S298" s="202">
        <v>0</v>
      </c>
      <c r="T298" s="203">
        <f t="shared" si="113"/>
        <v>0</v>
      </c>
      <c r="U298" s="35"/>
      <c r="V298" s="35"/>
      <c r="W298" s="35"/>
      <c r="X298" s="35"/>
      <c r="Y298" s="35"/>
      <c r="Z298" s="35"/>
      <c r="AA298" s="35"/>
      <c r="AB298" s="35"/>
      <c r="AC298" s="35"/>
      <c r="AD298" s="35"/>
      <c r="AE298" s="35"/>
      <c r="AR298" s="204" t="s">
        <v>212</v>
      </c>
      <c r="AT298" s="204" t="s">
        <v>208</v>
      </c>
      <c r="AU298" s="204" t="s">
        <v>217</v>
      </c>
      <c r="AY298" s="18" t="s">
        <v>206</v>
      </c>
      <c r="BE298" s="205">
        <f t="shared" si="114"/>
        <v>0</v>
      </c>
      <c r="BF298" s="205">
        <f t="shared" si="115"/>
        <v>0</v>
      </c>
      <c r="BG298" s="205">
        <f t="shared" si="116"/>
        <v>0</v>
      </c>
      <c r="BH298" s="205">
        <f t="shared" si="117"/>
        <v>0</v>
      </c>
      <c r="BI298" s="205">
        <f t="shared" si="118"/>
        <v>0</v>
      </c>
      <c r="BJ298" s="18" t="s">
        <v>80</v>
      </c>
      <c r="BK298" s="205">
        <f t="shared" si="119"/>
        <v>0</v>
      </c>
      <c r="BL298" s="18" t="s">
        <v>212</v>
      </c>
      <c r="BM298" s="204" t="s">
        <v>3377</v>
      </c>
    </row>
    <row r="299" spans="1:65" s="2" customFormat="1" ht="16.5" customHeight="1">
      <c r="A299" s="35"/>
      <c r="B299" s="36"/>
      <c r="C299" s="193" t="s">
        <v>72</v>
      </c>
      <c r="D299" s="193" t="s">
        <v>208</v>
      </c>
      <c r="E299" s="194" t="s">
        <v>7328</v>
      </c>
      <c r="F299" s="195" t="s">
        <v>7329</v>
      </c>
      <c r="G299" s="196" t="s">
        <v>862</v>
      </c>
      <c r="H299" s="197">
        <v>1</v>
      </c>
      <c r="I299" s="198"/>
      <c r="J299" s="199">
        <f t="shared" si="110"/>
        <v>0</v>
      </c>
      <c r="K299" s="195" t="s">
        <v>19</v>
      </c>
      <c r="L299" s="40"/>
      <c r="M299" s="200" t="s">
        <v>19</v>
      </c>
      <c r="N299" s="201" t="s">
        <v>43</v>
      </c>
      <c r="O299" s="65"/>
      <c r="P299" s="202">
        <f t="shared" si="111"/>
        <v>0</v>
      </c>
      <c r="Q299" s="202">
        <v>0</v>
      </c>
      <c r="R299" s="202">
        <f t="shared" si="112"/>
        <v>0</v>
      </c>
      <c r="S299" s="202">
        <v>0</v>
      </c>
      <c r="T299" s="203">
        <f t="shared" si="113"/>
        <v>0</v>
      </c>
      <c r="U299" s="35"/>
      <c r="V299" s="35"/>
      <c r="W299" s="35"/>
      <c r="X299" s="35"/>
      <c r="Y299" s="35"/>
      <c r="Z299" s="35"/>
      <c r="AA299" s="35"/>
      <c r="AB299" s="35"/>
      <c r="AC299" s="35"/>
      <c r="AD299" s="35"/>
      <c r="AE299" s="35"/>
      <c r="AR299" s="204" t="s">
        <v>212</v>
      </c>
      <c r="AT299" s="204" t="s">
        <v>208</v>
      </c>
      <c r="AU299" s="204" t="s">
        <v>217</v>
      </c>
      <c r="AY299" s="18" t="s">
        <v>206</v>
      </c>
      <c r="BE299" s="205">
        <f t="shared" si="114"/>
        <v>0</v>
      </c>
      <c r="BF299" s="205">
        <f t="shared" si="115"/>
        <v>0</v>
      </c>
      <c r="BG299" s="205">
        <f t="shared" si="116"/>
        <v>0</v>
      </c>
      <c r="BH299" s="205">
        <f t="shared" si="117"/>
        <v>0</v>
      </c>
      <c r="BI299" s="205">
        <f t="shared" si="118"/>
        <v>0</v>
      </c>
      <c r="BJ299" s="18" t="s">
        <v>80</v>
      </c>
      <c r="BK299" s="205">
        <f t="shared" si="119"/>
        <v>0</v>
      </c>
      <c r="BL299" s="18" t="s">
        <v>212</v>
      </c>
      <c r="BM299" s="204" t="s">
        <v>3388</v>
      </c>
    </row>
    <row r="300" spans="1:65" s="2" customFormat="1" ht="19.5">
      <c r="A300" s="35"/>
      <c r="B300" s="36"/>
      <c r="C300" s="37"/>
      <c r="D300" s="208" t="s">
        <v>1104</v>
      </c>
      <c r="E300" s="37"/>
      <c r="F300" s="221" t="s">
        <v>7330</v>
      </c>
      <c r="G300" s="37"/>
      <c r="H300" s="37"/>
      <c r="I300" s="116"/>
      <c r="J300" s="37"/>
      <c r="K300" s="37"/>
      <c r="L300" s="40"/>
      <c r="M300" s="222"/>
      <c r="N300" s="223"/>
      <c r="O300" s="65"/>
      <c r="P300" s="65"/>
      <c r="Q300" s="65"/>
      <c r="R300" s="65"/>
      <c r="S300" s="65"/>
      <c r="T300" s="66"/>
      <c r="U300" s="35"/>
      <c r="V300" s="35"/>
      <c r="W300" s="35"/>
      <c r="X300" s="35"/>
      <c r="Y300" s="35"/>
      <c r="Z300" s="35"/>
      <c r="AA300" s="35"/>
      <c r="AB300" s="35"/>
      <c r="AC300" s="35"/>
      <c r="AD300" s="35"/>
      <c r="AE300" s="35"/>
      <c r="AT300" s="18" t="s">
        <v>1104</v>
      </c>
      <c r="AU300" s="18" t="s">
        <v>217</v>
      </c>
    </row>
    <row r="301" spans="1:65" s="2" customFormat="1" ht="16.5" customHeight="1">
      <c r="A301" s="35"/>
      <c r="B301" s="36"/>
      <c r="C301" s="193" t="s">
        <v>72</v>
      </c>
      <c r="D301" s="193" t="s">
        <v>208</v>
      </c>
      <c r="E301" s="194" t="s">
        <v>7331</v>
      </c>
      <c r="F301" s="195" t="s">
        <v>7332</v>
      </c>
      <c r="G301" s="196" t="s">
        <v>862</v>
      </c>
      <c r="H301" s="197">
        <v>4</v>
      </c>
      <c r="I301" s="198"/>
      <c r="J301" s="199">
        <f>ROUND(I301*H301,2)</f>
        <v>0</v>
      </c>
      <c r="K301" s="195" t="s">
        <v>19</v>
      </c>
      <c r="L301" s="40"/>
      <c r="M301" s="200" t="s">
        <v>19</v>
      </c>
      <c r="N301" s="201" t="s">
        <v>43</v>
      </c>
      <c r="O301" s="65"/>
      <c r="P301" s="202">
        <f>O301*H301</f>
        <v>0</v>
      </c>
      <c r="Q301" s="202">
        <v>0</v>
      </c>
      <c r="R301" s="202">
        <f>Q301*H301</f>
        <v>0</v>
      </c>
      <c r="S301" s="202">
        <v>0</v>
      </c>
      <c r="T301" s="203">
        <f>S301*H301</f>
        <v>0</v>
      </c>
      <c r="U301" s="35"/>
      <c r="V301" s="35"/>
      <c r="W301" s="35"/>
      <c r="X301" s="35"/>
      <c r="Y301" s="35"/>
      <c r="Z301" s="35"/>
      <c r="AA301" s="35"/>
      <c r="AB301" s="35"/>
      <c r="AC301" s="35"/>
      <c r="AD301" s="35"/>
      <c r="AE301" s="35"/>
      <c r="AR301" s="204" t="s">
        <v>212</v>
      </c>
      <c r="AT301" s="204" t="s">
        <v>208</v>
      </c>
      <c r="AU301" s="204" t="s">
        <v>217</v>
      </c>
      <c r="AY301" s="18" t="s">
        <v>206</v>
      </c>
      <c r="BE301" s="205">
        <f>IF(N301="základní",J301,0)</f>
        <v>0</v>
      </c>
      <c r="BF301" s="205">
        <f>IF(N301="snížená",J301,0)</f>
        <v>0</v>
      </c>
      <c r="BG301" s="205">
        <f>IF(N301="zákl. přenesená",J301,0)</f>
        <v>0</v>
      </c>
      <c r="BH301" s="205">
        <f>IF(N301="sníž. přenesená",J301,0)</f>
        <v>0</v>
      </c>
      <c r="BI301" s="205">
        <f>IF(N301="nulová",J301,0)</f>
        <v>0</v>
      </c>
      <c r="BJ301" s="18" t="s">
        <v>80</v>
      </c>
      <c r="BK301" s="205">
        <f>ROUND(I301*H301,2)</f>
        <v>0</v>
      </c>
      <c r="BL301" s="18" t="s">
        <v>212</v>
      </c>
      <c r="BM301" s="204" t="s">
        <v>3400</v>
      </c>
    </row>
    <row r="302" spans="1:65" s="2" customFormat="1" ht="19.5">
      <c r="A302" s="35"/>
      <c r="B302" s="36"/>
      <c r="C302" s="37"/>
      <c r="D302" s="208" t="s">
        <v>1104</v>
      </c>
      <c r="E302" s="37"/>
      <c r="F302" s="221" t="s">
        <v>7333</v>
      </c>
      <c r="G302" s="37"/>
      <c r="H302" s="37"/>
      <c r="I302" s="116"/>
      <c r="J302" s="37"/>
      <c r="K302" s="37"/>
      <c r="L302" s="40"/>
      <c r="M302" s="222"/>
      <c r="N302" s="223"/>
      <c r="O302" s="65"/>
      <c r="P302" s="65"/>
      <c r="Q302" s="65"/>
      <c r="R302" s="65"/>
      <c r="S302" s="65"/>
      <c r="T302" s="66"/>
      <c r="U302" s="35"/>
      <c r="V302" s="35"/>
      <c r="W302" s="35"/>
      <c r="X302" s="35"/>
      <c r="Y302" s="35"/>
      <c r="Z302" s="35"/>
      <c r="AA302" s="35"/>
      <c r="AB302" s="35"/>
      <c r="AC302" s="35"/>
      <c r="AD302" s="35"/>
      <c r="AE302" s="35"/>
      <c r="AT302" s="18" t="s">
        <v>1104</v>
      </c>
      <c r="AU302" s="18" t="s">
        <v>217</v>
      </c>
    </row>
    <row r="303" spans="1:65" s="2" customFormat="1" ht="16.5" customHeight="1">
      <c r="A303" s="35"/>
      <c r="B303" s="36"/>
      <c r="C303" s="193" t="s">
        <v>72</v>
      </c>
      <c r="D303" s="193" t="s">
        <v>208</v>
      </c>
      <c r="E303" s="194" t="s">
        <v>7334</v>
      </c>
      <c r="F303" s="195" t="s">
        <v>7335</v>
      </c>
      <c r="G303" s="196" t="s">
        <v>862</v>
      </c>
      <c r="H303" s="197">
        <v>1</v>
      </c>
      <c r="I303" s="198"/>
      <c r="J303" s="199">
        <f>ROUND(I303*H303,2)</f>
        <v>0</v>
      </c>
      <c r="K303" s="195" t="s">
        <v>19</v>
      </c>
      <c r="L303" s="40"/>
      <c r="M303" s="200" t="s">
        <v>19</v>
      </c>
      <c r="N303" s="201" t="s">
        <v>43</v>
      </c>
      <c r="O303" s="65"/>
      <c r="P303" s="202">
        <f>O303*H303</f>
        <v>0</v>
      </c>
      <c r="Q303" s="202">
        <v>0</v>
      </c>
      <c r="R303" s="202">
        <f>Q303*H303</f>
        <v>0</v>
      </c>
      <c r="S303" s="202">
        <v>0</v>
      </c>
      <c r="T303" s="203">
        <f>S303*H303</f>
        <v>0</v>
      </c>
      <c r="U303" s="35"/>
      <c r="V303" s="35"/>
      <c r="W303" s="35"/>
      <c r="X303" s="35"/>
      <c r="Y303" s="35"/>
      <c r="Z303" s="35"/>
      <c r="AA303" s="35"/>
      <c r="AB303" s="35"/>
      <c r="AC303" s="35"/>
      <c r="AD303" s="35"/>
      <c r="AE303" s="35"/>
      <c r="AR303" s="204" t="s">
        <v>212</v>
      </c>
      <c r="AT303" s="204" t="s">
        <v>208</v>
      </c>
      <c r="AU303" s="204" t="s">
        <v>217</v>
      </c>
      <c r="AY303" s="18" t="s">
        <v>206</v>
      </c>
      <c r="BE303" s="205">
        <f>IF(N303="základní",J303,0)</f>
        <v>0</v>
      </c>
      <c r="BF303" s="205">
        <f>IF(N303="snížená",J303,0)</f>
        <v>0</v>
      </c>
      <c r="BG303" s="205">
        <f>IF(N303="zákl. přenesená",J303,0)</f>
        <v>0</v>
      </c>
      <c r="BH303" s="205">
        <f>IF(N303="sníž. přenesená",J303,0)</f>
        <v>0</v>
      </c>
      <c r="BI303" s="205">
        <f>IF(N303="nulová",J303,0)</f>
        <v>0</v>
      </c>
      <c r="BJ303" s="18" t="s">
        <v>80</v>
      </c>
      <c r="BK303" s="205">
        <f>ROUND(I303*H303,2)</f>
        <v>0</v>
      </c>
      <c r="BL303" s="18" t="s">
        <v>212</v>
      </c>
      <c r="BM303" s="204" t="s">
        <v>3411</v>
      </c>
    </row>
    <row r="304" spans="1:65" s="2" customFormat="1" ht="19.5">
      <c r="A304" s="35"/>
      <c r="B304" s="36"/>
      <c r="C304" s="37"/>
      <c r="D304" s="208" t="s">
        <v>1104</v>
      </c>
      <c r="E304" s="37"/>
      <c r="F304" s="221" t="s">
        <v>7336</v>
      </c>
      <c r="G304" s="37"/>
      <c r="H304" s="37"/>
      <c r="I304" s="116"/>
      <c r="J304" s="37"/>
      <c r="K304" s="37"/>
      <c r="L304" s="40"/>
      <c r="M304" s="222"/>
      <c r="N304" s="223"/>
      <c r="O304" s="65"/>
      <c r="P304" s="65"/>
      <c r="Q304" s="65"/>
      <c r="R304" s="65"/>
      <c r="S304" s="65"/>
      <c r="T304" s="66"/>
      <c r="U304" s="35"/>
      <c r="V304" s="35"/>
      <c r="W304" s="35"/>
      <c r="X304" s="35"/>
      <c r="Y304" s="35"/>
      <c r="Z304" s="35"/>
      <c r="AA304" s="35"/>
      <c r="AB304" s="35"/>
      <c r="AC304" s="35"/>
      <c r="AD304" s="35"/>
      <c r="AE304" s="35"/>
      <c r="AT304" s="18" t="s">
        <v>1104</v>
      </c>
      <c r="AU304" s="18" t="s">
        <v>217</v>
      </c>
    </row>
    <row r="305" spans="1:65" s="2" customFormat="1" ht="16.5" customHeight="1">
      <c r="A305" s="35"/>
      <c r="B305" s="36"/>
      <c r="C305" s="193" t="s">
        <v>72</v>
      </c>
      <c r="D305" s="193" t="s">
        <v>208</v>
      </c>
      <c r="E305" s="194" t="s">
        <v>7337</v>
      </c>
      <c r="F305" s="195" t="s">
        <v>7338</v>
      </c>
      <c r="G305" s="196" t="s">
        <v>862</v>
      </c>
      <c r="H305" s="197">
        <v>5</v>
      </c>
      <c r="I305" s="198"/>
      <c r="J305" s="199">
        <f>ROUND(I305*H305,2)</f>
        <v>0</v>
      </c>
      <c r="K305" s="195" t="s">
        <v>19</v>
      </c>
      <c r="L305" s="40"/>
      <c r="M305" s="200" t="s">
        <v>19</v>
      </c>
      <c r="N305" s="201" t="s">
        <v>43</v>
      </c>
      <c r="O305" s="65"/>
      <c r="P305" s="202">
        <f>O305*H305</f>
        <v>0</v>
      </c>
      <c r="Q305" s="202">
        <v>0</v>
      </c>
      <c r="R305" s="202">
        <f>Q305*H305</f>
        <v>0</v>
      </c>
      <c r="S305" s="202">
        <v>0</v>
      </c>
      <c r="T305" s="203">
        <f>S305*H305</f>
        <v>0</v>
      </c>
      <c r="U305" s="35"/>
      <c r="V305" s="35"/>
      <c r="W305" s="35"/>
      <c r="X305" s="35"/>
      <c r="Y305" s="35"/>
      <c r="Z305" s="35"/>
      <c r="AA305" s="35"/>
      <c r="AB305" s="35"/>
      <c r="AC305" s="35"/>
      <c r="AD305" s="35"/>
      <c r="AE305" s="35"/>
      <c r="AR305" s="204" t="s">
        <v>212</v>
      </c>
      <c r="AT305" s="204" t="s">
        <v>208</v>
      </c>
      <c r="AU305" s="204" t="s">
        <v>217</v>
      </c>
      <c r="AY305" s="18" t="s">
        <v>206</v>
      </c>
      <c r="BE305" s="205">
        <f>IF(N305="základní",J305,0)</f>
        <v>0</v>
      </c>
      <c r="BF305" s="205">
        <f>IF(N305="snížená",J305,0)</f>
        <v>0</v>
      </c>
      <c r="BG305" s="205">
        <f>IF(N305="zákl. přenesená",J305,0)</f>
        <v>0</v>
      </c>
      <c r="BH305" s="205">
        <f>IF(N305="sníž. přenesená",J305,0)</f>
        <v>0</v>
      </c>
      <c r="BI305" s="205">
        <f>IF(N305="nulová",J305,0)</f>
        <v>0</v>
      </c>
      <c r="BJ305" s="18" t="s">
        <v>80</v>
      </c>
      <c r="BK305" s="205">
        <f>ROUND(I305*H305,2)</f>
        <v>0</v>
      </c>
      <c r="BL305" s="18" t="s">
        <v>212</v>
      </c>
      <c r="BM305" s="204" t="s">
        <v>3420</v>
      </c>
    </row>
    <row r="306" spans="1:65" s="2" customFormat="1" ht="19.5">
      <c r="A306" s="35"/>
      <c r="B306" s="36"/>
      <c r="C306" s="37"/>
      <c r="D306" s="208" t="s">
        <v>1104</v>
      </c>
      <c r="E306" s="37"/>
      <c r="F306" s="221" t="s">
        <v>7339</v>
      </c>
      <c r="G306" s="37"/>
      <c r="H306" s="37"/>
      <c r="I306" s="116"/>
      <c r="J306" s="37"/>
      <c r="K306" s="37"/>
      <c r="L306" s="40"/>
      <c r="M306" s="222"/>
      <c r="N306" s="223"/>
      <c r="O306" s="65"/>
      <c r="P306" s="65"/>
      <c r="Q306" s="65"/>
      <c r="R306" s="65"/>
      <c r="S306" s="65"/>
      <c r="T306" s="66"/>
      <c r="U306" s="35"/>
      <c r="V306" s="35"/>
      <c r="W306" s="35"/>
      <c r="X306" s="35"/>
      <c r="Y306" s="35"/>
      <c r="Z306" s="35"/>
      <c r="AA306" s="35"/>
      <c r="AB306" s="35"/>
      <c r="AC306" s="35"/>
      <c r="AD306" s="35"/>
      <c r="AE306" s="35"/>
      <c r="AT306" s="18" t="s">
        <v>1104</v>
      </c>
      <c r="AU306" s="18" t="s">
        <v>217</v>
      </c>
    </row>
    <row r="307" spans="1:65" s="2" customFormat="1" ht="16.5" customHeight="1">
      <c r="A307" s="35"/>
      <c r="B307" s="36"/>
      <c r="C307" s="193" t="s">
        <v>72</v>
      </c>
      <c r="D307" s="193" t="s">
        <v>208</v>
      </c>
      <c r="E307" s="194" t="s">
        <v>7340</v>
      </c>
      <c r="F307" s="195" t="s">
        <v>7341</v>
      </c>
      <c r="G307" s="196" t="s">
        <v>862</v>
      </c>
      <c r="H307" s="197">
        <v>5</v>
      </c>
      <c r="I307" s="198"/>
      <c r="J307" s="199">
        <f>ROUND(I307*H307,2)</f>
        <v>0</v>
      </c>
      <c r="K307" s="195" t="s">
        <v>19</v>
      </c>
      <c r="L307" s="40"/>
      <c r="M307" s="200" t="s">
        <v>19</v>
      </c>
      <c r="N307" s="201" t="s">
        <v>43</v>
      </c>
      <c r="O307" s="65"/>
      <c r="P307" s="202">
        <f>O307*H307</f>
        <v>0</v>
      </c>
      <c r="Q307" s="202">
        <v>0</v>
      </c>
      <c r="R307" s="202">
        <f>Q307*H307</f>
        <v>0</v>
      </c>
      <c r="S307" s="202">
        <v>0</v>
      </c>
      <c r="T307" s="203">
        <f>S307*H307</f>
        <v>0</v>
      </c>
      <c r="U307" s="35"/>
      <c r="V307" s="35"/>
      <c r="W307" s="35"/>
      <c r="X307" s="35"/>
      <c r="Y307" s="35"/>
      <c r="Z307" s="35"/>
      <c r="AA307" s="35"/>
      <c r="AB307" s="35"/>
      <c r="AC307" s="35"/>
      <c r="AD307" s="35"/>
      <c r="AE307" s="35"/>
      <c r="AR307" s="204" t="s">
        <v>212</v>
      </c>
      <c r="AT307" s="204" t="s">
        <v>208</v>
      </c>
      <c r="AU307" s="204" t="s">
        <v>217</v>
      </c>
      <c r="AY307" s="18" t="s">
        <v>206</v>
      </c>
      <c r="BE307" s="205">
        <f>IF(N307="základní",J307,0)</f>
        <v>0</v>
      </c>
      <c r="BF307" s="205">
        <f>IF(N307="snížená",J307,0)</f>
        <v>0</v>
      </c>
      <c r="BG307" s="205">
        <f>IF(N307="zákl. přenesená",J307,0)</f>
        <v>0</v>
      </c>
      <c r="BH307" s="205">
        <f>IF(N307="sníž. přenesená",J307,0)</f>
        <v>0</v>
      </c>
      <c r="BI307" s="205">
        <f>IF(N307="nulová",J307,0)</f>
        <v>0</v>
      </c>
      <c r="BJ307" s="18" t="s">
        <v>80</v>
      </c>
      <c r="BK307" s="205">
        <f>ROUND(I307*H307,2)</f>
        <v>0</v>
      </c>
      <c r="BL307" s="18" t="s">
        <v>212</v>
      </c>
      <c r="BM307" s="204" t="s">
        <v>3430</v>
      </c>
    </row>
    <row r="308" spans="1:65" s="2" customFormat="1" ht="19.5">
      <c r="A308" s="35"/>
      <c r="B308" s="36"/>
      <c r="C308" s="37"/>
      <c r="D308" s="208" t="s">
        <v>1104</v>
      </c>
      <c r="E308" s="37"/>
      <c r="F308" s="221" t="s">
        <v>7339</v>
      </c>
      <c r="G308" s="37"/>
      <c r="H308" s="37"/>
      <c r="I308" s="116"/>
      <c r="J308" s="37"/>
      <c r="K308" s="37"/>
      <c r="L308" s="40"/>
      <c r="M308" s="222"/>
      <c r="N308" s="223"/>
      <c r="O308" s="65"/>
      <c r="P308" s="65"/>
      <c r="Q308" s="65"/>
      <c r="R308" s="65"/>
      <c r="S308" s="65"/>
      <c r="T308" s="66"/>
      <c r="U308" s="35"/>
      <c r="V308" s="35"/>
      <c r="W308" s="35"/>
      <c r="X308" s="35"/>
      <c r="Y308" s="35"/>
      <c r="Z308" s="35"/>
      <c r="AA308" s="35"/>
      <c r="AB308" s="35"/>
      <c r="AC308" s="35"/>
      <c r="AD308" s="35"/>
      <c r="AE308" s="35"/>
      <c r="AT308" s="18" t="s">
        <v>1104</v>
      </c>
      <c r="AU308" s="18" t="s">
        <v>217</v>
      </c>
    </row>
    <row r="309" spans="1:65" s="2" customFormat="1" ht="16.5" customHeight="1">
      <c r="A309" s="35"/>
      <c r="B309" s="36"/>
      <c r="C309" s="193" t="s">
        <v>72</v>
      </c>
      <c r="D309" s="193" t="s">
        <v>208</v>
      </c>
      <c r="E309" s="194" t="s">
        <v>7342</v>
      </c>
      <c r="F309" s="195" t="s">
        <v>7343</v>
      </c>
      <c r="G309" s="196" t="s">
        <v>862</v>
      </c>
      <c r="H309" s="197">
        <v>1</v>
      </c>
      <c r="I309" s="198"/>
      <c r="J309" s="199">
        <f>ROUND(I309*H309,2)</f>
        <v>0</v>
      </c>
      <c r="K309" s="195" t="s">
        <v>19</v>
      </c>
      <c r="L309" s="40"/>
      <c r="M309" s="200" t="s">
        <v>19</v>
      </c>
      <c r="N309" s="201" t="s">
        <v>43</v>
      </c>
      <c r="O309" s="65"/>
      <c r="P309" s="202">
        <f>O309*H309</f>
        <v>0</v>
      </c>
      <c r="Q309" s="202">
        <v>0</v>
      </c>
      <c r="R309" s="202">
        <f>Q309*H309</f>
        <v>0</v>
      </c>
      <c r="S309" s="202">
        <v>0</v>
      </c>
      <c r="T309" s="203">
        <f>S309*H309</f>
        <v>0</v>
      </c>
      <c r="U309" s="35"/>
      <c r="V309" s="35"/>
      <c r="W309" s="35"/>
      <c r="X309" s="35"/>
      <c r="Y309" s="35"/>
      <c r="Z309" s="35"/>
      <c r="AA309" s="35"/>
      <c r="AB309" s="35"/>
      <c r="AC309" s="35"/>
      <c r="AD309" s="35"/>
      <c r="AE309" s="35"/>
      <c r="AR309" s="204" t="s">
        <v>212</v>
      </c>
      <c r="AT309" s="204" t="s">
        <v>208</v>
      </c>
      <c r="AU309" s="204" t="s">
        <v>217</v>
      </c>
      <c r="AY309" s="18" t="s">
        <v>206</v>
      </c>
      <c r="BE309" s="205">
        <f>IF(N309="základní",J309,0)</f>
        <v>0</v>
      </c>
      <c r="BF309" s="205">
        <f>IF(N309="snížená",J309,0)</f>
        <v>0</v>
      </c>
      <c r="BG309" s="205">
        <f>IF(N309="zákl. přenesená",J309,0)</f>
        <v>0</v>
      </c>
      <c r="BH309" s="205">
        <f>IF(N309="sníž. přenesená",J309,0)</f>
        <v>0</v>
      </c>
      <c r="BI309" s="205">
        <f>IF(N309="nulová",J309,0)</f>
        <v>0</v>
      </c>
      <c r="BJ309" s="18" t="s">
        <v>80</v>
      </c>
      <c r="BK309" s="205">
        <f>ROUND(I309*H309,2)</f>
        <v>0</v>
      </c>
      <c r="BL309" s="18" t="s">
        <v>212</v>
      </c>
      <c r="BM309" s="204" t="s">
        <v>3440</v>
      </c>
    </row>
    <row r="310" spans="1:65" s="2" customFormat="1" ht="19.5">
      <c r="A310" s="35"/>
      <c r="B310" s="36"/>
      <c r="C310" s="37"/>
      <c r="D310" s="208" t="s">
        <v>1104</v>
      </c>
      <c r="E310" s="37"/>
      <c r="F310" s="221" t="s">
        <v>7336</v>
      </c>
      <c r="G310" s="37"/>
      <c r="H310" s="37"/>
      <c r="I310" s="116"/>
      <c r="J310" s="37"/>
      <c r="K310" s="37"/>
      <c r="L310" s="40"/>
      <c r="M310" s="222"/>
      <c r="N310" s="223"/>
      <c r="O310" s="65"/>
      <c r="P310" s="65"/>
      <c r="Q310" s="65"/>
      <c r="R310" s="65"/>
      <c r="S310" s="65"/>
      <c r="T310" s="66"/>
      <c r="U310" s="35"/>
      <c r="V310" s="35"/>
      <c r="W310" s="35"/>
      <c r="X310" s="35"/>
      <c r="Y310" s="35"/>
      <c r="Z310" s="35"/>
      <c r="AA310" s="35"/>
      <c r="AB310" s="35"/>
      <c r="AC310" s="35"/>
      <c r="AD310" s="35"/>
      <c r="AE310" s="35"/>
      <c r="AT310" s="18" t="s">
        <v>1104</v>
      </c>
      <c r="AU310" s="18" t="s">
        <v>217</v>
      </c>
    </row>
    <row r="311" spans="1:65" s="2" customFormat="1" ht="16.5" customHeight="1">
      <c r="A311" s="35"/>
      <c r="B311" s="36"/>
      <c r="C311" s="193" t="s">
        <v>72</v>
      </c>
      <c r="D311" s="193" t="s">
        <v>208</v>
      </c>
      <c r="E311" s="194" t="s">
        <v>7344</v>
      </c>
      <c r="F311" s="195" t="s">
        <v>7345</v>
      </c>
      <c r="G311" s="196" t="s">
        <v>862</v>
      </c>
      <c r="H311" s="197">
        <v>1</v>
      </c>
      <c r="I311" s="198"/>
      <c r="J311" s="199">
        <f>ROUND(I311*H311,2)</f>
        <v>0</v>
      </c>
      <c r="K311" s="195" t="s">
        <v>19</v>
      </c>
      <c r="L311" s="40"/>
      <c r="M311" s="200" t="s">
        <v>19</v>
      </c>
      <c r="N311" s="201" t="s">
        <v>43</v>
      </c>
      <c r="O311" s="65"/>
      <c r="P311" s="202">
        <f>O311*H311</f>
        <v>0</v>
      </c>
      <c r="Q311" s="202">
        <v>0</v>
      </c>
      <c r="R311" s="202">
        <f>Q311*H311</f>
        <v>0</v>
      </c>
      <c r="S311" s="202">
        <v>0</v>
      </c>
      <c r="T311" s="203">
        <f>S311*H311</f>
        <v>0</v>
      </c>
      <c r="U311" s="35"/>
      <c r="V311" s="35"/>
      <c r="W311" s="35"/>
      <c r="X311" s="35"/>
      <c r="Y311" s="35"/>
      <c r="Z311" s="35"/>
      <c r="AA311" s="35"/>
      <c r="AB311" s="35"/>
      <c r="AC311" s="35"/>
      <c r="AD311" s="35"/>
      <c r="AE311" s="35"/>
      <c r="AR311" s="204" t="s">
        <v>212</v>
      </c>
      <c r="AT311" s="204" t="s">
        <v>208</v>
      </c>
      <c r="AU311" s="204" t="s">
        <v>217</v>
      </c>
      <c r="AY311" s="18" t="s">
        <v>206</v>
      </c>
      <c r="BE311" s="205">
        <f>IF(N311="základní",J311,0)</f>
        <v>0</v>
      </c>
      <c r="BF311" s="205">
        <f>IF(N311="snížená",J311,0)</f>
        <v>0</v>
      </c>
      <c r="BG311" s="205">
        <f>IF(N311="zákl. přenesená",J311,0)</f>
        <v>0</v>
      </c>
      <c r="BH311" s="205">
        <f>IF(N311="sníž. přenesená",J311,0)</f>
        <v>0</v>
      </c>
      <c r="BI311" s="205">
        <f>IF(N311="nulová",J311,0)</f>
        <v>0</v>
      </c>
      <c r="BJ311" s="18" t="s">
        <v>80</v>
      </c>
      <c r="BK311" s="205">
        <f>ROUND(I311*H311,2)</f>
        <v>0</v>
      </c>
      <c r="BL311" s="18" t="s">
        <v>212</v>
      </c>
      <c r="BM311" s="204" t="s">
        <v>3449</v>
      </c>
    </row>
    <row r="312" spans="1:65" s="2" customFormat="1" ht="19.5">
      <c r="A312" s="35"/>
      <c r="B312" s="36"/>
      <c r="C312" s="37"/>
      <c r="D312" s="208" t="s">
        <v>1104</v>
      </c>
      <c r="E312" s="37"/>
      <c r="F312" s="221" t="s">
        <v>7336</v>
      </c>
      <c r="G312" s="37"/>
      <c r="H312" s="37"/>
      <c r="I312" s="116"/>
      <c r="J312" s="37"/>
      <c r="K312" s="37"/>
      <c r="L312" s="40"/>
      <c r="M312" s="222"/>
      <c r="N312" s="223"/>
      <c r="O312" s="65"/>
      <c r="P312" s="65"/>
      <c r="Q312" s="65"/>
      <c r="R312" s="65"/>
      <c r="S312" s="65"/>
      <c r="T312" s="66"/>
      <c r="U312" s="35"/>
      <c r="V312" s="35"/>
      <c r="W312" s="35"/>
      <c r="X312" s="35"/>
      <c r="Y312" s="35"/>
      <c r="Z312" s="35"/>
      <c r="AA312" s="35"/>
      <c r="AB312" s="35"/>
      <c r="AC312" s="35"/>
      <c r="AD312" s="35"/>
      <c r="AE312" s="35"/>
      <c r="AT312" s="18" t="s">
        <v>1104</v>
      </c>
      <c r="AU312" s="18" t="s">
        <v>217</v>
      </c>
    </row>
    <row r="313" spans="1:65" s="2" customFormat="1" ht="16.5" customHeight="1">
      <c r="A313" s="35"/>
      <c r="B313" s="36"/>
      <c r="C313" s="193" t="s">
        <v>72</v>
      </c>
      <c r="D313" s="193" t="s">
        <v>208</v>
      </c>
      <c r="E313" s="194" t="s">
        <v>7346</v>
      </c>
      <c r="F313" s="195" t="s">
        <v>7347</v>
      </c>
      <c r="G313" s="196" t="s">
        <v>862</v>
      </c>
      <c r="H313" s="197">
        <v>1</v>
      </c>
      <c r="I313" s="198"/>
      <c r="J313" s="199">
        <f t="shared" ref="J313:J319" si="120">ROUND(I313*H313,2)</f>
        <v>0</v>
      </c>
      <c r="K313" s="195" t="s">
        <v>19</v>
      </c>
      <c r="L313" s="40"/>
      <c r="M313" s="200" t="s">
        <v>19</v>
      </c>
      <c r="N313" s="201" t="s">
        <v>43</v>
      </c>
      <c r="O313" s="65"/>
      <c r="P313" s="202">
        <f t="shared" ref="P313:P319" si="121">O313*H313</f>
        <v>0</v>
      </c>
      <c r="Q313" s="202">
        <v>0</v>
      </c>
      <c r="R313" s="202">
        <f t="shared" ref="R313:R319" si="122">Q313*H313</f>
        <v>0</v>
      </c>
      <c r="S313" s="202">
        <v>0</v>
      </c>
      <c r="T313" s="203">
        <f t="shared" ref="T313:T319" si="123">S313*H313</f>
        <v>0</v>
      </c>
      <c r="U313" s="35"/>
      <c r="V313" s="35"/>
      <c r="W313" s="35"/>
      <c r="X313" s="35"/>
      <c r="Y313" s="35"/>
      <c r="Z313" s="35"/>
      <c r="AA313" s="35"/>
      <c r="AB313" s="35"/>
      <c r="AC313" s="35"/>
      <c r="AD313" s="35"/>
      <c r="AE313" s="35"/>
      <c r="AR313" s="204" t="s">
        <v>212</v>
      </c>
      <c r="AT313" s="204" t="s">
        <v>208</v>
      </c>
      <c r="AU313" s="204" t="s">
        <v>217</v>
      </c>
      <c r="AY313" s="18" t="s">
        <v>206</v>
      </c>
      <c r="BE313" s="205">
        <f t="shared" ref="BE313:BE319" si="124">IF(N313="základní",J313,0)</f>
        <v>0</v>
      </c>
      <c r="BF313" s="205">
        <f t="shared" ref="BF313:BF319" si="125">IF(N313="snížená",J313,0)</f>
        <v>0</v>
      </c>
      <c r="BG313" s="205">
        <f t="shared" ref="BG313:BG319" si="126">IF(N313="zákl. přenesená",J313,0)</f>
        <v>0</v>
      </c>
      <c r="BH313" s="205">
        <f t="shared" ref="BH313:BH319" si="127">IF(N313="sníž. přenesená",J313,0)</f>
        <v>0</v>
      </c>
      <c r="BI313" s="205">
        <f t="shared" ref="BI313:BI319" si="128">IF(N313="nulová",J313,0)</f>
        <v>0</v>
      </c>
      <c r="BJ313" s="18" t="s">
        <v>80</v>
      </c>
      <c r="BK313" s="205">
        <f t="shared" ref="BK313:BK319" si="129">ROUND(I313*H313,2)</f>
        <v>0</v>
      </c>
      <c r="BL313" s="18" t="s">
        <v>212</v>
      </c>
      <c r="BM313" s="204" t="s">
        <v>3465</v>
      </c>
    </row>
    <row r="314" spans="1:65" s="2" customFormat="1" ht="16.5" customHeight="1">
      <c r="A314" s="35"/>
      <c r="B314" s="36"/>
      <c r="C314" s="193" t="s">
        <v>72</v>
      </c>
      <c r="D314" s="193" t="s">
        <v>208</v>
      </c>
      <c r="E314" s="194" t="s">
        <v>7348</v>
      </c>
      <c r="F314" s="195" t="s">
        <v>7349</v>
      </c>
      <c r="G314" s="196" t="s">
        <v>862</v>
      </c>
      <c r="H314" s="197">
        <v>90</v>
      </c>
      <c r="I314" s="198"/>
      <c r="J314" s="199">
        <f t="shared" si="120"/>
        <v>0</v>
      </c>
      <c r="K314" s="195" t="s">
        <v>19</v>
      </c>
      <c r="L314" s="40"/>
      <c r="M314" s="200" t="s">
        <v>19</v>
      </c>
      <c r="N314" s="201" t="s">
        <v>43</v>
      </c>
      <c r="O314" s="65"/>
      <c r="P314" s="202">
        <f t="shared" si="121"/>
        <v>0</v>
      </c>
      <c r="Q314" s="202">
        <v>0</v>
      </c>
      <c r="R314" s="202">
        <f t="shared" si="122"/>
        <v>0</v>
      </c>
      <c r="S314" s="202">
        <v>0</v>
      </c>
      <c r="T314" s="203">
        <f t="shared" si="123"/>
        <v>0</v>
      </c>
      <c r="U314" s="35"/>
      <c r="V314" s="35"/>
      <c r="W314" s="35"/>
      <c r="X314" s="35"/>
      <c r="Y314" s="35"/>
      <c r="Z314" s="35"/>
      <c r="AA314" s="35"/>
      <c r="AB314" s="35"/>
      <c r="AC314" s="35"/>
      <c r="AD314" s="35"/>
      <c r="AE314" s="35"/>
      <c r="AR314" s="204" t="s">
        <v>212</v>
      </c>
      <c r="AT314" s="204" t="s">
        <v>208</v>
      </c>
      <c r="AU314" s="204" t="s">
        <v>217</v>
      </c>
      <c r="AY314" s="18" t="s">
        <v>206</v>
      </c>
      <c r="BE314" s="205">
        <f t="shared" si="124"/>
        <v>0</v>
      </c>
      <c r="BF314" s="205">
        <f t="shared" si="125"/>
        <v>0</v>
      </c>
      <c r="BG314" s="205">
        <f t="shared" si="126"/>
        <v>0</v>
      </c>
      <c r="BH314" s="205">
        <f t="shared" si="127"/>
        <v>0</v>
      </c>
      <c r="BI314" s="205">
        <f t="shared" si="128"/>
        <v>0</v>
      </c>
      <c r="BJ314" s="18" t="s">
        <v>80</v>
      </c>
      <c r="BK314" s="205">
        <f t="shared" si="129"/>
        <v>0</v>
      </c>
      <c r="BL314" s="18" t="s">
        <v>212</v>
      </c>
      <c r="BM314" s="204" t="s">
        <v>3479</v>
      </c>
    </row>
    <row r="315" spans="1:65" s="2" customFormat="1" ht="16.5" customHeight="1">
      <c r="A315" s="35"/>
      <c r="B315" s="36"/>
      <c r="C315" s="193" t="s">
        <v>72</v>
      </c>
      <c r="D315" s="193" t="s">
        <v>208</v>
      </c>
      <c r="E315" s="194" t="s">
        <v>7350</v>
      </c>
      <c r="F315" s="195" t="s">
        <v>7351</v>
      </c>
      <c r="G315" s="196" t="s">
        <v>862</v>
      </c>
      <c r="H315" s="197">
        <v>90</v>
      </c>
      <c r="I315" s="198"/>
      <c r="J315" s="199">
        <f t="shared" si="120"/>
        <v>0</v>
      </c>
      <c r="K315" s="195" t="s">
        <v>19</v>
      </c>
      <c r="L315" s="40"/>
      <c r="M315" s="200" t="s">
        <v>19</v>
      </c>
      <c r="N315" s="201" t="s">
        <v>43</v>
      </c>
      <c r="O315" s="65"/>
      <c r="P315" s="202">
        <f t="shared" si="121"/>
        <v>0</v>
      </c>
      <c r="Q315" s="202">
        <v>0</v>
      </c>
      <c r="R315" s="202">
        <f t="shared" si="122"/>
        <v>0</v>
      </c>
      <c r="S315" s="202">
        <v>0</v>
      </c>
      <c r="T315" s="203">
        <f t="shared" si="123"/>
        <v>0</v>
      </c>
      <c r="U315" s="35"/>
      <c r="V315" s="35"/>
      <c r="W315" s="35"/>
      <c r="X315" s="35"/>
      <c r="Y315" s="35"/>
      <c r="Z315" s="35"/>
      <c r="AA315" s="35"/>
      <c r="AB315" s="35"/>
      <c r="AC315" s="35"/>
      <c r="AD315" s="35"/>
      <c r="AE315" s="35"/>
      <c r="AR315" s="204" t="s">
        <v>212</v>
      </c>
      <c r="AT315" s="204" t="s">
        <v>208</v>
      </c>
      <c r="AU315" s="204" t="s">
        <v>217</v>
      </c>
      <c r="AY315" s="18" t="s">
        <v>206</v>
      </c>
      <c r="BE315" s="205">
        <f t="shared" si="124"/>
        <v>0</v>
      </c>
      <c r="BF315" s="205">
        <f t="shared" si="125"/>
        <v>0</v>
      </c>
      <c r="BG315" s="205">
        <f t="shared" si="126"/>
        <v>0</v>
      </c>
      <c r="BH315" s="205">
        <f t="shared" si="127"/>
        <v>0</v>
      </c>
      <c r="BI315" s="205">
        <f t="shared" si="128"/>
        <v>0</v>
      </c>
      <c r="BJ315" s="18" t="s">
        <v>80</v>
      </c>
      <c r="BK315" s="205">
        <f t="shared" si="129"/>
        <v>0</v>
      </c>
      <c r="BL315" s="18" t="s">
        <v>212</v>
      </c>
      <c r="BM315" s="204" t="s">
        <v>3489</v>
      </c>
    </row>
    <row r="316" spans="1:65" s="2" customFormat="1" ht="16.5" customHeight="1">
      <c r="A316" s="35"/>
      <c r="B316" s="36"/>
      <c r="C316" s="193" t="s">
        <v>72</v>
      </c>
      <c r="D316" s="193" t="s">
        <v>208</v>
      </c>
      <c r="E316" s="194" t="s">
        <v>7352</v>
      </c>
      <c r="F316" s="195" t="s">
        <v>7353</v>
      </c>
      <c r="G316" s="196" t="s">
        <v>862</v>
      </c>
      <c r="H316" s="197">
        <v>90</v>
      </c>
      <c r="I316" s="198"/>
      <c r="J316" s="199">
        <f t="shared" si="120"/>
        <v>0</v>
      </c>
      <c r="K316" s="195" t="s">
        <v>19</v>
      </c>
      <c r="L316" s="40"/>
      <c r="M316" s="200" t="s">
        <v>19</v>
      </c>
      <c r="N316" s="201" t="s">
        <v>43</v>
      </c>
      <c r="O316" s="65"/>
      <c r="P316" s="202">
        <f t="shared" si="121"/>
        <v>0</v>
      </c>
      <c r="Q316" s="202">
        <v>0</v>
      </c>
      <c r="R316" s="202">
        <f t="shared" si="122"/>
        <v>0</v>
      </c>
      <c r="S316" s="202">
        <v>0</v>
      </c>
      <c r="T316" s="203">
        <f t="shared" si="123"/>
        <v>0</v>
      </c>
      <c r="U316" s="35"/>
      <c r="V316" s="35"/>
      <c r="W316" s="35"/>
      <c r="X316" s="35"/>
      <c r="Y316" s="35"/>
      <c r="Z316" s="35"/>
      <c r="AA316" s="35"/>
      <c r="AB316" s="35"/>
      <c r="AC316" s="35"/>
      <c r="AD316" s="35"/>
      <c r="AE316" s="35"/>
      <c r="AR316" s="204" t="s">
        <v>212</v>
      </c>
      <c r="AT316" s="204" t="s">
        <v>208</v>
      </c>
      <c r="AU316" s="204" t="s">
        <v>217</v>
      </c>
      <c r="AY316" s="18" t="s">
        <v>206</v>
      </c>
      <c r="BE316" s="205">
        <f t="shared" si="124"/>
        <v>0</v>
      </c>
      <c r="BF316" s="205">
        <f t="shared" si="125"/>
        <v>0</v>
      </c>
      <c r="BG316" s="205">
        <f t="shared" si="126"/>
        <v>0</v>
      </c>
      <c r="BH316" s="205">
        <f t="shared" si="127"/>
        <v>0</v>
      </c>
      <c r="BI316" s="205">
        <f t="shared" si="128"/>
        <v>0</v>
      </c>
      <c r="BJ316" s="18" t="s">
        <v>80</v>
      </c>
      <c r="BK316" s="205">
        <f t="shared" si="129"/>
        <v>0</v>
      </c>
      <c r="BL316" s="18" t="s">
        <v>212</v>
      </c>
      <c r="BM316" s="204" t="s">
        <v>3500</v>
      </c>
    </row>
    <row r="317" spans="1:65" s="2" customFormat="1" ht="16.5" customHeight="1">
      <c r="A317" s="35"/>
      <c r="B317" s="36"/>
      <c r="C317" s="193" t="s">
        <v>72</v>
      </c>
      <c r="D317" s="193" t="s">
        <v>208</v>
      </c>
      <c r="E317" s="194" t="s">
        <v>7354</v>
      </c>
      <c r="F317" s="195" t="s">
        <v>7355</v>
      </c>
      <c r="G317" s="196" t="s">
        <v>862</v>
      </c>
      <c r="H317" s="197">
        <v>2</v>
      </c>
      <c r="I317" s="198"/>
      <c r="J317" s="199">
        <f t="shared" si="120"/>
        <v>0</v>
      </c>
      <c r="K317" s="195" t="s">
        <v>19</v>
      </c>
      <c r="L317" s="40"/>
      <c r="M317" s="200" t="s">
        <v>19</v>
      </c>
      <c r="N317" s="201" t="s">
        <v>43</v>
      </c>
      <c r="O317" s="65"/>
      <c r="P317" s="202">
        <f t="shared" si="121"/>
        <v>0</v>
      </c>
      <c r="Q317" s="202">
        <v>0</v>
      </c>
      <c r="R317" s="202">
        <f t="shared" si="122"/>
        <v>0</v>
      </c>
      <c r="S317" s="202">
        <v>0</v>
      </c>
      <c r="T317" s="203">
        <f t="shared" si="123"/>
        <v>0</v>
      </c>
      <c r="U317" s="35"/>
      <c r="V317" s="35"/>
      <c r="W317" s="35"/>
      <c r="X317" s="35"/>
      <c r="Y317" s="35"/>
      <c r="Z317" s="35"/>
      <c r="AA317" s="35"/>
      <c r="AB317" s="35"/>
      <c r="AC317" s="35"/>
      <c r="AD317" s="35"/>
      <c r="AE317" s="35"/>
      <c r="AR317" s="204" t="s">
        <v>212</v>
      </c>
      <c r="AT317" s="204" t="s">
        <v>208</v>
      </c>
      <c r="AU317" s="204" t="s">
        <v>217</v>
      </c>
      <c r="AY317" s="18" t="s">
        <v>206</v>
      </c>
      <c r="BE317" s="205">
        <f t="shared" si="124"/>
        <v>0</v>
      </c>
      <c r="BF317" s="205">
        <f t="shared" si="125"/>
        <v>0</v>
      </c>
      <c r="BG317" s="205">
        <f t="shared" si="126"/>
        <v>0</v>
      </c>
      <c r="BH317" s="205">
        <f t="shared" si="127"/>
        <v>0</v>
      </c>
      <c r="BI317" s="205">
        <f t="shared" si="128"/>
        <v>0</v>
      </c>
      <c r="BJ317" s="18" t="s">
        <v>80</v>
      </c>
      <c r="BK317" s="205">
        <f t="shared" si="129"/>
        <v>0</v>
      </c>
      <c r="BL317" s="18" t="s">
        <v>212</v>
      </c>
      <c r="BM317" s="204" t="s">
        <v>3510</v>
      </c>
    </row>
    <row r="318" spans="1:65" s="2" customFormat="1" ht="16.5" customHeight="1">
      <c r="A318" s="35"/>
      <c r="B318" s="36"/>
      <c r="C318" s="193" t="s">
        <v>72</v>
      </c>
      <c r="D318" s="193" t="s">
        <v>208</v>
      </c>
      <c r="E318" s="194" t="s">
        <v>7356</v>
      </c>
      <c r="F318" s="195" t="s">
        <v>7357</v>
      </c>
      <c r="G318" s="196" t="s">
        <v>1545</v>
      </c>
      <c r="H318" s="197">
        <v>16</v>
      </c>
      <c r="I318" s="198"/>
      <c r="J318" s="199">
        <f t="shared" si="120"/>
        <v>0</v>
      </c>
      <c r="K318" s="195" t="s">
        <v>19</v>
      </c>
      <c r="L318" s="40"/>
      <c r="M318" s="200" t="s">
        <v>19</v>
      </c>
      <c r="N318" s="201" t="s">
        <v>43</v>
      </c>
      <c r="O318" s="65"/>
      <c r="P318" s="202">
        <f t="shared" si="121"/>
        <v>0</v>
      </c>
      <c r="Q318" s="202">
        <v>0</v>
      </c>
      <c r="R318" s="202">
        <f t="shared" si="122"/>
        <v>0</v>
      </c>
      <c r="S318" s="202">
        <v>0</v>
      </c>
      <c r="T318" s="203">
        <f t="shared" si="123"/>
        <v>0</v>
      </c>
      <c r="U318" s="35"/>
      <c r="V318" s="35"/>
      <c r="W318" s="35"/>
      <c r="X318" s="35"/>
      <c r="Y318" s="35"/>
      <c r="Z318" s="35"/>
      <c r="AA318" s="35"/>
      <c r="AB318" s="35"/>
      <c r="AC318" s="35"/>
      <c r="AD318" s="35"/>
      <c r="AE318" s="35"/>
      <c r="AR318" s="204" t="s">
        <v>212</v>
      </c>
      <c r="AT318" s="204" t="s">
        <v>208</v>
      </c>
      <c r="AU318" s="204" t="s">
        <v>217</v>
      </c>
      <c r="AY318" s="18" t="s">
        <v>206</v>
      </c>
      <c r="BE318" s="205">
        <f t="shared" si="124"/>
        <v>0</v>
      </c>
      <c r="BF318" s="205">
        <f t="shared" si="125"/>
        <v>0</v>
      </c>
      <c r="BG318" s="205">
        <f t="shared" si="126"/>
        <v>0</v>
      </c>
      <c r="BH318" s="205">
        <f t="shared" si="127"/>
        <v>0</v>
      </c>
      <c r="BI318" s="205">
        <f t="shared" si="128"/>
        <v>0</v>
      </c>
      <c r="BJ318" s="18" t="s">
        <v>80</v>
      </c>
      <c r="BK318" s="205">
        <f t="shared" si="129"/>
        <v>0</v>
      </c>
      <c r="BL318" s="18" t="s">
        <v>212</v>
      </c>
      <c r="BM318" s="204" t="s">
        <v>3519</v>
      </c>
    </row>
    <row r="319" spans="1:65" s="2" customFormat="1" ht="16.5" customHeight="1">
      <c r="A319" s="35"/>
      <c r="B319" s="36"/>
      <c r="C319" s="193" t="s">
        <v>72</v>
      </c>
      <c r="D319" s="193" t="s">
        <v>208</v>
      </c>
      <c r="E319" s="194" t="s">
        <v>7169</v>
      </c>
      <c r="F319" s="195" t="s">
        <v>7170</v>
      </c>
      <c r="G319" s="196" t="s">
        <v>220</v>
      </c>
      <c r="H319" s="197">
        <v>65</v>
      </c>
      <c r="I319" s="198"/>
      <c r="J319" s="199">
        <f t="shared" si="120"/>
        <v>0</v>
      </c>
      <c r="K319" s="195" t="s">
        <v>19</v>
      </c>
      <c r="L319" s="40"/>
      <c r="M319" s="200" t="s">
        <v>19</v>
      </c>
      <c r="N319" s="201" t="s">
        <v>43</v>
      </c>
      <c r="O319" s="65"/>
      <c r="P319" s="202">
        <f t="shared" si="121"/>
        <v>0</v>
      </c>
      <c r="Q319" s="202">
        <v>0</v>
      </c>
      <c r="R319" s="202">
        <f t="shared" si="122"/>
        <v>0</v>
      </c>
      <c r="S319" s="202">
        <v>0</v>
      </c>
      <c r="T319" s="203">
        <f t="shared" si="123"/>
        <v>0</v>
      </c>
      <c r="U319" s="35"/>
      <c r="V319" s="35"/>
      <c r="W319" s="35"/>
      <c r="X319" s="35"/>
      <c r="Y319" s="35"/>
      <c r="Z319" s="35"/>
      <c r="AA319" s="35"/>
      <c r="AB319" s="35"/>
      <c r="AC319" s="35"/>
      <c r="AD319" s="35"/>
      <c r="AE319" s="35"/>
      <c r="AR319" s="204" t="s">
        <v>212</v>
      </c>
      <c r="AT319" s="204" t="s">
        <v>208</v>
      </c>
      <c r="AU319" s="204" t="s">
        <v>217</v>
      </c>
      <c r="AY319" s="18" t="s">
        <v>206</v>
      </c>
      <c r="BE319" s="205">
        <f t="shared" si="124"/>
        <v>0</v>
      </c>
      <c r="BF319" s="205">
        <f t="shared" si="125"/>
        <v>0</v>
      </c>
      <c r="BG319" s="205">
        <f t="shared" si="126"/>
        <v>0</v>
      </c>
      <c r="BH319" s="205">
        <f t="shared" si="127"/>
        <v>0</v>
      </c>
      <c r="BI319" s="205">
        <f t="shared" si="128"/>
        <v>0</v>
      </c>
      <c r="BJ319" s="18" t="s">
        <v>80</v>
      </c>
      <c r="BK319" s="205">
        <f t="shared" si="129"/>
        <v>0</v>
      </c>
      <c r="BL319" s="18" t="s">
        <v>212</v>
      </c>
      <c r="BM319" s="204" t="s">
        <v>3527</v>
      </c>
    </row>
    <row r="320" spans="1:65" s="2" customFormat="1" ht="19.5">
      <c r="A320" s="35"/>
      <c r="B320" s="36"/>
      <c r="C320" s="37"/>
      <c r="D320" s="208" t="s">
        <v>1104</v>
      </c>
      <c r="E320" s="37"/>
      <c r="F320" s="221" t="s">
        <v>7358</v>
      </c>
      <c r="G320" s="37"/>
      <c r="H320" s="37"/>
      <c r="I320" s="116"/>
      <c r="J320" s="37"/>
      <c r="K320" s="37"/>
      <c r="L320" s="40"/>
      <c r="M320" s="222"/>
      <c r="N320" s="223"/>
      <c r="O320" s="65"/>
      <c r="P320" s="65"/>
      <c r="Q320" s="65"/>
      <c r="R320" s="65"/>
      <c r="S320" s="65"/>
      <c r="T320" s="66"/>
      <c r="U320" s="35"/>
      <c r="V320" s="35"/>
      <c r="W320" s="35"/>
      <c r="X320" s="35"/>
      <c r="Y320" s="35"/>
      <c r="Z320" s="35"/>
      <c r="AA320" s="35"/>
      <c r="AB320" s="35"/>
      <c r="AC320" s="35"/>
      <c r="AD320" s="35"/>
      <c r="AE320" s="35"/>
      <c r="AT320" s="18" t="s">
        <v>1104</v>
      </c>
      <c r="AU320" s="18" t="s">
        <v>217</v>
      </c>
    </row>
    <row r="321" spans="1:65" s="2" customFormat="1" ht="16.5" customHeight="1">
      <c r="A321" s="35"/>
      <c r="B321" s="36"/>
      <c r="C321" s="193" t="s">
        <v>72</v>
      </c>
      <c r="D321" s="193" t="s">
        <v>208</v>
      </c>
      <c r="E321" s="194" t="s">
        <v>7180</v>
      </c>
      <c r="F321" s="195" t="s">
        <v>7181</v>
      </c>
      <c r="G321" s="196" t="s">
        <v>862</v>
      </c>
      <c r="H321" s="197">
        <v>60</v>
      </c>
      <c r="I321" s="198"/>
      <c r="J321" s="199">
        <f>ROUND(I321*H321,2)</f>
        <v>0</v>
      </c>
      <c r="K321" s="195" t="s">
        <v>19</v>
      </c>
      <c r="L321" s="40"/>
      <c r="M321" s="200" t="s">
        <v>19</v>
      </c>
      <c r="N321" s="201" t="s">
        <v>43</v>
      </c>
      <c r="O321" s="65"/>
      <c r="P321" s="202">
        <f>O321*H321</f>
        <v>0</v>
      </c>
      <c r="Q321" s="202">
        <v>0</v>
      </c>
      <c r="R321" s="202">
        <f>Q321*H321</f>
        <v>0</v>
      </c>
      <c r="S321" s="202">
        <v>0</v>
      </c>
      <c r="T321" s="203">
        <f>S321*H321</f>
        <v>0</v>
      </c>
      <c r="U321" s="35"/>
      <c r="V321" s="35"/>
      <c r="W321" s="35"/>
      <c r="X321" s="35"/>
      <c r="Y321" s="35"/>
      <c r="Z321" s="35"/>
      <c r="AA321" s="35"/>
      <c r="AB321" s="35"/>
      <c r="AC321" s="35"/>
      <c r="AD321" s="35"/>
      <c r="AE321" s="35"/>
      <c r="AR321" s="204" t="s">
        <v>212</v>
      </c>
      <c r="AT321" s="204" t="s">
        <v>208</v>
      </c>
      <c r="AU321" s="204" t="s">
        <v>217</v>
      </c>
      <c r="AY321" s="18" t="s">
        <v>206</v>
      </c>
      <c r="BE321" s="205">
        <f>IF(N321="základní",J321,0)</f>
        <v>0</v>
      </c>
      <c r="BF321" s="205">
        <f>IF(N321="snížená",J321,0)</f>
        <v>0</v>
      </c>
      <c r="BG321" s="205">
        <f>IF(N321="zákl. přenesená",J321,0)</f>
        <v>0</v>
      </c>
      <c r="BH321" s="205">
        <f>IF(N321="sníž. přenesená",J321,0)</f>
        <v>0</v>
      </c>
      <c r="BI321" s="205">
        <f>IF(N321="nulová",J321,0)</f>
        <v>0</v>
      </c>
      <c r="BJ321" s="18" t="s">
        <v>80</v>
      </c>
      <c r="BK321" s="205">
        <f>ROUND(I321*H321,2)</f>
        <v>0</v>
      </c>
      <c r="BL321" s="18" t="s">
        <v>212</v>
      </c>
      <c r="BM321" s="204" t="s">
        <v>3536</v>
      </c>
    </row>
    <row r="322" spans="1:65" s="2" customFormat="1" ht="16.5" customHeight="1">
      <c r="A322" s="35"/>
      <c r="B322" s="36"/>
      <c r="C322" s="193" t="s">
        <v>72</v>
      </c>
      <c r="D322" s="193" t="s">
        <v>208</v>
      </c>
      <c r="E322" s="194" t="s">
        <v>7182</v>
      </c>
      <c r="F322" s="195" t="s">
        <v>7183</v>
      </c>
      <c r="G322" s="196" t="s">
        <v>862</v>
      </c>
      <c r="H322" s="197">
        <v>60</v>
      </c>
      <c r="I322" s="198"/>
      <c r="J322" s="199">
        <f>ROUND(I322*H322,2)</f>
        <v>0</v>
      </c>
      <c r="K322" s="195" t="s">
        <v>19</v>
      </c>
      <c r="L322" s="40"/>
      <c r="M322" s="200" t="s">
        <v>19</v>
      </c>
      <c r="N322" s="201" t="s">
        <v>43</v>
      </c>
      <c r="O322" s="65"/>
      <c r="P322" s="202">
        <f>O322*H322</f>
        <v>0</v>
      </c>
      <c r="Q322" s="202">
        <v>0</v>
      </c>
      <c r="R322" s="202">
        <f>Q322*H322</f>
        <v>0</v>
      </c>
      <c r="S322" s="202">
        <v>0</v>
      </c>
      <c r="T322" s="203">
        <f>S322*H322</f>
        <v>0</v>
      </c>
      <c r="U322" s="35"/>
      <c r="V322" s="35"/>
      <c r="W322" s="35"/>
      <c r="X322" s="35"/>
      <c r="Y322" s="35"/>
      <c r="Z322" s="35"/>
      <c r="AA322" s="35"/>
      <c r="AB322" s="35"/>
      <c r="AC322" s="35"/>
      <c r="AD322" s="35"/>
      <c r="AE322" s="35"/>
      <c r="AR322" s="204" t="s">
        <v>212</v>
      </c>
      <c r="AT322" s="204" t="s">
        <v>208</v>
      </c>
      <c r="AU322" s="204" t="s">
        <v>217</v>
      </c>
      <c r="AY322" s="18" t="s">
        <v>206</v>
      </c>
      <c r="BE322" s="205">
        <f>IF(N322="základní",J322,0)</f>
        <v>0</v>
      </c>
      <c r="BF322" s="205">
        <f>IF(N322="snížená",J322,0)</f>
        <v>0</v>
      </c>
      <c r="BG322" s="205">
        <f>IF(N322="zákl. přenesená",J322,0)</f>
        <v>0</v>
      </c>
      <c r="BH322" s="205">
        <f>IF(N322="sníž. přenesená",J322,0)</f>
        <v>0</v>
      </c>
      <c r="BI322" s="205">
        <f>IF(N322="nulová",J322,0)</f>
        <v>0</v>
      </c>
      <c r="BJ322" s="18" t="s">
        <v>80</v>
      </c>
      <c r="BK322" s="205">
        <f>ROUND(I322*H322,2)</f>
        <v>0</v>
      </c>
      <c r="BL322" s="18" t="s">
        <v>212</v>
      </c>
      <c r="BM322" s="204" t="s">
        <v>3547</v>
      </c>
    </row>
    <row r="323" spans="1:65" s="2" customFormat="1" ht="16.5" customHeight="1">
      <c r="A323" s="35"/>
      <c r="B323" s="36"/>
      <c r="C323" s="193" t="s">
        <v>72</v>
      </c>
      <c r="D323" s="193" t="s">
        <v>208</v>
      </c>
      <c r="E323" s="194" t="s">
        <v>7359</v>
      </c>
      <c r="F323" s="195" t="s">
        <v>7360</v>
      </c>
      <c r="G323" s="196" t="s">
        <v>220</v>
      </c>
      <c r="H323" s="197">
        <v>10</v>
      </c>
      <c r="I323" s="198"/>
      <c r="J323" s="199">
        <f>ROUND(I323*H323,2)</f>
        <v>0</v>
      </c>
      <c r="K323" s="195" t="s">
        <v>19</v>
      </c>
      <c r="L323" s="40"/>
      <c r="M323" s="200" t="s">
        <v>19</v>
      </c>
      <c r="N323" s="201" t="s">
        <v>43</v>
      </c>
      <c r="O323" s="65"/>
      <c r="P323" s="202">
        <f>O323*H323</f>
        <v>0</v>
      </c>
      <c r="Q323" s="202">
        <v>0</v>
      </c>
      <c r="R323" s="202">
        <f>Q323*H323</f>
        <v>0</v>
      </c>
      <c r="S323" s="202">
        <v>0</v>
      </c>
      <c r="T323" s="203">
        <f>S323*H323</f>
        <v>0</v>
      </c>
      <c r="U323" s="35"/>
      <c r="V323" s="35"/>
      <c r="W323" s="35"/>
      <c r="X323" s="35"/>
      <c r="Y323" s="35"/>
      <c r="Z323" s="35"/>
      <c r="AA323" s="35"/>
      <c r="AB323" s="35"/>
      <c r="AC323" s="35"/>
      <c r="AD323" s="35"/>
      <c r="AE323" s="35"/>
      <c r="AR323" s="204" t="s">
        <v>212</v>
      </c>
      <c r="AT323" s="204" t="s">
        <v>208</v>
      </c>
      <c r="AU323" s="204" t="s">
        <v>217</v>
      </c>
      <c r="AY323" s="18" t="s">
        <v>206</v>
      </c>
      <c r="BE323" s="205">
        <f>IF(N323="základní",J323,0)</f>
        <v>0</v>
      </c>
      <c r="BF323" s="205">
        <f>IF(N323="snížená",J323,0)</f>
        <v>0</v>
      </c>
      <c r="BG323" s="205">
        <f>IF(N323="zákl. přenesená",J323,0)</f>
        <v>0</v>
      </c>
      <c r="BH323" s="205">
        <f>IF(N323="sníž. přenesená",J323,0)</f>
        <v>0</v>
      </c>
      <c r="BI323" s="205">
        <f>IF(N323="nulová",J323,0)</f>
        <v>0</v>
      </c>
      <c r="BJ323" s="18" t="s">
        <v>80</v>
      </c>
      <c r="BK323" s="205">
        <f>ROUND(I323*H323,2)</f>
        <v>0</v>
      </c>
      <c r="BL323" s="18" t="s">
        <v>212</v>
      </c>
      <c r="BM323" s="204" t="s">
        <v>3557</v>
      </c>
    </row>
    <row r="324" spans="1:65" s="2" customFormat="1" ht="19.5">
      <c r="A324" s="35"/>
      <c r="B324" s="36"/>
      <c r="C324" s="37"/>
      <c r="D324" s="208" t="s">
        <v>1104</v>
      </c>
      <c r="E324" s="37"/>
      <c r="F324" s="221" t="s">
        <v>7361</v>
      </c>
      <c r="G324" s="37"/>
      <c r="H324" s="37"/>
      <c r="I324" s="116"/>
      <c r="J324" s="37"/>
      <c r="K324" s="37"/>
      <c r="L324" s="40"/>
      <c r="M324" s="222"/>
      <c r="N324" s="223"/>
      <c r="O324" s="65"/>
      <c r="P324" s="65"/>
      <c r="Q324" s="65"/>
      <c r="R324" s="65"/>
      <c r="S324" s="65"/>
      <c r="T324" s="66"/>
      <c r="U324" s="35"/>
      <c r="V324" s="35"/>
      <c r="W324" s="35"/>
      <c r="X324" s="35"/>
      <c r="Y324" s="35"/>
      <c r="Z324" s="35"/>
      <c r="AA324" s="35"/>
      <c r="AB324" s="35"/>
      <c r="AC324" s="35"/>
      <c r="AD324" s="35"/>
      <c r="AE324" s="35"/>
      <c r="AT324" s="18" t="s">
        <v>1104</v>
      </c>
      <c r="AU324" s="18" t="s">
        <v>217</v>
      </c>
    </row>
    <row r="325" spans="1:65" s="2" customFormat="1" ht="16.5" customHeight="1">
      <c r="A325" s="35"/>
      <c r="B325" s="36"/>
      <c r="C325" s="193" t="s">
        <v>72</v>
      </c>
      <c r="D325" s="193" t="s">
        <v>208</v>
      </c>
      <c r="E325" s="194" t="s">
        <v>7171</v>
      </c>
      <c r="F325" s="195" t="s">
        <v>7172</v>
      </c>
      <c r="G325" s="196" t="s">
        <v>220</v>
      </c>
      <c r="H325" s="197">
        <v>30</v>
      </c>
      <c r="I325" s="198"/>
      <c r="J325" s="199">
        <f>ROUND(I325*H325,2)</f>
        <v>0</v>
      </c>
      <c r="K325" s="195" t="s">
        <v>19</v>
      </c>
      <c r="L325" s="40"/>
      <c r="M325" s="200" t="s">
        <v>19</v>
      </c>
      <c r="N325" s="201" t="s">
        <v>43</v>
      </c>
      <c r="O325" s="65"/>
      <c r="P325" s="202">
        <f>O325*H325</f>
        <v>0</v>
      </c>
      <c r="Q325" s="202">
        <v>0</v>
      </c>
      <c r="R325" s="202">
        <f>Q325*H325</f>
        <v>0</v>
      </c>
      <c r="S325" s="202">
        <v>0</v>
      </c>
      <c r="T325" s="203">
        <f>S325*H325</f>
        <v>0</v>
      </c>
      <c r="U325" s="35"/>
      <c r="V325" s="35"/>
      <c r="W325" s="35"/>
      <c r="X325" s="35"/>
      <c r="Y325" s="35"/>
      <c r="Z325" s="35"/>
      <c r="AA325" s="35"/>
      <c r="AB325" s="35"/>
      <c r="AC325" s="35"/>
      <c r="AD325" s="35"/>
      <c r="AE325" s="35"/>
      <c r="AR325" s="204" t="s">
        <v>212</v>
      </c>
      <c r="AT325" s="204" t="s">
        <v>208</v>
      </c>
      <c r="AU325" s="204" t="s">
        <v>217</v>
      </c>
      <c r="AY325" s="18" t="s">
        <v>206</v>
      </c>
      <c r="BE325" s="205">
        <f>IF(N325="základní",J325,0)</f>
        <v>0</v>
      </c>
      <c r="BF325" s="205">
        <f>IF(N325="snížená",J325,0)</f>
        <v>0</v>
      </c>
      <c r="BG325" s="205">
        <f>IF(N325="zákl. přenesená",J325,0)</f>
        <v>0</v>
      </c>
      <c r="BH325" s="205">
        <f>IF(N325="sníž. přenesená",J325,0)</f>
        <v>0</v>
      </c>
      <c r="BI325" s="205">
        <f>IF(N325="nulová",J325,0)</f>
        <v>0</v>
      </c>
      <c r="BJ325" s="18" t="s">
        <v>80</v>
      </c>
      <c r="BK325" s="205">
        <f>ROUND(I325*H325,2)</f>
        <v>0</v>
      </c>
      <c r="BL325" s="18" t="s">
        <v>212</v>
      </c>
      <c r="BM325" s="204" t="s">
        <v>3565</v>
      </c>
    </row>
    <row r="326" spans="1:65" s="2" customFormat="1" ht="19.5">
      <c r="A326" s="35"/>
      <c r="B326" s="36"/>
      <c r="C326" s="37"/>
      <c r="D326" s="208" t="s">
        <v>1104</v>
      </c>
      <c r="E326" s="37"/>
      <c r="F326" s="221" t="s">
        <v>7173</v>
      </c>
      <c r="G326" s="37"/>
      <c r="H326" s="37"/>
      <c r="I326" s="116"/>
      <c r="J326" s="37"/>
      <c r="K326" s="37"/>
      <c r="L326" s="40"/>
      <c r="M326" s="222"/>
      <c r="N326" s="223"/>
      <c r="O326" s="65"/>
      <c r="P326" s="65"/>
      <c r="Q326" s="65"/>
      <c r="R326" s="65"/>
      <c r="S326" s="65"/>
      <c r="T326" s="66"/>
      <c r="U326" s="35"/>
      <c r="V326" s="35"/>
      <c r="W326" s="35"/>
      <c r="X326" s="35"/>
      <c r="Y326" s="35"/>
      <c r="Z326" s="35"/>
      <c r="AA326" s="35"/>
      <c r="AB326" s="35"/>
      <c r="AC326" s="35"/>
      <c r="AD326" s="35"/>
      <c r="AE326" s="35"/>
      <c r="AT326" s="18" t="s">
        <v>1104</v>
      </c>
      <c r="AU326" s="18" t="s">
        <v>217</v>
      </c>
    </row>
    <row r="327" spans="1:65" s="2" customFormat="1" ht="16.5" customHeight="1">
      <c r="A327" s="35"/>
      <c r="B327" s="36"/>
      <c r="C327" s="193" t="s">
        <v>72</v>
      </c>
      <c r="D327" s="193" t="s">
        <v>208</v>
      </c>
      <c r="E327" s="194" t="s">
        <v>7174</v>
      </c>
      <c r="F327" s="195" t="s">
        <v>7175</v>
      </c>
      <c r="G327" s="196" t="s">
        <v>220</v>
      </c>
      <c r="H327" s="197">
        <v>30</v>
      </c>
      <c r="I327" s="198"/>
      <c r="J327" s="199">
        <f>ROUND(I327*H327,2)</f>
        <v>0</v>
      </c>
      <c r="K327" s="195" t="s">
        <v>19</v>
      </c>
      <c r="L327" s="40"/>
      <c r="M327" s="200" t="s">
        <v>19</v>
      </c>
      <c r="N327" s="201" t="s">
        <v>43</v>
      </c>
      <c r="O327" s="65"/>
      <c r="P327" s="202">
        <f>O327*H327</f>
        <v>0</v>
      </c>
      <c r="Q327" s="202">
        <v>0</v>
      </c>
      <c r="R327" s="202">
        <f>Q327*H327</f>
        <v>0</v>
      </c>
      <c r="S327" s="202">
        <v>0</v>
      </c>
      <c r="T327" s="203">
        <f>S327*H327</f>
        <v>0</v>
      </c>
      <c r="U327" s="35"/>
      <c r="V327" s="35"/>
      <c r="W327" s="35"/>
      <c r="X327" s="35"/>
      <c r="Y327" s="35"/>
      <c r="Z327" s="35"/>
      <c r="AA327" s="35"/>
      <c r="AB327" s="35"/>
      <c r="AC327" s="35"/>
      <c r="AD327" s="35"/>
      <c r="AE327" s="35"/>
      <c r="AR327" s="204" t="s">
        <v>212</v>
      </c>
      <c r="AT327" s="204" t="s">
        <v>208</v>
      </c>
      <c r="AU327" s="204" t="s">
        <v>217</v>
      </c>
      <c r="AY327" s="18" t="s">
        <v>206</v>
      </c>
      <c r="BE327" s="205">
        <f>IF(N327="základní",J327,0)</f>
        <v>0</v>
      </c>
      <c r="BF327" s="205">
        <f>IF(N327="snížená",J327,0)</f>
        <v>0</v>
      </c>
      <c r="BG327" s="205">
        <f>IF(N327="zákl. přenesená",J327,0)</f>
        <v>0</v>
      </c>
      <c r="BH327" s="205">
        <f>IF(N327="sníž. přenesená",J327,0)</f>
        <v>0</v>
      </c>
      <c r="BI327" s="205">
        <f>IF(N327="nulová",J327,0)</f>
        <v>0</v>
      </c>
      <c r="BJ327" s="18" t="s">
        <v>80</v>
      </c>
      <c r="BK327" s="205">
        <f>ROUND(I327*H327,2)</f>
        <v>0</v>
      </c>
      <c r="BL327" s="18" t="s">
        <v>212</v>
      </c>
      <c r="BM327" s="204" t="s">
        <v>3573</v>
      </c>
    </row>
    <row r="328" spans="1:65" s="2" customFormat="1" ht="16.5" customHeight="1">
      <c r="A328" s="35"/>
      <c r="B328" s="36"/>
      <c r="C328" s="193" t="s">
        <v>72</v>
      </c>
      <c r="D328" s="193" t="s">
        <v>208</v>
      </c>
      <c r="E328" s="194" t="s">
        <v>7176</v>
      </c>
      <c r="F328" s="195" t="s">
        <v>7177</v>
      </c>
      <c r="G328" s="196" t="s">
        <v>220</v>
      </c>
      <c r="H328" s="197">
        <v>30</v>
      </c>
      <c r="I328" s="198"/>
      <c r="J328" s="199">
        <f>ROUND(I328*H328,2)</f>
        <v>0</v>
      </c>
      <c r="K328" s="195" t="s">
        <v>19</v>
      </c>
      <c r="L328" s="40"/>
      <c r="M328" s="200" t="s">
        <v>19</v>
      </c>
      <c r="N328" s="201" t="s">
        <v>43</v>
      </c>
      <c r="O328" s="65"/>
      <c r="P328" s="202">
        <f>O328*H328</f>
        <v>0</v>
      </c>
      <c r="Q328" s="202">
        <v>0</v>
      </c>
      <c r="R328" s="202">
        <f>Q328*H328</f>
        <v>0</v>
      </c>
      <c r="S328" s="202">
        <v>0</v>
      </c>
      <c r="T328" s="203">
        <f>S328*H328</f>
        <v>0</v>
      </c>
      <c r="U328" s="35"/>
      <c r="V328" s="35"/>
      <c r="W328" s="35"/>
      <c r="X328" s="35"/>
      <c r="Y328" s="35"/>
      <c r="Z328" s="35"/>
      <c r="AA328" s="35"/>
      <c r="AB328" s="35"/>
      <c r="AC328" s="35"/>
      <c r="AD328" s="35"/>
      <c r="AE328" s="35"/>
      <c r="AR328" s="204" t="s">
        <v>212</v>
      </c>
      <c r="AT328" s="204" t="s">
        <v>208</v>
      </c>
      <c r="AU328" s="204" t="s">
        <v>217</v>
      </c>
      <c r="AY328" s="18" t="s">
        <v>206</v>
      </c>
      <c r="BE328" s="205">
        <f>IF(N328="základní",J328,0)</f>
        <v>0</v>
      </c>
      <c r="BF328" s="205">
        <f>IF(N328="snížená",J328,0)</f>
        <v>0</v>
      </c>
      <c r="BG328" s="205">
        <f>IF(N328="zákl. přenesená",J328,0)</f>
        <v>0</v>
      </c>
      <c r="BH328" s="205">
        <f>IF(N328="sníž. přenesená",J328,0)</f>
        <v>0</v>
      </c>
      <c r="BI328" s="205">
        <f>IF(N328="nulová",J328,0)</f>
        <v>0</v>
      </c>
      <c r="BJ328" s="18" t="s">
        <v>80</v>
      </c>
      <c r="BK328" s="205">
        <f>ROUND(I328*H328,2)</f>
        <v>0</v>
      </c>
      <c r="BL328" s="18" t="s">
        <v>212</v>
      </c>
      <c r="BM328" s="204" t="s">
        <v>3582</v>
      </c>
    </row>
    <row r="329" spans="1:65" s="2" customFormat="1" ht="16.5" customHeight="1">
      <c r="A329" s="35"/>
      <c r="B329" s="36"/>
      <c r="C329" s="193" t="s">
        <v>72</v>
      </c>
      <c r="D329" s="193" t="s">
        <v>208</v>
      </c>
      <c r="E329" s="194" t="s">
        <v>7178</v>
      </c>
      <c r="F329" s="195" t="s">
        <v>7179</v>
      </c>
      <c r="G329" s="196" t="s">
        <v>220</v>
      </c>
      <c r="H329" s="197">
        <v>30</v>
      </c>
      <c r="I329" s="198"/>
      <c r="J329" s="199">
        <f>ROUND(I329*H329,2)</f>
        <v>0</v>
      </c>
      <c r="K329" s="195" t="s">
        <v>19</v>
      </c>
      <c r="L329" s="40"/>
      <c r="M329" s="200" t="s">
        <v>19</v>
      </c>
      <c r="N329" s="201" t="s">
        <v>43</v>
      </c>
      <c r="O329" s="65"/>
      <c r="P329" s="202">
        <f>O329*H329</f>
        <v>0</v>
      </c>
      <c r="Q329" s="202">
        <v>0</v>
      </c>
      <c r="R329" s="202">
        <f>Q329*H329</f>
        <v>0</v>
      </c>
      <c r="S329" s="202">
        <v>0</v>
      </c>
      <c r="T329" s="203">
        <f>S329*H329</f>
        <v>0</v>
      </c>
      <c r="U329" s="35"/>
      <c r="V329" s="35"/>
      <c r="W329" s="35"/>
      <c r="X329" s="35"/>
      <c r="Y329" s="35"/>
      <c r="Z329" s="35"/>
      <c r="AA329" s="35"/>
      <c r="AB329" s="35"/>
      <c r="AC329" s="35"/>
      <c r="AD329" s="35"/>
      <c r="AE329" s="35"/>
      <c r="AR329" s="204" t="s">
        <v>212</v>
      </c>
      <c r="AT329" s="204" t="s">
        <v>208</v>
      </c>
      <c r="AU329" s="204" t="s">
        <v>217</v>
      </c>
      <c r="AY329" s="18" t="s">
        <v>206</v>
      </c>
      <c r="BE329" s="205">
        <f>IF(N329="základní",J329,0)</f>
        <v>0</v>
      </c>
      <c r="BF329" s="205">
        <f>IF(N329="snížená",J329,0)</f>
        <v>0</v>
      </c>
      <c r="BG329" s="205">
        <f>IF(N329="zákl. přenesená",J329,0)</f>
        <v>0</v>
      </c>
      <c r="BH329" s="205">
        <f>IF(N329="sníž. přenesená",J329,0)</f>
        <v>0</v>
      </c>
      <c r="BI329" s="205">
        <f>IF(N329="nulová",J329,0)</f>
        <v>0</v>
      </c>
      <c r="BJ329" s="18" t="s">
        <v>80</v>
      </c>
      <c r="BK329" s="205">
        <f>ROUND(I329*H329,2)</f>
        <v>0</v>
      </c>
      <c r="BL329" s="18" t="s">
        <v>212</v>
      </c>
      <c r="BM329" s="204" t="s">
        <v>3591</v>
      </c>
    </row>
    <row r="330" spans="1:65" s="12" customFormat="1" ht="20.85" customHeight="1">
      <c r="B330" s="177"/>
      <c r="C330" s="178"/>
      <c r="D330" s="179" t="s">
        <v>71</v>
      </c>
      <c r="E330" s="191" t="s">
        <v>7362</v>
      </c>
      <c r="F330" s="191" t="s">
        <v>7363</v>
      </c>
      <c r="G330" s="178"/>
      <c r="H330" s="178"/>
      <c r="I330" s="181"/>
      <c r="J330" s="192">
        <f>BK330</f>
        <v>0</v>
      </c>
      <c r="K330" s="178"/>
      <c r="L330" s="183"/>
      <c r="M330" s="184"/>
      <c r="N330" s="185"/>
      <c r="O330" s="185"/>
      <c r="P330" s="186">
        <f>SUM(P331:P341)</f>
        <v>0</v>
      </c>
      <c r="Q330" s="185"/>
      <c r="R330" s="186">
        <f>SUM(R331:R341)</f>
        <v>0</v>
      </c>
      <c r="S330" s="185"/>
      <c r="T330" s="187">
        <f>SUM(T331:T341)</f>
        <v>0</v>
      </c>
      <c r="AR330" s="188" t="s">
        <v>80</v>
      </c>
      <c r="AT330" s="189" t="s">
        <v>71</v>
      </c>
      <c r="AU330" s="189" t="s">
        <v>82</v>
      </c>
      <c r="AY330" s="188" t="s">
        <v>206</v>
      </c>
      <c r="BK330" s="190">
        <f>SUM(BK331:BK341)</f>
        <v>0</v>
      </c>
    </row>
    <row r="331" spans="1:65" s="2" customFormat="1" ht="16.5" customHeight="1">
      <c r="A331" s="35"/>
      <c r="B331" s="36"/>
      <c r="C331" s="193" t="s">
        <v>72</v>
      </c>
      <c r="D331" s="193" t="s">
        <v>208</v>
      </c>
      <c r="E331" s="194" t="s">
        <v>7364</v>
      </c>
      <c r="F331" s="195" t="s">
        <v>7365</v>
      </c>
      <c r="G331" s="196" t="s">
        <v>862</v>
      </c>
      <c r="H331" s="197">
        <v>1</v>
      </c>
      <c r="I331" s="198"/>
      <c r="J331" s="199">
        <f t="shared" ref="J331:J336" si="130">ROUND(I331*H331,2)</f>
        <v>0</v>
      </c>
      <c r="K331" s="195" t="s">
        <v>19</v>
      </c>
      <c r="L331" s="40"/>
      <c r="M331" s="200" t="s">
        <v>19</v>
      </c>
      <c r="N331" s="201" t="s">
        <v>43</v>
      </c>
      <c r="O331" s="65"/>
      <c r="P331" s="202">
        <f t="shared" ref="P331:P336" si="131">O331*H331</f>
        <v>0</v>
      </c>
      <c r="Q331" s="202">
        <v>0</v>
      </c>
      <c r="R331" s="202">
        <f t="shared" ref="R331:R336" si="132">Q331*H331</f>
        <v>0</v>
      </c>
      <c r="S331" s="202">
        <v>0</v>
      </c>
      <c r="T331" s="203">
        <f t="shared" ref="T331:T336" si="133">S331*H331</f>
        <v>0</v>
      </c>
      <c r="U331" s="35"/>
      <c r="V331" s="35"/>
      <c r="W331" s="35"/>
      <c r="X331" s="35"/>
      <c r="Y331" s="35"/>
      <c r="Z331" s="35"/>
      <c r="AA331" s="35"/>
      <c r="AB331" s="35"/>
      <c r="AC331" s="35"/>
      <c r="AD331" s="35"/>
      <c r="AE331" s="35"/>
      <c r="AR331" s="204" t="s">
        <v>212</v>
      </c>
      <c r="AT331" s="204" t="s">
        <v>208</v>
      </c>
      <c r="AU331" s="204" t="s">
        <v>217</v>
      </c>
      <c r="AY331" s="18" t="s">
        <v>206</v>
      </c>
      <c r="BE331" s="205">
        <f t="shared" ref="BE331:BE336" si="134">IF(N331="základní",J331,0)</f>
        <v>0</v>
      </c>
      <c r="BF331" s="205">
        <f t="shared" ref="BF331:BF336" si="135">IF(N331="snížená",J331,0)</f>
        <v>0</v>
      </c>
      <c r="BG331" s="205">
        <f t="shared" ref="BG331:BG336" si="136">IF(N331="zákl. přenesená",J331,0)</f>
        <v>0</v>
      </c>
      <c r="BH331" s="205">
        <f t="shared" ref="BH331:BH336" si="137">IF(N331="sníž. přenesená",J331,0)</f>
        <v>0</v>
      </c>
      <c r="BI331" s="205">
        <f t="shared" ref="BI331:BI336" si="138">IF(N331="nulová",J331,0)</f>
        <v>0</v>
      </c>
      <c r="BJ331" s="18" t="s">
        <v>80</v>
      </c>
      <c r="BK331" s="205">
        <f t="shared" ref="BK331:BK336" si="139">ROUND(I331*H331,2)</f>
        <v>0</v>
      </c>
      <c r="BL331" s="18" t="s">
        <v>212</v>
      </c>
      <c r="BM331" s="204" t="s">
        <v>3599</v>
      </c>
    </row>
    <row r="332" spans="1:65" s="2" customFormat="1" ht="16.5" customHeight="1">
      <c r="A332" s="35"/>
      <c r="B332" s="36"/>
      <c r="C332" s="193" t="s">
        <v>72</v>
      </c>
      <c r="D332" s="193" t="s">
        <v>208</v>
      </c>
      <c r="E332" s="194" t="s">
        <v>7366</v>
      </c>
      <c r="F332" s="195" t="s">
        <v>7367</v>
      </c>
      <c r="G332" s="196" t="s">
        <v>862</v>
      </c>
      <c r="H332" s="197">
        <v>2</v>
      </c>
      <c r="I332" s="198"/>
      <c r="J332" s="199">
        <f t="shared" si="130"/>
        <v>0</v>
      </c>
      <c r="K332" s="195" t="s">
        <v>19</v>
      </c>
      <c r="L332" s="40"/>
      <c r="M332" s="200" t="s">
        <v>19</v>
      </c>
      <c r="N332" s="201" t="s">
        <v>43</v>
      </c>
      <c r="O332" s="65"/>
      <c r="P332" s="202">
        <f t="shared" si="131"/>
        <v>0</v>
      </c>
      <c r="Q332" s="202">
        <v>0</v>
      </c>
      <c r="R332" s="202">
        <f t="shared" si="132"/>
        <v>0</v>
      </c>
      <c r="S332" s="202">
        <v>0</v>
      </c>
      <c r="T332" s="203">
        <f t="shared" si="133"/>
        <v>0</v>
      </c>
      <c r="U332" s="35"/>
      <c r="V332" s="35"/>
      <c r="W332" s="35"/>
      <c r="X332" s="35"/>
      <c r="Y332" s="35"/>
      <c r="Z332" s="35"/>
      <c r="AA332" s="35"/>
      <c r="AB332" s="35"/>
      <c r="AC332" s="35"/>
      <c r="AD332" s="35"/>
      <c r="AE332" s="35"/>
      <c r="AR332" s="204" t="s">
        <v>212</v>
      </c>
      <c r="AT332" s="204" t="s">
        <v>208</v>
      </c>
      <c r="AU332" s="204" t="s">
        <v>217</v>
      </c>
      <c r="AY332" s="18" t="s">
        <v>206</v>
      </c>
      <c r="BE332" s="205">
        <f t="shared" si="134"/>
        <v>0</v>
      </c>
      <c r="BF332" s="205">
        <f t="shared" si="135"/>
        <v>0</v>
      </c>
      <c r="BG332" s="205">
        <f t="shared" si="136"/>
        <v>0</v>
      </c>
      <c r="BH332" s="205">
        <f t="shared" si="137"/>
        <v>0</v>
      </c>
      <c r="BI332" s="205">
        <f t="shared" si="138"/>
        <v>0</v>
      </c>
      <c r="BJ332" s="18" t="s">
        <v>80</v>
      </c>
      <c r="BK332" s="205">
        <f t="shared" si="139"/>
        <v>0</v>
      </c>
      <c r="BL332" s="18" t="s">
        <v>212</v>
      </c>
      <c r="BM332" s="204" t="s">
        <v>3608</v>
      </c>
    </row>
    <row r="333" spans="1:65" s="2" customFormat="1" ht="21.75" customHeight="1">
      <c r="A333" s="35"/>
      <c r="B333" s="36"/>
      <c r="C333" s="193" t="s">
        <v>72</v>
      </c>
      <c r="D333" s="193" t="s">
        <v>208</v>
      </c>
      <c r="E333" s="194" t="s">
        <v>7368</v>
      </c>
      <c r="F333" s="195" t="s">
        <v>7369</v>
      </c>
      <c r="G333" s="196" t="s">
        <v>862</v>
      </c>
      <c r="H333" s="197">
        <v>1</v>
      </c>
      <c r="I333" s="198"/>
      <c r="J333" s="199">
        <f t="shared" si="130"/>
        <v>0</v>
      </c>
      <c r="K333" s="195" t="s">
        <v>19</v>
      </c>
      <c r="L333" s="40"/>
      <c r="M333" s="200" t="s">
        <v>19</v>
      </c>
      <c r="N333" s="201" t="s">
        <v>43</v>
      </c>
      <c r="O333" s="65"/>
      <c r="P333" s="202">
        <f t="shared" si="131"/>
        <v>0</v>
      </c>
      <c r="Q333" s="202">
        <v>0</v>
      </c>
      <c r="R333" s="202">
        <f t="shared" si="132"/>
        <v>0</v>
      </c>
      <c r="S333" s="202">
        <v>0</v>
      </c>
      <c r="T333" s="203">
        <f t="shared" si="133"/>
        <v>0</v>
      </c>
      <c r="U333" s="35"/>
      <c r="V333" s="35"/>
      <c r="W333" s="35"/>
      <c r="X333" s="35"/>
      <c r="Y333" s="35"/>
      <c r="Z333" s="35"/>
      <c r="AA333" s="35"/>
      <c r="AB333" s="35"/>
      <c r="AC333" s="35"/>
      <c r="AD333" s="35"/>
      <c r="AE333" s="35"/>
      <c r="AR333" s="204" t="s">
        <v>212</v>
      </c>
      <c r="AT333" s="204" t="s">
        <v>208</v>
      </c>
      <c r="AU333" s="204" t="s">
        <v>217</v>
      </c>
      <c r="AY333" s="18" t="s">
        <v>206</v>
      </c>
      <c r="BE333" s="205">
        <f t="shared" si="134"/>
        <v>0</v>
      </c>
      <c r="BF333" s="205">
        <f t="shared" si="135"/>
        <v>0</v>
      </c>
      <c r="BG333" s="205">
        <f t="shared" si="136"/>
        <v>0</v>
      </c>
      <c r="BH333" s="205">
        <f t="shared" si="137"/>
        <v>0</v>
      </c>
      <c r="BI333" s="205">
        <f t="shared" si="138"/>
        <v>0</v>
      </c>
      <c r="BJ333" s="18" t="s">
        <v>80</v>
      </c>
      <c r="BK333" s="205">
        <f t="shared" si="139"/>
        <v>0</v>
      </c>
      <c r="BL333" s="18" t="s">
        <v>212</v>
      </c>
      <c r="BM333" s="204" t="s">
        <v>3616</v>
      </c>
    </row>
    <row r="334" spans="1:65" s="2" customFormat="1" ht="16.5" customHeight="1">
      <c r="A334" s="35"/>
      <c r="B334" s="36"/>
      <c r="C334" s="193" t="s">
        <v>72</v>
      </c>
      <c r="D334" s="193" t="s">
        <v>208</v>
      </c>
      <c r="E334" s="194" t="s">
        <v>7370</v>
      </c>
      <c r="F334" s="195" t="s">
        <v>7371</v>
      </c>
      <c r="G334" s="196" t="s">
        <v>862</v>
      </c>
      <c r="H334" s="197">
        <v>9</v>
      </c>
      <c r="I334" s="198"/>
      <c r="J334" s="199">
        <f t="shared" si="130"/>
        <v>0</v>
      </c>
      <c r="K334" s="195" t="s">
        <v>19</v>
      </c>
      <c r="L334" s="40"/>
      <c r="M334" s="200" t="s">
        <v>19</v>
      </c>
      <c r="N334" s="201" t="s">
        <v>43</v>
      </c>
      <c r="O334" s="65"/>
      <c r="P334" s="202">
        <f t="shared" si="131"/>
        <v>0</v>
      </c>
      <c r="Q334" s="202">
        <v>0</v>
      </c>
      <c r="R334" s="202">
        <f t="shared" si="132"/>
        <v>0</v>
      </c>
      <c r="S334" s="202">
        <v>0</v>
      </c>
      <c r="T334" s="203">
        <f t="shared" si="133"/>
        <v>0</v>
      </c>
      <c r="U334" s="35"/>
      <c r="V334" s="35"/>
      <c r="W334" s="35"/>
      <c r="X334" s="35"/>
      <c r="Y334" s="35"/>
      <c r="Z334" s="35"/>
      <c r="AA334" s="35"/>
      <c r="AB334" s="35"/>
      <c r="AC334" s="35"/>
      <c r="AD334" s="35"/>
      <c r="AE334" s="35"/>
      <c r="AR334" s="204" t="s">
        <v>212</v>
      </c>
      <c r="AT334" s="204" t="s">
        <v>208</v>
      </c>
      <c r="AU334" s="204" t="s">
        <v>217</v>
      </c>
      <c r="AY334" s="18" t="s">
        <v>206</v>
      </c>
      <c r="BE334" s="205">
        <f t="shared" si="134"/>
        <v>0</v>
      </c>
      <c r="BF334" s="205">
        <f t="shared" si="135"/>
        <v>0</v>
      </c>
      <c r="BG334" s="205">
        <f t="shared" si="136"/>
        <v>0</v>
      </c>
      <c r="BH334" s="205">
        <f t="shared" si="137"/>
        <v>0</v>
      </c>
      <c r="BI334" s="205">
        <f t="shared" si="138"/>
        <v>0</v>
      </c>
      <c r="BJ334" s="18" t="s">
        <v>80</v>
      </c>
      <c r="BK334" s="205">
        <f t="shared" si="139"/>
        <v>0</v>
      </c>
      <c r="BL334" s="18" t="s">
        <v>212</v>
      </c>
      <c r="BM334" s="204" t="s">
        <v>3624</v>
      </c>
    </row>
    <row r="335" spans="1:65" s="2" customFormat="1" ht="16.5" customHeight="1">
      <c r="A335" s="35"/>
      <c r="B335" s="36"/>
      <c r="C335" s="193" t="s">
        <v>72</v>
      </c>
      <c r="D335" s="193" t="s">
        <v>208</v>
      </c>
      <c r="E335" s="194" t="s">
        <v>7215</v>
      </c>
      <c r="F335" s="195" t="s">
        <v>7216</v>
      </c>
      <c r="G335" s="196" t="s">
        <v>862</v>
      </c>
      <c r="H335" s="197">
        <v>10</v>
      </c>
      <c r="I335" s="198"/>
      <c r="J335" s="199">
        <f t="shared" si="130"/>
        <v>0</v>
      </c>
      <c r="K335" s="195" t="s">
        <v>19</v>
      </c>
      <c r="L335" s="40"/>
      <c r="M335" s="200" t="s">
        <v>19</v>
      </c>
      <c r="N335" s="201" t="s">
        <v>43</v>
      </c>
      <c r="O335" s="65"/>
      <c r="P335" s="202">
        <f t="shared" si="131"/>
        <v>0</v>
      </c>
      <c r="Q335" s="202">
        <v>0</v>
      </c>
      <c r="R335" s="202">
        <f t="shared" si="132"/>
        <v>0</v>
      </c>
      <c r="S335" s="202">
        <v>0</v>
      </c>
      <c r="T335" s="203">
        <f t="shared" si="133"/>
        <v>0</v>
      </c>
      <c r="U335" s="35"/>
      <c r="V335" s="35"/>
      <c r="W335" s="35"/>
      <c r="X335" s="35"/>
      <c r="Y335" s="35"/>
      <c r="Z335" s="35"/>
      <c r="AA335" s="35"/>
      <c r="AB335" s="35"/>
      <c r="AC335" s="35"/>
      <c r="AD335" s="35"/>
      <c r="AE335" s="35"/>
      <c r="AR335" s="204" t="s">
        <v>212</v>
      </c>
      <c r="AT335" s="204" t="s">
        <v>208</v>
      </c>
      <c r="AU335" s="204" t="s">
        <v>217</v>
      </c>
      <c r="AY335" s="18" t="s">
        <v>206</v>
      </c>
      <c r="BE335" s="205">
        <f t="shared" si="134"/>
        <v>0</v>
      </c>
      <c r="BF335" s="205">
        <f t="shared" si="135"/>
        <v>0</v>
      </c>
      <c r="BG335" s="205">
        <f t="shared" si="136"/>
        <v>0</v>
      </c>
      <c r="BH335" s="205">
        <f t="shared" si="137"/>
        <v>0</v>
      </c>
      <c r="BI335" s="205">
        <f t="shared" si="138"/>
        <v>0</v>
      </c>
      <c r="BJ335" s="18" t="s">
        <v>80</v>
      </c>
      <c r="BK335" s="205">
        <f t="shared" si="139"/>
        <v>0</v>
      </c>
      <c r="BL335" s="18" t="s">
        <v>212</v>
      </c>
      <c r="BM335" s="204" t="s">
        <v>3632</v>
      </c>
    </row>
    <row r="336" spans="1:65" s="2" customFormat="1" ht="16.5" customHeight="1">
      <c r="A336" s="35"/>
      <c r="B336" s="36"/>
      <c r="C336" s="193" t="s">
        <v>72</v>
      </c>
      <c r="D336" s="193" t="s">
        <v>208</v>
      </c>
      <c r="E336" s="194" t="s">
        <v>7295</v>
      </c>
      <c r="F336" s="195" t="s">
        <v>7172</v>
      </c>
      <c r="G336" s="196" t="s">
        <v>220</v>
      </c>
      <c r="H336" s="197">
        <v>45</v>
      </c>
      <c r="I336" s="198"/>
      <c r="J336" s="199">
        <f t="shared" si="130"/>
        <v>0</v>
      </c>
      <c r="K336" s="195" t="s">
        <v>19</v>
      </c>
      <c r="L336" s="40"/>
      <c r="M336" s="200" t="s">
        <v>19</v>
      </c>
      <c r="N336" s="201" t="s">
        <v>43</v>
      </c>
      <c r="O336" s="65"/>
      <c r="P336" s="202">
        <f t="shared" si="131"/>
        <v>0</v>
      </c>
      <c r="Q336" s="202">
        <v>0</v>
      </c>
      <c r="R336" s="202">
        <f t="shared" si="132"/>
        <v>0</v>
      </c>
      <c r="S336" s="202">
        <v>0</v>
      </c>
      <c r="T336" s="203">
        <f t="shared" si="133"/>
        <v>0</v>
      </c>
      <c r="U336" s="35"/>
      <c r="V336" s="35"/>
      <c r="W336" s="35"/>
      <c r="X336" s="35"/>
      <c r="Y336" s="35"/>
      <c r="Z336" s="35"/>
      <c r="AA336" s="35"/>
      <c r="AB336" s="35"/>
      <c r="AC336" s="35"/>
      <c r="AD336" s="35"/>
      <c r="AE336" s="35"/>
      <c r="AR336" s="204" t="s">
        <v>212</v>
      </c>
      <c r="AT336" s="204" t="s">
        <v>208</v>
      </c>
      <c r="AU336" s="204" t="s">
        <v>217</v>
      </c>
      <c r="AY336" s="18" t="s">
        <v>206</v>
      </c>
      <c r="BE336" s="205">
        <f t="shared" si="134"/>
        <v>0</v>
      </c>
      <c r="BF336" s="205">
        <f t="shared" si="135"/>
        <v>0</v>
      </c>
      <c r="BG336" s="205">
        <f t="shared" si="136"/>
        <v>0</v>
      </c>
      <c r="BH336" s="205">
        <f t="shared" si="137"/>
        <v>0</v>
      </c>
      <c r="BI336" s="205">
        <f t="shared" si="138"/>
        <v>0</v>
      </c>
      <c r="BJ336" s="18" t="s">
        <v>80</v>
      </c>
      <c r="BK336" s="205">
        <f t="shared" si="139"/>
        <v>0</v>
      </c>
      <c r="BL336" s="18" t="s">
        <v>212</v>
      </c>
      <c r="BM336" s="204" t="s">
        <v>3642</v>
      </c>
    </row>
    <row r="337" spans="1:65" s="2" customFormat="1" ht="19.5">
      <c r="A337" s="35"/>
      <c r="B337" s="36"/>
      <c r="C337" s="37"/>
      <c r="D337" s="208" t="s">
        <v>1104</v>
      </c>
      <c r="E337" s="37"/>
      <c r="F337" s="221" t="s">
        <v>7173</v>
      </c>
      <c r="G337" s="37"/>
      <c r="H337" s="37"/>
      <c r="I337" s="116"/>
      <c r="J337" s="37"/>
      <c r="K337" s="37"/>
      <c r="L337" s="40"/>
      <c r="M337" s="222"/>
      <c r="N337" s="223"/>
      <c r="O337" s="65"/>
      <c r="P337" s="65"/>
      <c r="Q337" s="65"/>
      <c r="R337" s="65"/>
      <c r="S337" s="65"/>
      <c r="T337" s="66"/>
      <c r="U337" s="35"/>
      <c r="V337" s="35"/>
      <c r="W337" s="35"/>
      <c r="X337" s="35"/>
      <c r="Y337" s="35"/>
      <c r="Z337" s="35"/>
      <c r="AA337" s="35"/>
      <c r="AB337" s="35"/>
      <c r="AC337" s="35"/>
      <c r="AD337" s="35"/>
      <c r="AE337" s="35"/>
      <c r="AT337" s="18" t="s">
        <v>1104</v>
      </c>
      <c r="AU337" s="18" t="s">
        <v>217</v>
      </c>
    </row>
    <row r="338" spans="1:65" s="2" customFormat="1" ht="16.5" customHeight="1">
      <c r="A338" s="35"/>
      <c r="B338" s="36"/>
      <c r="C338" s="193" t="s">
        <v>72</v>
      </c>
      <c r="D338" s="193" t="s">
        <v>208</v>
      </c>
      <c r="E338" s="194" t="s">
        <v>7174</v>
      </c>
      <c r="F338" s="195" t="s">
        <v>7175</v>
      </c>
      <c r="G338" s="196" t="s">
        <v>220</v>
      </c>
      <c r="H338" s="197">
        <v>45</v>
      </c>
      <c r="I338" s="198"/>
      <c r="J338" s="199">
        <f>ROUND(I338*H338,2)</f>
        <v>0</v>
      </c>
      <c r="K338" s="195" t="s">
        <v>19</v>
      </c>
      <c r="L338" s="40"/>
      <c r="M338" s="200" t="s">
        <v>19</v>
      </c>
      <c r="N338" s="201" t="s">
        <v>43</v>
      </c>
      <c r="O338" s="65"/>
      <c r="P338" s="202">
        <f>O338*H338</f>
        <v>0</v>
      </c>
      <c r="Q338" s="202">
        <v>0</v>
      </c>
      <c r="R338" s="202">
        <f>Q338*H338</f>
        <v>0</v>
      </c>
      <c r="S338" s="202">
        <v>0</v>
      </c>
      <c r="T338" s="203">
        <f>S338*H338</f>
        <v>0</v>
      </c>
      <c r="U338" s="35"/>
      <c r="V338" s="35"/>
      <c r="W338" s="35"/>
      <c r="X338" s="35"/>
      <c r="Y338" s="35"/>
      <c r="Z338" s="35"/>
      <c r="AA338" s="35"/>
      <c r="AB338" s="35"/>
      <c r="AC338" s="35"/>
      <c r="AD338" s="35"/>
      <c r="AE338" s="35"/>
      <c r="AR338" s="204" t="s">
        <v>212</v>
      </c>
      <c r="AT338" s="204" t="s">
        <v>208</v>
      </c>
      <c r="AU338" s="204" t="s">
        <v>217</v>
      </c>
      <c r="AY338" s="18" t="s">
        <v>206</v>
      </c>
      <c r="BE338" s="205">
        <f>IF(N338="základní",J338,0)</f>
        <v>0</v>
      </c>
      <c r="BF338" s="205">
        <f>IF(N338="snížená",J338,0)</f>
        <v>0</v>
      </c>
      <c r="BG338" s="205">
        <f>IF(N338="zákl. přenesená",J338,0)</f>
        <v>0</v>
      </c>
      <c r="BH338" s="205">
        <f>IF(N338="sníž. přenesená",J338,0)</f>
        <v>0</v>
      </c>
      <c r="BI338" s="205">
        <f>IF(N338="nulová",J338,0)</f>
        <v>0</v>
      </c>
      <c r="BJ338" s="18" t="s">
        <v>80</v>
      </c>
      <c r="BK338" s="205">
        <f>ROUND(I338*H338,2)</f>
        <v>0</v>
      </c>
      <c r="BL338" s="18" t="s">
        <v>212</v>
      </c>
      <c r="BM338" s="204" t="s">
        <v>3654</v>
      </c>
    </row>
    <row r="339" spans="1:65" s="2" customFormat="1" ht="16.5" customHeight="1">
      <c r="A339" s="35"/>
      <c r="B339" s="36"/>
      <c r="C339" s="193" t="s">
        <v>72</v>
      </c>
      <c r="D339" s="193" t="s">
        <v>208</v>
      </c>
      <c r="E339" s="194" t="s">
        <v>7176</v>
      </c>
      <c r="F339" s="195" t="s">
        <v>7177</v>
      </c>
      <c r="G339" s="196" t="s">
        <v>220</v>
      </c>
      <c r="H339" s="197">
        <v>45</v>
      </c>
      <c r="I339" s="198"/>
      <c r="J339" s="199">
        <f>ROUND(I339*H339,2)</f>
        <v>0</v>
      </c>
      <c r="K339" s="195" t="s">
        <v>19</v>
      </c>
      <c r="L339" s="40"/>
      <c r="M339" s="200" t="s">
        <v>19</v>
      </c>
      <c r="N339" s="201" t="s">
        <v>43</v>
      </c>
      <c r="O339" s="65"/>
      <c r="P339" s="202">
        <f>O339*H339</f>
        <v>0</v>
      </c>
      <c r="Q339" s="202">
        <v>0</v>
      </c>
      <c r="R339" s="202">
        <f>Q339*H339</f>
        <v>0</v>
      </c>
      <c r="S339" s="202">
        <v>0</v>
      </c>
      <c r="T339" s="203">
        <f>S339*H339</f>
        <v>0</v>
      </c>
      <c r="U339" s="35"/>
      <c r="V339" s="35"/>
      <c r="W339" s="35"/>
      <c r="X339" s="35"/>
      <c r="Y339" s="35"/>
      <c r="Z339" s="35"/>
      <c r="AA339" s="35"/>
      <c r="AB339" s="35"/>
      <c r="AC339" s="35"/>
      <c r="AD339" s="35"/>
      <c r="AE339" s="35"/>
      <c r="AR339" s="204" t="s">
        <v>212</v>
      </c>
      <c r="AT339" s="204" t="s">
        <v>208</v>
      </c>
      <c r="AU339" s="204" t="s">
        <v>217</v>
      </c>
      <c r="AY339" s="18" t="s">
        <v>206</v>
      </c>
      <c r="BE339" s="205">
        <f>IF(N339="základní",J339,0)</f>
        <v>0</v>
      </c>
      <c r="BF339" s="205">
        <f>IF(N339="snížená",J339,0)</f>
        <v>0</v>
      </c>
      <c r="BG339" s="205">
        <f>IF(N339="zákl. přenesená",J339,0)</f>
        <v>0</v>
      </c>
      <c r="BH339" s="205">
        <f>IF(N339="sníž. přenesená",J339,0)</f>
        <v>0</v>
      </c>
      <c r="BI339" s="205">
        <f>IF(N339="nulová",J339,0)</f>
        <v>0</v>
      </c>
      <c r="BJ339" s="18" t="s">
        <v>80</v>
      </c>
      <c r="BK339" s="205">
        <f>ROUND(I339*H339,2)</f>
        <v>0</v>
      </c>
      <c r="BL339" s="18" t="s">
        <v>212</v>
      </c>
      <c r="BM339" s="204" t="s">
        <v>3666</v>
      </c>
    </row>
    <row r="340" spans="1:65" s="2" customFormat="1" ht="16.5" customHeight="1">
      <c r="A340" s="35"/>
      <c r="B340" s="36"/>
      <c r="C340" s="193" t="s">
        <v>72</v>
      </c>
      <c r="D340" s="193" t="s">
        <v>208</v>
      </c>
      <c r="E340" s="194" t="s">
        <v>7178</v>
      </c>
      <c r="F340" s="195" t="s">
        <v>7179</v>
      </c>
      <c r="G340" s="196" t="s">
        <v>220</v>
      </c>
      <c r="H340" s="197">
        <v>45</v>
      </c>
      <c r="I340" s="198"/>
      <c r="J340" s="199">
        <f>ROUND(I340*H340,2)</f>
        <v>0</v>
      </c>
      <c r="K340" s="195" t="s">
        <v>19</v>
      </c>
      <c r="L340" s="40"/>
      <c r="M340" s="200" t="s">
        <v>19</v>
      </c>
      <c r="N340" s="201" t="s">
        <v>43</v>
      </c>
      <c r="O340" s="65"/>
      <c r="P340" s="202">
        <f>O340*H340</f>
        <v>0</v>
      </c>
      <c r="Q340" s="202">
        <v>0</v>
      </c>
      <c r="R340" s="202">
        <f>Q340*H340</f>
        <v>0</v>
      </c>
      <c r="S340" s="202">
        <v>0</v>
      </c>
      <c r="T340" s="203">
        <f>S340*H340</f>
        <v>0</v>
      </c>
      <c r="U340" s="35"/>
      <c r="V340" s="35"/>
      <c r="W340" s="35"/>
      <c r="X340" s="35"/>
      <c r="Y340" s="35"/>
      <c r="Z340" s="35"/>
      <c r="AA340" s="35"/>
      <c r="AB340" s="35"/>
      <c r="AC340" s="35"/>
      <c r="AD340" s="35"/>
      <c r="AE340" s="35"/>
      <c r="AR340" s="204" t="s">
        <v>212</v>
      </c>
      <c r="AT340" s="204" t="s">
        <v>208</v>
      </c>
      <c r="AU340" s="204" t="s">
        <v>217</v>
      </c>
      <c r="AY340" s="18" t="s">
        <v>206</v>
      </c>
      <c r="BE340" s="205">
        <f>IF(N340="základní",J340,0)</f>
        <v>0</v>
      </c>
      <c r="BF340" s="205">
        <f>IF(N340="snížená",J340,0)</f>
        <v>0</v>
      </c>
      <c r="BG340" s="205">
        <f>IF(N340="zákl. přenesená",J340,0)</f>
        <v>0</v>
      </c>
      <c r="BH340" s="205">
        <f>IF(N340="sníž. přenesená",J340,0)</f>
        <v>0</v>
      </c>
      <c r="BI340" s="205">
        <f>IF(N340="nulová",J340,0)</f>
        <v>0</v>
      </c>
      <c r="BJ340" s="18" t="s">
        <v>80</v>
      </c>
      <c r="BK340" s="205">
        <f>ROUND(I340*H340,2)</f>
        <v>0</v>
      </c>
      <c r="BL340" s="18" t="s">
        <v>212</v>
      </c>
      <c r="BM340" s="204" t="s">
        <v>3677</v>
      </c>
    </row>
    <row r="341" spans="1:65" s="2" customFormat="1" ht="16.5" customHeight="1">
      <c r="A341" s="35"/>
      <c r="B341" s="36"/>
      <c r="C341" s="193" t="s">
        <v>72</v>
      </c>
      <c r="D341" s="193" t="s">
        <v>208</v>
      </c>
      <c r="E341" s="194" t="s">
        <v>7372</v>
      </c>
      <c r="F341" s="195" t="s">
        <v>7185</v>
      </c>
      <c r="G341" s="196" t="s">
        <v>1545</v>
      </c>
      <c r="H341" s="197">
        <v>8</v>
      </c>
      <c r="I341" s="198"/>
      <c r="J341" s="199">
        <f>ROUND(I341*H341,2)</f>
        <v>0</v>
      </c>
      <c r="K341" s="195" t="s">
        <v>19</v>
      </c>
      <c r="L341" s="40"/>
      <c r="M341" s="200" t="s">
        <v>19</v>
      </c>
      <c r="N341" s="201" t="s">
        <v>43</v>
      </c>
      <c r="O341" s="65"/>
      <c r="P341" s="202">
        <f>O341*H341</f>
        <v>0</v>
      </c>
      <c r="Q341" s="202">
        <v>0</v>
      </c>
      <c r="R341" s="202">
        <f>Q341*H341</f>
        <v>0</v>
      </c>
      <c r="S341" s="202">
        <v>0</v>
      </c>
      <c r="T341" s="203">
        <f>S341*H341</f>
        <v>0</v>
      </c>
      <c r="U341" s="35"/>
      <c r="V341" s="35"/>
      <c r="W341" s="35"/>
      <c r="X341" s="35"/>
      <c r="Y341" s="35"/>
      <c r="Z341" s="35"/>
      <c r="AA341" s="35"/>
      <c r="AB341" s="35"/>
      <c r="AC341" s="35"/>
      <c r="AD341" s="35"/>
      <c r="AE341" s="35"/>
      <c r="AR341" s="204" t="s">
        <v>212</v>
      </c>
      <c r="AT341" s="204" t="s">
        <v>208</v>
      </c>
      <c r="AU341" s="204" t="s">
        <v>217</v>
      </c>
      <c r="AY341" s="18" t="s">
        <v>206</v>
      </c>
      <c r="BE341" s="205">
        <f>IF(N341="základní",J341,0)</f>
        <v>0</v>
      </c>
      <c r="BF341" s="205">
        <f>IF(N341="snížená",J341,0)</f>
        <v>0</v>
      </c>
      <c r="BG341" s="205">
        <f>IF(N341="zákl. přenesená",J341,0)</f>
        <v>0</v>
      </c>
      <c r="BH341" s="205">
        <f>IF(N341="sníž. přenesená",J341,0)</f>
        <v>0</v>
      </c>
      <c r="BI341" s="205">
        <f>IF(N341="nulová",J341,0)</f>
        <v>0</v>
      </c>
      <c r="BJ341" s="18" t="s">
        <v>80</v>
      </c>
      <c r="BK341" s="205">
        <f>ROUND(I341*H341,2)</f>
        <v>0</v>
      </c>
      <c r="BL341" s="18" t="s">
        <v>212</v>
      </c>
      <c r="BM341" s="204" t="s">
        <v>3688</v>
      </c>
    </row>
    <row r="342" spans="1:65" s="12" customFormat="1" ht="22.9" customHeight="1">
      <c r="B342" s="177"/>
      <c r="C342" s="178"/>
      <c r="D342" s="179" t="s">
        <v>71</v>
      </c>
      <c r="E342" s="191" t="s">
        <v>7373</v>
      </c>
      <c r="F342" s="191" t="s">
        <v>7374</v>
      </c>
      <c r="G342" s="178"/>
      <c r="H342" s="178"/>
      <c r="I342" s="181"/>
      <c r="J342" s="192">
        <f>BK342</f>
        <v>0</v>
      </c>
      <c r="K342" s="178"/>
      <c r="L342" s="183"/>
      <c r="M342" s="184"/>
      <c r="N342" s="185"/>
      <c r="O342" s="185"/>
      <c r="P342" s="186">
        <f>SUM(P343:P364)</f>
        <v>0</v>
      </c>
      <c r="Q342" s="185"/>
      <c r="R342" s="186">
        <f>SUM(R343:R364)</f>
        <v>0</v>
      </c>
      <c r="S342" s="185"/>
      <c r="T342" s="187">
        <f>SUM(T343:T364)</f>
        <v>0</v>
      </c>
      <c r="AR342" s="188" t="s">
        <v>80</v>
      </c>
      <c r="AT342" s="189" t="s">
        <v>71</v>
      </c>
      <c r="AU342" s="189" t="s">
        <v>80</v>
      </c>
      <c r="AY342" s="188" t="s">
        <v>206</v>
      </c>
      <c r="BK342" s="190">
        <f>SUM(BK343:BK364)</f>
        <v>0</v>
      </c>
    </row>
    <row r="343" spans="1:65" s="2" customFormat="1" ht="16.5" customHeight="1">
      <c r="A343" s="35"/>
      <c r="B343" s="36"/>
      <c r="C343" s="193" t="s">
        <v>72</v>
      </c>
      <c r="D343" s="193" t="s">
        <v>208</v>
      </c>
      <c r="E343" s="194" t="s">
        <v>7375</v>
      </c>
      <c r="F343" s="195" t="s">
        <v>7376</v>
      </c>
      <c r="G343" s="196" t="s">
        <v>862</v>
      </c>
      <c r="H343" s="197">
        <v>1</v>
      </c>
      <c r="I343" s="198"/>
      <c r="J343" s="199">
        <f t="shared" ref="J343:J357" si="140">ROUND(I343*H343,2)</f>
        <v>0</v>
      </c>
      <c r="K343" s="195" t="s">
        <v>19</v>
      </c>
      <c r="L343" s="40"/>
      <c r="M343" s="200" t="s">
        <v>19</v>
      </c>
      <c r="N343" s="201" t="s">
        <v>43</v>
      </c>
      <c r="O343" s="65"/>
      <c r="P343" s="202">
        <f t="shared" ref="P343:P357" si="141">O343*H343</f>
        <v>0</v>
      </c>
      <c r="Q343" s="202">
        <v>0</v>
      </c>
      <c r="R343" s="202">
        <f t="shared" ref="R343:R357" si="142">Q343*H343</f>
        <v>0</v>
      </c>
      <c r="S343" s="202">
        <v>0</v>
      </c>
      <c r="T343" s="203">
        <f t="shared" ref="T343:T357" si="143">S343*H343</f>
        <v>0</v>
      </c>
      <c r="U343" s="35"/>
      <c r="V343" s="35"/>
      <c r="W343" s="35"/>
      <c r="X343" s="35"/>
      <c r="Y343" s="35"/>
      <c r="Z343" s="35"/>
      <c r="AA343" s="35"/>
      <c r="AB343" s="35"/>
      <c r="AC343" s="35"/>
      <c r="AD343" s="35"/>
      <c r="AE343" s="35"/>
      <c r="AR343" s="204" t="s">
        <v>212</v>
      </c>
      <c r="AT343" s="204" t="s">
        <v>208</v>
      </c>
      <c r="AU343" s="204" t="s">
        <v>82</v>
      </c>
      <c r="AY343" s="18" t="s">
        <v>206</v>
      </c>
      <c r="BE343" s="205">
        <f t="shared" ref="BE343:BE357" si="144">IF(N343="základní",J343,0)</f>
        <v>0</v>
      </c>
      <c r="BF343" s="205">
        <f t="shared" ref="BF343:BF357" si="145">IF(N343="snížená",J343,0)</f>
        <v>0</v>
      </c>
      <c r="BG343" s="205">
        <f t="shared" ref="BG343:BG357" si="146">IF(N343="zákl. přenesená",J343,0)</f>
        <v>0</v>
      </c>
      <c r="BH343" s="205">
        <f t="shared" ref="BH343:BH357" si="147">IF(N343="sníž. přenesená",J343,0)</f>
        <v>0</v>
      </c>
      <c r="BI343" s="205">
        <f t="shared" ref="BI343:BI357" si="148">IF(N343="nulová",J343,0)</f>
        <v>0</v>
      </c>
      <c r="BJ343" s="18" t="s">
        <v>80</v>
      </c>
      <c r="BK343" s="205">
        <f t="shared" ref="BK343:BK357" si="149">ROUND(I343*H343,2)</f>
        <v>0</v>
      </c>
      <c r="BL343" s="18" t="s">
        <v>212</v>
      </c>
      <c r="BM343" s="204" t="s">
        <v>3699</v>
      </c>
    </row>
    <row r="344" spans="1:65" s="2" customFormat="1" ht="21.75" customHeight="1">
      <c r="A344" s="35"/>
      <c r="B344" s="36"/>
      <c r="C344" s="193" t="s">
        <v>72</v>
      </c>
      <c r="D344" s="193" t="s">
        <v>208</v>
      </c>
      <c r="E344" s="194" t="s">
        <v>7377</v>
      </c>
      <c r="F344" s="195" t="s">
        <v>7378</v>
      </c>
      <c r="G344" s="196" t="s">
        <v>862</v>
      </c>
      <c r="H344" s="197">
        <v>1</v>
      </c>
      <c r="I344" s="198"/>
      <c r="J344" s="199">
        <f t="shared" si="140"/>
        <v>0</v>
      </c>
      <c r="K344" s="195" t="s">
        <v>19</v>
      </c>
      <c r="L344" s="40"/>
      <c r="M344" s="200" t="s">
        <v>19</v>
      </c>
      <c r="N344" s="201" t="s">
        <v>43</v>
      </c>
      <c r="O344" s="65"/>
      <c r="P344" s="202">
        <f t="shared" si="141"/>
        <v>0</v>
      </c>
      <c r="Q344" s="202">
        <v>0</v>
      </c>
      <c r="R344" s="202">
        <f t="shared" si="142"/>
        <v>0</v>
      </c>
      <c r="S344" s="202">
        <v>0</v>
      </c>
      <c r="T344" s="203">
        <f t="shared" si="143"/>
        <v>0</v>
      </c>
      <c r="U344" s="35"/>
      <c r="V344" s="35"/>
      <c r="W344" s="35"/>
      <c r="X344" s="35"/>
      <c r="Y344" s="35"/>
      <c r="Z344" s="35"/>
      <c r="AA344" s="35"/>
      <c r="AB344" s="35"/>
      <c r="AC344" s="35"/>
      <c r="AD344" s="35"/>
      <c r="AE344" s="35"/>
      <c r="AR344" s="204" t="s">
        <v>212</v>
      </c>
      <c r="AT344" s="204" t="s">
        <v>208</v>
      </c>
      <c r="AU344" s="204" t="s">
        <v>82</v>
      </c>
      <c r="AY344" s="18" t="s">
        <v>206</v>
      </c>
      <c r="BE344" s="205">
        <f t="shared" si="144"/>
        <v>0</v>
      </c>
      <c r="BF344" s="205">
        <f t="shared" si="145"/>
        <v>0</v>
      </c>
      <c r="BG344" s="205">
        <f t="shared" si="146"/>
        <v>0</v>
      </c>
      <c r="BH344" s="205">
        <f t="shared" si="147"/>
        <v>0</v>
      </c>
      <c r="BI344" s="205">
        <f t="shared" si="148"/>
        <v>0</v>
      </c>
      <c r="BJ344" s="18" t="s">
        <v>80</v>
      </c>
      <c r="BK344" s="205">
        <f t="shared" si="149"/>
        <v>0</v>
      </c>
      <c r="BL344" s="18" t="s">
        <v>212</v>
      </c>
      <c r="BM344" s="204" t="s">
        <v>3708</v>
      </c>
    </row>
    <row r="345" spans="1:65" s="2" customFormat="1" ht="16.5" customHeight="1">
      <c r="A345" s="35"/>
      <c r="B345" s="36"/>
      <c r="C345" s="193" t="s">
        <v>72</v>
      </c>
      <c r="D345" s="193" t="s">
        <v>208</v>
      </c>
      <c r="E345" s="194" t="s">
        <v>7379</v>
      </c>
      <c r="F345" s="195" t="s">
        <v>7380</v>
      </c>
      <c r="G345" s="196" t="s">
        <v>862</v>
      </c>
      <c r="H345" s="197">
        <v>1</v>
      </c>
      <c r="I345" s="198"/>
      <c r="J345" s="199">
        <f t="shared" si="140"/>
        <v>0</v>
      </c>
      <c r="K345" s="195" t="s">
        <v>19</v>
      </c>
      <c r="L345" s="40"/>
      <c r="M345" s="200" t="s">
        <v>19</v>
      </c>
      <c r="N345" s="201" t="s">
        <v>43</v>
      </c>
      <c r="O345" s="65"/>
      <c r="P345" s="202">
        <f t="shared" si="141"/>
        <v>0</v>
      </c>
      <c r="Q345" s="202">
        <v>0</v>
      </c>
      <c r="R345" s="202">
        <f t="shared" si="142"/>
        <v>0</v>
      </c>
      <c r="S345" s="202">
        <v>0</v>
      </c>
      <c r="T345" s="203">
        <f t="shared" si="143"/>
        <v>0</v>
      </c>
      <c r="U345" s="35"/>
      <c r="V345" s="35"/>
      <c r="W345" s="35"/>
      <c r="X345" s="35"/>
      <c r="Y345" s="35"/>
      <c r="Z345" s="35"/>
      <c r="AA345" s="35"/>
      <c r="AB345" s="35"/>
      <c r="AC345" s="35"/>
      <c r="AD345" s="35"/>
      <c r="AE345" s="35"/>
      <c r="AR345" s="204" t="s">
        <v>212</v>
      </c>
      <c r="AT345" s="204" t="s">
        <v>208</v>
      </c>
      <c r="AU345" s="204" t="s">
        <v>82</v>
      </c>
      <c r="AY345" s="18" t="s">
        <v>206</v>
      </c>
      <c r="BE345" s="205">
        <f t="shared" si="144"/>
        <v>0</v>
      </c>
      <c r="BF345" s="205">
        <f t="shared" si="145"/>
        <v>0</v>
      </c>
      <c r="BG345" s="205">
        <f t="shared" si="146"/>
        <v>0</v>
      </c>
      <c r="BH345" s="205">
        <f t="shared" si="147"/>
        <v>0</v>
      </c>
      <c r="BI345" s="205">
        <f t="shared" si="148"/>
        <v>0</v>
      </c>
      <c r="BJ345" s="18" t="s">
        <v>80</v>
      </c>
      <c r="BK345" s="205">
        <f t="shared" si="149"/>
        <v>0</v>
      </c>
      <c r="BL345" s="18" t="s">
        <v>212</v>
      </c>
      <c r="BM345" s="204" t="s">
        <v>3718</v>
      </c>
    </row>
    <row r="346" spans="1:65" s="2" customFormat="1" ht="16.5" customHeight="1">
      <c r="A346" s="35"/>
      <c r="B346" s="36"/>
      <c r="C346" s="193" t="s">
        <v>72</v>
      </c>
      <c r="D346" s="193" t="s">
        <v>208</v>
      </c>
      <c r="E346" s="194" t="s">
        <v>7381</v>
      </c>
      <c r="F346" s="195" t="s">
        <v>7382</v>
      </c>
      <c r="G346" s="196" t="s">
        <v>862</v>
      </c>
      <c r="H346" s="197">
        <v>1</v>
      </c>
      <c r="I346" s="198"/>
      <c r="J346" s="199">
        <f t="shared" si="140"/>
        <v>0</v>
      </c>
      <c r="K346" s="195" t="s">
        <v>19</v>
      </c>
      <c r="L346" s="40"/>
      <c r="M346" s="200" t="s">
        <v>19</v>
      </c>
      <c r="N346" s="201" t="s">
        <v>43</v>
      </c>
      <c r="O346" s="65"/>
      <c r="P346" s="202">
        <f t="shared" si="141"/>
        <v>0</v>
      </c>
      <c r="Q346" s="202">
        <v>0</v>
      </c>
      <c r="R346" s="202">
        <f t="shared" si="142"/>
        <v>0</v>
      </c>
      <c r="S346" s="202">
        <v>0</v>
      </c>
      <c r="T346" s="203">
        <f t="shared" si="143"/>
        <v>0</v>
      </c>
      <c r="U346" s="35"/>
      <c r="V346" s="35"/>
      <c r="W346" s="35"/>
      <c r="X346" s="35"/>
      <c r="Y346" s="35"/>
      <c r="Z346" s="35"/>
      <c r="AA346" s="35"/>
      <c r="AB346" s="35"/>
      <c r="AC346" s="35"/>
      <c r="AD346" s="35"/>
      <c r="AE346" s="35"/>
      <c r="AR346" s="204" t="s">
        <v>212</v>
      </c>
      <c r="AT346" s="204" t="s">
        <v>208</v>
      </c>
      <c r="AU346" s="204" t="s">
        <v>82</v>
      </c>
      <c r="AY346" s="18" t="s">
        <v>206</v>
      </c>
      <c r="BE346" s="205">
        <f t="shared" si="144"/>
        <v>0</v>
      </c>
      <c r="BF346" s="205">
        <f t="shared" si="145"/>
        <v>0</v>
      </c>
      <c r="BG346" s="205">
        <f t="shared" si="146"/>
        <v>0</v>
      </c>
      <c r="BH346" s="205">
        <f t="shared" si="147"/>
        <v>0</v>
      </c>
      <c r="BI346" s="205">
        <f t="shared" si="148"/>
        <v>0</v>
      </c>
      <c r="BJ346" s="18" t="s">
        <v>80</v>
      </c>
      <c r="BK346" s="205">
        <f t="shared" si="149"/>
        <v>0</v>
      </c>
      <c r="BL346" s="18" t="s">
        <v>212</v>
      </c>
      <c r="BM346" s="204" t="s">
        <v>3727</v>
      </c>
    </row>
    <row r="347" spans="1:65" s="2" customFormat="1" ht="16.5" customHeight="1">
      <c r="A347" s="35"/>
      <c r="B347" s="36"/>
      <c r="C347" s="193" t="s">
        <v>72</v>
      </c>
      <c r="D347" s="193" t="s">
        <v>208</v>
      </c>
      <c r="E347" s="194" t="s">
        <v>7383</v>
      </c>
      <c r="F347" s="195" t="s">
        <v>7384</v>
      </c>
      <c r="G347" s="196" t="s">
        <v>862</v>
      </c>
      <c r="H347" s="197">
        <v>32</v>
      </c>
      <c r="I347" s="198"/>
      <c r="J347" s="199">
        <f t="shared" si="140"/>
        <v>0</v>
      </c>
      <c r="K347" s="195" t="s">
        <v>19</v>
      </c>
      <c r="L347" s="40"/>
      <c r="M347" s="200" t="s">
        <v>19</v>
      </c>
      <c r="N347" s="201" t="s">
        <v>43</v>
      </c>
      <c r="O347" s="65"/>
      <c r="P347" s="202">
        <f t="shared" si="141"/>
        <v>0</v>
      </c>
      <c r="Q347" s="202">
        <v>0</v>
      </c>
      <c r="R347" s="202">
        <f t="shared" si="142"/>
        <v>0</v>
      </c>
      <c r="S347" s="202">
        <v>0</v>
      </c>
      <c r="T347" s="203">
        <f t="shared" si="143"/>
        <v>0</v>
      </c>
      <c r="U347" s="35"/>
      <c r="V347" s="35"/>
      <c r="W347" s="35"/>
      <c r="X347" s="35"/>
      <c r="Y347" s="35"/>
      <c r="Z347" s="35"/>
      <c r="AA347" s="35"/>
      <c r="AB347" s="35"/>
      <c r="AC347" s="35"/>
      <c r="AD347" s="35"/>
      <c r="AE347" s="35"/>
      <c r="AR347" s="204" t="s">
        <v>212</v>
      </c>
      <c r="AT347" s="204" t="s">
        <v>208</v>
      </c>
      <c r="AU347" s="204" t="s">
        <v>82</v>
      </c>
      <c r="AY347" s="18" t="s">
        <v>206</v>
      </c>
      <c r="BE347" s="205">
        <f t="shared" si="144"/>
        <v>0</v>
      </c>
      <c r="BF347" s="205">
        <f t="shared" si="145"/>
        <v>0</v>
      </c>
      <c r="BG347" s="205">
        <f t="shared" si="146"/>
        <v>0</v>
      </c>
      <c r="BH347" s="205">
        <f t="shared" si="147"/>
        <v>0</v>
      </c>
      <c r="BI347" s="205">
        <f t="shared" si="148"/>
        <v>0</v>
      </c>
      <c r="BJ347" s="18" t="s">
        <v>80</v>
      </c>
      <c r="BK347" s="205">
        <f t="shared" si="149"/>
        <v>0</v>
      </c>
      <c r="BL347" s="18" t="s">
        <v>212</v>
      </c>
      <c r="BM347" s="204" t="s">
        <v>3736</v>
      </c>
    </row>
    <row r="348" spans="1:65" s="2" customFormat="1" ht="16.5" customHeight="1">
      <c r="A348" s="35"/>
      <c r="B348" s="36"/>
      <c r="C348" s="193" t="s">
        <v>72</v>
      </c>
      <c r="D348" s="193" t="s">
        <v>208</v>
      </c>
      <c r="E348" s="194" t="s">
        <v>7385</v>
      </c>
      <c r="F348" s="195" t="s">
        <v>7386</v>
      </c>
      <c r="G348" s="196" t="s">
        <v>862</v>
      </c>
      <c r="H348" s="197">
        <v>14</v>
      </c>
      <c r="I348" s="198"/>
      <c r="J348" s="199">
        <f t="shared" si="140"/>
        <v>0</v>
      </c>
      <c r="K348" s="195" t="s">
        <v>19</v>
      </c>
      <c r="L348" s="40"/>
      <c r="M348" s="200" t="s">
        <v>19</v>
      </c>
      <c r="N348" s="201" t="s">
        <v>43</v>
      </c>
      <c r="O348" s="65"/>
      <c r="P348" s="202">
        <f t="shared" si="141"/>
        <v>0</v>
      </c>
      <c r="Q348" s="202">
        <v>0</v>
      </c>
      <c r="R348" s="202">
        <f t="shared" si="142"/>
        <v>0</v>
      </c>
      <c r="S348" s="202">
        <v>0</v>
      </c>
      <c r="T348" s="203">
        <f t="shared" si="143"/>
        <v>0</v>
      </c>
      <c r="U348" s="35"/>
      <c r="V348" s="35"/>
      <c r="W348" s="35"/>
      <c r="X348" s="35"/>
      <c r="Y348" s="35"/>
      <c r="Z348" s="35"/>
      <c r="AA348" s="35"/>
      <c r="AB348" s="35"/>
      <c r="AC348" s="35"/>
      <c r="AD348" s="35"/>
      <c r="AE348" s="35"/>
      <c r="AR348" s="204" t="s">
        <v>212</v>
      </c>
      <c r="AT348" s="204" t="s">
        <v>208</v>
      </c>
      <c r="AU348" s="204" t="s">
        <v>82</v>
      </c>
      <c r="AY348" s="18" t="s">
        <v>206</v>
      </c>
      <c r="BE348" s="205">
        <f t="shared" si="144"/>
        <v>0</v>
      </c>
      <c r="BF348" s="205">
        <f t="shared" si="145"/>
        <v>0</v>
      </c>
      <c r="BG348" s="205">
        <f t="shared" si="146"/>
        <v>0</v>
      </c>
      <c r="BH348" s="205">
        <f t="shared" si="147"/>
        <v>0</v>
      </c>
      <c r="BI348" s="205">
        <f t="shared" si="148"/>
        <v>0</v>
      </c>
      <c r="BJ348" s="18" t="s">
        <v>80</v>
      </c>
      <c r="BK348" s="205">
        <f t="shared" si="149"/>
        <v>0</v>
      </c>
      <c r="BL348" s="18" t="s">
        <v>212</v>
      </c>
      <c r="BM348" s="204" t="s">
        <v>3745</v>
      </c>
    </row>
    <row r="349" spans="1:65" s="2" customFormat="1" ht="21.75" customHeight="1">
      <c r="A349" s="35"/>
      <c r="B349" s="36"/>
      <c r="C349" s="193" t="s">
        <v>72</v>
      </c>
      <c r="D349" s="193" t="s">
        <v>208</v>
      </c>
      <c r="E349" s="194" t="s">
        <v>7387</v>
      </c>
      <c r="F349" s="195" t="s">
        <v>7388</v>
      </c>
      <c r="G349" s="196" t="s">
        <v>862</v>
      </c>
      <c r="H349" s="197">
        <v>14</v>
      </c>
      <c r="I349" s="198"/>
      <c r="J349" s="199">
        <f t="shared" si="140"/>
        <v>0</v>
      </c>
      <c r="K349" s="195" t="s">
        <v>19</v>
      </c>
      <c r="L349" s="40"/>
      <c r="M349" s="200" t="s">
        <v>19</v>
      </c>
      <c r="N349" s="201" t="s">
        <v>43</v>
      </c>
      <c r="O349" s="65"/>
      <c r="P349" s="202">
        <f t="shared" si="141"/>
        <v>0</v>
      </c>
      <c r="Q349" s="202">
        <v>0</v>
      </c>
      <c r="R349" s="202">
        <f t="shared" si="142"/>
        <v>0</v>
      </c>
      <c r="S349" s="202">
        <v>0</v>
      </c>
      <c r="T349" s="203">
        <f t="shared" si="143"/>
        <v>0</v>
      </c>
      <c r="U349" s="35"/>
      <c r="V349" s="35"/>
      <c r="W349" s="35"/>
      <c r="X349" s="35"/>
      <c r="Y349" s="35"/>
      <c r="Z349" s="35"/>
      <c r="AA349" s="35"/>
      <c r="AB349" s="35"/>
      <c r="AC349" s="35"/>
      <c r="AD349" s="35"/>
      <c r="AE349" s="35"/>
      <c r="AR349" s="204" t="s">
        <v>212</v>
      </c>
      <c r="AT349" s="204" t="s">
        <v>208</v>
      </c>
      <c r="AU349" s="204" t="s">
        <v>82</v>
      </c>
      <c r="AY349" s="18" t="s">
        <v>206</v>
      </c>
      <c r="BE349" s="205">
        <f t="shared" si="144"/>
        <v>0</v>
      </c>
      <c r="BF349" s="205">
        <f t="shared" si="145"/>
        <v>0</v>
      </c>
      <c r="BG349" s="205">
        <f t="shared" si="146"/>
        <v>0</v>
      </c>
      <c r="BH349" s="205">
        <f t="shared" si="147"/>
        <v>0</v>
      </c>
      <c r="BI349" s="205">
        <f t="shared" si="148"/>
        <v>0</v>
      </c>
      <c r="BJ349" s="18" t="s">
        <v>80</v>
      </c>
      <c r="BK349" s="205">
        <f t="shared" si="149"/>
        <v>0</v>
      </c>
      <c r="BL349" s="18" t="s">
        <v>212</v>
      </c>
      <c r="BM349" s="204" t="s">
        <v>3754</v>
      </c>
    </row>
    <row r="350" spans="1:65" s="2" customFormat="1" ht="21.75" customHeight="1">
      <c r="A350" s="35"/>
      <c r="B350" s="36"/>
      <c r="C350" s="193" t="s">
        <v>72</v>
      </c>
      <c r="D350" s="193" t="s">
        <v>208</v>
      </c>
      <c r="E350" s="194" t="s">
        <v>7389</v>
      </c>
      <c r="F350" s="195" t="s">
        <v>7390</v>
      </c>
      <c r="G350" s="196" t="s">
        <v>862</v>
      </c>
      <c r="H350" s="197">
        <v>2</v>
      </c>
      <c r="I350" s="198"/>
      <c r="J350" s="199">
        <f t="shared" si="140"/>
        <v>0</v>
      </c>
      <c r="K350" s="195" t="s">
        <v>19</v>
      </c>
      <c r="L350" s="40"/>
      <c r="M350" s="200" t="s">
        <v>19</v>
      </c>
      <c r="N350" s="201" t="s">
        <v>43</v>
      </c>
      <c r="O350" s="65"/>
      <c r="P350" s="202">
        <f t="shared" si="141"/>
        <v>0</v>
      </c>
      <c r="Q350" s="202">
        <v>0</v>
      </c>
      <c r="R350" s="202">
        <f t="shared" si="142"/>
        <v>0</v>
      </c>
      <c r="S350" s="202">
        <v>0</v>
      </c>
      <c r="T350" s="203">
        <f t="shared" si="143"/>
        <v>0</v>
      </c>
      <c r="U350" s="35"/>
      <c r="V350" s="35"/>
      <c r="W350" s="35"/>
      <c r="X350" s="35"/>
      <c r="Y350" s="35"/>
      <c r="Z350" s="35"/>
      <c r="AA350" s="35"/>
      <c r="AB350" s="35"/>
      <c r="AC350" s="35"/>
      <c r="AD350" s="35"/>
      <c r="AE350" s="35"/>
      <c r="AR350" s="204" t="s">
        <v>212</v>
      </c>
      <c r="AT350" s="204" t="s">
        <v>208</v>
      </c>
      <c r="AU350" s="204" t="s">
        <v>82</v>
      </c>
      <c r="AY350" s="18" t="s">
        <v>206</v>
      </c>
      <c r="BE350" s="205">
        <f t="shared" si="144"/>
        <v>0</v>
      </c>
      <c r="BF350" s="205">
        <f t="shared" si="145"/>
        <v>0</v>
      </c>
      <c r="BG350" s="205">
        <f t="shared" si="146"/>
        <v>0</v>
      </c>
      <c r="BH350" s="205">
        <f t="shared" si="147"/>
        <v>0</v>
      </c>
      <c r="BI350" s="205">
        <f t="shared" si="148"/>
        <v>0</v>
      </c>
      <c r="BJ350" s="18" t="s">
        <v>80</v>
      </c>
      <c r="BK350" s="205">
        <f t="shared" si="149"/>
        <v>0</v>
      </c>
      <c r="BL350" s="18" t="s">
        <v>212</v>
      </c>
      <c r="BM350" s="204" t="s">
        <v>3763</v>
      </c>
    </row>
    <row r="351" spans="1:65" s="2" customFormat="1" ht="16.5" customHeight="1">
      <c r="A351" s="35"/>
      <c r="B351" s="36"/>
      <c r="C351" s="193" t="s">
        <v>72</v>
      </c>
      <c r="D351" s="193" t="s">
        <v>208</v>
      </c>
      <c r="E351" s="194" t="s">
        <v>7391</v>
      </c>
      <c r="F351" s="195" t="s">
        <v>7392</v>
      </c>
      <c r="G351" s="196" t="s">
        <v>862</v>
      </c>
      <c r="H351" s="197">
        <v>17</v>
      </c>
      <c r="I351" s="198"/>
      <c r="J351" s="199">
        <f t="shared" si="140"/>
        <v>0</v>
      </c>
      <c r="K351" s="195" t="s">
        <v>19</v>
      </c>
      <c r="L351" s="40"/>
      <c r="M351" s="200" t="s">
        <v>19</v>
      </c>
      <c r="N351" s="201" t="s">
        <v>43</v>
      </c>
      <c r="O351" s="65"/>
      <c r="P351" s="202">
        <f t="shared" si="141"/>
        <v>0</v>
      </c>
      <c r="Q351" s="202">
        <v>0</v>
      </c>
      <c r="R351" s="202">
        <f t="shared" si="142"/>
        <v>0</v>
      </c>
      <c r="S351" s="202">
        <v>0</v>
      </c>
      <c r="T351" s="203">
        <f t="shared" si="143"/>
        <v>0</v>
      </c>
      <c r="U351" s="35"/>
      <c r="V351" s="35"/>
      <c r="W351" s="35"/>
      <c r="X351" s="35"/>
      <c r="Y351" s="35"/>
      <c r="Z351" s="35"/>
      <c r="AA351" s="35"/>
      <c r="AB351" s="35"/>
      <c r="AC351" s="35"/>
      <c r="AD351" s="35"/>
      <c r="AE351" s="35"/>
      <c r="AR351" s="204" t="s">
        <v>212</v>
      </c>
      <c r="AT351" s="204" t="s">
        <v>208</v>
      </c>
      <c r="AU351" s="204" t="s">
        <v>82</v>
      </c>
      <c r="AY351" s="18" t="s">
        <v>206</v>
      </c>
      <c r="BE351" s="205">
        <f t="shared" si="144"/>
        <v>0</v>
      </c>
      <c r="BF351" s="205">
        <f t="shared" si="145"/>
        <v>0</v>
      </c>
      <c r="BG351" s="205">
        <f t="shared" si="146"/>
        <v>0</v>
      </c>
      <c r="BH351" s="205">
        <f t="shared" si="147"/>
        <v>0</v>
      </c>
      <c r="BI351" s="205">
        <f t="shared" si="148"/>
        <v>0</v>
      </c>
      <c r="BJ351" s="18" t="s">
        <v>80</v>
      </c>
      <c r="BK351" s="205">
        <f t="shared" si="149"/>
        <v>0</v>
      </c>
      <c r="BL351" s="18" t="s">
        <v>212</v>
      </c>
      <c r="BM351" s="204" t="s">
        <v>3772</v>
      </c>
    </row>
    <row r="352" spans="1:65" s="2" customFormat="1" ht="16.5" customHeight="1">
      <c r="A352" s="35"/>
      <c r="B352" s="36"/>
      <c r="C352" s="193" t="s">
        <v>72</v>
      </c>
      <c r="D352" s="193" t="s">
        <v>208</v>
      </c>
      <c r="E352" s="194" t="s">
        <v>7393</v>
      </c>
      <c r="F352" s="195" t="s">
        <v>7394</v>
      </c>
      <c r="G352" s="196" t="s">
        <v>862</v>
      </c>
      <c r="H352" s="197">
        <v>1</v>
      </c>
      <c r="I352" s="198"/>
      <c r="J352" s="199">
        <f t="shared" si="140"/>
        <v>0</v>
      </c>
      <c r="K352" s="195" t="s">
        <v>19</v>
      </c>
      <c r="L352" s="40"/>
      <c r="M352" s="200" t="s">
        <v>19</v>
      </c>
      <c r="N352" s="201" t="s">
        <v>43</v>
      </c>
      <c r="O352" s="65"/>
      <c r="P352" s="202">
        <f t="shared" si="141"/>
        <v>0</v>
      </c>
      <c r="Q352" s="202">
        <v>0</v>
      </c>
      <c r="R352" s="202">
        <f t="shared" si="142"/>
        <v>0</v>
      </c>
      <c r="S352" s="202">
        <v>0</v>
      </c>
      <c r="T352" s="203">
        <f t="shared" si="143"/>
        <v>0</v>
      </c>
      <c r="U352" s="35"/>
      <c r="V352" s="35"/>
      <c r="W352" s="35"/>
      <c r="X352" s="35"/>
      <c r="Y352" s="35"/>
      <c r="Z352" s="35"/>
      <c r="AA352" s="35"/>
      <c r="AB352" s="35"/>
      <c r="AC352" s="35"/>
      <c r="AD352" s="35"/>
      <c r="AE352" s="35"/>
      <c r="AR352" s="204" t="s">
        <v>212</v>
      </c>
      <c r="AT352" s="204" t="s">
        <v>208</v>
      </c>
      <c r="AU352" s="204" t="s">
        <v>82</v>
      </c>
      <c r="AY352" s="18" t="s">
        <v>206</v>
      </c>
      <c r="BE352" s="205">
        <f t="shared" si="144"/>
        <v>0</v>
      </c>
      <c r="BF352" s="205">
        <f t="shared" si="145"/>
        <v>0</v>
      </c>
      <c r="BG352" s="205">
        <f t="shared" si="146"/>
        <v>0</v>
      </c>
      <c r="BH352" s="205">
        <f t="shared" si="147"/>
        <v>0</v>
      </c>
      <c r="BI352" s="205">
        <f t="shared" si="148"/>
        <v>0</v>
      </c>
      <c r="BJ352" s="18" t="s">
        <v>80</v>
      </c>
      <c r="BK352" s="205">
        <f t="shared" si="149"/>
        <v>0</v>
      </c>
      <c r="BL352" s="18" t="s">
        <v>212</v>
      </c>
      <c r="BM352" s="204" t="s">
        <v>3780</v>
      </c>
    </row>
    <row r="353" spans="1:65" s="2" customFormat="1" ht="16.5" customHeight="1">
      <c r="A353" s="35"/>
      <c r="B353" s="36"/>
      <c r="C353" s="193" t="s">
        <v>72</v>
      </c>
      <c r="D353" s="193" t="s">
        <v>208</v>
      </c>
      <c r="E353" s="194" t="s">
        <v>7395</v>
      </c>
      <c r="F353" s="195" t="s">
        <v>7396</v>
      </c>
      <c r="G353" s="196" t="s">
        <v>862</v>
      </c>
      <c r="H353" s="197">
        <v>30</v>
      </c>
      <c r="I353" s="198"/>
      <c r="J353" s="199">
        <f t="shared" si="140"/>
        <v>0</v>
      </c>
      <c r="K353" s="195" t="s">
        <v>19</v>
      </c>
      <c r="L353" s="40"/>
      <c r="M353" s="200" t="s">
        <v>19</v>
      </c>
      <c r="N353" s="201" t="s">
        <v>43</v>
      </c>
      <c r="O353" s="65"/>
      <c r="P353" s="202">
        <f t="shared" si="141"/>
        <v>0</v>
      </c>
      <c r="Q353" s="202">
        <v>0</v>
      </c>
      <c r="R353" s="202">
        <f t="shared" si="142"/>
        <v>0</v>
      </c>
      <c r="S353" s="202">
        <v>0</v>
      </c>
      <c r="T353" s="203">
        <f t="shared" si="143"/>
        <v>0</v>
      </c>
      <c r="U353" s="35"/>
      <c r="V353" s="35"/>
      <c r="W353" s="35"/>
      <c r="X353" s="35"/>
      <c r="Y353" s="35"/>
      <c r="Z353" s="35"/>
      <c r="AA353" s="35"/>
      <c r="AB353" s="35"/>
      <c r="AC353" s="35"/>
      <c r="AD353" s="35"/>
      <c r="AE353" s="35"/>
      <c r="AR353" s="204" t="s">
        <v>212</v>
      </c>
      <c r="AT353" s="204" t="s">
        <v>208</v>
      </c>
      <c r="AU353" s="204" t="s">
        <v>82</v>
      </c>
      <c r="AY353" s="18" t="s">
        <v>206</v>
      </c>
      <c r="BE353" s="205">
        <f t="shared" si="144"/>
        <v>0</v>
      </c>
      <c r="BF353" s="205">
        <f t="shared" si="145"/>
        <v>0</v>
      </c>
      <c r="BG353" s="205">
        <f t="shared" si="146"/>
        <v>0</v>
      </c>
      <c r="BH353" s="205">
        <f t="shared" si="147"/>
        <v>0</v>
      </c>
      <c r="BI353" s="205">
        <f t="shared" si="148"/>
        <v>0</v>
      </c>
      <c r="BJ353" s="18" t="s">
        <v>80</v>
      </c>
      <c r="BK353" s="205">
        <f t="shared" si="149"/>
        <v>0</v>
      </c>
      <c r="BL353" s="18" t="s">
        <v>212</v>
      </c>
      <c r="BM353" s="204" t="s">
        <v>3788</v>
      </c>
    </row>
    <row r="354" spans="1:65" s="2" customFormat="1" ht="16.5" customHeight="1">
      <c r="A354" s="35"/>
      <c r="B354" s="36"/>
      <c r="C354" s="193" t="s">
        <v>72</v>
      </c>
      <c r="D354" s="193" t="s">
        <v>208</v>
      </c>
      <c r="E354" s="194" t="s">
        <v>7397</v>
      </c>
      <c r="F354" s="195" t="s">
        <v>7398</v>
      </c>
      <c r="G354" s="196" t="s">
        <v>862</v>
      </c>
      <c r="H354" s="197">
        <v>60</v>
      </c>
      <c r="I354" s="198"/>
      <c r="J354" s="199">
        <f t="shared" si="140"/>
        <v>0</v>
      </c>
      <c r="K354" s="195" t="s">
        <v>19</v>
      </c>
      <c r="L354" s="40"/>
      <c r="M354" s="200" t="s">
        <v>19</v>
      </c>
      <c r="N354" s="201" t="s">
        <v>43</v>
      </c>
      <c r="O354" s="65"/>
      <c r="P354" s="202">
        <f t="shared" si="141"/>
        <v>0</v>
      </c>
      <c r="Q354" s="202">
        <v>0</v>
      </c>
      <c r="R354" s="202">
        <f t="shared" si="142"/>
        <v>0</v>
      </c>
      <c r="S354" s="202">
        <v>0</v>
      </c>
      <c r="T354" s="203">
        <f t="shared" si="143"/>
        <v>0</v>
      </c>
      <c r="U354" s="35"/>
      <c r="V354" s="35"/>
      <c r="W354" s="35"/>
      <c r="X354" s="35"/>
      <c r="Y354" s="35"/>
      <c r="Z354" s="35"/>
      <c r="AA354" s="35"/>
      <c r="AB354" s="35"/>
      <c r="AC354" s="35"/>
      <c r="AD354" s="35"/>
      <c r="AE354" s="35"/>
      <c r="AR354" s="204" t="s">
        <v>212</v>
      </c>
      <c r="AT354" s="204" t="s">
        <v>208</v>
      </c>
      <c r="AU354" s="204" t="s">
        <v>82</v>
      </c>
      <c r="AY354" s="18" t="s">
        <v>206</v>
      </c>
      <c r="BE354" s="205">
        <f t="shared" si="144"/>
        <v>0</v>
      </c>
      <c r="BF354" s="205">
        <f t="shared" si="145"/>
        <v>0</v>
      </c>
      <c r="BG354" s="205">
        <f t="shared" si="146"/>
        <v>0</v>
      </c>
      <c r="BH354" s="205">
        <f t="shared" si="147"/>
        <v>0</v>
      </c>
      <c r="BI354" s="205">
        <f t="shared" si="148"/>
        <v>0</v>
      </c>
      <c r="BJ354" s="18" t="s">
        <v>80</v>
      </c>
      <c r="BK354" s="205">
        <f t="shared" si="149"/>
        <v>0</v>
      </c>
      <c r="BL354" s="18" t="s">
        <v>212</v>
      </c>
      <c r="BM354" s="204" t="s">
        <v>3796</v>
      </c>
    </row>
    <row r="355" spans="1:65" s="2" customFormat="1" ht="16.5" customHeight="1">
      <c r="A355" s="35"/>
      <c r="B355" s="36"/>
      <c r="C355" s="193" t="s">
        <v>72</v>
      </c>
      <c r="D355" s="193" t="s">
        <v>208</v>
      </c>
      <c r="E355" s="194" t="s">
        <v>7169</v>
      </c>
      <c r="F355" s="195" t="s">
        <v>7170</v>
      </c>
      <c r="G355" s="196" t="s">
        <v>220</v>
      </c>
      <c r="H355" s="197">
        <v>1760</v>
      </c>
      <c r="I355" s="198"/>
      <c r="J355" s="199">
        <f t="shared" si="140"/>
        <v>0</v>
      </c>
      <c r="K355" s="195" t="s">
        <v>19</v>
      </c>
      <c r="L355" s="40"/>
      <c r="M355" s="200" t="s">
        <v>19</v>
      </c>
      <c r="N355" s="201" t="s">
        <v>43</v>
      </c>
      <c r="O355" s="65"/>
      <c r="P355" s="202">
        <f t="shared" si="141"/>
        <v>0</v>
      </c>
      <c r="Q355" s="202">
        <v>0</v>
      </c>
      <c r="R355" s="202">
        <f t="shared" si="142"/>
        <v>0</v>
      </c>
      <c r="S355" s="202">
        <v>0</v>
      </c>
      <c r="T355" s="203">
        <f t="shared" si="143"/>
        <v>0</v>
      </c>
      <c r="U355" s="35"/>
      <c r="V355" s="35"/>
      <c r="W355" s="35"/>
      <c r="X355" s="35"/>
      <c r="Y355" s="35"/>
      <c r="Z355" s="35"/>
      <c r="AA355" s="35"/>
      <c r="AB355" s="35"/>
      <c r="AC355" s="35"/>
      <c r="AD355" s="35"/>
      <c r="AE355" s="35"/>
      <c r="AR355" s="204" t="s">
        <v>212</v>
      </c>
      <c r="AT355" s="204" t="s">
        <v>208</v>
      </c>
      <c r="AU355" s="204" t="s">
        <v>82</v>
      </c>
      <c r="AY355" s="18" t="s">
        <v>206</v>
      </c>
      <c r="BE355" s="205">
        <f t="shared" si="144"/>
        <v>0</v>
      </c>
      <c r="BF355" s="205">
        <f t="shared" si="145"/>
        <v>0</v>
      </c>
      <c r="BG355" s="205">
        <f t="shared" si="146"/>
        <v>0</v>
      </c>
      <c r="BH355" s="205">
        <f t="shared" si="147"/>
        <v>0</v>
      </c>
      <c r="BI355" s="205">
        <f t="shared" si="148"/>
        <v>0</v>
      </c>
      <c r="BJ355" s="18" t="s">
        <v>80</v>
      </c>
      <c r="BK355" s="205">
        <f t="shared" si="149"/>
        <v>0</v>
      </c>
      <c r="BL355" s="18" t="s">
        <v>212</v>
      </c>
      <c r="BM355" s="204" t="s">
        <v>3804</v>
      </c>
    </row>
    <row r="356" spans="1:65" s="2" customFormat="1" ht="16.5" customHeight="1">
      <c r="A356" s="35"/>
      <c r="B356" s="36"/>
      <c r="C356" s="193" t="s">
        <v>72</v>
      </c>
      <c r="D356" s="193" t="s">
        <v>208</v>
      </c>
      <c r="E356" s="194" t="s">
        <v>7163</v>
      </c>
      <c r="F356" s="195" t="s">
        <v>7164</v>
      </c>
      <c r="G356" s="196" t="s">
        <v>220</v>
      </c>
      <c r="H356" s="197">
        <v>40</v>
      </c>
      <c r="I356" s="198"/>
      <c r="J356" s="199">
        <f t="shared" si="140"/>
        <v>0</v>
      </c>
      <c r="K356" s="195" t="s">
        <v>19</v>
      </c>
      <c r="L356" s="40"/>
      <c r="M356" s="200" t="s">
        <v>19</v>
      </c>
      <c r="N356" s="201" t="s">
        <v>43</v>
      </c>
      <c r="O356" s="65"/>
      <c r="P356" s="202">
        <f t="shared" si="141"/>
        <v>0</v>
      </c>
      <c r="Q356" s="202">
        <v>0</v>
      </c>
      <c r="R356" s="202">
        <f t="shared" si="142"/>
        <v>0</v>
      </c>
      <c r="S356" s="202">
        <v>0</v>
      </c>
      <c r="T356" s="203">
        <f t="shared" si="143"/>
        <v>0</v>
      </c>
      <c r="U356" s="35"/>
      <c r="V356" s="35"/>
      <c r="W356" s="35"/>
      <c r="X356" s="35"/>
      <c r="Y356" s="35"/>
      <c r="Z356" s="35"/>
      <c r="AA356" s="35"/>
      <c r="AB356" s="35"/>
      <c r="AC356" s="35"/>
      <c r="AD356" s="35"/>
      <c r="AE356" s="35"/>
      <c r="AR356" s="204" t="s">
        <v>212</v>
      </c>
      <c r="AT356" s="204" t="s">
        <v>208</v>
      </c>
      <c r="AU356" s="204" t="s">
        <v>82</v>
      </c>
      <c r="AY356" s="18" t="s">
        <v>206</v>
      </c>
      <c r="BE356" s="205">
        <f t="shared" si="144"/>
        <v>0</v>
      </c>
      <c r="BF356" s="205">
        <f t="shared" si="145"/>
        <v>0</v>
      </c>
      <c r="BG356" s="205">
        <f t="shared" si="146"/>
        <v>0</v>
      </c>
      <c r="BH356" s="205">
        <f t="shared" si="147"/>
        <v>0</v>
      </c>
      <c r="BI356" s="205">
        <f t="shared" si="148"/>
        <v>0</v>
      </c>
      <c r="BJ356" s="18" t="s">
        <v>80</v>
      </c>
      <c r="BK356" s="205">
        <f t="shared" si="149"/>
        <v>0</v>
      </c>
      <c r="BL356" s="18" t="s">
        <v>212</v>
      </c>
      <c r="BM356" s="204" t="s">
        <v>3813</v>
      </c>
    </row>
    <row r="357" spans="1:65" s="2" customFormat="1" ht="16.5" customHeight="1">
      <c r="A357" s="35"/>
      <c r="B357" s="36"/>
      <c r="C357" s="193" t="s">
        <v>72</v>
      </c>
      <c r="D357" s="193" t="s">
        <v>208</v>
      </c>
      <c r="E357" s="194" t="s">
        <v>7399</v>
      </c>
      <c r="F357" s="195" t="s">
        <v>7172</v>
      </c>
      <c r="G357" s="196" t="s">
        <v>220</v>
      </c>
      <c r="H357" s="197">
        <v>120</v>
      </c>
      <c r="I357" s="198"/>
      <c r="J357" s="199">
        <f t="shared" si="140"/>
        <v>0</v>
      </c>
      <c r="K357" s="195" t="s">
        <v>19</v>
      </c>
      <c r="L357" s="40"/>
      <c r="M357" s="200" t="s">
        <v>19</v>
      </c>
      <c r="N357" s="201" t="s">
        <v>43</v>
      </c>
      <c r="O357" s="65"/>
      <c r="P357" s="202">
        <f t="shared" si="141"/>
        <v>0</v>
      </c>
      <c r="Q357" s="202">
        <v>0</v>
      </c>
      <c r="R357" s="202">
        <f t="shared" si="142"/>
        <v>0</v>
      </c>
      <c r="S357" s="202">
        <v>0</v>
      </c>
      <c r="T357" s="203">
        <f t="shared" si="143"/>
        <v>0</v>
      </c>
      <c r="U357" s="35"/>
      <c r="V357" s="35"/>
      <c r="W357" s="35"/>
      <c r="X357" s="35"/>
      <c r="Y357" s="35"/>
      <c r="Z357" s="35"/>
      <c r="AA357" s="35"/>
      <c r="AB357" s="35"/>
      <c r="AC357" s="35"/>
      <c r="AD357" s="35"/>
      <c r="AE357" s="35"/>
      <c r="AR357" s="204" t="s">
        <v>212</v>
      </c>
      <c r="AT357" s="204" t="s">
        <v>208</v>
      </c>
      <c r="AU357" s="204" t="s">
        <v>82</v>
      </c>
      <c r="AY357" s="18" t="s">
        <v>206</v>
      </c>
      <c r="BE357" s="205">
        <f t="shared" si="144"/>
        <v>0</v>
      </c>
      <c r="BF357" s="205">
        <f t="shared" si="145"/>
        <v>0</v>
      </c>
      <c r="BG357" s="205">
        <f t="shared" si="146"/>
        <v>0</v>
      </c>
      <c r="BH357" s="205">
        <f t="shared" si="147"/>
        <v>0</v>
      </c>
      <c r="BI357" s="205">
        <f t="shared" si="148"/>
        <v>0</v>
      </c>
      <c r="BJ357" s="18" t="s">
        <v>80</v>
      </c>
      <c r="BK357" s="205">
        <f t="shared" si="149"/>
        <v>0</v>
      </c>
      <c r="BL357" s="18" t="s">
        <v>212</v>
      </c>
      <c r="BM357" s="204" t="s">
        <v>3821</v>
      </c>
    </row>
    <row r="358" spans="1:65" s="2" customFormat="1" ht="19.5">
      <c r="A358" s="35"/>
      <c r="B358" s="36"/>
      <c r="C358" s="37"/>
      <c r="D358" s="208" t="s">
        <v>1104</v>
      </c>
      <c r="E358" s="37"/>
      <c r="F358" s="221" t="s">
        <v>7400</v>
      </c>
      <c r="G358" s="37"/>
      <c r="H358" s="37"/>
      <c r="I358" s="116"/>
      <c r="J358" s="37"/>
      <c r="K358" s="37"/>
      <c r="L358" s="40"/>
      <c r="M358" s="222"/>
      <c r="N358" s="223"/>
      <c r="O358" s="65"/>
      <c r="P358" s="65"/>
      <c r="Q358" s="65"/>
      <c r="R358" s="65"/>
      <c r="S358" s="65"/>
      <c r="T358" s="66"/>
      <c r="U358" s="35"/>
      <c r="V358" s="35"/>
      <c r="W358" s="35"/>
      <c r="X358" s="35"/>
      <c r="Y358" s="35"/>
      <c r="Z358" s="35"/>
      <c r="AA358" s="35"/>
      <c r="AB358" s="35"/>
      <c r="AC358" s="35"/>
      <c r="AD358" s="35"/>
      <c r="AE358" s="35"/>
      <c r="AT358" s="18" t="s">
        <v>1104</v>
      </c>
      <c r="AU358" s="18" t="s">
        <v>82</v>
      </c>
    </row>
    <row r="359" spans="1:65" s="2" customFormat="1" ht="16.5" customHeight="1">
      <c r="A359" s="35"/>
      <c r="B359" s="36"/>
      <c r="C359" s="193" t="s">
        <v>72</v>
      </c>
      <c r="D359" s="193" t="s">
        <v>208</v>
      </c>
      <c r="E359" s="194" t="s">
        <v>7174</v>
      </c>
      <c r="F359" s="195" t="s">
        <v>7175</v>
      </c>
      <c r="G359" s="196" t="s">
        <v>220</v>
      </c>
      <c r="H359" s="197">
        <v>120</v>
      </c>
      <c r="I359" s="198"/>
      <c r="J359" s="199">
        <f t="shared" ref="J359:J364" si="150">ROUND(I359*H359,2)</f>
        <v>0</v>
      </c>
      <c r="K359" s="195" t="s">
        <v>19</v>
      </c>
      <c r="L359" s="40"/>
      <c r="M359" s="200" t="s">
        <v>19</v>
      </c>
      <c r="N359" s="201" t="s">
        <v>43</v>
      </c>
      <c r="O359" s="65"/>
      <c r="P359" s="202">
        <f t="shared" ref="P359:P364" si="151">O359*H359</f>
        <v>0</v>
      </c>
      <c r="Q359" s="202">
        <v>0</v>
      </c>
      <c r="R359" s="202">
        <f t="shared" ref="R359:R364" si="152">Q359*H359</f>
        <v>0</v>
      </c>
      <c r="S359" s="202">
        <v>0</v>
      </c>
      <c r="T359" s="203">
        <f t="shared" ref="T359:T364" si="153">S359*H359</f>
        <v>0</v>
      </c>
      <c r="U359" s="35"/>
      <c r="V359" s="35"/>
      <c r="W359" s="35"/>
      <c r="X359" s="35"/>
      <c r="Y359" s="35"/>
      <c r="Z359" s="35"/>
      <c r="AA359" s="35"/>
      <c r="AB359" s="35"/>
      <c r="AC359" s="35"/>
      <c r="AD359" s="35"/>
      <c r="AE359" s="35"/>
      <c r="AR359" s="204" t="s">
        <v>212</v>
      </c>
      <c r="AT359" s="204" t="s">
        <v>208</v>
      </c>
      <c r="AU359" s="204" t="s">
        <v>82</v>
      </c>
      <c r="AY359" s="18" t="s">
        <v>206</v>
      </c>
      <c r="BE359" s="205">
        <f t="shared" ref="BE359:BE364" si="154">IF(N359="základní",J359,0)</f>
        <v>0</v>
      </c>
      <c r="BF359" s="205">
        <f t="shared" ref="BF359:BF364" si="155">IF(N359="snížená",J359,0)</f>
        <v>0</v>
      </c>
      <c r="BG359" s="205">
        <f t="shared" ref="BG359:BG364" si="156">IF(N359="zákl. přenesená",J359,0)</f>
        <v>0</v>
      </c>
      <c r="BH359" s="205">
        <f t="shared" ref="BH359:BH364" si="157">IF(N359="sníž. přenesená",J359,0)</f>
        <v>0</v>
      </c>
      <c r="BI359" s="205">
        <f t="shared" ref="BI359:BI364" si="158">IF(N359="nulová",J359,0)</f>
        <v>0</v>
      </c>
      <c r="BJ359" s="18" t="s">
        <v>80</v>
      </c>
      <c r="BK359" s="205">
        <f t="shared" ref="BK359:BK364" si="159">ROUND(I359*H359,2)</f>
        <v>0</v>
      </c>
      <c r="BL359" s="18" t="s">
        <v>212</v>
      </c>
      <c r="BM359" s="204" t="s">
        <v>3830</v>
      </c>
    </row>
    <row r="360" spans="1:65" s="2" customFormat="1" ht="16.5" customHeight="1">
      <c r="A360" s="35"/>
      <c r="B360" s="36"/>
      <c r="C360" s="193" t="s">
        <v>72</v>
      </c>
      <c r="D360" s="193" t="s">
        <v>208</v>
      </c>
      <c r="E360" s="194" t="s">
        <v>7401</v>
      </c>
      <c r="F360" s="195" t="s">
        <v>7402</v>
      </c>
      <c r="G360" s="196" t="s">
        <v>220</v>
      </c>
      <c r="H360" s="197">
        <v>120</v>
      </c>
      <c r="I360" s="198"/>
      <c r="J360" s="199">
        <f t="shared" si="150"/>
        <v>0</v>
      </c>
      <c r="K360" s="195" t="s">
        <v>19</v>
      </c>
      <c r="L360" s="40"/>
      <c r="M360" s="200" t="s">
        <v>19</v>
      </c>
      <c r="N360" s="201" t="s">
        <v>43</v>
      </c>
      <c r="O360" s="65"/>
      <c r="P360" s="202">
        <f t="shared" si="151"/>
        <v>0</v>
      </c>
      <c r="Q360" s="202">
        <v>0</v>
      </c>
      <c r="R360" s="202">
        <f t="shared" si="152"/>
        <v>0</v>
      </c>
      <c r="S360" s="202">
        <v>0</v>
      </c>
      <c r="T360" s="203">
        <f t="shared" si="153"/>
        <v>0</v>
      </c>
      <c r="U360" s="35"/>
      <c r="V360" s="35"/>
      <c r="W360" s="35"/>
      <c r="X360" s="35"/>
      <c r="Y360" s="35"/>
      <c r="Z360" s="35"/>
      <c r="AA360" s="35"/>
      <c r="AB360" s="35"/>
      <c r="AC360" s="35"/>
      <c r="AD360" s="35"/>
      <c r="AE360" s="35"/>
      <c r="AR360" s="204" t="s">
        <v>212</v>
      </c>
      <c r="AT360" s="204" t="s">
        <v>208</v>
      </c>
      <c r="AU360" s="204" t="s">
        <v>82</v>
      </c>
      <c r="AY360" s="18" t="s">
        <v>206</v>
      </c>
      <c r="BE360" s="205">
        <f t="shared" si="154"/>
        <v>0</v>
      </c>
      <c r="BF360" s="205">
        <f t="shared" si="155"/>
        <v>0</v>
      </c>
      <c r="BG360" s="205">
        <f t="shared" si="156"/>
        <v>0</v>
      </c>
      <c r="BH360" s="205">
        <f t="shared" si="157"/>
        <v>0</v>
      </c>
      <c r="BI360" s="205">
        <f t="shared" si="158"/>
        <v>0</v>
      </c>
      <c r="BJ360" s="18" t="s">
        <v>80</v>
      </c>
      <c r="BK360" s="205">
        <f t="shared" si="159"/>
        <v>0</v>
      </c>
      <c r="BL360" s="18" t="s">
        <v>212</v>
      </c>
      <c r="BM360" s="204" t="s">
        <v>3838</v>
      </c>
    </row>
    <row r="361" spans="1:65" s="2" customFormat="1" ht="16.5" customHeight="1">
      <c r="A361" s="35"/>
      <c r="B361" s="36"/>
      <c r="C361" s="193" t="s">
        <v>72</v>
      </c>
      <c r="D361" s="193" t="s">
        <v>208</v>
      </c>
      <c r="E361" s="194" t="s">
        <v>7178</v>
      </c>
      <c r="F361" s="195" t="s">
        <v>7179</v>
      </c>
      <c r="G361" s="196" t="s">
        <v>220</v>
      </c>
      <c r="H361" s="197">
        <v>120</v>
      </c>
      <c r="I361" s="198"/>
      <c r="J361" s="199">
        <f t="shared" si="150"/>
        <v>0</v>
      </c>
      <c r="K361" s="195" t="s">
        <v>19</v>
      </c>
      <c r="L361" s="40"/>
      <c r="M361" s="200" t="s">
        <v>19</v>
      </c>
      <c r="N361" s="201" t="s">
        <v>43</v>
      </c>
      <c r="O361" s="65"/>
      <c r="P361" s="202">
        <f t="shared" si="151"/>
        <v>0</v>
      </c>
      <c r="Q361" s="202">
        <v>0</v>
      </c>
      <c r="R361" s="202">
        <f t="shared" si="152"/>
        <v>0</v>
      </c>
      <c r="S361" s="202">
        <v>0</v>
      </c>
      <c r="T361" s="203">
        <f t="shared" si="153"/>
        <v>0</v>
      </c>
      <c r="U361" s="35"/>
      <c r="V361" s="35"/>
      <c r="W361" s="35"/>
      <c r="X361" s="35"/>
      <c r="Y361" s="35"/>
      <c r="Z361" s="35"/>
      <c r="AA361" s="35"/>
      <c r="AB361" s="35"/>
      <c r="AC361" s="35"/>
      <c r="AD361" s="35"/>
      <c r="AE361" s="35"/>
      <c r="AR361" s="204" t="s">
        <v>212</v>
      </c>
      <c r="AT361" s="204" t="s">
        <v>208</v>
      </c>
      <c r="AU361" s="204" t="s">
        <v>82</v>
      </c>
      <c r="AY361" s="18" t="s">
        <v>206</v>
      </c>
      <c r="BE361" s="205">
        <f t="shared" si="154"/>
        <v>0</v>
      </c>
      <c r="BF361" s="205">
        <f t="shared" si="155"/>
        <v>0</v>
      </c>
      <c r="BG361" s="205">
        <f t="shared" si="156"/>
        <v>0</v>
      </c>
      <c r="BH361" s="205">
        <f t="shared" si="157"/>
        <v>0</v>
      </c>
      <c r="BI361" s="205">
        <f t="shared" si="158"/>
        <v>0</v>
      </c>
      <c r="BJ361" s="18" t="s">
        <v>80</v>
      </c>
      <c r="BK361" s="205">
        <f t="shared" si="159"/>
        <v>0</v>
      </c>
      <c r="BL361" s="18" t="s">
        <v>212</v>
      </c>
      <c r="BM361" s="204" t="s">
        <v>3848</v>
      </c>
    </row>
    <row r="362" spans="1:65" s="2" customFormat="1" ht="16.5" customHeight="1">
      <c r="A362" s="35"/>
      <c r="B362" s="36"/>
      <c r="C362" s="193" t="s">
        <v>72</v>
      </c>
      <c r="D362" s="193" t="s">
        <v>208</v>
      </c>
      <c r="E362" s="194" t="s">
        <v>7403</v>
      </c>
      <c r="F362" s="195" t="s">
        <v>7181</v>
      </c>
      <c r="G362" s="196" t="s">
        <v>862</v>
      </c>
      <c r="H362" s="197">
        <v>720</v>
      </c>
      <c r="I362" s="198"/>
      <c r="J362" s="199">
        <f t="shared" si="150"/>
        <v>0</v>
      </c>
      <c r="K362" s="195" t="s">
        <v>19</v>
      </c>
      <c r="L362" s="40"/>
      <c r="M362" s="200" t="s">
        <v>19</v>
      </c>
      <c r="N362" s="201" t="s">
        <v>43</v>
      </c>
      <c r="O362" s="65"/>
      <c r="P362" s="202">
        <f t="shared" si="151"/>
        <v>0</v>
      </c>
      <c r="Q362" s="202">
        <v>0</v>
      </c>
      <c r="R362" s="202">
        <f t="shared" si="152"/>
        <v>0</v>
      </c>
      <c r="S362" s="202">
        <v>0</v>
      </c>
      <c r="T362" s="203">
        <f t="shared" si="153"/>
        <v>0</v>
      </c>
      <c r="U362" s="35"/>
      <c r="V362" s="35"/>
      <c r="W362" s="35"/>
      <c r="X362" s="35"/>
      <c r="Y362" s="35"/>
      <c r="Z362" s="35"/>
      <c r="AA362" s="35"/>
      <c r="AB362" s="35"/>
      <c r="AC362" s="35"/>
      <c r="AD362" s="35"/>
      <c r="AE362" s="35"/>
      <c r="AR362" s="204" t="s">
        <v>212</v>
      </c>
      <c r="AT362" s="204" t="s">
        <v>208</v>
      </c>
      <c r="AU362" s="204" t="s">
        <v>82</v>
      </c>
      <c r="AY362" s="18" t="s">
        <v>206</v>
      </c>
      <c r="BE362" s="205">
        <f t="shared" si="154"/>
        <v>0</v>
      </c>
      <c r="BF362" s="205">
        <f t="shared" si="155"/>
        <v>0</v>
      </c>
      <c r="BG362" s="205">
        <f t="shared" si="156"/>
        <v>0</v>
      </c>
      <c r="BH362" s="205">
        <f t="shared" si="157"/>
        <v>0</v>
      </c>
      <c r="BI362" s="205">
        <f t="shared" si="158"/>
        <v>0</v>
      </c>
      <c r="BJ362" s="18" t="s">
        <v>80</v>
      </c>
      <c r="BK362" s="205">
        <f t="shared" si="159"/>
        <v>0</v>
      </c>
      <c r="BL362" s="18" t="s">
        <v>212</v>
      </c>
      <c r="BM362" s="204" t="s">
        <v>3858</v>
      </c>
    </row>
    <row r="363" spans="1:65" s="2" customFormat="1" ht="16.5" customHeight="1">
      <c r="A363" s="35"/>
      <c r="B363" s="36"/>
      <c r="C363" s="193" t="s">
        <v>72</v>
      </c>
      <c r="D363" s="193" t="s">
        <v>208</v>
      </c>
      <c r="E363" s="194" t="s">
        <v>7182</v>
      </c>
      <c r="F363" s="195" t="s">
        <v>7183</v>
      </c>
      <c r="G363" s="196" t="s">
        <v>862</v>
      </c>
      <c r="H363" s="197">
        <v>720</v>
      </c>
      <c r="I363" s="198"/>
      <c r="J363" s="199">
        <f t="shared" si="150"/>
        <v>0</v>
      </c>
      <c r="K363" s="195" t="s">
        <v>19</v>
      </c>
      <c r="L363" s="40"/>
      <c r="M363" s="200" t="s">
        <v>19</v>
      </c>
      <c r="N363" s="201" t="s">
        <v>43</v>
      </c>
      <c r="O363" s="65"/>
      <c r="P363" s="202">
        <f t="shared" si="151"/>
        <v>0</v>
      </c>
      <c r="Q363" s="202">
        <v>0</v>
      </c>
      <c r="R363" s="202">
        <f t="shared" si="152"/>
        <v>0</v>
      </c>
      <c r="S363" s="202">
        <v>0</v>
      </c>
      <c r="T363" s="203">
        <f t="shared" si="153"/>
        <v>0</v>
      </c>
      <c r="U363" s="35"/>
      <c r="V363" s="35"/>
      <c r="W363" s="35"/>
      <c r="X363" s="35"/>
      <c r="Y363" s="35"/>
      <c r="Z363" s="35"/>
      <c r="AA363" s="35"/>
      <c r="AB363" s="35"/>
      <c r="AC363" s="35"/>
      <c r="AD363" s="35"/>
      <c r="AE363" s="35"/>
      <c r="AR363" s="204" t="s">
        <v>212</v>
      </c>
      <c r="AT363" s="204" t="s">
        <v>208</v>
      </c>
      <c r="AU363" s="204" t="s">
        <v>82</v>
      </c>
      <c r="AY363" s="18" t="s">
        <v>206</v>
      </c>
      <c r="BE363" s="205">
        <f t="shared" si="154"/>
        <v>0</v>
      </c>
      <c r="BF363" s="205">
        <f t="shared" si="155"/>
        <v>0</v>
      </c>
      <c r="BG363" s="205">
        <f t="shared" si="156"/>
        <v>0</v>
      </c>
      <c r="BH363" s="205">
        <f t="shared" si="157"/>
        <v>0</v>
      </c>
      <c r="BI363" s="205">
        <f t="shared" si="158"/>
        <v>0</v>
      </c>
      <c r="BJ363" s="18" t="s">
        <v>80</v>
      </c>
      <c r="BK363" s="205">
        <f t="shared" si="159"/>
        <v>0</v>
      </c>
      <c r="BL363" s="18" t="s">
        <v>212</v>
      </c>
      <c r="BM363" s="204" t="s">
        <v>342</v>
      </c>
    </row>
    <row r="364" spans="1:65" s="2" customFormat="1" ht="16.5" customHeight="1">
      <c r="A364" s="35"/>
      <c r="B364" s="36"/>
      <c r="C364" s="193" t="s">
        <v>72</v>
      </c>
      <c r="D364" s="193" t="s">
        <v>208</v>
      </c>
      <c r="E364" s="194" t="s">
        <v>7372</v>
      </c>
      <c r="F364" s="195" t="s">
        <v>7185</v>
      </c>
      <c r="G364" s="196" t="s">
        <v>1545</v>
      </c>
      <c r="H364" s="197">
        <v>16</v>
      </c>
      <c r="I364" s="198"/>
      <c r="J364" s="199">
        <f t="shared" si="150"/>
        <v>0</v>
      </c>
      <c r="K364" s="195" t="s">
        <v>19</v>
      </c>
      <c r="L364" s="40"/>
      <c r="M364" s="200" t="s">
        <v>19</v>
      </c>
      <c r="N364" s="201" t="s">
        <v>43</v>
      </c>
      <c r="O364" s="65"/>
      <c r="P364" s="202">
        <f t="shared" si="151"/>
        <v>0</v>
      </c>
      <c r="Q364" s="202">
        <v>0</v>
      </c>
      <c r="R364" s="202">
        <f t="shared" si="152"/>
        <v>0</v>
      </c>
      <c r="S364" s="202">
        <v>0</v>
      </c>
      <c r="T364" s="203">
        <f t="shared" si="153"/>
        <v>0</v>
      </c>
      <c r="U364" s="35"/>
      <c r="V364" s="35"/>
      <c r="W364" s="35"/>
      <c r="X364" s="35"/>
      <c r="Y364" s="35"/>
      <c r="Z364" s="35"/>
      <c r="AA364" s="35"/>
      <c r="AB364" s="35"/>
      <c r="AC364" s="35"/>
      <c r="AD364" s="35"/>
      <c r="AE364" s="35"/>
      <c r="AR364" s="204" t="s">
        <v>212</v>
      </c>
      <c r="AT364" s="204" t="s">
        <v>208</v>
      </c>
      <c r="AU364" s="204" t="s">
        <v>82</v>
      </c>
      <c r="AY364" s="18" t="s">
        <v>206</v>
      </c>
      <c r="BE364" s="205">
        <f t="shared" si="154"/>
        <v>0</v>
      </c>
      <c r="BF364" s="205">
        <f t="shared" si="155"/>
        <v>0</v>
      </c>
      <c r="BG364" s="205">
        <f t="shared" si="156"/>
        <v>0</v>
      </c>
      <c r="BH364" s="205">
        <f t="shared" si="157"/>
        <v>0</v>
      </c>
      <c r="BI364" s="205">
        <f t="shared" si="158"/>
        <v>0</v>
      </c>
      <c r="BJ364" s="18" t="s">
        <v>80</v>
      </c>
      <c r="BK364" s="205">
        <f t="shared" si="159"/>
        <v>0</v>
      </c>
      <c r="BL364" s="18" t="s">
        <v>212</v>
      </c>
      <c r="BM364" s="204" t="s">
        <v>3876</v>
      </c>
    </row>
    <row r="365" spans="1:65" s="12" customFormat="1" ht="22.9" customHeight="1">
      <c r="B365" s="177"/>
      <c r="C365" s="178"/>
      <c r="D365" s="179" t="s">
        <v>71</v>
      </c>
      <c r="E365" s="191" t="s">
        <v>7404</v>
      </c>
      <c r="F365" s="191" t="s">
        <v>7405</v>
      </c>
      <c r="G365" s="178"/>
      <c r="H365" s="178"/>
      <c r="I365" s="181"/>
      <c r="J365" s="192">
        <f>BK365</f>
        <v>0</v>
      </c>
      <c r="K365" s="178"/>
      <c r="L365" s="183"/>
      <c r="M365" s="184"/>
      <c r="N365" s="185"/>
      <c r="O365" s="185"/>
      <c r="P365" s="186">
        <f>SUM(P366:P432)</f>
        <v>0</v>
      </c>
      <c r="Q365" s="185"/>
      <c r="R365" s="186">
        <f>SUM(R366:R432)</f>
        <v>0</v>
      </c>
      <c r="S365" s="185"/>
      <c r="T365" s="187">
        <f>SUM(T366:T432)</f>
        <v>0</v>
      </c>
      <c r="AR365" s="188" t="s">
        <v>80</v>
      </c>
      <c r="AT365" s="189" t="s">
        <v>71</v>
      </c>
      <c r="AU365" s="189" t="s">
        <v>80</v>
      </c>
      <c r="AY365" s="188" t="s">
        <v>206</v>
      </c>
      <c r="BK365" s="190">
        <f>SUM(BK366:BK432)</f>
        <v>0</v>
      </c>
    </row>
    <row r="366" spans="1:65" s="2" customFormat="1" ht="44.25" customHeight="1">
      <c r="A366" s="35"/>
      <c r="B366" s="36"/>
      <c r="C366" s="193" t="s">
        <v>72</v>
      </c>
      <c r="D366" s="193" t="s">
        <v>208</v>
      </c>
      <c r="E366" s="194" t="s">
        <v>7406</v>
      </c>
      <c r="F366" s="195" t="s">
        <v>7407</v>
      </c>
      <c r="G366" s="196" t="s">
        <v>862</v>
      </c>
      <c r="H366" s="197">
        <v>1</v>
      </c>
      <c r="I366" s="198"/>
      <c r="J366" s="199">
        <f t="shared" ref="J366:J402" si="160">ROUND(I366*H366,2)</f>
        <v>0</v>
      </c>
      <c r="K366" s="195" t="s">
        <v>19</v>
      </c>
      <c r="L366" s="40"/>
      <c r="M366" s="200" t="s">
        <v>19</v>
      </c>
      <c r="N366" s="201" t="s">
        <v>43</v>
      </c>
      <c r="O366" s="65"/>
      <c r="P366" s="202">
        <f t="shared" ref="P366:P402" si="161">O366*H366</f>
        <v>0</v>
      </c>
      <c r="Q366" s="202">
        <v>0</v>
      </c>
      <c r="R366" s="202">
        <f t="shared" ref="R366:R402" si="162">Q366*H366</f>
        <v>0</v>
      </c>
      <c r="S366" s="202">
        <v>0</v>
      </c>
      <c r="T366" s="203">
        <f t="shared" ref="T366:T402" si="163">S366*H366</f>
        <v>0</v>
      </c>
      <c r="U366" s="35"/>
      <c r="V366" s="35"/>
      <c r="W366" s="35"/>
      <c r="X366" s="35"/>
      <c r="Y366" s="35"/>
      <c r="Z366" s="35"/>
      <c r="AA366" s="35"/>
      <c r="AB366" s="35"/>
      <c r="AC366" s="35"/>
      <c r="AD366" s="35"/>
      <c r="AE366" s="35"/>
      <c r="AR366" s="204" t="s">
        <v>212</v>
      </c>
      <c r="AT366" s="204" t="s">
        <v>208</v>
      </c>
      <c r="AU366" s="204" t="s">
        <v>82</v>
      </c>
      <c r="AY366" s="18" t="s">
        <v>206</v>
      </c>
      <c r="BE366" s="205">
        <f t="shared" ref="BE366:BE402" si="164">IF(N366="základní",J366,0)</f>
        <v>0</v>
      </c>
      <c r="BF366" s="205">
        <f t="shared" ref="BF366:BF402" si="165">IF(N366="snížená",J366,0)</f>
        <v>0</v>
      </c>
      <c r="BG366" s="205">
        <f t="shared" ref="BG366:BG402" si="166">IF(N366="zákl. přenesená",J366,0)</f>
        <v>0</v>
      </c>
      <c r="BH366" s="205">
        <f t="shared" ref="BH366:BH402" si="167">IF(N366="sníž. přenesená",J366,0)</f>
        <v>0</v>
      </c>
      <c r="BI366" s="205">
        <f t="shared" ref="BI366:BI402" si="168">IF(N366="nulová",J366,0)</f>
        <v>0</v>
      </c>
      <c r="BJ366" s="18" t="s">
        <v>80</v>
      </c>
      <c r="BK366" s="205">
        <f t="shared" ref="BK366:BK402" si="169">ROUND(I366*H366,2)</f>
        <v>0</v>
      </c>
      <c r="BL366" s="18" t="s">
        <v>212</v>
      </c>
      <c r="BM366" s="204" t="s">
        <v>3885</v>
      </c>
    </row>
    <row r="367" spans="1:65" s="2" customFormat="1" ht="33" customHeight="1">
      <c r="A367" s="35"/>
      <c r="B367" s="36"/>
      <c r="C367" s="193" t="s">
        <v>72</v>
      </c>
      <c r="D367" s="193" t="s">
        <v>208</v>
      </c>
      <c r="E367" s="194" t="s">
        <v>7408</v>
      </c>
      <c r="F367" s="195" t="s">
        <v>7409</v>
      </c>
      <c r="G367" s="196" t="s">
        <v>862</v>
      </c>
      <c r="H367" s="197">
        <v>1</v>
      </c>
      <c r="I367" s="198"/>
      <c r="J367" s="199">
        <f t="shared" si="160"/>
        <v>0</v>
      </c>
      <c r="K367" s="195" t="s">
        <v>19</v>
      </c>
      <c r="L367" s="40"/>
      <c r="M367" s="200" t="s">
        <v>19</v>
      </c>
      <c r="N367" s="201" t="s">
        <v>43</v>
      </c>
      <c r="O367" s="65"/>
      <c r="P367" s="202">
        <f t="shared" si="161"/>
        <v>0</v>
      </c>
      <c r="Q367" s="202">
        <v>0</v>
      </c>
      <c r="R367" s="202">
        <f t="shared" si="162"/>
        <v>0</v>
      </c>
      <c r="S367" s="202">
        <v>0</v>
      </c>
      <c r="T367" s="203">
        <f t="shared" si="163"/>
        <v>0</v>
      </c>
      <c r="U367" s="35"/>
      <c r="V367" s="35"/>
      <c r="W367" s="35"/>
      <c r="X367" s="35"/>
      <c r="Y367" s="35"/>
      <c r="Z367" s="35"/>
      <c r="AA367" s="35"/>
      <c r="AB367" s="35"/>
      <c r="AC367" s="35"/>
      <c r="AD367" s="35"/>
      <c r="AE367" s="35"/>
      <c r="AR367" s="204" t="s">
        <v>212</v>
      </c>
      <c r="AT367" s="204" t="s">
        <v>208</v>
      </c>
      <c r="AU367" s="204" t="s">
        <v>82</v>
      </c>
      <c r="AY367" s="18" t="s">
        <v>206</v>
      </c>
      <c r="BE367" s="205">
        <f t="shared" si="164"/>
        <v>0</v>
      </c>
      <c r="BF367" s="205">
        <f t="shared" si="165"/>
        <v>0</v>
      </c>
      <c r="BG367" s="205">
        <f t="shared" si="166"/>
        <v>0</v>
      </c>
      <c r="BH367" s="205">
        <f t="shared" si="167"/>
        <v>0</v>
      </c>
      <c r="BI367" s="205">
        <f t="shared" si="168"/>
        <v>0</v>
      </c>
      <c r="BJ367" s="18" t="s">
        <v>80</v>
      </c>
      <c r="BK367" s="205">
        <f t="shared" si="169"/>
        <v>0</v>
      </c>
      <c r="BL367" s="18" t="s">
        <v>212</v>
      </c>
      <c r="BM367" s="204" t="s">
        <v>3895</v>
      </c>
    </row>
    <row r="368" spans="1:65" s="2" customFormat="1" ht="16.5" customHeight="1">
      <c r="A368" s="35"/>
      <c r="B368" s="36"/>
      <c r="C368" s="193" t="s">
        <v>72</v>
      </c>
      <c r="D368" s="193" t="s">
        <v>208</v>
      </c>
      <c r="E368" s="194" t="s">
        <v>7410</v>
      </c>
      <c r="F368" s="195" t="s">
        <v>7411</v>
      </c>
      <c r="G368" s="196" t="s">
        <v>862</v>
      </c>
      <c r="H368" s="197">
        <v>2</v>
      </c>
      <c r="I368" s="198"/>
      <c r="J368" s="199">
        <f t="shared" si="160"/>
        <v>0</v>
      </c>
      <c r="K368" s="195" t="s">
        <v>19</v>
      </c>
      <c r="L368" s="40"/>
      <c r="M368" s="200" t="s">
        <v>19</v>
      </c>
      <c r="N368" s="201" t="s">
        <v>43</v>
      </c>
      <c r="O368" s="65"/>
      <c r="P368" s="202">
        <f t="shared" si="161"/>
        <v>0</v>
      </c>
      <c r="Q368" s="202">
        <v>0</v>
      </c>
      <c r="R368" s="202">
        <f t="shared" si="162"/>
        <v>0</v>
      </c>
      <c r="S368" s="202">
        <v>0</v>
      </c>
      <c r="T368" s="203">
        <f t="shared" si="163"/>
        <v>0</v>
      </c>
      <c r="U368" s="35"/>
      <c r="V368" s="35"/>
      <c r="W368" s="35"/>
      <c r="X368" s="35"/>
      <c r="Y368" s="35"/>
      <c r="Z368" s="35"/>
      <c r="AA368" s="35"/>
      <c r="AB368" s="35"/>
      <c r="AC368" s="35"/>
      <c r="AD368" s="35"/>
      <c r="AE368" s="35"/>
      <c r="AR368" s="204" t="s">
        <v>212</v>
      </c>
      <c r="AT368" s="204" t="s">
        <v>208</v>
      </c>
      <c r="AU368" s="204" t="s">
        <v>82</v>
      </c>
      <c r="AY368" s="18" t="s">
        <v>206</v>
      </c>
      <c r="BE368" s="205">
        <f t="shared" si="164"/>
        <v>0</v>
      </c>
      <c r="BF368" s="205">
        <f t="shared" si="165"/>
        <v>0</v>
      </c>
      <c r="BG368" s="205">
        <f t="shared" si="166"/>
        <v>0</v>
      </c>
      <c r="BH368" s="205">
        <f t="shared" si="167"/>
        <v>0</v>
      </c>
      <c r="BI368" s="205">
        <f t="shared" si="168"/>
        <v>0</v>
      </c>
      <c r="BJ368" s="18" t="s">
        <v>80</v>
      </c>
      <c r="BK368" s="205">
        <f t="shared" si="169"/>
        <v>0</v>
      </c>
      <c r="BL368" s="18" t="s">
        <v>212</v>
      </c>
      <c r="BM368" s="204" t="s">
        <v>3905</v>
      </c>
    </row>
    <row r="369" spans="1:65" s="2" customFormat="1" ht="16.5" customHeight="1">
      <c r="A369" s="35"/>
      <c r="B369" s="36"/>
      <c r="C369" s="193" t="s">
        <v>72</v>
      </c>
      <c r="D369" s="193" t="s">
        <v>208</v>
      </c>
      <c r="E369" s="194" t="s">
        <v>7412</v>
      </c>
      <c r="F369" s="195" t="s">
        <v>7413</v>
      </c>
      <c r="G369" s="196" t="s">
        <v>862</v>
      </c>
      <c r="H369" s="197">
        <v>1</v>
      </c>
      <c r="I369" s="198"/>
      <c r="J369" s="199">
        <f t="shared" si="160"/>
        <v>0</v>
      </c>
      <c r="K369" s="195" t="s">
        <v>19</v>
      </c>
      <c r="L369" s="40"/>
      <c r="M369" s="200" t="s">
        <v>19</v>
      </c>
      <c r="N369" s="201" t="s">
        <v>43</v>
      </c>
      <c r="O369" s="65"/>
      <c r="P369" s="202">
        <f t="shared" si="161"/>
        <v>0</v>
      </c>
      <c r="Q369" s="202">
        <v>0</v>
      </c>
      <c r="R369" s="202">
        <f t="shared" si="162"/>
        <v>0</v>
      </c>
      <c r="S369" s="202">
        <v>0</v>
      </c>
      <c r="T369" s="203">
        <f t="shared" si="163"/>
        <v>0</v>
      </c>
      <c r="U369" s="35"/>
      <c r="V369" s="35"/>
      <c r="W369" s="35"/>
      <c r="X369" s="35"/>
      <c r="Y369" s="35"/>
      <c r="Z369" s="35"/>
      <c r="AA369" s="35"/>
      <c r="AB369" s="35"/>
      <c r="AC369" s="35"/>
      <c r="AD369" s="35"/>
      <c r="AE369" s="35"/>
      <c r="AR369" s="204" t="s">
        <v>212</v>
      </c>
      <c r="AT369" s="204" t="s">
        <v>208</v>
      </c>
      <c r="AU369" s="204" t="s">
        <v>82</v>
      </c>
      <c r="AY369" s="18" t="s">
        <v>206</v>
      </c>
      <c r="BE369" s="205">
        <f t="shared" si="164"/>
        <v>0</v>
      </c>
      <c r="BF369" s="205">
        <f t="shared" si="165"/>
        <v>0</v>
      </c>
      <c r="BG369" s="205">
        <f t="shared" si="166"/>
        <v>0</v>
      </c>
      <c r="BH369" s="205">
        <f t="shared" si="167"/>
        <v>0</v>
      </c>
      <c r="BI369" s="205">
        <f t="shared" si="168"/>
        <v>0</v>
      </c>
      <c r="BJ369" s="18" t="s">
        <v>80</v>
      </c>
      <c r="BK369" s="205">
        <f t="shared" si="169"/>
        <v>0</v>
      </c>
      <c r="BL369" s="18" t="s">
        <v>212</v>
      </c>
      <c r="BM369" s="204" t="s">
        <v>3915</v>
      </c>
    </row>
    <row r="370" spans="1:65" s="2" customFormat="1" ht="16.5" customHeight="1">
      <c r="A370" s="35"/>
      <c r="B370" s="36"/>
      <c r="C370" s="193" t="s">
        <v>72</v>
      </c>
      <c r="D370" s="193" t="s">
        <v>208</v>
      </c>
      <c r="E370" s="194" t="s">
        <v>7414</v>
      </c>
      <c r="F370" s="195" t="s">
        <v>7415</v>
      </c>
      <c r="G370" s="196" t="s">
        <v>862</v>
      </c>
      <c r="H370" s="197">
        <v>1</v>
      </c>
      <c r="I370" s="198"/>
      <c r="J370" s="199">
        <f t="shared" si="160"/>
        <v>0</v>
      </c>
      <c r="K370" s="195" t="s">
        <v>19</v>
      </c>
      <c r="L370" s="40"/>
      <c r="M370" s="200" t="s">
        <v>19</v>
      </c>
      <c r="N370" s="201" t="s">
        <v>43</v>
      </c>
      <c r="O370" s="65"/>
      <c r="P370" s="202">
        <f t="shared" si="161"/>
        <v>0</v>
      </c>
      <c r="Q370" s="202">
        <v>0</v>
      </c>
      <c r="R370" s="202">
        <f t="shared" si="162"/>
        <v>0</v>
      </c>
      <c r="S370" s="202">
        <v>0</v>
      </c>
      <c r="T370" s="203">
        <f t="shared" si="163"/>
        <v>0</v>
      </c>
      <c r="U370" s="35"/>
      <c r="V370" s="35"/>
      <c r="W370" s="35"/>
      <c r="X370" s="35"/>
      <c r="Y370" s="35"/>
      <c r="Z370" s="35"/>
      <c r="AA370" s="35"/>
      <c r="AB370" s="35"/>
      <c r="AC370" s="35"/>
      <c r="AD370" s="35"/>
      <c r="AE370" s="35"/>
      <c r="AR370" s="204" t="s">
        <v>212</v>
      </c>
      <c r="AT370" s="204" t="s">
        <v>208</v>
      </c>
      <c r="AU370" s="204" t="s">
        <v>82</v>
      </c>
      <c r="AY370" s="18" t="s">
        <v>206</v>
      </c>
      <c r="BE370" s="205">
        <f t="shared" si="164"/>
        <v>0</v>
      </c>
      <c r="BF370" s="205">
        <f t="shared" si="165"/>
        <v>0</v>
      </c>
      <c r="BG370" s="205">
        <f t="shared" si="166"/>
        <v>0</v>
      </c>
      <c r="BH370" s="205">
        <f t="shared" si="167"/>
        <v>0</v>
      </c>
      <c r="BI370" s="205">
        <f t="shared" si="168"/>
        <v>0</v>
      </c>
      <c r="BJ370" s="18" t="s">
        <v>80</v>
      </c>
      <c r="BK370" s="205">
        <f t="shared" si="169"/>
        <v>0</v>
      </c>
      <c r="BL370" s="18" t="s">
        <v>212</v>
      </c>
      <c r="BM370" s="204" t="s">
        <v>3924</v>
      </c>
    </row>
    <row r="371" spans="1:65" s="2" customFormat="1" ht="16.5" customHeight="1">
      <c r="A371" s="35"/>
      <c r="B371" s="36"/>
      <c r="C371" s="193" t="s">
        <v>72</v>
      </c>
      <c r="D371" s="193" t="s">
        <v>208</v>
      </c>
      <c r="E371" s="194" t="s">
        <v>7416</v>
      </c>
      <c r="F371" s="195" t="s">
        <v>7417</v>
      </c>
      <c r="G371" s="196" t="s">
        <v>862</v>
      </c>
      <c r="H371" s="197">
        <v>1</v>
      </c>
      <c r="I371" s="198"/>
      <c r="J371" s="199">
        <f t="shared" si="160"/>
        <v>0</v>
      </c>
      <c r="K371" s="195" t="s">
        <v>19</v>
      </c>
      <c r="L371" s="40"/>
      <c r="M371" s="200" t="s">
        <v>19</v>
      </c>
      <c r="N371" s="201" t="s">
        <v>43</v>
      </c>
      <c r="O371" s="65"/>
      <c r="P371" s="202">
        <f t="shared" si="161"/>
        <v>0</v>
      </c>
      <c r="Q371" s="202">
        <v>0</v>
      </c>
      <c r="R371" s="202">
        <f t="shared" si="162"/>
        <v>0</v>
      </c>
      <c r="S371" s="202">
        <v>0</v>
      </c>
      <c r="T371" s="203">
        <f t="shared" si="163"/>
        <v>0</v>
      </c>
      <c r="U371" s="35"/>
      <c r="V371" s="35"/>
      <c r="W371" s="35"/>
      <c r="X371" s="35"/>
      <c r="Y371" s="35"/>
      <c r="Z371" s="35"/>
      <c r="AA371" s="35"/>
      <c r="AB371" s="35"/>
      <c r="AC371" s="35"/>
      <c r="AD371" s="35"/>
      <c r="AE371" s="35"/>
      <c r="AR371" s="204" t="s">
        <v>212</v>
      </c>
      <c r="AT371" s="204" t="s">
        <v>208</v>
      </c>
      <c r="AU371" s="204" t="s">
        <v>82</v>
      </c>
      <c r="AY371" s="18" t="s">
        <v>206</v>
      </c>
      <c r="BE371" s="205">
        <f t="shared" si="164"/>
        <v>0</v>
      </c>
      <c r="BF371" s="205">
        <f t="shared" si="165"/>
        <v>0</v>
      </c>
      <c r="BG371" s="205">
        <f t="shared" si="166"/>
        <v>0</v>
      </c>
      <c r="BH371" s="205">
        <f t="shared" si="167"/>
        <v>0</v>
      </c>
      <c r="BI371" s="205">
        <f t="shared" si="168"/>
        <v>0</v>
      </c>
      <c r="BJ371" s="18" t="s">
        <v>80</v>
      </c>
      <c r="BK371" s="205">
        <f t="shared" si="169"/>
        <v>0</v>
      </c>
      <c r="BL371" s="18" t="s">
        <v>212</v>
      </c>
      <c r="BM371" s="204" t="s">
        <v>3934</v>
      </c>
    </row>
    <row r="372" spans="1:65" s="2" customFormat="1" ht="33" customHeight="1">
      <c r="A372" s="35"/>
      <c r="B372" s="36"/>
      <c r="C372" s="193" t="s">
        <v>72</v>
      </c>
      <c r="D372" s="193" t="s">
        <v>208</v>
      </c>
      <c r="E372" s="194" t="s">
        <v>7418</v>
      </c>
      <c r="F372" s="195" t="s">
        <v>7419</v>
      </c>
      <c r="G372" s="196" t="s">
        <v>862</v>
      </c>
      <c r="H372" s="197">
        <v>1</v>
      </c>
      <c r="I372" s="198"/>
      <c r="J372" s="199">
        <f t="shared" si="160"/>
        <v>0</v>
      </c>
      <c r="K372" s="195" t="s">
        <v>19</v>
      </c>
      <c r="L372" s="40"/>
      <c r="M372" s="200" t="s">
        <v>19</v>
      </c>
      <c r="N372" s="201" t="s">
        <v>43</v>
      </c>
      <c r="O372" s="65"/>
      <c r="P372" s="202">
        <f t="shared" si="161"/>
        <v>0</v>
      </c>
      <c r="Q372" s="202">
        <v>0</v>
      </c>
      <c r="R372" s="202">
        <f t="shared" si="162"/>
        <v>0</v>
      </c>
      <c r="S372" s="202">
        <v>0</v>
      </c>
      <c r="T372" s="203">
        <f t="shared" si="163"/>
        <v>0</v>
      </c>
      <c r="U372" s="35"/>
      <c r="V372" s="35"/>
      <c r="W372" s="35"/>
      <c r="X372" s="35"/>
      <c r="Y372" s="35"/>
      <c r="Z372" s="35"/>
      <c r="AA372" s="35"/>
      <c r="AB372" s="35"/>
      <c r="AC372" s="35"/>
      <c r="AD372" s="35"/>
      <c r="AE372" s="35"/>
      <c r="AR372" s="204" t="s">
        <v>212</v>
      </c>
      <c r="AT372" s="204" t="s">
        <v>208</v>
      </c>
      <c r="AU372" s="204" t="s">
        <v>82</v>
      </c>
      <c r="AY372" s="18" t="s">
        <v>206</v>
      </c>
      <c r="BE372" s="205">
        <f t="shared" si="164"/>
        <v>0</v>
      </c>
      <c r="BF372" s="205">
        <f t="shared" si="165"/>
        <v>0</v>
      </c>
      <c r="BG372" s="205">
        <f t="shared" si="166"/>
        <v>0</v>
      </c>
      <c r="BH372" s="205">
        <f t="shared" si="167"/>
        <v>0</v>
      </c>
      <c r="BI372" s="205">
        <f t="shared" si="168"/>
        <v>0</v>
      </c>
      <c r="BJ372" s="18" t="s">
        <v>80</v>
      </c>
      <c r="BK372" s="205">
        <f t="shared" si="169"/>
        <v>0</v>
      </c>
      <c r="BL372" s="18" t="s">
        <v>212</v>
      </c>
      <c r="BM372" s="204" t="s">
        <v>3943</v>
      </c>
    </row>
    <row r="373" spans="1:65" s="2" customFormat="1" ht="16.5" customHeight="1">
      <c r="A373" s="35"/>
      <c r="B373" s="36"/>
      <c r="C373" s="193" t="s">
        <v>72</v>
      </c>
      <c r="D373" s="193" t="s">
        <v>208</v>
      </c>
      <c r="E373" s="194" t="s">
        <v>7420</v>
      </c>
      <c r="F373" s="195" t="s">
        <v>7421</v>
      </c>
      <c r="G373" s="196" t="s">
        <v>862</v>
      </c>
      <c r="H373" s="197">
        <v>1</v>
      </c>
      <c r="I373" s="198"/>
      <c r="J373" s="199">
        <f t="shared" si="160"/>
        <v>0</v>
      </c>
      <c r="K373" s="195" t="s">
        <v>19</v>
      </c>
      <c r="L373" s="40"/>
      <c r="M373" s="200" t="s">
        <v>19</v>
      </c>
      <c r="N373" s="201" t="s">
        <v>43</v>
      </c>
      <c r="O373" s="65"/>
      <c r="P373" s="202">
        <f t="shared" si="161"/>
        <v>0</v>
      </c>
      <c r="Q373" s="202">
        <v>0</v>
      </c>
      <c r="R373" s="202">
        <f t="shared" si="162"/>
        <v>0</v>
      </c>
      <c r="S373" s="202">
        <v>0</v>
      </c>
      <c r="T373" s="203">
        <f t="shared" si="163"/>
        <v>0</v>
      </c>
      <c r="U373" s="35"/>
      <c r="V373" s="35"/>
      <c r="W373" s="35"/>
      <c r="X373" s="35"/>
      <c r="Y373" s="35"/>
      <c r="Z373" s="35"/>
      <c r="AA373" s="35"/>
      <c r="AB373" s="35"/>
      <c r="AC373" s="35"/>
      <c r="AD373" s="35"/>
      <c r="AE373" s="35"/>
      <c r="AR373" s="204" t="s">
        <v>212</v>
      </c>
      <c r="AT373" s="204" t="s">
        <v>208</v>
      </c>
      <c r="AU373" s="204" t="s">
        <v>82</v>
      </c>
      <c r="AY373" s="18" t="s">
        <v>206</v>
      </c>
      <c r="BE373" s="205">
        <f t="shared" si="164"/>
        <v>0</v>
      </c>
      <c r="BF373" s="205">
        <f t="shared" si="165"/>
        <v>0</v>
      </c>
      <c r="BG373" s="205">
        <f t="shared" si="166"/>
        <v>0</v>
      </c>
      <c r="BH373" s="205">
        <f t="shared" si="167"/>
        <v>0</v>
      </c>
      <c r="BI373" s="205">
        <f t="shared" si="168"/>
        <v>0</v>
      </c>
      <c r="BJ373" s="18" t="s">
        <v>80</v>
      </c>
      <c r="BK373" s="205">
        <f t="shared" si="169"/>
        <v>0</v>
      </c>
      <c r="BL373" s="18" t="s">
        <v>212</v>
      </c>
      <c r="BM373" s="204" t="s">
        <v>3953</v>
      </c>
    </row>
    <row r="374" spans="1:65" s="2" customFormat="1" ht="16.5" customHeight="1">
      <c r="A374" s="35"/>
      <c r="B374" s="36"/>
      <c r="C374" s="193" t="s">
        <v>72</v>
      </c>
      <c r="D374" s="193" t="s">
        <v>208</v>
      </c>
      <c r="E374" s="194" t="s">
        <v>7422</v>
      </c>
      <c r="F374" s="195" t="s">
        <v>7423</v>
      </c>
      <c r="G374" s="196" t="s">
        <v>862</v>
      </c>
      <c r="H374" s="197">
        <v>2</v>
      </c>
      <c r="I374" s="198"/>
      <c r="J374" s="199">
        <f t="shared" si="160"/>
        <v>0</v>
      </c>
      <c r="K374" s="195" t="s">
        <v>19</v>
      </c>
      <c r="L374" s="40"/>
      <c r="M374" s="200" t="s">
        <v>19</v>
      </c>
      <c r="N374" s="201" t="s">
        <v>43</v>
      </c>
      <c r="O374" s="65"/>
      <c r="P374" s="202">
        <f t="shared" si="161"/>
        <v>0</v>
      </c>
      <c r="Q374" s="202">
        <v>0</v>
      </c>
      <c r="R374" s="202">
        <f t="shared" si="162"/>
        <v>0</v>
      </c>
      <c r="S374" s="202">
        <v>0</v>
      </c>
      <c r="T374" s="203">
        <f t="shared" si="163"/>
        <v>0</v>
      </c>
      <c r="U374" s="35"/>
      <c r="V374" s="35"/>
      <c r="W374" s="35"/>
      <c r="X374" s="35"/>
      <c r="Y374" s="35"/>
      <c r="Z374" s="35"/>
      <c r="AA374" s="35"/>
      <c r="AB374" s="35"/>
      <c r="AC374" s="35"/>
      <c r="AD374" s="35"/>
      <c r="AE374" s="35"/>
      <c r="AR374" s="204" t="s">
        <v>212</v>
      </c>
      <c r="AT374" s="204" t="s">
        <v>208</v>
      </c>
      <c r="AU374" s="204" t="s">
        <v>82</v>
      </c>
      <c r="AY374" s="18" t="s">
        <v>206</v>
      </c>
      <c r="BE374" s="205">
        <f t="shared" si="164"/>
        <v>0</v>
      </c>
      <c r="BF374" s="205">
        <f t="shared" si="165"/>
        <v>0</v>
      </c>
      <c r="BG374" s="205">
        <f t="shared" si="166"/>
        <v>0</v>
      </c>
      <c r="BH374" s="205">
        <f t="shared" si="167"/>
        <v>0</v>
      </c>
      <c r="BI374" s="205">
        <f t="shared" si="168"/>
        <v>0</v>
      </c>
      <c r="BJ374" s="18" t="s">
        <v>80</v>
      </c>
      <c r="BK374" s="205">
        <f t="shared" si="169"/>
        <v>0</v>
      </c>
      <c r="BL374" s="18" t="s">
        <v>212</v>
      </c>
      <c r="BM374" s="204" t="s">
        <v>3962</v>
      </c>
    </row>
    <row r="375" spans="1:65" s="2" customFormat="1" ht="21.75" customHeight="1">
      <c r="A375" s="35"/>
      <c r="B375" s="36"/>
      <c r="C375" s="193" t="s">
        <v>72</v>
      </c>
      <c r="D375" s="193" t="s">
        <v>208</v>
      </c>
      <c r="E375" s="194" t="s">
        <v>7424</v>
      </c>
      <c r="F375" s="195" t="s">
        <v>7425</v>
      </c>
      <c r="G375" s="196" t="s">
        <v>862</v>
      </c>
      <c r="H375" s="197">
        <v>221</v>
      </c>
      <c r="I375" s="198"/>
      <c r="J375" s="199">
        <f t="shared" si="160"/>
        <v>0</v>
      </c>
      <c r="K375" s="195" t="s">
        <v>19</v>
      </c>
      <c r="L375" s="40"/>
      <c r="M375" s="200" t="s">
        <v>19</v>
      </c>
      <c r="N375" s="201" t="s">
        <v>43</v>
      </c>
      <c r="O375" s="65"/>
      <c r="P375" s="202">
        <f t="shared" si="161"/>
        <v>0</v>
      </c>
      <c r="Q375" s="202">
        <v>0</v>
      </c>
      <c r="R375" s="202">
        <f t="shared" si="162"/>
        <v>0</v>
      </c>
      <c r="S375" s="202">
        <v>0</v>
      </c>
      <c r="T375" s="203">
        <f t="shared" si="163"/>
        <v>0</v>
      </c>
      <c r="U375" s="35"/>
      <c r="V375" s="35"/>
      <c r="W375" s="35"/>
      <c r="X375" s="35"/>
      <c r="Y375" s="35"/>
      <c r="Z375" s="35"/>
      <c r="AA375" s="35"/>
      <c r="AB375" s="35"/>
      <c r="AC375" s="35"/>
      <c r="AD375" s="35"/>
      <c r="AE375" s="35"/>
      <c r="AR375" s="204" t="s">
        <v>212</v>
      </c>
      <c r="AT375" s="204" t="s">
        <v>208</v>
      </c>
      <c r="AU375" s="204" t="s">
        <v>82</v>
      </c>
      <c r="AY375" s="18" t="s">
        <v>206</v>
      </c>
      <c r="BE375" s="205">
        <f t="shared" si="164"/>
        <v>0</v>
      </c>
      <c r="BF375" s="205">
        <f t="shared" si="165"/>
        <v>0</v>
      </c>
      <c r="BG375" s="205">
        <f t="shared" si="166"/>
        <v>0</v>
      </c>
      <c r="BH375" s="205">
        <f t="shared" si="167"/>
        <v>0</v>
      </c>
      <c r="BI375" s="205">
        <f t="shared" si="168"/>
        <v>0</v>
      </c>
      <c r="BJ375" s="18" t="s">
        <v>80</v>
      </c>
      <c r="BK375" s="205">
        <f t="shared" si="169"/>
        <v>0</v>
      </c>
      <c r="BL375" s="18" t="s">
        <v>212</v>
      </c>
      <c r="BM375" s="204" t="s">
        <v>3971</v>
      </c>
    </row>
    <row r="376" spans="1:65" s="2" customFormat="1" ht="21.75" customHeight="1">
      <c r="A376" s="35"/>
      <c r="B376" s="36"/>
      <c r="C376" s="193" t="s">
        <v>72</v>
      </c>
      <c r="D376" s="193" t="s">
        <v>208</v>
      </c>
      <c r="E376" s="194" t="s">
        <v>7426</v>
      </c>
      <c r="F376" s="195" t="s">
        <v>7427</v>
      </c>
      <c r="G376" s="196" t="s">
        <v>862</v>
      </c>
      <c r="H376" s="197">
        <v>22</v>
      </c>
      <c r="I376" s="198"/>
      <c r="J376" s="199">
        <f t="shared" si="160"/>
        <v>0</v>
      </c>
      <c r="K376" s="195" t="s">
        <v>19</v>
      </c>
      <c r="L376" s="40"/>
      <c r="M376" s="200" t="s">
        <v>19</v>
      </c>
      <c r="N376" s="201" t="s">
        <v>43</v>
      </c>
      <c r="O376" s="65"/>
      <c r="P376" s="202">
        <f t="shared" si="161"/>
        <v>0</v>
      </c>
      <c r="Q376" s="202">
        <v>0</v>
      </c>
      <c r="R376" s="202">
        <f t="shared" si="162"/>
        <v>0</v>
      </c>
      <c r="S376" s="202">
        <v>0</v>
      </c>
      <c r="T376" s="203">
        <f t="shared" si="163"/>
        <v>0</v>
      </c>
      <c r="U376" s="35"/>
      <c r="V376" s="35"/>
      <c r="W376" s="35"/>
      <c r="X376" s="35"/>
      <c r="Y376" s="35"/>
      <c r="Z376" s="35"/>
      <c r="AA376" s="35"/>
      <c r="AB376" s="35"/>
      <c r="AC376" s="35"/>
      <c r="AD376" s="35"/>
      <c r="AE376" s="35"/>
      <c r="AR376" s="204" t="s">
        <v>212</v>
      </c>
      <c r="AT376" s="204" t="s">
        <v>208</v>
      </c>
      <c r="AU376" s="204" t="s">
        <v>82</v>
      </c>
      <c r="AY376" s="18" t="s">
        <v>206</v>
      </c>
      <c r="BE376" s="205">
        <f t="shared" si="164"/>
        <v>0</v>
      </c>
      <c r="BF376" s="205">
        <f t="shared" si="165"/>
        <v>0</v>
      </c>
      <c r="BG376" s="205">
        <f t="shared" si="166"/>
        <v>0</v>
      </c>
      <c r="BH376" s="205">
        <f t="shared" si="167"/>
        <v>0</v>
      </c>
      <c r="BI376" s="205">
        <f t="shared" si="168"/>
        <v>0</v>
      </c>
      <c r="BJ376" s="18" t="s">
        <v>80</v>
      </c>
      <c r="BK376" s="205">
        <f t="shared" si="169"/>
        <v>0</v>
      </c>
      <c r="BL376" s="18" t="s">
        <v>212</v>
      </c>
      <c r="BM376" s="204" t="s">
        <v>3981</v>
      </c>
    </row>
    <row r="377" spans="1:65" s="2" customFormat="1" ht="16.5" customHeight="1">
      <c r="A377" s="35"/>
      <c r="B377" s="36"/>
      <c r="C377" s="193" t="s">
        <v>72</v>
      </c>
      <c r="D377" s="193" t="s">
        <v>208</v>
      </c>
      <c r="E377" s="194" t="s">
        <v>7428</v>
      </c>
      <c r="F377" s="195" t="s">
        <v>7429</v>
      </c>
      <c r="G377" s="196" t="s">
        <v>862</v>
      </c>
      <c r="H377" s="197">
        <v>243</v>
      </c>
      <c r="I377" s="198"/>
      <c r="J377" s="199">
        <f t="shared" si="160"/>
        <v>0</v>
      </c>
      <c r="K377" s="195" t="s">
        <v>19</v>
      </c>
      <c r="L377" s="40"/>
      <c r="M377" s="200" t="s">
        <v>19</v>
      </c>
      <c r="N377" s="201" t="s">
        <v>43</v>
      </c>
      <c r="O377" s="65"/>
      <c r="P377" s="202">
        <f t="shared" si="161"/>
        <v>0</v>
      </c>
      <c r="Q377" s="202">
        <v>0</v>
      </c>
      <c r="R377" s="202">
        <f t="shared" si="162"/>
        <v>0</v>
      </c>
      <c r="S377" s="202">
        <v>0</v>
      </c>
      <c r="T377" s="203">
        <f t="shared" si="163"/>
        <v>0</v>
      </c>
      <c r="U377" s="35"/>
      <c r="V377" s="35"/>
      <c r="W377" s="35"/>
      <c r="X377" s="35"/>
      <c r="Y377" s="35"/>
      <c r="Z377" s="35"/>
      <c r="AA377" s="35"/>
      <c r="AB377" s="35"/>
      <c r="AC377" s="35"/>
      <c r="AD377" s="35"/>
      <c r="AE377" s="35"/>
      <c r="AR377" s="204" t="s">
        <v>212</v>
      </c>
      <c r="AT377" s="204" t="s">
        <v>208</v>
      </c>
      <c r="AU377" s="204" t="s">
        <v>82</v>
      </c>
      <c r="AY377" s="18" t="s">
        <v>206</v>
      </c>
      <c r="BE377" s="205">
        <f t="shared" si="164"/>
        <v>0</v>
      </c>
      <c r="BF377" s="205">
        <f t="shared" si="165"/>
        <v>0</v>
      </c>
      <c r="BG377" s="205">
        <f t="shared" si="166"/>
        <v>0</v>
      </c>
      <c r="BH377" s="205">
        <f t="shared" si="167"/>
        <v>0</v>
      </c>
      <c r="BI377" s="205">
        <f t="shared" si="168"/>
        <v>0</v>
      </c>
      <c r="BJ377" s="18" t="s">
        <v>80</v>
      </c>
      <c r="BK377" s="205">
        <f t="shared" si="169"/>
        <v>0</v>
      </c>
      <c r="BL377" s="18" t="s">
        <v>212</v>
      </c>
      <c r="BM377" s="204" t="s">
        <v>3989</v>
      </c>
    </row>
    <row r="378" spans="1:65" s="2" customFormat="1" ht="21.75" customHeight="1">
      <c r="A378" s="35"/>
      <c r="B378" s="36"/>
      <c r="C378" s="193" t="s">
        <v>72</v>
      </c>
      <c r="D378" s="193" t="s">
        <v>208</v>
      </c>
      <c r="E378" s="194" t="s">
        <v>7430</v>
      </c>
      <c r="F378" s="195" t="s">
        <v>7431</v>
      </c>
      <c r="G378" s="196" t="s">
        <v>862</v>
      </c>
      <c r="H378" s="197">
        <v>22</v>
      </c>
      <c r="I378" s="198"/>
      <c r="J378" s="199">
        <f t="shared" si="160"/>
        <v>0</v>
      </c>
      <c r="K378" s="195" t="s">
        <v>19</v>
      </c>
      <c r="L378" s="40"/>
      <c r="M378" s="200" t="s">
        <v>19</v>
      </c>
      <c r="N378" s="201" t="s">
        <v>43</v>
      </c>
      <c r="O378" s="65"/>
      <c r="P378" s="202">
        <f t="shared" si="161"/>
        <v>0</v>
      </c>
      <c r="Q378" s="202">
        <v>0</v>
      </c>
      <c r="R378" s="202">
        <f t="shared" si="162"/>
        <v>0</v>
      </c>
      <c r="S378" s="202">
        <v>0</v>
      </c>
      <c r="T378" s="203">
        <f t="shared" si="163"/>
        <v>0</v>
      </c>
      <c r="U378" s="35"/>
      <c r="V378" s="35"/>
      <c r="W378" s="35"/>
      <c r="X378" s="35"/>
      <c r="Y378" s="35"/>
      <c r="Z378" s="35"/>
      <c r="AA378" s="35"/>
      <c r="AB378" s="35"/>
      <c r="AC378" s="35"/>
      <c r="AD378" s="35"/>
      <c r="AE378" s="35"/>
      <c r="AR378" s="204" t="s">
        <v>212</v>
      </c>
      <c r="AT378" s="204" t="s">
        <v>208</v>
      </c>
      <c r="AU378" s="204" t="s">
        <v>82</v>
      </c>
      <c r="AY378" s="18" t="s">
        <v>206</v>
      </c>
      <c r="BE378" s="205">
        <f t="shared" si="164"/>
        <v>0</v>
      </c>
      <c r="BF378" s="205">
        <f t="shared" si="165"/>
        <v>0</v>
      </c>
      <c r="BG378" s="205">
        <f t="shared" si="166"/>
        <v>0</v>
      </c>
      <c r="BH378" s="205">
        <f t="shared" si="167"/>
        <v>0</v>
      </c>
      <c r="BI378" s="205">
        <f t="shared" si="168"/>
        <v>0</v>
      </c>
      <c r="BJ378" s="18" t="s">
        <v>80</v>
      </c>
      <c r="BK378" s="205">
        <f t="shared" si="169"/>
        <v>0</v>
      </c>
      <c r="BL378" s="18" t="s">
        <v>212</v>
      </c>
      <c r="BM378" s="204" t="s">
        <v>3999</v>
      </c>
    </row>
    <row r="379" spans="1:65" s="2" customFormat="1" ht="16.5" customHeight="1">
      <c r="A379" s="35"/>
      <c r="B379" s="36"/>
      <c r="C379" s="193" t="s">
        <v>72</v>
      </c>
      <c r="D379" s="193" t="s">
        <v>208</v>
      </c>
      <c r="E379" s="194" t="s">
        <v>7432</v>
      </c>
      <c r="F379" s="195" t="s">
        <v>7433</v>
      </c>
      <c r="G379" s="196" t="s">
        <v>862</v>
      </c>
      <c r="H379" s="197">
        <v>3</v>
      </c>
      <c r="I379" s="198"/>
      <c r="J379" s="199">
        <f t="shared" si="160"/>
        <v>0</v>
      </c>
      <c r="K379" s="195" t="s">
        <v>19</v>
      </c>
      <c r="L379" s="40"/>
      <c r="M379" s="200" t="s">
        <v>19</v>
      </c>
      <c r="N379" s="201" t="s">
        <v>43</v>
      </c>
      <c r="O379" s="65"/>
      <c r="P379" s="202">
        <f t="shared" si="161"/>
        <v>0</v>
      </c>
      <c r="Q379" s="202">
        <v>0</v>
      </c>
      <c r="R379" s="202">
        <f t="shared" si="162"/>
        <v>0</v>
      </c>
      <c r="S379" s="202">
        <v>0</v>
      </c>
      <c r="T379" s="203">
        <f t="shared" si="163"/>
        <v>0</v>
      </c>
      <c r="U379" s="35"/>
      <c r="V379" s="35"/>
      <c r="W379" s="35"/>
      <c r="X379" s="35"/>
      <c r="Y379" s="35"/>
      <c r="Z379" s="35"/>
      <c r="AA379" s="35"/>
      <c r="AB379" s="35"/>
      <c r="AC379" s="35"/>
      <c r="AD379" s="35"/>
      <c r="AE379" s="35"/>
      <c r="AR379" s="204" t="s">
        <v>212</v>
      </c>
      <c r="AT379" s="204" t="s">
        <v>208</v>
      </c>
      <c r="AU379" s="204" t="s">
        <v>82</v>
      </c>
      <c r="AY379" s="18" t="s">
        <v>206</v>
      </c>
      <c r="BE379" s="205">
        <f t="shared" si="164"/>
        <v>0</v>
      </c>
      <c r="BF379" s="205">
        <f t="shared" si="165"/>
        <v>0</v>
      </c>
      <c r="BG379" s="205">
        <f t="shared" si="166"/>
        <v>0</v>
      </c>
      <c r="BH379" s="205">
        <f t="shared" si="167"/>
        <v>0</v>
      </c>
      <c r="BI379" s="205">
        <f t="shared" si="168"/>
        <v>0</v>
      </c>
      <c r="BJ379" s="18" t="s">
        <v>80</v>
      </c>
      <c r="BK379" s="205">
        <f t="shared" si="169"/>
        <v>0</v>
      </c>
      <c r="BL379" s="18" t="s">
        <v>212</v>
      </c>
      <c r="BM379" s="204" t="s">
        <v>4008</v>
      </c>
    </row>
    <row r="380" spans="1:65" s="2" customFormat="1" ht="16.5" customHeight="1">
      <c r="A380" s="35"/>
      <c r="B380" s="36"/>
      <c r="C380" s="193" t="s">
        <v>72</v>
      </c>
      <c r="D380" s="193" t="s">
        <v>208</v>
      </c>
      <c r="E380" s="194" t="s">
        <v>7434</v>
      </c>
      <c r="F380" s="195" t="s">
        <v>7435</v>
      </c>
      <c r="G380" s="196" t="s">
        <v>862</v>
      </c>
      <c r="H380" s="197">
        <v>1</v>
      </c>
      <c r="I380" s="198"/>
      <c r="J380" s="199">
        <f t="shared" si="160"/>
        <v>0</v>
      </c>
      <c r="K380" s="195" t="s">
        <v>19</v>
      </c>
      <c r="L380" s="40"/>
      <c r="M380" s="200" t="s">
        <v>19</v>
      </c>
      <c r="N380" s="201" t="s">
        <v>43</v>
      </c>
      <c r="O380" s="65"/>
      <c r="P380" s="202">
        <f t="shared" si="161"/>
        <v>0</v>
      </c>
      <c r="Q380" s="202">
        <v>0</v>
      </c>
      <c r="R380" s="202">
        <f t="shared" si="162"/>
        <v>0</v>
      </c>
      <c r="S380" s="202">
        <v>0</v>
      </c>
      <c r="T380" s="203">
        <f t="shared" si="163"/>
        <v>0</v>
      </c>
      <c r="U380" s="35"/>
      <c r="V380" s="35"/>
      <c r="W380" s="35"/>
      <c r="X380" s="35"/>
      <c r="Y380" s="35"/>
      <c r="Z380" s="35"/>
      <c r="AA380" s="35"/>
      <c r="AB380" s="35"/>
      <c r="AC380" s="35"/>
      <c r="AD380" s="35"/>
      <c r="AE380" s="35"/>
      <c r="AR380" s="204" t="s">
        <v>212</v>
      </c>
      <c r="AT380" s="204" t="s">
        <v>208</v>
      </c>
      <c r="AU380" s="204" t="s">
        <v>82</v>
      </c>
      <c r="AY380" s="18" t="s">
        <v>206</v>
      </c>
      <c r="BE380" s="205">
        <f t="shared" si="164"/>
        <v>0</v>
      </c>
      <c r="BF380" s="205">
        <f t="shared" si="165"/>
        <v>0</v>
      </c>
      <c r="BG380" s="205">
        <f t="shared" si="166"/>
        <v>0</v>
      </c>
      <c r="BH380" s="205">
        <f t="shared" si="167"/>
        <v>0</v>
      </c>
      <c r="BI380" s="205">
        <f t="shared" si="168"/>
        <v>0</v>
      </c>
      <c r="BJ380" s="18" t="s">
        <v>80</v>
      </c>
      <c r="BK380" s="205">
        <f t="shared" si="169"/>
        <v>0</v>
      </c>
      <c r="BL380" s="18" t="s">
        <v>212</v>
      </c>
      <c r="BM380" s="204" t="s">
        <v>4016</v>
      </c>
    </row>
    <row r="381" spans="1:65" s="2" customFormat="1" ht="16.5" customHeight="1">
      <c r="A381" s="35"/>
      <c r="B381" s="36"/>
      <c r="C381" s="193" t="s">
        <v>72</v>
      </c>
      <c r="D381" s="193" t="s">
        <v>208</v>
      </c>
      <c r="E381" s="194" t="s">
        <v>7436</v>
      </c>
      <c r="F381" s="195" t="s">
        <v>7437</v>
      </c>
      <c r="G381" s="196" t="s">
        <v>862</v>
      </c>
      <c r="H381" s="197">
        <v>1</v>
      </c>
      <c r="I381" s="198"/>
      <c r="J381" s="199">
        <f t="shared" si="160"/>
        <v>0</v>
      </c>
      <c r="K381" s="195" t="s">
        <v>19</v>
      </c>
      <c r="L381" s="40"/>
      <c r="M381" s="200" t="s">
        <v>19</v>
      </c>
      <c r="N381" s="201" t="s">
        <v>43</v>
      </c>
      <c r="O381" s="65"/>
      <c r="P381" s="202">
        <f t="shared" si="161"/>
        <v>0</v>
      </c>
      <c r="Q381" s="202">
        <v>0</v>
      </c>
      <c r="R381" s="202">
        <f t="shared" si="162"/>
        <v>0</v>
      </c>
      <c r="S381" s="202">
        <v>0</v>
      </c>
      <c r="T381" s="203">
        <f t="shared" si="163"/>
        <v>0</v>
      </c>
      <c r="U381" s="35"/>
      <c r="V381" s="35"/>
      <c r="W381" s="35"/>
      <c r="X381" s="35"/>
      <c r="Y381" s="35"/>
      <c r="Z381" s="35"/>
      <c r="AA381" s="35"/>
      <c r="AB381" s="35"/>
      <c r="AC381" s="35"/>
      <c r="AD381" s="35"/>
      <c r="AE381" s="35"/>
      <c r="AR381" s="204" t="s">
        <v>212</v>
      </c>
      <c r="AT381" s="204" t="s">
        <v>208</v>
      </c>
      <c r="AU381" s="204" t="s">
        <v>82</v>
      </c>
      <c r="AY381" s="18" t="s">
        <v>206</v>
      </c>
      <c r="BE381" s="205">
        <f t="shared" si="164"/>
        <v>0</v>
      </c>
      <c r="BF381" s="205">
        <f t="shared" si="165"/>
        <v>0</v>
      </c>
      <c r="BG381" s="205">
        <f t="shared" si="166"/>
        <v>0</v>
      </c>
      <c r="BH381" s="205">
        <f t="shared" si="167"/>
        <v>0</v>
      </c>
      <c r="BI381" s="205">
        <f t="shared" si="168"/>
        <v>0</v>
      </c>
      <c r="BJ381" s="18" t="s">
        <v>80</v>
      </c>
      <c r="BK381" s="205">
        <f t="shared" si="169"/>
        <v>0</v>
      </c>
      <c r="BL381" s="18" t="s">
        <v>212</v>
      </c>
      <c r="BM381" s="204" t="s">
        <v>4025</v>
      </c>
    </row>
    <row r="382" spans="1:65" s="2" customFormat="1" ht="16.5" customHeight="1">
      <c r="A382" s="35"/>
      <c r="B382" s="36"/>
      <c r="C382" s="193" t="s">
        <v>72</v>
      </c>
      <c r="D382" s="193" t="s">
        <v>208</v>
      </c>
      <c r="E382" s="194" t="s">
        <v>7438</v>
      </c>
      <c r="F382" s="195" t="s">
        <v>7439</v>
      </c>
      <c r="G382" s="196" t="s">
        <v>862</v>
      </c>
      <c r="H382" s="197">
        <v>1</v>
      </c>
      <c r="I382" s="198"/>
      <c r="J382" s="199">
        <f t="shared" si="160"/>
        <v>0</v>
      </c>
      <c r="K382" s="195" t="s">
        <v>19</v>
      </c>
      <c r="L382" s="40"/>
      <c r="M382" s="200" t="s">
        <v>19</v>
      </c>
      <c r="N382" s="201" t="s">
        <v>43</v>
      </c>
      <c r="O382" s="65"/>
      <c r="P382" s="202">
        <f t="shared" si="161"/>
        <v>0</v>
      </c>
      <c r="Q382" s="202">
        <v>0</v>
      </c>
      <c r="R382" s="202">
        <f t="shared" si="162"/>
        <v>0</v>
      </c>
      <c r="S382" s="202">
        <v>0</v>
      </c>
      <c r="T382" s="203">
        <f t="shared" si="163"/>
        <v>0</v>
      </c>
      <c r="U382" s="35"/>
      <c r="V382" s="35"/>
      <c r="W382" s="35"/>
      <c r="X382" s="35"/>
      <c r="Y382" s="35"/>
      <c r="Z382" s="35"/>
      <c r="AA382" s="35"/>
      <c r="AB382" s="35"/>
      <c r="AC382" s="35"/>
      <c r="AD382" s="35"/>
      <c r="AE382" s="35"/>
      <c r="AR382" s="204" t="s">
        <v>212</v>
      </c>
      <c r="AT382" s="204" t="s">
        <v>208</v>
      </c>
      <c r="AU382" s="204" t="s">
        <v>82</v>
      </c>
      <c r="AY382" s="18" t="s">
        <v>206</v>
      </c>
      <c r="BE382" s="205">
        <f t="shared" si="164"/>
        <v>0</v>
      </c>
      <c r="BF382" s="205">
        <f t="shared" si="165"/>
        <v>0</v>
      </c>
      <c r="BG382" s="205">
        <f t="shared" si="166"/>
        <v>0</v>
      </c>
      <c r="BH382" s="205">
        <f t="shared" si="167"/>
        <v>0</v>
      </c>
      <c r="BI382" s="205">
        <f t="shared" si="168"/>
        <v>0</v>
      </c>
      <c r="BJ382" s="18" t="s">
        <v>80</v>
      </c>
      <c r="BK382" s="205">
        <f t="shared" si="169"/>
        <v>0</v>
      </c>
      <c r="BL382" s="18" t="s">
        <v>212</v>
      </c>
      <c r="BM382" s="204" t="s">
        <v>4036</v>
      </c>
    </row>
    <row r="383" spans="1:65" s="2" customFormat="1" ht="16.5" customHeight="1">
      <c r="A383" s="35"/>
      <c r="B383" s="36"/>
      <c r="C383" s="193" t="s">
        <v>72</v>
      </c>
      <c r="D383" s="193" t="s">
        <v>208</v>
      </c>
      <c r="E383" s="194" t="s">
        <v>7440</v>
      </c>
      <c r="F383" s="195" t="s">
        <v>7441</v>
      </c>
      <c r="G383" s="196" t="s">
        <v>862</v>
      </c>
      <c r="H383" s="197">
        <v>1</v>
      </c>
      <c r="I383" s="198"/>
      <c r="J383" s="199">
        <f t="shared" si="160"/>
        <v>0</v>
      </c>
      <c r="K383" s="195" t="s">
        <v>19</v>
      </c>
      <c r="L383" s="40"/>
      <c r="M383" s="200" t="s">
        <v>19</v>
      </c>
      <c r="N383" s="201" t="s">
        <v>43</v>
      </c>
      <c r="O383" s="65"/>
      <c r="P383" s="202">
        <f t="shared" si="161"/>
        <v>0</v>
      </c>
      <c r="Q383" s="202">
        <v>0</v>
      </c>
      <c r="R383" s="202">
        <f t="shared" si="162"/>
        <v>0</v>
      </c>
      <c r="S383" s="202">
        <v>0</v>
      </c>
      <c r="T383" s="203">
        <f t="shared" si="163"/>
        <v>0</v>
      </c>
      <c r="U383" s="35"/>
      <c r="V383" s="35"/>
      <c r="W383" s="35"/>
      <c r="X383" s="35"/>
      <c r="Y383" s="35"/>
      <c r="Z383" s="35"/>
      <c r="AA383" s="35"/>
      <c r="AB383" s="35"/>
      <c r="AC383" s="35"/>
      <c r="AD383" s="35"/>
      <c r="AE383" s="35"/>
      <c r="AR383" s="204" t="s">
        <v>212</v>
      </c>
      <c r="AT383" s="204" t="s">
        <v>208</v>
      </c>
      <c r="AU383" s="204" t="s">
        <v>82</v>
      </c>
      <c r="AY383" s="18" t="s">
        <v>206</v>
      </c>
      <c r="BE383" s="205">
        <f t="shared" si="164"/>
        <v>0</v>
      </c>
      <c r="BF383" s="205">
        <f t="shared" si="165"/>
        <v>0</v>
      </c>
      <c r="BG383" s="205">
        <f t="shared" si="166"/>
        <v>0</v>
      </c>
      <c r="BH383" s="205">
        <f t="shared" si="167"/>
        <v>0</v>
      </c>
      <c r="BI383" s="205">
        <f t="shared" si="168"/>
        <v>0</v>
      </c>
      <c r="BJ383" s="18" t="s">
        <v>80</v>
      </c>
      <c r="BK383" s="205">
        <f t="shared" si="169"/>
        <v>0</v>
      </c>
      <c r="BL383" s="18" t="s">
        <v>212</v>
      </c>
      <c r="BM383" s="204" t="s">
        <v>4046</v>
      </c>
    </row>
    <row r="384" spans="1:65" s="2" customFormat="1" ht="21.75" customHeight="1">
      <c r="A384" s="35"/>
      <c r="B384" s="36"/>
      <c r="C384" s="193" t="s">
        <v>72</v>
      </c>
      <c r="D384" s="193" t="s">
        <v>208</v>
      </c>
      <c r="E384" s="194" t="s">
        <v>7442</v>
      </c>
      <c r="F384" s="195" t="s">
        <v>7443</v>
      </c>
      <c r="G384" s="196" t="s">
        <v>862</v>
      </c>
      <c r="H384" s="197">
        <v>49</v>
      </c>
      <c r="I384" s="198"/>
      <c r="J384" s="199">
        <f t="shared" si="160"/>
        <v>0</v>
      </c>
      <c r="K384" s="195" t="s">
        <v>19</v>
      </c>
      <c r="L384" s="40"/>
      <c r="M384" s="200" t="s">
        <v>19</v>
      </c>
      <c r="N384" s="201" t="s">
        <v>43</v>
      </c>
      <c r="O384" s="65"/>
      <c r="P384" s="202">
        <f t="shared" si="161"/>
        <v>0</v>
      </c>
      <c r="Q384" s="202">
        <v>0</v>
      </c>
      <c r="R384" s="202">
        <f t="shared" si="162"/>
        <v>0</v>
      </c>
      <c r="S384" s="202">
        <v>0</v>
      </c>
      <c r="T384" s="203">
        <f t="shared" si="163"/>
        <v>0</v>
      </c>
      <c r="U384" s="35"/>
      <c r="V384" s="35"/>
      <c r="W384" s="35"/>
      <c r="X384" s="35"/>
      <c r="Y384" s="35"/>
      <c r="Z384" s="35"/>
      <c r="AA384" s="35"/>
      <c r="AB384" s="35"/>
      <c r="AC384" s="35"/>
      <c r="AD384" s="35"/>
      <c r="AE384" s="35"/>
      <c r="AR384" s="204" t="s">
        <v>212</v>
      </c>
      <c r="AT384" s="204" t="s">
        <v>208</v>
      </c>
      <c r="AU384" s="204" t="s">
        <v>82</v>
      </c>
      <c r="AY384" s="18" t="s">
        <v>206</v>
      </c>
      <c r="BE384" s="205">
        <f t="shared" si="164"/>
        <v>0</v>
      </c>
      <c r="BF384" s="205">
        <f t="shared" si="165"/>
        <v>0</v>
      </c>
      <c r="BG384" s="205">
        <f t="shared" si="166"/>
        <v>0</v>
      </c>
      <c r="BH384" s="205">
        <f t="shared" si="167"/>
        <v>0</v>
      </c>
      <c r="BI384" s="205">
        <f t="shared" si="168"/>
        <v>0</v>
      </c>
      <c r="BJ384" s="18" t="s">
        <v>80</v>
      </c>
      <c r="BK384" s="205">
        <f t="shared" si="169"/>
        <v>0</v>
      </c>
      <c r="BL384" s="18" t="s">
        <v>212</v>
      </c>
      <c r="BM384" s="204" t="s">
        <v>4056</v>
      </c>
    </row>
    <row r="385" spans="1:65" s="2" customFormat="1" ht="16.5" customHeight="1">
      <c r="A385" s="35"/>
      <c r="B385" s="36"/>
      <c r="C385" s="193" t="s">
        <v>72</v>
      </c>
      <c r="D385" s="193" t="s">
        <v>208</v>
      </c>
      <c r="E385" s="194" t="s">
        <v>7444</v>
      </c>
      <c r="F385" s="195" t="s">
        <v>7445</v>
      </c>
      <c r="G385" s="196" t="s">
        <v>862</v>
      </c>
      <c r="H385" s="197">
        <v>49</v>
      </c>
      <c r="I385" s="198"/>
      <c r="J385" s="199">
        <f t="shared" si="160"/>
        <v>0</v>
      </c>
      <c r="K385" s="195" t="s">
        <v>19</v>
      </c>
      <c r="L385" s="40"/>
      <c r="M385" s="200" t="s">
        <v>19</v>
      </c>
      <c r="N385" s="201" t="s">
        <v>43</v>
      </c>
      <c r="O385" s="65"/>
      <c r="P385" s="202">
        <f t="shared" si="161"/>
        <v>0</v>
      </c>
      <c r="Q385" s="202">
        <v>0</v>
      </c>
      <c r="R385" s="202">
        <f t="shared" si="162"/>
        <v>0</v>
      </c>
      <c r="S385" s="202">
        <v>0</v>
      </c>
      <c r="T385" s="203">
        <f t="shared" si="163"/>
        <v>0</v>
      </c>
      <c r="U385" s="35"/>
      <c r="V385" s="35"/>
      <c r="W385" s="35"/>
      <c r="X385" s="35"/>
      <c r="Y385" s="35"/>
      <c r="Z385" s="35"/>
      <c r="AA385" s="35"/>
      <c r="AB385" s="35"/>
      <c r="AC385" s="35"/>
      <c r="AD385" s="35"/>
      <c r="AE385" s="35"/>
      <c r="AR385" s="204" t="s">
        <v>212</v>
      </c>
      <c r="AT385" s="204" t="s">
        <v>208</v>
      </c>
      <c r="AU385" s="204" t="s">
        <v>82</v>
      </c>
      <c r="AY385" s="18" t="s">
        <v>206</v>
      </c>
      <c r="BE385" s="205">
        <f t="shared" si="164"/>
        <v>0</v>
      </c>
      <c r="BF385" s="205">
        <f t="shared" si="165"/>
        <v>0</v>
      </c>
      <c r="BG385" s="205">
        <f t="shared" si="166"/>
        <v>0</v>
      </c>
      <c r="BH385" s="205">
        <f t="shared" si="167"/>
        <v>0</v>
      </c>
      <c r="BI385" s="205">
        <f t="shared" si="168"/>
        <v>0</v>
      </c>
      <c r="BJ385" s="18" t="s">
        <v>80</v>
      </c>
      <c r="BK385" s="205">
        <f t="shared" si="169"/>
        <v>0</v>
      </c>
      <c r="BL385" s="18" t="s">
        <v>212</v>
      </c>
      <c r="BM385" s="204" t="s">
        <v>4066</v>
      </c>
    </row>
    <row r="386" spans="1:65" s="2" customFormat="1" ht="44.25" customHeight="1">
      <c r="A386" s="35"/>
      <c r="B386" s="36"/>
      <c r="C386" s="193" t="s">
        <v>72</v>
      </c>
      <c r="D386" s="193" t="s">
        <v>208</v>
      </c>
      <c r="E386" s="194" t="s">
        <v>7446</v>
      </c>
      <c r="F386" s="195" t="s">
        <v>7447</v>
      </c>
      <c r="G386" s="196" t="s">
        <v>862</v>
      </c>
      <c r="H386" s="197">
        <v>7</v>
      </c>
      <c r="I386" s="198"/>
      <c r="J386" s="199">
        <f t="shared" si="160"/>
        <v>0</v>
      </c>
      <c r="K386" s="195" t="s">
        <v>19</v>
      </c>
      <c r="L386" s="40"/>
      <c r="M386" s="200" t="s">
        <v>19</v>
      </c>
      <c r="N386" s="201" t="s">
        <v>43</v>
      </c>
      <c r="O386" s="65"/>
      <c r="P386" s="202">
        <f t="shared" si="161"/>
        <v>0</v>
      </c>
      <c r="Q386" s="202">
        <v>0</v>
      </c>
      <c r="R386" s="202">
        <f t="shared" si="162"/>
        <v>0</v>
      </c>
      <c r="S386" s="202">
        <v>0</v>
      </c>
      <c r="T386" s="203">
        <f t="shared" si="163"/>
        <v>0</v>
      </c>
      <c r="U386" s="35"/>
      <c r="V386" s="35"/>
      <c r="W386" s="35"/>
      <c r="X386" s="35"/>
      <c r="Y386" s="35"/>
      <c r="Z386" s="35"/>
      <c r="AA386" s="35"/>
      <c r="AB386" s="35"/>
      <c r="AC386" s="35"/>
      <c r="AD386" s="35"/>
      <c r="AE386" s="35"/>
      <c r="AR386" s="204" t="s">
        <v>212</v>
      </c>
      <c r="AT386" s="204" t="s">
        <v>208</v>
      </c>
      <c r="AU386" s="204" t="s">
        <v>82</v>
      </c>
      <c r="AY386" s="18" t="s">
        <v>206</v>
      </c>
      <c r="BE386" s="205">
        <f t="shared" si="164"/>
        <v>0</v>
      </c>
      <c r="BF386" s="205">
        <f t="shared" si="165"/>
        <v>0</v>
      </c>
      <c r="BG386" s="205">
        <f t="shared" si="166"/>
        <v>0</v>
      </c>
      <c r="BH386" s="205">
        <f t="shared" si="167"/>
        <v>0</v>
      </c>
      <c r="BI386" s="205">
        <f t="shared" si="168"/>
        <v>0</v>
      </c>
      <c r="BJ386" s="18" t="s">
        <v>80</v>
      </c>
      <c r="BK386" s="205">
        <f t="shared" si="169"/>
        <v>0</v>
      </c>
      <c r="BL386" s="18" t="s">
        <v>212</v>
      </c>
      <c r="BM386" s="204" t="s">
        <v>4076</v>
      </c>
    </row>
    <row r="387" spans="1:65" s="2" customFormat="1" ht="16.5" customHeight="1">
      <c r="A387" s="35"/>
      <c r="B387" s="36"/>
      <c r="C387" s="193" t="s">
        <v>72</v>
      </c>
      <c r="D387" s="193" t="s">
        <v>208</v>
      </c>
      <c r="E387" s="194" t="s">
        <v>7448</v>
      </c>
      <c r="F387" s="195" t="s">
        <v>7449</v>
      </c>
      <c r="G387" s="196" t="s">
        <v>862</v>
      </c>
      <c r="H387" s="197">
        <v>2</v>
      </c>
      <c r="I387" s="198"/>
      <c r="J387" s="199">
        <f t="shared" si="160"/>
        <v>0</v>
      </c>
      <c r="K387" s="195" t="s">
        <v>19</v>
      </c>
      <c r="L387" s="40"/>
      <c r="M387" s="200" t="s">
        <v>19</v>
      </c>
      <c r="N387" s="201" t="s">
        <v>43</v>
      </c>
      <c r="O387" s="65"/>
      <c r="P387" s="202">
        <f t="shared" si="161"/>
        <v>0</v>
      </c>
      <c r="Q387" s="202">
        <v>0</v>
      </c>
      <c r="R387" s="202">
        <f t="shared" si="162"/>
        <v>0</v>
      </c>
      <c r="S387" s="202">
        <v>0</v>
      </c>
      <c r="T387" s="203">
        <f t="shared" si="163"/>
        <v>0</v>
      </c>
      <c r="U387" s="35"/>
      <c r="V387" s="35"/>
      <c r="W387" s="35"/>
      <c r="X387" s="35"/>
      <c r="Y387" s="35"/>
      <c r="Z387" s="35"/>
      <c r="AA387" s="35"/>
      <c r="AB387" s="35"/>
      <c r="AC387" s="35"/>
      <c r="AD387" s="35"/>
      <c r="AE387" s="35"/>
      <c r="AR387" s="204" t="s">
        <v>212</v>
      </c>
      <c r="AT387" s="204" t="s">
        <v>208</v>
      </c>
      <c r="AU387" s="204" t="s">
        <v>82</v>
      </c>
      <c r="AY387" s="18" t="s">
        <v>206</v>
      </c>
      <c r="BE387" s="205">
        <f t="shared" si="164"/>
        <v>0</v>
      </c>
      <c r="BF387" s="205">
        <f t="shared" si="165"/>
        <v>0</v>
      </c>
      <c r="BG387" s="205">
        <f t="shared" si="166"/>
        <v>0</v>
      </c>
      <c r="BH387" s="205">
        <f t="shared" si="167"/>
        <v>0</v>
      </c>
      <c r="BI387" s="205">
        <f t="shared" si="168"/>
        <v>0</v>
      </c>
      <c r="BJ387" s="18" t="s">
        <v>80</v>
      </c>
      <c r="BK387" s="205">
        <f t="shared" si="169"/>
        <v>0</v>
      </c>
      <c r="BL387" s="18" t="s">
        <v>212</v>
      </c>
      <c r="BM387" s="204" t="s">
        <v>4085</v>
      </c>
    </row>
    <row r="388" spans="1:65" s="2" customFormat="1" ht="21.75" customHeight="1">
      <c r="A388" s="35"/>
      <c r="B388" s="36"/>
      <c r="C388" s="193" t="s">
        <v>72</v>
      </c>
      <c r="D388" s="193" t="s">
        <v>208</v>
      </c>
      <c r="E388" s="194" t="s">
        <v>7450</v>
      </c>
      <c r="F388" s="195" t="s">
        <v>7451</v>
      </c>
      <c r="G388" s="196" t="s">
        <v>862</v>
      </c>
      <c r="H388" s="197">
        <v>28</v>
      </c>
      <c r="I388" s="198"/>
      <c r="J388" s="199">
        <f t="shared" si="160"/>
        <v>0</v>
      </c>
      <c r="K388" s="195" t="s">
        <v>19</v>
      </c>
      <c r="L388" s="40"/>
      <c r="M388" s="200" t="s">
        <v>19</v>
      </c>
      <c r="N388" s="201" t="s">
        <v>43</v>
      </c>
      <c r="O388" s="65"/>
      <c r="P388" s="202">
        <f t="shared" si="161"/>
        <v>0</v>
      </c>
      <c r="Q388" s="202">
        <v>0</v>
      </c>
      <c r="R388" s="202">
        <f t="shared" si="162"/>
        <v>0</v>
      </c>
      <c r="S388" s="202">
        <v>0</v>
      </c>
      <c r="T388" s="203">
        <f t="shared" si="163"/>
        <v>0</v>
      </c>
      <c r="U388" s="35"/>
      <c r="V388" s="35"/>
      <c r="W388" s="35"/>
      <c r="X388" s="35"/>
      <c r="Y388" s="35"/>
      <c r="Z388" s="35"/>
      <c r="AA388" s="35"/>
      <c r="AB388" s="35"/>
      <c r="AC388" s="35"/>
      <c r="AD388" s="35"/>
      <c r="AE388" s="35"/>
      <c r="AR388" s="204" t="s">
        <v>212</v>
      </c>
      <c r="AT388" s="204" t="s">
        <v>208</v>
      </c>
      <c r="AU388" s="204" t="s">
        <v>82</v>
      </c>
      <c r="AY388" s="18" t="s">
        <v>206</v>
      </c>
      <c r="BE388" s="205">
        <f t="shared" si="164"/>
        <v>0</v>
      </c>
      <c r="BF388" s="205">
        <f t="shared" si="165"/>
        <v>0</v>
      </c>
      <c r="BG388" s="205">
        <f t="shared" si="166"/>
        <v>0</v>
      </c>
      <c r="BH388" s="205">
        <f t="shared" si="167"/>
        <v>0</v>
      </c>
      <c r="BI388" s="205">
        <f t="shared" si="168"/>
        <v>0</v>
      </c>
      <c r="BJ388" s="18" t="s">
        <v>80</v>
      </c>
      <c r="BK388" s="205">
        <f t="shared" si="169"/>
        <v>0</v>
      </c>
      <c r="BL388" s="18" t="s">
        <v>212</v>
      </c>
      <c r="BM388" s="204" t="s">
        <v>4095</v>
      </c>
    </row>
    <row r="389" spans="1:65" s="2" customFormat="1" ht="16.5" customHeight="1">
      <c r="A389" s="35"/>
      <c r="B389" s="36"/>
      <c r="C389" s="193" t="s">
        <v>72</v>
      </c>
      <c r="D389" s="193" t="s">
        <v>208</v>
      </c>
      <c r="E389" s="194" t="s">
        <v>7452</v>
      </c>
      <c r="F389" s="195" t="s">
        <v>7453</v>
      </c>
      <c r="G389" s="196" t="s">
        <v>862</v>
      </c>
      <c r="H389" s="197">
        <v>1</v>
      </c>
      <c r="I389" s="198"/>
      <c r="J389" s="199">
        <f t="shared" si="160"/>
        <v>0</v>
      </c>
      <c r="K389" s="195" t="s">
        <v>19</v>
      </c>
      <c r="L389" s="40"/>
      <c r="M389" s="200" t="s">
        <v>19</v>
      </c>
      <c r="N389" s="201" t="s">
        <v>43</v>
      </c>
      <c r="O389" s="65"/>
      <c r="P389" s="202">
        <f t="shared" si="161"/>
        <v>0</v>
      </c>
      <c r="Q389" s="202">
        <v>0</v>
      </c>
      <c r="R389" s="202">
        <f t="shared" si="162"/>
        <v>0</v>
      </c>
      <c r="S389" s="202">
        <v>0</v>
      </c>
      <c r="T389" s="203">
        <f t="shared" si="163"/>
        <v>0</v>
      </c>
      <c r="U389" s="35"/>
      <c r="V389" s="35"/>
      <c r="W389" s="35"/>
      <c r="X389" s="35"/>
      <c r="Y389" s="35"/>
      <c r="Z389" s="35"/>
      <c r="AA389" s="35"/>
      <c r="AB389" s="35"/>
      <c r="AC389" s="35"/>
      <c r="AD389" s="35"/>
      <c r="AE389" s="35"/>
      <c r="AR389" s="204" t="s">
        <v>212</v>
      </c>
      <c r="AT389" s="204" t="s">
        <v>208</v>
      </c>
      <c r="AU389" s="204" t="s">
        <v>82</v>
      </c>
      <c r="AY389" s="18" t="s">
        <v>206</v>
      </c>
      <c r="BE389" s="205">
        <f t="shared" si="164"/>
        <v>0</v>
      </c>
      <c r="BF389" s="205">
        <f t="shared" si="165"/>
        <v>0</v>
      </c>
      <c r="BG389" s="205">
        <f t="shared" si="166"/>
        <v>0</v>
      </c>
      <c r="BH389" s="205">
        <f t="shared" si="167"/>
        <v>0</v>
      </c>
      <c r="BI389" s="205">
        <f t="shared" si="168"/>
        <v>0</v>
      </c>
      <c r="BJ389" s="18" t="s">
        <v>80</v>
      </c>
      <c r="BK389" s="205">
        <f t="shared" si="169"/>
        <v>0</v>
      </c>
      <c r="BL389" s="18" t="s">
        <v>212</v>
      </c>
      <c r="BM389" s="204" t="s">
        <v>4105</v>
      </c>
    </row>
    <row r="390" spans="1:65" s="2" customFormat="1" ht="16.5" customHeight="1">
      <c r="A390" s="35"/>
      <c r="B390" s="36"/>
      <c r="C390" s="193" t="s">
        <v>72</v>
      </c>
      <c r="D390" s="193" t="s">
        <v>208</v>
      </c>
      <c r="E390" s="194" t="s">
        <v>7454</v>
      </c>
      <c r="F390" s="195" t="s">
        <v>7455</v>
      </c>
      <c r="G390" s="196" t="s">
        <v>862</v>
      </c>
      <c r="H390" s="197">
        <v>1</v>
      </c>
      <c r="I390" s="198"/>
      <c r="J390" s="199">
        <f t="shared" si="160"/>
        <v>0</v>
      </c>
      <c r="K390" s="195" t="s">
        <v>19</v>
      </c>
      <c r="L390" s="40"/>
      <c r="M390" s="200" t="s">
        <v>19</v>
      </c>
      <c r="N390" s="201" t="s">
        <v>43</v>
      </c>
      <c r="O390" s="65"/>
      <c r="P390" s="202">
        <f t="shared" si="161"/>
        <v>0</v>
      </c>
      <c r="Q390" s="202">
        <v>0</v>
      </c>
      <c r="R390" s="202">
        <f t="shared" si="162"/>
        <v>0</v>
      </c>
      <c r="S390" s="202">
        <v>0</v>
      </c>
      <c r="T390" s="203">
        <f t="shared" si="163"/>
        <v>0</v>
      </c>
      <c r="U390" s="35"/>
      <c r="V390" s="35"/>
      <c r="W390" s="35"/>
      <c r="X390" s="35"/>
      <c r="Y390" s="35"/>
      <c r="Z390" s="35"/>
      <c r="AA390" s="35"/>
      <c r="AB390" s="35"/>
      <c r="AC390" s="35"/>
      <c r="AD390" s="35"/>
      <c r="AE390" s="35"/>
      <c r="AR390" s="204" t="s">
        <v>212</v>
      </c>
      <c r="AT390" s="204" t="s">
        <v>208</v>
      </c>
      <c r="AU390" s="204" t="s">
        <v>82</v>
      </c>
      <c r="AY390" s="18" t="s">
        <v>206</v>
      </c>
      <c r="BE390" s="205">
        <f t="shared" si="164"/>
        <v>0</v>
      </c>
      <c r="BF390" s="205">
        <f t="shared" si="165"/>
        <v>0</v>
      </c>
      <c r="BG390" s="205">
        <f t="shared" si="166"/>
        <v>0</v>
      </c>
      <c r="BH390" s="205">
        <f t="shared" si="167"/>
        <v>0</v>
      </c>
      <c r="BI390" s="205">
        <f t="shared" si="168"/>
        <v>0</v>
      </c>
      <c r="BJ390" s="18" t="s">
        <v>80</v>
      </c>
      <c r="BK390" s="205">
        <f t="shared" si="169"/>
        <v>0</v>
      </c>
      <c r="BL390" s="18" t="s">
        <v>212</v>
      </c>
      <c r="BM390" s="204" t="s">
        <v>4115</v>
      </c>
    </row>
    <row r="391" spans="1:65" s="2" customFormat="1" ht="16.5" customHeight="1">
      <c r="A391" s="35"/>
      <c r="B391" s="36"/>
      <c r="C391" s="193" t="s">
        <v>72</v>
      </c>
      <c r="D391" s="193" t="s">
        <v>208</v>
      </c>
      <c r="E391" s="194" t="s">
        <v>7456</v>
      </c>
      <c r="F391" s="195" t="s">
        <v>7457</v>
      </c>
      <c r="G391" s="196" t="s">
        <v>862</v>
      </c>
      <c r="H391" s="197">
        <v>29</v>
      </c>
      <c r="I391" s="198"/>
      <c r="J391" s="199">
        <f t="shared" si="160"/>
        <v>0</v>
      </c>
      <c r="K391" s="195" t="s">
        <v>19</v>
      </c>
      <c r="L391" s="40"/>
      <c r="M391" s="200" t="s">
        <v>19</v>
      </c>
      <c r="N391" s="201" t="s">
        <v>43</v>
      </c>
      <c r="O391" s="65"/>
      <c r="P391" s="202">
        <f t="shared" si="161"/>
        <v>0</v>
      </c>
      <c r="Q391" s="202">
        <v>0</v>
      </c>
      <c r="R391" s="202">
        <f t="shared" si="162"/>
        <v>0</v>
      </c>
      <c r="S391" s="202">
        <v>0</v>
      </c>
      <c r="T391" s="203">
        <f t="shared" si="163"/>
        <v>0</v>
      </c>
      <c r="U391" s="35"/>
      <c r="V391" s="35"/>
      <c r="W391" s="35"/>
      <c r="X391" s="35"/>
      <c r="Y391" s="35"/>
      <c r="Z391" s="35"/>
      <c r="AA391" s="35"/>
      <c r="AB391" s="35"/>
      <c r="AC391" s="35"/>
      <c r="AD391" s="35"/>
      <c r="AE391" s="35"/>
      <c r="AR391" s="204" t="s">
        <v>212</v>
      </c>
      <c r="AT391" s="204" t="s">
        <v>208</v>
      </c>
      <c r="AU391" s="204" t="s">
        <v>82</v>
      </c>
      <c r="AY391" s="18" t="s">
        <v>206</v>
      </c>
      <c r="BE391" s="205">
        <f t="shared" si="164"/>
        <v>0</v>
      </c>
      <c r="BF391" s="205">
        <f t="shared" si="165"/>
        <v>0</v>
      </c>
      <c r="BG391" s="205">
        <f t="shared" si="166"/>
        <v>0</v>
      </c>
      <c r="BH391" s="205">
        <f t="shared" si="167"/>
        <v>0</v>
      </c>
      <c r="BI391" s="205">
        <f t="shared" si="168"/>
        <v>0</v>
      </c>
      <c r="BJ391" s="18" t="s">
        <v>80</v>
      </c>
      <c r="BK391" s="205">
        <f t="shared" si="169"/>
        <v>0</v>
      </c>
      <c r="BL391" s="18" t="s">
        <v>212</v>
      </c>
      <c r="BM391" s="204" t="s">
        <v>4124</v>
      </c>
    </row>
    <row r="392" spans="1:65" s="2" customFormat="1" ht="16.5" customHeight="1">
      <c r="A392" s="35"/>
      <c r="B392" s="36"/>
      <c r="C392" s="193" t="s">
        <v>72</v>
      </c>
      <c r="D392" s="193" t="s">
        <v>208</v>
      </c>
      <c r="E392" s="194" t="s">
        <v>7458</v>
      </c>
      <c r="F392" s="195" t="s">
        <v>7459</v>
      </c>
      <c r="G392" s="196" t="s">
        <v>862</v>
      </c>
      <c r="H392" s="197">
        <v>29</v>
      </c>
      <c r="I392" s="198"/>
      <c r="J392" s="199">
        <f t="shared" si="160"/>
        <v>0</v>
      </c>
      <c r="K392" s="195" t="s">
        <v>19</v>
      </c>
      <c r="L392" s="40"/>
      <c r="M392" s="200" t="s">
        <v>19</v>
      </c>
      <c r="N392" s="201" t="s">
        <v>43</v>
      </c>
      <c r="O392" s="65"/>
      <c r="P392" s="202">
        <f t="shared" si="161"/>
        <v>0</v>
      </c>
      <c r="Q392" s="202">
        <v>0</v>
      </c>
      <c r="R392" s="202">
        <f t="shared" si="162"/>
        <v>0</v>
      </c>
      <c r="S392" s="202">
        <v>0</v>
      </c>
      <c r="T392" s="203">
        <f t="shared" si="163"/>
        <v>0</v>
      </c>
      <c r="U392" s="35"/>
      <c r="V392" s="35"/>
      <c r="W392" s="35"/>
      <c r="X392" s="35"/>
      <c r="Y392" s="35"/>
      <c r="Z392" s="35"/>
      <c r="AA392" s="35"/>
      <c r="AB392" s="35"/>
      <c r="AC392" s="35"/>
      <c r="AD392" s="35"/>
      <c r="AE392" s="35"/>
      <c r="AR392" s="204" t="s">
        <v>212</v>
      </c>
      <c r="AT392" s="204" t="s">
        <v>208</v>
      </c>
      <c r="AU392" s="204" t="s">
        <v>82</v>
      </c>
      <c r="AY392" s="18" t="s">
        <v>206</v>
      </c>
      <c r="BE392" s="205">
        <f t="shared" si="164"/>
        <v>0</v>
      </c>
      <c r="BF392" s="205">
        <f t="shared" si="165"/>
        <v>0</v>
      </c>
      <c r="BG392" s="205">
        <f t="shared" si="166"/>
        <v>0</v>
      </c>
      <c r="BH392" s="205">
        <f t="shared" si="167"/>
        <v>0</v>
      </c>
      <c r="BI392" s="205">
        <f t="shared" si="168"/>
        <v>0</v>
      </c>
      <c r="BJ392" s="18" t="s">
        <v>80</v>
      </c>
      <c r="BK392" s="205">
        <f t="shared" si="169"/>
        <v>0</v>
      </c>
      <c r="BL392" s="18" t="s">
        <v>212</v>
      </c>
      <c r="BM392" s="204" t="s">
        <v>4135</v>
      </c>
    </row>
    <row r="393" spans="1:65" s="2" customFormat="1" ht="33" customHeight="1">
      <c r="A393" s="35"/>
      <c r="B393" s="36"/>
      <c r="C393" s="193" t="s">
        <v>72</v>
      </c>
      <c r="D393" s="193" t="s">
        <v>208</v>
      </c>
      <c r="E393" s="194" t="s">
        <v>7460</v>
      </c>
      <c r="F393" s="195" t="s">
        <v>7461</v>
      </c>
      <c r="G393" s="196" t="s">
        <v>862</v>
      </c>
      <c r="H393" s="197">
        <v>1</v>
      </c>
      <c r="I393" s="198"/>
      <c r="J393" s="199">
        <f t="shared" si="160"/>
        <v>0</v>
      </c>
      <c r="K393" s="195" t="s">
        <v>19</v>
      </c>
      <c r="L393" s="40"/>
      <c r="M393" s="200" t="s">
        <v>19</v>
      </c>
      <c r="N393" s="201" t="s">
        <v>43</v>
      </c>
      <c r="O393" s="65"/>
      <c r="P393" s="202">
        <f t="shared" si="161"/>
        <v>0</v>
      </c>
      <c r="Q393" s="202">
        <v>0</v>
      </c>
      <c r="R393" s="202">
        <f t="shared" si="162"/>
        <v>0</v>
      </c>
      <c r="S393" s="202">
        <v>0</v>
      </c>
      <c r="T393" s="203">
        <f t="shared" si="163"/>
        <v>0</v>
      </c>
      <c r="U393" s="35"/>
      <c r="V393" s="35"/>
      <c r="W393" s="35"/>
      <c r="X393" s="35"/>
      <c r="Y393" s="35"/>
      <c r="Z393" s="35"/>
      <c r="AA393" s="35"/>
      <c r="AB393" s="35"/>
      <c r="AC393" s="35"/>
      <c r="AD393" s="35"/>
      <c r="AE393" s="35"/>
      <c r="AR393" s="204" t="s">
        <v>212</v>
      </c>
      <c r="AT393" s="204" t="s">
        <v>208</v>
      </c>
      <c r="AU393" s="204" t="s">
        <v>82</v>
      </c>
      <c r="AY393" s="18" t="s">
        <v>206</v>
      </c>
      <c r="BE393" s="205">
        <f t="shared" si="164"/>
        <v>0</v>
      </c>
      <c r="BF393" s="205">
        <f t="shared" si="165"/>
        <v>0</v>
      </c>
      <c r="BG393" s="205">
        <f t="shared" si="166"/>
        <v>0</v>
      </c>
      <c r="BH393" s="205">
        <f t="shared" si="167"/>
        <v>0</v>
      </c>
      <c r="BI393" s="205">
        <f t="shared" si="168"/>
        <v>0</v>
      </c>
      <c r="BJ393" s="18" t="s">
        <v>80</v>
      </c>
      <c r="BK393" s="205">
        <f t="shared" si="169"/>
        <v>0</v>
      </c>
      <c r="BL393" s="18" t="s">
        <v>212</v>
      </c>
      <c r="BM393" s="204" t="s">
        <v>4144</v>
      </c>
    </row>
    <row r="394" spans="1:65" s="2" customFormat="1" ht="33" customHeight="1">
      <c r="A394" s="35"/>
      <c r="B394" s="36"/>
      <c r="C394" s="193" t="s">
        <v>72</v>
      </c>
      <c r="D394" s="193" t="s">
        <v>208</v>
      </c>
      <c r="E394" s="194" t="s">
        <v>7462</v>
      </c>
      <c r="F394" s="195" t="s">
        <v>7463</v>
      </c>
      <c r="G394" s="196" t="s">
        <v>220</v>
      </c>
      <c r="H394" s="197">
        <v>340</v>
      </c>
      <c r="I394" s="198"/>
      <c r="J394" s="199">
        <f t="shared" si="160"/>
        <v>0</v>
      </c>
      <c r="K394" s="195" t="s">
        <v>19</v>
      </c>
      <c r="L394" s="40"/>
      <c r="M394" s="200" t="s">
        <v>19</v>
      </c>
      <c r="N394" s="201" t="s">
        <v>43</v>
      </c>
      <c r="O394" s="65"/>
      <c r="P394" s="202">
        <f t="shared" si="161"/>
        <v>0</v>
      </c>
      <c r="Q394" s="202">
        <v>0</v>
      </c>
      <c r="R394" s="202">
        <f t="shared" si="162"/>
        <v>0</v>
      </c>
      <c r="S394" s="202">
        <v>0</v>
      </c>
      <c r="T394" s="203">
        <f t="shared" si="163"/>
        <v>0</v>
      </c>
      <c r="U394" s="35"/>
      <c r="V394" s="35"/>
      <c r="W394" s="35"/>
      <c r="X394" s="35"/>
      <c r="Y394" s="35"/>
      <c r="Z394" s="35"/>
      <c r="AA394" s="35"/>
      <c r="AB394" s="35"/>
      <c r="AC394" s="35"/>
      <c r="AD394" s="35"/>
      <c r="AE394" s="35"/>
      <c r="AR394" s="204" t="s">
        <v>212</v>
      </c>
      <c r="AT394" s="204" t="s">
        <v>208</v>
      </c>
      <c r="AU394" s="204" t="s">
        <v>82</v>
      </c>
      <c r="AY394" s="18" t="s">
        <v>206</v>
      </c>
      <c r="BE394" s="205">
        <f t="shared" si="164"/>
        <v>0</v>
      </c>
      <c r="BF394" s="205">
        <f t="shared" si="165"/>
        <v>0</v>
      </c>
      <c r="BG394" s="205">
        <f t="shared" si="166"/>
        <v>0</v>
      </c>
      <c r="BH394" s="205">
        <f t="shared" si="167"/>
        <v>0</v>
      </c>
      <c r="BI394" s="205">
        <f t="shared" si="168"/>
        <v>0</v>
      </c>
      <c r="BJ394" s="18" t="s">
        <v>80</v>
      </c>
      <c r="BK394" s="205">
        <f t="shared" si="169"/>
        <v>0</v>
      </c>
      <c r="BL394" s="18" t="s">
        <v>212</v>
      </c>
      <c r="BM394" s="204" t="s">
        <v>4157</v>
      </c>
    </row>
    <row r="395" spans="1:65" s="2" customFormat="1" ht="16.5" customHeight="1">
      <c r="A395" s="35"/>
      <c r="B395" s="36"/>
      <c r="C395" s="193" t="s">
        <v>72</v>
      </c>
      <c r="D395" s="193" t="s">
        <v>208</v>
      </c>
      <c r="E395" s="194" t="s">
        <v>7464</v>
      </c>
      <c r="F395" s="195" t="s">
        <v>7465</v>
      </c>
      <c r="G395" s="196" t="s">
        <v>862</v>
      </c>
      <c r="H395" s="197">
        <v>100</v>
      </c>
      <c r="I395" s="198"/>
      <c r="J395" s="199">
        <f t="shared" si="160"/>
        <v>0</v>
      </c>
      <c r="K395" s="195" t="s">
        <v>19</v>
      </c>
      <c r="L395" s="40"/>
      <c r="M395" s="200" t="s">
        <v>19</v>
      </c>
      <c r="N395" s="201" t="s">
        <v>43</v>
      </c>
      <c r="O395" s="65"/>
      <c r="P395" s="202">
        <f t="shared" si="161"/>
        <v>0</v>
      </c>
      <c r="Q395" s="202">
        <v>0</v>
      </c>
      <c r="R395" s="202">
        <f t="shared" si="162"/>
        <v>0</v>
      </c>
      <c r="S395" s="202">
        <v>0</v>
      </c>
      <c r="T395" s="203">
        <f t="shared" si="163"/>
        <v>0</v>
      </c>
      <c r="U395" s="35"/>
      <c r="V395" s="35"/>
      <c r="W395" s="35"/>
      <c r="X395" s="35"/>
      <c r="Y395" s="35"/>
      <c r="Z395" s="35"/>
      <c r="AA395" s="35"/>
      <c r="AB395" s="35"/>
      <c r="AC395" s="35"/>
      <c r="AD395" s="35"/>
      <c r="AE395" s="35"/>
      <c r="AR395" s="204" t="s">
        <v>212</v>
      </c>
      <c r="AT395" s="204" t="s">
        <v>208</v>
      </c>
      <c r="AU395" s="204" t="s">
        <v>82</v>
      </c>
      <c r="AY395" s="18" t="s">
        <v>206</v>
      </c>
      <c r="BE395" s="205">
        <f t="shared" si="164"/>
        <v>0</v>
      </c>
      <c r="BF395" s="205">
        <f t="shared" si="165"/>
        <v>0</v>
      </c>
      <c r="BG395" s="205">
        <f t="shared" si="166"/>
        <v>0</v>
      </c>
      <c r="BH395" s="205">
        <f t="shared" si="167"/>
        <v>0</v>
      </c>
      <c r="BI395" s="205">
        <f t="shared" si="168"/>
        <v>0</v>
      </c>
      <c r="BJ395" s="18" t="s">
        <v>80</v>
      </c>
      <c r="BK395" s="205">
        <f t="shared" si="169"/>
        <v>0</v>
      </c>
      <c r="BL395" s="18" t="s">
        <v>212</v>
      </c>
      <c r="BM395" s="204" t="s">
        <v>4166</v>
      </c>
    </row>
    <row r="396" spans="1:65" s="2" customFormat="1" ht="16.5" customHeight="1">
      <c r="A396" s="35"/>
      <c r="B396" s="36"/>
      <c r="C396" s="193" t="s">
        <v>72</v>
      </c>
      <c r="D396" s="193" t="s">
        <v>208</v>
      </c>
      <c r="E396" s="194" t="s">
        <v>7466</v>
      </c>
      <c r="F396" s="195" t="s">
        <v>7467</v>
      </c>
      <c r="G396" s="196" t="s">
        <v>862</v>
      </c>
      <c r="H396" s="197">
        <v>580</v>
      </c>
      <c r="I396" s="198"/>
      <c r="J396" s="199">
        <f t="shared" si="160"/>
        <v>0</v>
      </c>
      <c r="K396" s="195" t="s">
        <v>19</v>
      </c>
      <c r="L396" s="40"/>
      <c r="M396" s="200" t="s">
        <v>19</v>
      </c>
      <c r="N396" s="201" t="s">
        <v>43</v>
      </c>
      <c r="O396" s="65"/>
      <c r="P396" s="202">
        <f t="shared" si="161"/>
        <v>0</v>
      </c>
      <c r="Q396" s="202">
        <v>0</v>
      </c>
      <c r="R396" s="202">
        <f t="shared" si="162"/>
        <v>0</v>
      </c>
      <c r="S396" s="202">
        <v>0</v>
      </c>
      <c r="T396" s="203">
        <f t="shared" si="163"/>
        <v>0</v>
      </c>
      <c r="U396" s="35"/>
      <c r="V396" s="35"/>
      <c r="W396" s="35"/>
      <c r="X396" s="35"/>
      <c r="Y396" s="35"/>
      <c r="Z396" s="35"/>
      <c r="AA396" s="35"/>
      <c r="AB396" s="35"/>
      <c r="AC396" s="35"/>
      <c r="AD396" s="35"/>
      <c r="AE396" s="35"/>
      <c r="AR396" s="204" t="s">
        <v>212</v>
      </c>
      <c r="AT396" s="204" t="s">
        <v>208</v>
      </c>
      <c r="AU396" s="204" t="s">
        <v>82</v>
      </c>
      <c r="AY396" s="18" t="s">
        <v>206</v>
      </c>
      <c r="BE396" s="205">
        <f t="shared" si="164"/>
        <v>0</v>
      </c>
      <c r="BF396" s="205">
        <f t="shared" si="165"/>
        <v>0</v>
      </c>
      <c r="BG396" s="205">
        <f t="shared" si="166"/>
        <v>0</v>
      </c>
      <c r="BH396" s="205">
        <f t="shared" si="167"/>
        <v>0</v>
      </c>
      <c r="BI396" s="205">
        <f t="shared" si="168"/>
        <v>0</v>
      </c>
      <c r="BJ396" s="18" t="s">
        <v>80</v>
      </c>
      <c r="BK396" s="205">
        <f t="shared" si="169"/>
        <v>0</v>
      </c>
      <c r="BL396" s="18" t="s">
        <v>212</v>
      </c>
      <c r="BM396" s="204" t="s">
        <v>4175</v>
      </c>
    </row>
    <row r="397" spans="1:65" s="2" customFormat="1" ht="16.5" customHeight="1">
      <c r="A397" s="35"/>
      <c r="B397" s="36"/>
      <c r="C397" s="193" t="s">
        <v>72</v>
      </c>
      <c r="D397" s="193" t="s">
        <v>208</v>
      </c>
      <c r="E397" s="194" t="s">
        <v>7468</v>
      </c>
      <c r="F397" s="195" t="s">
        <v>7469</v>
      </c>
      <c r="G397" s="196" t="s">
        <v>862</v>
      </c>
      <c r="H397" s="197">
        <v>8</v>
      </c>
      <c r="I397" s="198"/>
      <c r="J397" s="199">
        <f t="shared" si="160"/>
        <v>0</v>
      </c>
      <c r="K397" s="195" t="s">
        <v>19</v>
      </c>
      <c r="L397" s="40"/>
      <c r="M397" s="200" t="s">
        <v>19</v>
      </c>
      <c r="N397" s="201" t="s">
        <v>43</v>
      </c>
      <c r="O397" s="65"/>
      <c r="P397" s="202">
        <f t="shared" si="161"/>
        <v>0</v>
      </c>
      <c r="Q397" s="202">
        <v>0</v>
      </c>
      <c r="R397" s="202">
        <f t="shared" si="162"/>
        <v>0</v>
      </c>
      <c r="S397" s="202">
        <v>0</v>
      </c>
      <c r="T397" s="203">
        <f t="shared" si="163"/>
        <v>0</v>
      </c>
      <c r="U397" s="35"/>
      <c r="V397" s="35"/>
      <c r="W397" s="35"/>
      <c r="X397" s="35"/>
      <c r="Y397" s="35"/>
      <c r="Z397" s="35"/>
      <c r="AA397" s="35"/>
      <c r="AB397" s="35"/>
      <c r="AC397" s="35"/>
      <c r="AD397" s="35"/>
      <c r="AE397" s="35"/>
      <c r="AR397" s="204" t="s">
        <v>212</v>
      </c>
      <c r="AT397" s="204" t="s">
        <v>208</v>
      </c>
      <c r="AU397" s="204" t="s">
        <v>82</v>
      </c>
      <c r="AY397" s="18" t="s">
        <v>206</v>
      </c>
      <c r="BE397" s="205">
        <f t="shared" si="164"/>
        <v>0</v>
      </c>
      <c r="BF397" s="205">
        <f t="shared" si="165"/>
        <v>0</v>
      </c>
      <c r="BG397" s="205">
        <f t="shared" si="166"/>
        <v>0</v>
      </c>
      <c r="BH397" s="205">
        <f t="shared" si="167"/>
        <v>0</v>
      </c>
      <c r="BI397" s="205">
        <f t="shared" si="168"/>
        <v>0</v>
      </c>
      <c r="BJ397" s="18" t="s">
        <v>80</v>
      </c>
      <c r="BK397" s="205">
        <f t="shared" si="169"/>
        <v>0</v>
      </c>
      <c r="BL397" s="18" t="s">
        <v>212</v>
      </c>
      <c r="BM397" s="204" t="s">
        <v>4183</v>
      </c>
    </row>
    <row r="398" spans="1:65" s="2" customFormat="1" ht="16.5" customHeight="1">
      <c r="A398" s="35"/>
      <c r="B398" s="36"/>
      <c r="C398" s="193" t="s">
        <v>72</v>
      </c>
      <c r="D398" s="193" t="s">
        <v>208</v>
      </c>
      <c r="E398" s="194" t="s">
        <v>7470</v>
      </c>
      <c r="F398" s="195" t="s">
        <v>7471</v>
      </c>
      <c r="G398" s="196" t="s">
        <v>220</v>
      </c>
      <c r="H398" s="197">
        <v>340</v>
      </c>
      <c r="I398" s="198"/>
      <c r="J398" s="199">
        <f t="shared" si="160"/>
        <v>0</v>
      </c>
      <c r="K398" s="195" t="s">
        <v>19</v>
      </c>
      <c r="L398" s="40"/>
      <c r="M398" s="200" t="s">
        <v>19</v>
      </c>
      <c r="N398" s="201" t="s">
        <v>43</v>
      </c>
      <c r="O398" s="65"/>
      <c r="P398" s="202">
        <f t="shared" si="161"/>
        <v>0</v>
      </c>
      <c r="Q398" s="202">
        <v>0</v>
      </c>
      <c r="R398" s="202">
        <f t="shared" si="162"/>
        <v>0</v>
      </c>
      <c r="S398" s="202">
        <v>0</v>
      </c>
      <c r="T398" s="203">
        <f t="shared" si="163"/>
        <v>0</v>
      </c>
      <c r="U398" s="35"/>
      <c r="V398" s="35"/>
      <c r="W398" s="35"/>
      <c r="X398" s="35"/>
      <c r="Y398" s="35"/>
      <c r="Z398" s="35"/>
      <c r="AA398" s="35"/>
      <c r="AB398" s="35"/>
      <c r="AC398" s="35"/>
      <c r="AD398" s="35"/>
      <c r="AE398" s="35"/>
      <c r="AR398" s="204" t="s">
        <v>212</v>
      </c>
      <c r="AT398" s="204" t="s">
        <v>208</v>
      </c>
      <c r="AU398" s="204" t="s">
        <v>82</v>
      </c>
      <c r="AY398" s="18" t="s">
        <v>206</v>
      </c>
      <c r="BE398" s="205">
        <f t="shared" si="164"/>
        <v>0</v>
      </c>
      <c r="BF398" s="205">
        <f t="shared" si="165"/>
        <v>0</v>
      </c>
      <c r="BG398" s="205">
        <f t="shared" si="166"/>
        <v>0</v>
      </c>
      <c r="BH398" s="205">
        <f t="shared" si="167"/>
        <v>0</v>
      </c>
      <c r="BI398" s="205">
        <f t="shared" si="168"/>
        <v>0</v>
      </c>
      <c r="BJ398" s="18" t="s">
        <v>80</v>
      </c>
      <c r="BK398" s="205">
        <f t="shared" si="169"/>
        <v>0</v>
      </c>
      <c r="BL398" s="18" t="s">
        <v>212</v>
      </c>
      <c r="BM398" s="204" t="s">
        <v>4191</v>
      </c>
    </row>
    <row r="399" spans="1:65" s="2" customFormat="1" ht="16.5" customHeight="1">
      <c r="A399" s="35"/>
      <c r="B399" s="36"/>
      <c r="C399" s="193" t="s">
        <v>72</v>
      </c>
      <c r="D399" s="193" t="s">
        <v>208</v>
      </c>
      <c r="E399" s="194" t="s">
        <v>7472</v>
      </c>
      <c r="F399" s="195" t="s">
        <v>7473</v>
      </c>
      <c r="G399" s="196" t="s">
        <v>220</v>
      </c>
      <c r="H399" s="197">
        <v>4250</v>
      </c>
      <c r="I399" s="198"/>
      <c r="J399" s="199">
        <f t="shared" si="160"/>
        <v>0</v>
      </c>
      <c r="K399" s="195" t="s">
        <v>19</v>
      </c>
      <c r="L399" s="40"/>
      <c r="M399" s="200" t="s">
        <v>19</v>
      </c>
      <c r="N399" s="201" t="s">
        <v>43</v>
      </c>
      <c r="O399" s="65"/>
      <c r="P399" s="202">
        <f t="shared" si="161"/>
        <v>0</v>
      </c>
      <c r="Q399" s="202">
        <v>0</v>
      </c>
      <c r="R399" s="202">
        <f t="shared" si="162"/>
        <v>0</v>
      </c>
      <c r="S399" s="202">
        <v>0</v>
      </c>
      <c r="T399" s="203">
        <f t="shared" si="163"/>
        <v>0</v>
      </c>
      <c r="U399" s="35"/>
      <c r="V399" s="35"/>
      <c r="W399" s="35"/>
      <c r="X399" s="35"/>
      <c r="Y399" s="35"/>
      <c r="Z399" s="35"/>
      <c r="AA399" s="35"/>
      <c r="AB399" s="35"/>
      <c r="AC399" s="35"/>
      <c r="AD399" s="35"/>
      <c r="AE399" s="35"/>
      <c r="AR399" s="204" t="s">
        <v>212</v>
      </c>
      <c r="AT399" s="204" t="s">
        <v>208</v>
      </c>
      <c r="AU399" s="204" t="s">
        <v>82</v>
      </c>
      <c r="AY399" s="18" t="s">
        <v>206</v>
      </c>
      <c r="BE399" s="205">
        <f t="shared" si="164"/>
        <v>0</v>
      </c>
      <c r="BF399" s="205">
        <f t="shared" si="165"/>
        <v>0</v>
      </c>
      <c r="BG399" s="205">
        <f t="shared" si="166"/>
        <v>0</v>
      </c>
      <c r="BH399" s="205">
        <f t="shared" si="167"/>
        <v>0</v>
      </c>
      <c r="BI399" s="205">
        <f t="shared" si="168"/>
        <v>0</v>
      </c>
      <c r="BJ399" s="18" t="s">
        <v>80</v>
      </c>
      <c r="BK399" s="205">
        <f t="shared" si="169"/>
        <v>0</v>
      </c>
      <c r="BL399" s="18" t="s">
        <v>212</v>
      </c>
      <c r="BM399" s="204" t="s">
        <v>4199</v>
      </c>
    </row>
    <row r="400" spans="1:65" s="2" customFormat="1" ht="33" customHeight="1">
      <c r="A400" s="35"/>
      <c r="B400" s="36"/>
      <c r="C400" s="193" t="s">
        <v>72</v>
      </c>
      <c r="D400" s="193" t="s">
        <v>208</v>
      </c>
      <c r="E400" s="194" t="s">
        <v>7474</v>
      </c>
      <c r="F400" s="195" t="s">
        <v>7475</v>
      </c>
      <c r="G400" s="196" t="s">
        <v>220</v>
      </c>
      <c r="H400" s="197">
        <v>80</v>
      </c>
      <c r="I400" s="198"/>
      <c r="J400" s="199">
        <f t="shared" si="160"/>
        <v>0</v>
      </c>
      <c r="K400" s="195" t="s">
        <v>19</v>
      </c>
      <c r="L400" s="40"/>
      <c r="M400" s="200" t="s">
        <v>19</v>
      </c>
      <c r="N400" s="201" t="s">
        <v>43</v>
      </c>
      <c r="O400" s="65"/>
      <c r="P400" s="202">
        <f t="shared" si="161"/>
        <v>0</v>
      </c>
      <c r="Q400" s="202">
        <v>0</v>
      </c>
      <c r="R400" s="202">
        <f t="shared" si="162"/>
        <v>0</v>
      </c>
      <c r="S400" s="202">
        <v>0</v>
      </c>
      <c r="T400" s="203">
        <f t="shared" si="163"/>
        <v>0</v>
      </c>
      <c r="U400" s="35"/>
      <c r="V400" s="35"/>
      <c r="W400" s="35"/>
      <c r="X400" s="35"/>
      <c r="Y400" s="35"/>
      <c r="Z400" s="35"/>
      <c r="AA400" s="35"/>
      <c r="AB400" s="35"/>
      <c r="AC400" s="35"/>
      <c r="AD400" s="35"/>
      <c r="AE400" s="35"/>
      <c r="AR400" s="204" t="s">
        <v>212</v>
      </c>
      <c r="AT400" s="204" t="s">
        <v>208</v>
      </c>
      <c r="AU400" s="204" t="s">
        <v>82</v>
      </c>
      <c r="AY400" s="18" t="s">
        <v>206</v>
      </c>
      <c r="BE400" s="205">
        <f t="shared" si="164"/>
        <v>0</v>
      </c>
      <c r="BF400" s="205">
        <f t="shared" si="165"/>
        <v>0</v>
      </c>
      <c r="BG400" s="205">
        <f t="shared" si="166"/>
        <v>0</v>
      </c>
      <c r="BH400" s="205">
        <f t="shared" si="167"/>
        <v>0</v>
      </c>
      <c r="BI400" s="205">
        <f t="shared" si="168"/>
        <v>0</v>
      </c>
      <c r="BJ400" s="18" t="s">
        <v>80</v>
      </c>
      <c r="BK400" s="205">
        <f t="shared" si="169"/>
        <v>0</v>
      </c>
      <c r="BL400" s="18" t="s">
        <v>212</v>
      </c>
      <c r="BM400" s="204" t="s">
        <v>4208</v>
      </c>
    </row>
    <row r="401" spans="1:65" s="2" customFormat="1" ht="16.5" customHeight="1">
      <c r="A401" s="35"/>
      <c r="B401" s="36"/>
      <c r="C401" s="193" t="s">
        <v>72</v>
      </c>
      <c r="D401" s="193" t="s">
        <v>208</v>
      </c>
      <c r="E401" s="194" t="s">
        <v>7476</v>
      </c>
      <c r="F401" s="195" t="s">
        <v>7477</v>
      </c>
      <c r="G401" s="196" t="s">
        <v>220</v>
      </c>
      <c r="H401" s="197">
        <v>200</v>
      </c>
      <c r="I401" s="198"/>
      <c r="J401" s="199">
        <f t="shared" si="160"/>
        <v>0</v>
      </c>
      <c r="K401" s="195" t="s">
        <v>19</v>
      </c>
      <c r="L401" s="40"/>
      <c r="M401" s="200" t="s">
        <v>19</v>
      </c>
      <c r="N401" s="201" t="s">
        <v>43</v>
      </c>
      <c r="O401" s="65"/>
      <c r="P401" s="202">
        <f t="shared" si="161"/>
        <v>0</v>
      </c>
      <c r="Q401" s="202">
        <v>0</v>
      </c>
      <c r="R401" s="202">
        <f t="shared" si="162"/>
        <v>0</v>
      </c>
      <c r="S401" s="202">
        <v>0</v>
      </c>
      <c r="T401" s="203">
        <f t="shared" si="163"/>
        <v>0</v>
      </c>
      <c r="U401" s="35"/>
      <c r="V401" s="35"/>
      <c r="W401" s="35"/>
      <c r="X401" s="35"/>
      <c r="Y401" s="35"/>
      <c r="Z401" s="35"/>
      <c r="AA401" s="35"/>
      <c r="AB401" s="35"/>
      <c r="AC401" s="35"/>
      <c r="AD401" s="35"/>
      <c r="AE401" s="35"/>
      <c r="AR401" s="204" t="s">
        <v>212</v>
      </c>
      <c r="AT401" s="204" t="s">
        <v>208</v>
      </c>
      <c r="AU401" s="204" t="s">
        <v>82</v>
      </c>
      <c r="AY401" s="18" t="s">
        <v>206</v>
      </c>
      <c r="BE401" s="205">
        <f t="shared" si="164"/>
        <v>0</v>
      </c>
      <c r="BF401" s="205">
        <f t="shared" si="165"/>
        <v>0</v>
      </c>
      <c r="BG401" s="205">
        <f t="shared" si="166"/>
        <v>0</v>
      </c>
      <c r="BH401" s="205">
        <f t="shared" si="167"/>
        <v>0</v>
      </c>
      <c r="BI401" s="205">
        <f t="shared" si="168"/>
        <v>0</v>
      </c>
      <c r="BJ401" s="18" t="s">
        <v>80</v>
      </c>
      <c r="BK401" s="205">
        <f t="shared" si="169"/>
        <v>0</v>
      </c>
      <c r="BL401" s="18" t="s">
        <v>212</v>
      </c>
      <c r="BM401" s="204" t="s">
        <v>4217</v>
      </c>
    </row>
    <row r="402" spans="1:65" s="2" customFormat="1" ht="16.5" customHeight="1">
      <c r="A402" s="35"/>
      <c r="B402" s="36"/>
      <c r="C402" s="193" t="s">
        <v>72</v>
      </c>
      <c r="D402" s="193" t="s">
        <v>208</v>
      </c>
      <c r="E402" s="194" t="s">
        <v>7478</v>
      </c>
      <c r="F402" s="195" t="s">
        <v>7479</v>
      </c>
      <c r="G402" s="196" t="s">
        <v>862</v>
      </c>
      <c r="H402" s="197">
        <v>8510</v>
      </c>
      <c r="I402" s="198"/>
      <c r="J402" s="199">
        <f t="shared" si="160"/>
        <v>0</v>
      </c>
      <c r="K402" s="195" t="s">
        <v>19</v>
      </c>
      <c r="L402" s="40"/>
      <c r="M402" s="200" t="s">
        <v>19</v>
      </c>
      <c r="N402" s="201" t="s">
        <v>43</v>
      </c>
      <c r="O402" s="65"/>
      <c r="P402" s="202">
        <f t="shared" si="161"/>
        <v>0</v>
      </c>
      <c r="Q402" s="202">
        <v>0</v>
      </c>
      <c r="R402" s="202">
        <f t="shared" si="162"/>
        <v>0</v>
      </c>
      <c r="S402" s="202">
        <v>0</v>
      </c>
      <c r="T402" s="203">
        <f t="shared" si="163"/>
        <v>0</v>
      </c>
      <c r="U402" s="35"/>
      <c r="V402" s="35"/>
      <c r="W402" s="35"/>
      <c r="X402" s="35"/>
      <c r="Y402" s="35"/>
      <c r="Z402" s="35"/>
      <c r="AA402" s="35"/>
      <c r="AB402" s="35"/>
      <c r="AC402" s="35"/>
      <c r="AD402" s="35"/>
      <c r="AE402" s="35"/>
      <c r="AR402" s="204" t="s">
        <v>212</v>
      </c>
      <c r="AT402" s="204" t="s">
        <v>208</v>
      </c>
      <c r="AU402" s="204" t="s">
        <v>82</v>
      </c>
      <c r="AY402" s="18" t="s">
        <v>206</v>
      </c>
      <c r="BE402" s="205">
        <f t="shared" si="164"/>
        <v>0</v>
      </c>
      <c r="BF402" s="205">
        <f t="shared" si="165"/>
        <v>0</v>
      </c>
      <c r="BG402" s="205">
        <f t="shared" si="166"/>
        <v>0</v>
      </c>
      <c r="BH402" s="205">
        <f t="shared" si="167"/>
        <v>0</v>
      </c>
      <c r="BI402" s="205">
        <f t="shared" si="168"/>
        <v>0</v>
      </c>
      <c r="BJ402" s="18" t="s">
        <v>80</v>
      </c>
      <c r="BK402" s="205">
        <f t="shared" si="169"/>
        <v>0</v>
      </c>
      <c r="BL402" s="18" t="s">
        <v>212</v>
      </c>
      <c r="BM402" s="204" t="s">
        <v>4228</v>
      </c>
    </row>
    <row r="403" spans="1:65" s="2" customFormat="1" ht="19.5">
      <c r="A403" s="35"/>
      <c r="B403" s="36"/>
      <c r="C403" s="37"/>
      <c r="D403" s="208" t="s">
        <v>1104</v>
      </c>
      <c r="E403" s="37"/>
      <c r="F403" s="221" t="s">
        <v>7480</v>
      </c>
      <c r="G403" s="37"/>
      <c r="H403" s="37"/>
      <c r="I403" s="116"/>
      <c r="J403" s="37"/>
      <c r="K403" s="37"/>
      <c r="L403" s="40"/>
      <c r="M403" s="222"/>
      <c r="N403" s="223"/>
      <c r="O403" s="65"/>
      <c r="P403" s="65"/>
      <c r="Q403" s="65"/>
      <c r="R403" s="65"/>
      <c r="S403" s="65"/>
      <c r="T403" s="66"/>
      <c r="U403" s="35"/>
      <c r="V403" s="35"/>
      <c r="W403" s="35"/>
      <c r="X403" s="35"/>
      <c r="Y403" s="35"/>
      <c r="Z403" s="35"/>
      <c r="AA403" s="35"/>
      <c r="AB403" s="35"/>
      <c r="AC403" s="35"/>
      <c r="AD403" s="35"/>
      <c r="AE403" s="35"/>
      <c r="AT403" s="18" t="s">
        <v>1104</v>
      </c>
      <c r="AU403" s="18" t="s">
        <v>82</v>
      </c>
    </row>
    <row r="404" spans="1:65" s="2" customFormat="1" ht="16.5" customHeight="1">
      <c r="A404" s="35"/>
      <c r="B404" s="36"/>
      <c r="C404" s="193" t="s">
        <v>72</v>
      </c>
      <c r="D404" s="193" t="s">
        <v>208</v>
      </c>
      <c r="E404" s="194" t="s">
        <v>7481</v>
      </c>
      <c r="F404" s="195" t="s">
        <v>7482</v>
      </c>
      <c r="G404" s="196" t="s">
        <v>862</v>
      </c>
      <c r="H404" s="197">
        <v>980</v>
      </c>
      <c r="I404" s="198"/>
      <c r="J404" s="199">
        <f>ROUND(I404*H404,2)</f>
        <v>0</v>
      </c>
      <c r="K404" s="195" t="s">
        <v>19</v>
      </c>
      <c r="L404" s="40"/>
      <c r="M404" s="200" t="s">
        <v>19</v>
      </c>
      <c r="N404" s="201" t="s">
        <v>43</v>
      </c>
      <c r="O404" s="65"/>
      <c r="P404" s="202">
        <f>O404*H404</f>
        <v>0</v>
      </c>
      <c r="Q404" s="202">
        <v>0</v>
      </c>
      <c r="R404" s="202">
        <f>Q404*H404</f>
        <v>0</v>
      </c>
      <c r="S404" s="202">
        <v>0</v>
      </c>
      <c r="T404" s="203">
        <f>S404*H404</f>
        <v>0</v>
      </c>
      <c r="U404" s="35"/>
      <c r="V404" s="35"/>
      <c r="W404" s="35"/>
      <c r="X404" s="35"/>
      <c r="Y404" s="35"/>
      <c r="Z404" s="35"/>
      <c r="AA404" s="35"/>
      <c r="AB404" s="35"/>
      <c r="AC404" s="35"/>
      <c r="AD404" s="35"/>
      <c r="AE404" s="35"/>
      <c r="AR404" s="204" t="s">
        <v>212</v>
      </c>
      <c r="AT404" s="204" t="s">
        <v>208</v>
      </c>
      <c r="AU404" s="204" t="s">
        <v>82</v>
      </c>
      <c r="AY404" s="18" t="s">
        <v>206</v>
      </c>
      <c r="BE404" s="205">
        <f>IF(N404="základní",J404,0)</f>
        <v>0</v>
      </c>
      <c r="BF404" s="205">
        <f>IF(N404="snížená",J404,0)</f>
        <v>0</v>
      </c>
      <c r="BG404" s="205">
        <f>IF(N404="zákl. přenesená",J404,0)</f>
        <v>0</v>
      </c>
      <c r="BH404" s="205">
        <f>IF(N404="sníž. přenesená",J404,0)</f>
        <v>0</v>
      </c>
      <c r="BI404" s="205">
        <f>IF(N404="nulová",J404,0)</f>
        <v>0</v>
      </c>
      <c r="BJ404" s="18" t="s">
        <v>80</v>
      </c>
      <c r="BK404" s="205">
        <f>ROUND(I404*H404,2)</f>
        <v>0</v>
      </c>
      <c r="BL404" s="18" t="s">
        <v>212</v>
      </c>
      <c r="BM404" s="204" t="s">
        <v>4237</v>
      </c>
    </row>
    <row r="405" spans="1:65" s="2" customFormat="1" ht="19.5">
      <c r="A405" s="35"/>
      <c r="B405" s="36"/>
      <c r="C405" s="37"/>
      <c r="D405" s="208" t="s">
        <v>1104</v>
      </c>
      <c r="E405" s="37"/>
      <c r="F405" s="221" t="s">
        <v>7483</v>
      </c>
      <c r="G405" s="37"/>
      <c r="H405" s="37"/>
      <c r="I405" s="116"/>
      <c r="J405" s="37"/>
      <c r="K405" s="37"/>
      <c r="L405" s="40"/>
      <c r="M405" s="222"/>
      <c r="N405" s="223"/>
      <c r="O405" s="65"/>
      <c r="P405" s="65"/>
      <c r="Q405" s="65"/>
      <c r="R405" s="65"/>
      <c r="S405" s="65"/>
      <c r="T405" s="66"/>
      <c r="U405" s="35"/>
      <c r="V405" s="35"/>
      <c r="W405" s="35"/>
      <c r="X405" s="35"/>
      <c r="Y405" s="35"/>
      <c r="Z405" s="35"/>
      <c r="AA405" s="35"/>
      <c r="AB405" s="35"/>
      <c r="AC405" s="35"/>
      <c r="AD405" s="35"/>
      <c r="AE405" s="35"/>
      <c r="AT405" s="18" t="s">
        <v>1104</v>
      </c>
      <c r="AU405" s="18" t="s">
        <v>82</v>
      </c>
    </row>
    <row r="406" spans="1:65" s="2" customFormat="1" ht="16.5" customHeight="1">
      <c r="A406" s="35"/>
      <c r="B406" s="36"/>
      <c r="C406" s="193" t="s">
        <v>72</v>
      </c>
      <c r="D406" s="193" t="s">
        <v>208</v>
      </c>
      <c r="E406" s="194" t="s">
        <v>7484</v>
      </c>
      <c r="F406" s="195" t="s">
        <v>7485</v>
      </c>
      <c r="G406" s="196" t="s">
        <v>862</v>
      </c>
      <c r="H406" s="197">
        <v>9490</v>
      </c>
      <c r="I406" s="198"/>
      <c r="J406" s="199">
        <f>ROUND(I406*H406,2)</f>
        <v>0</v>
      </c>
      <c r="K406" s="195" t="s">
        <v>19</v>
      </c>
      <c r="L406" s="40"/>
      <c r="M406" s="200" t="s">
        <v>19</v>
      </c>
      <c r="N406" s="201" t="s">
        <v>43</v>
      </c>
      <c r="O406" s="65"/>
      <c r="P406" s="202">
        <f>O406*H406</f>
        <v>0</v>
      </c>
      <c r="Q406" s="202">
        <v>0</v>
      </c>
      <c r="R406" s="202">
        <f>Q406*H406</f>
        <v>0</v>
      </c>
      <c r="S406" s="202">
        <v>0</v>
      </c>
      <c r="T406" s="203">
        <f>S406*H406</f>
        <v>0</v>
      </c>
      <c r="U406" s="35"/>
      <c r="V406" s="35"/>
      <c r="W406" s="35"/>
      <c r="X406" s="35"/>
      <c r="Y406" s="35"/>
      <c r="Z406" s="35"/>
      <c r="AA406" s="35"/>
      <c r="AB406" s="35"/>
      <c r="AC406" s="35"/>
      <c r="AD406" s="35"/>
      <c r="AE406" s="35"/>
      <c r="AR406" s="204" t="s">
        <v>212</v>
      </c>
      <c r="AT406" s="204" t="s">
        <v>208</v>
      </c>
      <c r="AU406" s="204" t="s">
        <v>82</v>
      </c>
      <c r="AY406" s="18" t="s">
        <v>206</v>
      </c>
      <c r="BE406" s="205">
        <f>IF(N406="základní",J406,0)</f>
        <v>0</v>
      </c>
      <c r="BF406" s="205">
        <f>IF(N406="snížená",J406,0)</f>
        <v>0</v>
      </c>
      <c r="BG406" s="205">
        <f>IF(N406="zákl. přenesená",J406,0)</f>
        <v>0</v>
      </c>
      <c r="BH406" s="205">
        <f>IF(N406="sníž. přenesená",J406,0)</f>
        <v>0</v>
      </c>
      <c r="BI406" s="205">
        <f>IF(N406="nulová",J406,0)</f>
        <v>0</v>
      </c>
      <c r="BJ406" s="18" t="s">
        <v>80</v>
      </c>
      <c r="BK406" s="205">
        <f>ROUND(I406*H406,2)</f>
        <v>0</v>
      </c>
      <c r="BL406" s="18" t="s">
        <v>212</v>
      </c>
      <c r="BM406" s="204" t="s">
        <v>4247</v>
      </c>
    </row>
    <row r="407" spans="1:65" s="2" customFormat="1" ht="16.5" customHeight="1">
      <c r="A407" s="35"/>
      <c r="B407" s="36"/>
      <c r="C407" s="193" t="s">
        <v>72</v>
      </c>
      <c r="D407" s="193" t="s">
        <v>208</v>
      </c>
      <c r="E407" s="194" t="s">
        <v>7399</v>
      </c>
      <c r="F407" s="195" t="s">
        <v>7172</v>
      </c>
      <c r="G407" s="196" t="s">
        <v>220</v>
      </c>
      <c r="H407" s="197">
        <v>196</v>
      </c>
      <c r="I407" s="198"/>
      <c r="J407" s="199">
        <f>ROUND(I407*H407,2)</f>
        <v>0</v>
      </c>
      <c r="K407" s="195" t="s">
        <v>19</v>
      </c>
      <c r="L407" s="40"/>
      <c r="M407" s="200" t="s">
        <v>19</v>
      </c>
      <c r="N407" s="201" t="s">
        <v>43</v>
      </c>
      <c r="O407" s="65"/>
      <c r="P407" s="202">
        <f>O407*H407</f>
        <v>0</v>
      </c>
      <c r="Q407" s="202">
        <v>0</v>
      </c>
      <c r="R407" s="202">
        <f>Q407*H407</f>
        <v>0</v>
      </c>
      <c r="S407" s="202">
        <v>0</v>
      </c>
      <c r="T407" s="203">
        <f>S407*H407</f>
        <v>0</v>
      </c>
      <c r="U407" s="35"/>
      <c r="V407" s="35"/>
      <c r="W407" s="35"/>
      <c r="X407" s="35"/>
      <c r="Y407" s="35"/>
      <c r="Z407" s="35"/>
      <c r="AA407" s="35"/>
      <c r="AB407" s="35"/>
      <c r="AC407" s="35"/>
      <c r="AD407" s="35"/>
      <c r="AE407" s="35"/>
      <c r="AR407" s="204" t="s">
        <v>212</v>
      </c>
      <c r="AT407" s="204" t="s">
        <v>208</v>
      </c>
      <c r="AU407" s="204" t="s">
        <v>82</v>
      </c>
      <c r="AY407" s="18" t="s">
        <v>206</v>
      </c>
      <c r="BE407" s="205">
        <f>IF(N407="základní",J407,0)</f>
        <v>0</v>
      </c>
      <c r="BF407" s="205">
        <f>IF(N407="snížená",J407,0)</f>
        <v>0</v>
      </c>
      <c r="BG407" s="205">
        <f>IF(N407="zákl. přenesená",J407,0)</f>
        <v>0</v>
      </c>
      <c r="BH407" s="205">
        <f>IF(N407="sníž. přenesená",J407,0)</f>
        <v>0</v>
      </c>
      <c r="BI407" s="205">
        <f>IF(N407="nulová",J407,0)</f>
        <v>0</v>
      </c>
      <c r="BJ407" s="18" t="s">
        <v>80</v>
      </c>
      <c r="BK407" s="205">
        <f>ROUND(I407*H407,2)</f>
        <v>0</v>
      </c>
      <c r="BL407" s="18" t="s">
        <v>212</v>
      </c>
      <c r="BM407" s="204" t="s">
        <v>4255</v>
      </c>
    </row>
    <row r="408" spans="1:65" s="2" customFormat="1" ht="19.5">
      <c r="A408" s="35"/>
      <c r="B408" s="36"/>
      <c r="C408" s="37"/>
      <c r="D408" s="208" t="s">
        <v>1104</v>
      </c>
      <c r="E408" s="37"/>
      <c r="F408" s="221" t="s">
        <v>7400</v>
      </c>
      <c r="G408" s="37"/>
      <c r="H408" s="37"/>
      <c r="I408" s="116"/>
      <c r="J408" s="37"/>
      <c r="K408" s="37"/>
      <c r="L408" s="40"/>
      <c r="M408" s="222"/>
      <c r="N408" s="223"/>
      <c r="O408" s="65"/>
      <c r="P408" s="65"/>
      <c r="Q408" s="65"/>
      <c r="R408" s="65"/>
      <c r="S408" s="65"/>
      <c r="T408" s="66"/>
      <c r="U408" s="35"/>
      <c r="V408" s="35"/>
      <c r="W408" s="35"/>
      <c r="X408" s="35"/>
      <c r="Y408" s="35"/>
      <c r="Z408" s="35"/>
      <c r="AA408" s="35"/>
      <c r="AB408" s="35"/>
      <c r="AC408" s="35"/>
      <c r="AD408" s="35"/>
      <c r="AE408" s="35"/>
      <c r="AT408" s="18" t="s">
        <v>1104</v>
      </c>
      <c r="AU408" s="18" t="s">
        <v>82</v>
      </c>
    </row>
    <row r="409" spans="1:65" s="2" customFormat="1" ht="16.5" customHeight="1">
      <c r="A409" s="35"/>
      <c r="B409" s="36"/>
      <c r="C409" s="193" t="s">
        <v>72</v>
      </c>
      <c r="D409" s="193" t="s">
        <v>208</v>
      </c>
      <c r="E409" s="194" t="s">
        <v>7174</v>
      </c>
      <c r="F409" s="195" t="s">
        <v>7175</v>
      </c>
      <c r="G409" s="196" t="s">
        <v>220</v>
      </c>
      <c r="H409" s="197">
        <v>196</v>
      </c>
      <c r="I409" s="198"/>
      <c r="J409" s="199">
        <f t="shared" ref="J409:J432" si="170">ROUND(I409*H409,2)</f>
        <v>0</v>
      </c>
      <c r="K409" s="195" t="s">
        <v>19</v>
      </c>
      <c r="L409" s="40"/>
      <c r="M409" s="200" t="s">
        <v>19</v>
      </c>
      <c r="N409" s="201" t="s">
        <v>43</v>
      </c>
      <c r="O409" s="65"/>
      <c r="P409" s="202">
        <f t="shared" ref="P409:P432" si="171">O409*H409</f>
        <v>0</v>
      </c>
      <c r="Q409" s="202">
        <v>0</v>
      </c>
      <c r="R409" s="202">
        <f t="shared" ref="R409:R432" si="172">Q409*H409</f>
        <v>0</v>
      </c>
      <c r="S409" s="202">
        <v>0</v>
      </c>
      <c r="T409" s="203">
        <f t="shared" ref="T409:T432" si="173">S409*H409</f>
        <v>0</v>
      </c>
      <c r="U409" s="35"/>
      <c r="V409" s="35"/>
      <c r="W409" s="35"/>
      <c r="X409" s="35"/>
      <c r="Y409" s="35"/>
      <c r="Z409" s="35"/>
      <c r="AA409" s="35"/>
      <c r="AB409" s="35"/>
      <c r="AC409" s="35"/>
      <c r="AD409" s="35"/>
      <c r="AE409" s="35"/>
      <c r="AR409" s="204" t="s">
        <v>212</v>
      </c>
      <c r="AT409" s="204" t="s">
        <v>208</v>
      </c>
      <c r="AU409" s="204" t="s">
        <v>82</v>
      </c>
      <c r="AY409" s="18" t="s">
        <v>206</v>
      </c>
      <c r="BE409" s="205">
        <f t="shared" ref="BE409:BE432" si="174">IF(N409="základní",J409,0)</f>
        <v>0</v>
      </c>
      <c r="BF409" s="205">
        <f t="shared" ref="BF409:BF432" si="175">IF(N409="snížená",J409,0)</f>
        <v>0</v>
      </c>
      <c r="BG409" s="205">
        <f t="shared" ref="BG409:BG432" si="176">IF(N409="zákl. přenesená",J409,0)</f>
        <v>0</v>
      </c>
      <c r="BH409" s="205">
        <f t="shared" ref="BH409:BH432" si="177">IF(N409="sníž. přenesená",J409,0)</f>
        <v>0</v>
      </c>
      <c r="BI409" s="205">
        <f t="shared" ref="BI409:BI432" si="178">IF(N409="nulová",J409,0)</f>
        <v>0</v>
      </c>
      <c r="BJ409" s="18" t="s">
        <v>80</v>
      </c>
      <c r="BK409" s="205">
        <f t="shared" ref="BK409:BK432" si="179">ROUND(I409*H409,2)</f>
        <v>0</v>
      </c>
      <c r="BL409" s="18" t="s">
        <v>212</v>
      </c>
      <c r="BM409" s="204" t="s">
        <v>4264</v>
      </c>
    </row>
    <row r="410" spans="1:65" s="2" customFormat="1" ht="16.5" customHeight="1">
      <c r="A410" s="35"/>
      <c r="B410" s="36"/>
      <c r="C410" s="193" t="s">
        <v>72</v>
      </c>
      <c r="D410" s="193" t="s">
        <v>208</v>
      </c>
      <c r="E410" s="194" t="s">
        <v>7401</v>
      </c>
      <c r="F410" s="195" t="s">
        <v>7402</v>
      </c>
      <c r="G410" s="196" t="s">
        <v>220</v>
      </c>
      <c r="H410" s="197">
        <v>196</v>
      </c>
      <c r="I410" s="198"/>
      <c r="J410" s="199">
        <f t="shared" si="170"/>
        <v>0</v>
      </c>
      <c r="K410" s="195" t="s">
        <v>19</v>
      </c>
      <c r="L410" s="40"/>
      <c r="M410" s="200" t="s">
        <v>19</v>
      </c>
      <c r="N410" s="201" t="s">
        <v>43</v>
      </c>
      <c r="O410" s="65"/>
      <c r="P410" s="202">
        <f t="shared" si="171"/>
        <v>0</v>
      </c>
      <c r="Q410" s="202">
        <v>0</v>
      </c>
      <c r="R410" s="202">
        <f t="shared" si="172"/>
        <v>0</v>
      </c>
      <c r="S410" s="202">
        <v>0</v>
      </c>
      <c r="T410" s="203">
        <f t="shared" si="173"/>
        <v>0</v>
      </c>
      <c r="U410" s="35"/>
      <c r="V410" s="35"/>
      <c r="W410" s="35"/>
      <c r="X410" s="35"/>
      <c r="Y410" s="35"/>
      <c r="Z410" s="35"/>
      <c r="AA410" s="35"/>
      <c r="AB410" s="35"/>
      <c r="AC410" s="35"/>
      <c r="AD410" s="35"/>
      <c r="AE410" s="35"/>
      <c r="AR410" s="204" t="s">
        <v>212</v>
      </c>
      <c r="AT410" s="204" t="s">
        <v>208</v>
      </c>
      <c r="AU410" s="204" t="s">
        <v>82</v>
      </c>
      <c r="AY410" s="18" t="s">
        <v>206</v>
      </c>
      <c r="BE410" s="205">
        <f t="shared" si="174"/>
        <v>0</v>
      </c>
      <c r="BF410" s="205">
        <f t="shared" si="175"/>
        <v>0</v>
      </c>
      <c r="BG410" s="205">
        <f t="shared" si="176"/>
        <v>0</v>
      </c>
      <c r="BH410" s="205">
        <f t="shared" si="177"/>
        <v>0</v>
      </c>
      <c r="BI410" s="205">
        <f t="shared" si="178"/>
        <v>0</v>
      </c>
      <c r="BJ410" s="18" t="s">
        <v>80</v>
      </c>
      <c r="BK410" s="205">
        <f t="shared" si="179"/>
        <v>0</v>
      </c>
      <c r="BL410" s="18" t="s">
        <v>212</v>
      </c>
      <c r="BM410" s="204" t="s">
        <v>4272</v>
      </c>
    </row>
    <row r="411" spans="1:65" s="2" customFormat="1" ht="16.5" customHeight="1">
      <c r="A411" s="35"/>
      <c r="B411" s="36"/>
      <c r="C411" s="193" t="s">
        <v>72</v>
      </c>
      <c r="D411" s="193" t="s">
        <v>208</v>
      </c>
      <c r="E411" s="194" t="s">
        <v>7178</v>
      </c>
      <c r="F411" s="195" t="s">
        <v>7179</v>
      </c>
      <c r="G411" s="196" t="s">
        <v>220</v>
      </c>
      <c r="H411" s="197">
        <v>196</v>
      </c>
      <c r="I411" s="198"/>
      <c r="J411" s="199">
        <f t="shared" si="170"/>
        <v>0</v>
      </c>
      <c r="K411" s="195" t="s">
        <v>19</v>
      </c>
      <c r="L411" s="40"/>
      <c r="M411" s="200" t="s">
        <v>19</v>
      </c>
      <c r="N411" s="201" t="s">
        <v>43</v>
      </c>
      <c r="O411" s="65"/>
      <c r="P411" s="202">
        <f t="shared" si="171"/>
        <v>0</v>
      </c>
      <c r="Q411" s="202">
        <v>0</v>
      </c>
      <c r="R411" s="202">
        <f t="shared" si="172"/>
        <v>0</v>
      </c>
      <c r="S411" s="202">
        <v>0</v>
      </c>
      <c r="T411" s="203">
        <f t="shared" si="173"/>
        <v>0</v>
      </c>
      <c r="U411" s="35"/>
      <c r="V411" s="35"/>
      <c r="W411" s="35"/>
      <c r="X411" s="35"/>
      <c r="Y411" s="35"/>
      <c r="Z411" s="35"/>
      <c r="AA411" s="35"/>
      <c r="AB411" s="35"/>
      <c r="AC411" s="35"/>
      <c r="AD411" s="35"/>
      <c r="AE411" s="35"/>
      <c r="AR411" s="204" t="s">
        <v>212</v>
      </c>
      <c r="AT411" s="204" t="s">
        <v>208</v>
      </c>
      <c r="AU411" s="204" t="s">
        <v>82</v>
      </c>
      <c r="AY411" s="18" t="s">
        <v>206</v>
      </c>
      <c r="BE411" s="205">
        <f t="shared" si="174"/>
        <v>0</v>
      </c>
      <c r="BF411" s="205">
        <f t="shared" si="175"/>
        <v>0</v>
      </c>
      <c r="BG411" s="205">
        <f t="shared" si="176"/>
        <v>0</v>
      </c>
      <c r="BH411" s="205">
        <f t="shared" si="177"/>
        <v>0</v>
      </c>
      <c r="BI411" s="205">
        <f t="shared" si="178"/>
        <v>0</v>
      </c>
      <c r="BJ411" s="18" t="s">
        <v>80</v>
      </c>
      <c r="BK411" s="205">
        <f t="shared" si="179"/>
        <v>0</v>
      </c>
      <c r="BL411" s="18" t="s">
        <v>212</v>
      </c>
      <c r="BM411" s="204" t="s">
        <v>4284</v>
      </c>
    </row>
    <row r="412" spans="1:65" s="2" customFormat="1" ht="16.5" customHeight="1">
      <c r="A412" s="35"/>
      <c r="B412" s="36"/>
      <c r="C412" s="193" t="s">
        <v>72</v>
      </c>
      <c r="D412" s="193" t="s">
        <v>208</v>
      </c>
      <c r="E412" s="194" t="s">
        <v>7310</v>
      </c>
      <c r="F412" s="195" t="s">
        <v>7311</v>
      </c>
      <c r="G412" s="196" t="s">
        <v>220</v>
      </c>
      <c r="H412" s="197">
        <v>60</v>
      </c>
      <c r="I412" s="198"/>
      <c r="J412" s="199">
        <f t="shared" si="170"/>
        <v>0</v>
      </c>
      <c r="K412" s="195" t="s">
        <v>19</v>
      </c>
      <c r="L412" s="40"/>
      <c r="M412" s="200" t="s">
        <v>19</v>
      </c>
      <c r="N412" s="201" t="s">
        <v>43</v>
      </c>
      <c r="O412" s="65"/>
      <c r="P412" s="202">
        <f t="shared" si="171"/>
        <v>0</v>
      </c>
      <c r="Q412" s="202">
        <v>0</v>
      </c>
      <c r="R412" s="202">
        <f t="shared" si="172"/>
        <v>0</v>
      </c>
      <c r="S412" s="202">
        <v>0</v>
      </c>
      <c r="T412" s="203">
        <f t="shared" si="173"/>
        <v>0</v>
      </c>
      <c r="U412" s="35"/>
      <c r="V412" s="35"/>
      <c r="W412" s="35"/>
      <c r="X412" s="35"/>
      <c r="Y412" s="35"/>
      <c r="Z412" s="35"/>
      <c r="AA412" s="35"/>
      <c r="AB412" s="35"/>
      <c r="AC412" s="35"/>
      <c r="AD412" s="35"/>
      <c r="AE412" s="35"/>
      <c r="AR412" s="204" t="s">
        <v>212</v>
      </c>
      <c r="AT412" s="204" t="s">
        <v>208</v>
      </c>
      <c r="AU412" s="204" t="s">
        <v>82</v>
      </c>
      <c r="AY412" s="18" t="s">
        <v>206</v>
      </c>
      <c r="BE412" s="205">
        <f t="shared" si="174"/>
        <v>0</v>
      </c>
      <c r="BF412" s="205">
        <f t="shared" si="175"/>
        <v>0</v>
      </c>
      <c r="BG412" s="205">
        <f t="shared" si="176"/>
        <v>0</v>
      </c>
      <c r="BH412" s="205">
        <f t="shared" si="177"/>
        <v>0</v>
      </c>
      <c r="BI412" s="205">
        <f t="shared" si="178"/>
        <v>0</v>
      </c>
      <c r="BJ412" s="18" t="s">
        <v>80</v>
      </c>
      <c r="BK412" s="205">
        <f t="shared" si="179"/>
        <v>0</v>
      </c>
      <c r="BL412" s="18" t="s">
        <v>212</v>
      </c>
      <c r="BM412" s="204" t="s">
        <v>4293</v>
      </c>
    </row>
    <row r="413" spans="1:65" s="2" customFormat="1" ht="16.5" customHeight="1">
      <c r="A413" s="35"/>
      <c r="B413" s="36"/>
      <c r="C413" s="193" t="s">
        <v>72</v>
      </c>
      <c r="D413" s="193" t="s">
        <v>208</v>
      </c>
      <c r="E413" s="194" t="s">
        <v>7486</v>
      </c>
      <c r="F413" s="195" t="s">
        <v>7487</v>
      </c>
      <c r="G413" s="196" t="s">
        <v>862</v>
      </c>
      <c r="H413" s="197">
        <v>1</v>
      </c>
      <c r="I413" s="198"/>
      <c r="J413" s="199">
        <f t="shared" si="170"/>
        <v>0</v>
      </c>
      <c r="K413" s="195" t="s">
        <v>19</v>
      </c>
      <c r="L413" s="40"/>
      <c r="M413" s="200" t="s">
        <v>19</v>
      </c>
      <c r="N413" s="201" t="s">
        <v>43</v>
      </c>
      <c r="O413" s="65"/>
      <c r="P413" s="202">
        <f t="shared" si="171"/>
        <v>0</v>
      </c>
      <c r="Q413" s="202">
        <v>0</v>
      </c>
      <c r="R413" s="202">
        <f t="shared" si="172"/>
        <v>0</v>
      </c>
      <c r="S413" s="202">
        <v>0</v>
      </c>
      <c r="T413" s="203">
        <f t="shared" si="173"/>
        <v>0</v>
      </c>
      <c r="U413" s="35"/>
      <c r="V413" s="35"/>
      <c r="W413" s="35"/>
      <c r="X413" s="35"/>
      <c r="Y413" s="35"/>
      <c r="Z413" s="35"/>
      <c r="AA413" s="35"/>
      <c r="AB413" s="35"/>
      <c r="AC413" s="35"/>
      <c r="AD413" s="35"/>
      <c r="AE413" s="35"/>
      <c r="AR413" s="204" t="s">
        <v>212</v>
      </c>
      <c r="AT413" s="204" t="s">
        <v>208</v>
      </c>
      <c r="AU413" s="204" t="s">
        <v>82</v>
      </c>
      <c r="AY413" s="18" t="s">
        <v>206</v>
      </c>
      <c r="BE413" s="205">
        <f t="shared" si="174"/>
        <v>0</v>
      </c>
      <c r="BF413" s="205">
        <f t="shared" si="175"/>
        <v>0</v>
      </c>
      <c r="BG413" s="205">
        <f t="shared" si="176"/>
        <v>0</v>
      </c>
      <c r="BH413" s="205">
        <f t="shared" si="177"/>
        <v>0</v>
      </c>
      <c r="BI413" s="205">
        <f t="shared" si="178"/>
        <v>0</v>
      </c>
      <c r="BJ413" s="18" t="s">
        <v>80</v>
      </c>
      <c r="BK413" s="205">
        <f t="shared" si="179"/>
        <v>0</v>
      </c>
      <c r="BL413" s="18" t="s">
        <v>212</v>
      </c>
      <c r="BM413" s="204" t="s">
        <v>4303</v>
      </c>
    </row>
    <row r="414" spans="1:65" s="2" customFormat="1" ht="16.5" customHeight="1">
      <c r="A414" s="35"/>
      <c r="B414" s="36"/>
      <c r="C414" s="193" t="s">
        <v>72</v>
      </c>
      <c r="D414" s="193" t="s">
        <v>208</v>
      </c>
      <c r="E414" s="194" t="s">
        <v>7488</v>
      </c>
      <c r="F414" s="195" t="s">
        <v>7489</v>
      </c>
      <c r="G414" s="196" t="s">
        <v>862</v>
      </c>
      <c r="H414" s="197">
        <v>1</v>
      </c>
      <c r="I414" s="198"/>
      <c r="J414" s="199">
        <f t="shared" si="170"/>
        <v>0</v>
      </c>
      <c r="K414" s="195" t="s">
        <v>19</v>
      </c>
      <c r="L414" s="40"/>
      <c r="M414" s="200" t="s">
        <v>19</v>
      </c>
      <c r="N414" s="201" t="s">
        <v>43</v>
      </c>
      <c r="O414" s="65"/>
      <c r="P414" s="202">
        <f t="shared" si="171"/>
        <v>0</v>
      </c>
      <c r="Q414" s="202">
        <v>0</v>
      </c>
      <c r="R414" s="202">
        <f t="shared" si="172"/>
        <v>0</v>
      </c>
      <c r="S414" s="202">
        <v>0</v>
      </c>
      <c r="T414" s="203">
        <f t="shared" si="173"/>
        <v>0</v>
      </c>
      <c r="U414" s="35"/>
      <c r="V414" s="35"/>
      <c r="W414" s="35"/>
      <c r="X414" s="35"/>
      <c r="Y414" s="35"/>
      <c r="Z414" s="35"/>
      <c r="AA414" s="35"/>
      <c r="AB414" s="35"/>
      <c r="AC414" s="35"/>
      <c r="AD414" s="35"/>
      <c r="AE414" s="35"/>
      <c r="AR414" s="204" t="s">
        <v>212</v>
      </c>
      <c r="AT414" s="204" t="s">
        <v>208</v>
      </c>
      <c r="AU414" s="204" t="s">
        <v>82</v>
      </c>
      <c r="AY414" s="18" t="s">
        <v>206</v>
      </c>
      <c r="BE414" s="205">
        <f t="shared" si="174"/>
        <v>0</v>
      </c>
      <c r="BF414" s="205">
        <f t="shared" si="175"/>
        <v>0</v>
      </c>
      <c r="BG414" s="205">
        <f t="shared" si="176"/>
        <v>0</v>
      </c>
      <c r="BH414" s="205">
        <f t="shared" si="177"/>
        <v>0</v>
      </c>
      <c r="BI414" s="205">
        <f t="shared" si="178"/>
        <v>0</v>
      </c>
      <c r="BJ414" s="18" t="s">
        <v>80</v>
      </c>
      <c r="BK414" s="205">
        <f t="shared" si="179"/>
        <v>0</v>
      </c>
      <c r="BL414" s="18" t="s">
        <v>212</v>
      </c>
      <c r="BM414" s="204" t="s">
        <v>4312</v>
      </c>
    </row>
    <row r="415" spans="1:65" s="2" customFormat="1" ht="16.5" customHeight="1">
      <c r="A415" s="35"/>
      <c r="B415" s="36"/>
      <c r="C415" s="193" t="s">
        <v>72</v>
      </c>
      <c r="D415" s="193" t="s">
        <v>208</v>
      </c>
      <c r="E415" s="194" t="s">
        <v>7490</v>
      </c>
      <c r="F415" s="195" t="s">
        <v>7491</v>
      </c>
      <c r="G415" s="196" t="s">
        <v>862</v>
      </c>
      <c r="H415" s="197">
        <v>1</v>
      </c>
      <c r="I415" s="198"/>
      <c r="J415" s="199">
        <f t="shared" si="170"/>
        <v>0</v>
      </c>
      <c r="K415" s="195" t="s">
        <v>19</v>
      </c>
      <c r="L415" s="40"/>
      <c r="M415" s="200" t="s">
        <v>19</v>
      </c>
      <c r="N415" s="201" t="s">
        <v>43</v>
      </c>
      <c r="O415" s="65"/>
      <c r="P415" s="202">
        <f t="shared" si="171"/>
        <v>0</v>
      </c>
      <c r="Q415" s="202">
        <v>0</v>
      </c>
      <c r="R415" s="202">
        <f t="shared" si="172"/>
        <v>0</v>
      </c>
      <c r="S415" s="202">
        <v>0</v>
      </c>
      <c r="T415" s="203">
        <f t="shared" si="173"/>
        <v>0</v>
      </c>
      <c r="U415" s="35"/>
      <c r="V415" s="35"/>
      <c r="W415" s="35"/>
      <c r="X415" s="35"/>
      <c r="Y415" s="35"/>
      <c r="Z415" s="35"/>
      <c r="AA415" s="35"/>
      <c r="AB415" s="35"/>
      <c r="AC415" s="35"/>
      <c r="AD415" s="35"/>
      <c r="AE415" s="35"/>
      <c r="AR415" s="204" t="s">
        <v>212</v>
      </c>
      <c r="AT415" s="204" t="s">
        <v>208</v>
      </c>
      <c r="AU415" s="204" t="s">
        <v>82</v>
      </c>
      <c r="AY415" s="18" t="s">
        <v>206</v>
      </c>
      <c r="BE415" s="205">
        <f t="shared" si="174"/>
        <v>0</v>
      </c>
      <c r="BF415" s="205">
        <f t="shared" si="175"/>
        <v>0</v>
      </c>
      <c r="BG415" s="205">
        <f t="shared" si="176"/>
        <v>0</v>
      </c>
      <c r="BH415" s="205">
        <f t="shared" si="177"/>
        <v>0</v>
      </c>
      <c r="BI415" s="205">
        <f t="shared" si="178"/>
        <v>0</v>
      </c>
      <c r="BJ415" s="18" t="s">
        <v>80</v>
      </c>
      <c r="BK415" s="205">
        <f t="shared" si="179"/>
        <v>0</v>
      </c>
      <c r="BL415" s="18" t="s">
        <v>212</v>
      </c>
      <c r="BM415" s="204" t="s">
        <v>4321</v>
      </c>
    </row>
    <row r="416" spans="1:65" s="2" customFormat="1" ht="16.5" customHeight="1">
      <c r="A416" s="35"/>
      <c r="B416" s="36"/>
      <c r="C416" s="193" t="s">
        <v>72</v>
      </c>
      <c r="D416" s="193" t="s">
        <v>208</v>
      </c>
      <c r="E416" s="194" t="s">
        <v>7492</v>
      </c>
      <c r="F416" s="195" t="s">
        <v>7493</v>
      </c>
      <c r="G416" s="196" t="s">
        <v>862</v>
      </c>
      <c r="H416" s="197">
        <v>1</v>
      </c>
      <c r="I416" s="198"/>
      <c r="J416" s="199">
        <f t="shared" si="170"/>
        <v>0</v>
      </c>
      <c r="K416" s="195" t="s">
        <v>19</v>
      </c>
      <c r="L416" s="40"/>
      <c r="M416" s="200" t="s">
        <v>19</v>
      </c>
      <c r="N416" s="201" t="s">
        <v>43</v>
      </c>
      <c r="O416" s="65"/>
      <c r="P416" s="202">
        <f t="shared" si="171"/>
        <v>0</v>
      </c>
      <c r="Q416" s="202">
        <v>0</v>
      </c>
      <c r="R416" s="202">
        <f t="shared" si="172"/>
        <v>0</v>
      </c>
      <c r="S416" s="202">
        <v>0</v>
      </c>
      <c r="T416" s="203">
        <f t="shared" si="173"/>
        <v>0</v>
      </c>
      <c r="U416" s="35"/>
      <c r="V416" s="35"/>
      <c r="W416" s="35"/>
      <c r="X416" s="35"/>
      <c r="Y416" s="35"/>
      <c r="Z416" s="35"/>
      <c r="AA416" s="35"/>
      <c r="AB416" s="35"/>
      <c r="AC416" s="35"/>
      <c r="AD416" s="35"/>
      <c r="AE416" s="35"/>
      <c r="AR416" s="204" t="s">
        <v>212</v>
      </c>
      <c r="AT416" s="204" t="s">
        <v>208</v>
      </c>
      <c r="AU416" s="204" t="s">
        <v>82</v>
      </c>
      <c r="AY416" s="18" t="s">
        <v>206</v>
      </c>
      <c r="BE416" s="205">
        <f t="shared" si="174"/>
        <v>0</v>
      </c>
      <c r="BF416" s="205">
        <f t="shared" si="175"/>
        <v>0</v>
      </c>
      <c r="BG416" s="205">
        <f t="shared" si="176"/>
        <v>0</v>
      </c>
      <c r="BH416" s="205">
        <f t="shared" si="177"/>
        <v>0</v>
      </c>
      <c r="BI416" s="205">
        <f t="shared" si="178"/>
        <v>0</v>
      </c>
      <c r="BJ416" s="18" t="s">
        <v>80</v>
      </c>
      <c r="BK416" s="205">
        <f t="shared" si="179"/>
        <v>0</v>
      </c>
      <c r="BL416" s="18" t="s">
        <v>212</v>
      </c>
      <c r="BM416" s="204" t="s">
        <v>4331</v>
      </c>
    </row>
    <row r="417" spans="1:65" s="2" customFormat="1" ht="16.5" customHeight="1">
      <c r="A417" s="35"/>
      <c r="B417" s="36"/>
      <c r="C417" s="193" t="s">
        <v>72</v>
      </c>
      <c r="D417" s="193" t="s">
        <v>208</v>
      </c>
      <c r="E417" s="194" t="s">
        <v>7494</v>
      </c>
      <c r="F417" s="195" t="s">
        <v>7495</v>
      </c>
      <c r="G417" s="196" t="s">
        <v>862</v>
      </c>
      <c r="H417" s="197">
        <v>1</v>
      </c>
      <c r="I417" s="198"/>
      <c r="J417" s="199">
        <f t="shared" si="170"/>
        <v>0</v>
      </c>
      <c r="K417" s="195" t="s">
        <v>19</v>
      </c>
      <c r="L417" s="40"/>
      <c r="M417" s="200" t="s">
        <v>19</v>
      </c>
      <c r="N417" s="201" t="s">
        <v>43</v>
      </c>
      <c r="O417" s="65"/>
      <c r="P417" s="202">
        <f t="shared" si="171"/>
        <v>0</v>
      </c>
      <c r="Q417" s="202">
        <v>0</v>
      </c>
      <c r="R417" s="202">
        <f t="shared" si="172"/>
        <v>0</v>
      </c>
      <c r="S417" s="202">
        <v>0</v>
      </c>
      <c r="T417" s="203">
        <f t="shared" si="173"/>
        <v>0</v>
      </c>
      <c r="U417" s="35"/>
      <c r="V417" s="35"/>
      <c r="W417" s="35"/>
      <c r="X417" s="35"/>
      <c r="Y417" s="35"/>
      <c r="Z417" s="35"/>
      <c r="AA417" s="35"/>
      <c r="AB417" s="35"/>
      <c r="AC417" s="35"/>
      <c r="AD417" s="35"/>
      <c r="AE417" s="35"/>
      <c r="AR417" s="204" t="s">
        <v>212</v>
      </c>
      <c r="AT417" s="204" t="s">
        <v>208</v>
      </c>
      <c r="AU417" s="204" t="s">
        <v>82</v>
      </c>
      <c r="AY417" s="18" t="s">
        <v>206</v>
      </c>
      <c r="BE417" s="205">
        <f t="shared" si="174"/>
        <v>0</v>
      </c>
      <c r="BF417" s="205">
        <f t="shared" si="175"/>
        <v>0</v>
      </c>
      <c r="BG417" s="205">
        <f t="shared" si="176"/>
        <v>0</v>
      </c>
      <c r="BH417" s="205">
        <f t="shared" si="177"/>
        <v>0</v>
      </c>
      <c r="BI417" s="205">
        <f t="shared" si="178"/>
        <v>0</v>
      </c>
      <c r="BJ417" s="18" t="s">
        <v>80</v>
      </c>
      <c r="BK417" s="205">
        <f t="shared" si="179"/>
        <v>0</v>
      </c>
      <c r="BL417" s="18" t="s">
        <v>212</v>
      </c>
      <c r="BM417" s="204" t="s">
        <v>4341</v>
      </c>
    </row>
    <row r="418" spans="1:65" s="2" customFormat="1" ht="16.5" customHeight="1">
      <c r="A418" s="35"/>
      <c r="B418" s="36"/>
      <c r="C418" s="193" t="s">
        <v>72</v>
      </c>
      <c r="D418" s="193" t="s">
        <v>208</v>
      </c>
      <c r="E418" s="194" t="s">
        <v>7496</v>
      </c>
      <c r="F418" s="195" t="s">
        <v>7497</v>
      </c>
      <c r="G418" s="196" t="s">
        <v>862</v>
      </c>
      <c r="H418" s="197">
        <v>1</v>
      </c>
      <c r="I418" s="198"/>
      <c r="J418" s="199">
        <f t="shared" si="170"/>
        <v>0</v>
      </c>
      <c r="K418" s="195" t="s">
        <v>19</v>
      </c>
      <c r="L418" s="40"/>
      <c r="M418" s="200" t="s">
        <v>19</v>
      </c>
      <c r="N418" s="201" t="s">
        <v>43</v>
      </c>
      <c r="O418" s="65"/>
      <c r="P418" s="202">
        <f t="shared" si="171"/>
        <v>0</v>
      </c>
      <c r="Q418" s="202">
        <v>0</v>
      </c>
      <c r="R418" s="202">
        <f t="shared" si="172"/>
        <v>0</v>
      </c>
      <c r="S418" s="202">
        <v>0</v>
      </c>
      <c r="T418" s="203">
        <f t="shared" si="173"/>
        <v>0</v>
      </c>
      <c r="U418" s="35"/>
      <c r="V418" s="35"/>
      <c r="W418" s="35"/>
      <c r="X418" s="35"/>
      <c r="Y418" s="35"/>
      <c r="Z418" s="35"/>
      <c r="AA418" s="35"/>
      <c r="AB418" s="35"/>
      <c r="AC418" s="35"/>
      <c r="AD418" s="35"/>
      <c r="AE418" s="35"/>
      <c r="AR418" s="204" t="s">
        <v>212</v>
      </c>
      <c r="AT418" s="204" t="s">
        <v>208</v>
      </c>
      <c r="AU418" s="204" t="s">
        <v>82</v>
      </c>
      <c r="AY418" s="18" t="s">
        <v>206</v>
      </c>
      <c r="BE418" s="205">
        <f t="shared" si="174"/>
        <v>0</v>
      </c>
      <c r="BF418" s="205">
        <f t="shared" si="175"/>
        <v>0</v>
      </c>
      <c r="BG418" s="205">
        <f t="shared" si="176"/>
        <v>0</v>
      </c>
      <c r="BH418" s="205">
        <f t="shared" si="177"/>
        <v>0</v>
      </c>
      <c r="BI418" s="205">
        <f t="shared" si="178"/>
        <v>0</v>
      </c>
      <c r="BJ418" s="18" t="s">
        <v>80</v>
      </c>
      <c r="BK418" s="205">
        <f t="shared" si="179"/>
        <v>0</v>
      </c>
      <c r="BL418" s="18" t="s">
        <v>212</v>
      </c>
      <c r="BM418" s="204" t="s">
        <v>4350</v>
      </c>
    </row>
    <row r="419" spans="1:65" s="2" customFormat="1" ht="16.5" customHeight="1">
      <c r="A419" s="35"/>
      <c r="B419" s="36"/>
      <c r="C419" s="193" t="s">
        <v>72</v>
      </c>
      <c r="D419" s="193" t="s">
        <v>208</v>
      </c>
      <c r="E419" s="194" t="s">
        <v>7498</v>
      </c>
      <c r="F419" s="195" t="s">
        <v>7499</v>
      </c>
      <c r="G419" s="196" t="s">
        <v>862</v>
      </c>
      <c r="H419" s="197">
        <v>1</v>
      </c>
      <c r="I419" s="198"/>
      <c r="J419" s="199">
        <f t="shared" si="170"/>
        <v>0</v>
      </c>
      <c r="K419" s="195" t="s">
        <v>19</v>
      </c>
      <c r="L419" s="40"/>
      <c r="M419" s="200" t="s">
        <v>19</v>
      </c>
      <c r="N419" s="201" t="s">
        <v>43</v>
      </c>
      <c r="O419" s="65"/>
      <c r="P419" s="202">
        <f t="shared" si="171"/>
        <v>0</v>
      </c>
      <c r="Q419" s="202">
        <v>0</v>
      </c>
      <c r="R419" s="202">
        <f t="shared" si="172"/>
        <v>0</v>
      </c>
      <c r="S419" s="202">
        <v>0</v>
      </c>
      <c r="T419" s="203">
        <f t="shared" si="173"/>
        <v>0</v>
      </c>
      <c r="U419" s="35"/>
      <c r="V419" s="35"/>
      <c r="W419" s="35"/>
      <c r="X419" s="35"/>
      <c r="Y419" s="35"/>
      <c r="Z419" s="35"/>
      <c r="AA419" s="35"/>
      <c r="AB419" s="35"/>
      <c r="AC419" s="35"/>
      <c r="AD419" s="35"/>
      <c r="AE419" s="35"/>
      <c r="AR419" s="204" t="s">
        <v>212</v>
      </c>
      <c r="AT419" s="204" t="s">
        <v>208</v>
      </c>
      <c r="AU419" s="204" t="s">
        <v>82</v>
      </c>
      <c r="AY419" s="18" t="s">
        <v>206</v>
      </c>
      <c r="BE419" s="205">
        <f t="shared" si="174"/>
        <v>0</v>
      </c>
      <c r="BF419" s="205">
        <f t="shared" si="175"/>
        <v>0</v>
      </c>
      <c r="BG419" s="205">
        <f t="shared" si="176"/>
        <v>0</v>
      </c>
      <c r="BH419" s="205">
        <f t="shared" si="177"/>
        <v>0</v>
      </c>
      <c r="BI419" s="205">
        <f t="shared" si="178"/>
        <v>0</v>
      </c>
      <c r="BJ419" s="18" t="s">
        <v>80</v>
      </c>
      <c r="BK419" s="205">
        <f t="shared" si="179"/>
        <v>0</v>
      </c>
      <c r="BL419" s="18" t="s">
        <v>212</v>
      </c>
      <c r="BM419" s="204" t="s">
        <v>4358</v>
      </c>
    </row>
    <row r="420" spans="1:65" s="2" customFormat="1" ht="16.5" customHeight="1">
      <c r="A420" s="35"/>
      <c r="B420" s="36"/>
      <c r="C420" s="193" t="s">
        <v>72</v>
      </c>
      <c r="D420" s="193" t="s">
        <v>208</v>
      </c>
      <c r="E420" s="194" t="s">
        <v>7500</v>
      </c>
      <c r="F420" s="195" t="s">
        <v>7501</v>
      </c>
      <c r="G420" s="196" t="s">
        <v>862</v>
      </c>
      <c r="H420" s="197">
        <v>1</v>
      </c>
      <c r="I420" s="198"/>
      <c r="J420" s="199">
        <f t="shared" si="170"/>
        <v>0</v>
      </c>
      <c r="K420" s="195" t="s">
        <v>19</v>
      </c>
      <c r="L420" s="40"/>
      <c r="M420" s="200" t="s">
        <v>19</v>
      </c>
      <c r="N420" s="201" t="s">
        <v>43</v>
      </c>
      <c r="O420" s="65"/>
      <c r="P420" s="202">
        <f t="shared" si="171"/>
        <v>0</v>
      </c>
      <c r="Q420" s="202">
        <v>0</v>
      </c>
      <c r="R420" s="202">
        <f t="shared" si="172"/>
        <v>0</v>
      </c>
      <c r="S420" s="202">
        <v>0</v>
      </c>
      <c r="T420" s="203">
        <f t="shared" si="173"/>
        <v>0</v>
      </c>
      <c r="U420" s="35"/>
      <c r="V420" s="35"/>
      <c r="W420" s="35"/>
      <c r="X420" s="35"/>
      <c r="Y420" s="35"/>
      <c r="Z420" s="35"/>
      <c r="AA420" s="35"/>
      <c r="AB420" s="35"/>
      <c r="AC420" s="35"/>
      <c r="AD420" s="35"/>
      <c r="AE420" s="35"/>
      <c r="AR420" s="204" t="s">
        <v>212</v>
      </c>
      <c r="AT420" s="204" t="s">
        <v>208</v>
      </c>
      <c r="AU420" s="204" t="s">
        <v>82</v>
      </c>
      <c r="AY420" s="18" t="s">
        <v>206</v>
      </c>
      <c r="BE420" s="205">
        <f t="shared" si="174"/>
        <v>0</v>
      </c>
      <c r="BF420" s="205">
        <f t="shared" si="175"/>
        <v>0</v>
      </c>
      <c r="BG420" s="205">
        <f t="shared" si="176"/>
        <v>0</v>
      </c>
      <c r="BH420" s="205">
        <f t="shared" si="177"/>
        <v>0</v>
      </c>
      <c r="BI420" s="205">
        <f t="shared" si="178"/>
        <v>0</v>
      </c>
      <c r="BJ420" s="18" t="s">
        <v>80</v>
      </c>
      <c r="BK420" s="205">
        <f t="shared" si="179"/>
        <v>0</v>
      </c>
      <c r="BL420" s="18" t="s">
        <v>212</v>
      </c>
      <c r="BM420" s="204" t="s">
        <v>4367</v>
      </c>
    </row>
    <row r="421" spans="1:65" s="2" customFormat="1" ht="16.5" customHeight="1">
      <c r="A421" s="35"/>
      <c r="B421" s="36"/>
      <c r="C421" s="193" t="s">
        <v>72</v>
      </c>
      <c r="D421" s="193" t="s">
        <v>208</v>
      </c>
      <c r="E421" s="194" t="s">
        <v>7502</v>
      </c>
      <c r="F421" s="195" t="s">
        <v>7503</v>
      </c>
      <c r="G421" s="196" t="s">
        <v>862</v>
      </c>
      <c r="H421" s="197">
        <v>1</v>
      </c>
      <c r="I421" s="198"/>
      <c r="J421" s="199">
        <f t="shared" si="170"/>
        <v>0</v>
      </c>
      <c r="K421" s="195" t="s">
        <v>19</v>
      </c>
      <c r="L421" s="40"/>
      <c r="M421" s="200" t="s">
        <v>19</v>
      </c>
      <c r="N421" s="201" t="s">
        <v>43</v>
      </c>
      <c r="O421" s="65"/>
      <c r="P421" s="202">
        <f t="shared" si="171"/>
        <v>0</v>
      </c>
      <c r="Q421" s="202">
        <v>0</v>
      </c>
      <c r="R421" s="202">
        <f t="shared" si="172"/>
        <v>0</v>
      </c>
      <c r="S421" s="202">
        <v>0</v>
      </c>
      <c r="T421" s="203">
        <f t="shared" si="173"/>
        <v>0</v>
      </c>
      <c r="U421" s="35"/>
      <c r="V421" s="35"/>
      <c r="W421" s="35"/>
      <c r="X421" s="35"/>
      <c r="Y421" s="35"/>
      <c r="Z421" s="35"/>
      <c r="AA421" s="35"/>
      <c r="AB421" s="35"/>
      <c r="AC421" s="35"/>
      <c r="AD421" s="35"/>
      <c r="AE421" s="35"/>
      <c r="AR421" s="204" t="s">
        <v>212</v>
      </c>
      <c r="AT421" s="204" t="s">
        <v>208</v>
      </c>
      <c r="AU421" s="204" t="s">
        <v>82</v>
      </c>
      <c r="AY421" s="18" t="s">
        <v>206</v>
      </c>
      <c r="BE421" s="205">
        <f t="shared" si="174"/>
        <v>0</v>
      </c>
      <c r="BF421" s="205">
        <f t="shared" si="175"/>
        <v>0</v>
      </c>
      <c r="BG421" s="205">
        <f t="shared" si="176"/>
        <v>0</v>
      </c>
      <c r="BH421" s="205">
        <f t="shared" si="177"/>
        <v>0</v>
      </c>
      <c r="BI421" s="205">
        <f t="shared" si="178"/>
        <v>0</v>
      </c>
      <c r="BJ421" s="18" t="s">
        <v>80</v>
      </c>
      <c r="BK421" s="205">
        <f t="shared" si="179"/>
        <v>0</v>
      </c>
      <c r="BL421" s="18" t="s">
        <v>212</v>
      </c>
      <c r="BM421" s="204" t="s">
        <v>4375</v>
      </c>
    </row>
    <row r="422" spans="1:65" s="2" customFormat="1" ht="16.5" customHeight="1">
      <c r="A422" s="35"/>
      <c r="B422" s="36"/>
      <c r="C422" s="193" t="s">
        <v>72</v>
      </c>
      <c r="D422" s="193" t="s">
        <v>208</v>
      </c>
      <c r="E422" s="194" t="s">
        <v>7504</v>
      </c>
      <c r="F422" s="195" t="s">
        <v>7505</v>
      </c>
      <c r="G422" s="196" t="s">
        <v>862</v>
      </c>
      <c r="H422" s="197">
        <v>1</v>
      </c>
      <c r="I422" s="198"/>
      <c r="J422" s="199">
        <f t="shared" si="170"/>
        <v>0</v>
      </c>
      <c r="K422" s="195" t="s">
        <v>19</v>
      </c>
      <c r="L422" s="40"/>
      <c r="M422" s="200" t="s">
        <v>19</v>
      </c>
      <c r="N422" s="201" t="s">
        <v>43</v>
      </c>
      <c r="O422" s="65"/>
      <c r="P422" s="202">
        <f t="shared" si="171"/>
        <v>0</v>
      </c>
      <c r="Q422" s="202">
        <v>0</v>
      </c>
      <c r="R422" s="202">
        <f t="shared" si="172"/>
        <v>0</v>
      </c>
      <c r="S422" s="202">
        <v>0</v>
      </c>
      <c r="T422" s="203">
        <f t="shared" si="173"/>
        <v>0</v>
      </c>
      <c r="U422" s="35"/>
      <c r="V422" s="35"/>
      <c r="W422" s="35"/>
      <c r="X422" s="35"/>
      <c r="Y422" s="35"/>
      <c r="Z422" s="35"/>
      <c r="AA422" s="35"/>
      <c r="AB422" s="35"/>
      <c r="AC422" s="35"/>
      <c r="AD422" s="35"/>
      <c r="AE422" s="35"/>
      <c r="AR422" s="204" t="s">
        <v>212</v>
      </c>
      <c r="AT422" s="204" t="s">
        <v>208</v>
      </c>
      <c r="AU422" s="204" t="s">
        <v>82</v>
      </c>
      <c r="AY422" s="18" t="s">
        <v>206</v>
      </c>
      <c r="BE422" s="205">
        <f t="shared" si="174"/>
        <v>0</v>
      </c>
      <c r="BF422" s="205">
        <f t="shared" si="175"/>
        <v>0</v>
      </c>
      <c r="BG422" s="205">
        <f t="shared" si="176"/>
        <v>0</v>
      </c>
      <c r="BH422" s="205">
        <f t="shared" si="177"/>
        <v>0</v>
      </c>
      <c r="BI422" s="205">
        <f t="shared" si="178"/>
        <v>0</v>
      </c>
      <c r="BJ422" s="18" t="s">
        <v>80</v>
      </c>
      <c r="BK422" s="205">
        <f t="shared" si="179"/>
        <v>0</v>
      </c>
      <c r="BL422" s="18" t="s">
        <v>212</v>
      </c>
      <c r="BM422" s="204" t="s">
        <v>4383</v>
      </c>
    </row>
    <row r="423" spans="1:65" s="2" customFormat="1" ht="16.5" customHeight="1">
      <c r="A423" s="35"/>
      <c r="B423" s="36"/>
      <c r="C423" s="193" t="s">
        <v>72</v>
      </c>
      <c r="D423" s="193" t="s">
        <v>208</v>
      </c>
      <c r="E423" s="194" t="s">
        <v>7506</v>
      </c>
      <c r="F423" s="195" t="s">
        <v>7507</v>
      </c>
      <c r="G423" s="196" t="s">
        <v>862</v>
      </c>
      <c r="H423" s="197">
        <v>1</v>
      </c>
      <c r="I423" s="198"/>
      <c r="J423" s="199">
        <f t="shared" si="170"/>
        <v>0</v>
      </c>
      <c r="K423" s="195" t="s">
        <v>19</v>
      </c>
      <c r="L423" s="40"/>
      <c r="M423" s="200" t="s">
        <v>19</v>
      </c>
      <c r="N423" s="201" t="s">
        <v>43</v>
      </c>
      <c r="O423" s="65"/>
      <c r="P423" s="202">
        <f t="shared" si="171"/>
        <v>0</v>
      </c>
      <c r="Q423" s="202">
        <v>0</v>
      </c>
      <c r="R423" s="202">
        <f t="shared" si="172"/>
        <v>0</v>
      </c>
      <c r="S423" s="202">
        <v>0</v>
      </c>
      <c r="T423" s="203">
        <f t="shared" si="173"/>
        <v>0</v>
      </c>
      <c r="U423" s="35"/>
      <c r="V423" s="35"/>
      <c r="W423" s="35"/>
      <c r="X423" s="35"/>
      <c r="Y423" s="35"/>
      <c r="Z423" s="35"/>
      <c r="AA423" s="35"/>
      <c r="AB423" s="35"/>
      <c r="AC423" s="35"/>
      <c r="AD423" s="35"/>
      <c r="AE423" s="35"/>
      <c r="AR423" s="204" t="s">
        <v>212</v>
      </c>
      <c r="AT423" s="204" t="s">
        <v>208</v>
      </c>
      <c r="AU423" s="204" t="s">
        <v>82</v>
      </c>
      <c r="AY423" s="18" t="s">
        <v>206</v>
      </c>
      <c r="BE423" s="205">
        <f t="shared" si="174"/>
        <v>0</v>
      </c>
      <c r="BF423" s="205">
        <f t="shared" si="175"/>
        <v>0</v>
      </c>
      <c r="BG423" s="205">
        <f t="shared" si="176"/>
        <v>0</v>
      </c>
      <c r="BH423" s="205">
        <f t="shared" si="177"/>
        <v>0</v>
      </c>
      <c r="BI423" s="205">
        <f t="shared" si="178"/>
        <v>0</v>
      </c>
      <c r="BJ423" s="18" t="s">
        <v>80</v>
      </c>
      <c r="BK423" s="205">
        <f t="shared" si="179"/>
        <v>0</v>
      </c>
      <c r="BL423" s="18" t="s">
        <v>212</v>
      </c>
      <c r="BM423" s="204" t="s">
        <v>4391</v>
      </c>
    </row>
    <row r="424" spans="1:65" s="2" customFormat="1" ht="16.5" customHeight="1">
      <c r="A424" s="35"/>
      <c r="B424" s="36"/>
      <c r="C424" s="193" t="s">
        <v>72</v>
      </c>
      <c r="D424" s="193" t="s">
        <v>208</v>
      </c>
      <c r="E424" s="194" t="s">
        <v>7508</v>
      </c>
      <c r="F424" s="195" t="s">
        <v>7509</v>
      </c>
      <c r="G424" s="196" t="s">
        <v>862</v>
      </c>
      <c r="H424" s="197">
        <v>1</v>
      </c>
      <c r="I424" s="198"/>
      <c r="J424" s="199">
        <f t="shared" si="170"/>
        <v>0</v>
      </c>
      <c r="K424" s="195" t="s">
        <v>19</v>
      </c>
      <c r="L424" s="40"/>
      <c r="M424" s="200" t="s">
        <v>19</v>
      </c>
      <c r="N424" s="201" t="s">
        <v>43</v>
      </c>
      <c r="O424" s="65"/>
      <c r="P424" s="202">
        <f t="shared" si="171"/>
        <v>0</v>
      </c>
      <c r="Q424" s="202">
        <v>0</v>
      </c>
      <c r="R424" s="202">
        <f t="shared" si="172"/>
        <v>0</v>
      </c>
      <c r="S424" s="202">
        <v>0</v>
      </c>
      <c r="T424" s="203">
        <f t="shared" si="173"/>
        <v>0</v>
      </c>
      <c r="U424" s="35"/>
      <c r="V424" s="35"/>
      <c r="W424" s="35"/>
      <c r="X424" s="35"/>
      <c r="Y424" s="35"/>
      <c r="Z424" s="35"/>
      <c r="AA424" s="35"/>
      <c r="AB424" s="35"/>
      <c r="AC424" s="35"/>
      <c r="AD424" s="35"/>
      <c r="AE424" s="35"/>
      <c r="AR424" s="204" t="s">
        <v>212</v>
      </c>
      <c r="AT424" s="204" t="s">
        <v>208</v>
      </c>
      <c r="AU424" s="204" t="s">
        <v>82</v>
      </c>
      <c r="AY424" s="18" t="s">
        <v>206</v>
      </c>
      <c r="BE424" s="205">
        <f t="shared" si="174"/>
        <v>0</v>
      </c>
      <c r="BF424" s="205">
        <f t="shared" si="175"/>
        <v>0</v>
      </c>
      <c r="BG424" s="205">
        <f t="shared" si="176"/>
        <v>0</v>
      </c>
      <c r="BH424" s="205">
        <f t="shared" si="177"/>
        <v>0</v>
      </c>
      <c r="BI424" s="205">
        <f t="shared" si="178"/>
        <v>0</v>
      </c>
      <c r="BJ424" s="18" t="s">
        <v>80</v>
      </c>
      <c r="BK424" s="205">
        <f t="shared" si="179"/>
        <v>0</v>
      </c>
      <c r="BL424" s="18" t="s">
        <v>212</v>
      </c>
      <c r="BM424" s="204" t="s">
        <v>4400</v>
      </c>
    </row>
    <row r="425" spans="1:65" s="2" customFormat="1" ht="16.5" customHeight="1">
      <c r="A425" s="35"/>
      <c r="B425" s="36"/>
      <c r="C425" s="193" t="s">
        <v>72</v>
      </c>
      <c r="D425" s="193" t="s">
        <v>208</v>
      </c>
      <c r="E425" s="194" t="s">
        <v>7510</v>
      </c>
      <c r="F425" s="195" t="s">
        <v>7511</v>
      </c>
      <c r="G425" s="196" t="s">
        <v>862</v>
      </c>
      <c r="H425" s="197">
        <v>1</v>
      </c>
      <c r="I425" s="198"/>
      <c r="J425" s="199">
        <f t="shared" si="170"/>
        <v>0</v>
      </c>
      <c r="K425" s="195" t="s">
        <v>19</v>
      </c>
      <c r="L425" s="40"/>
      <c r="M425" s="200" t="s">
        <v>19</v>
      </c>
      <c r="N425" s="201" t="s">
        <v>43</v>
      </c>
      <c r="O425" s="65"/>
      <c r="P425" s="202">
        <f t="shared" si="171"/>
        <v>0</v>
      </c>
      <c r="Q425" s="202">
        <v>0</v>
      </c>
      <c r="R425" s="202">
        <f t="shared" si="172"/>
        <v>0</v>
      </c>
      <c r="S425" s="202">
        <v>0</v>
      </c>
      <c r="T425" s="203">
        <f t="shared" si="173"/>
        <v>0</v>
      </c>
      <c r="U425" s="35"/>
      <c r="V425" s="35"/>
      <c r="W425" s="35"/>
      <c r="X425" s="35"/>
      <c r="Y425" s="35"/>
      <c r="Z425" s="35"/>
      <c r="AA425" s="35"/>
      <c r="AB425" s="35"/>
      <c r="AC425" s="35"/>
      <c r="AD425" s="35"/>
      <c r="AE425" s="35"/>
      <c r="AR425" s="204" t="s">
        <v>212</v>
      </c>
      <c r="AT425" s="204" t="s">
        <v>208</v>
      </c>
      <c r="AU425" s="204" t="s">
        <v>82</v>
      </c>
      <c r="AY425" s="18" t="s">
        <v>206</v>
      </c>
      <c r="BE425" s="205">
        <f t="shared" si="174"/>
        <v>0</v>
      </c>
      <c r="BF425" s="205">
        <f t="shared" si="175"/>
        <v>0</v>
      </c>
      <c r="BG425" s="205">
        <f t="shared" si="176"/>
        <v>0</v>
      </c>
      <c r="BH425" s="205">
        <f t="shared" si="177"/>
        <v>0</v>
      </c>
      <c r="BI425" s="205">
        <f t="shared" si="178"/>
        <v>0</v>
      </c>
      <c r="BJ425" s="18" t="s">
        <v>80</v>
      </c>
      <c r="BK425" s="205">
        <f t="shared" si="179"/>
        <v>0</v>
      </c>
      <c r="BL425" s="18" t="s">
        <v>212</v>
      </c>
      <c r="BM425" s="204" t="s">
        <v>4408</v>
      </c>
    </row>
    <row r="426" spans="1:65" s="2" customFormat="1" ht="16.5" customHeight="1">
      <c r="A426" s="35"/>
      <c r="B426" s="36"/>
      <c r="C426" s="193" t="s">
        <v>72</v>
      </c>
      <c r="D426" s="193" t="s">
        <v>208</v>
      </c>
      <c r="E426" s="194" t="s">
        <v>7512</v>
      </c>
      <c r="F426" s="195" t="s">
        <v>7513</v>
      </c>
      <c r="G426" s="196" t="s">
        <v>862</v>
      </c>
      <c r="H426" s="197">
        <v>2</v>
      </c>
      <c r="I426" s="198"/>
      <c r="J426" s="199">
        <f t="shared" si="170"/>
        <v>0</v>
      </c>
      <c r="K426" s="195" t="s">
        <v>19</v>
      </c>
      <c r="L426" s="40"/>
      <c r="M426" s="200" t="s">
        <v>19</v>
      </c>
      <c r="N426" s="201" t="s">
        <v>43</v>
      </c>
      <c r="O426" s="65"/>
      <c r="P426" s="202">
        <f t="shared" si="171"/>
        <v>0</v>
      </c>
      <c r="Q426" s="202">
        <v>0</v>
      </c>
      <c r="R426" s="202">
        <f t="shared" si="172"/>
        <v>0</v>
      </c>
      <c r="S426" s="202">
        <v>0</v>
      </c>
      <c r="T426" s="203">
        <f t="shared" si="173"/>
        <v>0</v>
      </c>
      <c r="U426" s="35"/>
      <c r="V426" s="35"/>
      <c r="W426" s="35"/>
      <c r="X426" s="35"/>
      <c r="Y426" s="35"/>
      <c r="Z426" s="35"/>
      <c r="AA426" s="35"/>
      <c r="AB426" s="35"/>
      <c r="AC426" s="35"/>
      <c r="AD426" s="35"/>
      <c r="AE426" s="35"/>
      <c r="AR426" s="204" t="s">
        <v>212</v>
      </c>
      <c r="AT426" s="204" t="s">
        <v>208</v>
      </c>
      <c r="AU426" s="204" t="s">
        <v>82</v>
      </c>
      <c r="AY426" s="18" t="s">
        <v>206</v>
      </c>
      <c r="BE426" s="205">
        <f t="shared" si="174"/>
        <v>0</v>
      </c>
      <c r="BF426" s="205">
        <f t="shared" si="175"/>
        <v>0</v>
      </c>
      <c r="BG426" s="205">
        <f t="shared" si="176"/>
        <v>0</v>
      </c>
      <c r="BH426" s="205">
        <f t="shared" si="177"/>
        <v>0</v>
      </c>
      <c r="BI426" s="205">
        <f t="shared" si="178"/>
        <v>0</v>
      </c>
      <c r="BJ426" s="18" t="s">
        <v>80</v>
      </c>
      <c r="BK426" s="205">
        <f t="shared" si="179"/>
        <v>0</v>
      </c>
      <c r="BL426" s="18" t="s">
        <v>212</v>
      </c>
      <c r="BM426" s="204" t="s">
        <v>4416</v>
      </c>
    </row>
    <row r="427" spans="1:65" s="2" customFormat="1" ht="16.5" customHeight="1">
      <c r="A427" s="35"/>
      <c r="B427" s="36"/>
      <c r="C427" s="193" t="s">
        <v>72</v>
      </c>
      <c r="D427" s="193" t="s">
        <v>208</v>
      </c>
      <c r="E427" s="194" t="s">
        <v>7514</v>
      </c>
      <c r="F427" s="195" t="s">
        <v>7515</v>
      </c>
      <c r="G427" s="196" t="s">
        <v>862</v>
      </c>
      <c r="H427" s="197">
        <v>1</v>
      </c>
      <c r="I427" s="198"/>
      <c r="J427" s="199">
        <f t="shared" si="170"/>
        <v>0</v>
      </c>
      <c r="K427" s="195" t="s">
        <v>19</v>
      </c>
      <c r="L427" s="40"/>
      <c r="M427" s="200" t="s">
        <v>19</v>
      </c>
      <c r="N427" s="201" t="s">
        <v>43</v>
      </c>
      <c r="O427" s="65"/>
      <c r="P427" s="202">
        <f t="shared" si="171"/>
        <v>0</v>
      </c>
      <c r="Q427" s="202">
        <v>0</v>
      </c>
      <c r="R427" s="202">
        <f t="shared" si="172"/>
        <v>0</v>
      </c>
      <c r="S427" s="202">
        <v>0</v>
      </c>
      <c r="T427" s="203">
        <f t="shared" si="173"/>
        <v>0</v>
      </c>
      <c r="U427" s="35"/>
      <c r="V427" s="35"/>
      <c r="W427" s="35"/>
      <c r="X427" s="35"/>
      <c r="Y427" s="35"/>
      <c r="Z427" s="35"/>
      <c r="AA427" s="35"/>
      <c r="AB427" s="35"/>
      <c r="AC427" s="35"/>
      <c r="AD427" s="35"/>
      <c r="AE427" s="35"/>
      <c r="AR427" s="204" t="s">
        <v>212</v>
      </c>
      <c r="AT427" s="204" t="s">
        <v>208</v>
      </c>
      <c r="AU427" s="204" t="s">
        <v>82</v>
      </c>
      <c r="AY427" s="18" t="s">
        <v>206</v>
      </c>
      <c r="BE427" s="205">
        <f t="shared" si="174"/>
        <v>0</v>
      </c>
      <c r="BF427" s="205">
        <f t="shared" si="175"/>
        <v>0</v>
      </c>
      <c r="BG427" s="205">
        <f t="shared" si="176"/>
        <v>0</v>
      </c>
      <c r="BH427" s="205">
        <f t="shared" si="177"/>
        <v>0</v>
      </c>
      <c r="BI427" s="205">
        <f t="shared" si="178"/>
        <v>0</v>
      </c>
      <c r="BJ427" s="18" t="s">
        <v>80</v>
      </c>
      <c r="BK427" s="205">
        <f t="shared" si="179"/>
        <v>0</v>
      </c>
      <c r="BL427" s="18" t="s">
        <v>212</v>
      </c>
      <c r="BM427" s="204" t="s">
        <v>4426</v>
      </c>
    </row>
    <row r="428" spans="1:65" s="2" customFormat="1" ht="16.5" customHeight="1">
      <c r="A428" s="35"/>
      <c r="B428" s="36"/>
      <c r="C428" s="193" t="s">
        <v>72</v>
      </c>
      <c r="D428" s="193" t="s">
        <v>208</v>
      </c>
      <c r="E428" s="194" t="s">
        <v>7516</v>
      </c>
      <c r="F428" s="195" t="s">
        <v>7517</v>
      </c>
      <c r="G428" s="196" t="s">
        <v>862</v>
      </c>
      <c r="H428" s="197">
        <v>1</v>
      </c>
      <c r="I428" s="198"/>
      <c r="J428" s="199">
        <f t="shared" si="170"/>
        <v>0</v>
      </c>
      <c r="K428" s="195" t="s">
        <v>19</v>
      </c>
      <c r="L428" s="40"/>
      <c r="M428" s="200" t="s">
        <v>19</v>
      </c>
      <c r="N428" s="201" t="s">
        <v>43</v>
      </c>
      <c r="O428" s="65"/>
      <c r="P428" s="202">
        <f t="shared" si="171"/>
        <v>0</v>
      </c>
      <c r="Q428" s="202">
        <v>0</v>
      </c>
      <c r="R428" s="202">
        <f t="shared" si="172"/>
        <v>0</v>
      </c>
      <c r="S428" s="202">
        <v>0</v>
      </c>
      <c r="T428" s="203">
        <f t="shared" si="173"/>
        <v>0</v>
      </c>
      <c r="U428" s="35"/>
      <c r="V428" s="35"/>
      <c r="W428" s="35"/>
      <c r="X428" s="35"/>
      <c r="Y428" s="35"/>
      <c r="Z428" s="35"/>
      <c r="AA428" s="35"/>
      <c r="AB428" s="35"/>
      <c r="AC428" s="35"/>
      <c r="AD428" s="35"/>
      <c r="AE428" s="35"/>
      <c r="AR428" s="204" t="s">
        <v>212</v>
      </c>
      <c r="AT428" s="204" t="s">
        <v>208</v>
      </c>
      <c r="AU428" s="204" t="s">
        <v>82</v>
      </c>
      <c r="AY428" s="18" t="s">
        <v>206</v>
      </c>
      <c r="BE428" s="205">
        <f t="shared" si="174"/>
        <v>0</v>
      </c>
      <c r="BF428" s="205">
        <f t="shared" si="175"/>
        <v>0</v>
      </c>
      <c r="BG428" s="205">
        <f t="shared" si="176"/>
        <v>0</v>
      </c>
      <c r="BH428" s="205">
        <f t="shared" si="177"/>
        <v>0</v>
      </c>
      <c r="BI428" s="205">
        <f t="shared" si="178"/>
        <v>0</v>
      </c>
      <c r="BJ428" s="18" t="s">
        <v>80</v>
      </c>
      <c r="BK428" s="205">
        <f t="shared" si="179"/>
        <v>0</v>
      </c>
      <c r="BL428" s="18" t="s">
        <v>212</v>
      </c>
      <c r="BM428" s="204" t="s">
        <v>4434</v>
      </c>
    </row>
    <row r="429" spans="1:65" s="2" customFormat="1" ht="16.5" customHeight="1">
      <c r="A429" s="35"/>
      <c r="B429" s="36"/>
      <c r="C429" s="193" t="s">
        <v>72</v>
      </c>
      <c r="D429" s="193" t="s">
        <v>208</v>
      </c>
      <c r="E429" s="194" t="s">
        <v>7518</v>
      </c>
      <c r="F429" s="195" t="s">
        <v>7519</v>
      </c>
      <c r="G429" s="196" t="s">
        <v>862</v>
      </c>
      <c r="H429" s="197">
        <v>1</v>
      </c>
      <c r="I429" s="198"/>
      <c r="J429" s="199">
        <f t="shared" si="170"/>
        <v>0</v>
      </c>
      <c r="K429" s="195" t="s">
        <v>19</v>
      </c>
      <c r="L429" s="40"/>
      <c r="M429" s="200" t="s">
        <v>19</v>
      </c>
      <c r="N429" s="201" t="s">
        <v>43</v>
      </c>
      <c r="O429" s="65"/>
      <c r="P429" s="202">
        <f t="shared" si="171"/>
        <v>0</v>
      </c>
      <c r="Q429" s="202">
        <v>0</v>
      </c>
      <c r="R429" s="202">
        <f t="shared" si="172"/>
        <v>0</v>
      </c>
      <c r="S429" s="202">
        <v>0</v>
      </c>
      <c r="T429" s="203">
        <f t="shared" si="173"/>
        <v>0</v>
      </c>
      <c r="U429" s="35"/>
      <c r="V429" s="35"/>
      <c r="W429" s="35"/>
      <c r="X429" s="35"/>
      <c r="Y429" s="35"/>
      <c r="Z429" s="35"/>
      <c r="AA429" s="35"/>
      <c r="AB429" s="35"/>
      <c r="AC429" s="35"/>
      <c r="AD429" s="35"/>
      <c r="AE429" s="35"/>
      <c r="AR429" s="204" t="s">
        <v>212</v>
      </c>
      <c r="AT429" s="204" t="s">
        <v>208</v>
      </c>
      <c r="AU429" s="204" t="s">
        <v>82</v>
      </c>
      <c r="AY429" s="18" t="s">
        <v>206</v>
      </c>
      <c r="BE429" s="205">
        <f t="shared" si="174"/>
        <v>0</v>
      </c>
      <c r="BF429" s="205">
        <f t="shared" si="175"/>
        <v>0</v>
      </c>
      <c r="BG429" s="205">
        <f t="shared" si="176"/>
        <v>0</v>
      </c>
      <c r="BH429" s="205">
        <f t="shared" si="177"/>
        <v>0</v>
      </c>
      <c r="BI429" s="205">
        <f t="shared" si="178"/>
        <v>0</v>
      </c>
      <c r="BJ429" s="18" t="s">
        <v>80</v>
      </c>
      <c r="BK429" s="205">
        <f t="shared" si="179"/>
        <v>0</v>
      </c>
      <c r="BL429" s="18" t="s">
        <v>212</v>
      </c>
      <c r="BM429" s="204" t="s">
        <v>4443</v>
      </c>
    </row>
    <row r="430" spans="1:65" s="2" customFormat="1" ht="16.5" customHeight="1">
      <c r="A430" s="35"/>
      <c r="B430" s="36"/>
      <c r="C430" s="193" t="s">
        <v>72</v>
      </c>
      <c r="D430" s="193" t="s">
        <v>208</v>
      </c>
      <c r="E430" s="194" t="s">
        <v>7520</v>
      </c>
      <c r="F430" s="195" t="s">
        <v>7521</v>
      </c>
      <c r="G430" s="196" t="s">
        <v>862</v>
      </c>
      <c r="H430" s="197">
        <v>1</v>
      </c>
      <c r="I430" s="198"/>
      <c r="J430" s="199">
        <f t="shared" si="170"/>
        <v>0</v>
      </c>
      <c r="K430" s="195" t="s">
        <v>19</v>
      </c>
      <c r="L430" s="40"/>
      <c r="M430" s="200" t="s">
        <v>19</v>
      </c>
      <c r="N430" s="201" t="s">
        <v>43</v>
      </c>
      <c r="O430" s="65"/>
      <c r="P430" s="202">
        <f t="shared" si="171"/>
        <v>0</v>
      </c>
      <c r="Q430" s="202">
        <v>0</v>
      </c>
      <c r="R430" s="202">
        <f t="shared" si="172"/>
        <v>0</v>
      </c>
      <c r="S430" s="202">
        <v>0</v>
      </c>
      <c r="T430" s="203">
        <f t="shared" si="173"/>
        <v>0</v>
      </c>
      <c r="U430" s="35"/>
      <c r="V430" s="35"/>
      <c r="W430" s="35"/>
      <c r="X430" s="35"/>
      <c r="Y430" s="35"/>
      <c r="Z430" s="35"/>
      <c r="AA430" s="35"/>
      <c r="AB430" s="35"/>
      <c r="AC430" s="35"/>
      <c r="AD430" s="35"/>
      <c r="AE430" s="35"/>
      <c r="AR430" s="204" t="s">
        <v>212</v>
      </c>
      <c r="AT430" s="204" t="s">
        <v>208</v>
      </c>
      <c r="AU430" s="204" t="s">
        <v>82</v>
      </c>
      <c r="AY430" s="18" t="s">
        <v>206</v>
      </c>
      <c r="BE430" s="205">
        <f t="shared" si="174"/>
        <v>0</v>
      </c>
      <c r="BF430" s="205">
        <f t="shared" si="175"/>
        <v>0</v>
      </c>
      <c r="BG430" s="205">
        <f t="shared" si="176"/>
        <v>0</v>
      </c>
      <c r="BH430" s="205">
        <f t="shared" si="177"/>
        <v>0</v>
      </c>
      <c r="BI430" s="205">
        <f t="shared" si="178"/>
        <v>0</v>
      </c>
      <c r="BJ430" s="18" t="s">
        <v>80</v>
      </c>
      <c r="BK430" s="205">
        <f t="shared" si="179"/>
        <v>0</v>
      </c>
      <c r="BL430" s="18" t="s">
        <v>212</v>
      </c>
      <c r="BM430" s="204" t="s">
        <v>4451</v>
      </c>
    </row>
    <row r="431" spans="1:65" s="2" customFormat="1" ht="16.5" customHeight="1">
      <c r="A431" s="35"/>
      <c r="B431" s="36"/>
      <c r="C431" s="193" t="s">
        <v>72</v>
      </c>
      <c r="D431" s="193" t="s">
        <v>208</v>
      </c>
      <c r="E431" s="194" t="s">
        <v>7522</v>
      </c>
      <c r="F431" s="195" t="s">
        <v>7523</v>
      </c>
      <c r="G431" s="196" t="s">
        <v>862</v>
      </c>
      <c r="H431" s="197">
        <v>1</v>
      </c>
      <c r="I431" s="198"/>
      <c r="J431" s="199">
        <f t="shared" si="170"/>
        <v>0</v>
      </c>
      <c r="K431" s="195" t="s">
        <v>19</v>
      </c>
      <c r="L431" s="40"/>
      <c r="M431" s="200" t="s">
        <v>19</v>
      </c>
      <c r="N431" s="201" t="s">
        <v>43</v>
      </c>
      <c r="O431" s="65"/>
      <c r="P431" s="202">
        <f t="shared" si="171"/>
        <v>0</v>
      </c>
      <c r="Q431" s="202">
        <v>0</v>
      </c>
      <c r="R431" s="202">
        <f t="shared" si="172"/>
        <v>0</v>
      </c>
      <c r="S431" s="202">
        <v>0</v>
      </c>
      <c r="T431" s="203">
        <f t="shared" si="173"/>
        <v>0</v>
      </c>
      <c r="U431" s="35"/>
      <c r="V431" s="35"/>
      <c r="W431" s="35"/>
      <c r="X431" s="35"/>
      <c r="Y431" s="35"/>
      <c r="Z431" s="35"/>
      <c r="AA431" s="35"/>
      <c r="AB431" s="35"/>
      <c r="AC431" s="35"/>
      <c r="AD431" s="35"/>
      <c r="AE431" s="35"/>
      <c r="AR431" s="204" t="s">
        <v>212</v>
      </c>
      <c r="AT431" s="204" t="s">
        <v>208</v>
      </c>
      <c r="AU431" s="204" t="s">
        <v>82</v>
      </c>
      <c r="AY431" s="18" t="s">
        <v>206</v>
      </c>
      <c r="BE431" s="205">
        <f t="shared" si="174"/>
        <v>0</v>
      </c>
      <c r="BF431" s="205">
        <f t="shared" si="175"/>
        <v>0</v>
      </c>
      <c r="BG431" s="205">
        <f t="shared" si="176"/>
        <v>0</v>
      </c>
      <c r="BH431" s="205">
        <f t="shared" si="177"/>
        <v>0</v>
      </c>
      <c r="BI431" s="205">
        <f t="shared" si="178"/>
        <v>0</v>
      </c>
      <c r="BJ431" s="18" t="s">
        <v>80</v>
      </c>
      <c r="BK431" s="205">
        <f t="shared" si="179"/>
        <v>0</v>
      </c>
      <c r="BL431" s="18" t="s">
        <v>212</v>
      </c>
      <c r="BM431" s="204" t="s">
        <v>4461</v>
      </c>
    </row>
    <row r="432" spans="1:65" s="2" customFormat="1" ht="16.5" customHeight="1">
      <c r="A432" s="35"/>
      <c r="B432" s="36"/>
      <c r="C432" s="193" t="s">
        <v>72</v>
      </c>
      <c r="D432" s="193" t="s">
        <v>208</v>
      </c>
      <c r="E432" s="194" t="s">
        <v>7524</v>
      </c>
      <c r="F432" s="195" t="s">
        <v>7525</v>
      </c>
      <c r="G432" s="196" t="s">
        <v>325</v>
      </c>
      <c r="H432" s="197">
        <v>10518</v>
      </c>
      <c r="I432" s="198"/>
      <c r="J432" s="199">
        <f t="shared" si="170"/>
        <v>0</v>
      </c>
      <c r="K432" s="195" t="s">
        <v>19</v>
      </c>
      <c r="L432" s="40"/>
      <c r="M432" s="200" t="s">
        <v>19</v>
      </c>
      <c r="N432" s="201" t="s">
        <v>43</v>
      </c>
      <c r="O432" s="65"/>
      <c r="P432" s="202">
        <f t="shared" si="171"/>
        <v>0</v>
      </c>
      <c r="Q432" s="202">
        <v>0</v>
      </c>
      <c r="R432" s="202">
        <f t="shared" si="172"/>
        <v>0</v>
      </c>
      <c r="S432" s="202">
        <v>0</v>
      </c>
      <c r="T432" s="203">
        <f t="shared" si="173"/>
        <v>0</v>
      </c>
      <c r="U432" s="35"/>
      <c r="V432" s="35"/>
      <c r="W432" s="35"/>
      <c r="X432" s="35"/>
      <c r="Y432" s="35"/>
      <c r="Z432" s="35"/>
      <c r="AA432" s="35"/>
      <c r="AB432" s="35"/>
      <c r="AC432" s="35"/>
      <c r="AD432" s="35"/>
      <c r="AE432" s="35"/>
      <c r="AR432" s="204" t="s">
        <v>212</v>
      </c>
      <c r="AT432" s="204" t="s">
        <v>208</v>
      </c>
      <c r="AU432" s="204" t="s">
        <v>82</v>
      </c>
      <c r="AY432" s="18" t="s">
        <v>206</v>
      </c>
      <c r="BE432" s="205">
        <f t="shared" si="174"/>
        <v>0</v>
      </c>
      <c r="BF432" s="205">
        <f t="shared" si="175"/>
        <v>0</v>
      </c>
      <c r="BG432" s="205">
        <f t="shared" si="176"/>
        <v>0</v>
      </c>
      <c r="BH432" s="205">
        <f t="shared" si="177"/>
        <v>0</v>
      </c>
      <c r="BI432" s="205">
        <f t="shared" si="178"/>
        <v>0</v>
      </c>
      <c r="BJ432" s="18" t="s">
        <v>80</v>
      </c>
      <c r="BK432" s="205">
        <f t="shared" si="179"/>
        <v>0</v>
      </c>
      <c r="BL432" s="18" t="s">
        <v>212</v>
      </c>
      <c r="BM432" s="204" t="s">
        <v>4472</v>
      </c>
    </row>
    <row r="433" spans="1:65" s="12" customFormat="1" ht="22.9" customHeight="1">
      <c r="B433" s="177"/>
      <c r="C433" s="178"/>
      <c r="D433" s="179" t="s">
        <v>71</v>
      </c>
      <c r="E433" s="191" t="s">
        <v>7526</v>
      </c>
      <c r="F433" s="191" t="s">
        <v>7527</v>
      </c>
      <c r="G433" s="178"/>
      <c r="H433" s="178"/>
      <c r="I433" s="181"/>
      <c r="J433" s="192">
        <f>BK433</f>
        <v>0</v>
      </c>
      <c r="K433" s="178"/>
      <c r="L433" s="183"/>
      <c r="M433" s="184"/>
      <c r="N433" s="185"/>
      <c r="O433" s="185"/>
      <c r="P433" s="186">
        <f>P434+P455</f>
        <v>0</v>
      </c>
      <c r="Q433" s="185"/>
      <c r="R433" s="186">
        <f>R434+R455</f>
        <v>0</v>
      </c>
      <c r="S433" s="185"/>
      <c r="T433" s="187">
        <f>T434+T455</f>
        <v>0</v>
      </c>
      <c r="AR433" s="188" t="s">
        <v>80</v>
      </c>
      <c r="AT433" s="189" t="s">
        <v>71</v>
      </c>
      <c r="AU433" s="189" t="s">
        <v>80</v>
      </c>
      <c r="AY433" s="188" t="s">
        <v>206</v>
      </c>
      <c r="BK433" s="190">
        <f>BK434+BK455</f>
        <v>0</v>
      </c>
    </row>
    <row r="434" spans="1:65" s="12" customFormat="1" ht="20.85" customHeight="1">
      <c r="B434" s="177"/>
      <c r="C434" s="178"/>
      <c r="D434" s="179" t="s">
        <v>71</v>
      </c>
      <c r="E434" s="191" t="s">
        <v>7528</v>
      </c>
      <c r="F434" s="191" t="s">
        <v>7529</v>
      </c>
      <c r="G434" s="178"/>
      <c r="H434" s="178"/>
      <c r="I434" s="181"/>
      <c r="J434" s="192">
        <f>BK434</f>
        <v>0</v>
      </c>
      <c r="K434" s="178"/>
      <c r="L434" s="183"/>
      <c r="M434" s="184"/>
      <c r="N434" s="185"/>
      <c r="O434" s="185"/>
      <c r="P434" s="186">
        <f>SUM(P435:P454)</f>
        <v>0</v>
      </c>
      <c r="Q434" s="185"/>
      <c r="R434" s="186">
        <f>SUM(R435:R454)</f>
        <v>0</v>
      </c>
      <c r="S434" s="185"/>
      <c r="T434" s="187">
        <f>SUM(T435:T454)</f>
        <v>0</v>
      </c>
      <c r="AR434" s="188" t="s">
        <v>80</v>
      </c>
      <c r="AT434" s="189" t="s">
        <v>71</v>
      </c>
      <c r="AU434" s="189" t="s">
        <v>82</v>
      </c>
      <c r="AY434" s="188" t="s">
        <v>206</v>
      </c>
      <c r="BK434" s="190">
        <f>SUM(BK435:BK454)</f>
        <v>0</v>
      </c>
    </row>
    <row r="435" spans="1:65" s="2" customFormat="1" ht="16.5" customHeight="1">
      <c r="A435" s="35"/>
      <c r="B435" s="36"/>
      <c r="C435" s="193" t="s">
        <v>72</v>
      </c>
      <c r="D435" s="193" t="s">
        <v>208</v>
      </c>
      <c r="E435" s="194" t="s">
        <v>7530</v>
      </c>
      <c r="F435" s="195" t="s">
        <v>7531</v>
      </c>
      <c r="G435" s="196" t="s">
        <v>862</v>
      </c>
      <c r="H435" s="197">
        <v>1</v>
      </c>
      <c r="I435" s="198"/>
      <c r="J435" s="199">
        <f t="shared" ref="J435:J454" si="180">ROUND(I435*H435,2)</f>
        <v>0</v>
      </c>
      <c r="K435" s="195" t="s">
        <v>19</v>
      </c>
      <c r="L435" s="40"/>
      <c r="M435" s="200" t="s">
        <v>19</v>
      </c>
      <c r="N435" s="201" t="s">
        <v>43</v>
      </c>
      <c r="O435" s="65"/>
      <c r="P435" s="202">
        <f t="shared" ref="P435:P454" si="181">O435*H435</f>
        <v>0</v>
      </c>
      <c r="Q435" s="202">
        <v>0</v>
      </c>
      <c r="R435" s="202">
        <f t="shared" ref="R435:R454" si="182">Q435*H435</f>
        <v>0</v>
      </c>
      <c r="S435" s="202">
        <v>0</v>
      </c>
      <c r="T435" s="203">
        <f t="shared" ref="T435:T454" si="183">S435*H435</f>
        <v>0</v>
      </c>
      <c r="U435" s="35"/>
      <c r="V435" s="35"/>
      <c r="W435" s="35"/>
      <c r="X435" s="35"/>
      <c r="Y435" s="35"/>
      <c r="Z435" s="35"/>
      <c r="AA435" s="35"/>
      <c r="AB435" s="35"/>
      <c r="AC435" s="35"/>
      <c r="AD435" s="35"/>
      <c r="AE435" s="35"/>
      <c r="AR435" s="204" t="s">
        <v>212</v>
      </c>
      <c r="AT435" s="204" t="s">
        <v>208</v>
      </c>
      <c r="AU435" s="204" t="s">
        <v>217</v>
      </c>
      <c r="AY435" s="18" t="s">
        <v>206</v>
      </c>
      <c r="BE435" s="205">
        <f t="shared" ref="BE435:BE454" si="184">IF(N435="základní",J435,0)</f>
        <v>0</v>
      </c>
      <c r="BF435" s="205">
        <f t="shared" ref="BF435:BF454" si="185">IF(N435="snížená",J435,0)</f>
        <v>0</v>
      </c>
      <c r="BG435" s="205">
        <f t="shared" ref="BG435:BG454" si="186">IF(N435="zákl. přenesená",J435,0)</f>
        <v>0</v>
      </c>
      <c r="BH435" s="205">
        <f t="shared" ref="BH435:BH454" si="187">IF(N435="sníž. přenesená",J435,0)</f>
        <v>0</v>
      </c>
      <c r="BI435" s="205">
        <f t="shared" ref="BI435:BI454" si="188">IF(N435="nulová",J435,0)</f>
        <v>0</v>
      </c>
      <c r="BJ435" s="18" t="s">
        <v>80</v>
      </c>
      <c r="BK435" s="205">
        <f t="shared" ref="BK435:BK454" si="189">ROUND(I435*H435,2)</f>
        <v>0</v>
      </c>
      <c r="BL435" s="18" t="s">
        <v>212</v>
      </c>
      <c r="BM435" s="204" t="s">
        <v>4492</v>
      </c>
    </row>
    <row r="436" spans="1:65" s="2" customFormat="1" ht="16.5" customHeight="1">
      <c r="A436" s="35"/>
      <c r="B436" s="36"/>
      <c r="C436" s="193" t="s">
        <v>72</v>
      </c>
      <c r="D436" s="193" t="s">
        <v>208</v>
      </c>
      <c r="E436" s="194" t="s">
        <v>7193</v>
      </c>
      <c r="F436" s="195" t="s">
        <v>7194</v>
      </c>
      <c r="G436" s="196" t="s">
        <v>862</v>
      </c>
      <c r="H436" s="197">
        <v>1</v>
      </c>
      <c r="I436" s="198"/>
      <c r="J436" s="199">
        <f t="shared" si="180"/>
        <v>0</v>
      </c>
      <c r="K436" s="195" t="s">
        <v>19</v>
      </c>
      <c r="L436" s="40"/>
      <c r="M436" s="200" t="s">
        <v>19</v>
      </c>
      <c r="N436" s="201" t="s">
        <v>43</v>
      </c>
      <c r="O436" s="65"/>
      <c r="P436" s="202">
        <f t="shared" si="181"/>
        <v>0</v>
      </c>
      <c r="Q436" s="202">
        <v>0</v>
      </c>
      <c r="R436" s="202">
        <f t="shared" si="182"/>
        <v>0</v>
      </c>
      <c r="S436" s="202">
        <v>0</v>
      </c>
      <c r="T436" s="203">
        <f t="shared" si="183"/>
        <v>0</v>
      </c>
      <c r="U436" s="35"/>
      <c r="V436" s="35"/>
      <c r="W436" s="35"/>
      <c r="X436" s="35"/>
      <c r="Y436" s="35"/>
      <c r="Z436" s="35"/>
      <c r="AA436" s="35"/>
      <c r="AB436" s="35"/>
      <c r="AC436" s="35"/>
      <c r="AD436" s="35"/>
      <c r="AE436" s="35"/>
      <c r="AR436" s="204" t="s">
        <v>212</v>
      </c>
      <c r="AT436" s="204" t="s">
        <v>208</v>
      </c>
      <c r="AU436" s="204" t="s">
        <v>217</v>
      </c>
      <c r="AY436" s="18" t="s">
        <v>206</v>
      </c>
      <c r="BE436" s="205">
        <f t="shared" si="184"/>
        <v>0</v>
      </c>
      <c r="BF436" s="205">
        <f t="shared" si="185"/>
        <v>0</v>
      </c>
      <c r="BG436" s="205">
        <f t="shared" si="186"/>
        <v>0</v>
      </c>
      <c r="BH436" s="205">
        <f t="shared" si="187"/>
        <v>0</v>
      </c>
      <c r="BI436" s="205">
        <f t="shared" si="188"/>
        <v>0</v>
      </c>
      <c r="BJ436" s="18" t="s">
        <v>80</v>
      </c>
      <c r="BK436" s="205">
        <f t="shared" si="189"/>
        <v>0</v>
      </c>
      <c r="BL436" s="18" t="s">
        <v>212</v>
      </c>
      <c r="BM436" s="204" t="s">
        <v>4500</v>
      </c>
    </row>
    <row r="437" spans="1:65" s="2" customFormat="1" ht="16.5" customHeight="1">
      <c r="A437" s="35"/>
      <c r="B437" s="36"/>
      <c r="C437" s="193" t="s">
        <v>72</v>
      </c>
      <c r="D437" s="193" t="s">
        <v>208</v>
      </c>
      <c r="E437" s="194" t="s">
        <v>7195</v>
      </c>
      <c r="F437" s="195" t="s">
        <v>7196</v>
      </c>
      <c r="G437" s="196" t="s">
        <v>862</v>
      </c>
      <c r="H437" s="197">
        <v>2</v>
      </c>
      <c r="I437" s="198"/>
      <c r="J437" s="199">
        <f t="shared" si="180"/>
        <v>0</v>
      </c>
      <c r="K437" s="195" t="s">
        <v>19</v>
      </c>
      <c r="L437" s="40"/>
      <c r="M437" s="200" t="s">
        <v>19</v>
      </c>
      <c r="N437" s="201" t="s">
        <v>43</v>
      </c>
      <c r="O437" s="65"/>
      <c r="P437" s="202">
        <f t="shared" si="181"/>
        <v>0</v>
      </c>
      <c r="Q437" s="202">
        <v>0</v>
      </c>
      <c r="R437" s="202">
        <f t="shared" si="182"/>
        <v>0</v>
      </c>
      <c r="S437" s="202">
        <v>0</v>
      </c>
      <c r="T437" s="203">
        <f t="shared" si="183"/>
        <v>0</v>
      </c>
      <c r="U437" s="35"/>
      <c r="V437" s="35"/>
      <c r="W437" s="35"/>
      <c r="X437" s="35"/>
      <c r="Y437" s="35"/>
      <c r="Z437" s="35"/>
      <c r="AA437" s="35"/>
      <c r="AB437" s="35"/>
      <c r="AC437" s="35"/>
      <c r="AD437" s="35"/>
      <c r="AE437" s="35"/>
      <c r="AR437" s="204" t="s">
        <v>212</v>
      </c>
      <c r="AT437" s="204" t="s">
        <v>208</v>
      </c>
      <c r="AU437" s="204" t="s">
        <v>217</v>
      </c>
      <c r="AY437" s="18" t="s">
        <v>206</v>
      </c>
      <c r="BE437" s="205">
        <f t="shared" si="184"/>
        <v>0</v>
      </c>
      <c r="BF437" s="205">
        <f t="shared" si="185"/>
        <v>0</v>
      </c>
      <c r="BG437" s="205">
        <f t="shared" si="186"/>
        <v>0</v>
      </c>
      <c r="BH437" s="205">
        <f t="shared" si="187"/>
        <v>0</v>
      </c>
      <c r="BI437" s="205">
        <f t="shared" si="188"/>
        <v>0</v>
      </c>
      <c r="BJ437" s="18" t="s">
        <v>80</v>
      </c>
      <c r="BK437" s="205">
        <f t="shared" si="189"/>
        <v>0</v>
      </c>
      <c r="BL437" s="18" t="s">
        <v>212</v>
      </c>
      <c r="BM437" s="204" t="s">
        <v>4510</v>
      </c>
    </row>
    <row r="438" spans="1:65" s="2" customFormat="1" ht="16.5" customHeight="1">
      <c r="A438" s="35"/>
      <c r="B438" s="36"/>
      <c r="C438" s="193" t="s">
        <v>72</v>
      </c>
      <c r="D438" s="193" t="s">
        <v>208</v>
      </c>
      <c r="E438" s="194" t="s">
        <v>7532</v>
      </c>
      <c r="F438" s="195" t="s">
        <v>7533</v>
      </c>
      <c r="G438" s="196" t="s">
        <v>862</v>
      </c>
      <c r="H438" s="197">
        <v>1</v>
      </c>
      <c r="I438" s="198"/>
      <c r="J438" s="199">
        <f t="shared" si="180"/>
        <v>0</v>
      </c>
      <c r="K438" s="195" t="s">
        <v>19</v>
      </c>
      <c r="L438" s="40"/>
      <c r="M438" s="200" t="s">
        <v>19</v>
      </c>
      <c r="N438" s="201" t="s">
        <v>43</v>
      </c>
      <c r="O438" s="65"/>
      <c r="P438" s="202">
        <f t="shared" si="181"/>
        <v>0</v>
      </c>
      <c r="Q438" s="202">
        <v>0</v>
      </c>
      <c r="R438" s="202">
        <f t="shared" si="182"/>
        <v>0</v>
      </c>
      <c r="S438" s="202">
        <v>0</v>
      </c>
      <c r="T438" s="203">
        <f t="shared" si="183"/>
        <v>0</v>
      </c>
      <c r="U438" s="35"/>
      <c r="V438" s="35"/>
      <c r="W438" s="35"/>
      <c r="X438" s="35"/>
      <c r="Y438" s="35"/>
      <c r="Z438" s="35"/>
      <c r="AA438" s="35"/>
      <c r="AB438" s="35"/>
      <c r="AC438" s="35"/>
      <c r="AD438" s="35"/>
      <c r="AE438" s="35"/>
      <c r="AR438" s="204" t="s">
        <v>212</v>
      </c>
      <c r="AT438" s="204" t="s">
        <v>208</v>
      </c>
      <c r="AU438" s="204" t="s">
        <v>217</v>
      </c>
      <c r="AY438" s="18" t="s">
        <v>206</v>
      </c>
      <c r="BE438" s="205">
        <f t="shared" si="184"/>
        <v>0</v>
      </c>
      <c r="BF438" s="205">
        <f t="shared" si="185"/>
        <v>0</v>
      </c>
      <c r="BG438" s="205">
        <f t="shared" si="186"/>
        <v>0</v>
      </c>
      <c r="BH438" s="205">
        <f t="shared" si="187"/>
        <v>0</v>
      </c>
      <c r="BI438" s="205">
        <f t="shared" si="188"/>
        <v>0</v>
      </c>
      <c r="BJ438" s="18" t="s">
        <v>80</v>
      </c>
      <c r="BK438" s="205">
        <f t="shared" si="189"/>
        <v>0</v>
      </c>
      <c r="BL438" s="18" t="s">
        <v>212</v>
      </c>
      <c r="BM438" s="204" t="s">
        <v>4520</v>
      </c>
    </row>
    <row r="439" spans="1:65" s="2" customFormat="1" ht="16.5" customHeight="1">
      <c r="A439" s="35"/>
      <c r="B439" s="36"/>
      <c r="C439" s="193" t="s">
        <v>72</v>
      </c>
      <c r="D439" s="193" t="s">
        <v>208</v>
      </c>
      <c r="E439" s="194" t="s">
        <v>7534</v>
      </c>
      <c r="F439" s="195" t="s">
        <v>7535</v>
      </c>
      <c r="G439" s="196" t="s">
        <v>862</v>
      </c>
      <c r="H439" s="197">
        <v>1</v>
      </c>
      <c r="I439" s="198"/>
      <c r="J439" s="199">
        <f t="shared" si="180"/>
        <v>0</v>
      </c>
      <c r="K439" s="195" t="s">
        <v>19</v>
      </c>
      <c r="L439" s="40"/>
      <c r="M439" s="200" t="s">
        <v>19</v>
      </c>
      <c r="N439" s="201" t="s">
        <v>43</v>
      </c>
      <c r="O439" s="65"/>
      <c r="P439" s="202">
        <f t="shared" si="181"/>
        <v>0</v>
      </c>
      <c r="Q439" s="202">
        <v>0</v>
      </c>
      <c r="R439" s="202">
        <f t="shared" si="182"/>
        <v>0</v>
      </c>
      <c r="S439" s="202">
        <v>0</v>
      </c>
      <c r="T439" s="203">
        <f t="shared" si="183"/>
        <v>0</v>
      </c>
      <c r="U439" s="35"/>
      <c r="V439" s="35"/>
      <c r="W439" s="35"/>
      <c r="X439" s="35"/>
      <c r="Y439" s="35"/>
      <c r="Z439" s="35"/>
      <c r="AA439" s="35"/>
      <c r="AB439" s="35"/>
      <c r="AC439" s="35"/>
      <c r="AD439" s="35"/>
      <c r="AE439" s="35"/>
      <c r="AR439" s="204" t="s">
        <v>212</v>
      </c>
      <c r="AT439" s="204" t="s">
        <v>208</v>
      </c>
      <c r="AU439" s="204" t="s">
        <v>217</v>
      </c>
      <c r="AY439" s="18" t="s">
        <v>206</v>
      </c>
      <c r="BE439" s="205">
        <f t="shared" si="184"/>
        <v>0</v>
      </c>
      <c r="BF439" s="205">
        <f t="shared" si="185"/>
        <v>0</v>
      </c>
      <c r="BG439" s="205">
        <f t="shared" si="186"/>
        <v>0</v>
      </c>
      <c r="BH439" s="205">
        <f t="shared" si="187"/>
        <v>0</v>
      </c>
      <c r="BI439" s="205">
        <f t="shared" si="188"/>
        <v>0</v>
      </c>
      <c r="BJ439" s="18" t="s">
        <v>80</v>
      </c>
      <c r="BK439" s="205">
        <f t="shared" si="189"/>
        <v>0</v>
      </c>
      <c r="BL439" s="18" t="s">
        <v>212</v>
      </c>
      <c r="BM439" s="204" t="s">
        <v>4530</v>
      </c>
    </row>
    <row r="440" spans="1:65" s="2" customFormat="1" ht="16.5" customHeight="1">
      <c r="A440" s="35"/>
      <c r="B440" s="36"/>
      <c r="C440" s="193" t="s">
        <v>72</v>
      </c>
      <c r="D440" s="193" t="s">
        <v>208</v>
      </c>
      <c r="E440" s="194" t="s">
        <v>7536</v>
      </c>
      <c r="F440" s="195" t="s">
        <v>7537</v>
      </c>
      <c r="G440" s="196" t="s">
        <v>862</v>
      </c>
      <c r="H440" s="197">
        <v>3</v>
      </c>
      <c r="I440" s="198"/>
      <c r="J440" s="199">
        <f t="shared" si="180"/>
        <v>0</v>
      </c>
      <c r="K440" s="195" t="s">
        <v>19</v>
      </c>
      <c r="L440" s="40"/>
      <c r="M440" s="200" t="s">
        <v>19</v>
      </c>
      <c r="N440" s="201" t="s">
        <v>43</v>
      </c>
      <c r="O440" s="65"/>
      <c r="P440" s="202">
        <f t="shared" si="181"/>
        <v>0</v>
      </c>
      <c r="Q440" s="202">
        <v>0</v>
      </c>
      <c r="R440" s="202">
        <f t="shared" si="182"/>
        <v>0</v>
      </c>
      <c r="S440" s="202">
        <v>0</v>
      </c>
      <c r="T440" s="203">
        <f t="shared" si="183"/>
        <v>0</v>
      </c>
      <c r="U440" s="35"/>
      <c r="V440" s="35"/>
      <c r="W440" s="35"/>
      <c r="X440" s="35"/>
      <c r="Y440" s="35"/>
      <c r="Z440" s="35"/>
      <c r="AA440" s="35"/>
      <c r="AB440" s="35"/>
      <c r="AC440" s="35"/>
      <c r="AD440" s="35"/>
      <c r="AE440" s="35"/>
      <c r="AR440" s="204" t="s">
        <v>212</v>
      </c>
      <c r="AT440" s="204" t="s">
        <v>208</v>
      </c>
      <c r="AU440" s="204" t="s">
        <v>217</v>
      </c>
      <c r="AY440" s="18" t="s">
        <v>206</v>
      </c>
      <c r="BE440" s="205">
        <f t="shared" si="184"/>
        <v>0</v>
      </c>
      <c r="BF440" s="205">
        <f t="shared" si="185"/>
        <v>0</v>
      </c>
      <c r="BG440" s="205">
        <f t="shared" si="186"/>
        <v>0</v>
      </c>
      <c r="BH440" s="205">
        <f t="shared" si="187"/>
        <v>0</v>
      </c>
      <c r="BI440" s="205">
        <f t="shared" si="188"/>
        <v>0</v>
      </c>
      <c r="BJ440" s="18" t="s">
        <v>80</v>
      </c>
      <c r="BK440" s="205">
        <f t="shared" si="189"/>
        <v>0</v>
      </c>
      <c r="BL440" s="18" t="s">
        <v>212</v>
      </c>
      <c r="BM440" s="204" t="s">
        <v>4550</v>
      </c>
    </row>
    <row r="441" spans="1:65" s="2" customFormat="1" ht="16.5" customHeight="1">
      <c r="A441" s="35"/>
      <c r="B441" s="36"/>
      <c r="C441" s="193" t="s">
        <v>72</v>
      </c>
      <c r="D441" s="193" t="s">
        <v>208</v>
      </c>
      <c r="E441" s="194" t="s">
        <v>7538</v>
      </c>
      <c r="F441" s="195" t="s">
        <v>7539</v>
      </c>
      <c r="G441" s="196" t="s">
        <v>862</v>
      </c>
      <c r="H441" s="197">
        <v>1</v>
      </c>
      <c r="I441" s="198"/>
      <c r="J441" s="199">
        <f t="shared" si="180"/>
        <v>0</v>
      </c>
      <c r="K441" s="195" t="s">
        <v>19</v>
      </c>
      <c r="L441" s="40"/>
      <c r="M441" s="200" t="s">
        <v>19</v>
      </c>
      <c r="N441" s="201" t="s">
        <v>43</v>
      </c>
      <c r="O441" s="65"/>
      <c r="P441" s="202">
        <f t="shared" si="181"/>
        <v>0</v>
      </c>
      <c r="Q441" s="202">
        <v>0</v>
      </c>
      <c r="R441" s="202">
        <f t="shared" si="182"/>
        <v>0</v>
      </c>
      <c r="S441" s="202">
        <v>0</v>
      </c>
      <c r="T441" s="203">
        <f t="shared" si="183"/>
        <v>0</v>
      </c>
      <c r="U441" s="35"/>
      <c r="V441" s="35"/>
      <c r="W441" s="35"/>
      <c r="X441" s="35"/>
      <c r="Y441" s="35"/>
      <c r="Z441" s="35"/>
      <c r="AA441" s="35"/>
      <c r="AB441" s="35"/>
      <c r="AC441" s="35"/>
      <c r="AD441" s="35"/>
      <c r="AE441" s="35"/>
      <c r="AR441" s="204" t="s">
        <v>212</v>
      </c>
      <c r="AT441" s="204" t="s">
        <v>208</v>
      </c>
      <c r="AU441" s="204" t="s">
        <v>217</v>
      </c>
      <c r="AY441" s="18" t="s">
        <v>206</v>
      </c>
      <c r="BE441" s="205">
        <f t="shared" si="184"/>
        <v>0</v>
      </c>
      <c r="BF441" s="205">
        <f t="shared" si="185"/>
        <v>0</v>
      </c>
      <c r="BG441" s="205">
        <f t="shared" si="186"/>
        <v>0</v>
      </c>
      <c r="BH441" s="205">
        <f t="shared" si="187"/>
        <v>0</v>
      </c>
      <c r="BI441" s="205">
        <f t="shared" si="188"/>
        <v>0</v>
      </c>
      <c r="BJ441" s="18" t="s">
        <v>80</v>
      </c>
      <c r="BK441" s="205">
        <f t="shared" si="189"/>
        <v>0</v>
      </c>
      <c r="BL441" s="18" t="s">
        <v>212</v>
      </c>
      <c r="BM441" s="204" t="s">
        <v>4563</v>
      </c>
    </row>
    <row r="442" spans="1:65" s="2" customFormat="1" ht="16.5" customHeight="1">
      <c r="A442" s="35"/>
      <c r="B442" s="36"/>
      <c r="C442" s="193" t="s">
        <v>72</v>
      </c>
      <c r="D442" s="193" t="s">
        <v>208</v>
      </c>
      <c r="E442" s="194" t="s">
        <v>7540</v>
      </c>
      <c r="F442" s="195" t="s">
        <v>7541</v>
      </c>
      <c r="G442" s="196" t="s">
        <v>862</v>
      </c>
      <c r="H442" s="197">
        <v>1</v>
      </c>
      <c r="I442" s="198"/>
      <c r="J442" s="199">
        <f t="shared" si="180"/>
        <v>0</v>
      </c>
      <c r="K442" s="195" t="s">
        <v>19</v>
      </c>
      <c r="L442" s="40"/>
      <c r="M442" s="200" t="s">
        <v>19</v>
      </c>
      <c r="N442" s="201" t="s">
        <v>43</v>
      </c>
      <c r="O442" s="65"/>
      <c r="P442" s="202">
        <f t="shared" si="181"/>
        <v>0</v>
      </c>
      <c r="Q442" s="202">
        <v>0</v>
      </c>
      <c r="R442" s="202">
        <f t="shared" si="182"/>
        <v>0</v>
      </c>
      <c r="S442" s="202">
        <v>0</v>
      </c>
      <c r="T442" s="203">
        <f t="shared" si="183"/>
        <v>0</v>
      </c>
      <c r="U442" s="35"/>
      <c r="V442" s="35"/>
      <c r="W442" s="35"/>
      <c r="X442" s="35"/>
      <c r="Y442" s="35"/>
      <c r="Z442" s="35"/>
      <c r="AA442" s="35"/>
      <c r="AB442" s="35"/>
      <c r="AC442" s="35"/>
      <c r="AD442" s="35"/>
      <c r="AE442" s="35"/>
      <c r="AR442" s="204" t="s">
        <v>212</v>
      </c>
      <c r="AT442" s="204" t="s">
        <v>208</v>
      </c>
      <c r="AU442" s="204" t="s">
        <v>217</v>
      </c>
      <c r="AY442" s="18" t="s">
        <v>206</v>
      </c>
      <c r="BE442" s="205">
        <f t="shared" si="184"/>
        <v>0</v>
      </c>
      <c r="BF442" s="205">
        <f t="shared" si="185"/>
        <v>0</v>
      </c>
      <c r="BG442" s="205">
        <f t="shared" si="186"/>
        <v>0</v>
      </c>
      <c r="BH442" s="205">
        <f t="shared" si="187"/>
        <v>0</v>
      </c>
      <c r="BI442" s="205">
        <f t="shared" si="188"/>
        <v>0</v>
      </c>
      <c r="BJ442" s="18" t="s">
        <v>80</v>
      </c>
      <c r="BK442" s="205">
        <f t="shared" si="189"/>
        <v>0</v>
      </c>
      <c r="BL442" s="18" t="s">
        <v>212</v>
      </c>
      <c r="BM442" s="204" t="s">
        <v>4573</v>
      </c>
    </row>
    <row r="443" spans="1:65" s="2" customFormat="1" ht="16.5" customHeight="1">
      <c r="A443" s="35"/>
      <c r="B443" s="36"/>
      <c r="C443" s="193" t="s">
        <v>72</v>
      </c>
      <c r="D443" s="193" t="s">
        <v>208</v>
      </c>
      <c r="E443" s="194" t="s">
        <v>7542</v>
      </c>
      <c r="F443" s="195" t="s">
        <v>7543</v>
      </c>
      <c r="G443" s="196" t="s">
        <v>862</v>
      </c>
      <c r="H443" s="197">
        <v>1</v>
      </c>
      <c r="I443" s="198"/>
      <c r="J443" s="199">
        <f t="shared" si="180"/>
        <v>0</v>
      </c>
      <c r="K443" s="195" t="s">
        <v>19</v>
      </c>
      <c r="L443" s="40"/>
      <c r="M443" s="200" t="s">
        <v>19</v>
      </c>
      <c r="N443" s="201" t="s">
        <v>43</v>
      </c>
      <c r="O443" s="65"/>
      <c r="P443" s="202">
        <f t="shared" si="181"/>
        <v>0</v>
      </c>
      <c r="Q443" s="202">
        <v>0</v>
      </c>
      <c r="R443" s="202">
        <f t="shared" si="182"/>
        <v>0</v>
      </c>
      <c r="S443" s="202">
        <v>0</v>
      </c>
      <c r="T443" s="203">
        <f t="shared" si="183"/>
        <v>0</v>
      </c>
      <c r="U443" s="35"/>
      <c r="V443" s="35"/>
      <c r="W443" s="35"/>
      <c r="X443" s="35"/>
      <c r="Y443" s="35"/>
      <c r="Z443" s="35"/>
      <c r="AA443" s="35"/>
      <c r="AB443" s="35"/>
      <c r="AC443" s="35"/>
      <c r="AD443" s="35"/>
      <c r="AE443" s="35"/>
      <c r="AR443" s="204" t="s">
        <v>212</v>
      </c>
      <c r="AT443" s="204" t="s">
        <v>208</v>
      </c>
      <c r="AU443" s="204" t="s">
        <v>217</v>
      </c>
      <c r="AY443" s="18" t="s">
        <v>206</v>
      </c>
      <c r="BE443" s="205">
        <f t="shared" si="184"/>
        <v>0</v>
      </c>
      <c r="BF443" s="205">
        <f t="shared" si="185"/>
        <v>0</v>
      </c>
      <c r="BG443" s="205">
        <f t="shared" si="186"/>
        <v>0</v>
      </c>
      <c r="BH443" s="205">
        <f t="shared" si="187"/>
        <v>0</v>
      </c>
      <c r="BI443" s="205">
        <f t="shared" si="188"/>
        <v>0</v>
      </c>
      <c r="BJ443" s="18" t="s">
        <v>80</v>
      </c>
      <c r="BK443" s="205">
        <f t="shared" si="189"/>
        <v>0</v>
      </c>
      <c r="BL443" s="18" t="s">
        <v>212</v>
      </c>
      <c r="BM443" s="204" t="s">
        <v>4581</v>
      </c>
    </row>
    <row r="444" spans="1:65" s="2" customFormat="1" ht="16.5" customHeight="1">
      <c r="A444" s="35"/>
      <c r="B444" s="36"/>
      <c r="C444" s="193" t="s">
        <v>72</v>
      </c>
      <c r="D444" s="193" t="s">
        <v>208</v>
      </c>
      <c r="E444" s="194" t="s">
        <v>7544</v>
      </c>
      <c r="F444" s="195" t="s">
        <v>7545</v>
      </c>
      <c r="G444" s="196" t="s">
        <v>862</v>
      </c>
      <c r="H444" s="197">
        <v>1</v>
      </c>
      <c r="I444" s="198"/>
      <c r="J444" s="199">
        <f t="shared" si="180"/>
        <v>0</v>
      </c>
      <c r="K444" s="195" t="s">
        <v>19</v>
      </c>
      <c r="L444" s="40"/>
      <c r="M444" s="200" t="s">
        <v>19</v>
      </c>
      <c r="N444" s="201" t="s">
        <v>43</v>
      </c>
      <c r="O444" s="65"/>
      <c r="P444" s="202">
        <f t="shared" si="181"/>
        <v>0</v>
      </c>
      <c r="Q444" s="202">
        <v>0</v>
      </c>
      <c r="R444" s="202">
        <f t="shared" si="182"/>
        <v>0</v>
      </c>
      <c r="S444" s="202">
        <v>0</v>
      </c>
      <c r="T444" s="203">
        <f t="shared" si="183"/>
        <v>0</v>
      </c>
      <c r="U444" s="35"/>
      <c r="V444" s="35"/>
      <c r="W444" s="35"/>
      <c r="X444" s="35"/>
      <c r="Y444" s="35"/>
      <c r="Z444" s="35"/>
      <c r="AA444" s="35"/>
      <c r="AB444" s="35"/>
      <c r="AC444" s="35"/>
      <c r="AD444" s="35"/>
      <c r="AE444" s="35"/>
      <c r="AR444" s="204" t="s">
        <v>212</v>
      </c>
      <c r="AT444" s="204" t="s">
        <v>208</v>
      </c>
      <c r="AU444" s="204" t="s">
        <v>217</v>
      </c>
      <c r="AY444" s="18" t="s">
        <v>206</v>
      </c>
      <c r="BE444" s="205">
        <f t="shared" si="184"/>
        <v>0</v>
      </c>
      <c r="BF444" s="205">
        <f t="shared" si="185"/>
        <v>0</v>
      </c>
      <c r="BG444" s="205">
        <f t="shared" si="186"/>
        <v>0</v>
      </c>
      <c r="BH444" s="205">
        <f t="shared" si="187"/>
        <v>0</v>
      </c>
      <c r="BI444" s="205">
        <f t="shared" si="188"/>
        <v>0</v>
      </c>
      <c r="BJ444" s="18" t="s">
        <v>80</v>
      </c>
      <c r="BK444" s="205">
        <f t="shared" si="189"/>
        <v>0</v>
      </c>
      <c r="BL444" s="18" t="s">
        <v>212</v>
      </c>
      <c r="BM444" s="204" t="s">
        <v>4590</v>
      </c>
    </row>
    <row r="445" spans="1:65" s="2" customFormat="1" ht="16.5" customHeight="1">
      <c r="A445" s="35"/>
      <c r="B445" s="36"/>
      <c r="C445" s="193" t="s">
        <v>72</v>
      </c>
      <c r="D445" s="193" t="s">
        <v>208</v>
      </c>
      <c r="E445" s="194" t="s">
        <v>7546</v>
      </c>
      <c r="F445" s="195" t="s">
        <v>7547</v>
      </c>
      <c r="G445" s="196" t="s">
        <v>862</v>
      </c>
      <c r="H445" s="197">
        <v>1</v>
      </c>
      <c r="I445" s="198"/>
      <c r="J445" s="199">
        <f t="shared" si="180"/>
        <v>0</v>
      </c>
      <c r="K445" s="195" t="s">
        <v>19</v>
      </c>
      <c r="L445" s="40"/>
      <c r="M445" s="200" t="s">
        <v>19</v>
      </c>
      <c r="N445" s="201" t="s">
        <v>43</v>
      </c>
      <c r="O445" s="65"/>
      <c r="P445" s="202">
        <f t="shared" si="181"/>
        <v>0</v>
      </c>
      <c r="Q445" s="202">
        <v>0</v>
      </c>
      <c r="R445" s="202">
        <f t="shared" si="182"/>
        <v>0</v>
      </c>
      <c r="S445" s="202">
        <v>0</v>
      </c>
      <c r="T445" s="203">
        <f t="shared" si="183"/>
        <v>0</v>
      </c>
      <c r="U445" s="35"/>
      <c r="V445" s="35"/>
      <c r="W445" s="35"/>
      <c r="X445" s="35"/>
      <c r="Y445" s="35"/>
      <c r="Z445" s="35"/>
      <c r="AA445" s="35"/>
      <c r="AB445" s="35"/>
      <c r="AC445" s="35"/>
      <c r="AD445" s="35"/>
      <c r="AE445" s="35"/>
      <c r="AR445" s="204" t="s">
        <v>212</v>
      </c>
      <c r="AT445" s="204" t="s">
        <v>208</v>
      </c>
      <c r="AU445" s="204" t="s">
        <v>217</v>
      </c>
      <c r="AY445" s="18" t="s">
        <v>206</v>
      </c>
      <c r="BE445" s="205">
        <f t="shared" si="184"/>
        <v>0</v>
      </c>
      <c r="BF445" s="205">
        <f t="shared" si="185"/>
        <v>0</v>
      </c>
      <c r="BG445" s="205">
        <f t="shared" si="186"/>
        <v>0</v>
      </c>
      <c r="BH445" s="205">
        <f t="shared" si="187"/>
        <v>0</v>
      </c>
      <c r="BI445" s="205">
        <f t="shared" si="188"/>
        <v>0</v>
      </c>
      <c r="BJ445" s="18" t="s">
        <v>80</v>
      </c>
      <c r="BK445" s="205">
        <f t="shared" si="189"/>
        <v>0</v>
      </c>
      <c r="BL445" s="18" t="s">
        <v>212</v>
      </c>
      <c r="BM445" s="204" t="s">
        <v>4601</v>
      </c>
    </row>
    <row r="446" spans="1:65" s="2" customFormat="1" ht="16.5" customHeight="1">
      <c r="A446" s="35"/>
      <c r="B446" s="36"/>
      <c r="C446" s="193" t="s">
        <v>72</v>
      </c>
      <c r="D446" s="193" t="s">
        <v>208</v>
      </c>
      <c r="E446" s="194" t="s">
        <v>7548</v>
      </c>
      <c r="F446" s="195" t="s">
        <v>7549</v>
      </c>
      <c r="G446" s="196" t="s">
        <v>862</v>
      </c>
      <c r="H446" s="197">
        <v>1</v>
      </c>
      <c r="I446" s="198"/>
      <c r="J446" s="199">
        <f t="shared" si="180"/>
        <v>0</v>
      </c>
      <c r="K446" s="195" t="s">
        <v>19</v>
      </c>
      <c r="L446" s="40"/>
      <c r="M446" s="200" t="s">
        <v>19</v>
      </c>
      <c r="N446" s="201" t="s">
        <v>43</v>
      </c>
      <c r="O446" s="65"/>
      <c r="P446" s="202">
        <f t="shared" si="181"/>
        <v>0</v>
      </c>
      <c r="Q446" s="202">
        <v>0</v>
      </c>
      <c r="R446" s="202">
        <f t="shared" si="182"/>
        <v>0</v>
      </c>
      <c r="S446" s="202">
        <v>0</v>
      </c>
      <c r="T446" s="203">
        <f t="shared" si="183"/>
        <v>0</v>
      </c>
      <c r="U446" s="35"/>
      <c r="V446" s="35"/>
      <c r="W446" s="35"/>
      <c r="X446" s="35"/>
      <c r="Y446" s="35"/>
      <c r="Z446" s="35"/>
      <c r="AA446" s="35"/>
      <c r="AB446" s="35"/>
      <c r="AC446" s="35"/>
      <c r="AD446" s="35"/>
      <c r="AE446" s="35"/>
      <c r="AR446" s="204" t="s">
        <v>212</v>
      </c>
      <c r="AT446" s="204" t="s">
        <v>208</v>
      </c>
      <c r="AU446" s="204" t="s">
        <v>217</v>
      </c>
      <c r="AY446" s="18" t="s">
        <v>206</v>
      </c>
      <c r="BE446" s="205">
        <f t="shared" si="184"/>
        <v>0</v>
      </c>
      <c r="BF446" s="205">
        <f t="shared" si="185"/>
        <v>0</v>
      </c>
      <c r="BG446" s="205">
        <f t="shared" si="186"/>
        <v>0</v>
      </c>
      <c r="BH446" s="205">
        <f t="shared" si="187"/>
        <v>0</v>
      </c>
      <c r="BI446" s="205">
        <f t="shared" si="188"/>
        <v>0</v>
      </c>
      <c r="BJ446" s="18" t="s">
        <v>80</v>
      </c>
      <c r="BK446" s="205">
        <f t="shared" si="189"/>
        <v>0</v>
      </c>
      <c r="BL446" s="18" t="s">
        <v>212</v>
      </c>
      <c r="BM446" s="204" t="s">
        <v>4611</v>
      </c>
    </row>
    <row r="447" spans="1:65" s="2" customFormat="1" ht="16.5" customHeight="1">
      <c r="A447" s="35"/>
      <c r="B447" s="36"/>
      <c r="C447" s="193" t="s">
        <v>72</v>
      </c>
      <c r="D447" s="193" t="s">
        <v>208</v>
      </c>
      <c r="E447" s="194" t="s">
        <v>7550</v>
      </c>
      <c r="F447" s="195" t="s">
        <v>7551</v>
      </c>
      <c r="G447" s="196" t="s">
        <v>862</v>
      </c>
      <c r="H447" s="197">
        <v>2</v>
      </c>
      <c r="I447" s="198"/>
      <c r="J447" s="199">
        <f t="shared" si="180"/>
        <v>0</v>
      </c>
      <c r="K447" s="195" t="s">
        <v>19</v>
      </c>
      <c r="L447" s="40"/>
      <c r="M447" s="200" t="s">
        <v>19</v>
      </c>
      <c r="N447" s="201" t="s">
        <v>43</v>
      </c>
      <c r="O447" s="65"/>
      <c r="P447" s="202">
        <f t="shared" si="181"/>
        <v>0</v>
      </c>
      <c r="Q447" s="202">
        <v>0</v>
      </c>
      <c r="R447" s="202">
        <f t="shared" si="182"/>
        <v>0</v>
      </c>
      <c r="S447" s="202">
        <v>0</v>
      </c>
      <c r="T447" s="203">
        <f t="shared" si="183"/>
        <v>0</v>
      </c>
      <c r="U447" s="35"/>
      <c r="V447" s="35"/>
      <c r="W447" s="35"/>
      <c r="X447" s="35"/>
      <c r="Y447" s="35"/>
      <c r="Z447" s="35"/>
      <c r="AA447" s="35"/>
      <c r="AB447" s="35"/>
      <c r="AC447" s="35"/>
      <c r="AD447" s="35"/>
      <c r="AE447" s="35"/>
      <c r="AR447" s="204" t="s">
        <v>212</v>
      </c>
      <c r="AT447" s="204" t="s">
        <v>208</v>
      </c>
      <c r="AU447" s="204" t="s">
        <v>217</v>
      </c>
      <c r="AY447" s="18" t="s">
        <v>206</v>
      </c>
      <c r="BE447" s="205">
        <f t="shared" si="184"/>
        <v>0</v>
      </c>
      <c r="BF447" s="205">
        <f t="shared" si="185"/>
        <v>0</v>
      </c>
      <c r="BG447" s="205">
        <f t="shared" si="186"/>
        <v>0</v>
      </c>
      <c r="BH447" s="205">
        <f t="shared" si="187"/>
        <v>0</v>
      </c>
      <c r="BI447" s="205">
        <f t="shared" si="188"/>
        <v>0</v>
      </c>
      <c r="BJ447" s="18" t="s">
        <v>80</v>
      </c>
      <c r="BK447" s="205">
        <f t="shared" si="189"/>
        <v>0</v>
      </c>
      <c r="BL447" s="18" t="s">
        <v>212</v>
      </c>
      <c r="BM447" s="204" t="s">
        <v>4630</v>
      </c>
    </row>
    <row r="448" spans="1:65" s="2" customFormat="1" ht="16.5" customHeight="1">
      <c r="A448" s="35"/>
      <c r="B448" s="36"/>
      <c r="C448" s="193" t="s">
        <v>72</v>
      </c>
      <c r="D448" s="193" t="s">
        <v>208</v>
      </c>
      <c r="E448" s="194" t="s">
        <v>7552</v>
      </c>
      <c r="F448" s="195" t="s">
        <v>7553</v>
      </c>
      <c r="G448" s="196" t="s">
        <v>862</v>
      </c>
      <c r="H448" s="197">
        <v>1</v>
      </c>
      <c r="I448" s="198"/>
      <c r="J448" s="199">
        <f t="shared" si="180"/>
        <v>0</v>
      </c>
      <c r="K448" s="195" t="s">
        <v>19</v>
      </c>
      <c r="L448" s="40"/>
      <c r="M448" s="200" t="s">
        <v>19</v>
      </c>
      <c r="N448" s="201" t="s">
        <v>43</v>
      </c>
      <c r="O448" s="65"/>
      <c r="P448" s="202">
        <f t="shared" si="181"/>
        <v>0</v>
      </c>
      <c r="Q448" s="202">
        <v>0</v>
      </c>
      <c r="R448" s="202">
        <f t="shared" si="182"/>
        <v>0</v>
      </c>
      <c r="S448" s="202">
        <v>0</v>
      </c>
      <c r="T448" s="203">
        <f t="shared" si="183"/>
        <v>0</v>
      </c>
      <c r="U448" s="35"/>
      <c r="V448" s="35"/>
      <c r="W448" s="35"/>
      <c r="X448" s="35"/>
      <c r="Y448" s="35"/>
      <c r="Z448" s="35"/>
      <c r="AA448" s="35"/>
      <c r="AB448" s="35"/>
      <c r="AC448" s="35"/>
      <c r="AD448" s="35"/>
      <c r="AE448" s="35"/>
      <c r="AR448" s="204" t="s">
        <v>212</v>
      </c>
      <c r="AT448" s="204" t="s">
        <v>208</v>
      </c>
      <c r="AU448" s="204" t="s">
        <v>217</v>
      </c>
      <c r="AY448" s="18" t="s">
        <v>206</v>
      </c>
      <c r="BE448" s="205">
        <f t="shared" si="184"/>
        <v>0</v>
      </c>
      <c r="BF448" s="205">
        <f t="shared" si="185"/>
        <v>0</v>
      </c>
      <c r="BG448" s="205">
        <f t="shared" si="186"/>
        <v>0</v>
      </c>
      <c r="BH448" s="205">
        <f t="shared" si="187"/>
        <v>0</v>
      </c>
      <c r="BI448" s="205">
        <f t="shared" si="188"/>
        <v>0</v>
      </c>
      <c r="BJ448" s="18" t="s">
        <v>80</v>
      </c>
      <c r="BK448" s="205">
        <f t="shared" si="189"/>
        <v>0</v>
      </c>
      <c r="BL448" s="18" t="s">
        <v>212</v>
      </c>
      <c r="BM448" s="204" t="s">
        <v>4645</v>
      </c>
    </row>
    <row r="449" spans="1:65" s="2" customFormat="1" ht="16.5" customHeight="1">
      <c r="A449" s="35"/>
      <c r="B449" s="36"/>
      <c r="C449" s="193" t="s">
        <v>72</v>
      </c>
      <c r="D449" s="193" t="s">
        <v>208</v>
      </c>
      <c r="E449" s="194" t="s">
        <v>7554</v>
      </c>
      <c r="F449" s="195" t="s">
        <v>7555</v>
      </c>
      <c r="G449" s="196" t="s">
        <v>862</v>
      </c>
      <c r="H449" s="197">
        <v>2</v>
      </c>
      <c r="I449" s="198"/>
      <c r="J449" s="199">
        <f t="shared" si="180"/>
        <v>0</v>
      </c>
      <c r="K449" s="195" t="s">
        <v>19</v>
      </c>
      <c r="L449" s="40"/>
      <c r="M449" s="200" t="s">
        <v>19</v>
      </c>
      <c r="N449" s="201" t="s">
        <v>43</v>
      </c>
      <c r="O449" s="65"/>
      <c r="P449" s="202">
        <f t="shared" si="181"/>
        <v>0</v>
      </c>
      <c r="Q449" s="202">
        <v>0</v>
      </c>
      <c r="R449" s="202">
        <f t="shared" si="182"/>
        <v>0</v>
      </c>
      <c r="S449" s="202">
        <v>0</v>
      </c>
      <c r="T449" s="203">
        <f t="shared" si="183"/>
        <v>0</v>
      </c>
      <c r="U449" s="35"/>
      <c r="V449" s="35"/>
      <c r="W449" s="35"/>
      <c r="X449" s="35"/>
      <c r="Y449" s="35"/>
      <c r="Z449" s="35"/>
      <c r="AA449" s="35"/>
      <c r="AB449" s="35"/>
      <c r="AC449" s="35"/>
      <c r="AD449" s="35"/>
      <c r="AE449" s="35"/>
      <c r="AR449" s="204" t="s">
        <v>212</v>
      </c>
      <c r="AT449" s="204" t="s">
        <v>208</v>
      </c>
      <c r="AU449" s="204" t="s">
        <v>217</v>
      </c>
      <c r="AY449" s="18" t="s">
        <v>206</v>
      </c>
      <c r="BE449" s="205">
        <f t="shared" si="184"/>
        <v>0</v>
      </c>
      <c r="BF449" s="205">
        <f t="shared" si="185"/>
        <v>0</v>
      </c>
      <c r="BG449" s="205">
        <f t="shared" si="186"/>
        <v>0</v>
      </c>
      <c r="BH449" s="205">
        <f t="shared" si="187"/>
        <v>0</v>
      </c>
      <c r="BI449" s="205">
        <f t="shared" si="188"/>
        <v>0</v>
      </c>
      <c r="BJ449" s="18" t="s">
        <v>80</v>
      </c>
      <c r="BK449" s="205">
        <f t="shared" si="189"/>
        <v>0</v>
      </c>
      <c r="BL449" s="18" t="s">
        <v>212</v>
      </c>
      <c r="BM449" s="204" t="s">
        <v>4655</v>
      </c>
    </row>
    <row r="450" spans="1:65" s="2" customFormat="1" ht="16.5" customHeight="1">
      <c r="A450" s="35"/>
      <c r="B450" s="36"/>
      <c r="C450" s="193" t="s">
        <v>72</v>
      </c>
      <c r="D450" s="193" t="s">
        <v>208</v>
      </c>
      <c r="E450" s="194" t="s">
        <v>7556</v>
      </c>
      <c r="F450" s="195" t="s">
        <v>7557</v>
      </c>
      <c r="G450" s="196" t="s">
        <v>862</v>
      </c>
      <c r="H450" s="197">
        <v>1</v>
      </c>
      <c r="I450" s="198"/>
      <c r="J450" s="199">
        <f t="shared" si="180"/>
        <v>0</v>
      </c>
      <c r="K450" s="195" t="s">
        <v>19</v>
      </c>
      <c r="L450" s="40"/>
      <c r="M450" s="200" t="s">
        <v>19</v>
      </c>
      <c r="N450" s="201" t="s">
        <v>43</v>
      </c>
      <c r="O450" s="65"/>
      <c r="P450" s="202">
        <f t="shared" si="181"/>
        <v>0</v>
      </c>
      <c r="Q450" s="202">
        <v>0</v>
      </c>
      <c r="R450" s="202">
        <f t="shared" si="182"/>
        <v>0</v>
      </c>
      <c r="S450" s="202">
        <v>0</v>
      </c>
      <c r="T450" s="203">
        <f t="shared" si="183"/>
        <v>0</v>
      </c>
      <c r="U450" s="35"/>
      <c r="V450" s="35"/>
      <c r="W450" s="35"/>
      <c r="X450" s="35"/>
      <c r="Y450" s="35"/>
      <c r="Z450" s="35"/>
      <c r="AA450" s="35"/>
      <c r="AB450" s="35"/>
      <c r="AC450" s="35"/>
      <c r="AD450" s="35"/>
      <c r="AE450" s="35"/>
      <c r="AR450" s="204" t="s">
        <v>212</v>
      </c>
      <c r="AT450" s="204" t="s">
        <v>208</v>
      </c>
      <c r="AU450" s="204" t="s">
        <v>217</v>
      </c>
      <c r="AY450" s="18" t="s">
        <v>206</v>
      </c>
      <c r="BE450" s="205">
        <f t="shared" si="184"/>
        <v>0</v>
      </c>
      <c r="BF450" s="205">
        <f t="shared" si="185"/>
        <v>0</v>
      </c>
      <c r="BG450" s="205">
        <f t="shared" si="186"/>
        <v>0</v>
      </c>
      <c r="BH450" s="205">
        <f t="shared" si="187"/>
        <v>0</v>
      </c>
      <c r="BI450" s="205">
        <f t="shared" si="188"/>
        <v>0</v>
      </c>
      <c r="BJ450" s="18" t="s">
        <v>80</v>
      </c>
      <c r="BK450" s="205">
        <f t="shared" si="189"/>
        <v>0</v>
      </c>
      <c r="BL450" s="18" t="s">
        <v>212</v>
      </c>
      <c r="BM450" s="204" t="s">
        <v>4664</v>
      </c>
    </row>
    <row r="451" spans="1:65" s="2" customFormat="1" ht="21.75" customHeight="1">
      <c r="A451" s="35"/>
      <c r="B451" s="36"/>
      <c r="C451" s="193" t="s">
        <v>72</v>
      </c>
      <c r="D451" s="193" t="s">
        <v>208</v>
      </c>
      <c r="E451" s="194" t="s">
        <v>7558</v>
      </c>
      <c r="F451" s="195" t="s">
        <v>7559</v>
      </c>
      <c r="G451" s="196" t="s">
        <v>862</v>
      </c>
      <c r="H451" s="197">
        <v>1</v>
      </c>
      <c r="I451" s="198"/>
      <c r="J451" s="199">
        <f t="shared" si="180"/>
        <v>0</v>
      </c>
      <c r="K451" s="195" t="s">
        <v>19</v>
      </c>
      <c r="L451" s="40"/>
      <c r="M451" s="200" t="s">
        <v>19</v>
      </c>
      <c r="N451" s="201" t="s">
        <v>43</v>
      </c>
      <c r="O451" s="65"/>
      <c r="P451" s="202">
        <f t="shared" si="181"/>
        <v>0</v>
      </c>
      <c r="Q451" s="202">
        <v>0</v>
      </c>
      <c r="R451" s="202">
        <f t="shared" si="182"/>
        <v>0</v>
      </c>
      <c r="S451" s="202">
        <v>0</v>
      </c>
      <c r="T451" s="203">
        <f t="shared" si="183"/>
        <v>0</v>
      </c>
      <c r="U451" s="35"/>
      <c r="V451" s="35"/>
      <c r="W451" s="35"/>
      <c r="X451" s="35"/>
      <c r="Y451" s="35"/>
      <c r="Z451" s="35"/>
      <c r="AA451" s="35"/>
      <c r="AB451" s="35"/>
      <c r="AC451" s="35"/>
      <c r="AD451" s="35"/>
      <c r="AE451" s="35"/>
      <c r="AR451" s="204" t="s">
        <v>212</v>
      </c>
      <c r="AT451" s="204" t="s">
        <v>208</v>
      </c>
      <c r="AU451" s="204" t="s">
        <v>217</v>
      </c>
      <c r="AY451" s="18" t="s">
        <v>206</v>
      </c>
      <c r="BE451" s="205">
        <f t="shared" si="184"/>
        <v>0</v>
      </c>
      <c r="BF451" s="205">
        <f t="shared" si="185"/>
        <v>0</v>
      </c>
      <c r="BG451" s="205">
        <f t="shared" si="186"/>
        <v>0</v>
      </c>
      <c r="BH451" s="205">
        <f t="shared" si="187"/>
        <v>0</v>
      </c>
      <c r="BI451" s="205">
        <f t="shared" si="188"/>
        <v>0</v>
      </c>
      <c r="BJ451" s="18" t="s">
        <v>80</v>
      </c>
      <c r="BK451" s="205">
        <f t="shared" si="189"/>
        <v>0</v>
      </c>
      <c r="BL451" s="18" t="s">
        <v>212</v>
      </c>
      <c r="BM451" s="204" t="s">
        <v>4680</v>
      </c>
    </row>
    <row r="452" spans="1:65" s="2" customFormat="1" ht="16.5" customHeight="1">
      <c r="A452" s="35"/>
      <c r="B452" s="36"/>
      <c r="C452" s="193" t="s">
        <v>72</v>
      </c>
      <c r="D452" s="193" t="s">
        <v>208</v>
      </c>
      <c r="E452" s="194" t="s">
        <v>7560</v>
      </c>
      <c r="F452" s="195" t="s">
        <v>7561</v>
      </c>
      <c r="G452" s="196" t="s">
        <v>862</v>
      </c>
      <c r="H452" s="197">
        <v>1</v>
      </c>
      <c r="I452" s="198"/>
      <c r="J452" s="199">
        <f t="shared" si="180"/>
        <v>0</v>
      </c>
      <c r="K452" s="195" t="s">
        <v>19</v>
      </c>
      <c r="L452" s="40"/>
      <c r="M452" s="200" t="s">
        <v>19</v>
      </c>
      <c r="N452" s="201" t="s">
        <v>43</v>
      </c>
      <c r="O452" s="65"/>
      <c r="P452" s="202">
        <f t="shared" si="181"/>
        <v>0</v>
      </c>
      <c r="Q452" s="202">
        <v>0</v>
      </c>
      <c r="R452" s="202">
        <f t="shared" si="182"/>
        <v>0</v>
      </c>
      <c r="S452" s="202">
        <v>0</v>
      </c>
      <c r="T452" s="203">
        <f t="shared" si="183"/>
        <v>0</v>
      </c>
      <c r="U452" s="35"/>
      <c r="V452" s="35"/>
      <c r="W452" s="35"/>
      <c r="X452" s="35"/>
      <c r="Y452" s="35"/>
      <c r="Z452" s="35"/>
      <c r="AA452" s="35"/>
      <c r="AB452" s="35"/>
      <c r="AC452" s="35"/>
      <c r="AD452" s="35"/>
      <c r="AE452" s="35"/>
      <c r="AR452" s="204" t="s">
        <v>212</v>
      </c>
      <c r="AT452" s="204" t="s">
        <v>208</v>
      </c>
      <c r="AU452" s="204" t="s">
        <v>217</v>
      </c>
      <c r="AY452" s="18" t="s">
        <v>206</v>
      </c>
      <c r="BE452" s="205">
        <f t="shared" si="184"/>
        <v>0</v>
      </c>
      <c r="BF452" s="205">
        <f t="shared" si="185"/>
        <v>0</v>
      </c>
      <c r="BG452" s="205">
        <f t="shared" si="186"/>
        <v>0</v>
      </c>
      <c r="BH452" s="205">
        <f t="shared" si="187"/>
        <v>0</v>
      </c>
      <c r="BI452" s="205">
        <f t="shared" si="188"/>
        <v>0</v>
      </c>
      <c r="BJ452" s="18" t="s">
        <v>80</v>
      </c>
      <c r="BK452" s="205">
        <f t="shared" si="189"/>
        <v>0</v>
      </c>
      <c r="BL452" s="18" t="s">
        <v>212</v>
      </c>
      <c r="BM452" s="204" t="s">
        <v>4694</v>
      </c>
    </row>
    <row r="453" spans="1:65" s="2" customFormat="1" ht="16.5" customHeight="1">
      <c r="A453" s="35"/>
      <c r="B453" s="36"/>
      <c r="C453" s="193" t="s">
        <v>72</v>
      </c>
      <c r="D453" s="193" t="s">
        <v>208</v>
      </c>
      <c r="E453" s="194" t="s">
        <v>7562</v>
      </c>
      <c r="F453" s="195" t="s">
        <v>7563</v>
      </c>
      <c r="G453" s="196" t="s">
        <v>862</v>
      </c>
      <c r="H453" s="197">
        <v>1</v>
      </c>
      <c r="I453" s="198"/>
      <c r="J453" s="199">
        <f t="shared" si="180"/>
        <v>0</v>
      </c>
      <c r="K453" s="195" t="s">
        <v>19</v>
      </c>
      <c r="L453" s="40"/>
      <c r="M453" s="200" t="s">
        <v>19</v>
      </c>
      <c r="N453" s="201" t="s">
        <v>43</v>
      </c>
      <c r="O453" s="65"/>
      <c r="P453" s="202">
        <f t="shared" si="181"/>
        <v>0</v>
      </c>
      <c r="Q453" s="202">
        <v>0</v>
      </c>
      <c r="R453" s="202">
        <f t="shared" si="182"/>
        <v>0</v>
      </c>
      <c r="S453" s="202">
        <v>0</v>
      </c>
      <c r="T453" s="203">
        <f t="shared" si="183"/>
        <v>0</v>
      </c>
      <c r="U453" s="35"/>
      <c r="V453" s="35"/>
      <c r="W453" s="35"/>
      <c r="X453" s="35"/>
      <c r="Y453" s="35"/>
      <c r="Z453" s="35"/>
      <c r="AA453" s="35"/>
      <c r="AB453" s="35"/>
      <c r="AC453" s="35"/>
      <c r="AD453" s="35"/>
      <c r="AE453" s="35"/>
      <c r="AR453" s="204" t="s">
        <v>212</v>
      </c>
      <c r="AT453" s="204" t="s">
        <v>208</v>
      </c>
      <c r="AU453" s="204" t="s">
        <v>217</v>
      </c>
      <c r="AY453" s="18" t="s">
        <v>206</v>
      </c>
      <c r="BE453" s="205">
        <f t="shared" si="184"/>
        <v>0</v>
      </c>
      <c r="BF453" s="205">
        <f t="shared" si="185"/>
        <v>0</v>
      </c>
      <c r="BG453" s="205">
        <f t="shared" si="186"/>
        <v>0</v>
      </c>
      <c r="BH453" s="205">
        <f t="shared" si="187"/>
        <v>0</v>
      </c>
      <c r="BI453" s="205">
        <f t="shared" si="188"/>
        <v>0</v>
      </c>
      <c r="BJ453" s="18" t="s">
        <v>80</v>
      </c>
      <c r="BK453" s="205">
        <f t="shared" si="189"/>
        <v>0</v>
      </c>
      <c r="BL453" s="18" t="s">
        <v>212</v>
      </c>
      <c r="BM453" s="204" t="s">
        <v>4704</v>
      </c>
    </row>
    <row r="454" spans="1:65" s="2" customFormat="1" ht="16.5" customHeight="1">
      <c r="A454" s="35"/>
      <c r="B454" s="36"/>
      <c r="C454" s="193" t="s">
        <v>72</v>
      </c>
      <c r="D454" s="193" t="s">
        <v>208</v>
      </c>
      <c r="E454" s="194" t="s">
        <v>7490</v>
      </c>
      <c r="F454" s="195" t="s">
        <v>7491</v>
      </c>
      <c r="G454" s="196" t="s">
        <v>862</v>
      </c>
      <c r="H454" s="197">
        <v>1</v>
      </c>
      <c r="I454" s="198"/>
      <c r="J454" s="199">
        <f t="shared" si="180"/>
        <v>0</v>
      </c>
      <c r="K454" s="195" t="s">
        <v>19</v>
      </c>
      <c r="L454" s="40"/>
      <c r="M454" s="200" t="s">
        <v>19</v>
      </c>
      <c r="N454" s="201" t="s">
        <v>43</v>
      </c>
      <c r="O454" s="65"/>
      <c r="P454" s="202">
        <f t="shared" si="181"/>
        <v>0</v>
      </c>
      <c r="Q454" s="202">
        <v>0</v>
      </c>
      <c r="R454" s="202">
        <f t="shared" si="182"/>
        <v>0</v>
      </c>
      <c r="S454" s="202">
        <v>0</v>
      </c>
      <c r="T454" s="203">
        <f t="shared" si="183"/>
        <v>0</v>
      </c>
      <c r="U454" s="35"/>
      <c r="V454" s="35"/>
      <c r="W454" s="35"/>
      <c r="X454" s="35"/>
      <c r="Y454" s="35"/>
      <c r="Z454" s="35"/>
      <c r="AA454" s="35"/>
      <c r="AB454" s="35"/>
      <c r="AC454" s="35"/>
      <c r="AD454" s="35"/>
      <c r="AE454" s="35"/>
      <c r="AR454" s="204" t="s">
        <v>212</v>
      </c>
      <c r="AT454" s="204" t="s">
        <v>208</v>
      </c>
      <c r="AU454" s="204" t="s">
        <v>217</v>
      </c>
      <c r="AY454" s="18" t="s">
        <v>206</v>
      </c>
      <c r="BE454" s="205">
        <f t="shared" si="184"/>
        <v>0</v>
      </c>
      <c r="BF454" s="205">
        <f t="shared" si="185"/>
        <v>0</v>
      </c>
      <c r="BG454" s="205">
        <f t="shared" si="186"/>
        <v>0</v>
      </c>
      <c r="BH454" s="205">
        <f t="shared" si="187"/>
        <v>0</v>
      </c>
      <c r="BI454" s="205">
        <f t="shared" si="188"/>
        <v>0</v>
      </c>
      <c r="BJ454" s="18" t="s">
        <v>80</v>
      </c>
      <c r="BK454" s="205">
        <f t="shared" si="189"/>
        <v>0</v>
      </c>
      <c r="BL454" s="18" t="s">
        <v>212</v>
      </c>
      <c r="BM454" s="204" t="s">
        <v>4713</v>
      </c>
    </row>
    <row r="455" spans="1:65" s="12" customFormat="1" ht="20.85" customHeight="1">
      <c r="B455" s="177"/>
      <c r="C455" s="178"/>
      <c r="D455" s="179" t="s">
        <v>71</v>
      </c>
      <c r="E455" s="191" t="s">
        <v>7564</v>
      </c>
      <c r="F455" s="191" t="s">
        <v>7565</v>
      </c>
      <c r="G455" s="178"/>
      <c r="H455" s="178"/>
      <c r="I455" s="181"/>
      <c r="J455" s="192">
        <f>BK455</f>
        <v>0</v>
      </c>
      <c r="K455" s="178"/>
      <c r="L455" s="183"/>
      <c r="M455" s="184"/>
      <c r="N455" s="185"/>
      <c r="O455" s="185"/>
      <c r="P455" s="186">
        <f>SUM(P456:P480)</f>
        <v>0</v>
      </c>
      <c r="Q455" s="185"/>
      <c r="R455" s="186">
        <f>SUM(R456:R480)</f>
        <v>0</v>
      </c>
      <c r="S455" s="185"/>
      <c r="T455" s="187">
        <f>SUM(T456:T480)</f>
        <v>0</v>
      </c>
      <c r="AR455" s="188" t="s">
        <v>80</v>
      </c>
      <c r="AT455" s="189" t="s">
        <v>71</v>
      </c>
      <c r="AU455" s="189" t="s">
        <v>82</v>
      </c>
      <c r="AY455" s="188" t="s">
        <v>206</v>
      </c>
      <c r="BK455" s="190">
        <f>SUM(BK456:BK480)</f>
        <v>0</v>
      </c>
    </row>
    <row r="456" spans="1:65" s="2" customFormat="1" ht="16.5" customHeight="1">
      <c r="A456" s="35"/>
      <c r="B456" s="36"/>
      <c r="C456" s="193" t="s">
        <v>72</v>
      </c>
      <c r="D456" s="193" t="s">
        <v>208</v>
      </c>
      <c r="E456" s="194" t="s">
        <v>7566</v>
      </c>
      <c r="F456" s="195" t="s">
        <v>7567</v>
      </c>
      <c r="G456" s="196" t="s">
        <v>862</v>
      </c>
      <c r="H456" s="197">
        <v>136</v>
      </c>
      <c r="I456" s="198"/>
      <c r="J456" s="199">
        <f t="shared" ref="J456:J466" si="190">ROUND(I456*H456,2)</f>
        <v>0</v>
      </c>
      <c r="K456" s="195" t="s">
        <v>19</v>
      </c>
      <c r="L456" s="40"/>
      <c r="M456" s="200" t="s">
        <v>19</v>
      </c>
      <c r="N456" s="201" t="s">
        <v>43</v>
      </c>
      <c r="O456" s="65"/>
      <c r="P456" s="202">
        <f t="shared" ref="P456:P466" si="191">O456*H456</f>
        <v>0</v>
      </c>
      <c r="Q456" s="202">
        <v>0</v>
      </c>
      <c r="R456" s="202">
        <f t="shared" ref="R456:R466" si="192">Q456*H456</f>
        <v>0</v>
      </c>
      <c r="S456" s="202">
        <v>0</v>
      </c>
      <c r="T456" s="203">
        <f t="shared" ref="T456:T466" si="193">S456*H456</f>
        <v>0</v>
      </c>
      <c r="U456" s="35"/>
      <c r="V456" s="35"/>
      <c r="W456" s="35"/>
      <c r="X456" s="35"/>
      <c r="Y456" s="35"/>
      <c r="Z456" s="35"/>
      <c r="AA456" s="35"/>
      <c r="AB456" s="35"/>
      <c r="AC456" s="35"/>
      <c r="AD456" s="35"/>
      <c r="AE456" s="35"/>
      <c r="AR456" s="204" t="s">
        <v>212</v>
      </c>
      <c r="AT456" s="204" t="s">
        <v>208</v>
      </c>
      <c r="AU456" s="204" t="s">
        <v>217</v>
      </c>
      <c r="AY456" s="18" t="s">
        <v>206</v>
      </c>
      <c r="BE456" s="205">
        <f t="shared" ref="BE456:BE466" si="194">IF(N456="základní",J456,0)</f>
        <v>0</v>
      </c>
      <c r="BF456" s="205">
        <f t="shared" ref="BF456:BF466" si="195">IF(N456="snížená",J456,0)</f>
        <v>0</v>
      </c>
      <c r="BG456" s="205">
        <f t="shared" ref="BG456:BG466" si="196">IF(N456="zákl. přenesená",J456,0)</f>
        <v>0</v>
      </c>
      <c r="BH456" s="205">
        <f t="shared" ref="BH456:BH466" si="197">IF(N456="sníž. přenesená",J456,0)</f>
        <v>0</v>
      </c>
      <c r="BI456" s="205">
        <f t="shared" ref="BI456:BI466" si="198">IF(N456="nulová",J456,0)</f>
        <v>0</v>
      </c>
      <c r="BJ456" s="18" t="s">
        <v>80</v>
      </c>
      <c r="BK456" s="205">
        <f t="shared" ref="BK456:BK466" si="199">ROUND(I456*H456,2)</f>
        <v>0</v>
      </c>
      <c r="BL456" s="18" t="s">
        <v>212</v>
      </c>
      <c r="BM456" s="204" t="s">
        <v>4725</v>
      </c>
    </row>
    <row r="457" spans="1:65" s="2" customFormat="1" ht="16.5" customHeight="1">
      <c r="A457" s="35"/>
      <c r="B457" s="36"/>
      <c r="C457" s="193" t="s">
        <v>72</v>
      </c>
      <c r="D457" s="193" t="s">
        <v>208</v>
      </c>
      <c r="E457" s="194" t="s">
        <v>7568</v>
      </c>
      <c r="F457" s="195" t="s">
        <v>7569</v>
      </c>
      <c r="G457" s="196" t="s">
        <v>862</v>
      </c>
      <c r="H457" s="197">
        <v>12</v>
      </c>
      <c r="I457" s="198"/>
      <c r="J457" s="199">
        <f t="shared" si="190"/>
        <v>0</v>
      </c>
      <c r="K457" s="195" t="s">
        <v>19</v>
      </c>
      <c r="L457" s="40"/>
      <c r="M457" s="200" t="s">
        <v>19</v>
      </c>
      <c r="N457" s="201" t="s">
        <v>43</v>
      </c>
      <c r="O457" s="65"/>
      <c r="P457" s="202">
        <f t="shared" si="191"/>
        <v>0</v>
      </c>
      <c r="Q457" s="202">
        <v>0</v>
      </c>
      <c r="R457" s="202">
        <f t="shared" si="192"/>
        <v>0</v>
      </c>
      <c r="S457" s="202">
        <v>0</v>
      </c>
      <c r="T457" s="203">
        <f t="shared" si="193"/>
        <v>0</v>
      </c>
      <c r="U457" s="35"/>
      <c r="V457" s="35"/>
      <c r="W457" s="35"/>
      <c r="X457" s="35"/>
      <c r="Y457" s="35"/>
      <c r="Z457" s="35"/>
      <c r="AA457" s="35"/>
      <c r="AB457" s="35"/>
      <c r="AC457" s="35"/>
      <c r="AD457" s="35"/>
      <c r="AE457" s="35"/>
      <c r="AR457" s="204" t="s">
        <v>212</v>
      </c>
      <c r="AT457" s="204" t="s">
        <v>208</v>
      </c>
      <c r="AU457" s="204" t="s">
        <v>217</v>
      </c>
      <c r="AY457" s="18" t="s">
        <v>206</v>
      </c>
      <c r="BE457" s="205">
        <f t="shared" si="194"/>
        <v>0</v>
      </c>
      <c r="BF457" s="205">
        <f t="shared" si="195"/>
        <v>0</v>
      </c>
      <c r="BG457" s="205">
        <f t="shared" si="196"/>
        <v>0</v>
      </c>
      <c r="BH457" s="205">
        <f t="shared" si="197"/>
        <v>0</v>
      </c>
      <c r="BI457" s="205">
        <f t="shared" si="198"/>
        <v>0</v>
      </c>
      <c r="BJ457" s="18" t="s">
        <v>80</v>
      </c>
      <c r="BK457" s="205">
        <f t="shared" si="199"/>
        <v>0</v>
      </c>
      <c r="BL457" s="18" t="s">
        <v>212</v>
      </c>
      <c r="BM457" s="204" t="s">
        <v>4736</v>
      </c>
    </row>
    <row r="458" spans="1:65" s="2" customFormat="1" ht="16.5" customHeight="1">
      <c r="A458" s="35"/>
      <c r="B458" s="36"/>
      <c r="C458" s="193" t="s">
        <v>72</v>
      </c>
      <c r="D458" s="193" t="s">
        <v>208</v>
      </c>
      <c r="E458" s="194" t="s">
        <v>7570</v>
      </c>
      <c r="F458" s="195" t="s">
        <v>7571</v>
      </c>
      <c r="G458" s="196" t="s">
        <v>862</v>
      </c>
      <c r="H458" s="197">
        <v>79</v>
      </c>
      <c r="I458" s="198"/>
      <c r="J458" s="199">
        <f t="shared" si="190"/>
        <v>0</v>
      </c>
      <c r="K458" s="195" t="s">
        <v>19</v>
      </c>
      <c r="L458" s="40"/>
      <c r="M458" s="200" t="s">
        <v>19</v>
      </c>
      <c r="N458" s="201" t="s">
        <v>43</v>
      </c>
      <c r="O458" s="65"/>
      <c r="P458" s="202">
        <f t="shared" si="191"/>
        <v>0</v>
      </c>
      <c r="Q458" s="202">
        <v>0</v>
      </c>
      <c r="R458" s="202">
        <f t="shared" si="192"/>
        <v>0</v>
      </c>
      <c r="S458" s="202">
        <v>0</v>
      </c>
      <c r="T458" s="203">
        <f t="shared" si="193"/>
        <v>0</v>
      </c>
      <c r="U458" s="35"/>
      <c r="V458" s="35"/>
      <c r="W458" s="35"/>
      <c r="X458" s="35"/>
      <c r="Y458" s="35"/>
      <c r="Z458" s="35"/>
      <c r="AA458" s="35"/>
      <c r="AB458" s="35"/>
      <c r="AC458" s="35"/>
      <c r="AD458" s="35"/>
      <c r="AE458" s="35"/>
      <c r="AR458" s="204" t="s">
        <v>212</v>
      </c>
      <c r="AT458" s="204" t="s">
        <v>208</v>
      </c>
      <c r="AU458" s="204" t="s">
        <v>217</v>
      </c>
      <c r="AY458" s="18" t="s">
        <v>206</v>
      </c>
      <c r="BE458" s="205">
        <f t="shared" si="194"/>
        <v>0</v>
      </c>
      <c r="BF458" s="205">
        <f t="shared" si="195"/>
        <v>0</v>
      </c>
      <c r="BG458" s="205">
        <f t="shared" si="196"/>
        <v>0</v>
      </c>
      <c r="BH458" s="205">
        <f t="shared" si="197"/>
        <v>0</v>
      </c>
      <c r="BI458" s="205">
        <f t="shared" si="198"/>
        <v>0</v>
      </c>
      <c r="BJ458" s="18" t="s">
        <v>80</v>
      </c>
      <c r="BK458" s="205">
        <f t="shared" si="199"/>
        <v>0</v>
      </c>
      <c r="BL458" s="18" t="s">
        <v>212</v>
      </c>
      <c r="BM458" s="204" t="s">
        <v>4746</v>
      </c>
    </row>
    <row r="459" spans="1:65" s="2" customFormat="1" ht="16.5" customHeight="1">
      <c r="A459" s="35"/>
      <c r="B459" s="36"/>
      <c r="C459" s="193" t="s">
        <v>72</v>
      </c>
      <c r="D459" s="193" t="s">
        <v>208</v>
      </c>
      <c r="E459" s="194" t="s">
        <v>7572</v>
      </c>
      <c r="F459" s="195" t="s">
        <v>7573</v>
      </c>
      <c r="G459" s="196" t="s">
        <v>862</v>
      </c>
      <c r="H459" s="197">
        <v>13</v>
      </c>
      <c r="I459" s="198"/>
      <c r="J459" s="199">
        <f t="shared" si="190"/>
        <v>0</v>
      </c>
      <c r="K459" s="195" t="s">
        <v>19</v>
      </c>
      <c r="L459" s="40"/>
      <c r="M459" s="200" t="s">
        <v>19</v>
      </c>
      <c r="N459" s="201" t="s">
        <v>43</v>
      </c>
      <c r="O459" s="65"/>
      <c r="P459" s="202">
        <f t="shared" si="191"/>
        <v>0</v>
      </c>
      <c r="Q459" s="202">
        <v>0</v>
      </c>
      <c r="R459" s="202">
        <f t="shared" si="192"/>
        <v>0</v>
      </c>
      <c r="S459" s="202">
        <v>0</v>
      </c>
      <c r="T459" s="203">
        <f t="shared" si="193"/>
        <v>0</v>
      </c>
      <c r="U459" s="35"/>
      <c r="V459" s="35"/>
      <c r="W459" s="35"/>
      <c r="X459" s="35"/>
      <c r="Y459" s="35"/>
      <c r="Z459" s="35"/>
      <c r="AA459" s="35"/>
      <c r="AB459" s="35"/>
      <c r="AC459" s="35"/>
      <c r="AD459" s="35"/>
      <c r="AE459" s="35"/>
      <c r="AR459" s="204" t="s">
        <v>212</v>
      </c>
      <c r="AT459" s="204" t="s">
        <v>208</v>
      </c>
      <c r="AU459" s="204" t="s">
        <v>217</v>
      </c>
      <c r="AY459" s="18" t="s">
        <v>206</v>
      </c>
      <c r="BE459" s="205">
        <f t="shared" si="194"/>
        <v>0</v>
      </c>
      <c r="BF459" s="205">
        <f t="shared" si="195"/>
        <v>0</v>
      </c>
      <c r="BG459" s="205">
        <f t="shared" si="196"/>
        <v>0</v>
      </c>
      <c r="BH459" s="205">
        <f t="shared" si="197"/>
        <v>0</v>
      </c>
      <c r="BI459" s="205">
        <f t="shared" si="198"/>
        <v>0</v>
      </c>
      <c r="BJ459" s="18" t="s">
        <v>80</v>
      </c>
      <c r="BK459" s="205">
        <f t="shared" si="199"/>
        <v>0</v>
      </c>
      <c r="BL459" s="18" t="s">
        <v>212</v>
      </c>
      <c r="BM459" s="204" t="s">
        <v>4756</v>
      </c>
    </row>
    <row r="460" spans="1:65" s="2" customFormat="1" ht="16.5" customHeight="1">
      <c r="A460" s="35"/>
      <c r="B460" s="36"/>
      <c r="C460" s="193" t="s">
        <v>72</v>
      </c>
      <c r="D460" s="193" t="s">
        <v>208</v>
      </c>
      <c r="E460" s="194" t="s">
        <v>7574</v>
      </c>
      <c r="F460" s="195" t="s">
        <v>7575</v>
      </c>
      <c r="G460" s="196" t="s">
        <v>862</v>
      </c>
      <c r="H460" s="197">
        <v>1</v>
      </c>
      <c r="I460" s="198"/>
      <c r="J460" s="199">
        <f t="shared" si="190"/>
        <v>0</v>
      </c>
      <c r="K460" s="195" t="s">
        <v>19</v>
      </c>
      <c r="L460" s="40"/>
      <c r="M460" s="200" t="s">
        <v>19</v>
      </c>
      <c r="N460" s="201" t="s">
        <v>43</v>
      </c>
      <c r="O460" s="65"/>
      <c r="P460" s="202">
        <f t="shared" si="191"/>
        <v>0</v>
      </c>
      <c r="Q460" s="202">
        <v>0</v>
      </c>
      <c r="R460" s="202">
        <f t="shared" si="192"/>
        <v>0</v>
      </c>
      <c r="S460" s="202">
        <v>0</v>
      </c>
      <c r="T460" s="203">
        <f t="shared" si="193"/>
        <v>0</v>
      </c>
      <c r="U460" s="35"/>
      <c r="V460" s="35"/>
      <c r="W460" s="35"/>
      <c r="X460" s="35"/>
      <c r="Y460" s="35"/>
      <c r="Z460" s="35"/>
      <c r="AA460" s="35"/>
      <c r="AB460" s="35"/>
      <c r="AC460" s="35"/>
      <c r="AD460" s="35"/>
      <c r="AE460" s="35"/>
      <c r="AR460" s="204" t="s">
        <v>212</v>
      </c>
      <c r="AT460" s="204" t="s">
        <v>208</v>
      </c>
      <c r="AU460" s="204" t="s">
        <v>217</v>
      </c>
      <c r="AY460" s="18" t="s">
        <v>206</v>
      </c>
      <c r="BE460" s="205">
        <f t="shared" si="194"/>
        <v>0</v>
      </c>
      <c r="BF460" s="205">
        <f t="shared" si="195"/>
        <v>0</v>
      </c>
      <c r="BG460" s="205">
        <f t="shared" si="196"/>
        <v>0</v>
      </c>
      <c r="BH460" s="205">
        <f t="shared" si="197"/>
        <v>0</v>
      </c>
      <c r="BI460" s="205">
        <f t="shared" si="198"/>
        <v>0</v>
      </c>
      <c r="BJ460" s="18" t="s">
        <v>80</v>
      </c>
      <c r="BK460" s="205">
        <f t="shared" si="199"/>
        <v>0</v>
      </c>
      <c r="BL460" s="18" t="s">
        <v>212</v>
      </c>
      <c r="BM460" s="204" t="s">
        <v>4767</v>
      </c>
    </row>
    <row r="461" spans="1:65" s="2" customFormat="1" ht="16.5" customHeight="1">
      <c r="A461" s="35"/>
      <c r="B461" s="36"/>
      <c r="C461" s="193" t="s">
        <v>72</v>
      </c>
      <c r="D461" s="193" t="s">
        <v>208</v>
      </c>
      <c r="E461" s="194" t="s">
        <v>7576</v>
      </c>
      <c r="F461" s="195" t="s">
        <v>7577</v>
      </c>
      <c r="G461" s="196" t="s">
        <v>862</v>
      </c>
      <c r="H461" s="197">
        <v>2</v>
      </c>
      <c r="I461" s="198"/>
      <c r="J461" s="199">
        <f t="shared" si="190"/>
        <v>0</v>
      </c>
      <c r="K461" s="195" t="s">
        <v>19</v>
      </c>
      <c r="L461" s="40"/>
      <c r="M461" s="200" t="s">
        <v>19</v>
      </c>
      <c r="N461" s="201" t="s">
        <v>43</v>
      </c>
      <c r="O461" s="65"/>
      <c r="P461" s="202">
        <f t="shared" si="191"/>
        <v>0</v>
      </c>
      <c r="Q461" s="202">
        <v>0</v>
      </c>
      <c r="R461" s="202">
        <f t="shared" si="192"/>
        <v>0</v>
      </c>
      <c r="S461" s="202">
        <v>0</v>
      </c>
      <c r="T461" s="203">
        <f t="shared" si="193"/>
        <v>0</v>
      </c>
      <c r="U461" s="35"/>
      <c r="V461" s="35"/>
      <c r="W461" s="35"/>
      <c r="X461" s="35"/>
      <c r="Y461" s="35"/>
      <c r="Z461" s="35"/>
      <c r="AA461" s="35"/>
      <c r="AB461" s="35"/>
      <c r="AC461" s="35"/>
      <c r="AD461" s="35"/>
      <c r="AE461" s="35"/>
      <c r="AR461" s="204" t="s">
        <v>212</v>
      </c>
      <c r="AT461" s="204" t="s">
        <v>208</v>
      </c>
      <c r="AU461" s="204" t="s">
        <v>217</v>
      </c>
      <c r="AY461" s="18" t="s">
        <v>206</v>
      </c>
      <c r="BE461" s="205">
        <f t="shared" si="194"/>
        <v>0</v>
      </c>
      <c r="BF461" s="205">
        <f t="shared" si="195"/>
        <v>0</v>
      </c>
      <c r="BG461" s="205">
        <f t="shared" si="196"/>
        <v>0</v>
      </c>
      <c r="BH461" s="205">
        <f t="shared" si="197"/>
        <v>0</v>
      </c>
      <c r="BI461" s="205">
        <f t="shared" si="198"/>
        <v>0</v>
      </c>
      <c r="BJ461" s="18" t="s">
        <v>80</v>
      </c>
      <c r="BK461" s="205">
        <f t="shared" si="199"/>
        <v>0</v>
      </c>
      <c r="BL461" s="18" t="s">
        <v>212</v>
      </c>
      <c r="BM461" s="204" t="s">
        <v>4776</v>
      </c>
    </row>
    <row r="462" spans="1:65" s="2" customFormat="1" ht="16.5" customHeight="1">
      <c r="A462" s="35"/>
      <c r="B462" s="36"/>
      <c r="C462" s="193" t="s">
        <v>72</v>
      </c>
      <c r="D462" s="193" t="s">
        <v>208</v>
      </c>
      <c r="E462" s="194" t="s">
        <v>7578</v>
      </c>
      <c r="F462" s="195" t="s">
        <v>7579</v>
      </c>
      <c r="G462" s="196" t="s">
        <v>862</v>
      </c>
      <c r="H462" s="197">
        <v>2</v>
      </c>
      <c r="I462" s="198"/>
      <c r="J462" s="199">
        <f t="shared" si="190"/>
        <v>0</v>
      </c>
      <c r="K462" s="195" t="s">
        <v>19</v>
      </c>
      <c r="L462" s="40"/>
      <c r="M462" s="200" t="s">
        <v>19</v>
      </c>
      <c r="N462" s="201" t="s">
        <v>43</v>
      </c>
      <c r="O462" s="65"/>
      <c r="P462" s="202">
        <f t="shared" si="191"/>
        <v>0</v>
      </c>
      <c r="Q462" s="202">
        <v>0</v>
      </c>
      <c r="R462" s="202">
        <f t="shared" si="192"/>
        <v>0</v>
      </c>
      <c r="S462" s="202">
        <v>0</v>
      </c>
      <c r="T462" s="203">
        <f t="shared" si="193"/>
        <v>0</v>
      </c>
      <c r="U462" s="35"/>
      <c r="V462" s="35"/>
      <c r="W462" s="35"/>
      <c r="X462" s="35"/>
      <c r="Y462" s="35"/>
      <c r="Z462" s="35"/>
      <c r="AA462" s="35"/>
      <c r="AB462" s="35"/>
      <c r="AC462" s="35"/>
      <c r="AD462" s="35"/>
      <c r="AE462" s="35"/>
      <c r="AR462" s="204" t="s">
        <v>212</v>
      </c>
      <c r="AT462" s="204" t="s">
        <v>208</v>
      </c>
      <c r="AU462" s="204" t="s">
        <v>217</v>
      </c>
      <c r="AY462" s="18" t="s">
        <v>206</v>
      </c>
      <c r="BE462" s="205">
        <f t="shared" si="194"/>
        <v>0</v>
      </c>
      <c r="BF462" s="205">
        <f t="shared" si="195"/>
        <v>0</v>
      </c>
      <c r="BG462" s="205">
        <f t="shared" si="196"/>
        <v>0</v>
      </c>
      <c r="BH462" s="205">
        <f t="shared" si="197"/>
        <v>0</v>
      </c>
      <c r="BI462" s="205">
        <f t="shared" si="198"/>
        <v>0</v>
      </c>
      <c r="BJ462" s="18" t="s">
        <v>80</v>
      </c>
      <c r="BK462" s="205">
        <f t="shared" si="199"/>
        <v>0</v>
      </c>
      <c r="BL462" s="18" t="s">
        <v>212</v>
      </c>
      <c r="BM462" s="204" t="s">
        <v>4789</v>
      </c>
    </row>
    <row r="463" spans="1:65" s="2" customFormat="1" ht="16.5" customHeight="1">
      <c r="A463" s="35"/>
      <c r="B463" s="36"/>
      <c r="C463" s="193" t="s">
        <v>72</v>
      </c>
      <c r="D463" s="193" t="s">
        <v>208</v>
      </c>
      <c r="E463" s="194" t="s">
        <v>7580</v>
      </c>
      <c r="F463" s="195" t="s">
        <v>7581</v>
      </c>
      <c r="G463" s="196" t="s">
        <v>862</v>
      </c>
      <c r="H463" s="197">
        <v>7</v>
      </c>
      <c r="I463" s="198"/>
      <c r="J463" s="199">
        <f t="shared" si="190"/>
        <v>0</v>
      </c>
      <c r="K463" s="195" t="s">
        <v>19</v>
      </c>
      <c r="L463" s="40"/>
      <c r="M463" s="200" t="s">
        <v>19</v>
      </c>
      <c r="N463" s="201" t="s">
        <v>43</v>
      </c>
      <c r="O463" s="65"/>
      <c r="P463" s="202">
        <f t="shared" si="191"/>
        <v>0</v>
      </c>
      <c r="Q463" s="202">
        <v>0</v>
      </c>
      <c r="R463" s="202">
        <f t="shared" si="192"/>
        <v>0</v>
      </c>
      <c r="S463" s="202">
        <v>0</v>
      </c>
      <c r="T463" s="203">
        <f t="shared" si="193"/>
        <v>0</v>
      </c>
      <c r="U463" s="35"/>
      <c r="V463" s="35"/>
      <c r="W463" s="35"/>
      <c r="X463" s="35"/>
      <c r="Y463" s="35"/>
      <c r="Z463" s="35"/>
      <c r="AA463" s="35"/>
      <c r="AB463" s="35"/>
      <c r="AC463" s="35"/>
      <c r="AD463" s="35"/>
      <c r="AE463" s="35"/>
      <c r="AR463" s="204" t="s">
        <v>212</v>
      </c>
      <c r="AT463" s="204" t="s">
        <v>208</v>
      </c>
      <c r="AU463" s="204" t="s">
        <v>217</v>
      </c>
      <c r="AY463" s="18" t="s">
        <v>206</v>
      </c>
      <c r="BE463" s="205">
        <f t="shared" si="194"/>
        <v>0</v>
      </c>
      <c r="BF463" s="205">
        <f t="shared" si="195"/>
        <v>0</v>
      </c>
      <c r="BG463" s="205">
        <f t="shared" si="196"/>
        <v>0</v>
      </c>
      <c r="BH463" s="205">
        <f t="shared" si="197"/>
        <v>0</v>
      </c>
      <c r="BI463" s="205">
        <f t="shared" si="198"/>
        <v>0</v>
      </c>
      <c r="BJ463" s="18" t="s">
        <v>80</v>
      </c>
      <c r="BK463" s="205">
        <f t="shared" si="199"/>
        <v>0</v>
      </c>
      <c r="BL463" s="18" t="s">
        <v>212</v>
      </c>
      <c r="BM463" s="204" t="s">
        <v>4799</v>
      </c>
    </row>
    <row r="464" spans="1:65" s="2" customFormat="1" ht="16.5" customHeight="1">
      <c r="A464" s="35"/>
      <c r="B464" s="36"/>
      <c r="C464" s="193" t="s">
        <v>72</v>
      </c>
      <c r="D464" s="193" t="s">
        <v>208</v>
      </c>
      <c r="E464" s="194" t="s">
        <v>7582</v>
      </c>
      <c r="F464" s="195" t="s">
        <v>7583</v>
      </c>
      <c r="G464" s="196" t="s">
        <v>862</v>
      </c>
      <c r="H464" s="197">
        <v>9</v>
      </c>
      <c r="I464" s="198"/>
      <c r="J464" s="199">
        <f t="shared" si="190"/>
        <v>0</v>
      </c>
      <c r="K464" s="195" t="s">
        <v>19</v>
      </c>
      <c r="L464" s="40"/>
      <c r="M464" s="200" t="s">
        <v>19</v>
      </c>
      <c r="N464" s="201" t="s">
        <v>43</v>
      </c>
      <c r="O464" s="65"/>
      <c r="P464" s="202">
        <f t="shared" si="191"/>
        <v>0</v>
      </c>
      <c r="Q464" s="202">
        <v>0</v>
      </c>
      <c r="R464" s="202">
        <f t="shared" si="192"/>
        <v>0</v>
      </c>
      <c r="S464" s="202">
        <v>0</v>
      </c>
      <c r="T464" s="203">
        <f t="shared" si="193"/>
        <v>0</v>
      </c>
      <c r="U464" s="35"/>
      <c r="V464" s="35"/>
      <c r="W464" s="35"/>
      <c r="X464" s="35"/>
      <c r="Y464" s="35"/>
      <c r="Z464" s="35"/>
      <c r="AA464" s="35"/>
      <c r="AB464" s="35"/>
      <c r="AC464" s="35"/>
      <c r="AD464" s="35"/>
      <c r="AE464" s="35"/>
      <c r="AR464" s="204" t="s">
        <v>212</v>
      </c>
      <c r="AT464" s="204" t="s">
        <v>208</v>
      </c>
      <c r="AU464" s="204" t="s">
        <v>217</v>
      </c>
      <c r="AY464" s="18" t="s">
        <v>206</v>
      </c>
      <c r="BE464" s="205">
        <f t="shared" si="194"/>
        <v>0</v>
      </c>
      <c r="BF464" s="205">
        <f t="shared" si="195"/>
        <v>0</v>
      </c>
      <c r="BG464" s="205">
        <f t="shared" si="196"/>
        <v>0</v>
      </c>
      <c r="BH464" s="205">
        <f t="shared" si="197"/>
        <v>0</v>
      </c>
      <c r="BI464" s="205">
        <f t="shared" si="198"/>
        <v>0</v>
      </c>
      <c r="BJ464" s="18" t="s">
        <v>80</v>
      </c>
      <c r="BK464" s="205">
        <f t="shared" si="199"/>
        <v>0</v>
      </c>
      <c r="BL464" s="18" t="s">
        <v>212</v>
      </c>
      <c r="BM464" s="204" t="s">
        <v>4809</v>
      </c>
    </row>
    <row r="465" spans="1:65" s="2" customFormat="1" ht="16.5" customHeight="1">
      <c r="A465" s="35"/>
      <c r="B465" s="36"/>
      <c r="C465" s="193" t="s">
        <v>72</v>
      </c>
      <c r="D465" s="193" t="s">
        <v>208</v>
      </c>
      <c r="E465" s="194" t="s">
        <v>7584</v>
      </c>
      <c r="F465" s="195" t="s">
        <v>7585</v>
      </c>
      <c r="G465" s="196" t="s">
        <v>220</v>
      </c>
      <c r="H465" s="197">
        <v>3760</v>
      </c>
      <c r="I465" s="198"/>
      <c r="J465" s="199">
        <f t="shared" si="190"/>
        <v>0</v>
      </c>
      <c r="K465" s="195" t="s">
        <v>19</v>
      </c>
      <c r="L465" s="40"/>
      <c r="M465" s="200" t="s">
        <v>19</v>
      </c>
      <c r="N465" s="201" t="s">
        <v>43</v>
      </c>
      <c r="O465" s="65"/>
      <c r="P465" s="202">
        <f t="shared" si="191"/>
        <v>0</v>
      </c>
      <c r="Q465" s="202">
        <v>0</v>
      </c>
      <c r="R465" s="202">
        <f t="shared" si="192"/>
        <v>0</v>
      </c>
      <c r="S465" s="202">
        <v>0</v>
      </c>
      <c r="T465" s="203">
        <f t="shared" si="193"/>
        <v>0</v>
      </c>
      <c r="U465" s="35"/>
      <c r="V465" s="35"/>
      <c r="W465" s="35"/>
      <c r="X465" s="35"/>
      <c r="Y465" s="35"/>
      <c r="Z465" s="35"/>
      <c r="AA465" s="35"/>
      <c r="AB465" s="35"/>
      <c r="AC465" s="35"/>
      <c r="AD465" s="35"/>
      <c r="AE465" s="35"/>
      <c r="AR465" s="204" t="s">
        <v>212</v>
      </c>
      <c r="AT465" s="204" t="s">
        <v>208</v>
      </c>
      <c r="AU465" s="204" t="s">
        <v>217</v>
      </c>
      <c r="AY465" s="18" t="s">
        <v>206</v>
      </c>
      <c r="BE465" s="205">
        <f t="shared" si="194"/>
        <v>0</v>
      </c>
      <c r="BF465" s="205">
        <f t="shared" si="195"/>
        <v>0</v>
      </c>
      <c r="BG465" s="205">
        <f t="shared" si="196"/>
        <v>0</v>
      </c>
      <c r="BH465" s="205">
        <f t="shared" si="197"/>
        <v>0</v>
      </c>
      <c r="BI465" s="205">
        <f t="shared" si="198"/>
        <v>0</v>
      </c>
      <c r="BJ465" s="18" t="s">
        <v>80</v>
      </c>
      <c r="BK465" s="205">
        <f t="shared" si="199"/>
        <v>0</v>
      </c>
      <c r="BL465" s="18" t="s">
        <v>212</v>
      </c>
      <c r="BM465" s="204" t="s">
        <v>4818</v>
      </c>
    </row>
    <row r="466" spans="1:65" s="2" customFormat="1" ht="16.5" customHeight="1">
      <c r="A466" s="35"/>
      <c r="B466" s="36"/>
      <c r="C466" s="193" t="s">
        <v>72</v>
      </c>
      <c r="D466" s="193" t="s">
        <v>208</v>
      </c>
      <c r="E466" s="194" t="s">
        <v>7586</v>
      </c>
      <c r="F466" s="195" t="s">
        <v>7587</v>
      </c>
      <c r="G466" s="196" t="s">
        <v>862</v>
      </c>
      <c r="H466" s="197">
        <v>8200</v>
      </c>
      <c r="I466" s="198"/>
      <c r="J466" s="199">
        <f t="shared" si="190"/>
        <v>0</v>
      </c>
      <c r="K466" s="195" t="s">
        <v>19</v>
      </c>
      <c r="L466" s="40"/>
      <c r="M466" s="200" t="s">
        <v>19</v>
      </c>
      <c r="N466" s="201" t="s">
        <v>43</v>
      </c>
      <c r="O466" s="65"/>
      <c r="P466" s="202">
        <f t="shared" si="191"/>
        <v>0</v>
      </c>
      <c r="Q466" s="202">
        <v>0</v>
      </c>
      <c r="R466" s="202">
        <f t="shared" si="192"/>
        <v>0</v>
      </c>
      <c r="S466" s="202">
        <v>0</v>
      </c>
      <c r="T466" s="203">
        <f t="shared" si="193"/>
        <v>0</v>
      </c>
      <c r="U466" s="35"/>
      <c r="V466" s="35"/>
      <c r="W466" s="35"/>
      <c r="X466" s="35"/>
      <c r="Y466" s="35"/>
      <c r="Z466" s="35"/>
      <c r="AA466" s="35"/>
      <c r="AB466" s="35"/>
      <c r="AC466" s="35"/>
      <c r="AD466" s="35"/>
      <c r="AE466" s="35"/>
      <c r="AR466" s="204" t="s">
        <v>212</v>
      </c>
      <c r="AT466" s="204" t="s">
        <v>208</v>
      </c>
      <c r="AU466" s="204" t="s">
        <v>217</v>
      </c>
      <c r="AY466" s="18" t="s">
        <v>206</v>
      </c>
      <c r="BE466" s="205">
        <f t="shared" si="194"/>
        <v>0</v>
      </c>
      <c r="BF466" s="205">
        <f t="shared" si="195"/>
        <v>0</v>
      </c>
      <c r="BG466" s="205">
        <f t="shared" si="196"/>
        <v>0</v>
      </c>
      <c r="BH466" s="205">
        <f t="shared" si="197"/>
        <v>0</v>
      </c>
      <c r="BI466" s="205">
        <f t="shared" si="198"/>
        <v>0</v>
      </c>
      <c r="BJ466" s="18" t="s">
        <v>80</v>
      </c>
      <c r="BK466" s="205">
        <f t="shared" si="199"/>
        <v>0</v>
      </c>
      <c r="BL466" s="18" t="s">
        <v>212</v>
      </c>
      <c r="BM466" s="204" t="s">
        <v>4828</v>
      </c>
    </row>
    <row r="467" spans="1:65" s="2" customFormat="1" ht="19.5">
      <c r="A467" s="35"/>
      <c r="B467" s="36"/>
      <c r="C467" s="37"/>
      <c r="D467" s="208" t="s">
        <v>1104</v>
      </c>
      <c r="E467" s="37"/>
      <c r="F467" s="221" t="s">
        <v>7298</v>
      </c>
      <c r="G467" s="37"/>
      <c r="H467" s="37"/>
      <c r="I467" s="116"/>
      <c r="J467" s="37"/>
      <c r="K467" s="37"/>
      <c r="L467" s="40"/>
      <c r="M467" s="222"/>
      <c r="N467" s="223"/>
      <c r="O467" s="65"/>
      <c r="P467" s="65"/>
      <c r="Q467" s="65"/>
      <c r="R467" s="65"/>
      <c r="S467" s="65"/>
      <c r="T467" s="66"/>
      <c r="U467" s="35"/>
      <c r="V467" s="35"/>
      <c r="W467" s="35"/>
      <c r="X467" s="35"/>
      <c r="Y467" s="35"/>
      <c r="Z467" s="35"/>
      <c r="AA467" s="35"/>
      <c r="AB467" s="35"/>
      <c r="AC467" s="35"/>
      <c r="AD467" s="35"/>
      <c r="AE467" s="35"/>
      <c r="AT467" s="18" t="s">
        <v>1104</v>
      </c>
      <c r="AU467" s="18" t="s">
        <v>217</v>
      </c>
    </row>
    <row r="468" spans="1:65" s="2" customFormat="1" ht="16.5" customHeight="1">
      <c r="A468" s="35"/>
      <c r="B468" s="36"/>
      <c r="C468" s="193" t="s">
        <v>72</v>
      </c>
      <c r="D468" s="193" t="s">
        <v>208</v>
      </c>
      <c r="E468" s="194" t="s">
        <v>7182</v>
      </c>
      <c r="F468" s="195" t="s">
        <v>7183</v>
      </c>
      <c r="G468" s="196" t="s">
        <v>862</v>
      </c>
      <c r="H468" s="197">
        <v>8200</v>
      </c>
      <c r="I468" s="198"/>
      <c r="J468" s="199">
        <f>ROUND(I468*H468,2)</f>
        <v>0</v>
      </c>
      <c r="K468" s="195" t="s">
        <v>19</v>
      </c>
      <c r="L468" s="40"/>
      <c r="M468" s="200" t="s">
        <v>19</v>
      </c>
      <c r="N468" s="201" t="s">
        <v>43</v>
      </c>
      <c r="O468" s="65"/>
      <c r="P468" s="202">
        <f>O468*H468</f>
        <v>0</v>
      </c>
      <c r="Q468" s="202">
        <v>0</v>
      </c>
      <c r="R468" s="202">
        <f>Q468*H468</f>
        <v>0</v>
      </c>
      <c r="S468" s="202">
        <v>0</v>
      </c>
      <c r="T468" s="203">
        <f>S468*H468</f>
        <v>0</v>
      </c>
      <c r="U468" s="35"/>
      <c r="V468" s="35"/>
      <c r="W468" s="35"/>
      <c r="X468" s="35"/>
      <c r="Y468" s="35"/>
      <c r="Z468" s="35"/>
      <c r="AA468" s="35"/>
      <c r="AB468" s="35"/>
      <c r="AC468" s="35"/>
      <c r="AD468" s="35"/>
      <c r="AE468" s="35"/>
      <c r="AR468" s="204" t="s">
        <v>212</v>
      </c>
      <c r="AT468" s="204" t="s">
        <v>208</v>
      </c>
      <c r="AU468" s="204" t="s">
        <v>217</v>
      </c>
      <c r="AY468" s="18" t="s">
        <v>206</v>
      </c>
      <c r="BE468" s="205">
        <f>IF(N468="základní",J468,0)</f>
        <v>0</v>
      </c>
      <c r="BF468" s="205">
        <f>IF(N468="snížená",J468,0)</f>
        <v>0</v>
      </c>
      <c r="BG468" s="205">
        <f>IF(N468="zákl. přenesená",J468,0)</f>
        <v>0</v>
      </c>
      <c r="BH468" s="205">
        <f>IF(N468="sníž. přenesená",J468,0)</f>
        <v>0</v>
      </c>
      <c r="BI468" s="205">
        <f>IF(N468="nulová",J468,0)</f>
        <v>0</v>
      </c>
      <c r="BJ468" s="18" t="s">
        <v>80</v>
      </c>
      <c r="BK468" s="205">
        <f>ROUND(I468*H468,2)</f>
        <v>0</v>
      </c>
      <c r="BL468" s="18" t="s">
        <v>212</v>
      </c>
      <c r="BM468" s="204" t="s">
        <v>4837</v>
      </c>
    </row>
    <row r="469" spans="1:65" s="2" customFormat="1" ht="19.5">
      <c r="A469" s="35"/>
      <c r="B469" s="36"/>
      <c r="C469" s="37"/>
      <c r="D469" s="208" t="s">
        <v>1104</v>
      </c>
      <c r="E469" s="37"/>
      <c r="F469" s="221" t="s">
        <v>7298</v>
      </c>
      <c r="G469" s="37"/>
      <c r="H469" s="37"/>
      <c r="I469" s="116"/>
      <c r="J469" s="37"/>
      <c r="K469" s="37"/>
      <c r="L469" s="40"/>
      <c r="M469" s="222"/>
      <c r="N469" s="223"/>
      <c r="O469" s="65"/>
      <c r="P469" s="65"/>
      <c r="Q469" s="65"/>
      <c r="R469" s="65"/>
      <c r="S469" s="65"/>
      <c r="T469" s="66"/>
      <c r="U469" s="35"/>
      <c r="V469" s="35"/>
      <c r="W469" s="35"/>
      <c r="X469" s="35"/>
      <c r="Y469" s="35"/>
      <c r="Z469" s="35"/>
      <c r="AA469" s="35"/>
      <c r="AB469" s="35"/>
      <c r="AC469" s="35"/>
      <c r="AD469" s="35"/>
      <c r="AE469" s="35"/>
      <c r="AT469" s="18" t="s">
        <v>1104</v>
      </c>
      <c r="AU469" s="18" t="s">
        <v>217</v>
      </c>
    </row>
    <row r="470" spans="1:65" s="2" customFormat="1" ht="16.5" customHeight="1">
      <c r="A470" s="35"/>
      <c r="B470" s="36"/>
      <c r="C470" s="193" t="s">
        <v>72</v>
      </c>
      <c r="D470" s="193" t="s">
        <v>208</v>
      </c>
      <c r="E470" s="194" t="s">
        <v>7588</v>
      </c>
      <c r="F470" s="195" t="s">
        <v>7589</v>
      </c>
      <c r="G470" s="196" t="s">
        <v>220</v>
      </c>
      <c r="H470" s="197">
        <v>65</v>
      </c>
      <c r="I470" s="198"/>
      <c r="J470" s="199">
        <f t="shared" ref="J470:J475" si="200">ROUND(I470*H470,2)</f>
        <v>0</v>
      </c>
      <c r="K470" s="195" t="s">
        <v>19</v>
      </c>
      <c r="L470" s="40"/>
      <c r="M470" s="200" t="s">
        <v>19</v>
      </c>
      <c r="N470" s="201" t="s">
        <v>43</v>
      </c>
      <c r="O470" s="65"/>
      <c r="P470" s="202">
        <f t="shared" ref="P470:P475" si="201">O470*H470</f>
        <v>0</v>
      </c>
      <c r="Q470" s="202">
        <v>0</v>
      </c>
      <c r="R470" s="202">
        <f t="shared" ref="R470:R475" si="202">Q470*H470</f>
        <v>0</v>
      </c>
      <c r="S470" s="202">
        <v>0</v>
      </c>
      <c r="T470" s="203">
        <f t="shared" ref="T470:T475" si="203">S470*H470</f>
        <v>0</v>
      </c>
      <c r="U470" s="35"/>
      <c r="V470" s="35"/>
      <c r="W470" s="35"/>
      <c r="X470" s="35"/>
      <c r="Y470" s="35"/>
      <c r="Z470" s="35"/>
      <c r="AA470" s="35"/>
      <c r="AB470" s="35"/>
      <c r="AC470" s="35"/>
      <c r="AD470" s="35"/>
      <c r="AE470" s="35"/>
      <c r="AR470" s="204" t="s">
        <v>212</v>
      </c>
      <c r="AT470" s="204" t="s">
        <v>208</v>
      </c>
      <c r="AU470" s="204" t="s">
        <v>217</v>
      </c>
      <c r="AY470" s="18" t="s">
        <v>206</v>
      </c>
      <c r="BE470" s="205">
        <f t="shared" ref="BE470:BE475" si="204">IF(N470="základní",J470,0)</f>
        <v>0</v>
      </c>
      <c r="BF470" s="205">
        <f t="shared" ref="BF470:BF475" si="205">IF(N470="snížená",J470,0)</f>
        <v>0</v>
      </c>
      <c r="BG470" s="205">
        <f t="shared" ref="BG470:BG475" si="206">IF(N470="zákl. přenesená",J470,0)</f>
        <v>0</v>
      </c>
      <c r="BH470" s="205">
        <f t="shared" ref="BH470:BH475" si="207">IF(N470="sníž. přenesená",J470,0)</f>
        <v>0</v>
      </c>
      <c r="BI470" s="205">
        <f t="shared" ref="BI470:BI475" si="208">IF(N470="nulová",J470,0)</f>
        <v>0</v>
      </c>
      <c r="BJ470" s="18" t="s">
        <v>80</v>
      </c>
      <c r="BK470" s="205">
        <f t="shared" ref="BK470:BK475" si="209">ROUND(I470*H470,2)</f>
        <v>0</v>
      </c>
      <c r="BL470" s="18" t="s">
        <v>212</v>
      </c>
      <c r="BM470" s="204" t="s">
        <v>4847</v>
      </c>
    </row>
    <row r="471" spans="1:65" s="2" customFormat="1" ht="16.5" customHeight="1">
      <c r="A471" s="35"/>
      <c r="B471" s="36"/>
      <c r="C471" s="193" t="s">
        <v>72</v>
      </c>
      <c r="D471" s="193" t="s">
        <v>208</v>
      </c>
      <c r="E471" s="194" t="s">
        <v>7590</v>
      </c>
      <c r="F471" s="195" t="s">
        <v>7591</v>
      </c>
      <c r="G471" s="196" t="s">
        <v>862</v>
      </c>
      <c r="H471" s="197">
        <v>220</v>
      </c>
      <c r="I471" s="198"/>
      <c r="J471" s="199">
        <f t="shared" si="200"/>
        <v>0</v>
      </c>
      <c r="K471" s="195" t="s">
        <v>19</v>
      </c>
      <c r="L471" s="40"/>
      <c r="M471" s="200" t="s">
        <v>19</v>
      </c>
      <c r="N471" s="201" t="s">
        <v>43</v>
      </c>
      <c r="O471" s="65"/>
      <c r="P471" s="202">
        <f t="shared" si="201"/>
        <v>0</v>
      </c>
      <c r="Q471" s="202">
        <v>0</v>
      </c>
      <c r="R471" s="202">
        <f t="shared" si="202"/>
        <v>0</v>
      </c>
      <c r="S471" s="202">
        <v>0</v>
      </c>
      <c r="T471" s="203">
        <f t="shared" si="203"/>
        <v>0</v>
      </c>
      <c r="U471" s="35"/>
      <c r="V471" s="35"/>
      <c r="W471" s="35"/>
      <c r="X471" s="35"/>
      <c r="Y471" s="35"/>
      <c r="Z471" s="35"/>
      <c r="AA471" s="35"/>
      <c r="AB471" s="35"/>
      <c r="AC471" s="35"/>
      <c r="AD471" s="35"/>
      <c r="AE471" s="35"/>
      <c r="AR471" s="204" t="s">
        <v>212</v>
      </c>
      <c r="AT471" s="204" t="s">
        <v>208</v>
      </c>
      <c r="AU471" s="204" t="s">
        <v>217</v>
      </c>
      <c r="AY471" s="18" t="s">
        <v>206</v>
      </c>
      <c r="BE471" s="205">
        <f t="shared" si="204"/>
        <v>0</v>
      </c>
      <c r="BF471" s="205">
        <f t="shared" si="205"/>
        <v>0</v>
      </c>
      <c r="BG471" s="205">
        <f t="shared" si="206"/>
        <v>0</v>
      </c>
      <c r="BH471" s="205">
        <f t="shared" si="207"/>
        <v>0</v>
      </c>
      <c r="BI471" s="205">
        <f t="shared" si="208"/>
        <v>0</v>
      </c>
      <c r="BJ471" s="18" t="s">
        <v>80</v>
      </c>
      <c r="BK471" s="205">
        <f t="shared" si="209"/>
        <v>0</v>
      </c>
      <c r="BL471" s="18" t="s">
        <v>212</v>
      </c>
      <c r="BM471" s="204" t="s">
        <v>4861</v>
      </c>
    </row>
    <row r="472" spans="1:65" s="2" customFormat="1" ht="16.5" customHeight="1">
      <c r="A472" s="35"/>
      <c r="B472" s="36"/>
      <c r="C472" s="193" t="s">
        <v>72</v>
      </c>
      <c r="D472" s="193" t="s">
        <v>208</v>
      </c>
      <c r="E472" s="194" t="s">
        <v>7592</v>
      </c>
      <c r="F472" s="195" t="s">
        <v>7485</v>
      </c>
      <c r="G472" s="196" t="s">
        <v>862</v>
      </c>
      <c r="H472" s="197">
        <v>220</v>
      </c>
      <c r="I472" s="198"/>
      <c r="J472" s="199">
        <f t="shared" si="200"/>
        <v>0</v>
      </c>
      <c r="K472" s="195" t="s">
        <v>19</v>
      </c>
      <c r="L472" s="40"/>
      <c r="M472" s="200" t="s">
        <v>19</v>
      </c>
      <c r="N472" s="201" t="s">
        <v>43</v>
      </c>
      <c r="O472" s="65"/>
      <c r="P472" s="202">
        <f t="shared" si="201"/>
        <v>0</v>
      </c>
      <c r="Q472" s="202">
        <v>0</v>
      </c>
      <c r="R472" s="202">
        <f t="shared" si="202"/>
        <v>0</v>
      </c>
      <c r="S472" s="202">
        <v>0</v>
      </c>
      <c r="T472" s="203">
        <f t="shared" si="203"/>
        <v>0</v>
      </c>
      <c r="U472" s="35"/>
      <c r="V472" s="35"/>
      <c r="W472" s="35"/>
      <c r="X472" s="35"/>
      <c r="Y472" s="35"/>
      <c r="Z472" s="35"/>
      <c r="AA472" s="35"/>
      <c r="AB472" s="35"/>
      <c r="AC472" s="35"/>
      <c r="AD472" s="35"/>
      <c r="AE472" s="35"/>
      <c r="AR472" s="204" t="s">
        <v>212</v>
      </c>
      <c r="AT472" s="204" t="s">
        <v>208</v>
      </c>
      <c r="AU472" s="204" t="s">
        <v>217</v>
      </c>
      <c r="AY472" s="18" t="s">
        <v>206</v>
      </c>
      <c r="BE472" s="205">
        <f t="shared" si="204"/>
        <v>0</v>
      </c>
      <c r="BF472" s="205">
        <f t="shared" si="205"/>
        <v>0</v>
      </c>
      <c r="BG472" s="205">
        <f t="shared" si="206"/>
        <v>0</v>
      </c>
      <c r="BH472" s="205">
        <f t="shared" si="207"/>
        <v>0</v>
      </c>
      <c r="BI472" s="205">
        <f t="shared" si="208"/>
        <v>0</v>
      </c>
      <c r="BJ472" s="18" t="s">
        <v>80</v>
      </c>
      <c r="BK472" s="205">
        <f t="shared" si="209"/>
        <v>0</v>
      </c>
      <c r="BL472" s="18" t="s">
        <v>212</v>
      </c>
      <c r="BM472" s="204" t="s">
        <v>4871</v>
      </c>
    </row>
    <row r="473" spans="1:65" s="2" customFormat="1" ht="16.5" customHeight="1">
      <c r="A473" s="35"/>
      <c r="B473" s="36"/>
      <c r="C473" s="193" t="s">
        <v>72</v>
      </c>
      <c r="D473" s="193" t="s">
        <v>208</v>
      </c>
      <c r="E473" s="194" t="s">
        <v>7593</v>
      </c>
      <c r="F473" s="195" t="s">
        <v>7594</v>
      </c>
      <c r="G473" s="196" t="s">
        <v>862</v>
      </c>
      <c r="H473" s="197">
        <v>2</v>
      </c>
      <c r="I473" s="198"/>
      <c r="J473" s="199">
        <f t="shared" si="200"/>
        <v>0</v>
      </c>
      <c r="K473" s="195" t="s">
        <v>19</v>
      </c>
      <c r="L473" s="40"/>
      <c r="M473" s="200" t="s">
        <v>19</v>
      </c>
      <c r="N473" s="201" t="s">
        <v>43</v>
      </c>
      <c r="O473" s="65"/>
      <c r="P473" s="202">
        <f t="shared" si="201"/>
        <v>0</v>
      </c>
      <c r="Q473" s="202">
        <v>0</v>
      </c>
      <c r="R473" s="202">
        <f t="shared" si="202"/>
        <v>0</v>
      </c>
      <c r="S473" s="202">
        <v>0</v>
      </c>
      <c r="T473" s="203">
        <f t="shared" si="203"/>
        <v>0</v>
      </c>
      <c r="U473" s="35"/>
      <c r="V473" s="35"/>
      <c r="W473" s="35"/>
      <c r="X473" s="35"/>
      <c r="Y473" s="35"/>
      <c r="Z473" s="35"/>
      <c r="AA473" s="35"/>
      <c r="AB473" s="35"/>
      <c r="AC473" s="35"/>
      <c r="AD473" s="35"/>
      <c r="AE473" s="35"/>
      <c r="AR473" s="204" t="s">
        <v>212</v>
      </c>
      <c r="AT473" s="204" t="s">
        <v>208</v>
      </c>
      <c r="AU473" s="204" t="s">
        <v>217</v>
      </c>
      <c r="AY473" s="18" t="s">
        <v>206</v>
      </c>
      <c r="BE473" s="205">
        <f t="shared" si="204"/>
        <v>0</v>
      </c>
      <c r="BF473" s="205">
        <f t="shared" si="205"/>
        <v>0</v>
      </c>
      <c r="BG473" s="205">
        <f t="shared" si="206"/>
        <v>0</v>
      </c>
      <c r="BH473" s="205">
        <f t="shared" si="207"/>
        <v>0</v>
      </c>
      <c r="BI473" s="205">
        <f t="shared" si="208"/>
        <v>0</v>
      </c>
      <c r="BJ473" s="18" t="s">
        <v>80</v>
      </c>
      <c r="BK473" s="205">
        <f t="shared" si="209"/>
        <v>0</v>
      </c>
      <c r="BL473" s="18" t="s">
        <v>212</v>
      </c>
      <c r="BM473" s="204" t="s">
        <v>4884</v>
      </c>
    </row>
    <row r="474" spans="1:65" s="2" customFormat="1" ht="16.5" customHeight="1">
      <c r="A474" s="35"/>
      <c r="B474" s="36"/>
      <c r="C474" s="193" t="s">
        <v>72</v>
      </c>
      <c r="D474" s="193" t="s">
        <v>208</v>
      </c>
      <c r="E474" s="194" t="s">
        <v>7595</v>
      </c>
      <c r="F474" s="195" t="s">
        <v>7596</v>
      </c>
      <c r="G474" s="196" t="s">
        <v>862</v>
      </c>
      <c r="H474" s="197">
        <v>1</v>
      </c>
      <c r="I474" s="198"/>
      <c r="J474" s="199">
        <f t="shared" si="200"/>
        <v>0</v>
      </c>
      <c r="K474" s="195" t="s">
        <v>19</v>
      </c>
      <c r="L474" s="40"/>
      <c r="M474" s="200" t="s">
        <v>19</v>
      </c>
      <c r="N474" s="201" t="s">
        <v>43</v>
      </c>
      <c r="O474" s="65"/>
      <c r="P474" s="202">
        <f t="shared" si="201"/>
        <v>0</v>
      </c>
      <c r="Q474" s="202">
        <v>0</v>
      </c>
      <c r="R474" s="202">
        <f t="shared" si="202"/>
        <v>0</v>
      </c>
      <c r="S474" s="202">
        <v>0</v>
      </c>
      <c r="T474" s="203">
        <f t="shared" si="203"/>
        <v>0</v>
      </c>
      <c r="U474" s="35"/>
      <c r="V474" s="35"/>
      <c r="W474" s="35"/>
      <c r="X474" s="35"/>
      <c r="Y474" s="35"/>
      <c r="Z474" s="35"/>
      <c r="AA474" s="35"/>
      <c r="AB474" s="35"/>
      <c r="AC474" s="35"/>
      <c r="AD474" s="35"/>
      <c r="AE474" s="35"/>
      <c r="AR474" s="204" t="s">
        <v>212</v>
      </c>
      <c r="AT474" s="204" t="s">
        <v>208</v>
      </c>
      <c r="AU474" s="204" t="s">
        <v>217</v>
      </c>
      <c r="AY474" s="18" t="s">
        <v>206</v>
      </c>
      <c r="BE474" s="205">
        <f t="shared" si="204"/>
        <v>0</v>
      </c>
      <c r="BF474" s="205">
        <f t="shared" si="205"/>
        <v>0</v>
      </c>
      <c r="BG474" s="205">
        <f t="shared" si="206"/>
        <v>0</v>
      </c>
      <c r="BH474" s="205">
        <f t="shared" si="207"/>
        <v>0</v>
      </c>
      <c r="BI474" s="205">
        <f t="shared" si="208"/>
        <v>0</v>
      </c>
      <c r="BJ474" s="18" t="s">
        <v>80</v>
      </c>
      <c r="BK474" s="205">
        <f t="shared" si="209"/>
        <v>0</v>
      </c>
      <c r="BL474" s="18" t="s">
        <v>212</v>
      </c>
      <c r="BM474" s="204" t="s">
        <v>4894</v>
      </c>
    </row>
    <row r="475" spans="1:65" s="2" customFormat="1" ht="16.5" customHeight="1">
      <c r="A475" s="35"/>
      <c r="B475" s="36"/>
      <c r="C475" s="193" t="s">
        <v>72</v>
      </c>
      <c r="D475" s="193" t="s">
        <v>208</v>
      </c>
      <c r="E475" s="194" t="s">
        <v>7171</v>
      </c>
      <c r="F475" s="195" t="s">
        <v>7172</v>
      </c>
      <c r="G475" s="196" t="s">
        <v>220</v>
      </c>
      <c r="H475" s="197">
        <v>790</v>
      </c>
      <c r="I475" s="198"/>
      <c r="J475" s="199">
        <f t="shared" si="200"/>
        <v>0</v>
      </c>
      <c r="K475" s="195" t="s">
        <v>19</v>
      </c>
      <c r="L475" s="40"/>
      <c r="M475" s="200" t="s">
        <v>19</v>
      </c>
      <c r="N475" s="201" t="s">
        <v>43</v>
      </c>
      <c r="O475" s="65"/>
      <c r="P475" s="202">
        <f t="shared" si="201"/>
        <v>0</v>
      </c>
      <c r="Q475" s="202">
        <v>0</v>
      </c>
      <c r="R475" s="202">
        <f t="shared" si="202"/>
        <v>0</v>
      </c>
      <c r="S475" s="202">
        <v>0</v>
      </c>
      <c r="T475" s="203">
        <f t="shared" si="203"/>
        <v>0</v>
      </c>
      <c r="U475" s="35"/>
      <c r="V475" s="35"/>
      <c r="W475" s="35"/>
      <c r="X475" s="35"/>
      <c r="Y475" s="35"/>
      <c r="Z475" s="35"/>
      <c r="AA475" s="35"/>
      <c r="AB475" s="35"/>
      <c r="AC475" s="35"/>
      <c r="AD475" s="35"/>
      <c r="AE475" s="35"/>
      <c r="AR475" s="204" t="s">
        <v>212</v>
      </c>
      <c r="AT475" s="204" t="s">
        <v>208</v>
      </c>
      <c r="AU475" s="204" t="s">
        <v>217</v>
      </c>
      <c r="AY475" s="18" t="s">
        <v>206</v>
      </c>
      <c r="BE475" s="205">
        <f t="shared" si="204"/>
        <v>0</v>
      </c>
      <c r="BF475" s="205">
        <f t="shared" si="205"/>
        <v>0</v>
      </c>
      <c r="BG475" s="205">
        <f t="shared" si="206"/>
        <v>0</v>
      </c>
      <c r="BH475" s="205">
        <f t="shared" si="207"/>
        <v>0</v>
      </c>
      <c r="BI475" s="205">
        <f t="shared" si="208"/>
        <v>0</v>
      </c>
      <c r="BJ475" s="18" t="s">
        <v>80</v>
      </c>
      <c r="BK475" s="205">
        <f t="shared" si="209"/>
        <v>0</v>
      </c>
      <c r="BL475" s="18" t="s">
        <v>212</v>
      </c>
      <c r="BM475" s="204" t="s">
        <v>4903</v>
      </c>
    </row>
    <row r="476" spans="1:65" s="2" customFormat="1" ht="19.5">
      <c r="A476" s="35"/>
      <c r="B476" s="36"/>
      <c r="C476" s="37"/>
      <c r="D476" s="208" t="s">
        <v>1104</v>
      </c>
      <c r="E476" s="37"/>
      <c r="F476" s="221" t="s">
        <v>7173</v>
      </c>
      <c r="G476" s="37"/>
      <c r="H476" s="37"/>
      <c r="I476" s="116"/>
      <c r="J476" s="37"/>
      <c r="K476" s="37"/>
      <c r="L476" s="40"/>
      <c r="M476" s="222"/>
      <c r="N476" s="223"/>
      <c r="O476" s="65"/>
      <c r="P476" s="65"/>
      <c r="Q476" s="65"/>
      <c r="R476" s="65"/>
      <c r="S476" s="65"/>
      <c r="T476" s="66"/>
      <c r="U476" s="35"/>
      <c r="V476" s="35"/>
      <c r="W476" s="35"/>
      <c r="X476" s="35"/>
      <c r="Y476" s="35"/>
      <c r="Z476" s="35"/>
      <c r="AA476" s="35"/>
      <c r="AB476" s="35"/>
      <c r="AC476" s="35"/>
      <c r="AD476" s="35"/>
      <c r="AE476" s="35"/>
      <c r="AT476" s="18" t="s">
        <v>1104</v>
      </c>
      <c r="AU476" s="18" t="s">
        <v>217</v>
      </c>
    </row>
    <row r="477" spans="1:65" s="2" customFormat="1" ht="16.5" customHeight="1">
      <c r="A477" s="35"/>
      <c r="B477" s="36"/>
      <c r="C477" s="193" t="s">
        <v>72</v>
      </c>
      <c r="D477" s="193" t="s">
        <v>208</v>
      </c>
      <c r="E477" s="194" t="s">
        <v>7174</v>
      </c>
      <c r="F477" s="195" t="s">
        <v>7175</v>
      </c>
      <c r="G477" s="196" t="s">
        <v>220</v>
      </c>
      <c r="H477" s="197">
        <v>790</v>
      </c>
      <c r="I477" s="198"/>
      <c r="J477" s="199">
        <f>ROUND(I477*H477,2)</f>
        <v>0</v>
      </c>
      <c r="K477" s="195" t="s">
        <v>19</v>
      </c>
      <c r="L477" s="40"/>
      <c r="M477" s="200" t="s">
        <v>19</v>
      </c>
      <c r="N477" s="201" t="s">
        <v>43</v>
      </c>
      <c r="O477" s="65"/>
      <c r="P477" s="202">
        <f>O477*H477</f>
        <v>0</v>
      </c>
      <c r="Q477" s="202">
        <v>0</v>
      </c>
      <c r="R477" s="202">
        <f>Q477*H477</f>
        <v>0</v>
      </c>
      <c r="S477" s="202">
        <v>0</v>
      </c>
      <c r="T477" s="203">
        <f>S477*H477</f>
        <v>0</v>
      </c>
      <c r="U477" s="35"/>
      <c r="V477" s="35"/>
      <c r="W477" s="35"/>
      <c r="X477" s="35"/>
      <c r="Y477" s="35"/>
      <c r="Z477" s="35"/>
      <c r="AA477" s="35"/>
      <c r="AB477" s="35"/>
      <c r="AC477" s="35"/>
      <c r="AD477" s="35"/>
      <c r="AE477" s="35"/>
      <c r="AR477" s="204" t="s">
        <v>212</v>
      </c>
      <c r="AT477" s="204" t="s">
        <v>208</v>
      </c>
      <c r="AU477" s="204" t="s">
        <v>217</v>
      </c>
      <c r="AY477" s="18" t="s">
        <v>206</v>
      </c>
      <c r="BE477" s="205">
        <f>IF(N477="základní",J477,0)</f>
        <v>0</v>
      </c>
      <c r="BF477" s="205">
        <f>IF(N477="snížená",J477,0)</f>
        <v>0</v>
      </c>
      <c r="BG477" s="205">
        <f>IF(N477="zákl. přenesená",J477,0)</f>
        <v>0</v>
      </c>
      <c r="BH477" s="205">
        <f>IF(N477="sníž. přenesená",J477,0)</f>
        <v>0</v>
      </c>
      <c r="BI477" s="205">
        <f>IF(N477="nulová",J477,0)</f>
        <v>0</v>
      </c>
      <c r="BJ477" s="18" t="s">
        <v>80</v>
      </c>
      <c r="BK477" s="205">
        <f>ROUND(I477*H477,2)</f>
        <v>0</v>
      </c>
      <c r="BL477" s="18" t="s">
        <v>212</v>
      </c>
      <c r="BM477" s="204" t="s">
        <v>4912</v>
      </c>
    </row>
    <row r="478" spans="1:65" s="2" customFormat="1" ht="16.5" customHeight="1">
      <c r="A478" s="35"/>
      <c r="B478" s="36"/>
      <c r="C478" s="193" t="s">
        <v>72</v>
      </c>
      <c r="D478" s="193" t="s">
        <v>208</v>
      </c>
      <c r="E478" s="194" t="s">
        <v>7176</v>
      </c>
      <c r="F478" s="195" t="s">
        <v>7177</v>
      </c>
      <c r="G478" s="196" t="s">
        <v>220</v>
      </c>
      <c r="H478" s="197">
        <v>790</v>
      </c>
      <c r="I478" s="198"/>
      <c r="J478" s="199">
        <f>ROUND(I478*H478,2)</f>
        <v>0</v>
      </c>
      <c r="K478" s="195" t="s">
        <v>19</v>
      </c>
      <c r="L478" s="40"/>
      <c r="M478" s="200" t="s">
        <v>19</v>
      </c>
      <c r="N478" s="201" t="s">
        <v>43</v>
      </c>
      <c r="O478" s="65"/>
      <c r="P478" s="202">
        <f>O478*H478</f>
        <v>0</v>
      </c>
      <c r="Q478" s="202">
        <v>0</v>
      </c>
      <c r="R478" s="202">
        <f>Q478*H478</f>
        <v>0</v>
      </c>
      <c r="S478" s="202">
        <v>0</v>
      </c>
      <c r="T478" s="203">
        <f>S478*H478</f>
        <v>0</v>
      </c>
      <c r="U478" s="35"/>
      <c r="V478" s="35"/>
      <c r="W478" s="35"/>
      <c r="X478" s="35"/>
      <c r="Y478" s="35"/>
      <c r="Z478" s="35"/>
      <c r="AA478" s="35"/>
      <c r="AB478" s="35"/>
      <c r="AC478" s="35"/>
      <c r="AD478" s="35"/>
      <c r="AE478" s="35"/>
      <c r="AR478" s="204" t="s">
        <v>212</v>
      </c>
      <c r="AT478" s="204" t="s">
        <v>208</v>
      </c>
      <c r="AU478" s="204" t="s">
        <v>217</v>
      </c>
      <c r="AY478" s="18" t="s">
        <v>206</v>
      </c>
      <c r="BE478" s="205">
        <f>IF(N478="základní",J478,0)</f>
        <v>0</v>
      </c>
      <c r="BF478" s="205">
        <f>IF(N478="snížená",J478,0)</f>
        <v>0</v>
      </c>
      <c r="BG478" s="205">
        <f>IF(N478="zákl. přenesená",J478,0)</f>
        <v>0</v>
      </c>
      <c r="BH478" s="205">
        <f>IF(N478="sníž. přenesená",J478,0)</f>
        <v>0</v>
      </c>
      <c r="BI478" s="205">
        <f>IF(N478="nulová",J478,0)</f>
        <v>0</v>
      </c>
      <c r="BJ478" s="18" t="s">
        <v>80</v>
      </c>
      <c r="BK478" s="205">
        <f>ROUND(I478*H478,2)</f>
        <v>0</v>
      </c>
      <c r="BL478" s="18" t="s">
        <v>212</v>
      </c>
      <c r="BM478" s="204" t="s">
        <v>4923</v>
      </c>
    </row>
    <row r="479" spans="1:65" s="2" customFormat="1" ht="16.5" customHeight="1">
      <c r="A479" s="35"/>
      <c r="B479" s="36"/>
      <c r="C479" s="193" t="s">
        <v>72</v>
      </c>
      <c r="D479" s="193" t="s">
        <v>208</v>
      </c>
      <c r="E479" s="194" t="s">
        <v>7178</v>
      </c>
      <c r="F479" s="195" t="s">
        <v>7179</v>
      </c>
      <c r="G479" s="196" t="s">
        <v>220</v>
      </c>
      <c r="H479" s="197">
        <v>790</v>
      </c>
      <c r="I479" s="198"/>
      <c r="J479" s="199">
        <f>ROUND(I479*H479,2)</f>
        <v>0</v>
      </c>
      <c r="K479" s="195" t="s">
        <v>19</v>
      </c>
      <c r="L479" s="40"/>
      <c r="M479" s="200" t="s">
        <v>19</v>
      </c>
      <c r="N479" s="201" t="s">
        <v>43</v>
      </c>
      <c r="O479" s="65"/>
      <c r="P479" s="202">
        <f>O479*H479</f>
        <v>0</v>
      </c>
      <c r="Q479" s="202">
        <v>0</v>
      </c>
      <c r="R479" s="202">
        <f>Q479*H479</f>
        <v>0</v>
      </c>
      <c r="S479" s="202">
        <v>0</v>
      </c>
      <c r="T479" s="203">
        <f>S479*H479</f>
        <v>0</v>
      </c>
      <c r="U479" s="35"/>
      <c r="V479" s="35"/>
      <c r="W479" s="35"/>
      <c r="X479" s="35"/>
      <c r="Y479" s="35"/>
      <c r="Z479" s="35"/>
      <c r="AA479" s="35"/>
      <c r="AB479" s="35"/>
      <c r="AC479" s="35"/>
      <c r="AD479" s="35"/>
      <c r="AE479" s="35"/>
      <c r="AR479" s="204" t="s">
        <v>212</v>
      </c>
      <c r="AT479" s="204" t="s">
        <v>208</v>
      </c>
      <c r="AU479" s="204" t="s">
        <v>217</v>
      </c>
      <c r="AY479" s="18" t="s">
        <v>206</v>
      </c>
      <c r="BE479" s="205">
        <f>IF(N479="základní",J479,0)</f>
        <v>0</v>
      </c>
      <c r="BF479" s="205">
        <f>IF(N479="snížená",J479,0)</f>
        <v>0</v>
      </c>
      <c r="BG479" s="205">
        <f>IF(N479="zákl. přenesená",J479,0)</f>
        <v>0</v>
      </c>
      <c r="BH479" s="205">
        <f>IF(N479="sníž. přenesená",J479,0)</f>
        <v>0</v>
      </c>
      <c r="BI479" s="205">
        <f>IF(N479="nulová",J479,0)</f>
        <v>0</v>
      </c>
      <c r="BJ479" s="18" t="s">
        <v>80</v>
      </c>
      <c r="BK479" s="205">
        <f>ROUND(I479*H479,2)</f>
        <v>0</v>
      </c>
      <c r="BL479" s="18" t="s">
        <v>212</v>
      </c>
      <c r="BM479" s="204" t="s">
        <v>4932</v>
      </c>
    </row>
    <row r="480" spans="1:65" s="2" customFormat="1" ht="16.5" customHeight="1">
      <c r="A480" s="35"/>
      <c r="B480" s="36"/>
      <c r="C480" s="193" t="s">
        <v>72</v>
      </c>
      <c r="D480" s="193" t="s">
        <v>208</v>
      </c>
      <c r="E480" s="194" t="s">
        <v>7310</v>
      </c>
      <c r="F480" s="195" t="s">
        <v>7311</v>
      </c>
      <c r="G480" s="196" t="s">
        <v>220</v>
      </c>
      <c r="H480" s="197">
        <v>120</v>
      </c>
      <c r="I480" s="198"/>
      <c r="J480" s="199">
        <f>ROUND(I480*H480,2)</f>
        <v>0</v>
      </c>
      <c r="K480" s="195" t="s">
        <v>19</v>
      </c>
      <c r="L480" s="40"/>
      <c r="M480" s="200" t="s">
        <v>19</v>
      </c>
      <c r="N480" s="201" t="s">
        <v>43</v>
      </c>
      <c r="O480" s="65"/>
      <c r="P480" s="202">
        <f>O480*H480</f>
        <v>0</v>
      </c>
      <c r="Q480" s="202">
        <v>0</v>
      </c>
      <c r="R480" s="202">
        <f>Q480*H480</f>
        <v>0</v>
      </c>
      <c r="S480" s="202">
        <v>0</v>
      </c>
      <c r="T480" s="203">
        <f>S480*H480</f>
        <v>0</v>
      </c>
      <c r="U480" s="35"/>
      <c r="V480" s="35"/>
      <c r="W480" s="35"/>
      <c r="X480" s="35"/>
      <c r="Y480" s="35"/>
      <c r="Z480" s="35"/>
      <c r="AA480" s="35"/>
      <c r="AB480" s="35"/>
      <c r="AC480" s="35"/>
      <c r="AD480" s="35"/>
      <c r="AE480" s="35"/>
      <c r="AR480" s="204" t="s">
        <v>212</v>
      </c>
      <c r="AT480" s="204" t="s">
        <v>208</v>
      </c>
      <c r="AU480" s="204" t="s">
        <v>217</v>
      </c>
      <c r="AY480" s="18" t="s">
        <v>206</v>
      </c>
      <c r="BE480" s="205">
        <f>IF(N480="základní",J480,0)</f>
        <v>0</v>
      </c>
      <c r="BF480" s="205">
        <f>IF(N480="snížená",J480,0)</f>
        <v>0</v>
      </c>
      <c r="BG480" s="205">
        <f>IF(N480="zákl. přenesená",J480,0)</f>
        <v>0</v>
      </c>
      <c r="BH480" s="205">
        <f>IF(N480="sníž. přenesená",J480,0)</f>
        <v>0</v>
      </c>
      <c r="BI480" s="205">
        <f>IF(N480="nulová",J480,0)</f>
        <v>0</v>
      </c>
      <c r="BJ480" s="18" t="s">
        <v>80</v>
      </c>
      <c r="BK480" s="205">
        <f>ROUND(I480*H480,2)</f>
        <v>0</v>
      </c>
      <c r="BL480" s="18" t="s">
        <v>212</v>
      </c>
      <c r="BM480" s="204" t="s">
        <v>4941</v>
      </c>
    </row>
    <row r="481" spans="1:65" s="12" customFormat="1" ht="22.9" customHeight="1">
      <c r="B481" s="177"/>
      <c r="C481" s="178"/>
      <c r="D481" s="179" t="s">
        <v>71</v>
      </c>
      <c r="E481" s="191" t="s">
        <v>7597</v>
      </c>
      <c r="F481" s="191" t="s">
        <v>7598</v>
      </c>
      <c r="G481" s="178"/>
      <c r="H481" s="178"/>
      <c r="I481" s="181"/>
      <c r="J481" s="192">
        <f>BK481</f>
        <v>0</v>
      </c>
      <c r="K481" s="178"/>
      <c r="L481" s="183"/>
      <c r="M481" s="184"/>
      <c r="N481" s="185"/>
      <c r="O481" s="185"/>
      <c r="P481" s="186">
        <f>SUM(P482:P492)</f>
        <v>0</v>
      </c>
      <c r="Q481" s="185"/>
      <c r="R481" s="186">
        <f>SUM(R482:R492)</f>
        <v>0</v>
      </c>
      <c r="S481" s="185"/>
      <c r="T481" s="187">
        <f>SUM(T482:T492)</f>
        <v>0</v>
      </c>
      <c r="AR481" s="188" t="s">
        <v>80</v>
      </c>
      <c r="AT481" s="189" t="s">
        <v>71</v>
      </c>
      <c r="AU481" s="189" t="s">
        <v>80</v>
      </c>
      <c r="AY481" s="188" t="s">
        <v>206</v>
      </c>
      <c r="BK481" s="190">
        <f>SUM(BK482:BK492)</f>
        <v>0</v>
      </c>
    </row>
    <row r="482" spans="1:65" s="2" customFormat="1" ht="16.5" customHeight="1">
      <c r="A482" s="35"/>
      <c r="B482" s="36"/>
      <c r="C482" s="193" t="s">
        <v>72</v>
      </c>
      <c r="D482" s="193" t="s">
        <v>208</v>
      </c>
      <c r="E482" s="194" t="s">
        <v>7599</v>
      </c>
      <c r="F482" s="195" t="s">
        <v>7600</v>
      </c>
      <c r="G482" s="196" t="s">
        <v>862</v>
      </c>
      <c r="H482" s="197">
        <v>8</v>
      </c>
      <c r="I482" s="198"/>
      <c r="J482" s="199">
        <f>ROUND(I482*H482,2)</f>
        <v>0</v>
      </c>
      <c r="K482" s="195" t="s">
        <v>19</v>
      </c>
      <c r="L482" s="40"/>
      <c r="M482" s="200" t="s">
        <v>19</v>
      </c>
      <c r="N482" s="201" t="s">
        <v>43</v>
      </c>
      <c r="O482" s="65"/>
      <c r="P482" s="202">
        <f>O482*H482</f>
        <v>0</v>
      </c>
      <c r="Q482" s="202">
        <v>0</v>
      </c>
      <c r="R482" s="202">
        <f>Q482*H482</f>
        <v>0</v>
      </c>
      <c r="S482" s="202">
        <v>0</v>
      </c>
      <c r="T482" s="203">
        <f>S482*H482</f>
        <v>0</v>
      </c>
      <c r="U482" s="35"/>
      <c r="V482" s="35"/>
      <c r="W482" s="35"/>
      <c r="X482" s="35"/>
      <c r="Y482" s="35"/>
      <c r="Z482" s="35"/>
      <c r="AA482" s="35"/>
      <c r="AB482" s="35"/>
      <c r="AC482" s="35"/>
      <c r="AD482" s="35"/>
      <c r="AE482" s="35"/>
      <c r="AR482" s="204" t="s">
        <v>212</v>
      </c>
      <c r="AT482" s="204" t="s">
        <v>208</v>
      </c>
      <c r="AU482" s="204" t="s">
        <v>82</v>
      </c>
      <c r="AY482" s="18" t="s">
        <v>206</v>
      </c>
      <c r="BE482" s="205">
        <f>IF(N482="základní",J482,0)</f>
        <v>0</v>
      </c>
      <c r="BF482" s="205">
        <f>IF(N482="snížená",J482,0)</f>
        <v>0</v>
      </c>
      <c r="BG482" s="205">
        <f>IF(N482="zákl. přenesená",J482,0)</f>
        <v>0</v>
      </c>
      <c r="BH482" s="205">
        <f>IF(N482="sníž. přenesená",J482,0)</f>
        <v>0</v>
      </c>
      <c r="BI482" s="205">
        <f>IF(N482="nulová",J482,0)</f>
        <v>0</v>
      </c>
      <c r="BJ482" s="18" t="s">
        <v>80</v>
      </c>
      <c r="BK482" s="205">
        <f>ROUND(I482*H482,2)</f>
        <v>0</v>
      </c>
      <c r="BL482" s="18" t="s">
        <v>212</v>
      </c>
      <c r="BM482" s="204" t="s">
        <v>4953</v>
      </c>
    </row>
    <row r="483" spans="1:65" s="2" customFormat="1" ht="19.5">
      <c r="A483" s="35"/>
      <c r="B483" s="36"/>
      <c r="C483" s="37"/>
      <c r="D483" s="208" t="s">
        <v>1104</v>
      </c>
      <c r="E483" s="37"/>
      <c r="F483" s="221" t="s">
        <v>7601</v>
      </c>
      <c r="G483" s="37"/>
      <c r="H483" s="37"/>
      <c r="I483" s="116"/>
      <c r="J483" s="37"/>
      <c r="K483" s="37"/>
      <c r="L483" s="40"/>
      <c r="M483" s="222"/>
      <c r="N483" s="223"/>
      <c r="O483" s="65"/>
      <c r="P483" s="65"/>
      <c r="Q483" s="65"/>
      <c r="R483" s="65"/>
      <c r="S483" s="65"/>
      <c r="T483" s="66"/>
      <c r="U483" s="35"/>
      <c r="V483" s="35"/>
      <c r="W483" s="35"/>
      <c r="X483" s="35"/>
      <c r="Y483" s="35"/>
      <c r="Z483" s="35"/>
      <c r="AA483" s="35"/>
      <c r="AB483" s="35"/>
      <c r="AC483" s="35"/>
      <c r="AD483" s="35"/>
      <c r="AE483" s="35"/>
      <c r="AT483" s="18" t="s">
        <v>1104</v>
      </c>
      <c r="AU483" s="18" t="s">
        <v>82</v>
      </c>
    </row>
    <row r="484" spans="1:65" s="2" customFormat="1" ht="16.5" customHeight="1">
      <c r="A484" s="35"/>
      <c r="B484" s="36"/>
      <c r="C484" s="193" t="s">
        <v>72</v>
      </c>
      <c r="D484" s="193" t="s">
        <v>208</v>
      </c>
      <c r="E484" s="194" t="s">
        <v>7602</v>
      </c>
      <c r="F484" s="195" t="s">
        <v>7603</v>
      </c>
      <c r="G484" s="196" t="s">
        <v>220</v>
      </c>
      <c r="H484" s="197">
        <v>120</v>
      </c>
      <c r="I484" s="198"/>
      <c r="J484" s="199">
        <f>ROUND(I484*H484,2)</f>
        <v>0</v>
      </c>
      <c r="K484" s="195" t="s">
        <v>19</v>
      </c>
      <c r="L484" s="40"/>
      <c r="M484" s="200" t="s">
        <v>19</v>
      </c>
      <c r="N484" s="201" t="s">
        <v>43</v>
      </c>
      <c r="O484" s="65"/>
      <c r="P484" s="202">
        <f>O484*H484</f>
        <v>0</v>
      </c>
      <c r="Q484" s="202">
        <v>0</v>
      </c>
      <c r="R484" s="202">
        <f>Q484*H484</f>
        <v>0</v>
      </c>
      <c r="S484" s="202">
        <v>0</v>
      </c>
      <c r="T484" s="203">
        <f>S484*H484</f>
        <v>0</v>
      </c>
      <c r="U484" s="35"/>
      <c r="V484" s="35"/>
      <c r="W484" s="35"/>
      <c r="X484" s="35"/>
      <c r="Y484" s="35"/>
      <c r="Z484" s="35"/>
      <c r="AA484" s="35"/>
      <c r="AB484" s="35"/>
      <c r="AC484" s="35"/>
      <c r="AD484" s="35"/>
      <c r="AE484" s="35"/>
      <c r="AR484" s="204" t="s">
        <v>212</v>
      </c>
      <c r="AT484" s="204" t="s">
        <v>208</v>
      </c>
      <c r="AU484" s="204" t="s">
        <v>82</v>
      </c>
      <c r="AY484" s="18" t="s">
        <v>206</v>
      </c>
      <c r="BE484" s="205">
        <f>IF(N484="základní",J484,0)</f>
        <v>0</v>
      </c>
      <c r="BF484" s="205">
        <f>IF(N484="snížená",J484,0)</f>
        <v>0</v>
      </c>
      <c r="BG484" s="205">
        <f>IF(N484="zákl. přenesená",J484,0)</f>
        <v>0</v>
      </c>
      <c r="BH484" s="205">
        <f>IF(N484="sníž. přenesená",J484,0)</f>
        <v>0</v>
      </c>
      <c r="BI484" s="205">
        <f>IF(N484="nulová",J484,0)</f>
        <v>0</v>
      </c>
      <c r="BJ484" s="18" t="s">
        <v>80</v>
      </c>
      <c r="BK484" s="205">
        <f>ROUND(I484*H484,2)</f>
        <v>0</v>
      </c>
      <c r="BL484" s="18" t="s">
        <v>212</v>
      </c>
      <c r="BM484" s="204" t="s">
        <v>4962</v>
      </c>
    </row>
    <row r="485" spans="1:65" s="2" customFormat="1" ht="19.5">
      <c r="A485" s="35"/>
      <c r="B485" s="36"/>
      <c r="C485" s="37"/>
      <c r="D485" s="208" t="s">
        <v>1104</v>
      </c>
      <c r="E485" s="37"/>
      <c r="F485" s="221" t="s">
        <v>7604</v>
      </c>
      <c r="G485" s="37"/>
      <c r="H485" s="37"/>
      <c r="I485" s="116"/>
      <c r="J485" s="37"/>
      <c r="K485" s="37"/>
      <c r="L485" s="40"/>
      <c r="M485" s="222"/>
      <c r="N485" s="223"/>
      <c r="O485" s="65"/>
      <c r="P485" s="65"/>
      <c r="Q485" s="65"/>
      <c r="R485" s="65"/>
      <c r="S485" s="65"/>
      <c r="T485" s="66"/>
      <c r="U485" s="35"/>
      <c r="V485" s="35"/>
      <c r="W485" s="35"/>
      <c r="X485" s="35"/>
      <c r="Y485" s="35"/>
      <c r="Z485" s="35"/>
      <c r="AA485" s="35"/>
      <c r="AB485" s="35"/>
      <c r="AC485" s="35"/>
      <c r="AD485" s="35"/>
      <c r="AE485" s="35"/>
      <c r="AT485" s="18" t="s">
        <v>1104</v>
      </c>
      <c r="AU485" s="18" t="s">
        <v>82</v>
      </c>
    </row>
    <row r="486" spans="1:65" s="2" customFormat="1" ht="16.5" customHeight="1">
      <c r="A486" s="35"/>
      <c r="B486" s="36"/>
      <c r="C486" s="193" t="s">
        <v>72</v>
      </c>
      <c r="D486" s="193" t="s">
        <v>208</v>
      </c>
      <c r="E486" s="194" t="s">
        <v>7180</v>
      </c>
      <c r="F486" s="195" t="s">
        <v>7181</v>
      </c>
      <c r="G486" s="196" t="s">
        <v>862</v>
      </c>
      <c r="H486" s="197">
        <v>400</v>
      </c>
      <c r="I486" s="198"/>
      <c r="J486" s="199">
        <f>ROUND(I486*H486,2)</f>
        <v>0</v>
      </c>
      <c r="K486" s="195" t="s">
        <v>19</v>
      </c>
      <c r="L486" s="40"/>
      <c r="M486" s="200" t="s">
        <v>19</v>
      </c>
      <c r="N486" s="201" t="s">
        <v>43</v>
      </c>
      <c r="O486" s="65"/>
      <c r="P486" s="202">
        <f>O486*H486</f>
        <v>0</v>
      </c>
      <c r="Q486" s="202">
        <v>0</v>
      </c>
      <c r="R486" s="202">
        <f>Q486*H486</f>
        <v>0</v>
      </c>
      <c r="S486" s="202">
        <v>0</v>
      </c>
      <c r="T486" s="203">
        <f>S486*H486</f>
        <v>0</v>
      </c>
      <c r="U486" s="35"/>
      <c r="V486" s="35"/>
      <c r="W486" s="35"/>
      <c r="X486" s="35"/>
      <c r="Y486" s="35"/>
      <c r="Z486" s="35"/>
      <c r="AA486" s="35"/>
      <c r="AB486" s="35"/>
      <c r="AC486" s="35"/>
      <c r="AD486" s="35"/>
      <c r="AE486" s="35"/>
      <c r="AR486" s="204" t="s">
        <v>212</v>
      </c>
      <c r="AT486" s="204" t="s">
        <v>208</v>
      </c>
      <c r="AU486" s="204" t="s">
        <v>82</v>
      </c>
      <c r="AY486" s="18" t="s">
        <v>206</v>
      </c>
      <c r="BE486" s="205">
        <f>IF(N486="základní",J486,0)</f>
        <v>0</v>
      </c>
      <c r="BF486" s="205">
        <f>IF(N486="snížená",J486,0)</f>
        <v>0</v>
      </c>
      <c r="BG486" s="205">
        <f>IF(N486="zákl. přenesená",J486,0)</f>
        <v>0</v>
      </c>
      <c r="BH486" s="205">
        <f>IF(N486="sníž. přenesená",J486,0)</f>
        <v>0</v>
      </c>
      <c r="BI486" s="205">
        <f>IF(N486="nulová",J486,0)</f>
        <v>0</v>
      </c>
      <c r="BJ486" s="18" t="s">
        <v>80</v>
      </c>
      <c r="BK486" s="205">
        <f>ROUND(I486*H486,2)</f>
        <v>0</v>
      </c>
      <c r="BL486" s="18" t="s">
        <v>212</v>
      </c>
      <c r="BM486" s="204" t="s">
        <v>4972</v>
      </c>
    </row>
    <row r="487" spans="1:65" s="2" customFormat="1" ht="16.5" customHeight="1">
      <c r="A487" s="35"/>
      <c r="B487" s="36"/>
      <c r="C487" s="193" t="s">
        <v>72</v>
      </c>
      <c r="D487" s="193" t="s">
        <v>208</v>
      </c>
      <c r="E487" s="194" t="s">
        <v>7182</v>
      </c>
      <c r="F487" s="195" t="s">
        <v>7183</v>
      </c>
      <c r="G487" s="196" t="s">
        <v>862</v>
      </c>
      <c r="H487" s="197">
        <v>400</v>
      </c>
      <c r="I487" s="198"/>
      <c r="J487" s="199">
        <f>ROUND(I487*H487,2)</f>
        <v>0</v>
      </c>
      <c r="K487" s="195" t="s">
        <v>19</v>
      </c>
      <c r="L487" s="40"/>
      <c r="M487" s="200" t="s">
        <v>19</v>
      </c>
      <c r="N487" s="201" t="s">
        <v>43</v>
      </c>
      <c r="O487" s="65"/>
      <c r="P487" s="202">
        <f>O487*H487</f>
        <v>0</v>
      </c>
      <c r="Q487" s="202">
        <v>0</v>
      </c>
      <c r="R487" s="202">
        <f>Q487*H487</f>
        <v>0</v>
      </c>
      <c r="S487" s="202">
        <v>0</v>
      </c>
      <c r="T487" s="203">
        <f>S487*H487</f>
        <v>0</v>
      </c>
      <c r="U487" s="35"/>
      <c r="V487" s="35"/>
      <c r="W487" s="35"/>
      <c r="X487" s="35"/>
      <c r="Y487" s="35"/>
      <c r="Z487" s="35"/>
      <c r="AA487" s="35"/>
      <c r="AB487" s="35"/>
      <c r="AC487" s="35"/>
      <c r="AD487" s="35"/>
      <c r="AE487" s="35"/>
      <c r="AR487" s="204" t="s">
        <v>212</v>
      </c>
      <c r="AT487" s="204" t="s">
        <v>208</v>
      </c>
      <c r="AU487" s="204" t="s">
        <v>82</v>
      </c>
      <c r="AY487" s="18" t="s">
        <v>206</v>
      </c>
      <c r="BE487" s="205">
        <f>IF(N487="základní",J487,0)</f>
        <v>0</v>
      </c>
      <c r="BF487" s="205">
        <f>IF(N487="snížená",J487,0)</f>
        <v>0</v>
      </c>
      <c r="BG487" s="205">
        <f>IF(N487="zákl. přenesená",J487,0)</f>
        <v>0</v>
      </c>
      <c r="BH487" s="205">
        <f>IF(N487="sníž. přenesená",J487,0)</f>
        <v>0</v>
      </c>
      <c r="BI487" s="205">
        <f>IF(N487="nulová",J487,0)</f>
        <v>0</v>
      </c>
      <c r="BJ487" s="18" t="s">
        <v>80</v>
      </c>
      <c r="BK487" s="205">
        <f>ROUND(I487*H487,2)</f>
        <v>0</v>
      </c>
      <c r="BL487" s="18" t="s">
        <v>212</v>
      </c>
      <c r="BM487" s="204" t="s">
        <v>4981</v>
      </c>
    </row>
    <row r="488" spans="1:65" s="2" customFormat="1" ht="16.5" customHeight="1">
      <c r="A488" s="35"/>
      <c r="B488" s="36"/>
      <c r="C488" s="193" t="s">
        <v>72</v>
      </c>
      <c r="D488" s="193" t="s">
        <v>208</v>
      </c>
      <c r="E488" s="194" t="s">
        <v>7171</v>
      </c>
      <c r="F488" s="195" t="s">
        <v>7172</v>
      </c>
      <c r="G488" s="196" t="s">
        <v>220</v>
      </c>
      <c r="H488" s="197">
        <v>24</v>
      </c>
      <c r="I488" s="198"/>
      <c r="J488" s="199">
        <f>ROUND(I488*H488,2)</f>
        <v>0</v>
      </c>
      <c r="K488" s="195" t="s">
        <v>19</v>
      </c>
      <c r="L488" s="40"/>
      <c r="M488" s="200" t="s">
        <v>19</v>
      </c>
      <c r="N488" s="201" t="s">
        <v>43</v>
      </c>
      <c r="O488" s="65"/>
      <c r="P488" s="202">
        <f>O488*H488</f>
        <v>0</v>
      </c>
      <c r="Q488" s="202">
        <v>0</v>
      </c>
      <c r="R488" s="202">
        <f>Q488*H488</f>
        <v>0</v>
      </c>
      <c r="S488" s="202">
        <v>0</v>
      </c>
      <c r="T488" s="203">
        <f>S488*H488</f>
        <v>0</v>
      </c>
      <c r="U488" s="35"/>
      <c r="V488" s="35"/>
      <c r="W488" s="35"/>
      <c r="X488" s="35"/>
      <c r="Y488" s="35"/>
      <c r="Z488" s="35"/>
      <c r="AA488" s="35"/>
      <c r="AB488" s="35"/>
      <c r="AC488" s="35"/>
      <c r="AD488" s="35"/>
      <c r="AE488" s="35"/>
      <c r="AR488" s="204" t="s">
        <v>212</v>
      </c>
      <c r="AT488" s="204" t="s">
        <v>208</v>
      </c>
      <c r="AU488" s="204" t="s">
        <v>82</v>
      </c>
      <c r="AY488" s="18" t="s">
        <v>206</v>
      </c>
      <c r="BE488" s="205">
        <f>IF(N488="základní",J488,0)</f>
        <v>0</v>
      </c>
      <c r="BF488" s="205">
        <f>IF(N488="snížená",J488,0)</f>
        <v>0</v>
      </c>
      <c r="BG488" s="205">
        <f>IF(N488="zákl. přenesená",J488,0)</f>
        <v>0</v>
      </c>
      <c r="BH488" s="205">
        <f>IF(N488="sníž. přenesená",J488,0)</f>
        <v>0</v>
      </c>
      <c r="BI488" s="205">
        <f>IF(N488="nulová",J488,0)</f>
        <v>0</v>
      </c>
      <c r="BJ488" s="18" t="s">
        <v>80</v>
      </c>
      <c r="BK488" s="205">
        <f>ROUND(I488*H488,2)</f>
        <v>0</v>
      </c>
      <c r="BL488" s="18" t="s">
        <v>212</v>
      </c>
      <c r="BM488" s="204" t="s">
        <v>4989</v>
      </c>
    </row>
    <row r="489" spans="1:65" s="2" customFormat="1" ht="19.5">
      <c r="A489" s="35"/>
      <c r="B489" s="36"/>
      <c r="C489" s="37"/>
      <c r="D489" s="208" t="s">
        <v>1104</v>
      </c>
      <c r="E489" s="37"/>
      <c r="F489" s="221" t="s">
        <v>7173</v>
      </c>
      <c r="G489" s="37"/>
      <c r="H489" s="37"/>
      <c r="I489" s="116"/>
      <c r="J489" s="37"/>
      <c r="K489" s="37"/>
      <c r="L489" s="40"/>
      <c r="M489" s="222"/>
      <c r="N489" s="223"/>
      <c r="O489" s="65"/>
      <c r="P489" s="65"/>
      <c r="Q489" s="65"/>
      <c r="R489" s="65"/>
      <c r="S489" s="65"/>
      <c r="T489" s="66"/>
      <c r="U489" s="35"/>
      <c r="V489" s="35"/>
      <c r="W489" s="35"/>
      <c r="X489" s="35"/>
      <c r="Y489" s="35"/>
      <c r="Z489" s="35"/>
      <c r="AA489" s="35"/>
      <c r="AB489" s="35"/>
      <c r="AC489" s="35"/>
      <c r="AD489" s="35"/>
      <c r="AE489" s="35"/>
      <c r="AT489" s="18" t="s">
        <v>1104</v>
      </c>
      <c r="AU489" s="18" t="s">
        <v>82</v>
      </c>
    </row>
    <row r="490" spans="1:65" s="2" customFormat="1" ht="16.5" customHeight="1">
      <c r="A490" s="35"/>
      <c r="B490" s="36"/>
      <c r="C490" s="193" t="s">
        <v>72</v>
      </c>
      <c r="D490" s="193" t="s">
        <v>208</v>
      </c>
      <c r="E490" s="194" t="s">
        <v>7174</v>
      </c>
      <c r="F490" s="195" t="s">
        <v>7175</v>
      </c>
      <c r="G490" s="196" t="s">
        <v>220</v>
      </c>
      <c r="H490" s="197">
        <v>24</v>
      </c>
      <c r="I490" s="198"/>
      <c r="J490" s="199">
        <f>ROUND(I490*H490,2)</f>
        <v>0</v>
      </c>
      <c r="K490" s="195" t="s">
        <v>19</v>
      </c>
      <c r="L490" s="40"/>
      <c r="M490" s="200" t="s">
        <v>19</v>
      </c>
      <c r="N490" s="201" t="s">
        <v>43</v>
      </c>
      <c r="O490" s="65"/>
      <c r="P490" s="202">
        <f>O490*H490</f>
        <v>0</v>
      </c>
      <c r="Q490" s="202">
        <v>0</v>
      </c>
      <c r="R490" s="202">
        <f>Q490*H490</f>
        <v>0</v>
      </c>
      <c r="S490" s="202">
        <v>0</v>
      </c>
      <c r="T490" s="203">
        <f>S490*H490</f>
        <v>0</v>
      </c>
      <c r="U490" s="35"/>
      <c r="V490" s="35"/>
      <c r="W490" s="35"/>
      <c r="X490" s="35"/>
      <c r="Y490" s="35"/>
      <c r="Z490" s="35"/>
      <c r="AA490" s="35"/>
      <c r="AB490" s="35"/>
      <c r="AC490" s="35"/>
      <c r="AD490" s="35"/>
      <c r="AE490" s="35"/>
      <c r="AR490" s="204" t="s">
        <v>212</v>
      </c>
      <c r="AT490" s="204" t="s">
        <v>208</v>
      </c>
      <c r="AU490" s="204" t="s">
        <v>82</v>
      </c>
      <c r="AY490" s="18" t="s">
        <v>206</v>
      </c>
      <c r="BE490" s="205">
        <f>IF(N490="základní",J490,0)</f>
        <v>0</v>
      </c>
      <c r="BF490" s="205">
        <f>IF(N490="snížená",J490,0)</f>
        <v>0</v>
      </c>
      <c r="BG490" s="205">
        <f>IF(N490="zákl. přenesená",J490,0)</f>
        <v>0</v>
      </c>
      <c r="BH490" s="205">
        <f>IF(N490="sníž. přenesená",J490,0)</f>
        <v>0</v>
      </c>
      <c r="BI490" s="205">
        <f>IF(N490="nulová",J490,0)</f>
        <v>0</v>
      </c>
      <c r="BJ490" s="18" t="s">
        <v>80</v>
      </c>
      <c r="BK490" s="205">
        <f>ROUND(I490*H490,2)</f>
        <v>0</v>
      </c>
      <c r="BL490" s="18" t="s">
        <v>212</v>
      </c>
      <c r="BM490" s="204" t="s">
        <v>5003</v>
      </c>
    </row>
    <row r="491" spans="1:65" s="2" customFormat="1" ht="16.5" customHeight="1">
      <c r="A491" s="35"/>
      <c r="B491" s="36"/>
      <c r="C491" s="193" t="s">
        <v>72</v>
      </c>
      <c r="D491" s="193" t="s">
        <v>208</v>
      </c>
      <c r="E491" s="194" t="s">
        <v>7176</v>
      </c>
      <c r="F491" s="195" t="s">
        <v>7177</v>
      </c>
      <c r="G491" s="196" t="s">
        <v>220</v>
      </c>
      <c r="H491" s="197">
        <v>24</v>
      </c>
      <c r="I491" s="198"/>
      <c r="J491" s="199">
        <f>ROUND(I491*H491,2)</f>
        <v>0</v>
      </c>
      <c r="K491" s="195" t="s">
        <v>19</v>
      </c>
      <c r="L491" s="40"/>
      <c r="M491" s="200" t="s">
        <v>19</v>
      </c>
      <c r="N491" s="201" t="s">
        <v>43</v>
      </c>
      <c r="O491" s="65"/>
      <c r="P491" s="202">
        <f>O491*H491</f>
        <v>0</v>
      </c>
      <c r="Q491" s="202">
        <v>0</v>
      </c>
      <c r="R491" s="202">
        <f>Q491*H491</f>
        <v>0</v>
      </c>
      <c r="S491" s="202">
        <v>0</v>
      </c>
      <c r="T491" s="203">
        <f>S491*H491</f>
        <v>0</v>
      </c>
      <c r="U491" s="35"/>
      <c r="V491" s="35"/>
      <c r="W491" s="35"/>
      <c r="X491" s="35"/>
      <c r="Y491" s="35"/>
      <c r="Z491" s="35"/>
      <c r="AA491" s="35"/>
      <c r="AB491" s="35"/>
      <c r="AC491" s="35"/>
      <c r="AD491" s="35"/>
      <c r="AE491" s="35"/>
      <c r="AR491" s="204" t="s">
        <v>212</v>
      </c>
      <c r="AT491" s="204" t="s">
        <v>208</v>
      </c>
      <c r="AU491" s="204" t="s">
        <v>82</v>
      </c>
      <c r="AY491" s="18" t="s">
        <v>206</v>
      </c>
      <c r="BE491" s="205">
        <f>IF(N491="základní",J491,0)</f>
        <v>0</v>
      </c>
      <c r="BF491" s="205">
        <f>IF(N491="snížená",J491,0)</f>
        <v>0</v>
      </c>
      <c r="BG491" s="205">
        <f>IF(N491="zákl. přenesená",J491,0)</f>
        <v>0</v>
      </c>
      <c r="BH491" s="205">
        <f>IF(N491="sníž. přenesená",J491,0)</f>
        <v>0</v>
      </c>
      <c r="BI491" s="205">
        <f>IF(N491="nulová",J491,0)</f>
        <v>0</v>
      </c>
      <c r="BJ491" s="18" t="s">
        <v>80</v>
      </c>
      <c r="BK491" s="205">
        <f>ROUND(I491*H491,2)</f>
        <v>0</v>
      </c>
      <c r="BL491" s="18" t="s">
        <v>212</v>
      </c>
      <c r="BM491" s="204" t="s">
        <v>2566</v>
      </c>
    </row>
    <row r="492" spans="1:65" s="2" customFormat="1" ht="16.5" customHeight="1">
      <c r="A492" s="35"/>
      <c r="B492" s="36"/>
      <c r="C492" s="193" t="s">
        <v>72</v>
      </c>
      <c r="D492" s="193" t="s">
        <v>208</v>
      </c>
      <c r="E492" s="194" t="s">
        <v>7178</v>
      </c>
      <c r="F492" s="195" t="s">
        <v>7179</v>
      </c>
      <c r="G492" s="196" t="s">
        <v>220</v>
      </c>
      <c r="H492" s="197">
        <v>24</v>
      </c>
      <c r="I492" s="198"/>
      <c r="J492" s="199">
        <f>ROUND(I492*H492,2)</f>
        <v>0</v>
      </c>
      <c r="K492" s="195" t="s">
        <v>19</v>
      </c>
      <c r="L492" s="40"/>
      <c r="M492" s="200" t="s">
        <v>19</v>
      </c>
      <c r="N492" s="201" t="s">
        <v>43</v>
      </c>
      <c r="O492" s="65"/>
      <c r="P492" s="202">
        <f>O492*H492</f>
        <v>0</v>
      </c>
      <c r="Q492" s="202">
        <v>0</v>
      </c>
      <c r="R492" s="202">
        <f>Q492*H492</f>
        <v>0</v>
      </c>
      <c r="S492" s="202">
        <v>0</v>
      </c>
      <c r="T492" s="203">
        <f>S492*H492</f>
        <v>0</v>
      </c>
      <c r="U492" s="35"/>
      <c r="V492" s="35"/>
      <c r="W492" s="35"/>
      <c r="X492" s="35"/>
      <c r="Y492" s="35"/>
      <c r="Z492" s="35"/>
      <c r="AA492" s="35"/>
      <c r="AB492" s="35"/>
      <c r="AC492" s="35"/>
      <c r="AD492" s="35"/>
      <c r="AE492" s="35"/>
      <c r="AR492" s="204" t="s">
        <v>212</v>
      </c>
      <c r="AT492" s="204" t="s">
        <v>208</v>
      </c>
      <c r="AU492" s="204" t="s">
        <v>82</v>
      </c>
      <c r="AY492" s="18" t="s">
        <v>206</v>
      </c>
      <c r="BE492" s="205">
        <f>IF(N492="základní",J492,0)</f>
        <v>0</v>
      </c>
      <c r="BF492" s="205">
        <f>IF(N492="snížená",J492,0)</f>
        <v>0</v>
      </c>
      <c r="BG492" s="205">
        <f>IF(N492="zákl. přenesená",J492,0)</f>
        <v>0</v>
      </c>
      <c r="BH492" s="205">
        <f>IF(N492="sníž. přenesená",J492,0)</f>
        <v>0</v>
      </c>
      <c r="BI492" s="205">
        <f>IF(N492="nulová",J492,0)</f>
        <v>0</v>
      </c>
      <c r="BJ492" s="18" t="s">
        <v>80</v>
      </c>
      <c r="BK492" s="205">
        <f>ROUND(I492*H492,2)</f>
        <v>0</v>
      </c>
      <c r="BL492" s="18" t="s">
        <v>212</v>
      </c>
      <c r="BM492" s="204" t="s">
        <v>2582</v>
      </c>
    </row>
    <row r="493" spans="1:65" s="12" customFormat="1" ht="22.9" customHeight="1">
      <c r="B493" s="177"/>
      <c r="C493" s="178"/>
      <c r="D493" s="179" t="s">
        <v>71</v>
      </c>
      <c r="E493" s="191" t="s">
        <v>7605</v>
      </c>
      <c r="F493" s="191" t="s">
        <v>7606</v>
      </c>
      <c r="G493" s="178"/>
      <c r="H493" s="178"/>
      <c r="I493" s="181"/>
      <c r="J493" s="192">
        <f>BK493</f>
        <v>0</v>
      </c>
      <c r="K493" s="178"/>
      <c r="L493" s="183"/>
      <c r="M493" s="184"/>
      <c r="N493" s="185"/>
      <c r="O493" s="185"/>
      <c r="P493" s="186">
        <f>P494+P513+P531+P533+P553</f>
        <v>0</v>
      </c>
      <c r="Q493" s="185"/>
      <c r="R493" s="186">
        <f>R494+R513+R531+R533+R553</f>
        <v>0</v>
      </c>
      <c r="S493" s="185"/>
      <c r="T493" s="187">
        <f>T494+T513+T531+T533+T553</f>
        <v>0</v>
      </c>
      <c r="AR493" s="188" t="s">
        <v>80</v>
      </c>
      <c r="AT493" s="189" t="s">
        <v>71</v>
      </c>
      <c r="AU493" s="189" t="s">
        <v>80</v>
      </c>
      <c r="AY493" s="188" t="s">
        <v>206</v>
      </c>
      <c r="BK493" s="190">
        <f>BK494+BK513+BK531+BK533+BK553</f>
        <v>0</v>
      </c>
    </row>
    <row r="494" spans="1:65" s="12" customFormat="1" ht="20.85" customHeight="1">
      <c r="B494" s="177"/>
      <c r="C494" s="178"/>
      <c r="D494" s="179" t="s">
        <v>71</v>
      </c>
      <c r="E494" s="191" t="s">
        <v>7607</v>
      </c>
      <c r="F494" s="191" t="s">
        <v>7608</v>
      </c>
      <c r="G494" s="178"/>
      <c r="H494" s="178"/>
      <c r="I494" s="181"/>
      <c r="J494" s="192">
        <f>BK494</f>
        <v>0</v>
      </c>
      <c r="K494" s="178"/>
      <c r="L494" s="183"/>
      <c r="M494" s="184"/>
      <c r="N494" s="185"/>
      <c r="O494" s="185"/>
      <c r="P494" s="186">
        <f>SUM(P495:P512)</f>
        <v>0</v>
      </c>
      <c r="Q494" s="185"/>
      <c r="R494" s="186">
        <f>SUM(R495:R512)</f>
        <v>0</v>
      </c>
      <c r="S494" s="185"/>
      <c r="T494" s="187">
        <f>SUM(T495:T512)</f>
        <v>0</v>
      </c>
      <c r="AR494" s="188" t="s">
        <v>80</v>
      </c>
      <c r="AT494" s="189" t="s">
        <v>71</v>
      </c>
      <c r="AU494" s="189" t="s">
        <v>82</v>
      </c>
      <c r="AY494" s="188" t="s">
        <v>206</v>
      </c>
      <c r="BK494" s="190">
        <f>SUM(BK495:BK512)</f>
        <v>0</v>
      </c>
    </row>
    <row r="495" spans="1:65" s="2" customFormat="1" ht="33" customHeight="1">
      <c r="A495" s="35"/>
      <c r="B495" s="36"/>
      <c r="C495" s="193" t="s">
        <v>72</v>
      </c>
      <c r="D495" s="193" t="s">
        <v>208</v>
      </c>
      <c r="E495" s="194" t="s">
        <v>7609</v>
      </c>
      <c r="F495" s="195" t="s">
        <v>7610</v>
      </c>
      <c r="G495" s="196" t="s">
        <v>862</v>
      </c>
      <c r="H495" s="197">
        <v>1</v>
      </c>
      <c r="I495" s="198"/>
      <c r="J495" s="199">
        <f t="shared" ref="J495:J512" si="210">ROUND(I495*H495,2)</f>
        <v>0</v>
      </c>
      <c r="K495" s="195" t="s">
        <v>19</v>
      </c>
      <c r="L495" s="40"/>
      <c r="M495" s="200" t="s">
        <v>19</v>
      </c>
      <c r="N495" s="201" t="s">
        <v>43</v>
      </c>
      <c r="O495" s="65"/>
      <c r="P495" s="202">
        <f t="shared" ref="P495:P512" si="211">O495*H495</f>
        <v>0</v>
      </c>
      <c r="Q495" s="202">
        <v>0</v>
      </c>
      <c r="R495" s="202">
        <f t="shared" ref="R495:R512" si="212">Q495*H495</f>
        <v>0</v>
      </c>
      <c r="S495" s="202">
        <v>0</v>
      </c>
      <c r="T495" s="203">
        <f t="shared" ref="T495:T512" si="213">S495*H495</f>
        <v>0</v>
      </c>
      <c r="U495" s="35"/>
      <c r="V495" s="35"/>
      <c r="W495" s="35"/>
      <c r="X495" s="35"/>
      <c r="Y495" s="35"/>
      <c r="Z495" s="35"/>
      <c r="AA495" s="35"/>
      <c r="AB495" s="35"/>
      <c r="AC495" s="35"/>
      <c r="AD495" s="35"/>
      <c r="AE495" s="35"/>
      <c r="AR495" s="204" t="s">
        <v>212</v>
      </c>
      <c r="AT495" s="204" t="s">
        <v>208</v>
      </c>
      <c r="AU495" s="204" t="s">
        <v>217</v>
      </c>
      <c r="AY495" s="18" t="s">
        <v>206</v>
      </c>
      <c r="BE495" s="205">
        <f t="shared" ref="BE495:BE512" si="214">IF(N495="základní",J495,0)</f>
        <v>0</v>
      </c>
      <c r="BF495" s="205">
        <f t="shared" ref="BF495:BF512" si="215">IF(N495="snížená",J495,0)</f>
        <v>0</v>
      </c>
      <c r="BG495" s="205">
        <f t="shared" ref="BG495:BG512" si="216">IF(N495="zákl. přenesená",J495,0)</f>
        <v>0</v>
      </c>
      <c r="BH495" s="205">
        <f t="shared" ref="BH495:BH512" si="217">IF(N495="sníž. přenesená",J495,0)</f>
        <v>0</v>
      </c>
      <c r="BI495" s="205">
        <f t="shared" ref="BI495:BI512" si="218">IF(N495="nulová",J495,0)</f>
        <v>0</v>
      </c>
      <c r="BJ495" s="18" t="s">
        <v>80</v>
      </c>
      <c r="BK495" s="205">
        <f t="shared" ref="BK495:BK512" si="219">ROUND(I495*H495,2)</f>
        <v>0</v>
      </c>
      <c r="BL495" s="18" t="s">
        <v>212</v>
      </c>
      <c r="BM495" s="204" t="s">
        <v>2586</v>
      </c>
    </row>
    <row r="496" spans="1:65" s="2" customFormat="1" ht="21.75" customHeight="1">
      <c r="A496" s="35"/>
      <c r="B496" s="36"/>
      <c r="C496" s="193" t="s">
        <v>72</v>
      </c>
      <c r="D496" s="193" t="s">
        <v>208</v>
      </c>
      <c r="E496" s="194" t="s">
        <v>7611</v>
      </c>
      <c r="F496" s="195" t="s">
        <v>7612</v>
      </c>
      <c r="G496" s="196" t="s">
        <v>862</v>
      </c>
      <c r="H496" s="197">
        <v>1</v>
      </c>
      <c r="I496" s="198"/>
      <c r="J496" s="199">
        <f t="shared" si="210"/>
        <v>0</v>
      </c>
      <c r="K496" s="195" t="s">
        <v>19</v>
      </c>
      <c r="L496" s="40"/>
      <c r="M496" s="200" t="s">
        <v>19</v>
      </c>
      <c r="N496" s="201" t="s">
        <v>43</v>
      </c>
      <c r="O496" s="65"/>
      <c r="P496" s="202">
        <f t="shared" si="211"/>
        <v>0</v>
      </c>
      <c r="Q496" s="202">
        <v>0</v>
      </c>
      <c r="R496" s="202">
        <f t="shared" si="212"/>
        <v>0</v>
      </c>
      <c r="S496" s="202">
        <v>0</v>
      </c>
      <c r="T496" s="203">
        <f t="shared" si="213"/>
        <v>0</v>
      </c>
      <c r="U496" s="35"/>
      <c r="V496" s="35"/>
      <c r="W496" s="35"/>
      <c r="X496" s="35"/>
      <c r="Y496" s="35"/>
      <c r="Z496" s="35"/>
      <c r="AA496" s="35"/>
      <c r="AB496" s="35"/>
      <c r="AC496" s="35"/>
      <c r="AD496" s="35"/>
      <c r="AE496" s="35"/>
      <c r="AR496" s="204" t="s">
        <v>212</v>
      </c>
      <c r="AT496" s="204" t="s">
        <v>208</v>
      </c>
      <c r="AU496" s="204" t="s">
        <v>217</v>
      </c>
      <c r="AY496" s="18" t="s">
        <v>206</v>
      </c>
      <c r="BE496" s="205">
        <f t="shared" si="214"/>
        <v>0</v>
      </c>
      <c r="BF496" s="205">
        <f t="shared" si="215"/>
        <v>0</v>
      </c>
      <c r="BG496" s="205">
        <f t="shared" si="216"/>
        <v>0</v>
      </c>
      <c r="BH496" s="205">
        <f t="shared" si="217"/>
        <v>0</v>
      </c>
      <c r="BI496" s="205">
        <f t="shared" si="218"/>
        <v>0</v>
      </c>
      <c r="BJ496" s="18" t="s">
        <v>80</v>
      </c>
      <c r="BK496" s="205">
        <f t="shared" si="219"/>
        <v>0</v>
      </c>
      <c r="BL496" s="18" t="s">
        <v>212</v>
      </c>
      <c r="BM496" s="204" t="s">
        <v>2578</v>
      </c>
    </row>
    <row r="497" spans="1:65" s="2" customFormat="1" ht="16.5" customHeight="1">
      <c r="A497" s="35"/>
      <c r="B497" s="36"/>
      <c r="C497" s="193" t="s">
        <v>72</v>
      </c>
      <c r="D497" s="193" t="s">
        <v>208</v>
      </c>
      <c r="E497" s="194" t="s">
        <v>7613</v>
      </c>
      <c r="F497" s="195" t="s">
        <v>7614</v>
      </c>
      <c r="G497" s="196" t="s">
        <v>862</v>
      </c>
      <c r="H497" s="197">
        <v>1</v>
      </c>
      <c r="I497" s="198"/>
      <c r="J497" s="199">
        <f t="shared" si="210"/>
        <v>0</v>
      </c>
      <c r="K497" s="195" t="s">
        <v>19</v>
      </c>
      <c r="L497" s="40"/>
      <c r="M497" s="200" t="s">
        <v>19</v>
      </c>
      <c r="N497" s="201" t="s">
        <v>43</v>
      </c>
      <c r="O497" s="65"/>
      <c r="P497" s="202">
        <f t="shared" si="211"/>
        <v>0</v>
      </c>
      <c r="Q497" s="202">
        <v>0</v>
      </c>
      <c r="R497" s="202">
        <f t="shared" si="212"/>
        <v>0</v>
      </c>
      <c r="S497" s="202">
        <v>0</v>
      </c>
      <c r="T497" s="203">
        <f t="shared" si="213"/>
        <v>0</v>
      </c>
      <c r="U497" s="35"/>
      <c r="V497" s="35"/>
      <c r="W497" s="35"/>
      <c r="X497" s="35"/>
      <c r="Y497" s="35"/>
      <c r="Z497" s="35"/>
      <c r="AA497" s="35"/>
      <c r="AB497" s="35"/>
      <c r="AC497" s="35"/>
      <c r="AD497" s="35"/>
      <c r="AE497" s="35"/>
      <c r="AR497" s="204" t="s">
        <v>212</v>
      </c>
      <c r="AT497" s="204" t="s">
        <v>208</v>
      </c>
      <c r="AU497" s="204" t="s">
        <v>217</v>
      </c>
      <c r="AY497" s="18" t="s">
        <v>206</v>
      </c>
      <c r="BE497" s="205">
        <f t="shared" si="214"/>
        <v>0</v>
      </c>
      <c r="BF497" s="205">
        <f t="shared" si="215"/>
        <v>0</v>
      </c>
      <c r="BG497" s="205">
        <f t="shared" si="216"/>
        <v>0</v>
      </c>
      <c r="BH497" s="205">
        <f t="shared" si="217"/>
        <v>0</v>
      </c>
      <c r="BI497" s="205">
        <f t="shared" si="218"/>
        <v>0</v>
      </c>
      <c r="BJ497" s="18" t="s">
        <v>80</v>
      </c>
      <c r="BK497" s="205">
        <f t="shared" si="219"/>
        <v>0</v>
      </c>
      <c r="BL497" s="18" t="s">
        <v>212</v>
      </c>
      <c r="BM497" s="204" t="s">
        <v>2552</v>
      </c>
    </row>
    <row r="498" spans="1:65" s="2" customFormat="1" ht="21.75" customHeight="1">
      <c r="A498" s="35"/>
      <c r="B498" s="36"/>
      <c r="C498" s="193" t="s">
        <v>72</v>
      </c>
      <c r="D498" s="193" t="s">
        <v>208</v>
      </c>
      <c r="E498" s="194" t="s">
        <v>7615</v>
      </c>
      <c r="F498" s="195" t="s">
        <v>7616</v>
      </c>
      <c r="G498" s="196" t="s">
        <v>862</v>
      </c>
      <c r="H498" s="197">
        <v>1</v>
      </c>
      <c r="I498" s="198"/>
      <c r="J498" s="199">
        <f t="shared" si="210"/>
        <v>0</v>
      </c>
      <c r="K498" s="195" t="s">
        <v>19</v>
      </c>
      <c r="L498" s="40"/>
      <c r="M498" s="200" t="s">
        <v>19</v>
      </c>
      <c r="N498" s="201" t="s">
        <v>43</v>
      </c>
      <c r="O498" s="65"/>
      <c r="P498" s="202">
        <f t="shared" si="211"/>
        <v>0</v>
      </c>
      <c r="Q498" s="202">
        <v>0</v>
      </c>
      <c r="R498" s="202">
        <f t="shared" si="212"/>
        <v>0</v>
      </c>
      <c r="S498" s="202">
        <v>0</v>
      </c>
      <c r="T498" s="203">
        <f t="shared" si="213"/>
        <v>0</v>
      </c>
      <c r="U498" s="35"/>
      <c r="V498" s="35"/>
      <c r="W498" s="35"/>
      <c r="X498" s="35"/>
      <c r="Y498" s="35"/>
      <c r="Z498" s="35"/>
      <c r="AA498" s="35"/>
      <c r="AB498" s="35"/>
      <c r="AC498" s="35"/>
      <c r="AD498" s="35"/>
      <c r="AE498" s="35"/>
      <c r="AR498" s="204" t="s">
        <v>212</v>
      </c>
      <c r="AT498" s="204" t="s">
        <v>208</v>
      </c>
      <c r="AU498" s="204" t="s">
        <v>217</v>
      </c>
      <c r="AY498" s="18" t="s">
        <v>206</v>
      </c>
      <c r="BE498" s="205">
        <f t="shared" si="214"/>
        <v>0</v>
      </c>
      <c r="BF498" s="205">
        <f t="shared" si="215"/>
        <v>0</v>
      </c>
      <c r="BG498" s="205">
        <f t="shared" si="216"/>
        <v>0</v>
      </c>
      <c r="BH498" s="205">
        <f t="shared" si="217"/>
        <v>0</v>
      </c>
      <c r="BI498" s="205">
        <f t="shared" si="218"/>
        <v>0</v>
      </c>
      <c r="BJ498" s="18" t="s">
        <v>80</v>
      </c>
      <c r="BK498" s="205">
        <f t="shared" si="219"/>
        <v>0</v>
      </c>
      <c r="BL498" s="18" t="s">
        <v>212</v>
      </c>
      <c r="BM498" s="204" t="s">
        <v>2540</v>
      </c>
    </row>
    <row r="499" spans="1:65" s="2" customFormat="1" ht="16.5" customHeight="1">
      <c r="A499" s="35"/>
      <c r="B499" s="36"/>
      <c r="C499" s="193" t="s">
        <v>72</v>
      </c>
      <c r="D499" s="193" t="s">
        <v>208</v>
      </c>
      <c r="E499" s="194" t="s">
        <v>7617</v>
      </c>
      <c r="F499" s="195" t="s">
        <v>7618</v>
      </c>
      <c r="G499" s="196" t="s">
        <v>862</v>
      </c>
      <c r="H499" s="197">
        <v>2</v>
      </c>
      <c r="I499" s="198"/>
      <c r="J499" s="199">
        <f t="shared" si="210"/>
        <v>0</v>
      </c>
      <c r="K499" s="195" t="s">
        <v>19</v>
      </c>
      <c r="L499" s="40"/>
      <c r="M499" s="200" t="s">
        <v>19</v>
      </c>
      <c r="N499" s="201" t="s">
        <v>43</v>
      </c>
      <c r="O499" s="65"/>
      <c r="P499" s="202">
        <f t="shared" si="211"/>
        <v>0</v>
      </c>
      <c r="Q499" s="202">
        <v>0</v>
      </c>
      <c r="R499" s="202">
        <f t="shared" si="212"/>
        <v>0</v>
      </c>
      <c r="S499" s="202">
        <v>0</v>
      </c>
      <c r="T499" s="203">
        <f t="shared" si="213"/>
        <v>0</v>
      </c>
      <c r="U499" s="35"/>
      <c r="V499" s="35"/>
      <c r="W499" s="35"/>
      <c r="X499" s="35"/>
      <c r="Y499" s="35"/>
      <c r="Z499" s="35"/>
      <c r="AA499" s="35"/>
      <c r="AB499" s="35"/>
      <c r="AC499" s="35"/>
      <c r="AD499" s="35"/>
      <c r="AE499" s="35"/>
      <c r="AR499" s="204" t="s">
        <v>212</v>
      </c>
      <c r="AT499" s="204" t="s">
        <v>208</v>
      </c>
      <c r="AU499" s="204" t="s">
        <v>217</v>
      </c>
      <c r="AY499" s="18" t="s">
        <v>206</v>
      </c>
      <c r="BE499" s="205">
        <f t="shared" si="214"/>
        <v>0</v>
      </c>
      <c r="BF499" s="205">
        <f t="shared" si="215"/>
        <v>0</v>
      </c>
      <c r="BG499" s="205">
        <f t="shared" si="216"/>
        <v>0</v>
      </c>
      <c r="BH499" s="205">
        <f t="shared" si="217"/>
        <v>0</v>
      </c>
      <c r="BI499" s="205">
        <f t="shared" si="218"/>
        <v>0</v>
      </c>
      <c r="BJ499" s="18" t="s">
        <v>80</v>
      </c>
      <c r="BK499" s="205">
        <f t="shared" si="219"/>
        <v>0</v>
      </c>
      <c r="BL499" s="18" t="s">
        <v>212</v>
      </c>
      <c r="BM499" s="204" t="s">
        <v>7619</v>
      </c>
    </row>
    <row r="500" spans="1:65" s="2" customFormat="1" ht="16.5" customHeight="1">
      <c r="A500" s="35"/>
      <c r="B500" s="36"/>
      <c r="C500" s="193" t="s">
        <v>72</v>
      </c>
      <c r="D500" s="193" t="s">
        <v>208</v>
      </c>
      <c r="E500" s="194" t="s">
        <v>7620</v>
      </c>
      <c r="F500" s="195" t="s">
        <v>7621</v>
      </c>
      <c r="G500" s="196" t="s">
        <v>862</v>
      </c>
      <c r="H500" s="197">
        <v>1</v>
      </c>
      <c r="I500" s="198"/>
      <c r="J500" s="199">
        <f t="shared" si="210"/>
        <v>0</v>
      </c>
      <c r="K500" s="195" t="s">
        <v>19</v>
      </c>
      <c r="L500" s="40"/>
      <c r="M500" s="200" t="s">
        <v>19</v>
      </c>
      <c r="N500" s="201" t="s">
        <v>43</v>
      </c>
      <c r="O500" s="65"/>
      <c r="P500" s="202">
        <f t="shared" si="211"/>
        <v>0</v>
      </c>
      <c r="Q500" s="202">
        <v>0</v>
      </c>
      <c r="R500" s="202">
        <f t="shared" si="212"/>
        <v>0</v>
      </c>
      <c r="S500" s="202">
        <v>0</v>
      </c>
      <c r="T500" s="203">
        <f t="shared" si="213"/>
        <v>0</v>
      </c>
      <c r="U500" s="35"/>
      <c r="V500" s="35"/>
      <c r="W500" s="35"/>
      <c r="X500" s="35"/>
      <c r="Y500" s="35"/>
      <c r="Z500" s="35"/>
      <c r="AA500" s="35"/>
      <c r="AB500" s="35"/>
      <c r="AC500" s="35"/>
      <c r="AD500" s="35"/>
      <c r="AE500" s="35"/>
      <c r="AR500" s="204" t="s">
        <v>212</v>
      </c>
      <c r="AT500" s="204" t="s">
        <v>208</v>
      </c>
      <c r="AU500" s="204" t="s">
        <v>217</v>
      </c>
      <c r="AY500" s="18" t="s">
        <v>206</v>
      </c>
      <c r="BE500" s="205">
        <f t="shared" si="214"/>
        <v>0</v>
      </c>
      <c r="BF500" s="205">
        <f t="shared" si="215"/>
        <v>0</v>
      </c>
      <c r="BG500" s="205">
        <f t="shared" si="216"/>
        <v>0</v>
      </c>
      <c r="BH500" s="205">
        <f t="shared" si="217"/>
        <v>0</v>
      </c>
      <c r="BI500" s="205">
        <f t="shared" si="218"/>
        <v>0</v>
      </c>
      <c r="BJ500" s="18" t="s">
        <v>80</v>
      </c>
      <c r="BK500" s="205">
        <f t="shared" si="219"/>
        <v>0</v>
      </c>
      <c r="BL500" s="18" t="s">
        <v>212</v>
      </c>
      <c r="BM500" s="204" t="s">
        <v>7622</v>
      </c>
    </row>
    <row r="501" spans="1:65" s="2" customFormat="1" ht="16.5" customHeight="1">
      <c r="A501" s="35"/>
      <c r="B501" s="36"/>
      <c r="C501" s="193" t="s">
        <v>72</v>
      </c>
      <c r="D501" s="193" t="s">
        <v>208</v>
      </c>
      <c r="E501" s="194" t="s">
        <v>7623</v>
      </c>
      <c r="F501" s="195" t="s">
        <v>7624</v>
      </c>
      <c r="G501" s="196" t="s">
        <v>862</v>
      </c>
      <c r="H501" s="197">
        <v>9</v>
      </c>
      <c r="I501" s="198"/>
      <c r="J501" s="199">
        <f t="shared" si="210"/>
        <v>0</v>
      </c>
      <c r="K501" s="195" t="s">
        <v>19</v>
      </c>
      <c r="L501" s="40"/>
      <c r="M501" s="200" t="s">
        <v>19</v>
      </c>
      <c r="N501" s="201" t="s">
        <v>43</v>
      </c>
      <c r="O501" s="65"/>
      <c r="P501" s="202">
        <f t="shared" si="211"/>
        <v>0</v>
      </c>
      <c r="Q501" s="202">
        <v>0</v>
      </c>
      <c r="R501" s="202">
        <f t="shared" si="212"/>
        <v>0</v>
      </c>
      <c r="S501" s="202">
        <v>0</v>
      </c>
      <c r="T501" s="203">
        <f t="shared" si="213"/>
        <v>0</v>
      </c>
      <c r="U501" s="35"/>
      <c r="V501" s="35"/>
      <c r="W501" s="35"/>
      <c r="X501" s="35"/>
      <c r="Y501" s="35"/>
      <c r="Z501" s="35"/>
      <c r="AA501" s="35"/>
      <c r="AB501" s="35"/>
      <c r="AC501" s="35"/>
      <c r="AD501" s="35"/>
      <c r="AE501" s="35"/>
      <c r="AR501" s="204" t="s">
        <v>212</v>
      </c>
      <c r="AT501" s="204" t="s">
        <v>208</v>
      </c>
      <c r="AU501" s="204" t="s">
        <v>217</v>
      </c>
      <c r="AY501" s="18" t="s">
        <v>206</v>
      </c>
      <c r="BE501" s="205">
        <f t="shared" si="214"/>
        <v>0</v>
      </c>
      <c r="BF501" s="205">
        <f t="shared" si="215"/>
        <v>0</v>
      </c>
      <c r="BG501" s="205">
        <f t="shared" si="216"/>
        <v>0</v>
      </c>
      <c r="BH501" s="205">
        <f t="shared" si="217"/>
        <v>0</v>
      </c>
      <c r="BI501" s="205">
        <f t="shared" si="218"/>
        <v>0</v>
      </c>
      <c r="BJ501" s="18" t="s">
        <v>80</v>
      </c>
      <c r="BK501" s="205">
        <f t="shared" si="219"/>
        <v>0</v>
      </c>
      <c r="BL501" s="18" t="s">
        <v>212</v>
      </c>
      <c r="BM501" s="204" t="s">
        <v>7625</v>
      </c>
    </row>
    <row r="502" spans="1:65" s="2" customFormat="1" ht="16.5" customHeight="1">
      <c r="A502" s="35"/>
      <c r="B502" s="36"/>
      <c r="C502" s="193" t="s">
        <v>72</v>
      </c>
      <c r="D502" s="193" t="s">
        <v>208</v>
      </c>
      <c r="E502" s="194" t="s">
        <v>7626</v>
      </c>
      <c r="F502" s="195" t="s">
        <v>7627</v>
      </c>
      <c r="G502" s="196" t="s">
        <v>862</v>
      </c>
      <c r="H502" s="197">
        <v>12</v>
      </c>
      <c r="I502" s="198"/>
      <c r="J502" s="199">
        <f t="shared" si="210"/>
        <v>0</v>
      </c>
      <c r="K502" s="195" t="s">
        <v>19</v>
      </c>
      <c r="L502" s="40"/>
      <c r="M502" s="200" t="s">
        <v>19</v>
      </c>
      <c r="N502" s="201" t="s">
        <v>43</v>
      </c>
      <c r="O502" s="65"/>
      <c r="P502" s="202">
        <f t="shared" si="211"/>
        <v>0</v>
      </c>
      <c r="Q502" s="202">
        <v>0</v>
      </c>
      <c r="R502" s="202">
        <f t="shared" si="212"/>
        <v>0</v>
      </c>
      <c r="S502" s="202">
        <v>0</v>
      </c>
      <c r="T502" s="203">
        <f t="shared" si="213"/>
        <v>0</v>
      </c>
      <c r="U502" s="35"/>
      <c r="V502" s="35"/>
      <c r="W502" s="35"/>
      <c r="X502" s="35"/>
      <c r="Y502" s="35"/>
      <c r="Z502" s="35"/>
      <c r="AA502" s="35"/>
      <c r="AB502" s="35"/>
      <c r="AC502" s="35"/>
      <c r="AD502" s="35"/>
      <c r="AE502" s="35"/>
      <c r="AR502" s="204" t="s">
        <v>212</v>
      </c>
      <c r="AT502" s="204" t="s">
        <v>208</v>
      </c>
      <c r="AU502" s="204" t="s">
        <v>217</v>
      </c>
      <c r="AY502" s="18" t="s">
        <v>206</v>
      </c>
      <c r="BE502" s="205">
        <f t="shared" si="214"/>
        <v>0</v>
      </c>
      <c r="BF502" s="205">
        <f t="shared" si="215"/>
        <v>0</v>
      </c>
      <c r="BG502" s="205">
        <f t="shared" si="216"/>
        <v>0</v>
      </c>
      <c r="BH502" s="205">
        <f t="shared" si="217"/>
        <v>0</v>
      </c>
      <c r="BI502" s="205">
        <f t="shared" si="218"/>
        <v>0</v>
      </c>
      <c r="BJ502" s="18" t="s">
        <v>80</v>
      </c>
      <c r="BK502" s="205">
        <f t="shared" si="219"/>
        <v>0</v>
      </c>
      <c r="BL502" s="18" t="s">
        <v>212</v>
      </c>
      <c r="BM502" s="204" t="s">
        <v>7628</v>
      </c>
    </row>
    <row r="503" spans="1:65" s="2" customFormat="1" ht="16.5" customHeight="1">
      <c r="A503" s="35"/>
      <c r="B503" s="36"/>
      <c r="C503" s="193" t="s">
        <v>72</v>
      </c>
      <c r="D503" s="193" t="s">
        <v>208</v>
      </c>
      <c r="E503" s="194" t="s">
        <v>7629</v>
      </c>
      <c r="F503" s="195" t="s">
        <v>7630</v>
      </c>
      <c r="G503" s="196" t="s">
        <v>862</v>
      </c>
      <c r="H503" s="197">
        <v>5</v>
      </c>
      <c r="I503" s="198"/>
      <c r="J503" s="199">
        <f t="shared" si="210"/>
        <v>0</v>
      </c>
      <c r="K503" s="195" t="s">
        <v>19</v>
      </c>
      <c r="L503" s="40"/>
      <c r="M503" s="200" t="s">
        <v>19</v>
      </c>
      <c r="N503" s="201" t="s">
        <v>43</v>
      </c>
      <c r="O503" s="65"/>
      <c r="P503" s="202">
        <f t="shared" si="211"/>
        <v>0</v>
      </c>
      <c r="Q503" s="202">
        <v>0</v>
      </c>
      <c r="R503" s="202">
        <f t="shared" si="212"/>
        <v>0</v>
      </c>
      <c r="S503" s="202">
        <v>0</v>
      </c>
      <c r="T503" s="203">
        <f t="shared" si="213"/>
        <v>0</v>
      </c>
      <c r="U503" s="35"/>
      <c r="V503" s="35"/>
      <c r="W503" s="35"/>
      <c r="X503" s="35"/>
      <c r="Y503" s="35"/>
      <c r="Z503" s="35"/>
      <c r="AA503" s="35"/>
      <c r="AB503" s="35"/>
      <c r="AC503" s="35"/>
      <c r="AD503" s="35"/>
      <c r="AE503" s="35"/>
      <c r="AR503" s="204" t="s">
        <v>212</v>
      </c>
      <c r="AT503" s="204" t="s">
        <v>208</v>
      </c>
      <c r="AU503" s="204" t="s">
        <v>217</v>
      </c>
      <c r="AY503" s="18" t="s">
        <v>206</v>
      </c>
      <c r="BE503" s="205">
        <f t="shared" si="214"/>
        <v>0</v>
      </c>
      <c r="BF503" s="205">
        <f t="shared" si="215"/>
        <v>0</v>
      </c>
      <c r="BG503" s="205">
        <f t="shared" si="216"/>
        <v>0</v>
      </c>
      <c r="BH503" s="205">
        <f t="shared" si="217"/>
        <v>0</v>
      </c>
      <c r="BI503" s="205">
        <f t="shared" si="218"/>
        <v>0</v>
      </c>
      <c r="BJ503" s="18" t="s">
        <v>80</v>
      </c>
      <c r="BK503" s="205">
        <f t="shared" si="219"/>
        <v>0</v>
      </c>
      <c r="BL503" s="18" t="s">
        <v>212</v>
      </c>
      <c r="BM503" s="204" t="s">
        <v>7631</v>
      </c>
    </row>
    <row r="504" spans="1:65" s="2" customFormat="1" ht="16.5" customHeight="1">
      <c r="A504" s="35"/>
      <c r="B504" s="36"/>
      <c r="C504" s="193" t="s">
        <v>72</v>
      </c>
      <c r="D504" s="193" t="s">
        <v>208</v>
      </c>
      <c r="E504" s="194" t="s">
        <v>7632</v>
      </c>
      <c r="F504" s="195" t="s">
        <v>7633</v>
      </c>
      <c r="G504" s="196" t="s">
        <v>862</v>
      </c>
      <c r="H504" s="197">
        <v>1</v>
      </c>
      <c r="I504" s="198"/>
      <c r="J504" s="199">
        <f t="shared" si="210"/>
        <v>0</v>
      </c>
      <c r="K504" s="195" t="s">
        <v>19</v>
      </c>
      <c r="L504" s="40"/>
      <c r="M504" s="200" t="s">
        <v>19</v>
      </c>
      <c r="N504" s="201" t="s">
        <v>43</v>
      </c>
      <c r="O504" s="65"/>
      <c r="P504" s="202">
        <f t="shared" si="211"/>
        <v>0</v>
      </c>
      <c r="Q504" s="202">
        <v>0</v>
      </c>
      <c r="R504" s="202">
        <f t="shared" si="212"/>
        <v>0</v>
      </c>
      <c r="S504" s="202">
        <v>0</v>
      </c>
      <c r="T504" s="203">
        <f t="shared" si="213"/>
        <v>0</v>
      </c>
      <c r="U504" s="35"/>
      <c r="V504" s="35"/>
      <c r="W504" s="35"/>
      <c r="X504" s="35"/>
      <c r="Y504" s="35"/>
      <c r="Z504" s="35"/>
      <c r="AA504" s="35"/>
      <c r="AB504" s="35"/>
      <c r="AC504" s="35"/>
      <c r="AD504" s="35"/>
      <c r="AE504" s="35"/>
      <c r="AR504" s="204" t="s">
        <v>212</v>
      </c>
      <c r="AT504" s="204" t="s">
        <v>208</v>
      </c>
      <c r="AU504" s="204" t="s">
        <v>217</v>
      </c>
      <c r="AY504" s="18" t="s">
        <v>206</v>
      </c>
      <c r="BE504" s="205">
        <f t="shared" si="214"/>
        <v>0</v>
      </c>
      <c r="BF504" s="205">
        <f t="shared" si="215"/>
        <v>0</v>
      </c>
      <c r="BG504" s="205">
        <f t="shared" si="216"/>
        <v>0</v>
      </c>
      <c r="BH504" s="205">
        <f t="shared" si="217"/>
        <v>0</v>
      </c>
      <c r="BI504" s="205">
        <f t="shared" si="218"/>
        <v>0</v>
      </c>
      <c r="BJ504" s="18" t="s">
        <v>80</v>
      </c>
      <c r="BK504" s="205">
        <f t="shared" si="219"/>
        <v>0</v>
      </c>
      <c r="BL504" s="18" t="s">
        <v>212</v>
      </c>
      <c r="BM504" s="204" t="s">
        <v>7634</v>
      </c>
    </row>
    <row r="505" spans="1:65" s="2" customFormat="1" ht="16.5" customHeight="1">
      <c r="A505" s="35"/>
      <c r="B505" s="36"/>
      <c r="C505" s="193" t="s">
        <v>72</v>
      </c>
      <c r="D505" s="193" t="s">
        <v>208</v>
      </c>
      <c r="E505" s="194" t="s">
        <v>7635</v>
      </c>
      <c r="F505" s="195" t="s">
        <v>7636</v>
      </c>
      <c r="G505" s="196" t="s">
        <v>862</v>
      </c>
      <c r="H505" s="197">
        <v>1</v>
      </c>
      <c r="I505" s="198"/>
      <c r="J505" s="199">
        <f t="shared" si="210"/>
        <v>0</v>
      </c>
      <c r="K505" s="195" t="s">
        <v>19</v>
      </c>
      <c r="L505" s="40"/>
      <c r="M505" s="200" t="s">
        <v>19</v>
      </c>
      <c r="N505" s="201" t="s">
        <v>43</v>
      </c>
      <c r="O505" s="65"/>
      <c r="P505" s="202">
        <f t="shared" si="211"/>
        <v>0</v>
      </c>
      <c r="Q505" s="202">
        <v>0</v>
      </c>
      <c r="R505" s="202">
        <f t="shared" si="212"/>
        <v>0</v>
      </c>
      <c r="S505" s="202">
        <v>0</v>
      </c>
      <c r="T505" s="203">
        <f t="shared" si="213"/>
        <v>0</v>
      </c>
      <c r="U505" s="35"/>
      <c r="V505" s="35"/>
      <c r="W505" s="35"/>
      <c r="X505" s="35"/>
      <c r="Y505" s="35"/>
      <c r="Z505" s="35"/>
      <c r="AA505" s="35"/>
      <c r="AB505" s="35"/>
      <c r="AC505" s="35"/>
      <c r="AD505" s="35"/>
      <c r="AE505" s="35"/>
      <c r="AR505" s="204" t="s">
        <v>212</v>
      </c>
      <c r="AT505" s="204" t="s">
        <v>208</v>
      </c>
      <c r="AU505" s="204" t="s">
        <v>217</v>
      </c>
      <c r="AY505" s="18" t="s">
        <v>206</v>
      </c>
      <c r="BE505" s="205">
        <f t="shared" si="214"/>
        <v>0</v>
      </c>
      <c r="BF505" s="205">
        <f t="shared" si="215"/>
        <v>0</v>
      </c>
      <c r="BG505" s="205">
        <f t="shared" si="216"/>
        <v>0</v>
      </c>
      <c r="BH505" s="205">
        <f t="shared" si="217"/>
        <v>0</v>
      </c>
      <c r="BI505" s="205">
        <f t="shared" si="218"/>
        <v>0</v>
      </c>
      <c r="BJ505" s="18" t="s">
        <v>80</v>
      </c>
      <c r="BK505" s="205">
        <f t="shared" si="219"/>
        <v>0</v>
      </c>
      <c r="BL505" s="18" t="s">
        <v>212</v>
      </c>
      <c r="BM505" s="204" t="s">
        <v>7637</v>
      </c>
    </row>
    <row r="506" spans="1:65" s="2" customFormat="1" ht="16.5" customHeight="1">
      <c r="A506" s="35"/>
      <c r="B506" s="36"/>
      <c r="C506" s="193" t="s">
        <v>72</v>
      </c>
      <c r="D506" s="193" t="s">
        <v>208</v>
      </c>
      <c r="E506" s="194" t="s">
        <v>7638</v>
      </c>
      <c r="F506" s="195" t="s">
        <v>7639</v>
      </c>
      <c r="G506" s="196" t="s">
        <v>862</v>
      </c>
      <c r="H506" s="197">
        <v>1</v>
      </c>
      <c r="I506" s="198"/>
      <c r="J506" s="199">
        <f t="shared" si="210"/>
        <v>0</v>
      </c>
      <c r="K506" s="195" t="s">
        <v>19</v>
      </c>
      <c r="L506" s="40"/>
      <c r="M506" s="200" t="s">
        <v>19</v>
      </c>
      <c r="N506" s="201" t="s">
        <v>43</v>
      </c>
      <c r="O506" s="65"/>
      <c r="P506" s="202">
        <f t="shared" si="211"/>
        <v>0</v>
      </c>
      <c r="Q506" s="202">
        <v>0</v>
      </c>
      <c r="R506" s="202">
        <f t="shared" si="212"/>
        <v>0</v>
      </c>
      <c r="S506" s="202">
        <v>0</v>
      </c>
      <c r="T506" s="203">
        <f t="shared" si="213"/>
        <v>0</v>
      </c>
      <c r="U506" s="35"/>
      <c r="V506" s="35"/>
      <c r="W506" s="35"/>
      <c r="X506" s="35"/>
      <c r="Y506" s="35"/>
      <c r="Z506" s="35"/>
      <c r="AA506" s="35"/>
      <c r="AB506" s="35"/>
      <c r="AC506" s="35"/>
      <c r="AD506" s="35"/>
      <c r="AE506" s="35"/>
      <c r="AR506" s="204" t="s">
        <v>212</v>
      </c>
      <c r="AT506" s="204" t="s">
        <v>208</v>
      </c>
      <c r="AU506" s="204" t="s">
        <v>217</v>
      </c>
      <c r="AY506" s="18" t="s">
        <v>206</v>
      </c>
      <c r="BE506" s="205">
        <f t="shared" si="214"/>
        <v>0</v>
      </c>
      <c r="BF506" s="205">
        <f t="shared" si="215"/>
        <v>0</v>
      </c>
      <c r="BG506" s="205">
        <f t="shared" si="216"/>
        <v>0</v>
      </c>
      <c r="BH506" s="205">
        <f t="shared" si="217"/>
        <v>0</v>
      </c>
      <c r="BI506" s="205">
        <f t="shared" si="218"/>
        <v>0</v>
      </c>
      <c r="BJ506" s="18" t="s">
        <v>80</v>
      </c>
      <c r="BK506" s="205">
        <f t="shared" si="219"/>
        <v>0</v>
      </c>
      <c r="BL506" s="18" t="s">
        <v>212</v>
      </c>
      <c r="BM506" s="204" t="s">
        <v>7640</v>
      </c>
    </row>
    <row r="507" spans="1:65" s="2" customFormat="1" ht="16.5" customHeight="1">
      <c r="A507" s="35"/>
      <c r="B507" s="36"/>
      <c r="C507" s="193" t="s">
        <v>72</v>
      </c>
      <c r="D507" s="193" t="s">
        <v>208</v>
      </c>
      <c r="E507" s="194" t="s">
        <v>7641</v>
      </c>
      <c r="F507" s="195" t="s">
        <v>7642</v>
      </c>
      <c r="G507" s="196" t="s">
        <v>862</v>
      </c>
      <c r="H507" s="197">
        <v>4</v>
      </c>
      <c r="I507" s="198"/>
      <c r="J507" s="199">
        <f t="shared" si="210"/>
        <v>0</v>
      </c>
      <c r="K507" s="195" t="s">
        <v>19</v>
      </c>
      <c r="L507" s="40"/>
      <c r="M507" s="200" t="s">
        <v>19</v>
      </c>
      <c r="N507" s="201" t="s">
        <v>43</v>
      </c>
      <c r="O507" s="65"/>
      <c r="P507" s="202">
        <f t="shared" si="211"/>
        <v>0</v>
      </c>
      <c r="Q507" s="202">
        <v>0</v>
      </c>
      <c r="R507" s="202">
        <f t="shared" si="212"/>
        <v>0</v>
      </c>
      <c r="S507" s="202">
        <v>0</v>
      </c>
      <c r="T507" s="203">
        <f t="shared" si="213"/>
        <v>0</v>
      </c>
      <c r="U507" s="35"/>
      <c r="V507" s="35"/>
      <c r="W507" s="35"/>
      <c r="X507" s="35"/>
      <c r="Y507" s="35"/>
      <c r="Z507" s="35"/>
      <c r="AA507" s="35"/>
      <c r="AB507" s="35"/>
      <c r="AC507" s="35"/>
      <c r="AD507" s="35"/>
      <c r="AE507" s="35"/>
      <c r="AR507" s="204" t="s">
        <v>212</v>
      </c>
      <c r="AT507" s="204" t="s">
        <v>208</v>
      </c>
      <c r="AU507" s="204" t="s">
        <v>217</v>
      </c>
      <c r="AY507" s="18" t="s">
        <v>206</v>
      </c>
      <c r="BE507" s="205">
        <f t="shared" si="214"/>
        <v>0</v>
      </c>
      <c r="BF507" s="205">
        <f t="shared" si="215"/>
        <v>0</v>
      </c>
      <c r="BG507" s="205">
        <f t="shared" si="216"/>
        <v>0</v>
      </c>
      <c r="BH507" s="205">
        <f t="shared" si="217"/>
        <v>0</v>
      </c>
      <c r="BI507" s="205">
        <f t="shared" si="218"/>
        <v>0</v>
      </c>
      <c r="BJ507" s="18" t="s">
        <v>80</v>
      </c>
      <c r="BK507" s="205">
        <f t="shared" si="219"/>
        <v>0</v>
      </c>
      <c r="BL507" s="18" t="s">
        <v>212</v>
      </c>
      <c r="BM507" s="204" t="s">
        <v>7643</v>
      </c>
    </row>
    <row r="508" spans="1:65" s="2" customFormat="1" ht="16.5" customHeight="1">
      <c r="A508" s="35"/>
      <c r="B508" s="36"/>
      <c r="C508" s="193" t="s">
        <v>72</v>
      </c>
      <c r="D508" s="193" t="s">
        <v>208</v>
      </c>
      <c r="E508" s="194" t="s">
        <v>7644</v>
      </c>
      <c r="F508" s="195" t="s">
        <v>7645</v>
      </c>
      <c r="G508" s="196" t="s">
        <v>862</v>
      </c>
      <c r="H508" s="197">
        <v>1</v>
      </c>
      <c r="I508" s="198"/>
      <c r="J508" s="199">
        <f t="shared" si="210"/>
        <v>0</v>
      </c>
      <c r="K508" s="195" t="s">
        <v>19</v>
      </c>
      <c r="L508" s="40"/>
      <c r="M508" s="200" t="s">
        <v>19</v>
      </c>
      <c r="N508" s="201" t="s">
        <v>43</v>
      </c>
      <c r="O508" s="65"/>
      <c r="P508" s="202">
        <f t="shared" si="211"/>
        <v>0</v>
      </c>
      <c r="Q508" s="202">
        <v>0</v>
      </c>
      <c r="R508" s="202">
        <f t="shared" si="212"/>
        <v>0</v>
      </c>
      <c r="S508" s="202">
        <v>0</v>
      </c>
      <c r="T508" s="203">
        <f t="shared" si="213"/>
        <v>0</v>
      </c>
      <c r="U508" s="35"/>
      <c r="V508" s="35"/>
      <c r="W508" s="35"/>
      <c r="X508" s="35"/>
      <c r="Y508" s="35"/>
      <c r="Z508" s="35"/>
      <c r="AA508" s="35"/>
      <c r="AB508" s="35"/>
      <c r="AC508" s="35"/>
      <c r="AD508" s="35"/>
      <c r="AE508" s="35"/>
      <c r="AR508" s="204" t="s">
        <v>212</v>
      </c>
      <c r="AT508" s="204" t="s">
        <v>208</v>
      </c>
      <c r="AU508" s="204" t="s">
        <v>217</v>
      </c>
      <c r="AY508" s="18" t="s">
        <v>206</v>
      </c>
      <c r="BE508" s="205">
        <f t="shared" si="214"/>
        <v>0</v>
      </c>
      <c r="BF508" s="205">
        <f t="shared" si="215"/>
        <v>0</v>
      </c>
      <c r="BG508" s="205">
        <f t="shared" si="216"/>
        <v>0</v>
      </c>
      <c r="BH508" s="205">
        <f t="shared" si="217"/>
        <v>0</v>
      </c>
      <c r="BI508" s="205">
        <f t="shared" si="218"/>
        <v>0</v>
      </c>
      <c r="BJ508" s="18" t="s">
        <v>80</v>
      </c>
      <c r="BK508" s="205">
        <f t="shared" si="219"/>
        <v>0</v>
      </c>
      <c r="BL508" s="18" t="s">
        <v>212</v>
      </c>
      <c r="BM508" s="204" t="s">
        <v>7646</v>
      </c>
    </row>
    <row r="509" spans="1:65" s="2" customFormat="1" ht="16.5" customHeight="1">
      <c r="A509" s="35"/>
      <c r="B509" s="36"/>
      <c r="C509" s="193" t="s">
        <v>72</v>
      </c>
      <c r="D509" s="193" t="s">
        <v>208</v>
      </c>
      <c r="E509" s="194" t="s">
        <v>7647</v>
      </c>
      <c r="F509" s="195" t="s">
        <v>7648</v>
      </c>
      <c r="G509" s="196" t="s">
        <v>862</v>
      </c>
      <c r="H509" s="197">
        <v>1</v>
      </c>
      <c r="I509" s="198"/>
      <c r="J509" s="199">
        <f t="shared" si="210"/>
        <v>0</v>
      </c>
      <c r="K509" s="195" t="s">
        <v>19</v>
      </c>
      <c r="L509" s="40"/>
      <c r="M509" s="200" t="s">
        <v>19</v>
      </c>
      <c r="N509" s="201" t="s">
        <v>43</v>
      </c>
      <c r="O509" s="65"/>
      <c r="P509" s="202">
        <f t="shared" si="211"/>
        <v>0</v>
      </c>
      <c r="Q509" s="202">
        <v>0</v>
      </c>
      <c r="R509" s="202">
        <f t="shared" si="212"/>
        <v>0</v>
      </c>
      <c r="S509" s="202">
        <v>0</v>
      </c>
      <c r="T509" s="203">
        <f t="shared" si="213"/>
        <v>0</v>
      </c>
      <c r="U509" s="35"/>
      <c r="V509" s="35"/>
      <c r="W509" s="35"/>
      <c r="X509" s="35"/>
      <c r="Y509" s="35"/>
      <c r="Z509" s="35"/>
      <c r="AA509" s="35"/>
      <c r="AB509" s="35"/>
      <c r="AC509" s="35"/>
      <c r="AD509" s="35"/>
      <c r="AE509" s="35"/>
      <c r="AR509" s="204" t="s">
        <v>212</v>
      </c>
      <c r="AT509" s="204" t="s">
        <v>208</v>
      </c>
      <c r="AU509" s="204" t="s">
        <v>217</v>
      </c>
      <c r="AY509" s="18" t="s">
        <v>206</v>
      </c>
      <c r="BE509" s="205">
        <f t="shared" si="214"/>
        <v>0</v>
      </c>
      <c r="BF509" s="205">
        <f t="shared" si="215"/>
        <v>0</v>
      </c>
      <c r="BG509" s="205">
        <f t="shared" si="216"/>
        <v>0</v>
      </c>
      <c r="BH509" s="205">
        <f t="shared" si="217"/>
        <v>0</v>
      </c>
      <c r="BI509" s="205">
        <f t="shared" si="218"/>
        <v>0</v>
      </c>
      <c r="BJ509" s="18" t="s">
        <v>80</v>
      </c>
      <c r="BK509" s="205">
        <f t="shared" si="219"/>
        <v>0</v>
      </c>
      <c r="BL509" s="18" t="s">
        <v>212</v>
      </c>
      <c r="BM509" s="204" t="s">
        <v>7649</v>
      </c>
    </row>
    <row r="510" spans="1:65" s="2" customFormat="1" ht="16.5" customHeight="1">
      <c r="A510" s="35"/>
      <c r="B510" s="36"/>
      <c r="C510" s="193" t="s">
        <v>72</v>
      </c>
      <c r="D510" s="193" t="s">
        <v>208</v>
      </c>
      <c r="E510" s="194" t="s">
        <v>7650</v>
      </c>
      <c r="F510" s="195" t="s">
        <v>7651</v>
      </c>
      <c r="G510" s="196" t="s">
        <v>862</v>
      </c>
      <c r="H510" s="197">
        <v>1</v>
      </c>
      <c r="I510" s="198"/>
      <c r="J510" s="199">
        <f t="shared" si="210"/>
        <v>0</v>
      </c>
      <c r="K510" s="195" t="s">
        <v>19</v>
      </c>
      <c r="L510" s="40"/>
      <c r="M510" s="200" t="s">
        <v>19</v>
      </c>
      <c r="N510" s="201" t="s">
        <v>43</v>
      </c>
      <c r="O510" s="65"/>
      <c r="P510" s="202">
        <f t="shared" si="211"/>
        <v>0</v>
      </c>
      <c r="Q510" s="202">
        <v>0</v>
      </c>
      <c r="R510" s="202">
        <f t="shared" si="212"/>
        <v>0</v>
      </c>
      <c r="S510" s="202">
        <v>0</v>
      </c>
      <c r="T510" s="203">
        <f t="shared" si="213"/>
        <v>0</v>
      </c>
      <c r="U510" s="35"/>
      <c r="V510" s="35"/>
      <c r="W510" s="35"/>
      <c r="X510" s="35"/>
      <c r="Y510" s="35"/>
      <c r="Z510" s="35"/>
      <c r="AA510" s="35"/>
      <c r="AB510" s="35"/>
      <c r="AC510" s="35"/>
      <c r="AD510" s="35"/>
      <c r="AE510" s="35"/>
      <c r="AR510" s="204" t="s">
        <v>212</v>
      </c>
      <c r="AT510" s="204" t="s">
        <v>208</v>
      </c>
      <c r="AU510" s="204" t="s">
        <v>217</v>
      </c>
      <c r="AY510" s="18" t="s">
        <v>206</v>
      </c>
      <c r="BE510" s="205">
        <f t="shared" si="214"/>
        <v>0</v>
      </c>
      <c r="BF510" s="205">
        <f t="shared" si="215"/>
        <v>0</v>
      </c>
      <c r="BG510" s="205">
        <f t="shared" si="216"/>
        <v>0</v>
      </c>
      <c r="BH510" s="205">
        <f t="shared" si="217"/>
        <v>0</v>
      </c>
      <c r="BI510" s="205">
        <f t="shared" si="218"/>
        <v>0</v>
      </c>
      <c r="BJ510" s="18" t="s">
        <v>80</v>
      </c>
      <c r="BK510" s="205">
        <f t="shared" si="219"/>
        <v>0</v>
      </c>
      <c r="BL510" s="18" t="s">
        <v>212</v>
      </c>
      <c r="BM510" s="204" t="s">
        <v>7652</v>
      </c>
    </row>
    <row r="511" spans="1:65" s="2" customFormat="1" ht="16.5" customHeight="1">
      <c r="A511" s="35"/>
      <c r="B511" s="36"/>
      <c r="C511" s="193" t="s">
        <v>72</v>
      </c>
      <c r="D511" s="193" t="s">
        <v>208</v>
      </c>
      <c r="E511" s="194" t="s">
        <v>7653</v>
      </c>
      <c r="F511" s="195" t="s">
        <v>7654</v>
      </c>
      <c r="G511" s="196" t="s">
        <v>1545</v>
      </c>
      <c r="H511" s="197">
        <v>48</v>
      </c>
      <c r="I511" s="198"/>
      <c r="J511" s="199">
        <f t="shared" si="210"/>
        <v>0</v>
      </c>
      <c r="K511" s="195" t="s">
        <v>19</v>
      </c>
      <c r="L511" s="40"/>
      <c r="M511" s="200" t="s">
        <v>19</v>
      </c>
      <c r="N511" s="201" t="s">
        <v>43</v>
      </c>
      <c r="O511" s="65"/>
      <c r="P511" s="202">
        <f t="shared" si="211"/>
        <v>0</v>
      </c>
      <c r="Q511" s="202">
        <v>0</v>
      </c>
      <c r="R511" s="202">
        <f t="shared" si="212"/>
        <v>0</v>
      </c>
      <c r="S511" s="202">
        <v>0</v>
      </c>
      <c r="T511" s="203">
        <f t="shared" si="213"/>
        <v>0</v>
      </c>
      <c r="U511" s="35"/>
      <c r="V511" s="35"/>
      <c r="W511" s="35"/>
      <c r="X511" s="35"/>
      <c r="Y511" s="35"/>
      <c r="Z511" s="35"/>
      <c r="AA511" s="35"/>
      <c r="AB511" s="35"/>
      <c r="AC511" s="35"/>
      <c r="AD511" s="35"/>
      <c r="AE511" s="35"/>
      <c r="AR511" s="204" t="s">
        <v>212</v>
      </c>
      <c r="AT511" s="204" t="s">
        <v>208</v>
      </c>
      <c r="AU511" s="204" t="s">
        <v>217</v>
      </c>
      <c r="AY511" s="18" t="s">
        <v>206</v>
      </c>
      <c r="BE511" s="205">
        <f t="shared" si="214"/>
        <v>0</v>
      </c>
      <c r="BF511" s="205">
        <f t="shared" si="215"/>
        <v>0</v>
      </c>
      <c r="BG511" s="205">
        <f t="shared" si="216"/>
        <v>0</v>
      </c>
      <c r="BH511" s="205">
        <f t="shared" si="217"/>
        <v>0</v>
      </c>
      <c r="BI511" s="205">
        <f t="shared" si="218"/>
        <v>0</v>
      </c>
      <c r="BJ511" s="18" t="s">
        <v>80</v>
      </c>
      <c r="BK511" s="205">
        <f t="shared" si="219"/>
        <v>0</v>
      </c>
      <c r="BL511" s="18" t="s">
        <v>212</v>
      </c>
      <c r="BM511" s="204" t="s">
        <v>7655</v>
      </c>
    </row>
    <row r="512" spans="1:65" s="2" customFormat="1" ht="16.5" customHeight="1">
      <c r="A512" s="35"/>
      <c r="B512" s="36"/>
      <c r="C512" s="193" t="s">
        <v>72</v>
      </c>
      <c r="D512" s="193" t="s">
        <v>208</v>
      </c>
      <c r="E512" s="194" t="s">
        <v>7656</v>
      </c>
      <c r="F512" s="195" t="s">
        <v>7657</v>
      </c>
      <c r="G512" s="196" t="s">
        <v>862</v>
      </c>
      <c r="H512" s="197">
        <v>900</v>
      </c>
      <c r="I512" s="198"/>
      <c r="J512" s="199">
        <f t="shared" si="210"/>
        <v>0</v>
      </c>
      <c r="K512" s="195" t="s">
        <v>19</v>
      </c>
      <c r="L512" s="40"/>
      <c r="M512" s="200" t="s">
        <v>19</v>
      </c>
      <c r="N512" s="201" t="s">
        <v>43</v>
      </c>
      <c r="O512" s="65"/>
      <c r="P512" s="202">
        <f t="shared" si="211"/>
        <v>0</v>
      </c>
      <c r="Q512" s="202">
        <v>0</v>
      </c>
      <c r="R512" s="202">
        <f t="shared" si="212"/>
        <v>0</v>
      </c>
      <c r="S512" s="202">
        <v>0</v>
      </c>
      <c r="T512" s="203">
        <f t="shared" si="213"/>
        <v>0</v>
      </c>
      <c r="U512" s="35"/>
      <c r="V512" s="35"/>
      <c r="W512" s="35"/>
      <c r="X512" s="35"/>
      <c r="Y512" s="35"/>
      <c r="Z512" s="35"/>
      <c r="AA512" s="35"/>
      <c r="AB512" s="35"/>
      <c r="AC512" s="35"/>
      <c r="AD512" s="35"/>
      <c r="AE512" s="35"/>
      <c r="AR512" s="204" t="s">
        <v>212</v>
      </c>
      <c r="AT512" s="204" t="s">
        <v>208</v>
      </c>
      <c r="AU512" s="204" t="s">
        <v>217</v>
      </c>
      <c r="AY512" s="18" t="s">
        <v>206</v>
      </c>
      <c r="BE512" s="205">
        <f t="shared" si="214"/>
        <v>0</v>
      </c>
      <c r="BF512" s="205">
        <f t="shared" si="215"/>
        <v>0</v>
      </c>
      <c r="BG512" s="205">
        <f t="shared" si="216"/>
        <v>0</v>
      </c>
      <c r="BH512" s="205">
        <f t="shared" si="217"/>
        <v>0</v>
      </c>
      <c r="BI512" s="205">
        <f t="shared" si="218"/>
        <v>0</v>
      </c>
      <c r="BJ512" s="18" t="s">
        <v>80</v>
      </c>
      <c r="BK512" s="205">
        <f t="shared" si="219"/>
        <v>0</v>
      </c>
      <c r="BL512" s="18" t="s">
        <v>212</v>
      </c>
      <c r="BM512" s="204" t="s">
        <v>2948</v>
      </c>
    </row>
    <row r="513" spans="1:65" s="12" customFormat="1" ht="20.85" customHeight="1">
      <c r="B513" s="177"/>
      <c r="C513" s="178"/>
      <c r="D513" s="179" t="s">
        <v>71</v>
      </c>
      <c r="E513" s="191" t="s">
        <v>7658</v>
      </c>
      <c r="F513" s="191" t="s">
        <v>7659</v>
      </c>
      <c r="G513" s="178"/>
      <c r="H513" s="178"/>
      <c r="I513" s="181"/>
      <c r="J513" s="192">
        <f>BK513</f>
        <v>0</v>
      </c>
      <c r="K513" s="178"/>
      <c r="L513" s="183"/>
      <c r="M513" s="184"/>
      <c r="N513" s="185"/>
      <c r="O513" s="185"/>
      <c r="P513" s="186">
        <f>SUM(P514:P530)</f>
        <v>0</v>
      </c>
      <c r="Q513" s="185"/>
      <c r="R513" s="186">
        <f>SUM(R514:R530)</f>
        <v>0</v>
      </c>
      <c r="S513" s="185"/>
      <c r="T513" s="187">
        <f>SUM(T514:T530)</f>
        <v>0</v>
      </c>
      <c r="AR513" s="188" t="s">
        <v>80</v>
      </c>
      <c r="AT513" s="189" t="s">
        <v>71</v>
      </c>
      <c r="AU513" s="189" t="s">
        <v>82</v>
      </c>
      <c r="AY513" s="188" t="s">
        <v>206</v>
      </c>
      <c r="BK513" s="190">
        <f>SUM(BK514:BK530)</f>
        <v>0</v>
      </c>
    </row>
    <row r="514" spans="1:65" s="2" customFormat="1" ht="16.5" customHeight="1">
      <c r="A514" s="35"/>
      <c r="B514" s="36"/>
      <c r="C514" s="193" t="s">
        <v>72</v>
      </c>
      <c r="D514" s="193" t="s">
        <v>208</v>
      </c>
      <c r="E514" s="194" t="s">
        <v>7660</v>
      </c>
      <c r="F514" s="195" t="s">
        <v>7661</v>
      </c>
      <c r="G514" s="196" t="s">
        <v>862</v>
      </c>
      <c r="H514" s="197">
        <v>3</v>
      </c>
      <c r="I514" s="198"/>
      <c r="J514" s="199">
        <f>ROUND(I514*H514,2)</f>
        <v>0</v>
      </c>
      <c r="K514" s="195" t="s">
        <v>19</v>
      </c>
      <c r="L514" s="40"/>
      <c r="M514" s="200" t="s">
        <v>19</v>
      </c>
      <c r="N514" s="201" t="s">
        <v>43</v>
      </c>
      <c r="O514" s="65"/>
      <c r="P514" s="202">
        <f>O514*H514</f>
        <v>0</v>
      </c>
      <c r="Q514" s="202">
        <v>0</v>
      </c>
      <c r="R514" s="202">
        <f>Q514*H514</f>
        <v>0</v>
      </c>
      <c r="S514" s="202">
        <v>0</v>
      </c>
      <c r="T514" s="203">
        <f>S514*H514</f>
        <v>0</v>
      </c>
      <c r="U514" s="35"/>
      <c r="V514" s="35"/>
      <c r="W514" s="35"/>
      <c r="X514" s="35"/>
      <c r="Y514" s="35"/>
      <c r="Z514" s="35"/>
      <c r="AA514" s="35"/>
      <c r="AB514" s="35"/>
      <c r="AC514" s="35"/>
      <c r="AD514" s="35"/>
      <c r="AE514" s="35"/>
      <c r="AR514" s="204" t="s">
        <v>212</v>
      </c>
      <c r="AT514" s="204" t="s">
        <v>208</v>
      </c>
      <c r="AU514" s="204" t="s">
        <v>217</v>
      </c>
      <c r="AY514" s="18" t="s">
        <v>206</v>
      </c>
      <c r="BE514" s="205">
        <f>IF(N514="základní",J514,0)</f>
        <v>0</v>
      </c>
      <c r="BF514" s="205">
        <f>IF(N514="snížená",J514,0)</f>
        <v>0</v>
      </c>
      <c r="BG514" s="205">
        <f>IF(N514="zákl. přenesená",J514,0)</f>
        <v>0</v>
      </c>
      <c r="BH514" s="205">
        <f>IF(N514="sníž. přenesená",J514,0)</f>
        <v>0</v>
      </c>
      <c r="BI514" s="205">
        <f>IF(N514="nulová",J514,0)</f>
        <v>0</v>
      </c>
      <c r="BJ514" s="18" t="s">
        <v>80</v>
      </c>
      <c r="BK514" s="205">
        <f>ROUND(I514*H514,2)</f>
        <v>0</v>
      </c>
      <c r="BL514" s="18" t="s">
        <v>212</v>
      </c>
      <c r="BM514" s="204" t="s">
        <v>3251</v>
      </c>
    </row>
    <row r="515" spans="1:65" s="2" customFormat="1" ht="16.5" customHeight="1">
      <c r="A515" s="35"/>
      <c r="B515" s="36"/>
      <c r="C515" s="193" t="s">
        <v>72</v>
      </c>
      <c r="D515" s="193" t="s">
        <v>208</v>
      </c>
      <c r="E515" s="194" t="s">
        <v>7662</v>
      </c>
      <c r="F515" s="195" t="s">
        <v>7663</v>
      </c>
      <c r="G515" s="196" t="s">
        <v>862</v>
      </c>
      <c r="H515" s="197">
        <v>3</v>
      </c>
      <c r="I515" s="198"/>
      <c r="J515" s="199">
        <f>ROUND(I515*H515,2)</f>
        <v>0</v>
      </c>
      <c r="K515" s="195" t="s">
        <v>19</v>
      </c>
      <c r="L515" s="40"/>
      <c r="M515" s="200" t="s">
        <v>19</v>
      </c>
      <c r="N515" s="201" t="s">
        <v>43</v>
      </c>
      <c r="O515" s="65"/>
      <c r="P515" s="202">
        <f>O515*H515</f>
        <v>0</v>
      </c>
      <c r="Q515" s="202">
        <v>0</v>
      </c>
      <c r="R515" s="202">
        <f>Q515*H515</f>
        <v>0</v>
      </c>
      <c r="S515" s="202">
        <v>0</v>
      </c>
      <c r="T515" s="203">
        <f>S515*H515</f>
        <v>0</v>
      </c>
      <c r="U515" s="35"/>
      <c r="V515" s="35"/>
      <c r="W515" s="35"/>
      <c r="X515" s="35"/>
      <c r="Y515" s="35"/>
      <c r="Z515" s="35"/>
      <c r="AA515" s="35"/>
      <c r="AB515" s="35"/>
      <c r="AC515" s="35"/>
      <c r="AD515" s="35"/>
      <c r="AE515" s="35"/>
      <c r="AR515" s="204" t="s">
        <v>212</v>
      </c>
      <c r="AT515" s="204" t="s">
        <v>208</v>
      </c>
      <c r="AU515" s="204" t="s">
        <v>217</v>
      </c>
      <c r="AY515" s="18" t="s">
        <v>206</v>
      </c>
      <c r="BE515" s="205">
        <f>IF(N515="základní",J515,0)</f>
        <v>0</v>
      </c>
      <c r="BF515" s="205">
        <f>IF(N515="snížená",J515,0)</f>
        <v>0</v>
      </c>
      <c r="BG515" s="205">
        <f>IF(N515="zákl. přenesená",J515,0)</f>
        <v>0</v>
      </c>
      <c r="BH515" s="205">
        <f>IF(N515="sníž. přenesená",J515,0)</f>
        <v>0</v>
      </c>
      <c r="BI515" s="205">
        <f>IF(N515="nulová",J515,0)</f>
        <v>0</v>
      </c>
      <c r="BJ515" s="18" t="s">
        <v>80</v>
      </c>
      <c r="BK515" s="205">
        <f>ROUND(I515*H515,2)</f>
        <v>0</v>
      </c>
      <c r="BL515" s="18" t="s">
        <v>212</v>
      </c>
      <c r="BM515" s="204" t="s">
        <v>7664</v>
      </c>
    </row>
    <row r="516" spans="1:65" s="2" customFormat="1" ht="16.5" customHeight="1">
      <c r="A516" s="35"/>
      <c r="B516" s="36"/>
      <c r="C516" s="193" t="s">
        <v>72</v>
      </c>
      <c r="D516" s="193" t="s">
        <v>208</v>
      </c>
      <c r="E516" s="194" t="s">
        <v>7665</v>
      </c>
      <c r="F516" s="195" t="s">
        <v>7666</v>
      </c>
      <c r="G516" s="196" t="s">
        <v>862</v>
      </c>
      <c r="H516" s="197">
        <v>5</v>
      </c>
      <c r="I516" s="198"/>
      <c r="J516" s="199">
        <f>ROUND(I516*H516,2)</f>
        <v>0</v>
      </c>
      <c r="K516" s="195" t="s">
        <v>19</v>
      </c>
      <c r="L516" s="40"/>
      <c r="M516" s="200" t="s">
        <v>19</v>
      </c>
      <c r="N516" s="201" t="s">
        <v>43</v>
      </c>
      <c r="O516" s="65"/>
      <c r="P516" s="202">
        <f>O516*H516</f>
        <v>0</v>
      </c>
      <c r="Q516" s="202">
        <v>0</v>
      </c>
      <c r="R516" s="202">
        <f>Q516*H516</f>
        <v>0</v>
      </c>
      <c r="S516" s="202">
        <v>0</v>
      </c>
      <c r="T516" s="203">
        <f>S516*H516</f>
        <v>0</v>
      </c>
      <c r="U516" s="35"/>
      <c r="V516" s="35"/>
      <c r="W516" s="35"/>
      <c r="X516" s="35"/>
      <c r="Y516" s="35"/>
      <c r="Z516" s="35"/>
      <c r="AA516" s="35"/>
      <c r="AB516" s="35"/>
      <c r="AC516" s="35"/>
      <c r="AD516" s="35"/>
      <c r="AE516" s="35"/>
      <c r="AR516" s="204" t="s">
        <v>212</v>
      </c>
      <c r="AT516" s="204" t="s">
        <v>208</v>
      </c>
      <c r="AU516" s="204" t="s">
        <v>217</v>
      </c>
      <c r="AY516" s="18" t="s">
        <v>206</v>
      </c>
      <c r="BE516" s="205">
        <f>IF(N516="základní",J516,0)</f>
        <v>0</v>
      </c>
      <c r="BF516" s="205">
        <f>IF(N516="snížená",J516,0)</f>
        <v>0</v>
      </c>
      <c r="BG516" s="205">
        <f>IF(N516="zákl. přenesená",J516,0)</f>
        <v>0</v>
      </c>
      <c r="BH516" s="205">
        <f>IF(N516="sníž. přenesená",J516,0)</f>
        <v>0</v>
      </c>
      <c r="BI516" s="205">
        <f>IF(N516="nulová",J516,0)</f>
        <v>0</v>
      </c>
      <c r="BJ516" s="18" t="s">
        <v>80</v>
      </c>
      <c r="BK516" s="205">
        <f>ROUND(I516*H516,2)</f>
        <v>0</v>
      </c>
      <c r="BL516" s="18" t="s">
        <v>212</v>
      </c>
      <c r="BM516" s="204" t="s">
        <v>7667</v>
      </c>
    </row>
    <row r="517" spans="1:65" s="2" customFormat="1" ht="16.5" customHeight="1">
      <c r="A517" s="35"/>
      <c r="B517" s="36"/>
      <c r="C517" s="193" t="s">
        <v>72</v>
      </c>
      <c r="D517" s="193" t="s">
        <v>208</v>
      </c>
      <c r="E517" s="194" t="s">
        <v>7167</v>
      </c>
      <c r="F517" s="195" t="s">
        <v>7168</v>
      </c>
      <c r="G517" s="196" t="s">
        <v>220</v>
      </c>
      <c r="H517" s="197">
        <v>280</v>
      </c>
      <c r="I517" s="198"/>
      <c r="J517" s="199">
        <f>ROUND(I517*H517,2)</f>
        <v>0</v>
      </c>
      <c r="K517" s="195" t="s">
        <v>19</v>
      </c>
      <c r="L517" s="40"/>
      <c r="M517" s="200" t="s">
        <v>19</v>
      </c>
      <c r="N517" s="201" t="s">
        <v>43</v>
      </c>
      <c r="O517" s="65"/>
      <c r="P517" s="202">
        <f>O517*H517</f>
        <v>0</v>
      </c>
      <c r="Q517" s="202">
        <v>0</v>
      </c>
      <c r="R517" s="202">
        <f>Q517*H517</f>
        <v>0</v>
      </c>
      <c r="S517" s="202">
        <v>0</v>
      </c>
      <c r="T517" s="203">
        <f>S517*H517</f>
        <v>0</v>
      </c>
      <c r="U517" s="35"/>
      <c r="V517" s="35"/>
      <c r="W517" s="35"/>
      <c r="X517" s="35"/>
      <c r="Y517" s="35"/>
      <c r="Z517" s="35"/>
      <c r="AA517" s="35"/>
      <c r="AB517" s="35"/>
      <c r="AC517" s="35"/>
      <c r="AD517" s="35"/>
      <c r="AE517" s="35"/>
      <c r="AR517" s="204" t="s">
        <v>212</v>
      </c>
      <c r="AT517" s="204" t="s">
        <v>208</v>
      </c>
      <c r="AU517" s="204" t="s">
        <v>217</v>
      </c>
      <c r="AY517" s="18" t="s">
        <v>206</v>
      </c>
      <c r="BE517" s="205">
        <f>IF(N517="základní",J517,0)</f>
        <v>0</v>
      </c>
      <c r="BF517" s="205">
        <f>IF(N517="snížená",J517,0)</f>
        <v>0</v>
      </c>
      <c r="BG517" s="205">
        <f>IF(N517="zákl. přenesená",J517,0)</f>
        <v>0</v>
      </c>
      <c r="BH517" s="205">
        <f>IF(N517="sníž. přenesená",J517,0)</f>
        <v>0</v>
      </c>
      <c r="BI517" s="205">
        <f>IF(N517="nulová",J517,0)</f>
        <v>0</v>
      </c>
      <c r="BJ517" s="18" t="s">
        <v>80</v>
      </c>
      <c r="BK517" s="205">
        <f>ROUND(I517*H517,2)</f>
        <v>0</v>
      </c>
      <c r="BL517" s="18" t="s">
        <v>212</v>
      </c>
      <c r="BM517" s="204" t="s">
        <v>7668</v>
      </c>
    </row>
    <row r="518" spans="1:65" s="2" customFormat="1" ht="19.5">
      <c r="A518" s="35"/>
      <c r="B518" s="36"/>
      <c r="C518" s="37"/>
      <c r="D518" s="208" t="s">
        <v>1104</v>
      </c>
      <c r="E518" s="37"/>
      <c r="F518" s="221" t="s">
        <v>7669</v>
      </c>
      <c r="G518" s="37"/>
      <c r="H518" s="37"/>
      <c r="I518" s="116"/>
      <c r="J518" s="37"/>
      <c r="K518" s="37"/>
      <c r="L518" s="40"/>
      <c r="M518" s="222"/>
      <c r="N518" s="223"/>
      <c r="O518" s="65"/>
      <c r="P518" s="65"/>
      <c r="Q518" s="65"/>
      <c r="R518" s="65"/>
      <c r="S518" s="65"/>
      <c r="T518" s="66"/>
      <c r="U518" s="35"/>
      <c r="V518" s="35"/>
      <c r="W518" s="35"/>
      <c r="X518" s="35"/>
      <c r="Y518" s="35"/>
      <c r="Z518" s="35"/>
      <c r="AA518" s="35"/>
      <c r="AB518" s="35"/>
      <c r="AC518" s="35"/>
      <c r="AD518" s="35"/>
      <c r="AE518" s="35"/>
      <c r="AT518" s="18" t="s">
        <v>1104</v>
      </c>
      <c r="AU518" s="18" t="s">
        <v>217</v>
      </c>
    </row>
    <row r="519" spans="1:65" s="2" customFormat="1" ht="16.5" customHeight="1">
      <c r="A519" s="35"/>
      <c r="B519" s="36"/>
      <c r="C519" s="193" t="s">
        <v>72</v>
      </c>
      <c r="D519" s="193" t="s">
        <v>208</v>
      </c>
      <c r="E519" s="194" t="s">
        <v>7169</v>
      </c>
      <c r="F519" s="195" t="s">
        <v>7170</v>
      </c>
      <c r="G519" s="196" t="s">
        <v>220</v>
      </c>
      <c r="H519" s="197">
        <v>260</v>
      </c>
      <c r="I519" s="198"/>
      <c r="J519" s="199">
        <f>ROUND(I519*H519,2)</f>
        <v>0</v>
      </c>
      <c r="K519" s="195" t="s">
        <v>19</v>
      </c>
      <c r="L519" s="40"/>
      <c r="M519" s="200" t="s">
        <v>19</v>
      </c>
      <c r="N519" s="201" t="s">
        <v>43</v>
      </c>
      <c r="O519" s="65"/>
      <c r="P519" s="202">
        <f>O519*H519</f>
        <v>0</v>
      </c>
      <c r="Q519" s="202">
        <v>0</v>
      </c>
      <c r="R519" s="202">
        <f>Q519*H519</f>
        <v>0</v>
      </c>
      <c r="S519" s="202">
        <v>0</v>
      </c>
      <c r="T519" s="203">
        <f>S519*H519</f>
        <v>0</v>
      </c>
      <c r="U519" s="35"/>
      <c r="V519" s="35"/>
      <c r="W519" s="35"/>
      <c r="X519" s="35"/>
      <c r="Y519" s="35"/>
      <c r="Z519" s="35"/>
      <c r="AA519" s="35"/>
      <c r="AB519" s="35"/>
      <c r="AC519" s="35"/>
      <c r="AD519" s="35"/>
      <c r="AE519" s="35"/>
      <c r="AR519" s="204" t="s">
        <v>212</v>
      </c>
      <c r="AT519" s="204" t="s">
        <v>208</v>
      </c>
      <c r="AU519" s="204" t="s">
        <v>217</v>
      </c>
      <c r="AY519" s="18" t="s">
        <v>206</v>
      </c>
      <c r="BE519" s="205">
        <f>IF(N519="základní",J519,0)</f>
        <v>0</v>
      </c>
      <c r="BF519" s="205">
        <f>IF(N519="snížená",J519,0)</f>
        <v>0</v>
      </c>
      <c r="BG519" s="205">
        <f>IF(N519="zákl. přenesená",J519,0)</f>
        <v>0</v>
      </c>
      <c r="BH519" s="205">
        <f>IF(N519="sníž. přenesená",J519,0)</f>
        <v>0</v>
      </c>
      <c r="BI519" s="205">
        <f>IF(N519="nulová",J519,0)</f>
        <v>0</v>
      </c>
      <c r="BJ519" s="18" t="s">
        <v>80</v>
      </c>
      <c r="BK519" s="205">
        <f>ROUND(I519*H519,2)</f>
        <v>0</v>
      </c>
      <c r="BL519" s="18" t="s">
        <v>212</v>
      </c>
      <c r="BM519" s="204" t="s">
        <v>7670</v>
      </c>
    </row>
    <row r="520" spans="1:65" s="2" customFormat="1" ht="19.5">
      <c r="A520" s="35"/>
      <c r="B520" s="36"/>
      <c r="C520" s="37"/>
      <c r="D520" s="208" t="s">
        <v>1104</v>
      </c>
      <c r="E520" s="37"/>
      <c r="F520" s="221" t="s">
        <v>7671</v>
      </c>
      <c r="G520" s="37"/>
      <c r="H520" s="37"/>
      <c r="I520" s="116"/>
      <c r="J520" s="37"/>
      <c r="K520" s="37"/>
      <c r="L520" s="40"/>
      <c r="M520" s="222"/>
      <c r="N520" s="223"/>
      <c r="O520" s="65"/>
      <c r="P520" s="65"/>
      <c r="Q520" s="65"/>
      <c r="R520" s="65"/>
      <c r="S520" s="65"/>
      <c r="T520" s="66"/>
      <c r="U520" s="35"/>
      <c r="V520" s="35"/>
      <c r="W520" s="35"/>
      <c r="X520" s="35"/>
      <c r="Y520" s="35"/>
      <c r="Z520" s="35"/>
      <c r="AA520" s="35"/>
      <c r="AB520" s="35"/>
      <c r="AC520" s="35"/>
      <c r="AD520" s="35"/>
      <c r="AE520" s="35"/>
      <c r="AT520" s="18" t="s">
        <v>1104</v>
      </c>
      <c r="AU520" s="18" t="s">
        <v>217</v>
      </c>
    </row>
    <row r="521" spans="1:65" s="2" customFormat="1" ht="16.5" customHeight="1">
      <c r="A521" s="35"/>
      <c r="B521" s="36"/>
      <c r="C521" s="193" t="s">
        <v>72</v>
      </c>
      <c r="D521" s="193" t="s">
        <v>208</v>
      </c>
      <c r="E521" s="194" t="s">
        <v>7295</v>
      </c>
      <c r="F521" s="195" t="s">
        <v>7172</v>
      </c>
      <c r="G521" s="196" t="s">
        <v>220</v>
      </c>
      <c r="H521" s="197">
        <v>50</v>
      </c>
      <c r="I521" s="198"/>
      <c r="J521" s="199">
        <f>ROUND(I521*H521,2)</f>
        <v>0</v>
      </c>
      <c r="K521" s="195" t="s">
        <v>19</v>
      </c>
      <c r="L521" s="40"/>
      <c r="M521" s="200" t="s">
        <v>19</v>
      </c>
      <c r="N521" s="201" t="s">
        <v>43</v>
      </c>
      <c r="O521" s="65"/>
      <c r="P521" s="202">
        <f>O521*H521</f>
        <v>0</v>
      </c>
      <c r="Q521" s="202">
        <v>0</v>
      </c>
      <c r="R521" s="202">
        <f>Q521*H521</f>
        <v>0</v>
      </c>
      <c r="S521" s="202">
        <v>0</v>
      </c>
      <c r="T521" s="203">
        <f>S521*H521</f>
        <v>0</v>
      </c>
      <c r="U521" s="35"/>
      <c r="V521" s="35"/>
      <c r="W521" s="35"/>
      <c r="X521" s="35"/>
      <c r="Y521" s="35"/>
      <c r="Z521" s="35"/>
      <c r="AA521" s="35"/>
      <c r="AB521" s="35"/>
      <c r="AC521" s="35"/>
      <c r="AD521" s="35"/>
      <c r="AE521" s="35"/>
      <c r="AR521" s="204" t="s">
        <v>212</v>
      </c>
      <c r="AT521" s="204" t="s">
        <v>208</v>
      </c>
      <c r="AU521" s="204" t="s">
        <v>217</v>
      </c>
      <c r="AY521" s="18" t="s">
        <v>206</v>
      </c>
      <c r="BE521" s="205">
        <f>IF(N521="základní",J521,0)</f>
        <v>0</v>
      </c>
      <c r="BF521" s="205">
        <f>IF(N521="snížená",J521,0)</f>
        <v>0</v>
      </c>
      <c r="BG521" s="205">
        <f>IF(N521="zákl. přenesená",J521,0)</f>
        <v>0</v>
      </c>
      <c r="BH521" s="205">
        <f>IF(N521="sníž. přenesená",J521,0)</f>
        <v>0</v>
      </c>
      <c r="BI521" s="205">
        <f>IF(N521="nulová",J521,0)</f>
        <v>0</v>
      </c>
      <c r="BJ521" s="18" t="s">
        <v>80</v>
      </c>
      <c r="BK521" s="205">
        <f>ROUND(I521*H521,2)</f>
        <v>0</v>
      </c>
      <c r="BL521" s="18" t="s">
        <v>212</v>
      </c>
      <c r="BM521" s="204" t="s">
        <v>7672</v>
      </c>
    </row>
    <row r="522" spans="1:65" s="2" customFormat="1" ht="19.5">
      <c r="A522" s="35"/>
      <c r="B522" s="36"/>
      <c r="C522" s="37"/>
      <c r="D522" s="208" t="s">
        <v>1104</v>
      </c>
      <c r="E522" s="37"/>
      <c r="F522" s="221" t="s">
        <v>7173</v>
      </c>
      <c r="G522" s="37"/>
      <c r="H522" s="37"/>
      <c r="I522" s="116"/>
      <c r="J522" s="37"/>
      <c r="K522" s="37"/>
      <c r="L522" s="40"/>
      <c r="M522" s="222"/>
      <c r="N522" s="223"/>
      <c r="O522" s="65"/>
      <c r="P522" s="65"/>
      <c r="Q522" s="65"/>
      <c r="R522" s="65"/>
      <c r="S522" s="65"/>
      <c r="T522" s="66"/>
      <c r="U522" s="35"/>
      <c r="V522" s="35"/>
      <c r="W522" s="35"/>
      <c r="X522" s="35"/>
      <c r="Y522" s="35"/>
      <c r="Z522" s="35"/>
      <c r="AA522" s="35"/>
      <c r="AB522" s="35"/>
      <c r="AC522" s="35"/>
      <c r="AD522" s="35"/>
      <c r="AE522" s="35"/>
      <c r="AT522" s="18" t="s">
        <v>1104</v>
      </c>
      <c r="AU522" s="18" t="s">
        <v>217</v>
      </c>
    </row>
    <row r="523" spans="1:65" s="2" customFormat="1" ht="16.5" customHeight="1">
      <c r="A523" s="35"/>
      <c r="B523" s="36"/>
      <c r="C523" s="193" t="s">
        <v>72</v>
      </c>
      <c r="D523" s="193" t="s">
        <v>208</v>
      </c>
      <c r="E523" s="194" t="s">
        <v>7174</v>
      </c>
      <c r="F523" s="195" t="s">
        <v>7175</v>
      </c>
      <c r="G523" s="196" t="s">
        <v>220</v>
      </c>
      <c r="H523" s="197">
        <v>50</v>
      </c>
      <c r="I523" s="198"/>
      <c r="J523" s="199">
        <f>ROUND(I523*H523,2)</f>
        <v>0</v>
      </c>
      <c r="K523" s="195" t="s">
        <v>19</v>
      </c>
      <c r="L523" s="40"/>
      <c r="M523" s="200" t="s">
        <v>19</v>
      </c>
      <c r="N523" s="201" t="s">
        <v>43</v>
      </c>
      <c r="O523" s="65"/>
      <c r="P523" s="202">
        <f>O523*H523</f>
        <v>0</v>
      </c>
      <c r="Q523" s="202">
        <v>0</v>
      </c>
      <c r="R523" s="202">
        <f>Q523*H523</f>
        <v>0</v>
      </c>
      <c r="S523" s="202">
        <v>0</v>
      </c>
      <c r="T523" s="203">
        <f>S523*H523</f>
        <v>0</v>
      </c>
      <c r="U523" s="35"/>
      <c r="V523" s="35"/>
      <c r="W523" s="35"/>
      <c r="X523" s="35"/>
      <c r="Y523" s="35"/>
      <c r="Z523" s="35"/>
      <c r="AA523" s="35"/>
      <c r="AB523" s="35"/>
      <c r="AC523" s="35"/>
      <c r="AD523" s="35"/>
      <c r="AE523" s="35"/>
      <c r="AR523" s="204" t="s">
        <v>212</v>
      </c>
      <c r="AT523" s="204" t="s">
        <v>208</v>
      </c>
      <c r="AU523" s="204" t="s">
        <v>217</v>
      </c>
      <c r="AY523" s="18" t="s">
        <v>206</v>
      </c>
      <c r="BE523" s="205">
        <f>IF(N523="základní",J523,0)</f>
        <v>0</v>
      </c>
      <c r="BF523" s="205">
        <f>IF(N523="snížená",J523,0)</f>
        <v>0</v>
      </c>
      <c r="BG523" s="205">
        <f>IF(N523="zákl. přenesená",J523,0)</f>
        <v>0</v>
      </c>
      <c r="BH523" s="205">
        <f>IF(N523="sníž. přenesená",J523,0)</f>
        <v>0</v>
      </c>
      <c r="BI523" s="205">
        <f>IF(N523="nulová",J523,0)</f>
        <v>0</v>
      </c>
      <c r="BJ523" s="18" t="s">
        <v>80</v>
      </c>
      <c r="BK523" s="205">
        <f>ROUND(I523*H523,2)</f>
        <v>0</v>
      </c>
      <c r="BL523" s="18" t="s">
        <v>212</v>
      </c>
      <c r="BM523" s="204" t="s">
        <v>7673</v>
      </c>
    </row>
    <row r="524" spans="1:65" s="2" customFormat="1" ht="16.5" customHeight="1">
      <c r="A524" s="35"/>
      <c r="B524" s="36"/>
      <c r="C524" s="193" t="s">
        <v>72</v>
      </c>
      <c r="D524" s="193" t="s">
        <v>208</v>
      </c>
      <c r="E524" s="194" t="s">
        <v>7674</v>
      </c>
      <c r="F524" s="195" t="s">
        <v>7675</v>
      </c>
      <c r="G524" s="196" t="s">
        <v>220</v>
      </c>
      <c r="H524" s="197">
        <v>50</v>
      </c>
      <c r="I524" s="198"/>
      <c r="J524" s="199">
        <f>ROUND(I524*H524,2)</f>
        <v>0</v>
      </c>
      <c r="K524" s="195" t="s">
        <v>19</v>
      </c>
      <c r="L524" s="40"/>
      <c r="M524" s="200" t="s">
        <v>19</v>
      </c>
      <c r="N524" s="201" t="s">
        <v>43</v>
      </c>
      <c r="O524" s="65"/>
      <c r="P524" s="202">
        <f>O524*H524</f>
        <v>0</v>
      </c>
      <c r="Q524" s="202">
        <v>0</v>
      </c>
      <c r="R524" s="202">
        <f>Q524*H524</f>
        <v>0</v>
      </c>
      <c r="S524" s="202">
        <v>0</v>
      </c>
      <c r="T524" s="203">
        <f>S524*H524</f>
        <v>0</v>
      </c>
      <c r="U524" s="35"/>
      <c r="V524" s="35"/>
      <c r="W524" s="35"/>
      <c r="X524" s="35"/>
      <c r="Y524" s="35"/>
      <c r="Z524" s="35"/>
      <c r="AA524" s="35"/>
      <c r="AB524" s="35"/>
      <c r="AC524" s="35"/>
      <c r="AD524" s="35"/>
      <c r="AE524" s="35"/>
      <c r="AR524" s="204" t="s">
        <v>212</v>
      </c>
      <c r="AT524" s="204" t="s">
        <v>208</v>
      </c>
      <c r="AU524" s="204" t="s">
        <v>217</v>
      </c>
      <c r="AY524" s="18" t="s">
        <v>206</v>
      </c>
      <c r="BE524" s="205">
        <f>IF(N524="základní",J524,0)</f>
        <v>0</v>
      </c>
      <c r="BF524" s="205">
        <f>IF(N524="snížená",J524,0)</f>
        <v>0</v>
      </c>
      <c r="BG524" s="205">
        <f>IF(N524="zákl. přenesená",J524,0)</f>
        <v>0</v>
      </c>
      <c r="BH524" s="205">
        <f>IF(N524="sníž. přenesená",J524,0)</f>
        <v>0</v>
      </c>
      <c r="BI524" s="205">
        <f>IF(N524="nulová",J524,0)</f>
        <v>0</v>
      </c>
      <c r="BJ524" s="18" t="s">
        <v>80</v>
      </c>
      <c r="BK524" s="205">
        <f>ROUND(I524*H524,2)</f>
        <v>0</v>
      </c>
      <c r="BL524" s="18" t="s">
        <v>212</v>
      </c>
      <c r="BM524" s="204" t="s">
        <v>7676</v>
      </c>
    </row>
    <row r="525" spans="1:65" s="2" customFormat="1" ht="16.5" customHeight="1">
      <c r="A525" s="35"/>
      <c r="B525" s="36"/>
      <c r="C525" s="193" t="s">
        <v>72</v>
      </c>
      <c r="D525" s="193" t="s">
        <v>208</v>
      </c>
      <c r="E525" s="194" t="s">
        <v>7677</v>
      </c>
      <c r="F525" s="195" t="s">
        <v>7678</v>
      </c>
      <c r="G525" s="196" t="s">
        <v>220</v>
      </c>
      <c r="H525" s="197">
        <v>50</v>
      </c>
      <c r="I525" s="198"/>
      <c r="J525" s="199">
        <f>ROUND(I525*H525,2)</f>
        <v>0</v>
      </c>
      <c r="K525" s="195" t="s">
        <v>19</v>
      </c>
      <c r="L525" s="40"/>
      <c r="M525" s="200" t="s">
        <v>19</v>
      </c>
      <c r="N525" s="201" t="s">
        <v>43</v>
      </c>
      <c r="O525" s="65"/>
      <c r="P525" s="202">
        <f>O525*H525</f>
        <v>0</v>
      </c>
      <c r="Q525" s="202">
        <v>0</v>
      </c>
      <c r="R525" s="202">
        <f>Q525*H525</f>
        <v>0</v>
      </c>
      <c r="S525" s="202">
        <v>0</v>
      </c>
      <c r="T525" s="203">
        <f>S525*H525</f>
        <v>0</v>
      </c>
      <c r="U525" s="35"/>
      <c r="V525" s="35"/>
      <c r="W525" s="35"/>
      <c r="X525" s="35"/>
      <c r="Y525" s="35"/>
      <c r="Z525" s="35"/>
      <c r="AA525" s="35"/>
      <c r="AB525" s="35"/>
      <c r="AC525" s="35"/>
      <c r="AD525" s="35"/>
      <c r="AE525" s="35"/>
      <c r="AR525" s="204" t="s">
        <v>212</v>
      </c>
      <c r="AT525" s="204" t="s">
        <v>208</v>
      </c>
      <c r="AU525" s="204" t="s">
        <v>217</v>
      </c>
      <c r="AY525" s="18" t="s">
        <v>206</v>
      </c>
      <c r="BE525" s="205">
        <f>IF(N525="základní",J525,0)</f>
        <v>0</v>
      </c>
      <c r="BF525" s="205">
        <f>IF(N525="snížená",J525,0)</f>
        <v>0</v>
      </c>
      <c r="BG525" s="205">
        <f>IF(N525="zákl. přenesená",J525,0)</f>
        <v>0</v>
      </c>
      <c r="BH525" s="205">
        <f>IF(N525="sníž. přenesená",J525,0)</f>
        <v>0</v>
      </c>
      <c r="BI525" s="205">
        <f>IF(N525="nulová",J525,0)</f>
        <v>0</v>
      </c>
      <c r="BJ525" s="18" t="s">
        <v>80</v>
      </c>
      <c r="BK525" s="205">
        <f>ROUND(I525*H525,2)</f>
        <v>0</v>
      </c>
      <c r="BL525" s="18" t="s">
        <v>212</v>
      </c>
      <c r="BM525" s="204" t="s">
        <v>7679</v>
      </c>
    </row>
    <row r="526" spans="1:65" s="2" customFormat="1" ht="16.5" customHeight="1">
      <c r="A526" s="35"/>
      <c r="B526" s="36"/>
      <c r="C526" s="193" t="s">
        <v>72</v>
      </c>
      <c r="D526" s="193" t="s">
        <v>208</v>
      </c>
      <c r="E526" s="194" t="s">
        <v>7180</v>
      </c>
      <c r="F526" s="195" t="s">
        <v>7181</v>
      </c>
      <c r="G526" s="196" t="s">
        <v>862</v>
      </c>
      <c r="H526" s="197">
        <v>150</v>
      </c>
      <c r="I526" s="198"/>
      <c r="J526" s="199">
        <f>ROUND(I526*H526,2)</f>
        <v>0</v>
      </c>
      <c r="K526" s="195" t="s">
        <v>19</v>
      </c>
      <c r="L526" s="40"/>
      <c r="M526" s="200" t="s">
        <v>19</v>
      </c>
      <c r="N526" s="201" t="s">
        <v>43</v>
      </c>
      <c r="O526" s="65"/>
      <c r="P526" s="202">
        <f>O526*H526</f>
        <v>0</v>
      </c>
      <c r="Q526" s="202">
        <v>0</v>
      </c>
      <c r="R526" s="202">
        <f>Q526*H526</f>
        <v>0</v>
      </c>
      <c r="S526" s="202">
        <v>0</v>
      </c>
      <c r="T526" s="203">
        <f>S526*H526</f>
        <v>0</v>
      </c>
      <c r="U526" s="35"/>
      <c r="V526" s="35"/>
      <c r="W526" s="35"/>
      <c r="X526" s="35"/>
      <c r="Y526" s="35"/>
      <c r="Z526" s="35"/>
      <c r="AA526" s="35"/>
      <c r="AB526" s="35"/>
      <c r="AC526" s="35"/>
      <c r="AD526" s="35"/>
      <c r="AE526" s="35"/>
      <c r="AR526" s="204" t="s">
        <v>212</v>
      </c>
      <c r="AT526" s="204" t="s">
        <v>208</v>
      </c>
      <c r="AU526" s="204" t="s">
        <v>217</v>
      </c>
      <c r="AY526" s="18" t="s">
        <v>206</v>
      </c>
      <c r="BE526" s="205">
        <f>IF(N526="základní",J526,0)</f>
        <v>0</v>
      </c>
      <c r="BF526" s="205">
        <f>IF(N526="snížená",J526,0)</f>
        <v>0</v>
      </c>
      <c r="BG526" s="205">
        <f>IF(N526="zákl. přenesená",J526,0)</f>
        <v>0</v>
      </c>
      <c r="BH526" s="205">
        <f>IF(N526="sníž. přenesená",J526,0)</f>
        <v>0</v>
      </c>
      <c r="BI526" s="205">
        <f>IF(N526="nulová",J526,0)</f>
        <v>0</v>
      </c>
      <c r="BJ526" s="18" t="s">
        <v>80</v>
      </c>
      <c r="BK526" s="205">
        <f>ROUND(I526*H526,2)</f>
        <v>0</v>
      </c>
      <c r="BL526" s="18" t="s">
        <v>212</v>
      </c>
      <c r="BM526" s="204" t="s">
        <v>7680</v>
      </c>
    </row>
    <row r="527" spans="1:65" s="2" customFormat="1" ht="16.5" customHeight="1">
      <c r="A527" s="35"/>
      <c r="B527" s="36"/>
      <c r="C527" s="193" t="s">
        <v>72</v>
      </c>
      <c r="D527" s="193" t="s">
        <v>208</v>
      </c>
      <c r="E527" s="194" t="s">
        <v>7182</v>
      </c>
      <c r="F527" s="195" t="s">
        <v>7183</v>
      </c>
      <c r="G527" s="196" t="s">
        <v>862</v>
      </c>
      <c r="H527" s="197">
        <v>150</v>
      </c>
      <c r="I527" s="198"/>
      <c r="J527" s="199">
        <f>ROUND(I527*H527,2)</f>
        <v>0</v>
      </c>
      <c r="K527" s="195" t="s">
        <v>19</v>
      </c>
      <c r="L527" s="40"/>
      <c r="M527" s="200" t="s">
        <v>19</v>
      </c>
      <c r="N527" s="201" t="s">
        <v>43</v>
      </c>
      <c r="O527" s="65"/>
      <c r="P527" s="202">
        <f>O527*H527</f>
        <v>0</v>
      </c>
      <c r="Q527" s="202">
        <v>0</v>
      </c>
      <c r="R527" s="202">
        <f>Q527*H527</f>
        <v>0</v>
      </c>
      <c r="S527" s="202">
        <v>0</v>
      </c>
      <c r="T527" s="203">
        <f>S527*H527</f>
        <v>0</v>
      </c>
      <c r="U527" s="35"/>
      <c r="V527" s="35"/>
      <c r="W527" s="35"/>
      <c r="X527" s="35"/>
      <c r="Y527" s="35"/>
      <c r="Z527" s="35"/>
      <c r="AA527" s="35"/>
      <c r="AB527" s="35"/>
      <c r="AC527" s="35"/>
      <c r="AD527" s="35"/>
      <c r="AE527" s="35"/>
      <c r="AR527" s="204" t="s">
        <v>212</v>
      </c>
      <c r="AT527" s="204" t="s">
        <v>208</v>
      </c>
      <c r="AU527" s="204" t="s">
        <v>217</v>
      </c>
      <c r="AY527" s="18" t="s">
        <v>206</v>
      </c>
      <c r="BE527" s="205">
        <f>IF(N527="základní",J527,0)</f>
        <v>0</v>
      </c>
      <c r="BF527" s="205">
        <f>IF(N527="snížená",J527,0)</f>
        <v>0</v>
      </c>
      <c r="BG527" s="205">
        <f>IF(N527="zákl. přenesená",J527,0)</f>
        <v>0</v>
      </c>
      <c r="BH527" s="205">
        <f>IF(N527="sníž. přenesená",J527,0)</f>
        <v>0</v>
      </c>
      <c r="BI527" s="205">
        <f>IF(N527="nulová",J527,0)</f>
        <v>0</v>
      </c>
      <c r="BJ527" s="18" t="s">
        <v>80</v>
      </c>
      <c r="BK527" s="205">
        <f>ROUND(I527*H527,2)</f>
        <v>0</v>
      </c>
      <c r="BL527" s="18" t="s">
        <v>212</v>
      </c>
      <c r="BM527" s="204" t="s">
        <v>7681</v>
      </c>
    </row>
    <row r="528" spans="1:65" s="2" customFormat="1" ht="19.5">
      <c r="A528" s="35"/>
      <c r="B528" s="36"/>
      <c r="C528" s="37"/>
      <c r="D528" s="208" t="s">
        <v>1104</v>
      </c>
      <c r="E528" s="37"/>
      <c r="F528" s="221" t="s">
        <v>7298</v>
      </c>
      <c r="G528" s="37"/>
      <c r="H528" s="37"/>
      <c r="I528" s="116"/>
      <c r="J528" s="37"/>
      <c r="K528" s="37"/>
      <c r="L528" s="40"/>
      <c r="M528" s="222"/>
      <c r="N528" s="223"/>
      <c r="O528" s="65"/>
      <c r="P528" s="65"/>
      <c r="Q528" s="65"/>
      <c r="R528" s="65"/>
      <c r="S528" s="65"/>
      <c r="T528" s="66"/>
      <c r="U528" s="35"/>
      <c r="V528" s="35"/>
      <c r="W528" s="35"/>
      <c r="X528" s="35"/>
      <c r="Y528" s="35"/>
      <c r="Z528" s="35"/>
      <c r="AA528" s="35"/>
      <c r="AB528" s="35"/>
      <c r="AC528" s="35"/>
      <c r="AD528" s="35"/>
      <c r="AE528" s="35"/>
      <c r="AT528" s="18" t="s">
        <v>1104</v>
      </c>
      <c r="AU528" s="18" t="s">
        <v>217</v>
      </c>
    </row>
    <row r="529" spans="1:65" s="2" customFormat="1" ht="16.5" customHeight="1">
      <c r="A529" s="35"/>
      <c r="B529" s="36"/>
      <c r="C529" s="193" t="s">
        <v>72</v>
      </c>
      <c r="D529" s="193" t="s">
        <v>208</v>
      </c>
      <c r="E529" s="194" t="s">
        <v>7128</v>
      </c>
      <c r="F529" s="195" t="s">
        <v>7129</v>
      </c>
      <c r="G529" s="196" t="s">
        <v>862</v>
      </c>
      <c r="H529" s="197">
        <v>1</v>
      </c>
      <c r="I529" s="198"/>
      <c r="J529" s="199">
        <f>ROUND(I529*H529,2)</f>
        <v>0</v>
      </c>
      <c r="K529" s="195" t="s">
        <v>19</v>
      </c>
      <c r="L529" s="40"/>
      <c r="M529" s="200" t="s">
        <v>19</v>
      </c>
      <c r="N529" s="201" t="s">
        <v>43</v>
      </c>
      <c r="O529" s="65"/>
      <c r="P529" s="202">
        <f>O529*H529</f>
        <v>0</v>
      </c>
      <c r="Q529" s="202">
        <v>0</v>
      </c>
      <c r="R529" s="202">
        <f>Q529*H529</f>
        <v>0</v>
      </c>
      <c r="S529" s="202">
        <v>0</v>
      </c>
      <c r="T529" s="203">
        <f>S529*H529</f>
        <v>0</v>
      </c>
      <c r="U529" s="35"/>
      <c r="V529" s="35"/>
      <c r="W529" s="35"/>
      <c r="X529" s="35"/>
      <c r="Y529" s="35"/>
      <c r="Z529" s="35"/>
      <c r="AA529" s="35"/>
      <c r="AB529" s="35"/>
      <c r="AC529" s="35"/>
      <c r="AD529" s="35"/>
      <c r="AE529" s="35"/>
      <c r="AR529" s="204" t="s">
        <v>212</v>
      </c>
      <c r="AT529" s="204" t="s">
        <v>208</v>
      </c>
      <c r="AU529" s="204" t="s">
        <v>217</v>
      </c>
      <c r="AY529" s="18" t="s">
        <v>206</v>
      </c>
      <c r="BE529" s="205">
        <f>IF(N529="základní",J529,0)</f>
        <v>0</v>
      </c>
      <c r="BF529" s="205">
        <f>IF(N529="snížená",J529,0)</f>
        <v>0</v>
      </c>
      <c r="BG529" s="205">
        <f>IF(N529="zákl. přenesená",J529,0)</f>
        <v>0</v>
      </c>
      <c r="BH529" s="205">
        <f>IF(N529="sníž. přenesená",J529,0)</f>
        <v>0</v>
      </c>
      <c r="BI529" s="205">
        <f>IF(N529="nulová",J529,0)</f>
        <v>0</v>
      </c>
      <c r="BJ529" s="18" t="s">
        <v>80</v>
      </c>
      <c r="BK529" s="205">
        <f>ROUND(I529*H529,2)</f>
        <v>0</v>
      </c>
      <c r="BL529" s="18" t="s">
        <v>212</v>
      </c>
      <c r="BM529" s="204" t="s">
        <v>7682</v>
      </c>
    </row>
    <row r="530" spans="1:65" s="2" customFormat="1" ht="16.5" customHeight="1">
      <c r="A530" s="35"/>
      <c r="B530" s="36"/>
      <c r="C530" s="193" t="s">
        <v>72</v>
      </c>
      <c r="D530" s="193" t="s">
        <v>208</v>
      </c>
      <c r="E530" s="194" t="s">
        <v>7130</v>
      </c>
      <c r="F530" s="195" t="s">
        <v>7131</v>
      </c>
      <c r="G530" s="196" t="s">
        <v>862</v>
      </c>
      <c r="H530" s="197">
        <v>1</v>
      </c>
      <c r="I530" s="198"/>
      <c r="J530" s="199">
        <f>ROUND(I530*H530,2)</f>
        <v>0</v>
      </c>
      <c r="K530" s="195" t="s">
        <v>19</v>
      </c>
      <c r="L530" s="40"/>
      <c r="M530" s="200" t="s">
        <v>19</v>
      </c>
      <c r="N530" s="201" t="s">
        <v>43</v>
      </c>
      <c r="O530" s="65"/>
      <c r="P530" s="202">
        <f>O530*H530</f>
        <v>0</v>
      </c>
      <c r="Q530" s="202">
        <v>0</v>
      </c>
      <c r="R530" s="202">
        <f>Q530*H530</f>
        <v>0</v>
      </c>
      <c r="S530" s="202">
        <v>0</v>
      </c>
      <c r="T530" s="203">
        <f>S530*H530</f>
        <v>0</v>
      </c>
      <c r="U530" s="35"/>
      <c r="V530" s="35"/>
      <c r="W530" s="35"/>
      <c r="X530" s="35"/>
      <c r="Y530" s="35"/>
      <c r="Z530" s="35"/>
      <c r="AA530" s="35"/>
      <c r="AB530" s="35"/>
      <c r="AC530" s="35"/>
      <c r="AD530" s="35"/>
      <c r="AE530" s="35"/>
      <c r="AR530" s="204" t="s">
        <v>212</v>
      </c>
      <c r="AT530" s="204" t="s">
        <v>208</v>
      </c>
      <c r="AU530" s="204" t="s">
        <v>217</v>
      </c>
      <c r="AY530" s="18" t="s">
        <v>206</v>
      </c>
      <c r="BE530" s="205">
        <f>IF(N530="základní",J530,0)</f>
        <v>0</v>
      </c>
      <c r="BF530" s="205">
        <f>IF(N530="snížená",J530,0)</f>
        <v>0</v>
      </c>
      <c r="BG530" s="205">
        <f>IF(N530="zákl. přenesená",J530,0)</f>
        <v>0</v>
      </c>
      <c r="BH530" s="205">
        <f>IF(N530="sníž. přenesená",J530,0)</f>
        <v>0</v>
      </c>
      <c r="BI530" s="205">
        <f>IF(N530="nulová",J530,0)</f>
        <v>0</v>
      </c>
      <c r="BJ530" s="18" t="s">
        <v>80</v>
      </c>
      <c r="BK530" s="205">
        <f>ROUND(I530*H530,2)</f>
        <v>0</v>
      </c>
      <c r="BL530" s="18" t="s">
        <v>212</v>
      </c>
      <c r="BM530" s="204" t="s">
        <v>7683</v>
      </c>
    </row>
    <row r="531" spans="1:65" s="12" customFormat="1" ht="20.85" customHeight="1">
      <c r="B531" s="177"/>
      <c r="C531" s="178"/>
      <c r="D531" s="179" t="s">
        <v>71</v>
      </c>
      <c r="E531" s="191" t="s">
        <v>7684</v>
      </c>
      <c r="F531" s="191" t="s">
        <v>7685</v>
      </c>
      <c r="G531" s="178"/>
      <c r="H531" s="178"/>
      <c r="I531" s="181"/>
      <c r="J531" s="192">
        <f>BK531</f>
        <v>0</v>
      </c>
      <c r="K531" s="178"/>
      <c r="L531" s="183"/>
      <c r="M531" s="184"/>
      <c r="N531" s="185"/>
      <c r="O531" s="185"/>
      <c r="P531" s="186">
        <f>P532</f>
        <v>0</v>
      </c>
      <c r="Q531" s="185"/>
      <c r="R531" s="186">
        <f>R532</f>
        <v>0</v>
      </c>
      <c r="S531" s="185"/>
      <c r="T531" s="187">
        <f>T532</f>
        <v>0</v>
      </c>
      <c r="AR531" s="188" t="s">
        <v>80</v>
      </c>
      <c r="AT531" s="189" t="s">
        <v>71</v>
      </c>
      <c r="AU531" s="189" t="s">
        <v>82</v>
      </c>
      <c r="AY531" s="188" t="s">
        <v>206</v>
      </c>
      <c r="BK531" s="190">
        <f>BK532</f>
        <v>0</v>
      </c>
    </row>
    <row r="532" spans="1:65" s="2" customFormat="1" ht="16.5" customHeight="1">
      <c r="A532" s="35"/>
      <c r="B532" s="36"/>
      <c r="C532" s="193" t="s">
        <v>72</v>
      </c>
      <c r="D532" s="193" t="s">
        <v>208</v>
      </c>
      <c r="E532" s="194" t="s">
        <v>7686</v>
      </c>
      <c r="F532" s="195" t="s">
        <v>7687</v>
      </c>
      <c r="G532" s="196" t="s">
        <v>862</v>
      </c>
      <c r="H532" s="197">
        <v>12</v>
      </c>
      <c r="I532" s="198"/>
      <c r="J532" s="199">
        <f>ROUND(I532*H532,2)</f>
        <v>0</v>
      </c>
      <c r="K532" s="195" t="s">
        <v>19</v>
      </c>
      <c r="L532" s="40"/>
      <c r="M532" s="200" t="s">
        <v>19</v>
      </c>
      <c r="N532" s="201" t="s">
        <v>43</v>
      </c>
      <c r="O532" s="65"/>
      <c r="P532" s="202">
        <f>O532*H532</f>
        <v>0</v>
      </c>
      <c r="Q532" s="202">
        <v>0</v>
      </c>
      <c r="R532" s="202">
        <f>Q532*H532</f>
        <v>0</v>
      </c>
      <c r="S532" s="202">
        <v>0</v>
      </c>
      <c r="T532" s="203">
        <f>S532*H532</f>
        <v>0</v>
      </c>
      <c r="U532" s="35"/>
      <c r="V532" s="35"/>
      <c r="W532" s="35"/>
      <c r="X532" s="35"/>
      <c r="Y532" s="35"/>
      <c r="Z532" s="35"/>
      <c r="AA532" s="35"/>
      <c r="AB532" s="35"/>
      <c r="AC532" s="35"/>
      <c r="AD532" s="35"/>
      <c r="AE532" s="35"/>
      <c r="AR532" s="204" t="s">
        <v>212</v>
      </c>
      <c r="AT532" s="204" t="s">
        <v>208</v>
      </c>
      <c r="AU532" s="204" t="s">
        <v>217</v>
      </c>
      <c r="AY532" s="18" t="s">
        <v>206</v>
      </c>
      <c r="BE532" s="205">
        <f>IF(N532="základní",J532,0)</f>
        <v>0</v>
      </c>
      <c r="BF532" s="205">
        <f>IF(N532="snížená",J532,0)</f>
        <v>0</v>
      </c>
      <c r="BG532" s="205">
        <f>IF(N532="zákl. přenesená",J532,0)</f>
        <v>0</v>
      </c>
      <c r="BH532" s="205">
        <f>IF(N532="sníž. přenesená",J532,0)</f>
        <v>0</v>
      </c>
      <c r="BI532" s="205">
        <f>IF(N532="nulová",J532,0)</f>
        <v>0</v>
      </c>
      <c r="BJ532" s="18" t="s">
        <v>80</v>
      </c>
      <c r="BK532" s="205">
        <f>ROUND(I532*H532,2)</f>
        <v>0</v>
      </c>
      <c r="BL532" s="18" t="s">
        <v>212</v>
      </c>
      <c r="BM532" s="204" t="s">
        <v>7688</v>
      </c>
    </row>
    <row r="533" spans="1:65" s="12" customFormat="1" ht="20.85" customHeight="1">
      <c r="B533" s="177"/>
      <c r="C533" s="178"/>
      <c r="D533" s="179" t="s">
        <v>71</v>
      </c>
      <c r="E533" s="191" t="s">
        <v>7689</v>
      </c>
      <c r="F533" s="191" t="s">
        <v>7690</v>
      </c>
      <c r="G533" s="178"/>
      <c r="H533" s="178"/>
      <c r="I533" s="181"/>
      <c r="J533" s="192">
        <f>BK533</f>
        <v>0</v>
      </c>
      <c r="K533" s="178"/>
      <c r="L533" s="183"/>
      <c r="M533" s="184"/>
      <c r="N533" s="185"/>
      <c r="O533" s="185"/>
      <c r="P533" s="186">
        <f>SUM(P534:P552)</f>
        <v>0</v>
      </c>
      <c r="Q533" s="185"/>
      <c r="R533" s="186">
        <f>SUM(R534:R552)</f>
        <v>0</v>
      </c>
      <c r="S533" s="185"/>
      <c r="T533" s="187">
        <f>SUM(T534:T552)</f>
        <v>0</v>
      </c>
      <c r="AR533" s="188" t="s">
        <v>80</v>
      </c>
      <c r="AT533" s="189" t="s">
        <v>71</v>
      </c>
      <c r="AU533" s="189" t="s">
        <v>82</v>
      </c>
      <c r="AY533" s="188" t="s">
        <v>206</v>
      </c>
      <c r="BK533" s="190">
        <f>SUM(BK534:BK552)</f>
        <v>0</v>
      </c>
    </row>
    <row r="534" spans="1:65" s="2" customFormat="1" ht="16.5" customHeight="1">
      <c r="A534" s="35"/>
      <c r="B534" s="36"/>
      <c r="C534" s="193" t="s">
        <v>72</v>
      </c>
      <c r="D534" s="193" t="s">
        <v>208</v>
      </c>
      <c r="E534" s="194" t="s">
        <v>7691</v>
      </c>
      <c r="F534" s="195" t="s">
        <v>7692</v>
      </c>
      <c r="G534" s="196" t="s">
        <v>862</v>
      </c>
      <c r="H534" s="197">
        <v>1</v>
      </c>
      <c r="I534" s="198"/>
      <c r="J534" s="199">
        <f t="shared" ref="J534:J545" si="220">ROUND(I534*H534,2)</f>
        <v>0</v>
      </c>
      <c r="K534" s="195" t="s">
        <v>19</v>
      </c>
      <c r="L534" s="40"/>
      <c r="M534" s="200" t="s">
        <v>19</v>
      </c>
      <c r="N534" s="201" t="s">
        <v>43</v>
      </c>
      <c r="O534" s="65"/>
      <c r="P534" s="202">
        <f t="shared" ref="P534:P545" si="221">O534*H534</f>
        <v>0</v>
      </c>
      <c r="Q534" s="202">
        <v>0</v>
      </c>
      <c r="R534" s="202">
        <f t="shared" ref="R534:R545" si="222">Q534*H534</f>
        <v>0</v>
      </c>
      <c r="S534" s="202">
        <v>0</v>
      </c>
      <c r="T534" s="203">
        <f t="shared" ref="T534:T545" si="223">S534*H534</f>
        <v>0</v>
      </c>
      <c r="U534" s="35"/>
      <c r="V534" s="35"/>
      <c r="W534" s="35"/>
      <c r="X534" s="35"/>
      <c r="Y534" s="35"/>
      <c r="Z534" s="35"/>
      <c r="AA534" s="35"/>
      <c r="AB534" s="35"/>
      <c r="AC534" s="35"/>
      <c r="AD534" s="35"/>
      <c r="AE534" s="35"/>
      <c r="AR534" s="204" t="s">
        <v>212</v>
      </c>
      <c r="AT534" s="204" t="s">
        <v>208</v>
      </c>
      <c r="AU534" s="204" t="s">
        <v>217</v>
      </c>
      <c r="AY534" s="18" t="s">
        <v>206</v>
      </c>
      <c r="BE534" s="205">
        <f t="shared" ref="BE534:BE545" si="224">IF(N534="základní",J534,0)</f>
        <v>0</v>
      </c>
      <c r="BF534" s="205">
        <f t="shared" ref="BF534:BF545" si="225">IF(N534="snížená",J534,0)</f>
        <v>0</v>
      </c>
      <c r="BG534" s="205">
        <f t="shared" ref="BG534:BG545" si="226">IF(N534="zákl. přenesená",J534,0)</f>
        <v>0</v>
      </c>
      <c r="BH534" s="205">
        <f t="shared" ref="BH534:BH545" si="227">IF(N534="sníž. přenesená",J534,0)</f>
        <v>0</v>
      </c>
      <c r="BI534" s="205">
        <f t="shared" ref="BI534:BI545" si="228">IF(N534="nulová",J534,0)</f>
        <v>0</v>
      </c>
      <c r="BJ534" s="18" t="s">
        <v>80</v>
      </c>
      <c r="BK534" s="205">
        <f t="shared" ref="BK534:BK545" si="229">ROUND(I534*H534,2)</f>
        <v>0</v>
      </c>
      <c r="BL534" s="18" t="s">
        <v>212</v>
      </c>
      <c r="BM534" s="204" t="s">
        <v>7693</v>
      </c>
    </row>
    <row r="535" spans="1:65" s="2" customFormat="1" ht="16.5" customHeight="1">
      <c r="A535" s="35"/>
      <c r="B535" s="36"/>
      <c r="C535" s="193" t="s">
        <v>72</v>
      </c>
      <c r="D535" s="193" t="s">
        <v>208</v>
      </c>
      <c r="E535" s="194" t="s">
        <v>7694</v>
      </c>
      <c r="F535" s="195" t="s">
        <v>7695</v>
      </c>
      <c r="G535" s="196" t="s">
        <v>862</v>
      </c>
      <c r="H535" s="197">
        <v>1</v>
      </c>
      <c r="I535" s="198"/>
      <c r="J535" s="199">
        <f t="shared" si="220"/>
        <v>0</v>
      </c>
      <c r="K535" s="195" t="s">
        <v>19</v>
      </c>
      <c r="L535" s="40"/>
      <c r="M535" s="200" t="s">
        <v>19</v>
      </c>
      <c r="N535" s="201" t="s">
        <v>43</v>
      </c>
      <c r="O535" s="65"/>
      <c r="P535" s="202">
        <f t="shared" si="221"/>
        <v>0</v>
      </c>
      <c r="Q535" s="202">
        <v>0</v>
      </c>
      <c r="R535" s="202">
        <f t="shared" si="222"/>
        <v>0</v>
      </c>
      <c r="S535" s="202">
        <v>0</v>
      </c>
      <c r="T535" s="203">
        <f t="shared" si="223"/>
        <v>0</v>
      </c>
      <c r="U535" s="35"/>
      <c r="V535" s="35"/>
      <c r="W535" s="35"/>
      <c r="X535" s="35"/>
      <c r="Y535" s="35"/>
      <c r="Z535" s="35"/>
      <c r="AA535" s="35"/>
      <c r="AB535" s="35"/>
      <c r="AC535" s="35"/>
      <c r="AD535" s="35"/>
      <c r="AE535" s="35"/>
      <c r="AR535" s="204" t="s">
        <v>212</v>
      </c>
      <c r="AT535" s="204" t="s">
        <v>208</v>
      </c>
      <c r="AU535" s="204" t="s">
        <v>217</v>
      </c>
      <c r="AY535" s="18" t="s">
        <v>206</v>
      </c>
      <c r="BE535" s="205">
        <f t="shared" si="224"/>
        <v>0</v>
      </c>
      <c r="BF535" s="205">
        <f t="shared" si="225"/>
        <v>0</v>
      </c>
      <c r="BG535" s="205">
        <f t="shared" si="226"/>
        <v>0</v>
      </c>
      <c r="BH535" s="205">
        <f t="shared" si="227"/>
        <v>0</v>
      </c>
      <c r="BI535" s="205">
        <f t="shared" si="228"/>
        <v>0</v>
      </c>
      <c r="BJ535" s="18" t="s">
        <v>80</v>
      </c>
      <c r="BK535" s="205">
        <f t="shared" si="229"/>
        <v>0</v>
      </c>
      <c r="BL535" s="18" t="s">
        <v>212</v>
      </c>
      <c r="BM535" s="204" t="s">
        <v>7696</v>
      </c>
    </row>
    <row r="536" spans="1:65" s="2" customFormat="1" ht="16.5" customHeight="1">
      <c r="A536" s="35"/>
      <c r="B536" s="36"/>
      <c r="C536" s="193" t="s">
        <v>72</v>
      </c>
      <c r="D536" s="193" t="s">
        <v>208</v>
      </c>
      <c r="E536" s="194" t="s">
        <v>7697</v>
      </c>
      <c r="F536" s="195" t="s">
        <v>7698</v>
      </c>
      <c r="G536" s="196" t="s">
        <v>862</v>
      </c>
      <c r="H536" s="197">
        <v>1</v>
      </c>
      <c r="I536" s="198"/>
      <c r="J536" s="199">
        <f t="shared" si="220"/>
        <v>0</v>
      </c>
      <c r="K536" s="195" t="s">
        <v>19</v>
      </c>
      <c r="L536" s="40"/>
      <c r="M536" s="200" t="s">
        <v>19</v>
      </c>
      <c r="N536" s="201" t="s">
        <v>43</v>
      </c>
      <c r="O536" s="65"/>
      <c r="P536" s="202">
        <f t="shared" si="221"/>
        <v>0</v>
      </c>
      <c r="Q536" s="202">
        <v>0</v>
      </c>
      <c r="R536" s="202">
        <f t="shared" si="222"/>
        <v>0</v>
      </c>
      <c r="S536" s="202">
        <v>0</v>
      </c>
      <c r="T536" s="203">
        <f t="shared" si="223"/>
        <v>0</v>
      </c>
      <c r="U536" s="35"/>
      <c r="V536" s="35"/>
      <c r="W536" s="35"/>
      <c r="X536" s="35"/>
      <c r="Y536" s="35"/>
      <c r="Z536" s="35"/>
      <c r="AA536" s="35"/>
      <c r="AB536" s="35"/>
      <c r="AC536" s="35"/>
      <c r="AD536" s="35"/>
      <c r="AE536" s="35"/>
      <c r="AR536" s="204" t="s">
        <v>212</v>
      </c>
      <c r="AT536" s="204" t="s">
        <v>208</v>
      </c>
      <c r="AU536" s="204" t="s">
        <v>217</v>
      </c>
      <c r="AY536" s="18" t="s">
        <v>206</v>
      </c>
      <c r="BE536" s="205">
        <f t="shared" si="224"/>
        <v>0</v>
      </c>
      <c r="BF536" s="205">
        <f t="shared" si="225"/>
        <v>0</v>
      </c>
      <c r="BG536" s="205">
        <f t="shared" si="226"/>
        <v>0</v>
      </c>
      <c r="BH536" s="205">
        <f t="shared" si="227"/>
        <v>0</v>
      </c>
      <c r="BI536" s="205">
        <f t="shared" si="228"/>
        <v>0</v>
      </c>
      <c r="BJ536" s="18" t="s">
        <v>80</v>
      </c>
      <c r="BK536" s="205">
        <f t="shared" si="229"/>
        <v>0</v>
      </c>
      <c r="BL536" s="18" t="s">
        <v>212</v>
      </c>
      <c r="BM536" s="204" t="s">
        <v>7699</v>
      </c>
    </row>
    <row r="537" spans="1:65" s="2" customFormat="1" ht="16.5" customHeight="1">
      <c r="A537" s="35"/>
      <c r="B537" s="36"/>
      <c r="C537" s="193" t="s">
        <v>72</v>
      </c>
      <c r="D537" s="193" t="s">
        <v>208</v>
      </c>
      <c r="E537" s="194" t="s">
        <v>7700</v>
      </c>
      <c r="F537" s="195" t="s">
        <v>7701</v>
      </c>
      <c r="G537" s="196" t="s">
        <v>862</v>
      </c>
      <c r="H537" s="197">
        <v>1</v>
      </c>
      <c r="I537" s="198"/>
      <c r="J537" s="199">
        <f t="shared" si="220"/>
        <v>0</v>
      </c>
      <c r="K537" s="195" t="s">
        <v>19</v>
      </c>
      <c r="L537" s="40"/>
      <c r="M537" s="200" t="s">
        <v>19</v>
      </c>
      <c r="N537" s="201" t="s">
        <v>43</v>
      </c>
      <c r="O537" s="65"/>
      <c r="P537" s="202">
        <f t="shared" si="221"/>
        <v>0</v>
      </c>
      <c r="Q537" s="202">
        <v>0</v>
      </c>
      <c r="R537" s="202">
        <f t="shared" si="222"/>
        <v>0</v>
      </c>
      <c r="S537" s="202">
        <v>0</v>
      </c>
      <c r="T537" s="203">
        <f t="shared" si="223"/>
        <v>0</v>
      </c>
      <c r="U537" s="35"/>
      <c r="V537" s="35"/>
      <c r="W537" s="35"/>
      <c r="X537" s="35"/>
      <c r="Y537" s="35"/>
      <c r="Z537" s="35"/>
      <c r="AA537" s="35"/>
      <c r="AB537" s="35"/>
      <c r="AC537" s="35"/>
      <c r="AD537" s="35"/>
      <c r="AE537" s="35"/>
      <c r="AR537" s="204" t="s">
        <v>212</v>
      </c>
      <c r="AT537" s="204" t="s">
        <v>208</v>
      </c>
      <c r="AU537" s="204" t="s">
        <v>217</v>
      </c>
      <c r="AY537" s="18" t="s">
        <v>206</v>
      </c>
      <c r="BE537" s="205">
        <f t="shared" si="224"/>
        <v>0</v>
      </c>
      <c r="BF537" s="205">
        <f t="shared" si="225"/>
        <v>0</v>
      </c>
      <c r="BG537" s="205">
        <f t="shared" si="226"/>
        <v>0</v>
      </c>
      <c r="BH537" s="205">
        <f t="shared" si="227"/>
        <v>0</v>
      </c>
      <c r="BI537" s="205">
        <f t="shared" si="228"/>
        <v>0</v>
      </c>
      <c r="BJ537" s="18" t="s">
        <v>80</v>
      </c>
      <c r="BK537" s="205">
        <f t="shared" si="229"/>
        <v>0</v>
      </c>
      <c r="BL537" s="18" t="s">
        <v>212</v>
      </c>
      <c r="BM537" s="204" t="s">
        <v>7702</v>
      </c>
    </row>
    <row r="538" spans="1:65" s="2" customFormat="1" ht="16.5" customHeight="1">
      <c r="A538" s="35"/>
      <c r="B538" s="36"/>
      <c r="C538" s="193" t="s">
        <v>72</v>
      </c>
      <c r="D538" s="193" t="s">
        <v>208</v>
      </c>
      <c r="E538" s="194" t="s">
        <v>7703</v>
      </c>
      <c r="F538" s="195" t="s">
        <v>7704</v>
      </c>
      <c r="G538" s="196" t="s">
        <v>862</v>
      </c>
      <c r="H538" s="197">
        <v>1</v>
      </c>
      <c r="I538" s="198"/>
      <c r="J538" s="199">
        <f t="shared" si="220"/>
        <v>0</v>
      </c>
      <c r="K538" s="195" t="s">
        <v>19</v>
      </c>
      <c r="L538" s="40"/>
      <c r="M538" s="200" t="s">
        <v>19</v>
      </c>
      <c r="N538" s="201" t="s">
        <v>43</v>
      </c>
      <c r="O538" s="65"/>
      <c r="P538" s="202">
        <f t="shared" si="221"/>
        <v>0</v>
      </c>
      <c r="Q538" s="202">
        <v>0</v>
      </c>
      <c r="R538" s="202">
        <f t="shared" si="222"/>
        <v>0</v>
      </c>
      <c r="S538" s="202">
        <v>0</v>
      </c>
      <c r="T538" s="203">
        <f t="shared" si="223"/>
        <v>0</v>
      </c>
      <c r="U538" s="35"/>
      <c r="V538" s="35"/>
      <c r="W538" s="35"/>
      <c r="X538" s="35"/>
      <c r="Y538" s="35"/>
      <c r="Z538" s="35"/>
      <c r="AA538" s="35"/>
      <c r="AB538" s="35"/>
      <c r="AC538" s="35"/>
      <c r="AD538" s="35"/>
      <c r="AE538" s="35"/>
      <c r="AR538" s="204" t="s">
        <v>212</v>
      </c>
      <c r="AT538" s="204" t="s">
        <v>208</v>
      </c>
      <c r="AU538" s="204" t="s">
        <v>217</v>
      </c>
      <c r="AY538" s="18" t="s">
        <v>206</v>
      </c>
      <c r="BE538" s="205">
        <f t="shared" si="224"/>
        <v>0</v>
      </c>
      <c r="BF538" s="205">
        <f t="shared" si="225"/>
        <v>0</v>
      </c>
      <c r="BG538" s="205">
        <f t="shared" si="226"/>
        <v>0</v>
      </c>
      <c r="BH538" s="205">
        <f t="shared" si="227"/>
        <v>0</v>
      </c>
      <c r="BI538" s="205">
        <f t="shared" si="228"/>
        <v>0</v>
      </c>
      <c r="BJ538" s="18" t="s">
        <v>80</v>
      </c>
      <c r="BK538" s="205">
        <f t="shared" si="229"/>
        <v>0</v>
      </c>
      <c r="BL538" s="18" t="s">
        <v>212</v>
      </c>
      <c r="BM538" s="204" t="s">
        <v>7705</v>
      </c>
    </row>
    <row r="539" spans="1:65" s="2" customFormat="1" ht="16.5" customHeight="1">
      <c r="A539" s="35"/>
      <c r="B539" s="36"/>
      <c r="C539" s="193" t="s">
        <v>72</v>
      </c>
      <c r="D539" s="193" t="s">
        <v>208</v>
      </c>
      <c r="E539" s="194" t="s">
        <v>7706</v>
      </c>
      <c r="F539" s="195" t="s">
        <v>7707</v>
      </c>
      <c r="G539" s="196" t="s">
        <v>862</v>
      </c>
      <c r="H539" s="197">
        <v>1</v>
      </c>
      <c r="I539" s="198"/>
      <c r="J539" s="199">
        <f t="shared" si="220"/>
        <v>0</v>
      </c>
      <c r="K539" s="195" t="s">
        <v>19</v>
      </c>
      <c r="L539" s="40"/>
      <c r="M539" s="200" t="s">
        <v>19</v>
      </c>
      <c r="N539" s="201" t="s">
        <v>43</v>
      </c>
      <c r="O539" s="65"/>
      <c r="P539" s="202">
        <f t="shared" si="221"/>
        <v>0</v>
      </c>
      <c r="Q539" s="202">
        <v>0</v>
      </c>
      <c r="R539" s="202">
        <f t="shared" si="222"/>
        <v>0</v>
      </c>
      <c r="S539" s="202">
        <v>0</v>
      </c>
      <c r="T539" s="203">
        <f t="shared" si="223"/>
        <v>0</v>
      </c>
      <c r="U539" s="35"/>
      <c r="V539" s="35"/>
      <c r="W539" s="35"/>
      <c r="X539" s="35"/>
      <c r="Y539" s="35"/>
      <c r="Z539" s="35"/>
      <c r="AA539" s="35"/>
      <c r="AB539" s="35"/>
      <c r="AC539" s="35"/>
      <c r="AD539" s="35"/>
      <c r="AE539" s="35"/>
      <c r="AR539" s="204" t="s">
        <v>212</v>
      </c>
      <c r="AT539" s="204" t="s">
        <v>208</v>
      </c>
      <c r="AU539" s="204" t="s">
        <v>217</v>
      </c>
      <c r="AY539" s="18" t="s">
        <v>206</v>
      </c>
      <c r="BE539" s="205">
        <f t="shared" si="224"/>
        <v>0</v>
      </c>
      <c r="BF539" s="205">
        <f t="shared" si="225"/>
        <v>0</v>
      </c>
      <c r="BG539" s="205">
        <f t="shared" si="226"/>
        <v>0</v>
      </c>
      <c r="BH539" s="205">
        <f t="shared" si="227"/>
        <v>0</v>
      </c>
      <c r="BI539" s="205">
        <f t="shared" si="228"/>
        <v>0</v>
      </c>
      <c r="BJ539" s="18" t="s">
        <v>80</v>
      </c>
      <c r="BK539" s="205">
        <f t="shared" si="229"/>
        <v>0</v>
      </c>
      <c r="BL539" s="18" t="s">
        <v>212</v>
      </c>
      <c r="BM539" s="204" t="s">
        <v>7708</v>
      </c>
    </row>
    <row r="540" spans="1:65" s="2" customFormat="1" ht="16.5" customHeight="1">
      <c r="A540" s="35"/>
      <c r="B540" s="36"/>
      <c r="C540" s="193" t="s">
        <v>72</v>
      </c>
      <c r="D540" s="193" t="s">
        <v>208</v>
      </c>
      <c r="E540" s="194" t="s">
        <v>7709</v>
      </c>
      <c r="F540" s="195" t="s">
        <v>7710</v>
      </c>
      <c r="G540" s="196" t="s">
        <v>862</v>
      </c>
      <c r="H540" s="197">
        <v>2</v>
      </c>
      <c r="I540" s="198"/>
      <c r="J540" s="199">
        <f t="shared" si="220"/>
        <v>0</v>
      </c>
      <c r="K540" s="195" t="s">
        <v>19</v>
      </c>
      <c r="L540" s="40"/>
      <c r="M540" s="200" t="s">
        <v>19</v>
      </c>
      <c r="N540" s="201" t="s">
        <v>43</v>
      </c>
      <c r="O540" s="65"/>
      <c r="P540" s="202">
        <f t="shared" si="221"/>
        <v>0</v>
      </c>
      <c r="Q540" s="202">
        <v>0</v>
      </c>
      <c r="R540" s="202">
        <f t="shared" si="222"/>
        <v>0</v>
      </c>
      <c r="S540" s="202">
        <v>0</v>
      </c>
      <c r="T540" s="203">
        <f t="shared" si="223"/>
        <v>0</v>
      </c>
      <c r="U540" s="35"/>
      <c r="V540" s="35"/>
      <c r="W540" s="35"/>
      <c r="X540" s="35"/>
      <c r="Y540" s="35"/>
      <c r="Z540" s="35"/>
      <c r="AA540" s="35"/>
      <c r="AB540" s="35"/>
      <c r="AC540" s="35"/>
      <c r="AD540" s="35"/>
      <c r="AE540" s="35"/>
      <c r="AR540" s="204" t="s">
        <v>212</v>
      </c>
      <c r="AT540" s="204" t="s">
        <v>208</v>
      </c>
      <c r="AU540" s="204" t="s">
        <v>217</v>
      </c>
      <c r="AY540" s="18" t="s">
        <v>206</v>
      </c>
      <c r="BE540" s="205">
        <f t="shared" si="224"/>
        <v>0</v>
      </c>
      <c r="BF540" s="205">
        <f t="shared" si="225"/>
        <v>0</v>
      </c>
      <c r="BG540" s="205">
        <f t="shared" si="226"/>
        <v>0</v>
      </c>
      <c r="BH540" s="205">
        <f t="shared" si="227"/>
        <v>0</v>
      </c>
      <c r="BI540" s="205">
        <f t="shared" si="228"/>
        <v>0</v>
      </c>
      <c r="BJ540" s="18" t="s">
        <v>80</v>
      </c>
      <c r="BK540" s="205">
        <f t="shared" si="229"/>
        <v>0</v>
      </c>
      <c r="BL540" s="18" t="s">
        <v>212</v>
      </c>
      <c r="BM540" s="204" t="s">
        <v>7711</v>
      </c>
    </row>
    <row r="541" spans="1:65" s="2" customFormat="1" ht="16.5" customHeight="1">
      <c r="A541" s="35"/>
      <c r="B541" s="36"/>
      <c r="C541" s="193" t="s">
        <v>72</v>
      </c>
      <c r="D541" s="193" t="s">
        <v>208</v>
      </c>
      <c r="E541" s="194" t="s">
        <v>7712</v>
      </c>
      <c r="F541" s="195" t="s">
        <v>7713</v>
      </c>
      <c r="G541" s="196" t="s">
        <v>862</v>
      </c>
      <c r="H541" s="197">
        <v>3</v>
      </c>
      <c r="I541" s="198"/>
      <c r="J541" s="199">
        <f t="shared" si="220"/>
        <v>0</v>
      </c>
      <c r="K541" s="195" t="s">
        <v>19</v>
      </c>
      <c r="L541" s="40"/>
      <c r="M541" s="200" t="s">
        <v>19</v>
      </c>
      <c r="N541" s="201" t="s">
        <v>43</v>
      </c>
      <c r="O541" s="65"/>
      <c r="P541" s="202">
        <f t="shared" si="221"/>
        <v>0</v>
      </c>
      <c r="Q541" s="202">
        <v>0</v>
      </c>
      <c r="R541" s="202">
        <f t="shared" si="222"/>
        <v>0</v>
      </c>
      <c r="S541" s="202">
        <v>0</v>
      </c>
      <c r="T541" s="203">
        <f t="shared" si="223"/>
        <v>0</v>
      </c>
      <c r="U541" s="35"/>
      <c r="V541" s="35"/>
      <c r="W541" s="35"/>
      <c r="X541" s="35"/>
      <c r="Y541" s="35"/>
      <c r="Z541" s="35"/>
      <c r="AA541" s="35"/>
      <c r="AB541" s="35"/>
      <c r="AC541" s="35"/>
      <c r="AD541" s="35"/>
      <c r="AE541" s="35"/>
      <c r="AR541" s="204" t="s">
        <v>212</v>
      </c>
      <c r="AT541" s="204" t="s">
        <v>208</v>
      </c>
      <c r="AU541" s="204" t="s">
        <v>217</v>
      </c>
      <c r="AY541" s="18" t="s">
        <v>206</v>
      </c>
      <c r="BE541" s="205">
        <f t="shared" si="224"/>
        <v>0</v>
      </c>
      <c r="BF541" s="205">
        <f t="shared" si="225"/>
        <v>0</v>
      </c>
      <c r="BG541" s="205">
        <f t="shared" si="226"/>
        <v>0</v>
      </c>
      <c r="BH541" s="205">
        <f t="shared" si="227"/>
        <v>0</v>
      </c>
      <c r="BI541" s="205">
        <f t="shared" si="228"/>
        <v>0</v>
      </c>
      <c r="BJ541" s="18" t="s">
        <v>80</v>
      </c>
      <c r="BK541" s="205">
        <f t="shared" si="229"/>
        <v>0</v>
      </c>
      <c r="BL541" s="18" t="s">
        <v>212</v>
      </c>
      <c r="BM541" s="204" t="s">
        <v>7714</v>
      </c>
    </row>
    <row r="542" spans="1:65" s="2" customFormat="1" ht="16.5" customHeight="1">
      <c r="A542" s="35"/>
      <c r="B542" s="36"/>
      <c r="C542" s="193" t="s">
        <v>72</v>
      </c>
      <c r="D542" s="193" t="s">
        <v>208</v>
      </c>
      <c r="E542" s="194" t="s">
        <v>7715</v>
      </c>
      <c r="F542" s="195" t="s">
        <v>7716</v>
      </c>
      <c r="G542" s="196" t="s">
        <v>862</v>
      </c>
      <c r="H542" s="197">
        <v>4</v>
      </c>
      <c r="I542" s="198"/>
      <c r="J542" s="199">
        <f t="shared" si="220"/>
        <v>0</v>
      </c>
      <c r="K542" s="195" t="s">
        <v>19</v>
      </c>
      <c r="L542" s="40"/>
      <c r="M542" s="200" t="s">
        <v>19</v>
      </c>
      <c r="N542" s="201" t="s">
        <v>43</v>
      </c>
      <c r="O542" s="65"/>
      <c r="P542" s="202">
        <f t="shared" si="221"/>
        <v>0</v>
      </c>
      <c r="Q542" s="202">
        <v>0</v>
      </c>
      <c r="R542" s="202">
        <f t="shared" si="222"/>
        <v>0</v>
      </c>
      <c r="S542" s="202">
        <v>0</v>
      </c>
      <c r="T542" s="203">
        <f t="shared" si="223"/>
        <v>0</v>
      </c>
      <c r="U542" s="35"/>
      <c r="V542" s="35"/>
      <c r="W542" s="35"/>
      <c r="X542" s="35"/>
      <c r="Y542" s="35"/>
      <c r="Z542" s="35"/>
      <c r="AA542" s="35"/>
      <c r="AB542" s="35"/>
      <c r="AC542" s="35"/>
      <c r="AD542" s="35"/>
      <c r="AE542" s="35"/>
      <c r="AR542" s="204" t="s">
        <v>212</v>
      </c>
      <c r="AT542" s="204" t="s">
        <v>208</v>
      </c>
      <c r="AU542" s="204" t="s">
        <v>217</v>
      </c>
      <c r="AY542" s="18" t="s">
        <v>206</v>
      </c>
      <c r="BE542" s="205">
        <f t="shared" si="224"/>
        <v>0</v>
      </c>
      <c r="BF542" s="205">
        <f t="shared" si="225"/>
        <v>0</v>
      </c>
      <c r="BG542" s="205">
        <f t="shared" si="226"/>
        <v>0</v>
      </c>
      <c r="BH542" s="205">
        <f t="shared" si="227"/>
        <v>0</v>
      </c>
      <c r="BI542" s="205">
        <f t="shared" si="228"/>
        <v>0</v>
      </c>
      <c r="BJ542" s="18" t="s">
        <v>80</v>
      </c>
      <c r="BK542" s="205">
        <f t="shared" si="229"/>
        <v>0</v>
      </c>
      <c r="BL542" s="18" t="s">
        <v>212</v>
      </c>
      <c r="BM542" s="204" t="s">
        <v>7717</v>
      </c>
    </row>
    <row r="543" spans="1:65" s="2" customFormat="1" ht="16.5" customHeight="1">
      <c r="A543" s="35"/>
      <c r="B543" s="36"/>
      <c r="C543" s="193" t="s">
        <v>72</v>
      </c>
      <c r="D543" s="193" t="s">
        <v>208</v>
      </c>
      <c r="E543" s="194" t="s">
        <v>7718</v>
      </c>
      <c r="F543" s="195" t="s">
        <v>7719</v>
      </c>
      <c r="G543" s="196" t="s">
        <v>862</v>
      </c>
      <c r="H543" s="197">
        <v>4</v>
      </c>
      <c r="I543" s="198"/>
      <c r="J543" s="199">
        <f t="shared" si="220"/>
        <v>0</v>
      </c>
      <c r="K543" s="195" t="s">
        <v>19</v>
      </c>
      <c r="L543" s="40"/>
      <c r="M543" s="200" t="s">
        <v>19</v>
      </c>
      <c r="N543" s="201" t="s">
        <v>43</v>
      </c>
      <c r="O543" s="65"/>
      <c r="P543" s="202">
        <f t="shared" si="221"/>
        <v>0</v>
      </c>
      <c r="Q543" s="202">
        <v>0</v>
      </c>
      <c r="R543" s="202">
        <f t="shared" si="222"/>
        <v>0</v>
      </c>
      <c r="S543" s="202">
        <v>0</v>
      </c>
      <c r="T543" s="203">
        <f t="shared" si="223"/>
        <v>0</v>
      </c>
      <c r="U543" s="35"/>
      <c r="V543" s="35"/>
      <c r="W543" s="35"/>
      <c r="X543" s="35"/>
      <c r="Y543" s="35"/>
      <c r="Z543" s="35"/>
      <c r="AA543" s="35"/>
      <c r="AB543" s="35"/>
      <c r="AC543" s="35"/>
      <c r="AD543" s="35"/>
      <c r="AE543" s="35"/>
      <c r="AR543" s="204" t="s">
        <v>212</v>
      </c>
      <c r="AT543" s="204" t="s">
        <v>208</v>
      </c>
      <c r="AU543" s="204" t="s">
        <v>217</v>
      </c>
      <c r="AY543" s="18" t="s">
        <v>206</v>
      </c>
      <c r="BE543" s="205">
        <f t="shared" si="224"/>
        <v>0</v>
      </c>
      <c r="BF543" s="205">
        <f t="shared" si="225"/>
        <v>0</v>
      </c>
      <c r="BG543" s="205">
        <f t="shared" si="226"/>
        <v>0</v>
      </c>
      <c r="BH543" s="205">
        <f t="shared" si="227"/>
        <v>0</v>
      </c>
      <c r="BI543" s="205">
        <f t="shared" si="228"/>
        <v>0</v>
      </c>
      <c r="BJ543" s="18" t="s">
        <v>80</v>
      </c>
      <c r="BK543" s="205">
        <f t="shared" si="229"/>
        <v>0</v>
      </c>
      <c r="BL543" s="18" t="s">
        <v>212</v>
      </c>
      <c r="BM543" s="204" t="s">
        <v>7720</v>
      </c>
    </row>
    <row r="544" spans="1:65" s="2" customFormat="1" ht="16.5" customHeight="1">
      <c r="A544" s="35"/>
      <c r="B544" s="36"/>
      <c r="C544" s="193" t="s">
        <v>72</v>
      </c>
      <c r="D544" s="193" t="s">
        <v>208</v>
      </c>
      <c r="E544" s="194" t="s">
        <v>7167</v>
      </c>
      <c r="F544" s="195" t="s">
        <v>7168</v>
      </c>
      <c r="G544" s="196" t="s">
        <v>220</v>
      </c>
      <c r="H544" s="197">
        <v>130</v>
      </c>
      <c r="I544" s="198"/>
      <c r="J544" s="199">
        <f t="shared" si="220"/>
        <v>0</v>
      </c>
      <c r="K544" s="195" t="s">
        <v>19</v>
      </c>
      <c r="L544" s="40"/>
      <c r="M544" s="200" t="s">
        <v>19</v>
      </c>
      <c r="N544" s="201" t="s">
        <v>43</v>
      </c>
      <c r="O544" s="65"/>
      <c r="P544" s="202">
        <f t="shared" si="221"/>
        <v>0</v>
      </c>
      <c r="Q544" s="202">
        <v>0</v>
      </c>
      <c r="R544" s="202">
        <f t="shared" si="222"/>
        <v>0</v>
      </c>
      <c r="S544" s="202">
        <v>0</v>
      </c>
      <c r="T544" s="203">
        <f t="shared" si="223"/>
        <v>0</v>
      </c>
      <c r="U544" s="35"/>
      <c r="V544" s="35"/>
      <c r="W544" s="35"/>
      <c r="X544" s="35"/>
      <c r="Y544" s="35"/>
      <c r="Z544" s="35"/>
      <c r="AA544" s="35"/>
      <c r="AB544" s="35"/>
      <c r="AC544" s="35"/>
      <c r="AD544" s="35"/>
      <c r="AE544" s="35"/>
      <c r="AR544" s="204" t="s">
        <v>212</v>
      </c>
      <c r="AT544" s="204" t="s">
        <v>208</v>
      </c>
      <c r="AU544" s="204" t="s">
        <v>217</v>
      </c>
      <c r="AY544" s="18" t="s">
        <v>206</v>
      </c>
      <c r="BE544" s="205">
        <f t="shared" si="224"/>
        <v>0</v>
      </c>
      <c r="BF544" s="205">
        <f t="shared" si="225"/>
        <v>0</v>
      </c>
      <c r="BG544" s="205">
        <f t="shared" si="226"/>
        <v>0</v>
      </c>
      <c r="BH544" s="205">
        <f t="shared" si="227"/>
        <v>0</v>
      </c>
      <c r="BI544" s="205">
        <f t="shared" si="228"/>
        <v>0</v>
      </c>
      <c r="BJ544" s="18" t="s">
        <v>80</v>
      </c>
      <c r="BK544" s="205">
        <f t="shared" si="229"/>
        <v>0</v>
      </c>
      <c r="BL544" s="18" t="s">
        <v>212</v>
      </c>
      <c r="BM544" s="204" t="s">
        <v>3329</v>
      </c>
    </row>
    <row r="545" spans="1:65" s="2" customFormat="1" ht="16.5" customHeight="1">
      <c r="A545" s="35"/>
      <c r="B545" s="36"/>
      <c r="C545" s="193" t="s">
        <v>72</v>
      </c>
      <c r="D545" s="193" t="s">
        <v>208</v>
      </c>
      <c r="E545" s="194" t="s">
        <v>7295</v>
      </c>
      <c r="F545" s="195" t="s">
        <v>7172</v>
      </c>
      <c r="G545" s="196" t="s">
        <v>220</v>
      </c>
      <c r="H545" s="197">
        <v>35</v>
      </c>
      <c r="I545" s="198"/>
      <c r="J545" s="199">
        <f t="shared" si="220"/>
        <v>0</v>
      </c>
      <c r="K545" s="195" t="s">
        <v>19</v>
      </c>
      <c r="L545" s="40"/>
      <c r="M545" s="200" t="s">
        <v>19</v>
      </c>
      <c r="N545" s="201" t="s">
        <v>43</v>
      </c>
      <c r="O545" s="65"/>
      <c r="P545" s="202">
        <f t="shared" si="221"/>
        <v>0</v>
      </c>
      <c r="Q545" s="202">
        <v>0</v>
      </c>
      <c r="R545" s="202">
        <f t="shared" si="222"/>
        <v>0</v>
      </c>
      <c r="S545" s="202">
        <v>0</v>
      </c>
      <c r="T545" s="203">
        <f t="shared" si="223"/>
        <v>0</v>
      </c>
      <c r="U545" s="35"/>
      <c r="V545" s="35"/>
      <c r="W545" s="35"/>
      <c r="X545" s="35"/>
      <c r="Y545" s="35"/>
      <c r="Z545" s="35"/>
      <c r="AA545" s="35"/>
      <c r="AB545" s="35"/>
      <c r="AC545" s="35"/>
      <c r="AD545" s="35"/>
      <c r="AE545" s="35"/>
      <c r="AR545" s="204" t="s">
        <v>212</v>
      </c>
      <c r="AT545" s="204" t="s">
        <v>208</v>
      </c>
      <c r="AU545" s="204" t="s">
        <v>217</v>
      </c>
      <c r="AY545" s="18" t="s">
        <v>206</v>
      </c>
      <c r="BE545" s="205">
        <f t="shared" si="224"/>
        <v>0</v>
      </c>
      <c r="BF545" s="205">
        <f t="shared" si="225"/>
        <v>0</v>
      </c>
      <c r="BG545" s="205">
        <f t="shared" si="226"/>
        <v>0</v>
      </c>
      <c r="BH545" s="205">
        <f t="shared" si="227"/>
        <v>0</v>
      </c>
      <c r="BI545" s="205">
        <f t="shared" si="228"/>
        <v>0</v>
      </c>
      <c r="BJ545" s="18" t="s">
        <v>80</v>
      </c>
      <c r="BK545" s="205">
        <f t="shared" si="229"/>
        <v>0</v>
      </c>
      <c r="BL545" s="18" t="s">
        <v>212</v>
      </c>
      <c r="BM545" s="204" t="s">
        <v>3545</v>
      </c>
    </row>
    <row r="546" spans="1:65" s="2" customFormat="1" ht="19.5">
      <c r="A546" s="35"/>
      <c r="B546" s="36"/>
      <c r="C546" s="37"/>
      <c r="D546" s="208" t="s">
        <v>1104</v>
      </c>
      <c r="E546" s="37"/>
      <c r="F546" s="221" t="s">
        <v>7173</v>
      </c>
      <c r="G546" s="37"/>
      <c r="H546" s="37"/>
      <c r="I546" s="116"/>
      <c r="J546" s="37"/>
      <c r="K546" s="37"/>
      <c r="L546" s="40"/>
      <c r="M546" s="222"/>
      <c r="N546" s="223"/>
      <c r="O546" s="65"/>
      <c r="P546" s="65"/>
      <c r="Q546" s="65"/>
      <c r="R546" s="65"/>
      <c r="S546" s="65"/>
      <c r="T546" s="66"/>
      <c r="U546" s="35"/>
      <c r="V546" s="35"/>
      <c r="W546" s="35"/>
      <c r="X546" s="35"/>
      <c r="Y546" s="35"/>
      <c r="Z546" s="35"/>
      <c r="AA546" s="35"/>
      <c r="AB546" s="35"/>
      <c r="AC546" s="35"/>
      <c r="AD546" s="35"/>
      <c r="AE546" s="35"/>
      <c r="AT546" s="18" t="s">
        <v>1104</v>
      </c>
      <c r="AU546" s="18" t="s">
        <v>217</v>
      </c>
    </row>
    <row r="547" spans="1:65" s="2" customFormat="1" ht="16.5" customHeight="1">
      <c r="A547" s="35"/>
      <c r="B547" s="36"/>
      <c r="C547" s="193" t="s">
        <v>72</v>
      </c>
      <c r="D547" s="193" t="s">
        <v>208</v>
      </c>
      <c r="E547" s="194" t="s">
        <v>7174</v>
      </c>
      <c r="F547" s="195" t="s">
        <v>7175</v>
      </c>
      <c r="G547" s="196" t="s">
        <v>220</v>
      </c>
      <c r="H547" s="197">
        <v>35</v>
      </c>
      <c r="I547" s="198"/>
      <c r="J547" s="199">
        <f>ROUND(I547*H547,2)</f>
        <v>0</v>
      </c>
      <c r="K547" s="195" t="s">
        <v>19</v>
      </c>
      <c r="L547" s="40"/>
      <c r="M547" s="200" t="s">
        <v>19</v>
      </c>
      <c r="N547" s="201" t="s">
        <v>43</v>
      </c>
      <c r="O547" s="65"/>
      <c r="P547" s="202">
        <f>O547*H547</f>
        <v>0</v>
      </c>
      <c r="Q547" s="202">
        <v>0</v>
      </c>
      <c r="R547" s="202">
        <f>Q547*H547</f>
        <v>0</v>
      </c>
      <c r="S547" s="202">
        <v>0</v>
      </c>
      <c r="T547" s="203">
        <f>S547*H547</f>
        <v>0</v>
      </c>
      <c r="U547" s="35"/>
      <c r="V547" s="35"/>
      <c r="W547" s="35"/>
      <c r="X547" s="35"/>
      <c r="Y547" s="35"/>
      <c r="Z547" s="35"/>
      <c r="AA547" s="35"/>
      <c r="AB547" s="35"/>
      <c r="AC547" s="35"/>
      <c r="AD547" s="35"/>
      <c r="AE547" s="35"/>
      <c r="AR547" s="204" t="s">
        <v>212</v>
      </c>
      <c r="AT547" s="204" t="s">
        <v>208</v>
      </c>
      <c r="AU547" s="204" t="s">
        <v>217</v>
      </c>
      <c r="AY547" s="18" t="s">
        <v>206</v>
      </c>
      <c r="BE547" s="205">
        <f>IF(N547="základní",J547,0)</f>
        <v>0</v>
      </c>
      <c r="BF547" s="205">
        <f>IF(N547="snížená",J547,0)</f>
        <v>0</v>
      </c>
      <c r="BG547" s="205">
        <f>IF(N547="zákl. přenesená",J547,0)</f>
        <v>0</v>
      </c>
      <c r="BH547" s="205">
        <f>IF(N547="sníž. přenesená",J547,0)</f>
        <v>0</v>
      </c>
      <c r="BI547" s="205">
        <f>IF(N547="nulová",J547,0)</f>
        <v>0</v>
      </c>
      <c r="BJ547" s="18" t="s">
        <v>80</v>
      </c>
      <c r="BK547" s="205">
        <f>ROUND(I547*H547,2)</f>
        <v>0</v>
      </c>
      <c r="BL547" s="18" t="s">
        <v>212</v>
      </c>
      <c r="BM547" s="204" t="s">
        <v>3646</v>
      </c>
    </row>
    <row r="548" spans="1:65" s="2" customFormat="1" ht="16.5" customHeight="1">
      <c r="A548" s="35"/>
      <c r="B548" s="36"/>
      <c r="C548" s="193" t="s">
        <v>72</v>
      </c>
      <c r="D548" s="193" t="s">
        <v>208</v>
      </c>
      <c r="E548" s="194" t="s">
        <v>7176</v>
      </c>
      <c r="F548" s="195" t="s">
        <v>7177</v>
      </c>
      <c r="G548" s="196" t="s">
        <v>220</v>
      </c>
      <c r="H548" s="197">
        <v>35</v>
      </c>
      <c r="I548" s="198"/>
      <c r="J548" s="199">
        <f>ROUND(I548*H548,2)</f>
        <v>0</v>
      </c>
      <c r="K548" s="195" t="s">
        <v>19</v>
      </c>
      <c r="L548" s="40"/>
      <c r="M548" s="200" t="s">
        <v>19</v>
      </c>
      <c r="N548" s="201" t="s">
        <v>43</v>
      </c>
      <c r="O548" s="65"/>
      <c r="P548" s="202">
        <f>O548*H548</f>
        <v>0</v>
      </c>
      <c r="Q548" s="202">
        <v>0</v>
      </c>
      <c r="R548" s="202">
        <f>Q548*H548</f>
        <v>0</v>
      </c>
      <c r="S548" s="202">
        <v>0</v>
      </c>
      <c r="T548" s="203">
        <f>S548*H548</f>
        <v>0</v>
      </c>
      <c r="U548" s="35"/>
      <c r="V548" s="35"/>
      <c r="W548" s="35"/>
      <c r="X548" s="35"/>
      <c r="Y548" s="35"/>
      <c r="Z548" s="35"/>
      <c r="AA548" s="35"/>
      <c r="AB548" s="35"/>
      <c r="AC548" s="35"/>
      <c r="AD548" s="35"/>
      <c r="AE548" s="35"/>
      <c r="AR548" s="204" t="s">
        <v>212</v>
      </c>
      <c r="AT548" s="204" t="s">
        <v>208</v>
      </c>
      <c r="AU548" s="204" t="s">
        <v>217</v>
      </c>
      <c r="AY548" s="18" t="s">
        <v>206</v>
      </c>
      <c r="BE548" s="205">
        <f>IF(N548="základní",J548,0)</f>
        <v>0</v>
      </c>
      <c r="BF548" s="205">
        <f>IF(N548="snížená",J548,0)</f>
        <v>0</v>
      </c>
      <c r="BG548" s="205">
        <f>IF(N548="zákl. přenesená",J548,0)</f>
        <v>0</v>
      </c>
      <c r="BH548" s="205">
        <f>IF(N548="sníž. přenesená",J548,0)</f>
        <v>0</v>
      </c>
      <c r="BI548" s="205">
        <f>IF(N548="nulová",J548,0)</f>
        <v>0</v>
      </c>
      <c r="BJ548" s="18" t="s">
        <v>80</v>
      </c>
      <c r="BK548" s="205">
        <f>ROUND(I548*H548,2)</f>
        <v>0</v>
      </c>
      <c r="BL548" s="18" t="s">
        <v>212</v>
      </c>
      <c r="BM548" s="204" t="s">
        <v>7721</v>
      </c>
    </row>
    <row r="549" spans="1:65" s="2" customFormat="1" ht="16.5" customHeight="1">
      <c r="A549" s="35"/>
      <c r="B549" s="36"/>
      <c r="C549" s="193" t="s">
        <v>72</v>
      </c>
      <c r="D549" s="193" t="s">
        <v>208</v>
      </c>
      <c r="E549" s="194" t="s">
        <v>7178</v>
      </c>
      <c r="F549" s="195" t="s">
        <v>7179</v>
      </c>
      <c r="G549" s="196" t="s">
        <v>220</v>
      </c>
      <c r="H549" s="197">
        <v>35</v>
      </c>
      <c r="I549" s="198"/>
      <c r="J549" s="199">
        <f>ROUND(I549*H549,2)</f>
        <v>0</v>
      </c>
      <c r="K549" s="195" t="s">
        <v>19</v>
      </c>
      <c r="L549" s="40"/>
      <c r="M549" s="200" t="s">
        <v>19</v>
      </c>
      <c r="N549" s="201" t="s">
        <v>43</v>
      </c>
      <c r="O549" s="65"/>
      <c r="P549" s="202">
        <f>O549*H549</f>
        <v>0</v>
      </c>
      <c r="Q549" s="202">
        <v>0</v>
      </c>
      <c r="R549" s="202">
        <f>Q549*H549</f>
        <v>0</v>
      </c>
      <c r="S549" s="202">
        <v>0</v>
      </c>
      <c r="T549" s="203">
        <f>S549*H549</f>
        <v>0</v>
      </c>
      <c r="U549" s="35"/>
      <c r="V549" s="35"/>
      <c r="W549" s="35"/>
      <c r="X549" s="35"/>
      <c r="Y549" s="35"/>
      <c r="Z549" s="35"/>
      <c r="AA549" s="35"/>
      <c r="AB549" s="35"/>
      <c r="AC549" s="35"/>
      <c r="AD549" s="35"/>
      <c r="AE549" s="35"/>
      <c r="AR549" s="204" t="s">
        <v>212</v>
      </c>
      <c r="AT549" s="204" t="s">
        <v>208</v>
      </c>
      <c r="AU549" s="204" t="s">
        <v>217</v>
      </c>
      <c r="AY549" s="18" t="s">
        <v>206</v>
      </c>
      <c r="BE549" s="205">
        <f>IF(N549="základní",J549,0)</f>
        <v>0</v>
      </c>
      <c r="BF549" s="205">
        <f>IF(N549="snížená",J549,0)</f>
        <v>0</v>
      </c>
      <c r="BG549" s="205">
        <f>IF(N549="zákl. přenesená",J549,0)</f>
        <v>0</v>
      </c>
      <c r="BH549" s="205">
        <f>IF(N549="sníž. přenesená",J549,0)</f>
        <v>0</v>
      </c>
      <c r="BI549" s="205">
        <f>IF(N549="nulová",J549,0)</f>
        <v>0</v>
      </c>
      <c r="BJ549" s="18" t="s">
        <v>80</v>
      </c>
      <c r="BK549" s="205">
        <f>ROUND(I549*H549,2)</f>
        <v>0</v>
      </c>
      <c r="BL549" s="18" t="s">
        <v>212</v>
      </c>
      <c r="BM549" s="204" t="s">
        <v>7722</v>
      </c>
    </row>
    <row r="550" spans="1:65" s="2" customFormat="1" ht="16.5" customHeight="1">
      <c r="A550" s="35"/>
      <c r="B550" s="36"/>
      <c r="C550" s="193" t="s">
        <v>72</v>
      </c>
      <c r="D550" s="193" t="s">
        <v>208</v>
      </c>
      <c r="E550" s="194" t="s">
        <v>7180</v>
      </c>
      <c r="F550" s="195" t="s">
        <v>7181</v>
      </c>
      <c r="G550" s="196" t="s">
        <v>862</v>
      </c>
      <c r="H550" s="197">
        <v>30</v>
      </c>
      <c r="I550" s="198"/>
      <c r="J550" s="199">
        <f>ROUND(I550*H550,2)</f>
        <v>0</v>
      </c>
      <c r="K550" s="195" t="s">
        <v>19</v>
      </c>
      <c r="L550" s="40"/>
      <c r="M550" s="200" t="s">
        <v>19</v>
      </c>
      <c r="N550" s="201" t="s">
        <v>43</v>
      </c>
      <c r="O550" s="65"/>
      <c r="P550" s="202">
        <f>O550*H550</f>
        <v>0</v>
      </c>
      <c r="Q550" s="202">
        <v>0</v>
      </c>
      <c r="R550" s="202">
        <f>Q550*H550</f>
        <v>0</v>
      </c>
      <c r="S550" s="202">
        <v>0</v>
      </c>
      <c r="T550" s="203">
        <f>S550*H550</f>
        <v>0</v>
      </c>
      <c r="U550" s="35"/>
      <c r="V550" s="35"/>
      <c r="W550" s="35"/>
      <c r="X550" s="35"/>
      <c r="Y550" s="35"/>
      <c r="Z550" s="35"/>
      <c r="AA550" s="35"/>
      <c r="AB550" s="35"/>
      <c r="AC550" s="35"/>
      <c r="AD550" s="35"/>
      <c r="AE550" s="35"/>
      <c r="AR550" s="204" t="s">
        <v>212</v>
      </c>
      <c r="AT550" s="204" t="s">
        <v>208</v>
      </c>
      <c r="AU550" s="204" t="s">
        <v>217</v>
      </c>
      <c r="AY550" s="18" t="s">
        <v>206</v>
      </c>
      <c r="BE550" s="205">
        <f>IF(N550="základní",J550,0)</f>
        <v>0</v>
      </c>
      <c r="BF550" s="205">
        <f>IF(N550="snížená",J550,0)</f>
        <v>0</v>
      </c>
      <c r="BG550" s="205">
        <f>IF(N550="zákl. přenesená",J550,0)</f>
        <v>0</v>
      </c>
      <c r="BH550" s="205">
        <f>IF(N550="sníž. přenesená",J550,0)</f>
        <v>0</v>
      </c>
      <c r="BI550" s="205">
        <f>IF(N550="nulová",J550,0)</f>
        <v>0</v>
      </c>
      <c r="BJ550" s="18" t="s">
        <v>80</v>
      </c>
      <c r="BK550" s="205">
        <f>ROUND(I550*H550,2)</f>
        <v>0</v>
      </c>
      <c r="BL550" s="18" t="s">
        <v>212</v>
      </c>
      <c r="BM550" s="204" t="s">
        <v>7723</v>
      </c>
    </row>
    <row r="551" spans="1:65" s="2" customFormat="1" ht="16.5" customHeight="1">
      <c r="A551" s="35"/>
      <c r="B551" s="36"/>
      <c r="C551" s="193" t="s">
        <v>72</v>
      </c>
      <c r="D551" s="193" t="s">
        <v>208</v>
      </c>
      <c r="E551" s="194" t="s">
        <v>7182</v>
      </c>
      <c r="F551" s="195" t="s">
        <v>7183</v>
      </c>
      <c r="G551" s="196" t="s">
        <v>862</v>
      </c>
      <c r="H551" s="197">
        <v>30</v>
      </c>
      <c r="I551" s="198"/>
      <c r="J551" s="199">
        <f>ROUND(I551*H551,2)</f>
        <v>0</v>
      </c>
      <c r="K551" s="195" t="s">
        <v>19</v>
      </c>
      <c r="L551" s="40"/>
      <c r="M551" s="200" t="s">
        <v>19</v>
      </c>
      <c r="N551" s="201" t="s">
        <v>43</v>
      </c>
      <c r="O551" s="65"/>
      <c r="P551" s="202">
        <f>O551*H551</f>
        <v>0</v>
      </c>
      <c r="Q551" s="202">
        <v>0</v>
      </c>
      <c r="R551" s="202">
        <f>Q551*H551</f>
        <v>0</v>
      </c>
      <c r="S551" s="202">
        <v>0</v>
      </c>
      <c r="T551" s="203">
        <f>S551*H551</f>
        <v>0</v>
      </c>
      <c r="U551" s="35"/>
      <c r="V551" s="35"/>
      <c r="W551" s="35"/>
      <c r="X551" s="35"/>
      <c r="Y551" s="35"/>
      <c r="Z551" s="35"/>
      <c r="AA551" s="35"/>
      <c r="AB551" s="35"/>
      <c r="AC551" s="35"/>
      <c r="AD551" s="35"/>
      <c r="AE551" s="35"/>
      <c r="AR551" s="204" t="s">
        <v>212</v>
      </c>
      <c r="AT551" s="204" t="s">
        <v>208</v>
      </c>
      <c r="AU551" s="204" t="s">
        <v>217</v>
      </c>
      <c r="AY551" s="18" t="s">
        <v>206</v>
      </c>
      <c r="BE551" s="205">
        <f>IF(N551="základní",J551,0)</f>
        <v>0</v>
      </c>
      <c r="BF551" s="205">
        <f>IF(N551="snížená",J551,0)</f>
        <v>0</v>
      </c>
      <c r="BG551" s="205">
        <f>IF(N551="zákl. přenesená",J551,0)</f>
        <v>0</v>
      </c>
      <c r="BH551" s="205">
        <f>IF(N551="sníž. přenesená",J551,0)</f>
        <v>0</v>
      </c>
      <c r="BI551" s="205">
        <f>IF(N551="nulová",J551,0)</f>
        <v>0</v>
      </c>
      <c r="BJ551" s="18" t="s">
        <v>80</v>
      </c>
      <c r="BK551" s="205">
        <f>ROUND(I551*H551,2)</f>
        <v>0</v>
      </c>
      <c r="BL551" s="18" t="s">
        <v>212</v>
      </c>
      <c r="BM551" s="204" t="s">
        <v>7724</v>
      </c>
    </row>
    <row r="552" spans="1:65" s="2" customFormat="1" ht="19.5">
      <c r="A552" s="35"/>
      <c r="B552" s="36"/>
      <c r="C552" s="37"/>
      <c r="D552" s="208" t="s">
        <v>1104</v>
      </c>
      <c r="E552" s="37"/>
      <c r="F552" s="221" t="s">
        <v>7298</v>
      </c>
      <c r="G552" s="37"/>
      <c r="H552" s="37"/>
      <c r="I552" s="116"/>
      <c r="J552" s="37"/>
      <c r="K552" s="37"/>
      <c r="L552" s="40"/>
      <c r="M552" s="222"/>
      <c r="N552" s="223"/>
      <c r="O552" s="65"/>
      <c r="P552" s="65"/>
      <c r="Q552" s="65"/>
      <c r="R552" s="65"/>
      <c r="S552" s="65"/>
      <c r="T552" s="66"/>
      <c r="U552" s="35"/>
      <c r="V552" s="35"/>
      <c r="W552" s="35"/>
      <c r="X552" s="35"/>
      <c r="Y552" s="35"/>
      <c r="Z552" s="35"/>
      <c r="AA552" s="35"/>
      <c r="AB552" s="35"/>
      <c r="AC552" s="35"/>
      <c r="AD552" s="35"/>
      <c r="AE552" s="35"/>
      <c r="AT552" s="18" t="s">
        <v>1104</v>
      </c>
      <c r="AU552" s="18" t="s">
        <v>217</v>
      </c>
    </row>
    <row r="553" spans="1:65" s="12" customFormat="1" ht="20.85" customHeight="1">
      <c r="B553" s="177"/>
      <c r="C553" s="178"/>
      <c r="D553" s="179" t="s">
        <v>71</v>
      </c>
      <c r="E553" s="191" t="s">
        <v>7725</v>
      </c>
      <c r="F553" s="191" t="s">
        <v>7726</v>
      </c>
      <c r="G553" s="178"/>
      <c r="H553" s="178"/>
      <c r="I553" s="181"/>
      <c r="J553" s="192">
        <f>BK553</f>
        <v>0</v>
      </c>
      <c r="K553" s="178"/>
      <c r="L553" s="183"/>
      <c r="M553" s="184"/>
      <c r="N553" s="185"/>
      <c r="O553" s="185"/>
      <c r="P553" s="186">
        <f>SUM(P554:P572)</f>
        <v>0</v>
      </c>
      <c r="Q553" s="185"/>
      <c r="R553" s="186">
        <f>SUM(R554:R572)</f>
        <v>0</v>
      </c>
      <c r="S553" s="185"/>
      <c r="T553" s="187">
        <f>SUM(T554:T572)</f>
        <v>0</v>
      </c>
      <c r="AR553" s="188" t="s">
        <v>80</v>
      </c>
      <c r="AT553" s="189" t="s">
        <v>71</v>
      </c>
      <c r="AU553" s="189" t="s">
        <v>82</v>
      </c>
      <c r="AY553" s="188" t="s">
        <v>206</v>
      </c>
      <c r="BK553" s="190">
        <f>SUM(BK554:BK572)</f>
        <v>0</v>
      </c>
    </row>
    <row r="554" spans="1:65" s="2" customFormat="1" ht="16.5" customHeight="1">
      <c r="A554" s="35"/>
      <c r="B554" s="36"/>
      <c r="C554" s="193" t="s">
        <v>72</v>
      </c>
      <c r="D554" s="193" t="s">
        <v>208</v>
      </c>
      <c r="E554" s="194" t="s">
        <v>7727</v>
      </c>
      <c r="F554" s="195" t="s">
        <v>7728</v>
      </c>
      <c r="G554" s="196" t="s">
        <v>862</v>
      </c>
      <c r="H554" s="197">
        <v>3</v>
      </c>
      <c r="I554" s="198"/>
      <c r="J554" s="199">
        <f t="shared" ref="J554:J564" si="230">ROUND(I554*H554,2)</f>
        <v>0</v>
      </c>
      <c r="K554" s="195" t="s">
        <v>19</v>
      </c>
      <c r="L554" s="40"/>
      <c r="M554" s="200" t="s">
        <v>19</v>
      </c>
      <c r="N554" s="201" t="s">
        <v>43</v>
      </c>
      <c r="O554" s="65"/>
      <c r="P554" s="202">
        <f t="shared" ref="P554:P564" si="231">O554*H554</f>
        <v>0</v>
      </c>
      <c r="Q554" s="202">
        <v>0</v>
      </c>
      <c r="R554" s="202">
        <f t="shared" ref="R554:R564" si="232">Q554*H554</f>
        <v>0</v>
      </c>
      <c r="S554" s="202">
        <v>0</v>
      </c>
      <c r="T554" s="203">
        <f t="shared" ref="T554:T564" si="233">S554*H554</f>
        <v>0</v>
      </c>
      <c r="U554" s="35"/>
      <c r="V554" s="35"/>
      <c r="W554" s="35"/>
      <c r="X554" s="35"/>
      <c r="Y554" s="35"/>
      <c r="Z554" s="35"/>
      <c r="AA554" s="35"/>
      <c r="AB554" s="35"/>
      <c r="AC554" s="35"/>
      <c r="AD554" s="35"/>
      <c r="AE554" s="35"/>
      <c r="AR554" s="204" t="s">
        <v>212</v>
      </c>
      <c r="AT554" s="204" t="s">
        <v>208</v>
      </c>
      <c r="AU554" s="204" t="s">
        <v>217</v>
      </c>
      <c r="AY554" s="18" t="s">
        <v>206</v>
      </c>
      <c r="BE554" s="205">
        <f t="shared" ref="BE554:BE564" si="234">IF(N554="základní",J554,0)</f>
        <v>0</v>
      </c>
      <c r="BF554" s="205">
        <f t="shared" ref="BF554:BF564" si="235">IF(N554="snížená",J554,0)</f>
        <v>0</v>
      </c>
      <c r="BG554" s="205">
        <f t="shared" ref="BG554:BG564" si="236">IF(N554="zákl. přenesená",J554,0)</f>
        <v>0</v>
      </c>
      <c r="BH554" s="205">
        <f t="shared" ref="BH554:BH564" si="237">IF(N554="sníž. přenesená",J554,0)</f>
        <v>0</v>
      </c>
      <c r="BI554" s="205">
        <f t="shared" ref="BI554:BI564" si="238">IF(N554="nulová",J554,0)</f>
        <v>0</v>
      </c>
      <c r="BJ554" s="18" t="s">
        <v>80</v>
      </c>
      <c r="BK554" s="205">
        <f t="shared" ref="BK554:BK564" si="239">ROUND(I554*H554,2)</f>
        <v>0</v>
      </c>
      <c r="BL554" s="18" t="s">
        <v>212</v>
      </c>
      <c r="BM554" s="204" t="s">
        <v>4781</v>
      </c>
    </row>
    <row r="555" spans="1:65" s="2" customFormat="1" ht="16.5" customHeight="1">
      <c r="A555" s="35"/>
      <c r="B555" s="36"/>
      <c r="C555" s="193" t="s">
        <v>72</v>
      </c>
      <c r="D555" s="193" t="s">
        <v>208</v>
      </c>
      <c r="E555" s="194" t="s">
        <v>7729</v>
      </c>
      <c r="F555" s="195" t="s">
        <v>7730</v>
      </c>
      <c r="G555" s="196" t="s">
        <v>862</v>
      </c>
      <c r="H555" s="197">
        <v>4</v>
      </c>
      <c r="I555" s="198"/>
      <c r="J555" s="199">
        <f t="shared" si="230"/>
        <v>0</v>
      </c>
      <c r="K555" s="195" t="s">
        <v>19</v>
      </c>
      <c r="L555" s="40"/>
      <c r="M555" s="200" t="s">
        <v>19</v>
      </c>
      <c r="N555" s="201" t="s">
        <v>43</v>
      </c>
      <c r="O555" s="65"/>
      <c r="P555" s="202">
        <f t="shared" si="231"/>
        <v>0</v>
      </c>
      <c r="Q555" s="202">
        <v>0</v>
      </c>
      <c r="R555" s="202">
        <f t="shared" si="232"/>
        <v>0</v>
      </c>
      <c r="S555" s="202">
        <v>0</v>
      </c>
      <c r="T555" s="203">
        <f t="shared" si="233"/>
        <v>0</v>
      </c>
      <c r="U555" s="35"/>
      <c r="V555" s="35"/>
      <c r="W555" s="35"/>
      <c r="X555" s="35"/>
      <c r="Y555" s="35"/>
      <c r="Z555" s="35"/>
      <c r="AA555" s="35"/>
      <c r="AB555" s="35"/>
      <c r="AC555" s="35"/>
      <c r="AD555" s="35"/>
      <c r="AE555" s="35"/>
      <c r="AR555" s="204" t="s">
        <v>212</v>
      </c>
      <c r="AT555" s="204" t="s">
        <v>208</v>
      </c>
      <c r="AU555" s="204" t="s">
        <v>217</v>
      </c>
      <c r="AY555" s="18" t="s">
        <v>206</v>
      </c>
      <c r="BE555" s="205">
        <f t="shared" si="234"/>
        <v>0</v>
      </c>
      <c r="BF555" s="205">
        <f t="shared" si="235"/>
        <v>0</v>
      </c>
      <c r="BG555" s="205">
        <f t="shared" si="236"/>
        <v>0</v>
      </c>
      <c r="BH555" s="205">
        <f t="shared" si="237"/>
        <v>0</v>
      </c>
      <c r="BI555" s="205">
        <f t="shared" si="238"/>
        <v>0</v>
      </c>
      <c r="BJ555" s="18" t="s">
        <v>80</v>
      </c>
      <c r="BK555" s="205">
        <f t="shared" si="239"/>
        <v>0</v>
      </c>
      <c r="BL555" s="18" t="s">
        <v>212</v>
      </c>
      <c r="BM555" s="204" t="s">
        <v>7731</v>
      </c>
    </row>
    <row r="556" spans="1:65" s="2" customFormat="1" ht="16.5" customHeight="1">
      <c r="A556" s="35"/>
      <c r="B556" s="36"/>
      <c r="C556" s="193" t="s">
        <v>72</v>
      </c>
      <c r="D556" s="193" t="s">
        <v>208</v>
      </c>
      <c r="E556" s="194" t="s">
        <v>7732</v>
      </c>
      <c r="F556" s="195" t="s">
        <v>7733</v>
      </c>
      <c r="G556" s="196" t="s">
        <v>862</v>
      </c>
      <c r="H556" s="197">
        <v>4</v>
      </c>
      <c r="I556" s="198"/>
      <c r="J556" s="199">
        <f t="shared" si="230"/>
        <v>0</v>
      </c>
      <c r="K556" s="195" t="s">
        <v>19</v>
      </c>
      <c r="L556" s="40"/>
      <c r="M556" s="200" t="s">
        <v>19</v>
      </c>
      <c r="N556" s="201" t="s">
        <v>43</v>
      </c>
      <c r="O556" s="65"/>
      <c r="P556" s="202">
        <f t="shared" si="231"/>
        <v>0</v>
      </c>
      <c r="Q556" s="202">
        <v>0</v>
      </c>
      <c r="R556" s="202">
        <f t="shared" si="232"/>
        <v>0</v>
      </c>
      <c r="S556" s="202">
        <v>0</v>
      </c>
      <c r="T556" s="203">
        <f t="shared" si="233"/>
        <v>0</v>
      </c>
      <c r="U556" s="35"/>
      <c r="V556" s="35"/>
      <c r="W556" s="35"/>
      <c r="X556" s="35"/>
      <c r="Y556" s="35"/>
      <c r="Z556" s="35"/>
      <c r="AA556" s="35"/>
      <c r="AB556" s="35"/>
      <c r="AC556" s="35"/>
      <c r="AD556" s="35"/>
      <c r="AE556" s="35"/>
      <c r="AR556" s="204" t="s">
        <v>212</v>
      </c>
      <c r="AT556" s="204" t="s">
        <v>208</v>
      </c>
      <c r="AU556" s="204" t="s">
        <v>217</v>
      </c>
      <c r="AY556" s="18" t="s">
        <v>206</v>
      </c>
      <c r="BE556" s="205">
        <f t="shared" si="234"/>
        <v>0</v>
      </c>
      <c r="BF556" s="205">
        <f t="shared" si="235"/>
        <v>0</v>
      </c>
      <c r="BG556" s="205">
        <f t="shared" si="236"/>
        <v>0</v>
      </c>
      <c r="BH556" s="205">
        <f t="shared" si="237"/>
        <v>0</v>
      </c>
      <c r="BI556" s="205">
        <f t="shared" si="238"/>
        <v>0</v>
      </c>
      <c r="BJ556" s="18" t="s">
        <v>80</v>
      </c>
      <c r="BK556" s="205">
        <f t="shared" si="239"/>
        <v>0</v>
      </c>
      <c r="BL556" s="18" t="s">
        <v>212</v>
      </c>
      <c r="BM556" s="204" t="s">
        <v>7734</v>
      </c>
    </row>
    <row r="557" spans="1:65" s="2" customFormat="1" ht="16.5" customHeight="1">
      <c r="A557" s="35"/>
      <c r="B557" s="36"/>
      <c r="C557" s="193" t="s">
        <v>72</v>
      </c>
      <c r="D557" s="193" t="s">
        <v>208</v>
      </c>
      <c r="E557" s="194" t="s">
        <v>7735</v>
      </c>
      <c r="F557" s="195" t="s">
        <v>7736</v>
      </c>
      <c r="G557" s="196" t="s">
        <v>862</v>
      </c>
      <c r="H557" s="197">
        <v>4</v>
      </c>
      <c r="I557" s="198"/>
      <c r="J557" s="199">
        <f t="shared" si="230"/>
        <v>0</v>
      </c>
      <c r="K557" s="195" t="s">
        <v>19</v>
      </c>
      <c r="L557" s="40"/>
      <c r="M557" s="200" t="s">
        <v>19</v>
      </c>
      <c r="N557" s="201" t="s">
        <v>43</v>
      </c>
      <c r="O557" s="65"/>
      <c r="P557" s="202">
        <f t="shared" si="231"/>
        <v>0</v>
      </c>
      <c r="Q557" s="202">
        <v>0</v>
      </c>
      <c r="R557" s="202">
        <f t="shared" si="232"/>
        <v>0</v>
      </c>
      <c r="S557" s="202">
        <v>0</v>
      </c>
      <c r="T557" s="203">
        <f t="shared" si="233"/>
        <v>0</v>
      </c>
      <c r="U557" s="35"/>
      <c r="V557" s="35"/>
      <c r="W557" s="35"/>
      <c r="X557" s="35"/>
      <c r="Y557" s="35"/>
      <c r="Z557" s="35"/>
      <c r="AA557" s="35"/>
      <c r="AB557" s="35"/>
      <c r="AC557" s="35"/>
      <c r="AD557" s="35"/>
      <c r="AE557" s="35"/>
      <c r="AR557" s="204" t="s">
        <v>212</v>
      </c>
      <c r="AT557" s="204" t="s">
        <v>208</v>
      </c>
      <c r="AU557" s="204" t="s">
        <v>217</v>
      </c>
      <c r="AY557" s="18" t="s">
        <v>206</v>
      </c>
      <c r="BE557" s="205">
        <f t="shared" si="234"/>
        <v>0</v>
      </c>
      <c r="BF557" s="205">
        <f t="shared" si="235"/>
        <v>0</v>
      </c>
      <c r="BG557" s="205">
        <f t="shared" si="236"/>
        <v>0</v>
      </c>
      <c r="BH557" s="205">
        <f t="shared" si="237"/>
        <v>0</v>
      </c>
      <c r="BI557" s="205">
        <f t="shared" si="238"/>
        <v>0</v>
      </c>
      <c r="BJ557" s="18" t="s">
        <v>80</v>
      </c>
      <c r="BK557" s="205">
        <f t="shared" si="239"/>
        <v>0</v>
      </c>
      <c r="BL557" s="18" t="s">
        <v>212</v>
      </c>
      <c r="BM557" s="204" t="s">
        <v>7737</v>
      </c>
    </row>
    <row r="558" spans="1:65" s="2" customFormat="1" ht="16.5" customHeight="1">
      <c r="A558" s="35"/>
      <c r="B558" s="36"/>
      <c r="C558" s="193" t="s">
        <v>72</v>
      </c>
      <c r="D558" s="193" t="s">
        <v>208</v>
      </c>
      <c r="E558" s="194" t="s">
        <v>7738</v>
      </c>
      <c r="F558" s="195" t="s">
        <v>7739</v>
      </c>
      <c r="G558" s="196" t="s">
        <v>862</v>
      </c>
      <c r="H558" s="197">
        <v>4</v>
      </c>
      <c r="I558" s="198"/>
      <c r="J558" s="199">
        <f t="shared" si="230"/>
        <v>0</v>
      </c>
      <c r="K558" s="195" t="s">
        <v>19</v>
      </c>
      <c r="L558" s="40"/>
      <c r="M558" s="200" t="s">
        <v>19</v>
      </c>
      <c r="N558" s="201" t="s">
        <v>43</v>
      </c>
      <c r="O558" s="65"/>
      <c r="P558" s="202">
        <f t="shared" si="231"/>
        <v>0</v>
      </c>
      <c r="Q558" s="202">
        <v>0</v>
      </c>
      <c r="R558" s="202">
        <f t="shared" si="232"/>
        <v>0</v>
      </c>
      <c r="S558" s="202">
        <v>0</v>
      </c>
      <c r="T558" s="203">
        <f t="shared" si="233"/>
        <v>0</v>
      </c>
      <c r="U558" s="35"/>
      <c r="V558" s="35"/>
      <c r="W558" s="35"/>
      <c r="X558" s="35"/>
      <c r="Y558" s="35"/>
      <c r="Z558" s="35"/>
      <c r="AA558" s="35"/>
      <c r="AB558" s="35"/>
      <c r="AC558" s="35"/>
      <c r="AD558" s="35"/>
      <c r="AE558" s="35"/>
      <c r="AR558" s="204" t="s">
        <v>212</v>
      </c>
      <c r="AT558" s="204" t="s">
        <v>208</v>
      </c>
      <c r="AU558" s="204" t="s">
        <v>217</v>
      </c>
      <c r="AY558" s="18" t="s">
        <v>206</v>
      </c>
      <c r="BE558" s="205">
        <f t="shared" si="234"/>
        <v>0</v>
      </c>
      <c r="BF558" s="205">
        <f t="shared" si="235"/>
        <v>0</v>
      </c>
      <c r="BG558" s="205">
        <f t="shared" si="236"/>
        <v>0</v>
      </c>
      <c r="BH558" s="205">
        <f t="shared" si="237"/>
        <v>0</v>
      </c>
      <c r="BI558" s="205">
        <f t="shared" si="238"/>
        <v>0</v>
      </c>
      <c r="BJ558" s="18" t="s">
        <v>80</v>
      </c>
      <c r="BK558" s="205">
        <f t="shared" si="239"/>
        <v>0</v>
      </c>
      <c r="BL558" s="18" t="s">
        <v>212</v>
      </c>
      <c r="BM558" s="204" t="s">
        <v>4970</v>
      </c>
    </row>
    <row r="559" spans="1:65" s="2" customFormat="1" ht="16.5" customHeight="1">
      <c r="A559" s="35"/>
      <c r="B559" s="36"/>
      <c r="C559" s="193" t="s">
        <v>72</v>
      </c>
      <c r="D559" s="193" t="s">
        <v>208</v>
      </c>
      <c r="E559" s="194" t="s">
        <v>7740</v>
      </c>
      <c r="F559" s="195" t="s">
        <v>7741</v>
      </c>
      <c r="G559" s="196" t="s">
        <v>862</v>
      </c>
      <c r="H559" s="197">
        <v>4</v>
      </c>
      <c r="I559" s="198"/>
      <c r="J559" s="199">
        <f t="shared" si="230"/>
        <v>0</v>
      </c>
      <c r="K559" s="195" t="s">
        <v>19</v>
      </c>
      <c r="L559" s="40"/>
      <c r="M559" s="200" t="s">
        <v>19</v>
      </c>
      <c r="N559" s="201" t="s">
        <v>43</v>
      </c>
      <c r="O559" s="65"/>
      <c r="P559" s="202">
        <f t="shared" si="231"/>
        <v>0</v>
      </c>
      <c r="Q559" s="202">
        <v>0</v>
      </c>
      <c r="R559" s="202">
        <f t="shared" si="232"/>
        <v>0</v>
      </c>
      <c r="S559" s="202">
        <v>0</v>
      </c>
      <c r="T559" s="203">
        <f t="shared" si="233"/>
        <v>0</v>
      </c>
      <c r="U559" s="35"/>
      <c r="V559" s="35"/>
      <c r="W559" s="35"/>
      <c r="X559" s="35"/>
      <c r="Y559" s="35"/>
      <c r="Z559" s="35"/>
      <c r="AA559" s="35"/>
      <c r="AB559" s="35"/>
      <c r="AC559" s="35"/>
      <c r="AD559" s="35"/>
      <c r="AE559" s="35"/>
      <c r="AR559" s="204" t="s">
        <v>212</v>
      </c>
      <c r="AT559" s="204" t="s">
        <v>208</v>
      </c>
      <c r="AU559" s="204" t="s">
        <v>217</v>
      </c>
      <c r="AY559" s="18" t="s">
        <v>206</v>
      </c>
      <c r="BE559" s="205">
        <f t="shared" si="234"/>
        <v>0</v>
      </c>
      <c r="BF559" s="205">
        <f t="shared" si="235"/>
        <v>0</v>
      </c>
      <c r="BG559" s="205">
        <f t="shared" si="236"/>
        <v>0</v>
      </c>
      <c r="BH559" s="205">
        <f t="shared" si="237"/>
        <v>0</v>
      </c>
      <c r="BI559" s="205">
        <f t="shared" si="238"/>
        <v>0</v>
      </c>
      <c r="BJ559" s="18" t="s">
        <v>80</v>
      </c>
      <c r="BK559" s="205">
        <f t="shared" si="239"/>
        <v>0</v>
      </c>
      <c r="BL559" s="18" t="s">
        <v>212</v>
      </c>
      <c r="BM559" s="204" t="s">
        <v>4994</v>
      </c>
    </row>
    <row r="560" spans="1:65" s="2" customFormat="1" ht="16.5" customHeight="1">
      <c r="A560" s="35"/>
      <c r="B560" s="36"/>
      <c r="C560" s="193" t="s">
        <v>72</v>
      </c>
      <c r="D560" s="193" t="s">
        <v>208</v>
      </c>
      <c r="E560" s="194" t="s">
        <v>7742</v>
      </c>
      <c r="F560" s="195" t="s">
        <v>7743</v>
      </c>
      <c r="G560" s="196" t="s">
        <v>862</v>
      </c>
      <c r="H560" s="197">
        <v>4</v>
      </c>
      <c r="I560" s="198"/>
      <c r="J560" s="199">
        <f t="shared" si="230"/>
        <v>0</v>
      </c>
      <c r="K560" s="195" t="s">
        <v>19</v>
      </c>
      <c r="L560" s="40"/>
      <c r="M560" s="200" t="s">
        <v>19</v>
      </c>
      <c r="N560" s="201" t="s">
        <v>43</v>
      </c>
      <c r="O560" s="65"/>
      <c r="P560" s="202">
        <f t="shared" si="231"/>
        <v>0</v>
      </c>
      <c r="Q560" s="202">
        <v>0</v>
      </c>
      <c r="R560" s="202">
        <f t="shared" si="232"/>
        <v>0</v>
      </c>
      <c r="S560" s="202">
        <v>0</v>
      </c>
      <c r="T560" s="203">
        <f t="shared" si="233"/>
        <v>0</v>
      </c>
      <c r="U560" s="35"/>
      <c r="V560" s="35"/>
      <c r="W560" s="35"/>
      <c r="X560" s="35"/>
      <c r="Y560" s="35"/>
      <c r="Z560" s="35"/>
      <c r="AA560" s="35"/>
      <c r="AB560" s="35"/>
      <c r="AC560" s="35"/>
      <c r="AD560" s="35"/>
      <c r="AE560" s="35"/>
      <c r="AR560" s="204" t="s">
        <v>212</v>
      </c>
      <c r="AT560" s="204" t="s">
        <v>208</v>
      </c>
      <c r="AU560" s="204" t="s">
        <v>217</v>
      </c>
      <c r="AY560" s="18" t="s">
        <v>206</v>
      </c>
      <c r="BE560" s="205">
        <f t="shared" si="234"/>
        <v>0</v>
      </c>
      <c r="BF560" s="205">
        <f t="shared" si="235"/>
        <v>0</v>
      </c>
      <c r="BG560" s="205">
        <f t="shared" si="236"/>
        <v>0</v>
      </c>
      <c r="BH560" s="205">
        <f t="shared" si="237"/>
        <v>0</v>
      </c>
      <c r="BI560" s="205">
        <f t="shared" si="238"/>
        <v>0</v>
      </c>
      <c r="BJ560" s="18" t="s">
        <v>80</v>
      </c>
      <c r="BK560" s="205">
        <f t="shared" si="239"/>
        <v>0</v>
      </c>
      <c r="BL560" s="18" t="s">
        <v>212</v>
      </c>
      <c r="BM560" s="204" t="s">
        <v>7744</v>
      </c>
    </row>
    <row r="561" spans="1:65" s="2" customFormat="1" ht="16.5" customHeight="1">
      <c r="A561" s="35"/>
      <c r="B561" s="36"/>
      <c r="C561" s="193" t="s">
        <v>72</v>
      </c>
      <c r="D561" s="193" t="s">
        <v>208</v>
      </c>
      <c r="E561" s="194" t="s">
        <v>7745</v>
      </c>
      <c r="F561" s="195" t="s">
        <v>7746</v>
      </c>
      <c r="G561" s="196" t="s">
        <v>862</v>
      </c>
      <c r="H561" s="197">
        <v>1</v>
      </c>
      <c r="I561" s="198"/>
      <c r="J561" s="199">
        <f t="shared" si="230"/>
        <v>0</v>
      </c>
      <c r="K561" s="195" t="s">
        <v>19</v>
      </c>
      <c r="L561" s="40"/>
      <c r="M561" s="200" t="s">
        <v>19</v>
      </c>
      <c r="N561" s="201" t="s">
        <v>43</v>
      </c>
      <c r="O561" s="65"/>
      <c r="P561" s="202">
        <f t="shared" si="231"/>
        <v>0</v>
      </c>
      <c r="Q561" s="202">
        <v>0</v>
      </c>
      <c r="R561" s="202">
        <f t="shared" si="232"/>
        <v>0</v>
      </c>
      <c r="S561" s="202">
        <v>0</v>
      </c>
      <c r="T561" s="203">
        <f t="shared" si="233"/>
        <v>0</v>
      </c>
      <c r="U561" s="35"/>
      <c r="V561" s="35"/>
      <c r="W561" s="35"/>
      <c r="X561" s="35"/>
      <c r="Y561" s="35"/>
      <c r="Z561" s="35"/>
      <c r="AA561" s="35"/>
      <c r="AB561" s="35"/>
      <c r="AC561" s="35"/>
      <c r="AD561" s="35"/>
      <c r="AE561" s="35"/>
      <c r="AR561" s="204" t="s">
        <v>212</v>
      </c>
      <c r="AT561" s="204" t="s">
        <v>208</v>
      </c>
      <c r="AU561" s="204" t="s">
        <v>217</v>
      </c>
      <c r="AY561" s="18" t="s">
        <v>206</v>
      </c>
      <c r="BE561" s="205">
        <f t="shared" si="234"/>
        <v>0</v>
      </c>
      <c r="BF561" s="205">
        <f t="shared" si="235"/>
        <v>0</v>
      </c>
      <c r="BG561" s="205">
        <f t="shared" si="236"/>
        <v>0</v>
      </c>
      <c r="BH561" s="205">
        <f t="shared" si="237"/>
        <v>0</v>
      </c>
      <c r="BI561" s="205">
        <f t="shared" si="238"/>
        <v>0</v>
      </c>
      <c r="BJ561" s="18" t="s">
        <v>80</v>
      </c>
      <c r="BK561" s="205">
        <f t="shared" si="239"/>
        <v>0</v>
      </c>
      <c r="BL561" s="18" t="s">
        <v>212</v>
      </c>
      <c r="BM561" s="204" t="s">
        <v>7747</v>
      </c>
    </row>
    <row r="562" spans="1:65" s="2" customFormat="1" ht="16.5" customHeight="1">
      <c r="A562" s="35"/>
      <c r="B562" s="36"/>
      <c r="C562" s="193" t="s">
        <v>72</v>
      </c>
      <c r="D562" s="193" t="s">
        <v>208</v>
      </c>
      <c r="E562" s="194" t="s">
        <v>7128</v>
      </c>
      <c r="F562" s="195" t="s">
        <v>7129</v>
      </c>
      <c r="G562" s="196" t="s">
        <v>862</v>
      </c>
      <c r="H562" s="197">
        <v>1</v>
      </c>
      <c r="I562" s="198"/>
      <c r="J562" s="199">
        <f t="shared" si="230"/>
        <v>0</v>
      </c>
      <c r="K562" s="195" t="s">
        <v>19</v>
      </c>
      <c r="L562" s="40"/>
      <c r="M562" s="200" t="s">
        <v>19</v>
      </c>
      <c r="N562" s="201" t="s">
        <v>43</v>
      </c>
      <c r="O562" s="65"/>
      <c r="P562" s="202">
        <f t="shared" si="231"/>
        <v>0</v>
      </c>
      <c r="Q562" s="202">
        <v>0</v>
      </c>
      <c r="R562" s="202">
        <f t="shared" si="232"/>
        <v>0</v>
      </c>
      <c r="S562" s="202">
        <v>0</v>
      </c>
      <c r="T562" s="203">
        <f t="shared" si="233"/>
        <v>0</v>
      </c>
      <c r="U562" s="35"/>
      <c r="V562" s="35"/>
      <c r="W562" s="35"/>
      <c r="X562" s="35"/>
      <c r="Y562" s="35"/>
      <c r="Z562" s="35"/>
      <c r="AA562" s="35"/>
      <c r="AB562" s="35"/>
      <c r="AC562" s="35"/>
      <c r="AD562" s="35"/>
      <c r="AE562" s="35"/>
      <c r="AR562" s="204" t="s">
        <v>212</v>
      </c>
      <c r="AT562" s="204" t="s">
        <v>208</v>
      </c>
      <c r="AU562" s="204" t="s">
        <v>217</v>
      </c>
      <c r="AY562" s="18" t="s">
        <v>206</v>
      </c>
      <c r="BE562" s="205">
        <f t="shared" si="234"/>
        <v>0</v>
      </c>
      <c r="BF562" s="205">
        <f t="shared" si="235"/>
        <v>0</v>
      </c>
      <c r="BG562" s="205">
        <f t="shared" si="236"/>
        <v>0</v>
      </c>
      <c r="BH562" s="205">
        <f t="shared" si="237"/>
        <v>0</v>
      </c>
      <c r="BI562" s="205">
        <f t="shared" si="238"/>
        <v>0</v>
      </c>
      <c r="BJ562" s="18" t="s">
        <v>80</v>
      </c>
      <c r="BK562" s="205">
        <f t="shared" si="239"/>
        <v>0</v>
      </c>
      <c r="BL562" s="18" t="s">
        <v>212</v>
      </c>
      <c r="BM562" s="204" t="s">
        <v>7748</v>
      </c>
    </row>
    <row r="563" spans="1:65" s="2" customFormat="1" ht="16.5" customHeight="1">
      <c r="A563" s="35"/>
      <c r="B563" s="36"/>
      <c r="C563" s="193" t="s">
        <v>72</v>
      </c>
      <c r="D563" s="193" t="s">
        <v>208</v>
      </c>
      <c r="E563" s="194" t="s">
        <v>7130</v>
      </c>
      <c r="F563" s="195" t="s">
        <v>7131</v>
      </c>
      <c r="G563" s="196" t="s">
        <v>862</v>
      </c>
      <c r="H563" s="197">
        <v>1</v>
      </c>
      <c r="I563" s="198"/>
      <c r="J563" s="199">
        <f t="shared" si="230"/>
        <v>0</v>
      </c>
      <c r="K563" s="195" t="s">
        <v>19</v>
      </c>
      <c r="L563" s="40"/>
      <c r="M563" s="200" t="s">
        <v>19</v>
      </c>
      <c r="N563" s="201" t="s">
        <v>43</v>
      </c>
      <c r="O563" s="65"/>
      <c r="P563" s="202">
        <f t="shared" si="231"/>
        <v>0</v>
      </c>
      <c r="Q563" s="202">
        <v>0</v>
      </c>
      <c r="R563" s="202">
        <f t="shared" si="232"/>
        <v>0</v>
      </c>
      <c r="S563" s="202">
        <v>0</v>
      </c>
      <c r="T563" s="203">
        <f t="shared" si="233"/>
        <v>0</v>
      </c>
      <c r="U563" s="35"/>
      <c r="V563" s="35"/>
      <c r="W563" s="35"/>
      <c r="X563" s="35"/>
      <c r="Y563" s="35"/>
      <c r="Z563" s="35"/>
      <c r="AA563" s="35"/>
      <c r="AB563" s="35"/>
      <c r="AC563" s="35"/>
      <c r="AD563" s="35"/>
      <c r="AE563" s="35"/>
      <c r="AR563" s="204" t="s">
        <v>212</v>
      </c>
      <c r="AT563" s="204" t="s">
        <v>208</v>
      </c>
      <c r="AU563" s="204" t="s">
        <v>217</v>
      </c>
      <c r="AY563" s="18" t="s">
        <v>206</v>
      </c>
      <c r="BE563" s="205">
        <f t="shared" si="234"/>
        <v>0</v>
      </c>
      <c r="BF563" s="205">
        <f t="shared" si="235"/>
        <v>0</v>
      </c>
      <c r="BG563" s="205">
        <f t="shared" si="236"/>
        <v>0</v>
      </c>
      <c r="BH563" s="205">
        <f t="shared" si="237"/>
        <v>0</v>
      </c>
      <c r="BI563" s="205">
        <f t="shared" si="238"/>
        <v>0</v>
      </c>
      <c r="BJ563" s="18" t="s">
        <v>80</v>
      </c>
      <c r="BK563" s="205">
        <f t="shared" si="239"/>
        <v>0</v>
      </c>
      <c r="BL563" s="18" t="s">
        <v>212</v>
      </c>
      <c r="BM563" s="204" t="s">
        <v>7749</v>
      </c>
    </row>
    <row r="564" spans="1:65" s="2" customFormat="1" ht="16.5" customHeight="1">
      <c r="A564" s="35"/>
      <c r="B564" s="36"/>
      <c r="C564" s="193" t="s">
        <v>72</v>
      </c>
      <c r="D564" s="193" t="s">
        <v>208</v>
      </c>
      <c r="E564" s="194" t="s">
        <v>7169</v>
      </c>
      <c r="F564" s="195" t="s">
        <v>7170</v>
      </c>
      <c r="G564" s="196" t="s">
        <v>220</v>
      </c>
      <c r="H564" s="197">
        <v>260</v>
      </c>
      <c r="I564" s="198"/>
      <c r="J564" s="199">
        <f t="shared" si="230"/>
        <v>0</v>
      </c>
      <c r="K564" s="195" t="s">
        <v>19</v>
      </c>
      <c r="L564" s="40"/>
      <c r="M564" s="200" t="s">
        <v>19</v>
      </c>
      <c r="N564" s="201" t="s">
        <v>43</v>
      </c>
      <c r="O564" s="65"/>
      <c r="P564" s="202">
        <f t="shared" si="231"/>
        <v>0</v>
      </c>
      <c r="Q564" s="202">
        <v>0</v>
      </c>
      <c r="R564" s="202">
        <f t="shared" si="232"/>
        <v>0</v>
      </c>
      <c r="S564" s="202">
        <v>0</v>
      </c>
      <c r="T564" s="203">
        <f t="shared" si="233"/>
        <v>0</v>
      </c>
      <c r="U564" s="35"/>
      <c r="V564" s="35"/>
      <c r="W564" s="35"/>
      <c r="X564" s="35"/>
      <c r="Y564" s="35"/>
      <c r="Z564" s="35"/>
      <c r="AA564" s="35"/>
      <c r="AB564" s="35"/>
      <c r="AC564" s="35"/>
      <c r="AD564" s="35"/>
      <c r="AE564" s="35"/>
      <c r="AR564" s="204" t="s">
        <v>212</v>
      </c>
      <c r="AT564" s="204" t="s">
        <v>208</v>
      </c>
      <c r="AU564" s="204" t="s">
        <v>217</v>
      </c>
      <c r="AY564" s="18" t="s">
        <v>206</v>
      </c>
      <c r="BE564" s="205">
        <f t="shared" si="234"/>
        <v>0</v>
      </c>
      <c r="BF564" s="205">
        <f t="shared" si="235"/>
        <v>0</v>
      </c>
      <c r="BG564" s="205">
        <f t="shared" si="236"/>
        <v>0</v>
      </c>
      <c r="BH564" s="205">
        <f t="shared" si="237"/>
        <v>0</v>
      </c>
      <c r="BI564" s="205">
        <f t="shared" si="238"/>
        <v>0</v>
      </c>
      <c r="BJ564" s="18" t="s">
        <v>80</v>
      </c>
      <c r="BK564" s="205">
        <f t="shared" si="239"/>
        <v>0</v>
      </c>
      <c r="BL564" s="18" t="s">
        <v>212</v>
      </c>
      <c r="BM564" s="204" t="s">
        <v>7750</v>
      </c>
    </row>
    <row r="565" spans="1:65" s="2" customFormat="1" ht="19.5">
      <c r="A565" s="35"/>
      <c r="B565" s="36"/>
      <c r="C565" s="37"/>
      <c r="D565" s="208" t="s">
        <v>1104</v>
      </c>
      <c r="E565" s="37"/>
      <c r="F565" s="221" t="s">
        <v>7751</v>
      </c>
      <c r="G565" s="37"/>
      <c r="H565" s="37"/>
      <c r="I565" s="116"/>
      <c r="J565" s="37"/>
      <c r="K565" s="37"/>
      <c r="L565" s="40"/>
      <c r="M565" s="222"/>
      <c r="N565" s="223"/>
      <c r="O565" s="65"/>
      <c r="P565" s="65"/>
      <c r="Q565" s="65"/>
      <c r="R565" s="65"/>
      <c r="S565" s="65"/>
      <c r="T565" s="66"/>
      <c r="U565" s="35"/>
      <c r="V565" s="35"/>
      <c r="W565" s="35"/>
      <c r="X565" s="35"/>
      <c r="Y565" s="35"/>
      <c r="Z565" s="35"/>
      <c r="AA565" s="35"/>
      <c r="AB565" s="35"/>
      <c r="AC565" s="35"/>
      <c r="AD565" s="35"/>
      <c r="AE565" s="35"/>
      <c r="AT565" s="18" t="s">
        <v>1104</v>
      </c>
      <c r="AU565" s="18" t="s">
        <v>217</v>
      </c>
    </row>
    <row r="566" spans="1:65" s="2" customFormat="1" ht="16.5" customHeight="1">
      <c r="A566" s="35"/>
      <c r="B566" s="36"/>
      <c r="C566" s="193" t="s">
        <v>72</v>
      </c>
      <c r="D566" s="193" t="s">
        <v>208</v>
      </c>
      <c r="E566" s="194" t="s">
        <v>7752</v>
      </c>
      <c r="F566" s="195" t="s">
        <v>7181</v>
      </c>
      <c r="G566" s="196" t="s">
        <v>19</v>
      </c>
      <c r="H566" s="197">
        <v>150</v>
      </c>
      <c r="I566" s="198"/>
      <c r="J566" s="199">
        <f>ROUND(I566*H566,2)</f>
        <v>0</v>
      </c>
      <c r="K566" s="195" t="s">
        <v>19</v>
      </c>
      <c r="L566" s="40"/>
      <c r="M566" s="200" t="s">
        <v>19</v>
      </c>
      <c r="N566" s="201" t="s">
        <v>43</v>
      </c>
      <c r="O566" s="65"/>
      <c r="P566" s="202">
        <f>O566*H566</f>
        <v>0</v>
      </c>
      <c r="Q566" s="202">
        <v>0</v>
      </c>
      <c r="R566" s="202">
        <f>Q566*H566</f>
        <v>0</v>
      </c>
      <c r="S566" s="202">
        <v>0</v>
      </c>
      <c r="T566" s="203">
        <f>S566*H566</f>
        <v>0</v>
      </c>
      <c r="U566" s="35"/>
      <c r="V566" s="35"/>
      <c r="W566" s="35"/>
      <c r="X566" s="35"/>
      <c r="Y566" s="35"/>
      <c r="Z566" s="35"/>
      <c r="AA566" s="35"/>
      <c r="AB566" s="35"/>
      <c r="AC566" s="35"/>
      <c r="AD566" s="35"/>
      <c r="AE566" s="35"/>
      <c r="AR566" s="204" t="s">
        <v>212</v>
      </c>
      <c r="AT566" s="204" t="s">
        <v>208</v>
      </c>
      <c r="AU566" s="204" t="s">
        <v>217</v>
      </c>
      <c r="AY566" s="18" t="s">
        <v>206</v>
      </c>
      <c r="BE566" s="205">
        <f>IF(N566="základní",J566,0)</f>
        <v>0</v>
      </c>
      <c r="BF566" s="205">
        <f>IF(N566="snížená",J566,0)</f>
        <v>0</v>
      </c>
      <c r="BG566" s="205">
        <f>IF(N566="zákl. přenesená",J566,0)</f>
        <v>0</v>
      </c>
      <c r="BH566" s="205">
        <f>IF(N566="sníž. přenesená",J566,0)</f>
        <v>0</v>
      </c>
      <c r="BI566" s="205">
        <f>IF(N566="nulová",J566,0)</f>
        <v>0</v>
      </c>
      <c r="BJ566" s="18" t="s">
        <v>80</v>
      </c>
      <c r="BK566" s="205">
        <f>ROUND(I566*H566,2)</f>
        <v>0</v>
      </c>
      <c r="BL566" s="18" t="s">
        <v>212</v>
      </c>
      <c r="BM566" s="204" t="s">
        <v>7753</v>
      </c>
    </row>
    <row r="567" spans="1:65" s="2" customFormat="1" ht="16.5" customHeight="1">
      <c r="A567" s="35"/>
      <c r="B567" s="36"/>
      <c r="C567" s="193" t="s">
        <v>72</v>
      </c>
      <c r="D567" s="193" t="s">
        <v>208</v>
      </c>
      <c r="E567" s="194" t="s">
        <v>7754</v>
      </c>
      <c r="F567" s="195" t="s">
        <v>7183</v>
      </c>
      <c r="G567" s="196" t="s">
        <v>19</v>
      </c>
      <c r="H567" s="197">
        <v>150</v>
      </c>
      <c r="I567" s="198"/>
      <c r="J567" s="199">
        <f>ROUND(I567*H567,2)</f>
        <v>0</v>
      </c>
      <c r="K567" s="195" t="s">
        <v>19</v>
      </c>
      <c r="L567" s="40"/>
      <c r="M567" s="200" t="s">
        <v>19</v>
      </c>
      <c r="N567" s="201" t="s">
        <v>43</v>
      </c>
      <c r="O567" s="65"/>
      <c r="P567" s="202">
        <f>O567*H567</f>
        <v>0</v>
      </c>
      <c r="Q567" s="202">
        <v>0</v>
      </c>
      <c r="R567" s="202">
        <f>Q567*H567</f>
        <v>0</v>
      </c>
      <c r="S567" s="202">
        <v>0</v>
      </c>
      <c r="T567" s="203">
        <f>S567*H567</f>
        <v>0</v>
      </c>
      <c r="U567" s="35"/>
      <c r="V567" s="35"/>
      <c r="W567" s="35"/>
      <c r="X567" s="35"/>
      <c r="Y567" s="35"/>
      <c r="Z567" s="35"/>
      <c r="AA567" s="35"/>
      <c r="AB567" s="35"/>
      <c r="AC567" s="35"/>
      <c r="AD567" s="35"/>
      <c r="AE567" s="35"/>
      <c r="AR567" s="204" t="s">
        <v>212</v>
      </c>
      <c r="AT567" s="204" t="s">
        <v>208</v>
      </c>
      <c r="AU567" s="204" t="s">
        <v>217</v>
      </c>
      <c r="AY567" s="18" t="s">
        <v>206</v>
      </c>
      <c r="BE567" s="205">
        <f>IF(N567="základní",J567,0)</f>
        <v>0</v>
      </c>
      <c r="BF567" s="205">
        <f>IF(N567="snížená",J567,0)</f>
        <v>0</v>
      </c>
      <c r="BG567" s="205">
        <f>IF(N567="zákl. přenesená",J567,0)</f>
        <v>0</v>
      </c>
      <c r="BH567" s="205">
        <f>IF(N567="sníž. přenesená",J567,0)</f>
        <v>0</v>
      </c>
      <c r="BI567" s="205">
        <f>IF(N567="nulová",J567,0)</f>
        <v>0</v>
      </c>
      <c r="BJ567" s="18" t="s">
        <v>80</v>
      </c>
      <c r="BK567" s="205">
        <f>ROUND(I567*H567,2)</f>
        <v>0</v>
      </c>
      <c r="BL567" s="18" t="s">
        <v>212</v>
      </c>
      <c r="BM567" s="204" t="s">
        <v>7755</v>
      </c>
    </row>
    <row r="568" spans="1:65" s="2" customFormat="1" ht="16.5" customHeight="1">
      <c r="A568" s="35"/>
      <c r="B568" s="36"/>
      <c r="C568" s="193" t="s">
        <v>72</v>
      </c>
      <c r="D568" s="193" t="s">
        <v>208</v>
      </c>
      <c r="E568" s="194" t="s">
        <v>7399</v>
      </c>
      <c r="F568" s="195" t="s">
        <v>7172</v>
      </c>
      <c r="G568" s="196" t="s">
        <v>220</v>
      </c>
      <c r="H568" s="197">
        <v>40</v>
      </c>
      <c r="I568" s="198"/>
      <c r="J568" s="199">
        <f>ROUND(I568*H568,2)</f>
        <v>0</v>
      </c>
      <c r="K568" s="195" t="s">
        <v>19</v>
      </c>
      <c r="L568" s="40"/>
      <c r="M568" s="200" t="s">
        <v>19</v>
      </c>
      <c r="N568" s="201" t="s">
        <v>43</v>
      </c>
      <c r="O568" s="65"/>
      <c r="P568" s="202">
        <f>O568*H568</f>
        <v>0</v>
      </c>
      <c r="Q568" s="202">
        <v>0</v>
      </c>
      <c r="R568" s="202">
        <f>Q568*H568</f>
        <v>0</v>
      </c>
      <c r="S568" s="202">
        <v>0</v>
      </c>
      <c r="T568" s="203">
        <f>S568*H568</f>
        <v>0</v>
      </c>
      <c r="U568" s="35"/>
      <c r="V568" s="35"/>
      <c r="W568" s="35"/>
      <c r="X568" s="35"/>
      <c r="Y568" s="35"/>
      <c r="Z568" s="35"/>
      <c r="AA568" s="35"/>
      <c r="AB568" s="35"/>
      <c r="AC568" s="35"/>
      <c r="AD568" s="35"/>
      <c r="AE568" s="35"/>
      <c r="AR568" s="204" t="s">
        <v>212</v>
      </c>
      <c r="AT568" s="204" t="s">
        <v>208</v>
      </c>
      <c r="AU568" s="204" t="s">
        <v>217</v>
      </c>
      <c r="AY568" s="18" t="s">
        <v>206</v>
      </c>
      <c r="BE568" s="205">
        <f>IF(N568="základní",J568,0)</f>
        <v>0</v>
      </c>
      <c r="BF568" s="205">
        <f>IF(N568="snížená",J568,0)</f>
        <v>0</v>
      </c>
      <c r="BG568" s="205">
        <f>IF(N568="zákl. přenesená",J568,0)</f>
        <v>0</v>
      </c>
      <c r="BH568" s="205">
        <f>IF(N568="sníž. přenesená",J568,0)</f>
        <v>0</v>
      </c>
      <c r="BI568" s="205">
        <f>IF(N568="nulová",J568,0)</f>
        <v>0</v>
      </c>
      <c r="BJ568" s="18" t="s">
        <v>80</v>
      </c>
      <c r="BK568" s="205">
        <f>ROUND(I568*H568,2)</f>
        <v>0</v>
      </c>
      <c r="BL568" s="18" t="s">
        <v>212</v>
      </c>
      <c r="BM568" s="204" t="s">
        <v>7756</v>
      </c>
    </row>
    <row r="569" spans="1:65" s="2" customFormat="1" ht="19.5">
      <c r="A569" s="35"/>
      <c r="B569" s="36"/>
      <c r="C569" s="37"/>
      <c r="D569" s="208" t="s">
        <v>1104</v>
      </c>
      <c r="E569" s="37"/>
      <c r="F569" s="221" t="s">
        <v>7400</v>
      </c>
      <c r="G569" s="37"/>
      <c r="H569" s="37"/>
      <c r="I569" s="116"/>
      <c r="J569" s="37"/>
      <c r="K569" s="37"/>
      <c r="L569" s="40"/>
      <c r="M569" s="222"/>
      <c r="N569" s="223"/>
      <c r="O569" s="65"/>
      <c r="P569" s="65"/>
      <c r="Q569" s="65"/>
      <c r="R569" s="65"/>
      <c r="S569" s="65"/>
      <c r="T569" s="66"/>
      <c r="U569" s="35"/>
      <c r="V569" s="35"/>
      <c r="W569" s="35"/>
      <c r="X569" s="35"/>
      <c r="Y569" s="35"/>
      <c r="Z569" s="35"/>
      <c r="AA569" s="35"/>
      <c r="AB569" s="35"/>
      <c r="AC569" s="35"/>
      <c r="AD569" s="35"/>
      <c r="AE569" s="35"/>
      <c r="AT569" s="18" t="s">
        <v>1104</v>
      </c>
      <c r="AU569" s="18" t="s">
        <v>217</v>
      </c>
    </row>
    <row r="570" spans="1:65" s="2" customFormat="1" ht="16.5" customHeight="1">
      <c r="A570" s="35"/>
      <c r="B570" s="36"/>
      <c r="C570" s="193" t="s">
        <v>72</v>
      </c>
      <c r="D570" s="193" t="s">
        <v>208</v>
      </c>
      <c r="E570" s="194" t="s">
        <v>7174</v>
      </c>
      <c r="F570" s="195" t="s">
        <v>7175</v>
      </c>
      <c r="G570" s="196" t="s">
        <v>220</v>
      </c>
      <c r="H570" s="197">
        <v>40</v>
      </c>
      <c r="I570" s="198"/>
      <c r="J570" s="199">
        <f>ROUND(I570*H570,2)</f>
        <v>0</v>
      </c>
      <c r="K570" s="195" t="s">
        <v>19</v>
      </c>
      <c r="L570" s="40"/>
      <c r="M570" s="200" t="s">
        <v>19</v>
      </c>
      <c r="N570" s="201" t="s">
        <v>43</v>
      </c>
      <c r="O570" s="65"/>
      <c r="P570" s="202">
        <f>O570*H570</f>
        <v>0</v>
      </c>
      <c r="Q570" s="202">
        <v>0</v>
      </c>
      <c r="R570" s="202">
        <f>Q570*H570</f>
        <v>0</v>
      </c>
      <c r="S570" s="202">
        <v>0</v>
      </c>
      <c r="T570" s="203">
        <f>S570*H570</f>
        <v>0</v>
      </c>
      <c r="U570" s="35"/>
      <c r="V570" s="35"/>
      <c r="W570" s="35"/>
      <c r="X570" s="35"/>
      <c r="Y570" s="35"/>
      <c r="Z570" s="35"/>
      <c r="AA570" s="35"/>
      <c r="AB570" s="35"/>
      <c r="AC570" s="35"/>
      <c r="AD570" s="35"/>
      <c r="AE570" s="35"/>
      <c r="AR570" s="204" t="s">
        <v>212</v>
      </c>
      <c r="AT570" s="204" t="s">
        <v>208</v>
      </c>
      <c r="AU570" s="204" t="s">
        <v>217</v>
      </c>
      <c r="AY570" s="18" t="s">
        <v>206</v>
      </c>
      <c r="BE570" s="205">
        <f>IF(N570="základní",J570,0)</f>
        <v>0</v>
      </c>
      <c r="BF570" s="205">
        <f>IF(N570="snížená",J570,0)</f>
        <v>0</v>
      </c>
      <c r="BG570" s="205">
        <f>IF(N570="zákl. přenesená",J570,0)</f>
        <v>0</v>
      </c>
      <c r="BH570" s="205">
        <f>IF(N570="sníž. přenesená",J570,0)</f>
        <v>0</v>
      </c>
      <c r="BI570" s="205">
        <f>IF(N570="nulová",J570,0)</f>
        <v>0</v>
      </c>
      <c r="BJ570" s="18" t="s">
        <v>80</v>
      </c>
      <c r="BK570" s="205">
        <f>ROUND(I570*H570,2)</f>
        <v>0</v>
      </c>
      <c r="BL570" s="18" t="s">
        <v>212</v>
      </c>
      <c r="BM570" s="204" t="s">
        <v>7757</v>
      </c>
    </row>
    <row r="571" spans="1:65" s="2" customFormat="1" ht="16.5" customHeight="1">
      <c r="A571" s="35"/>
      <c r="B571" s="36"/>
      <c r="C571" s="193" t="s">
        <v>72</v>
      </c>
      <c r="D571" s="193" t="s">
        <v>208</v>
      </c>
      <c r="E571" s="194" t="s">
        <v>7758</v>
      </c>
      <c r="F571" s="195" t="s">
        <v>7759</v>
      </c>
      <c r="G571" s="196" t="s">
        <v>220</v>
      </c>
      <c r="H571" s="197">
        <v>40</v>
      </c>
      <c r="I571" s="198"/>
      <c r="J571" s="199">
        <f>ROUND(I571*H571,2)</f>
        <v>0</v>
      </c>
      <c r="K571" s="195" t="s">
        <v>19</v>
      </c>
      <c r="L571" s="40"/>
      <c r="M571" s="200" t="s">
        <v>19</v>
      </c>
      <c r="N571" s="201" t="s">
        <v>43</v>
      </c>
      <c r="O571" s="65"/>
      <c r="P571" s="202">
        <f>O571*H571</f>
        <v>0</v>
      </c>
      <c r="Q571" s="202">
        <v>0</v>
      </c>
      <c r="R571" s="202">
        <f>Q571*H571</f>
        <v>0</v>
      </c>
      <c r="S571" s="202">
        <v>0</v>
      </c>
      <c r="T571" s="203">
        <f>S571*H571</f>
        <v>0</v>
      </c>
      <c r="U571" s="35"/>
      <c r="V571" s="35"/>
      <c r="W571" s="35"/>
      <c r="X571" s="35"/>
      <c r="Y571" s="35"/>
      <c r="Z571" s="35"/>
      <c r="AA571" s="35"/>
      <c r="AB571" s="35"/>
      <c r="AC571" s="35"/>
      <c r="AD571" s="35"/>
      <c r="AE571" s="35"/>
      <c r="AR571" s="204" t="s">
        <v>212</v>
      </c>
      <c r="AT571" s="204" t="s">
        <v>208</v>
      </c>
      <c r="AU571" s="204" t="s">
        <v>217</v>
      </c>
      <c r="AY571" s="18" t="s">
        <v>206</v>
      </c>
      <c r="BE571" s="205">
        <f>IF(N571="základní",J571,0)</f>
        <v>0</v>
      </c>
      <c r="BF571" s="205">
        <f>IF(N571="snížená",J571,0)</f>
        <v>0</v>
      </c>
      <c r="BG571" s="205">
        <f>IF(N571="zákl. přenesená",J571,0)</f>
        <v>0</v>
      </c>
      <c r="BH571" s="205">
        <f>IF(N571="sníž. přenesená",J571,0)</f>
        <v>0</v>
      </c>
      <c r="BI571" s="205">
        <f>IF(N571="nulová",J571,0)</f>
        <v>0</v>
      </c>
      <c r="BJ571" s="18" t="s">
        <v>80</v>
      </c>
      <c r="BK571" s="205">
        <f>ROUND(I571*H571,2)</f>
        <v>0</v>
      </c>
      <c r="BL571" s="18" t="s">
        <v>212</v>
      </c>
      <c r="BM571" s="204" t="s">
        <v>7760</v>
      </c>
    </row>
    <row r="572" spans="1:65" s="2" customFormat="1" ht="16.5" customHeight="1">
      <c r="A572" s="35"/>
      <c r="B572" s="36"/>
      <c r="C572" s="193" t="s">
        <v>72</v>
      </c>
      <c r="D572" s="193" t="s">
        <v>208</v>
      </c>
      <c r="E572" s="194" t="s">
        <v>7677</v>
      </c>
      <c r="F572" s="195" t="s">
        <v>7678</v>
      </c>
      <c r="G572" s="196" t="s">
        <v>220</v>
      </c>
      <c r="H572" s="197">
        <v>40</v>
      </c>
      <c r="I572" s="198"/>
      <c r="J572" s="199">
        <f>ROUND(I572*H572,2)</f>
        <v>0</v>
      </c>
      <c r="K572" s="195" t="s">
        <v>19</v>
      </c>
      <c r="L572" s="40"/>
      <c r="M572" s="200" t="s">
        <v>19</v>
      </c>
      <c r="N572" s="201" t="s">
        <v>43</v>
      </c>
      <c r="O572" s="65"/>
      <c r="P572" s="202">
        <f>O572*H572</f>
        <v>0</v>
      </c>
      <c r="Q572" s="202">
        <v>0</v>
      </c>
      <c r="R572" s="202">
        <f>Q572*H572</f>
        <v>0</v>
      </c>
      <c r="S572" s="202">
        <v>0</v>
      </c>
      <c r="T572" s="203">
        <f>S572*H572</f>
        <v>0</v>
      </c>
      <c r="U572" s="35"/>
      <c r="V572" s="35"/>
      <c r="W572" s="35"/>
      <c r="X572" s="35"/>
      <c r="Y572" s="35"/>
      <c r="Z572" s="35"/>
      <c r="AA572" s="35"/>
      <c r="AB572" s="35"/>
      <c r="AC572" s="35"/>
      <c r="AD572" s="35"/>
      <c r="AE572" s="35"/>
      <c r="AR572" s="204" t="s">
        <v>212</v>
      </c>
      <c r="AT572" s="204" t="s">
        <v>208</v>
      </c>
      <c r="AU572" s="204" t="s">
        <v>217</v>
      </c>
      <c r="AY572" s="18" t="s">
        <v>206</v>
      </c>
      <c r="BE572" s="205">
        <f>IF(N572="základní",J572,0)</f>
        <v>0</v>
      </c>
      <c r="BF572" s="205">
        <f>IF(N572="snížená",J572,0)</f>
        <v>0</v>
      </c>
      <c r="BG572" s="205">
        <f>IF(N572="zákl. přenesená",J572,0)</f>
        <v>0</v>
      </c>
      <c r="BH572" s="205">
        <f>IF(N572="sníž. přenesená",J572,0)</f>
        <v>0</v>
      </c>
      <c r="BI572" s="205">
        <f>IF(N572="nulová",J572,0)</f>
        <v>0</v>
      </c>
      <c r="BJ572" s="18" t="s">
        <v>80</v>
      </c>
      <c r="BK572" s="205">
        <f>ROUND(I572*H572,2)</f>
        <v>0</v>
      </c>
      <c r="BL572" s="18" t="s">
        <v>212</v>
      </c>
      <c r="BM572" s="204" t="s">
        <v>7761</v>
      </c>
    </row>
    <row r="573" spans="1:65" s="12" customFormat="1" ht="22.9" customHeight="1">
      <c r="B573" s="177"/>
      <c r="C573" s="178"/>
      <c r="D573" s="179" t="s">
        <v>71</v>
      </c>
      <c r="E573" s="191" t="s">
        <v>7762</v>
      </c>
      <c r="F573" s="191" t="s">
        <v>7763</v>
      </c>
      <c r="G573" s="178"/>
      <c r="H573" s="178"/>
      <c r="I573" s="181"/>
      <c r="J573" s="192">
        <f>BK573</f>
        <v>0</v>
      </c>
      <c r="K573" s="178"/>
      <c r="L573" s="183"/>
      <c r="M573" s="184"/>
      <c r="N573" s="185"/>
      <c r="O573" s="185"/>
      <c r="P573" s="186">
        <f>SUM(P574:P585)</f>
        <v>0</v>
      </c>
      <c r="Q573" s="185"/>
      <c r="R573" s="186">
        <f>SUM(R574:R585)</f>
        <v>0</v>
      </c>
      <c r="S573" s="185"/>
      <c r="T573" s="187">
        <f>SUM(T574:T585)</f>
        <v>0</v>
      </c>
      <c r="AR573" s="188" t="s">
        <v>80</v>
      </c>
      <c r="AT573" s="189" t="s">
        <v>71</v>
      </c>
      <c r="AU573" s="189" t="s">
        <v>80</v>
      </c>
      <c r="AY573" s="188" t="s">
        <v>206</v>
      </c>
      <c r="BK573" s="190">
        <f>SUM(BK574:BK585)</f>
        <v>0</v>
      </c>
    </row>
    <row r="574" spans="1:65" s="2" customFormat="1" ht="16.5" customHeight="1">
      <c r="A574" s="35"/>
      <c r="B574" s="36"/>
      <c r="C574" s="193" t="s">
        <v>72</v>
      </c>
      <c r="D574" s="193" t="s">
        <v>208</v>
      </c>
      <c r="E574" s="194" t="s">
        <v>7764</v>
      </c>
      <c r="F574" s="195" t="s">
        <v>7765</v>
      </c>
      <c r="G574" s="196" t="s">
        <v>220</v>
      </c>
      <c r="H574" s="197">
        <v>60</v>
      </c>
      <c r="I574" s="198"/>
      <c r="J574" s="199">
        <f t="shared" ref="J574:J579" si="240">ROUND(I574*H574,2)</f>
        <v>0</v>
      </c>
      <c r="K574" s="195" t="s">
        <v>19</v>
      </c>
      <c r="L574" s="40"/>
      <c r="M574" s="200" t="s">
        <v>19</v>
      </c>
      <c r="N574" s="201" t="s">
        <v>43</v>
      </c>
      <c r="O574" s="65"/>
      <c r="P574" s="202">
        <f t="shared" ref="P574:P579" si="241">O574*H574</f>
        <v>0</v>
      </c>
      <c r="Q574" s="202">
        <v>0</v>
      </c>
      <c r="R574" s="202">
        <f t="shared" ref="R574:R579" si="242">Q574*H574</f>
        <v>0</v>
      </c>
      <c r="S574" s="202">
        <v>0</v>
      </c>
      <c r="T574" s="203">
        <f t="shared" ref="T574:T579" si="243">S574*H574</f>
        <v>0</v>
      </c>
      <c r="U574" s="35"/>
      <c r="V574" s="35"/>
      <c r="W574" s="35"/>
      <c r="X574" s="35"/>
      <c r="Y574" s="35"/>
      <c r="Z574" s="35"/>
      <c r="AA574" s="35"/>
      <c r="AB574" s="35"/>
      <c r="AC574" s="35"/>
      <c r="AD574" s="35"/>
      <c r="AE574" s="35"/>
      <c r="AR574" s="204" t="s">
        <v>212</v>
      </c>
      <c r="AT574" s="204" t="s">
        <v>208</v>
      </c>
      <c r="AU574" s="204" t="s">
        <v>82</v>
      </c>
      <c r="AY574" s="18" t="s">
        <v>206</v>
      </c>
      <c r="BE574" s="205">
        <f t="shared" ref="BE574:BE579" si="244">IF(N574="základní",J574,0)</f>
        <v>0</v>
      </c>
      <c r="BF574" s="205">
        <f t="shared" ref="BF574:BF579" si="245">IF(N574="snížená",J574,0)</f>
        <v>0</v>
      </c>
      <c r="BG574" s="205">
        <f t="shared" ref="BG574:BG579" si="246">IF(N574="zákl. přenesená",J574,0)</f>
        <v>0</v>
      </c>
      <c r="BH574" s="205">
        <f t="shared" ref="BH574:BH579" si="247">IF(N574="sníž. přenesená",J574,0)</f>
        <v>0</v>
      </c>
      <c r="BI574" s="205">
        <f t="shared" ref="BI574:BI579" si="248">IF(N574="nulová",J574,0)</f>
        <v>0</v>
      </c>
      <c r="BJ574" s="18" t="s">
        <v>80</v>
      </c>
      <c r="BK574" s="205">
        <f t="shared" ref="BK574:BK579" si="249">ROUND(I574*H574,2)</f>
        <v>0</v>
      </c>
      <c r="BL574" s="18" t="s">
        <v>212</v>
      </c>
      <c r="BM574" s="204" t="s">
        <v>7766</v>
      </c>
    </row>
    <row r="575" spans="1:65" s="2" customFormat="1" ht="16.5" customHeight="1">
      <c r="A575" s="35"/>
      <c r="B575" s="36"/>
      <c r="C575" s="193" t="s">
        <v>72</v>
      </c>
      <c r="D575" s="193" t="s">
        <v>208</v>
      </c>
      <c r="E575" s="194" t="s">
        <v>7767</v>
      </c>
      <c r="F575" s="195" t="s">
        <v>7768</v>
      </c>
      <c r="G575" s="196" t="s">
        <v>862</v>
      </c>
      <c r="H575" s="197">
        <v>8</v>
      </c>
      <c r="I575" s="198"/>
      <c r="J575" s="199">
        <f t="shared" si="240"/>
        <v>0</v>
      </c>
      <c r="K575" s="195" t="s">
        <v>19</v>
      </c>
      <c r="L575" s="40"/>
      <c r="M575" s="200" t="s">
        <v>19</v>
      </c>
      <c r="N575" s="201" t="s">
        <v>43</v>
      </c>
      <c r="O575" s="65"/>
      <c r="P575" s="202">
        <f t="shared" si="241"/>
        <v>0</v>
      </c>
      <c r="Q575" s="202">
        <v>0</v>
      </c>
      <c r="R575" s="202">
        <f t="shared" si="242"/>
        <v>0</v>
      </c>
      <c r="S575" s="202">
        <v>0</v>
      </c>
      <c r="T575" s="203">
        <f t="shared" si="243"/>
        <v>0</v>
      </c>
      <c r="U575" s="35"/>
      <c r="V575" s="35"/>
      <c r="W575" s="35"/>
      <c r="X575" s="35"/>
      <c r="Y575" s="35"/>
      <c r="Z575" s="35"/>
      <c r="AA575" s="35"/>
      <c r="AB575" s="35"/>
      <c r="AC575" s="35"/>
      <c r="AD575" s="35"/>
      <c r="AE575" s="35"/>
      <c r="AR575" s="204" t="s">
        <v>212</v>
      </c>
      <c r="AT575" s="204" t="s">
        <v>208</v>
      </c>
      <c r="AU575" s="204" t="s">
        <v>82</v>
      </c>
      <c r="AY575" s="18" t="s">
        <v>206</v>
      </c>
      <c r="BE575" s="205">
        <f t="shared" si="244"/>
        <v>0</v>
      </c>
      <c r="BF575" s="205">
        <f t="shared" si="245"/>
        <v>0</v>
      </c>
      <c r="BG575" s="205">
        <f t="shared" si="246"/>
        <v>0</v>
      </c>
      <c r="BH575" s="205">
        <f t="shared" si="247"/>
        <v>0</v>
      </c>
      <c r="BI575" s="205">
        <f t="shared" si="248"/>
        <v>0</v>
      </c>
      <c r="BJ575" s="18" t="s">
        <v>80</v>
      </c>
      <c r="BK575" s="205">
        <f t="shared" si="249"/>
        <v>0</v>
      </c>
      <c r="BL575" s="18" t="s">
        <v>212</v>
      </c>
      <c r="BM575" s="204" t="s">
        <v>7769</v>
      </c>
    </row>
    <row r="576" spans="1:65" s="2" customFormat="1" ht="16.5" customHeight="1">
      <c r="A576" s="35"/>
      <c r="B576" s="36"/>
      <c r="C576" s="193" t="s">
        <v>72</v>
      </c>
      <c r="D576" s="193" t="s">
        <v>208</v>
      </c>
      <c r="E576" s="194" t="s">
        <v>7770</v>
      </c>
      <c r="F576" s="195" t="s">
        <v>7771</v>
      </c>
      <c r="G576" s="196" t="s">
        <v>862</v>
      </c>
      <c r="H576" s="197">
        <v>8</v>
      </c>
      <c r="I576" s="198"/>
      <c r="J576" s="199">
        <f t="shared" si="240"/>
        <v>0</v>
      </c>
      <c r="K576" s="195" t="s">
        <v>19</v>
      </c>
      <c r="L576" s="40"/>
      <c r="M576" s="200" t="s">
        <v>19</v>
      </c>
      <c r="N576" s="201" t="s">
        <v>43</v>
      </c>
      <c r="O576" s="65"/>
      <c r="P576" s="202">
        <f t="shared" si="241"/>
        <v>0</v>
      </c>
      <c r="Q576" s="202">
        <v>0</v>
      </c>
      <c r="R576" s="202">
        <f t="shared" si="242"/>
        <v>0</v>
      </c>
      <c r="S576" s="202">
        <v>0</v>
      </c>
      <c r="T576" s="203">
        <f t="shared" si="243"/>
        <v>0</v>
      </c>
      <c r="U576" s="35"/>
      <c r="V576" s="35"/>
      <c r="W576" s="35"/>
      <c r="X576" s="35"/>
      <c r="Y576" s="35"/>
      <c r="Z576" s="35"/>
      <c r="AA576" s="35"/>
      <c r="AB576" s="35"/>
      <c r="AC576" s="35"/>
      <c r="AD576" s="35"/>
      <c r="AE576" s="35"/>
      <c r="AR576" s="204" t="s">
        <v>212</v>
      </c>
      <c r="AT576" s="204" t="s">
        <v>208</v>
      </c>
      <c r="AU576" s="204" t="s">
        <v>82</v>
      </c>
      <c r="AY576" s="18" t="s">
        <v>206</v>
      </c>
      <c r="BE576" s="205">
        <f t="shared" si="244"/>
        <v>0</v>
      </c>
      <c r="BF576" s="205">
        <f t="shared" si="245"/>
        <v>0</v>
      </c>
      <c r="BG576" s="205">
        <f t="shared" si="246"/>
        <v>0</v>
      </c>
      <c r="BH576" s="205">
        <f t="shared" si="247"/>
        <v>0</v>
      </c>
      <c r="BI576" s="205">
        <f t="shared" si="248"/>
        <v>0</v>
      </c>
      <c r="BJ576" s="18" t="s">
        <v>80</v>
      </c>
      <c r="BK576" s="205">
        <f t="shared" si="249"/>
        <v>0</v>
      </c>
      <c r="BL576" s="18" t="s">
        <v>212</v>
      </c>
      <c r="BM576" s="204" t="s">
        <v>7772</v>
      </c>
    </row>
    <row r="577" spans="1:65" s="2" customFormat="1" ht="16.5" customHeight="1">
      <c r="A577" s="35"/>
      <c r="B577" s="36"/>
      <c r="C577" s="193" t="s">
        <v>72</v>
      </c>
      <c r="D577" s="193" t="s">
        <v>208</v>
      </c>
      <c r="E577" s="194" t="s">
        <v>7159</v>
      </c>
      <c r="F577" s="195" t="s">
        <v>7160</v>
      </c>
      <c r="G577" s="196" t="s">
        <v>862</v>
      </c>
      <c r="H577" s="197">
        <v>4</v>
      </c>
      <c r="I577" s="198"/>
      <c r="J577" s="199">
        <f t="shared" si="240"/>
        <v>0</v>
      </c>
      <c r="K577" s="195" t="s">
        <v>19</v>
      </c>
      <c r="L577" s="40"/>
      <c r="M577" s="200" t="s">
        <v>19</v>
      </c>
      <c r="N577" s="201" t="s">
        <v>43</v>
      </c>
      <c r="O577" s="65"/>
      <c r="P577" s="202">
        <f t="shared" si="241"/>
        <v>0</v>
      </c>
      <c r="Q577" s="202">
        <v>0</v>
      </c>
      <c r="R577" s="202">
        <f t="shared" si="242"/>
        <v>0</v>
      </c>
      <c r="S577" s="202">
        <v>0</v>
      </c>
      <c r="T577" s="203">
        <f t="shared" si="243"/>
        <v>0</v>
      </c>
      <c r="U577" s="35"/>
      <c r="V577" s="35"/>
      <c r="W577" s="35"/>
      <c r="X577" s="35"/>
      <c r="Y577" s="35"/>
      <c r="Z577" s="35"/>
      <c r="AA577" s="35"/>
      <c r="AB577" s="35"/>
      <c r="AC577" s="35"/>
      <c r="AD577" s="35"/>
      <c r="AE577" s="35"/>
      <c r="AR577" s="204" t="s">
        <v>212</v>
      </c>
      <c r="AT577" s="204" t="s">
        <v>208</v>
      </c>
      <c r="AU577" s="204" t="s">
        <v>82</v>
      </c>
      <c r="AY577" s="18" t="s">
        <v>206</v>
      </c>
      <c r="BE577" s="205">
        <f t="shared" si="244"/>
        <v>0</v>
      </c>
      <c r="BF577" s="205">
        <f t="shared" si="245"/>
        <v>0</v>
      </c>
      <c r="BG577" s="205">
        <f t="shared" si="246"/>
        <v>0</v>
      </c>
      <c r="BH577" s="205">
        <f t="shared" si="247"/>
        <v>0</v>
      </c>
      <c r="BI577" s="205">
        <f t="shared" si="248"/>
        <v>0</v>
      </c>
      <c r="BJ577" s="18" t="s">
        <v>80</v>
      </c>
      <c r="BK577" s="205">
        <f t="shared" si="249"/>
        <v>0</v>
      </c>
      <c r="BL577" s="18" t="s">
        <v>212</v>
      </c>
      <c r="BM577" s="204" t="s">
        <v>7773</v>
      </c>
    </row>
    <row r="578" spans="1:65" s="2" customFormat="1" ht="16.5" customHeight="1">
      <c r="A578" s="35"/>
      <c r="B578" s="36"/>
      <c r="C578" s="193" t="s">
        <v>72</v>
      </c>
      <c r="D578" s="193" t="s">
        <v>208</v>
      </c>
      <c r="E578" s="194" t="s">
        <v>7774</v>
      </c>
      <c r="F578" s="195" t="s">
        <v>7775</v>
      </c>
      <c r="G578" s="196" t="s">
        <v>862</v>
      </c>
      <c r="H578" s="197">
        <v>4</v>
      </c>
      <c r="I578" s="198"/>
      <c r="J578" s="199">
        <f t="shared" si="240"/>
        <v>0</v>
      </c>
      <c r="K578" s="195" t="s">
        <v>19</v>
      </c>
      <c r="L578" s="40"/>
      <c r="M578" s="200" t="s">
        <v>19</v>
      </c>
      <c r="N578" s="201" t="s">
        <v>43</v>
      </c>
      <c r="O578" s="65"/>
      <c r="P578" s="202">
        <f t="shared" si="241"/>
        <v>0</v>
      </c>
      <c r="Q578" s="202">
        <v>0</v>
      </c>
      <c r="R578" s="202">
        <f t="shared" si="242"/>
        <v>0</v>
      </c>
      <c r="S578" s="202">
        <v>0</v>
      </c>
      <c r="T578" s="203">
        <f t="shared" si="243"/>
        <v>0</v>
      </c>
      <c r="U578" s="35"/>
      <c r="V578" s="35"/>
      <c r="W578" s="35"/>
      <c r="X578" s="35"/>
      <c r="Y578" s="35"/>
      <c r="Z578" s="35"/>
      <c r="AA578" s="35"/>
      <c r="AB578" s="35"/>
      <c r="AC578" s="35"/>
      <c r="AD578" s="35"/>
      <c r="AE578" s="35"/>
      <c r="AR578" s="204" t="s">
        <v>212</v>
      </c>
      <c r="AT578" s="204" t="s">
        <v>208</v>
      </c>
      <c r="AU578" s="204" t="s">
        <v>82</v>
      </c>
      <c r="AY578" s="18" t="s">
        <v>206</v>
      </c>
      <c r="BE578" s="205">
        <f t="shared" si="244"/>
        <v>0</v>
      </c>
      <c r="BF578" s="205">
        <f t="shared" si="245"/>
        <v>0</v>
      </c>
      <c r="BG578" s="205">
        <f t="shared" si="246"/>
        <v>0</v>
      </c>
      <c r="BH578" s="205">
        <f t="shared" si="247"/>
        <v>0</v>
      </c>
      <c r="BI578" s="205">
        <f t="shared" si="248"/>
        <v>0</v>
      </c>
      <c r="BJ578" s="18" t="s">
        <v>80</v>
      </c>
      <c r="BK578" s="205">
        <f t="shared" si="249"/>
        <v>0</v>
      </c>
      <c r="BL578" s="18" t="s">
        <v>212</v>
      </c>
      <c r="BM578" s="204" t="s">
        <v>7776</v>
      </c>
    </row>
    <row r="579" spans="1:65" s="2" customFormat="1" ht="16.5" customHeight="1">
      <c r="A579" s="35"/>
      <c r="B579" s="36"/>
      <c r="C579" s="193" t="s">
        <v>72</v>
      </c>
      <c r="D579" s="193" t="s">
        <v>208</v>
      </c>
      <c r="E579" s="194" t="s">
        <v>7296</v>
      </c>
      <c r="F579" s="195" t="s">
        <v>7172</v>
      </c>
      <c r="G579" s="196" t="s">
        <v>220</v>
      </c>
      <c r="H579" s="197">
        <v>24</v>
      </c>
      <c r="I579" s="198"/>
      <c r="J579" s="199">
        <f t="shared" si="240"/>
        <v>0</v>
      </c>
      <c r="K579" s="195" t="s">
        <v>19</v>
      </c>
      <c r="L579" s="40"/>
      <c r="M579" s="200" t="s">
        <v>19</v>
      </c>
      <c r="N579" s="201" t="s">
        <v>43</v>
      </c>
      <c r="O579" s="65"/>
      <c r="P579" s="202">
        <f t="shared" si="241"/>
        <v>0</v>
      </c>
      <c r="Q579" s="202">
        <v>0</v>
      </c>
      <c r="R579" s="202">
        <f t="shared" si="242"/>
        <v>0</v>
      </c>
      <c r="S579" s="202">
        <v>0</v>
      </c>
      <c r="T579" s="203">
        <f t="shared" si="243"/>
        <v>0</v>
      </c>
      <c r="U579" s="35"/>
      <c r="V579" s="35"/>
      <c r="W579" s="35"/>
      <c r="X579" s="35"/>
      <c r="Y579" s="35"/>
      <c r="Z579" s="35"/>
      <c r="AA579" s="35"/>
      <c r="AB579" s="35"/>
      <c r="AC579" s="35"/>
      <c r="AD579" s="35"/>
      <c r="AE579" s="35"/>
      <c r="AR579" s="204" t="s">
        <v>212</v>
      </c>
      <c r="AT579" s="204" t="s">
        <v>208</v>
      </c>
      <c r="AU579" s="204" t="s">
        <v>82</v>
      </c>
      <c r="AY579" s="18" t="s">
        <v>206</v>
      </c>
      <c r="BE579" s="205">
        <f t="shared" si="244"/>
        <v>0</v>
      </c>
      <c r="BF579" s="205">
        <f t="shared" si="245"/>
        <v>0</v>
      </c>
      <c r="BG579" s="205">
        <f t="shared" si="246"/>
        <v>0</v>
      </c>
      <c r="BH579" s="205">
        <f t="shared" si="247"/>
        <v>0</v>
      </c>
      <c r="BI579" s="205">
        <f t="shared" si="248"/>
        <v>0</v>
      </c>
      <c r="BJ579" s="18" t="s">
        <v>80</v>
      </c>
      <c r="BK579" s="205">
        <f t="shared" si="249"/>
        <v>0</v>
      </c>
      <c r="BL579" s="18" t="s">
        <v>212</v>
      </c>
      <c r="BM579" s="204" t="s">
        <v>7777</v>
      </c>
    </row>
    <row r="580" spans="1:65" s="2" customFormat="1" ht="19.5">
      <c r="A580" s="35"/>
      <c r="B580" s="36"/>
      <c r="C580" s="37"/>
      <c r="D580" s="208" t="s">
        <v>1104</v>
      </c>
      <c r="E580" s="37"/>
      <c r="F580" s="221" t="s">
        <v>7297</v>
      </c>
      <c r="G580" s="37"/>
      <c r="H580" s="37"/>
      <c r="I580" s="116"/>
      <c r="J580" s="37"/>
      <c r="K580" s="37"/>
      <c r="L580" s="40"/>
      <c r="M580" s="222"/>
      <c r="N580" s="223"/>
      <c r="O580" s="65"/>
      <c r="P580" s="65"/>
      <c r="Q580" s="65"/>
      <c r="R580" s="65"/>
      <c r="S580" s="65"/>
      <c r="T580" s="66"/>
      <c r="U580" s="35"/>
      <c r="V580" s="35"/>
      <c r="W580" s="35"/>
      <c r="X580" s="35"/>
      <c r="Y580" s="35"/>
      <c r="Z580" s="35"/>
      <c r="AA580" s="35"/>
      <c r="AB580" s="35"/>
      <c r="AC580" s="35"/>
      <c r="AD580" s="35"/>
      <c r="AE580" s="35"/>
      <c r="AT580" s="18" t="s">
        <v>1104</v>
      </c>
      <c r="AU580" s="18" t="s">
        <v>82</v>
      </c>
    </row>
    <row r="581" spans="1:65" s="2" customFormat="1" ht="16.5" customHeight="1">
      <c r="A581" s="35"/>
      <c r="B581" s="36"/>
      <c r="C581" s="193" t="s">
        <v>72</v>
      </c>
      <c r="D581" s="193" t="s">
        <v>208</v>
      </c>
      <c r="E581" s="194" t="s">
        <v>7174</v>
      </c>
      <c r="F581" s="195" t="s">
        <v>7175</v>
      </c>
      <c r="G581" s="196" t="s">
        <v>220</v>
      </c>
      <c r="H581" s="197">
        <v>24</v>
      </c>
      <c r="I581" s="198"/>
      <c r="J581" s="199">
        <f>ROUND(I581*H581,2)</f>
        <v>0</v>
      </c>
      <c r="K581" s="195" t="s">
        <v>19</v>
      </c>
      <c r="L581" s="40"/>
      <c r="M581" s="200" t="s">
        <v>19</v>
      </c>
      <c r="N581" s="201" t="s">
        <v>43</v>
      </c>
      <c r="O581" s="65"/>
      <c r="P581" s="202">
        <f>O581*H581</f>
        <v>0</v>
      </c>
      <c r="Q581" s="202">
        <v>0</v>
      </c>
      <c r="R581" s="202">
        <f>Q581*H581</f>
        <v>0</v>
      </c>
      <c r="S581" s="202">
        <v>0</v>
      </c>
      <c r="T581" s="203">
        <f>S581*H581</f>
        <v>0</v>
      </c>
      <c r="U581" s="35"/>
      <c r="V581" s="35"/>
      <c r="W581" s="35"/>
      <c r="X581" s="35"/>
      <c r="Y581" s="35"/>
      <c r="Z581" s="35"/>
      <c r="AA581" s="35"/>
      <c r="AB581" s="35"/>
      <c r="AC581" s="35"/>
      <c r="AD581" s="35"/>
      <c r="AE581" s="35"/>
      <c r="AR581" s="204" t="s">
        <v>212</v>
      </c>
      <c r="AT581" s="204" t="s">
        <v>208</v>
      </c>
      <c r="AU581" s="204" t="s">
        <v>82</v>
      </c>
      <c r="AY581" s="18" t="s">
        <v>206</v>
      </c>
      <c r="BE581" s="205">
        <f>IF(N581="základní",J581,0)</f>
        <v>0</v>
      </c>
      <c r="BF581" s="205">
        <f>IF(N581="snížená",J581,0)</f>
        <v>0</v>
      </c>
      <c r="BG581" s="205">
        <f>IF(N581="zákl. přenesená",J581,0)</f>
        <v>0</v>
      </c>
      <c r="BH581" s="205">
        <f>IF(N581="sníž. přenesená",J581,0)</f>
        <v>0</v>
      </c>
      <c r="BI581" s="205">
        <f>IF(N581="nulová",J581,0)</f>
        <v>0</v>
      </c>
      <c r="BJ581" s="18" t="s">
        <v>80</v>
      </c>
      <c r="BK581" s="205">
        <f>ROUND(I581*H581,2)</f>
        <v>0</v>
      </c>
      <c r="BL581" s="18" t="s">
        <v>212</v>
      </c>
      <c r="BM581" s="204" t="s">
        <v>7778</v>
      </c>
    </row>
    <row r="582" spans="1:65" s="2" customFormat="1" ht="16.5" customHeight="1">
      <c r="A582" s="35"/>
      <c r="B582" s="36"/>
      <c r="C582" s="193" t="s">
        <v>72</v>
      </c>
      <c r="D582" s="193" t="s">
        <v>208</v>
      </c>
      <c r="E582" s="194" t="s">
        <v>7779</v>
      </c>
      <c r="F582" s="195" t="s">
        <v>7780</v>
      </c>
      <c r="G582" s="196" t="s">
        <v>220</v>
      </c>
      <c r="H582" s="197">
        <v>24</v>
      </c>
      <c r="I582" s="198"/>
      <c r="J582" s="199">
        <f>ROUND(I582*H582,2)</f>
        <v>0</v>
      </c>
      <c r="K582" s="195" t="s">
        <v>19</v>
      </c>
      <c r="L582" s="40"/>
      <c r="M582" s="200" t="s">
        <v>19</v>
      </c>
      <c r="N582" s="201" t="s">
        <v>43</v>
      </c>
      <c r="O582" s="65"/>
      <c r="P582" s="202">
        <f>O582*H582</f>
        <v>0</v>
      </c>
      <c r="Q582" s="202">
        <v>0</v>
      </c>
      <c r="R582" s="202">
        <f>Q582*H582</f>
        <v>0</v>
      </c>
      <c r="S582" s="202">
        <v>0</v>
      </c>
      <c r="T582" s="203">
        <f>S582*H582</f>
        <v>0</v>
      </c>
      <c r="U582" s="35"/>
      <c r="V582" s="35"/>
      <c r="W582" s="35"/>
      <c r="X582" s="35"/>
      <c r="Y582" s="35"/>
      <c r="Z582" s="35"/>
      <c r="AA582" s="35"/>
      <c r="AB582" s="35"/>
      <c r="AC582" s="35"/>
      <c r="AD582" s="35"/>
      <c r="AE582" s="35"/>
      <c r="AR582" s="204" t="s">
        <v>212</v>
      </c>
      <c r="AT582" s="204" t="s">
        <v>208</v>
      </c>
      <c r="AU582" s="204" t="s">
        <v>82</v>
      </c>
      <c r="AY582" s="18" t="s">
        <v>206</v>
      </c>
      <c r="BE582" s="205">
        <f>IF(N582="základní",J582,0)</f>
        <v>0</v>
      </c>
      <c r="BF582" s="205">
        <f>IF(N582="snížená",J582,0)</f>
        <v>0</v>
      </c>
      <c r="BG582" s="205">
        <f>IF(N582="zákl. přenesená",J582,0)</f>
        <v>0</v>
      </c>
      <c r="BH582" s="205">
        <f>IF(N582="sníž. přenesená",J582,0)</f>
        <v>0</v>
      </c>
      <c r="BI582" s="205">
        <f>IF(N582="nulová",J582,0)</f>
        <v>0</v>
      </c>
      <c r="BJ582" s="18" t="s">
        <v>80</v>
      </c>
      <c r="BK582" s="205">
        <f>ROUND(I582*H582,2)</f>
        <v>0</v>
      </c>
      <c r="BL582" s="18" t="s">
        <v>212</v>
      </c>
      <c r="BM582" s="204" t="s">
        <v>7781</v>
      </c>
    </row>
    <row r="583" spans="1:65" s="2" customFormat="1" ht="16.5" customHeight="1">
      <c r="A583" s="35"/>
      <c r="B583" s="36"/>
      <c r="C583" s="193" t="s">
        <v>72</v>
      </c>
      <c r="D583" s="193" t="s">
        <v>208</v>
      </c>
      <c r="E583" s="194" t="s">
        <v>7782</v>
      </c>
      <c r="F583" s="195" t="s">
        <v>7783</v>
      </c>
      <c r="G583" s="196" t="s">
        <v>220</v>
      </c>
      <c r="H583" s="197">
        <v>24</v>
      </c>
      <c r="I583" s="198"/>
      <c r="J583" s="199">
        <f>ROUND(I583*H583,2)</f>
        <v>0</v>
      </c>
      <c r="K583" s="195" t="s">
        <v>19</v>
      </c>
      <c r="L583" s="40"/>
      <c r="M583" s="200" t="s">
        <v>19</v>
      </c>
      <c r="N583" s="201" t="s">
        <v>43</v>
      </c>
      <c r="O583" s="65"/>
      <c r="P583" s="202">
        <f>O583*H583</f>
        <v>0</v>
      </c>
      <c r="Q583" s="202">
        <v>0</v>
      </c>
      <c r="R583" s="202">
        <f>Q583*H583</f>
        <v>0</v>
      </c>
      <c r="S583" s="202">
        <v>0</v>
      </c>
      <c r="T583" s="203">
        <f>S583*H583</f>
        <v>0</v>
      </c>
      <c r="U583" s="35"/>
      <c r="V583" s="35"/>
      <c r="W583" s="35"/>
      <c r="X583" s="35"/>
      <c r="Y583" s="35"/>
      <c r="Z583" s="35"/>
      <c r="AA583" s="35"/>
      <c r="AB583" s="35"/>
      <c r="AC583" s="35"/>
      <c r="AD583" s="35"/>
      <c r="AE583" s="35"/>
      <c r="AR583" s="204" t="s">
        <v>212</v>
      </c>
      <c r="AT583" s="204" t="s">
        <v>208</v>
      </c>
      <c r="AU583" s="204" t="s">
        <v>82</v>
      </c>
      <c r="AY583" s="18" t="s">
        <v>206</v>
      </c>
      <c r="BE583" s="205">
        <f>IF(N583="základní",J583,0)</f>
        <v>0</v>
      </c>
      <c r="BF583" s="205">
        <f>IF(N583="snížená",J583,0)</f>
        <v>0</v>
      </c>
      <c r="BG583" s="205">
        <f>IF(N583="zákl. přenesená",J583,0)</f>
        <v>0</v>
      </c>
      <c r="BH583" s="205">
        <f>IF(N583="sníž. přenesená",J583,0)</f>
        <v>0</v>
      </c>
      <c r="BI583" s="205">
        <f>IF(N583="nulová",J583,0)</f>
        <v>0</v>
      </c>
      <c r="BJ583" s="18" t="s">
        <v>80</v>
      </c>
      <c r="BK583" s="205">
        <f>ROUND(I583*H583,2)</f>
        <v>0</v>
      </c>
      <c r="BL583" s="18" t="s">
        <v>212</v>
      </c>
      <c r="BM583" s="204" t="s">
        <v>7784</v>
      </c>
    </row>
    <row r="584" spans="1:65" s="2" customFormat="1" ht="16.5" customHeight="1">
      <c r="A584" s="35"/>
      <c r="B584" s="36"/>
      <c r="C584" s="193" t="s">
        <v>72</v>
      </c>
      <c r="D584" s="193" t="s">
        <v>208</v>
      </c>
      <c r="E584" s="194" t="s">
        <v>7403</v>
      </c>
      <c r="F584" s="195" t="s">
        <v>7181</v>
      </c>
      <c r="G584" s="196" t="s">
        <v>862</v>
      </c>
      <c r="H584" s="197">
        <v>80</v>
      </c>
      <c r="I584" s="198"/>
      <c r="J584" s="199">
        <f>ROUND(I584*H584,2)</f>
        <v>0</v>
      </c>
      <c r="K584" s="195" t="s">
        <v>19</v>
      </c>
      <c r="L584" s="40"/>
      <c r="M584" s="200" t="s">
        <v>19</v>
      </c>
      <c r="N584" s="201" t="s">
        <v>43</v>
      </c>
      <c r="O584" s="65"/>
      <c r="P584" s="202">
        <f>O584*H584</f>
        <v>0</v>
      </c>
      <c r="Q584" s="202">
        <v>0</v>
      </c>
      <c r="R584" s="202">
        <f>Q584*H584</f>
        <v>0</v>
      </c>
      <c r="S584" s="202">
        <v>0</v>
      </c>
      <c r="T584" s="203">
        <f>S584*H584</f>
        <v>0</v>
      </c>
      <c r="U584" s="35"/>
      <c r="V584" s="35"/>
      <c r="W584" s="35"/>
      <c r="X584" s="35"/>
      <c r="Y584" s="35"/>
      <c r="Z584" s="35"/>
      <c r="AA584" s="35"/>
      <c r="AB584" s="35"/>
      <c r="AC584" s="35"/>
      <c r="AD584" s="35"/>
      <c r="AE584" s="35"/>
      <c r="AR584" s="204" t="s">
        <v>212</v>
      </c>
      <c r="AT584" s="204" t="s">
        <v>208</v>
      </c>
      <c r="AU584" s="204" t="s">
        <v>82</v>
      </c>
      <c r="AY584" s="18" t="s">
        <v>206</v>
      </c>
      <c r="BE584" s="205">
        <f>IF(N584="základní",J584,0)</f>
        <v>0</v>
      </c>
      <c r="BF584" s="205">
        <f>IF(N584="snížená",J584,0)</f>
        <v>0</v>
      </c>
      <c r="BG584" s="205">
        <f>IF(N584="zákl. přenesená",J584,0)</f>
        <v>0</v>
      </c>
      <c r="BH584" s="205">
        <f>IF(N584="sníž. přenesená",J584,0)</f>
        <v>0</v>
      </c>
      <c r="BI584" s="205">
        <f>IF(N584="nulová",J584,0)</f>
        <v>0</v>
      </c>
      <c r="BJ584" s="18" t="s">
        <v>80</v>
      </c>
      <c r="BK584" s="205">
        <f>ROUND(I584*H584,2)</f>
        <v>0</v>
      </c>
      <c r="BL584" s="18" t="s">
        <v>212</v>
      </c>
      <c r="BM584" s="204" t="s">
        <v>7785</v>
      </c>
    </row>
    <row r="585" spans="1:65" s="2" customFormat="1" ht="16.5" customHeight="1">
      <c r="A585" s="35"/>
      <c r="B585" s="36"/>
      <c r="C585" s="193" t="s">
        <v>72</v>
      </c>
      <c r="D585" s="193" t="s">
        <v>208</v>
      </c>
      <c r="E585" s="194" t="s">
        <v>7182</v>
      </c>
      <c r="F585" s="195" t="s">
        <v>7183</v>
      </c>
      <c r="G585" s="196" t="s">
        <v>862</v>
      </c>
      <c r="H585" s="197">
        <v>80</v>
      </c>
      <c r="I585" s="198"/>
      <c r="J585" s="199">
        <f>ROUND(I585*H585,2)</f>
        <v>0</v>
      </c>
      <c r="K585" s="195" t="s">
        <v>19</v>
      </c>
      <c r="L585" s="40"/>
      <c r="M585" s="200" t="s">
        <v>19</v>
      </c>
      <c r="N585" s="201" t="s">
        <v>43</v>
      </c>
      <c r="O585" s="65"/>
      <c r="P585" s="202">
        <f>O585*H585</f>
        <v>0</v>
      </c>
      <c r="Q585" s="202">
        <v>0</v>
      </c>
      <c r="R585" s="202">
        <f>Q585*H585</f>
        <v>0</v>
      </c>
      <c r="S585" s="202">
        <v>0</v>
      </c>
      <c r="T585" s="203">
        <f>S585*H585</f>
        <v>0</v>
      </c>
      <c r="U585" s="35"/>
      <c r="V585" s="35"/>
      <c r="W585" s="35"/>
      <c r="X585" s="35"/>
      <c r="Y585" s="35"/>
      <c r="Z585" s="35"/>
      <c r="AA585" s="35"/>
      <c r="AB585" s="35"/>
      <c r="AC585" s="35"/>
      <c r="AD585" s="35"/>
      <c r="AE585" s="35"/>
      <c r="AR585" s="204" t="s">
        <v>212</v>
      </c>
      <c r="AT585" s="204" t="s">
        <v>208</v>
      </c>
      <c r="AU585" s="204" t="s">
        <v>82</v>
      </c>
      <c r="AY585" s="18" t="s">
        <v>206</v>
      </c>
      <c r="BE585" s="205">
        <f>IF(N585="základní",J585,0)</f>
        <v>0</v>
      </c>
      <c r="BF585" s="205">
        <f>IF(N585="snížená",J585,0)</f>
        <v>0</v>
      </c>
      <c r="BG585" s="205">
        <f>IF(N585="zákl. přenesená",J585,0)</f>
        <v>0</v>
      </c>
      <c r="BH585" s="205">
        <f>IF(N585="sníž. přenesená",J585,0)</f>
        <v>0</v>
      </c>
      <c r="BI585" s="205">
        <f>IF(N585="nulová",J585,0)</f>
        <v>0</v>
      </c>
      <c r="BJ585" s="18" t="s">
        <v>80</v>
      </c>
      <c r="BK585" s="205">
        <f>ROUND(I585*H585,2)</f>
        <v>0</v>
      </c>
      <c r="BL585" s="18" t="s">
        <v>212</v>
      </c>
      <c r="BM585" s="204" t="s">
        <v>7786</v>
      </c>
    </row>
    <row r="586" spans="1:65" s="12" customFormat="1" ht="22.9" customHeight="1">
      <c r="B586" s="177"/>
      <c r="C586" s="178"/>
      <c r="D586" s="179" t="s">
        <v>71</v>
      </c>
      <c r="E586" s="191" t="s">
        <v>7787</v>
      </c>
      <c r="F586" s="191" t="s">
        <v>7788</v>
      </c>
      <c r="G586" s="178"/>
      <c r="H586" s="178"/>
      <c r="I586" s="181"/>
      <c r="J586" s="192">
        <f>BK586</f>
        <v>0</v>
      </c>
      <c r="K586" s="178"/>
      <c r="L586" s="183"/>
      <c r="M586" s="184"/>
      <c r="N586" s="185"/>
      <c r="O586" s="185"/>
      <c r="P586" s="186">
        <f>SUM(P587:P609)</f>
        <v>0</v>
      </c>
      <c r="Q586" s="185"/>
      <c r="R586" s="186">
        <f>SUM(R587:R609)</f>
        <v>0</v>
      </c>
      <c r="S586" s="185"/>
      <c r="T586" s="187">
        <f>SUM(T587:T609)</f>
        <v>0</v>
      </c>
      <c r="AR586" s="188" t="s">
        <v>80</v>
      </c>
      <c r="AT586" s="189" t="s">
        <v>71</v>
      </c>
      <c r="AU586" s="189" t="s">
        <v>80</v>
      </c>
      <c r="AY586" s="188" t="s">
        <v>206</v>
      </c>
      <c r="BK586" s="190">
        <f>SUM(BK587:BK609)</f>
        <v>0</v>
      </c>
    </row>
    <row r="587" spans="1:65" s="2" customFormat="1" ht="16.5" customHeight="1">
      <c r="A587" s="35"/>
      <c r="B587" s="36"/>
      <c r="C587" s="193" t="s">
        <v>72</v>
      </c>
      <c r="D587" s="193" t="s">
        <v>208</v>
      </c>
      <c r="E587" s="194" t="s">
        <v>7789</v>
      </c>
      <c r="F587" s="195" t="s">
        <v>7790</v>
      </c>
      <c r="G587" s="196" t="s">
        <v>862</v>
      </c>
      <c r="H587" s="197">
        <v>5</v>
      </c>
      <c r="I587" s="198"/>
      <c r="J587" s="199">
        <f t="shared" ref="J587:J601" si="250">ROUND(I587*H587,2)</f>
        <v>0</v>
      </c>
      <c r="K587" s="195" t="s">
        <v>19</v>
      </c>
      <c r="L587" s="40"/>
      <c r="M587" s="200" t="s">
        <v>19</v>
      </c>
      <c r="N587" s="201" t="s">
        <v>43</v>
      </c>
      <c r="O587" s="65"/>
      <c r="P587" s="202">
        <f t="shared" ref="P587:P601" si="251">O587*H587</f>
        <v>0</v>
      </c>
      <c r="Q587" s="202">
        <v>0</v>
      </c>
      <c r="R587" s="202">
        <f t="shared" ref="R587:R601" si="252">Q587*H587</f>
        <v>0</v>
      </c>
      <c r="S587" s="202">
        <v>0</v>
      </c>
      <c r="T587" s="203">
        <f t="shared" ref="T587:T601" si="253">S587*H587</f>
        <v>0</v>
      </c>
      <c r="U587" s="35"/>
      <c r="V587" s="35"/>
      <c r="W587" s="35"/>
      <c r="X587" s="35"/>
      <c r="Y587" s="35"/>
      <c r="Z587" s="35"/>
      <c r="AA587" s="35"/>
      <c r="AB587" s="35"/>
      <c r="AC587" s="35"/>
      <c r="AD587" s="35"/>
      <c r="AE587" s="35"/>
      <c r="AR587" s="204" t="s">
        <v>212</v>
      </c>
      <c r="AT587" s="204" t="s">
        <v>208</v>
      </c>
      <c r="AU587" s="204" t="s">
        <v>82</v>
      </c>
      <c r="AY587" s="18" t="s">
        <v>206</v>
      </c>
      <c r="BE587" s="205">
        <f t="shared" ref="BE587:BE601" si="254">IF(N587="základní",J587,0)</f>
        <v>0</v>
      </c>
      <c r="BF587" s="205">
        <f t="shared" ref="BF587:BF601" si="255">IF(N587="snížená",J587,0)</f>
        <v>0</v>
      </c>
      <c r="BG587" s="205">
        <f t="shared" ref="BG587:BG601" si="256">IF(N587="zákl. přenesená",J587,0)</f>
        <v>0</v>
      </c>
      <c r="BH587" s="205">
        <f t="shared" ref="BH587:BH601" si="257">IF(N587="sníž. přenesená",J587,0)</f>
        <v>0</v>
      </c>
      <c r="BI587" s="205">
        <f t="shared" ref="BI587:BI601" si="258">IF(N587="nulová",J587,0)</f>
        <v>0</v>
      </c>
      <c r="BJ587" s="18" t="s">
        <v>80</v>
      </c>
      <c r="BK587" s="205">
        <f t="shared" ref="BK587:BK601" si="259">ROUND(I587*H587,2)</f>
        <v>0</v>
      </c>
      <c r="BL587" s="18" t="s">
        <v>212</v>
      </c>
      <c r="BM587" s="204" t="s">
        <v>7791</v>
      </c>
    </row>
    <row r="588" spans="1:65" s="2" customFormat="1" ht="16.5" customHeight="1">
      <c r="A588" s="35"/>
      <c r="B588" s="36"/>
      <c r="C588" s="193" t="s">
        <v>72</v>
      </c>
      <c r="D588" s="193" t="s">
        <v>208</v>
      </c>
      <c r="E588" s="194" t="s">
        <v>7792</v>
      </c>
      <c r="F588" s="195" t="s">
        <v>7793</v>
      </c>
      <c r="G588" s="196" t="s">
        <v>862</v>
      </c>
      <c r="H588" s="197">
        <v>5</v>
      </c>
      <c r="I588" s="198"/>
      <c r="J588" s="199">
        <f t="shared" si="250"/>
        <v>0</v>
      </c>
      <c r="K588" s="195" t="s">
        <v>19</v>
      </c>
      <c r="L588" s="40"/>
      <c r="M588" s="200" t="s">
        <v>19</v>
      </c>
      <c r="N588" s="201" t="s">
        <v>43</v>
      </c>
      <c r="O588" s="65"/>
      <c r="P588" s="202">
        <f t="shared" si="251"/>
        <v>0</v>
      </c>
      <c r="Q588" s="202">
        <v>0</v>
      </c>
      <c r="R588" s="202">
        <f t="shared" si="252"/>
        <v>0</v>
      </c>
      <c r="S588" s="202">
        <v>0</v>
      </c>
      <c r="T588" s="203">
        <f t="shared" si="253"/>
        <v>0</v>
      </c>
      <c r="U588" s="35"/>
      <c r="V588" s="35"/>
      <c r="W588" s="35"/>
      <c r="X588" s="35"/>
      <c r="Y588" s="35"/>
      <c r="Z588" s="35"/>
      <c r="AA588" s="35"/>
      <c r="AB588" s="35"/>
      <c r="AC588" s="35"/>
      <c r="AD588" s="35"/>
      <c r="AE588" s="35"/>
      <c r="AR588" s="204" t="s">
        <v>212</v>
      </c>
      <c r="AT588" s="204" t="s">
        <v>208</v>
      </c>
      <c r="AU588" s="204" t="s">
        <v>82</v>
      </c>
      <c r="AY588" s="18" t="s">
        <v>206</v>
      </c>
      <c r="BE588" s="205">
        <f t="shared" si="254"/>
        <v>0</v>
      </c>
      <c r="BF588" s="205">
        <f t="shared" si="255"/>
        <v>0</v>
      </c>
      <c r="BG588" s="205">
        <f t="shared" si="256"/>
        <v>0</v>
      </c>
      <c r="BH588" s="205">
        <f t="shared" si="257"/>
        <v>0</v>
      </c>
      <c r="BI588" s="205">
        <f t="shared" si="258"/>
        <v>0</v>
      </c>
      <c r="BJ588" s="18" t="s">
        <v>80</v>
      </c>
      <c r="BK588" s="205">
        <f t="shared" si="259"/>
        <v>0</v>
      </c>
      <c r="BL588" s="18" t="s">
        <v>212</v>
      </c>
      <c r="BM588" s="204" t="s">
        <v>7794</v>
      </c>
    </row>
    <row r="589" spans="1:65" s="2" customFormat="1" ht="16.5" customHeight="1">
      <c r="A589" s="35"/>
      <c r="B589" s="36"/>
      <c r="C589" s="193" t="s">
        <v>72</v>
      </c>
      <c r="D589" s="193" t="s">
        <v>208</v>
      </c>
      <c r="E589" s="194" t="s">
        <v>7795</v>
      </c>
      <c r="F589" s="195" t="s">
        <v>7796</v>
      </c>
      <c r="G589" s="196" t="s">
        <v>862</v>
      </c>
      <c r="H589" s="197">
        <v>5</v>
      </c>
      <c r="I589" s="198"/>
      <c r="J589" s="199">
        <f t="shared" si="250"/>
        <v>0</v>
      </c>
      <c r="K589" s="195" t="s">
        <v>19</v>
      </c>
      <c r="L589" s="40"/>
      <c r="M589" s="200" t="s">
        <v>19</v>
      </c>
      <c r="N589" s="201" t="s">
        <v>43</v>
      </c>
      <c r="O589" s="65"/>
      <c r="P589" s="202">
        <f t="shared" si="251"/>
        <v>0</v>
      </c>
      <c r="Q589" s="202">
        <v>0</v>
      </c>
      <c r="R589" s="202">
        <f t="shared" si="252"/>
        <v>0</v>
      </c>
      <c r="S589" s="202">
        <v>0</v>
      </c>
      <c r="T589" s="203">
        <f t="shared" si="253"/>
        <v>0</v>
      </c>
      <c r="U589" s="35"/>
      <c r="V589" s="35"/>
      <c r="W589" s="35"/>
      <c r="X589" s="35"/>
      <c r="Y589" s="35"/>
      <c r="Z589" s="35"/>
      <c r="AA589" s="35"/>
      <c r="AB589" s="35"/>
      <c r="AC589" s="35"/>
      <c r="AD589" s="35"/>
      <c r="AE589" s="35"/>
      <c r="AR589" s="204" t="s">
        <v>212</v>
      </c>
      <c r="AT589" s="204" t="s">
        <v>208</v>
      </c>
      <c r="AU589" s="204" t="s">
        <v>82</v>
      </c>
      <c r="AY589" s="18" t="s">
        <v>206</v>
      </c>
      <c r="BE589" s="205">
        <f t="shared" si="254"/>
        <v>0</v>
      </c>
      <c r="BF589" s="205">
        <f t="shared" si="255"/>
        <v>0</v>
      </c>
      <c r="BG589" s="205">
        <f t="shared" si="256"/>
        <v>0</v>
      </c>
      <c r="BH589" s="205">
        <f t="shared" si="257"/>
        <v>0</v>
      </c>
      <c r="BI589" s="205">
        <f t="shared" si="258"/>
        <v>0</v>
      </c>
      <c r="BJ589" s="18" t="s">
        <v>80</v>
      </c>
      <c r="BK589" s="205">
        <f t="shared" si="259"/>
        <v>0</v>
      </c>
      <c r="BL589" s="18" t="s">
        <v>212</v>
      </c>
      <c r="BM589" s="204" t="s">
        <v>7797</v>
      </c>
    </row>
    <row r="590" spans="1:65" s="2" customFormat="1" ht="16.5" customHeight="1">
      <c r="A590" s="35"/>
      <c r="B590" s="36"/>
      <c r="C590" s="193" t="s">
        <v>72</v>
      </c>
      <c r="D590" s="193" t="s">
        <v>208</v>
      </c>
      <c r="E590" s="194" t="s">
        <v>7798</v>
      </c>
      <c r="F590" s="195" t="s">
        <v>7799</v>
      </c>
      <c r="G590" s="196" t="s">
        <v>862</v>
      </c>
      <c r="H590" s="197">
        <v>15</v>
      </c>
      <c r="I590" s="198"/>
      <c r="J590" s="199">
        <f t="shared" si="250"/>
        <v>0</v>
      </c>
      <c r="K590" s="195" t="s">
        <v>19</v>
      </c>
      <c r="L590" s="40"/>
      <c r="M590" s="200" t="s">
        <v>19</v>
      </c>
      <c r="N590" s="201" t="s">
        <v>43</v>
      </c>
      <c r="O590" s="65"/>
      <c r="P590" s="202">
        <f t="shared" si="251"/>
        <v>0</v>
      </c>
      <c r="Q590" s="202">
        <v>0</v>
      </c>
      <c r="R590" s="202">
        <f t="shared" si="252"/>
        <v>0</v>
      </c>
      <c r="S590" s="202">
        <v>0</v>
      </c>
      <c r="T590" s="203">
        <f t="shared" si="253"/>
        <v>0</v>
      </c>
      <c r="U590" s="35"/>
      <c r="V590" s="35"/>
      <c r="W590" s="35"/>
      <c r="X590" s="35"/>
      <c r="Y590" s="35"/>
      <c r="Z590" s="35"/>
      <c r="AA590" s="35"/>
      <c r="AB590" s="35"/>
      <c r="AC590" s="35"/>
      <c r="AD590" s="35"/>
      <c r="AE590" s="35"/>
      <c r="AR590" s="204" t="s">
        <v>212</v>
      </c>
      <c r="AT590" s="204" t="s">
        <v>208</v>
      </c>
      <c r="AU590" s="204" t="s">
        <v>82</v>
      </c>
      <c r="AY590" s="18" t="s">
        <v>206</v>
      </c>
      <c r="BE590" s="205">
        <f t="shared" si="254"/>
        <v>0</v>
      </c>
      <c r="BF590" s="205">
        <f t="shared" si="255"/>
        <v>0</v>
      </c>
      <c r="BG590" s="205">
        <f t="shared" si="256"/>
        <v>0</v>
      </c>
      <c r="BH590" s="205">
        <f t="shared" si="257"/>
        <v>0</v>
      </c>
      <c r="BI590" s="205">
        <f t="shared" si="258"/>
        <v>0</v>
      </c>
      <c r="BJ590" s="18" t="s">
        <v>80</v>
      </c>
      <c r="BK590" s="205">
        <f t="shared" si="259"/>
        <v>0</v>
      </c>
      <c r="BL590" s="18" t="s">
        <v>212</v>
      </c>
      <c r="BM590" s="204" t="s">
        <v>7800</v>
      </c>
    </row>
    <row r="591" spans="1:65" s="2" customFormat="1" ht="16.5" customHeight="1">
      <c r="A591" s="35"/>
      <c r="B591" s="36"/>
      <c r="C591" s="193" t="s">
        <v>72</v>
      </c>
      <c r="D591" s="193" t="s">
        <v>208</v>
      </c>
      <c r="E591" s="194" t="s">
        <v>7801</v>
      </c>
      <c r="F591" s="195" t="s">
        <v>7802</v>
      </c>
      <c r="G591" s="196" t="s">
        <v>862</v>
      </c>
      <c r="H591" s="197">
        <v>2</v>
      </c>
      <c r="I591" s="198"/>
      <c r="J591" s="199">
        <f t="shared" si="250"/>
        <v>0</v>
      </c>
      <c r="K591" s="195" t="s">
        <v>19</v>
      </c>
      <c r="L591" s="40"/>
      <c r="M591" s="200" t="s">
        <v>19</v>
      </c>
      <c r="N591" s="201" t="s">
        <v>43</v>
      </c>
      <c r="O591" s="65"/>
      <c r="P591" s="202">
        <f t="shared" si="251"/>
        <v>0</v>
      </c>
      <c r="Q591" s="202">
        <v>0</v>
      </c>
      <c r="R591" s="202">
        <f t="shared" si="252"/>
        <v>0</v>
      </c>
      <c r="S591" s="202">
        <v>0</v>
      </c>
      <c r="T591" s="203">
        <f t="shared" si="253"/>
        <v>0</v>
      </c>
      <c r="U591" s="35"/>
      <c r="V591" s="35"/>
      <c r="W591" s="35"/>
      <c r="X591" s="35"/>
      <c r="Y591" s="35"/>
      <c r="Z591" s="35"/>
      <c r="AA591" s="35"/>
      <c r="AB591" s="35"/>
      <c r="AC591" s="35"/>
      <c r="AD591" s="35"/>
      <c r="AE591" s="35"/>
      <c r="AR591" s="204" t="s">
        <v>212</v>
      </c>
      <c r="AT591" s="204" t="s">
        <v>208</v>
      </c>
      <c r="AU591" s="204" t="s">
        <v>82</v>
      </c>
      <c r="AY591" s="18" t="s">
        <v>206</v>
      </c>
      <c r="BE591" s="205">
        <f t="shared" si="254"/>
        <v>0</v>
      </c>
      <c r="BF591" s="205">
        <f t="shared" si="255"/>
        <v>0</v>
      </c>
      <c r="BG591" s="205">
        <f t="shared" si="256"/>
        <v>0</v>
      </c>
      <c r="BH591" s="205">
        <f t="shared" si="257"/>
        <v>0</v>
      </c>
      <c r="BI591" s="205">
        <f t="shared" si="258"/>
        <v>0</v>
      </c>
      <c r="BJ591" s="18" t="s">
        <v>80</v>
      </c>
      <c r="BK591" s="205">
        <f t="shared" si="259"/>
        <v>0</v>
      </c>
      <c r="BL591" s="18" t="s">
        <v>212</v>
      </c>
      <c r="BM591" s="204" t="s">
        <v>7803</v>
      </c>
    </row>
    <row r="592" spans="1:65" s="2" customFormat="1" ht="16.5" customHeight="1">
      <c r="A592" s="35"/>
      <c r="B592" s="36"/>
      <c r="C592" s="193" t="s">
        <v>72</v>
      </c>
      <c r="D592" s="193" t="s">
        <v>208</v>
      </c>
      <c r="E592" s="194" t="s">
        <v>7804</v>
      </c>
      <c r="F592" s="195" t="s">
        <v>7805</v>
      </c>
      <c r="G592" s="196" t="s">
        <v>862</v>
      </c>
      <c r="H592" s="197">
        <v>1</v>
      </c>
      <c r="I592" s="198"/>
      <c r="J592" s="199">
        <f t="shared" si="250"/>
        <v>0</v>
      </c>
      <c r="K592" s="195" t="s">
        <v>19</v>
      </c>
      <c r="L592" s="40"/>
      <c r="M592" s="200" t="s">
        <v>19</v>
      </c>
      <c r="N592" s="201" t="s">
        <v>43</v>
      </c>
      <c r="O592" s="65"/>
      <c r="P592" s="202">
        <f t="shared" si="251"/>
        <v>0</v>
      </c>
      <c r="Q592" s="202">
        <v>0</v>
      </c>
      <c r="R592" s="202">
        <f t="shared" si="252"/>
        <v>0</v>
      </c>
      <c r="S592" s="202">
        <v>0</v>
      </c>
      <c r="T592" s="203">
        <f t="shared" si="253"/>
        <v>0</v>
      </c>
      <c r="U592" s="35"/>
      <c r="V592" s="35"/>
      <c r="W592" s="35"/>
      <c r="X592" s="35"/>
      <c r="Y592" s="35"/>
      <c r="Z592" s="35"/>
      <c r="AA592" s="35"/>
      <c r="AB592" s="35"/>
      <c r="AC592" s="35"/>
      <c r="AD592" s="35"/>
      <c r="AE592" s="35"/>
      <c r="AR592" s="204" t="s">
        <v>212</v>
      </c>
      <c r="AT592" s="204" t="s">
        <v>208</v>
      </c>
      <c r="AU592" s="204" t="s">
        <v>82</v>
      </c>
      <c r="AY592" s="18" t="s">
        <v>206</v>
      </c>
      <c r="BE592" s="205">
        <f t="shared" si="254"/>
        <v>0</v>
      </c>
      <c r="BF592" s="205">
        <f t="shared" si="255"/>
        <v>0</v>
      </c>
      <c r="BG592" s="205">
        <f t="shared" si="256"/>
        <v>0</v>
      </c>
      <c r="BH592" s="205">
        <f t="shared" si="257"/>
        <v>0</v>
      </c>
      <c r="BI592" s="205">
        <f t="shared" si="258"/>
        <v>0</v>
      </c>
      <c r="BJ592" s="18" t="s">
        <v>80</v>
      </c>
      <c r="BK592" s="205">
        <f t="shared" si="259"/>
        <v>0</v>
      </c>
      <c r="BL592" s="18" t="s">
        <v>212</v>
      </c>
      <c r="BM592" s="204" t="s">
        <v>7806</v>
      </c>
    </row>
    <row r="593" spans="1:65" s="2" customFormat="1" ht="16.5" customHeight="1">
      <c r="A593" s="35"/>
      <c r="B593" s="36"/>
      <c r="C593" s="193" t="s">
        <v>72</v>
      </c>
      <c r="D593" s="193" t="s">
        <v>208</v>
      </c>
      <c r="E593" s="194" t="s">
        <v>7807</v>
      </c>
      <c r="F593" s="195" t="s">
        <v>7808</v>
      </c>
      <c r="G593" s="196" t="s">
        <v>862</v>
      </c>
      <c r="H593" s="197">
        <v>1</v>
      </c>
      <c r="I593" s="198"/>
      <c r="J593" s="199">
        <f t="shared" si="250"/>
        <v>0</v>
      </c>
      <c r="K593" s="195" t="s">
        <v>19</v>
      </c>
      <c r="L593" s="40"/>
      <c r="M593" s="200" t="s">
        <v>19</v>
      </c>
      <c r="N593" s="201" t="s">
        <v>43</v>
      </c>
      <c r="O593" s="65"/>
      <c r="P593" s="202">
        <f t="shared" si="251"/>
        <v>0</v>
      </c>
      <c r="Q593" s="202">
        <v>0</v>
      </c>
      <c r="R593" s="202">
        <f t="shared" si="252"/>
        <v>0</v>
      </c>
      <c r="S593" s="202">
        <v>0</v>
      </c>
      <c r="T593" s="203">
        <f t="shared" si="253"/>
        <v>0</v>
      </c>
      <c r="U593" s="35"/>
      <c r="V593" s="35"/>
      <c r="W593" s="35"/>
      <c r="X593" s="35"/>
      <c r="Y593" s="35"/>
      <c r="Z593" s="35"/>
      <c r="AA593" s="35"/>
      <c r="AB593" s="35"/>
      <c r="AC593" s="35"/>
      <c r="AD593" s="35"/>
      <c r="AE593" s="35"/>
      <c r="AR593" s="204" t="s">
        <v>212</v>
      </c>
      <c r="AT593" s="204" t="s">
        <v>208</v>
      </c>
      <c r="AU593" s="204" t="s">
        <v>82</v>
      </c>
      <c r="AY593" s="18" t="s">
        <v>206</v>
      </c>
      <c r="BE593" s="205">
        <f t="shared" si="254"/>
        <v>0</v>
      </c>
      <c r="BF593" s="205">
        <f t="shared" si="255"/>
        <v>0</v>
      </c>
      <c r="BG593" s="205">
        <f t="shared" si="256"/>
        <v>0</v>
      </c>
      <c r="BH593" s="205">
        <f t="shared" si="257"/>
        <v>0</v>
      </c>
      <c r="BI593" s="205">
        <f t="shared" si="258"/>
        <v>0</v>
      </c>
      <c r="BJ593" s="18" t="s">
        <v>80</v>
      </c>
      <c r="BK593" s="205">
        <f t="shared" si="259"/>
        <v>0</v>
      </c>
      <c r="BL593" s="18" t="s">
        <v>212</v>
      </c>
      <c r="BM593" s="204" t="s">
        <v>7809</v>
      </c>
    </row>
    <row r="594" spans="1:65" s="2" customFormat="1" ht="16.5" customHeight="1">
      <c r="A594" s="35"/>
      <c r="B594" s="36"/>
      <c r="C594" s="193" t="s">
        <v>72</v>
      </c>
      <c r="D594" s="193" t="s">
        <v>208</v>
      </c>
      <c r="E594" s="194" t="s">
        <v>7810</v>
      </c>
      <c r="F594" s="195" t="s">
        <v>7811</v>
      </c>
      <c r="G594" s="196" t="s">
        <v>862</v>
      </c>
      <c r="H594" s="197">
        <v>1</v>
      </c>
      <c r="I594" s="198"/>
      <c r="J594" s="199">
        <f t="shared" si="250"/>
        <v>0</v>
      </c>
      <c r="K594" s="195" t="s">
        <v>19</v>
      </c>
      <c r="L594" s="40"/>
      <c r="M594" s="200" t="s">
        <v>19</v>
      </c>
      <c r="N594" s="201" t="s">
        <v>43</v>
      </c>
      <c r="O594" s="65"/>
      <c r="P594" s="202">
        <f t="shared" si="251"/>
        <v>0</v>
      </c>
      <c r="Q594" s="202">
        <v>0</v>
      </c>
      <c r="R594" s="202">
        <f t="shared" si="252"/>
        <v>0</v>
      </c>
      <c r="S594" s="202">
        <v>0</v>
      </c>
      <c r="T594" s="203">
        <f t="shared" si="253"/>
        <v>0</v>
      </c>
      <c r="U594" s="35"/>
      <c r="V594" s="35"/>
      <c r="W594" s="35"/>
      <c r="X594" s="35"/>
      <c r="Y594" s="35"/>
      <c r="Z594" s="35"/>
      <c r="AA594" s="35"/>
      <c r="AB594" s="35"/>
      <c r="AC594" s="35"/>
      <c r="AD594" s="35"/>
      <c r="AE594" s="35"/>
      <c r="AR594" s="204" t="s">
        <v>212</v>
      </c>
      <c r="AT594" s="204" t="s">
        <v>208</v>
      </c>
      <c r="AU594" s="204" t="s">
        <v>82</v>
      </c>
      <c r="AY594" s="18" t="s">
        <v>206</v>
      </c>
      <c r="BE594" s="205">
        <f t="shared" si="254"/>
        <v>0</v>
      </c>
      <c r="BF594" s="205">
        <f t="shared" si="255"/>
        <v>0</v>
      </c>
      <c r="BG594" s="205">
        <f t="shared" si="256"/>
        <v>0</v>
      </c>
      <c r="BH594" s="205">
        <f t="shared" si="257"/>
        <v>0</v>
      </c>
      <c r="BI594" s="205">
        <f t="shared" si="258"/>
        <v>0</v>
      </c>
      <c r="BJ594" s="18" t="s">
        <v>80</v>
      </c>
      <c r="BK594" s="205">
        <f t="shared" si="259"/>
        <v>0</v>
      </c>
      <c r="BL594" s="18" t="s">
        <v>212</v>
      </c>
      <c r="BM594" s="204" t="s">
        <v>7812</v>
      </c>
    </row>
    <row r="595" spans="1:65" s="2" customFormat="1" ht="16.5" customHeight="1">
      <c r="A595" s="35"/>
      <c r="B595" s="36"/>
      <c r="C595" s="193" t="s">
        <v>72</v>
      </c>
      <c r="D595" s="193" t="s">
        <v>208</v>
      </c>
      <c r="E595" s="194" t="s">
        <v>7813</v>
      </c>
      <c r="F595" s="195" t="s">
        <v>7814</v>
      </c>
      <c r="G595" s="196" t="s">
        <v>862</v>
      </c>
      <c r="H595" s="197">
        <v>1</v>
      </c>
      <c r="I595" s="198"/>
      <c r="J595" s="199">
        <f t="shared" si="250"/>
        <v>0</v>
      </c>
      <c r="K595" s="195" t="s">
        <v>19</v>
      </c>
      <c r="L595" s="40"/>
      <c r="M595" s="200" t="s">
        <v>19</v>
      </c>
      <c r="N595" s="201" t="s">
        <v>43</v>
      </c>
      <c r="O595" s="65"/>
      <c r="P595" s="202">
        <f t="shared" si="251"/>
        <v>0</v>
      </c>
      <c r="Q595" s="202">
        <v>0</v>
      </c>
      <c r="R595" s="202">
        <f t="shared" si="252"/>
        <v>0</v>
      </c>
      <c r="S595" s="202">
        <v>0</v>
      </c>
      <c r="T595" s="203">
        <f t="shared" si="253"/>
        <v>0</v>
      </c>
      <c r="U595" s="35"/>
      <c r="V595" s="35"/>
      <c r="W595" s="35"/>
      <c r="X595" s="35"/>
      <c r="Y595" s="35"/>
      <c r="Z595" s="35"/>
      <c r="AA595" s="35"/>
      <c r="AB595" s="35"/>
      <c r="AC595" s="35"/>
      <c r="AD595" s="35"/>
      <c r="AE595" s="35"/>
      <c r="AR595" s="204" t="s">
        <v>212</v>
      </c>
      <c r="AT595" s="204" t="s">
        <v>208</v>
      </c>
      <c r="AU595" s="204" t="s">
        <v>82</v>
      </c>
      <c r="AY595" s="18" t="s">
        <v>206</v>
      </c>
      <c r="BE595" s="205">
        <f t="shared" si="254"/>
        <v>0</v>
      </c>
      <c r="BF595" s="205">
        <f t="shared" si="255"/>
        <v>0</v>
      </c>
      <c r="BG595" s="205">
        <f t="shared" si="256"/>
        <v>0</v>
      </c>
      <c r="BH595" s="205">
        <f t="shared" si="257"/>
        <v>0</v>
      </c>
      <c r="BI595" s="205">
        <f t="shared" si="258"/>
        <v>0</v>
      </c>
      <c r="BJ595" s="18" t="s">
        <v>80</v>
      </c>
      <c r="BK595" s="205">
        <f t="shared" si="259"/>
        <v>0</v>
      </c>
      <c r="BL595" s="18" t="s">
        <v>212</v>
      </c>
      <c r="BM595" s="204" t="s">
        <v>7815</v>
      </c>
    </row>
    <row r="596" spans="1:65" s="2" customFormat="1" ht="16.5" customHeight="1">
      <c r="A596" s="35"/>
      <c r="B596" s="36"/>
      <c r="C596" s="193" t="s">
        <v>72</v>
      </c>
      <c r="D596" s="193" t="s">
        <v>208</v>
      </c>
      <c r="E596" s="194" t="s">
        <v>7816</v>
      </c>
      <c r="F596" s="195" t="s">
        <v>7817</v>
      </c>
      <c r="G596" s="196" t="s">
        <v>862</v>
      </c>
      <c r="H596" s="197">
        <v>1</v>
      </c>
      <c r="I596" s="198"/>
      <c r="J596" s="199">
        <f t="shared" si="250"/>
        <v>0</v>
      </c>
      <c r="K596" s="195" t="s">
        <v>19</v>
      </c>
      <c r="L596" s="40"/>
      <c r="M596" s="200" t="s">
        <v>19</v>
      </c>
      <c r="N596" s="201" t="s">
        <v>43</v>
      </c>
      <c r="O596" s="65"/>
      <c r="P596" s="202">
        <f t="shared" si="251"/>
        <v>0</v>
      </c>
      <c r="Q596" s="202">
        <v>0</v>
      </c>
      <c r="R596" s="202">
        <f t="shared" si="252"/>
        <v>0</v>
      </c>
      <c r="S596" s="202">
        <v>0</v>
      </c>
      <c r="T596" s="203">
        <f t="shared" si="253"/>
        <v>0</v>
      </c>
      <c r="U596" s="35"/>
      <c r="V596" s="35"/>
      <c r="W596" s="35"/>
      <c r="X596" s="35"/>
      <c r="Y596" s="35"/>
      <c r="Z596" s="35"/>
      <c r="AA596" s="35"/>
      <c r="AB596" s="35"/>
      <c r="AC596" s="35"/>
      <c r="AD596" s="35"/>
      <c r="AE596" s="35"/>
      <c r="AR596" s="204" t="s">
        <v>212</v>
      </c>
      <c r="AT596" s="204" t="s">
        <v>208</v>
      </c>
      <c r="AU596" s="204" t="s">
        <v>82</v>
      </c>
      <c r="AY596" s="18" t="s">
        <v>206</v>
      </c>
      <c r="BE596" s="205">
        <f t="shared" si="254"/>
        <v>0</v>
      </c>
      <c r="BF596" s="205">
        <f t="shared" si="255"/>
        <v>0</v>
      </c>
      <c r="BG596" s="205">
        <f t="shared" si="256"/>
        <v>0</v>
      </c>
      <c r="BH596" s="205">
        <f t="shared" si="257"/>
        <v>0</v>
      </c>
      <c r="BI596" s="205">
        <f t="shared" si="258"/>
        <v>0</v>
      </c>
      <c r="BJ596" s="18" t="s">
        <v>80</v>
      </c>
      <c r="BK596" s="205">
        <f t="shared" si="259"/>
        <v>0</v>
      </c>
      <c r="BL596" s="18" t="s">
        <v>212</v>
      </c>
      <c r="BM596" s="204" t="s">
        <v>7818</v>
      </c>
    </row>
    <row r="597" spans="1:65" s="2" customFormat="1" ht="16.5" customHeight="1">
      <c r="A597" s="35"/>
      <c r="B597" s="36"/>
      <c r="C597" s="193" t="s">
        <v>72</v>
      </c>
      <c r="D597" s="193" t="s">
        <v>208</v>
      </c>
      <c r="E597" s="194" t="s">
        <v>7159</v>
      </c>
      <c r="F597" s="195" t="s">
        <v>7160</v>
      </c>
      <c r="G597" s="196" t="s">
        <v>862</v>
      </c>
      <c r="H597" s="197">
        <v>19</v>
      </c>
      <c r="I597" s="198"/>
      <c r="J597" s="199">
        <f t="shared" si="250"/>
        <v>0</v>
      </c>
      <c r="K597" s="195" t="s">
        <v>19</v>
      </c>
      <c r="L597" s="40"/>
      <c r="M597" s="200" t="s">
        <v>19</v>
      </c>
      <c r="N597" s="201" t="s">
        <v>43</v>
      </c>
      <c r="O597" s="65"/>
      <c r="P597" s="202">
        <f t="shared" si="251"/>
        <v>0</v>
      </c>
      <c r="Q597" s="202">
        <v>0</v>
      </c>
      <c r="R597" s="202">
        <f t="shared" si="252"/>
        <v>0</v>
      </c>
      <c r="S597" s="202">
        <v>0</v>
      </c>
      <c r="T597" s="203">
        <f t="shared" si="253"/>
        <v>0</v>
      </c>
      <c r="U597" s="35"/>
      <c r="V597" s="35"/>
      <c r="W597" s="35"/>
      <c r="X597" s="35"/>
      <c r="Y597" s="35"/>
      <c r="Z597" s="35"/>
      <c r="AA597" s="35"/>
      <c r="AB597" s="35"/>
      <c r="AC597" s="35"/>
      <c r="AD597" s="35"/>
      <c r="AE597" s="35"/>
      <c r="AR597" s="204" t="s">
        <v>212</v>
      </c>
      <c r="AT597" s="204" t="s">
        <v>208</v>
      </c>
      <c r="AU597" s="204" t="s">
        <v>82</v>
      </c>
      <c r="AY597" s="18" t="s">
        <v>206</v>
      </c>
      <c r="BE597" s="205">
        <f t="shared" si="254"/>
        <v>0</v>
      </c>
      <c r="BF597" s="205">
        <f t="shared" si="255"/>
        <v>0</v>
      </c>
      <c r="BG597" s="205">
        <f t="shared" si="256"/>
        <v>0</v>
      </c>
      <c r="BH597" s="205">
        <f t="shared" si="257"/>
        <v>0</v>
      </c>
      <c r="BI597" s="205">
        <f t="shared" si="258"/>
        <v>0</v>
      </c>
      <c r="BJ597" s="18" t="s">
        <v>80</v>
      </c>
      <c r="BK597" s="205">
        <f t="shared" si="259"/>
        <v>0</v>
      </c>
      <c r="BL597" s="18" t="s">
        <v>212</v>
      </c>
      <c r="BM597" s="204" t="s">
        <v>7819</v>
      </c>
    </row>
    <row r="598" spans="1:65" s="2" customFormat="1" ht="16.5" customHeight="1">
      <c r="A598" s="35"/>
      <c r="B598" s="36"/>
      <c r="C598" s="193" t="s">
        <v>72</v>
      </c>
      <c r="D598" s="193" t="s">
        <v>208</v>
      </c>
      <c r="E598" s="194" t="s">
        <v>7289</v>
      </c>
      <c r="F598" s="195" t="s">
        <v>7290</v>
      </c>
      <c r="G598" s="196" t="s">
        <v>220</v>
      </c>
      <c r="H598" s="197">
        <v>100</v>
      </c>
      <c r="I598" s="198"/>
      <c r="J598" s="199">
        <f t="shared" si="250"/>
        <v>0</v>
      </c>
      <c r="K598" s="195" t="s">
        <v>19</v>
      </c>
      <c r="L598" s="40"/>
      <c r="M598" s="200" t="s">
        <v>19</v>
      </c>
      <c r="N598" s="201" t="s">
        <v>43</v>
      </c>
      <c r="O598" s="65"/>
      <c r="P598" s="202">
        <f t="shared" si="251"/>
        <v>0</v>
      </c>
      <c r="Q598" s="202">
        <v>0</v>
      </c>
      <c r="R598" s="202">
        <f t="shared" si="252"/>
        <v>0</v>
      </c>
      <c r="S598" s="202">
        <v>0</v>
      </c>
      <c r="T598" s="203">
        <f t="shared" si="253"/>
        <v>0</v>
      </c>
      <c r="U598" s="35"/>
      <c r="V598" s="35"/>
      <c r="W598" s="35"/>
      <c r="X598" s="35"/>
      <c r="Y598" s="35"/>
      <c r="Z598" s="35"/>
      <c r="AA598" s="35"/>
      <c r="AB598" s="35"/>
      <c r="AC598" s="35"/>
      <c r="AD598" s="35"/>
      <c r="AE598" s="35"/>
      <c r="AR598" s="204" t="s">
        <v>212</v>
      </c>
      <c r="AT598" s="204" t="s">
        <v>208</v>
      </c>
      <c r="AU598" s="204" t="s">
        <v>82</v>
      </c>
      <c r="AY598" s="18" t="s">
        <v>206</v>
      </c>
      <c r="BE598" s="205">
        <f t="shared" si="254"/>
        <v>0</v>
      </c>
      <c r="BF598" s="205">
        <f t="shared" si="255"/>
        <v>0</v>
      </c>
      <c r="BG598" s="205">
        <f t="shared" si="256"/>
        <v>0</v>
      </c>
      <c r="BH598" s="205">
        <f t="shared" si="257"/>
        <v>0</v>
      </c>
      <c r="BI598" s="205">
        <f t="shared" si="258"/>
        <v>0</v>
      </c>
      <c r="BJ598" s="18" t="s">
        <v>80</v>
      </c>
      <c r="BK598" s="205">
        <f t="shared" si="259"/>
        <v>0</v>
      </c>
      <c r="BL598" s="18" t="s">
        <v>212</v>
      </c>
      <c r="BM598" s="204" t="s">
        <v>7820</v>
      </c>
    </row>
    <row r="599" spans="1:65" s="2" customFormat="1" ht="16.5" customHeight="1">
      <c r="A599" s="35"/>
      <c r="B599" s="36"/>
      <c r="C599" s="193" t="s">
        <v>72</v>
      </c>
      <c r="D599" s="193" t="s">
        <v>208</v>
      </c>
      <c r="E599" s="194" t="s">
        <v>7169</v>
      </c>
      <c r="F599" s="195" t="s">
        <v>7170</v>
      </c>
      <c r="G599" s="196" t="s">
        <v>220</v>
      </c>
      <c r="H599" s="197">
        <v>50</v>
      </c>
      <c r="I599" s="198"/>
      <c r="J599" s="199">
        <f t="shared" si="250"/>
        <v>0</v>
      </c>
      <c r="K599" s="195" t="s">
        <v>19</v>
      </c>
      <c r="L599" s="40"/>
      <c r="M599" s="200" t="s">
        <v>19</v>
      </c>
      <c r="N599" s="201" t="s">
        <v>43</v>
      </c>
      <c r="O599" s="65"/>
      <c r="P599" s="202">
        <f t="shared" si="251"/>
        <v>0</v>
      </c>
      <c r="Q599" s="202">
        <v>0</v>
      </c>
      <c r="R599" s="202">
        <f t="shared" si="252"/>
        <v>0</v>
      </c>
      <c r="S599" s="202">
        <v>0</v>
      </c>
      <c r="T599" s="203">
        <f t="shared" si="253"/>
        <v>0</v>
      </c>
      <c r="U599" s="35"/>
      <c r="V599" s="35"/>
      <c r="W599" s="35"/>
      <c r="X599" s="35"/>
      <c r="Y599" s="35"/>
      <c r="Z599" s="35"/>
      <c r="AA599" s="35"/>
      <c r="AB599" s="35"/>
      <c r="AC599" s="35"/>
      <c r="AD599" s="35"/>
      <c r="AE599" s="35"/>
      <c r="AR599" s="204" t="s">
        <v>212</v>
      </c>
      <c r="AT599" s="204" t="s">
        <v>208</v>
      </c>
      <c r="AU599" s="204" t="s">
        <v>82</v>
      </c>
      <c r="AY599" s="18" t="s">
        <v>206</v>
      </c>
      <c r="BE599" s="205">
        <f t="shared" si="254"/>
        <v>0</v>
      </c>
      <c r="BF599" s="205">
        <f t="shared" si="255"/>
        <v>0</v>
      </c>
      <c r="BG599" s="205">
        <f t="shared" si="256"/>
        <v>0</v>
      </c>
      <c r="BH599" s="205">
        <f t="shared" si="257"/>
        <v>0</v>
      </c>
      <c r="BI599" s="205">
        <f t="shared" si="258"/>
        <v>0</v>
      </c>
      <c r="BJ599" s="18" t="s">
        <v>80</v>
      </c>
      <c r="BK599" s="205">
        <f t="shared" si="259"/>
        <v>0</v>
      </c>
      <c r="BL599" s="18" t="s">
        <v>212</v>
      </c>
      <c r="BM599" s="204" t="s">
        <v>7821</v>
      </c>
    </row>
    <row r="600" spans="1:65" s="2" customFormat="1" ht="16.5" customHeight="1">
      <c r="A600" s="35"/>
      <c r="B600" s="36"/>
      <c r="C600" s="193" t="s">
        <v>72</v>
      </c>
      <c r="D600" s="193" t="s">
        <v>208</v>
      </c>
      <c r="E600" s="194" t="s">
        <v>7822</v>
      </c>
      <c r="F600" s="195" t="s">
        <v>7823</v>
      </c>
      <c r="G600" s="196" t="s">
        <v>220</v>
      </c>
      <c r="H600" s="197">
        <v>425</v>
      </c>
      <c r="I600" s="198"/>
      <c r="J600" s="199">
        <f t="shared" si="250"/>
        <v>0</v>
      </c>
      <c r="K600" s="195" t="s">
        <v>19</v>
      </c>
      <c r="L600" s="40"/>
      <c r="M600" s="200" t="s">
        <v>19</v>
      </c>
      <c r="N600" s="201" t="s">
        <v>43</v>
      </c>
      <c r="O600" s="65"/>
      <c r="P600" s="202">
        <f t="shared" si="251"/>
        <v>0</v>
      </c>
      <c r="Q600" s="202">
        <v>0</v>
      </c>
      <c r="R600" s="202">
        <f t="shared" si="252"/>
        <v>0</v>
      </c>
      <c r="S600" s="202">
        <v>0</v>
      </c>
      <c r="T600" s="203">
        <f t="shared" si="253"/>
        <v>0</v>
      </c>
      <c r="U600" s="35"/>
      <c r="V600" s="35"/>
      <c r="W600" s="35"/>
      <c r="X600" s="35"/>
      <c r="Y600" s="35"/>
      <c r="Z600" s="35"/>
      <c r="AA600" s="35"/>
      <c r="AB600" s="35"/>
      <c r="AC600" s="35"/>
      <c r="AD600" s="35"/>
      <c r="AE600" s="35"/>
      <c r="AR600" s="204" t="s">
        <v>212</v>
      </c>
      <c r="AT600" s="204" t="s">
        <v>208</v>
      </c>
      <c r="AU600" s="204" t="s">
        <v>82</v>
      </c>
      <c r="AY600" s="18" t="s">
        <v>206</v>
      </c>
      <c r="BE600" s="205">
        <f t="shared" si="254"/>
        <v>0</v>
      </c>
      <c r="BF600" s="205">
        <f t="shared" si="255"/>
        <v>0</v>
      </c>
      <c r="BG600" s="205">
        <f t="shared" si="256"/>
        <v>0</v>
      </c>
      <c r="BH600" s="205">
        <f t="shared" si="257"/>
        <v>0</v>
      </c>
      <c r="BI600" s="205">
        <f t="shared" si="258"/>
        <v>0</v>
      </c>
      <c r="BJ600" s="18" t="s">
        <v>80</v>
      </c>
      <c r="BK600" s="205">
        <f t="shared" si="259"/>
        <v>0</v>
      </c>
      <c r="BL600" s="18" t="s">
        <v>212</v>
      </c>
      <c r="BM600" s="204" t="s">
        <v>7824</v>
      </c>
    </row>
    <row r="601" spans="1:65" s="2" customFormat="1" ht="16.5" customHeight="1">
      <c r="A601" s="35"/>
      <c r="B601" s="36"/>
      <c r="C601" s="193" t="s">
        <v>72</v>
      </c>
      <c r="D601" s="193" t="s">
        <v>208</v>
      </c>
      <c r="E601" s="194" t="s">
        <v>7171</v>
      </c>
      <c r="F601" s="195" t="s">
        <v>7172</v>
      </c>
      <c r="G601" s="196" t="s">
        <v>220</v>
      </c>
      <c r="H601" s="197">
        <v>80</v>
      </c>
      <c r="I601" s="198"/>
      <c r="J601" s="199">
        <f t="shared" si="250"/>
        <v>0</v>
      </c>
      <c r="K601" s="195" t="s">
        <v>19</v>
      </c>
      <c r="L601" s="40"/>
      <c r="M601" s="200" t="s">
        <v>19</v>
      </c>
      <c r="N601" s="201" t="s">
        <v>43</v>
      </c>
      <c r="O601" s="65"/>
      <c r="P601" s="202">
        <f t="shared" si="251"/>
        <v>0</v>
      </c>
      <c r="Q601" s="202">
        <v>0</v>
      </c>
      <c r="R601" s="202">
        <f t="shared" si="252"/>
        <v>0</v>
      </c>
      <c r="S601" s="202">
        <v>0</v>
      </c>
      <c r="T601" s="203">
        <f t="shared" si="253"/>
        <v>0</v>
      </c>
      <c r="U601" s="35"/>
      <c r="V601" s="35"/>
      <c r="W601" s="35"/>
      <c r="X601" s="35"/>
      <c r="Y601" s="35"/>
      <c r="Z601" s="35"/>
      <c r="AA601" s="35"/>
      <c r="AB601" s="35"/>
      <c r="AC601" s="35"/>
      <c r="AD601" s="35"/>
      <c r="AE601" s="35"/>
      <c r="AR601" s="204" t="s">
        <v>212</v>
      </c>
      <c r="AT601" s="204" t="s">
        <v>208</v>
      </c>
      <c r="AU601" s="204" t="s">
        <v>82</v>
      </c>
      <c r="AY601" s="18" t="s">
        <v>206</v>
      </c>
      <c r="BE601" s="205">
        <f t="shared" si="254"/>
        <v>0</v>
      </c>
      <c r="BF601" s="205">
        <f t="shared" si="255"/>
        <v>0</v>
      </c>
      <c r="BG601" s="205">
        <f t="shared" si="256"/>
        <v>0</v>
      </c>
      <c r="BH601" s="205">
        <f t="shared" si="257"/>
        <v>0</v>
      </c>
      <c r="BI601" s="205">
        <f t="shared" si="258"/>
        <v>0</v>
      </c>
      <c r="BJ601" s="18" t="s">
        <v>80</v>
      </c>
      <c r="BK601" s="205">
        <f t="shared" si="259"/>
        <v>0</v>
      </c>
      <c r="BL601" s="18" t="s">
        <v>212</v>
      </c>
      <c r="BM601" s="204" t="s">
        <v>7825</v>
      </c>
    </row>
    <row r="602" spans="1:65" s="2" customFormat="1" ht="19.5">
      <c r="A602" s="35"/>
      <c r="B602" s="36"/>
      <c r="C602" s="37"/>
      <c r="D602" s="208" t="s">
        <v>1104</v>
      </c>
      <c r="E602" s="37"/>
      <c r="F602" s="221" t="s">
        <v>7173</v>
      </c>
      <c r="G602" s="37"/>
      <c r="H602" s="37"/>
      <c r="I602" s="116"/>
      <c r="J602" s="37"/>
      <c r="K602" s="37"/>
      <c r="L602" s="40"/>
      <c r="M602" s="222"/>
      <c r="N602" s="223"/>
      <c r="O602" s="65"/>
      <c r="P602" s="65"/>
      <c r="Q602" s="65"/>
      <c r="R602" s="65"/>
      <c r="S602" s="65"/>
      <c r="T602" s="66"/>
      <c r="U602" s="35"/>
      <c r="V602" s="35"/>
      <c r="W602" s="35"/>
      <c r="X602" s="35"/>
      <c r="Y602" s="35"/>
      <c r="Z602" s="35"/>
      <c r="AA602" s="35"/>
      <c r="AB602" s="35"/>
      <c r="AC602" s="35"/>
      <c r="AD602" s="35"/>
      <c r="AE602" s="35"/>
      <c r="AT602" s="18" t="s">
        <v>1104</v>
      </c>
      <c r="AU602" s="18" t="s">
        <v>82</v>
      </c>
    </row>
    <row r="603" spans="1:65" s="2" customFormat="1" ht="16.5" customHeight="1">
      <c r="A603" s="35"/>
      <c r="B603" s="36"/>
      <c r="C603" s="193" t="s">
        <v>72</v>
      </c>
      <c r="D603" s="193" t="s">
        <v>208</v>
      </c>
      <c r="E603" s="194" t="s">
        <v>7174</v>
      </c>
      <c r="F603" s="195" t="s">
        <v>7175</v>
      </c>
      <c r="G603" s="196" t="s">
        <v>220</v>
      </c>
      <c r="H603" s="197">
        <v>80</v>
      </c>
      <c r="I603" s="198"/>
      <c r="J603" s="199">
        <f t="shared" ref="J603:J609" si="260">ROUND(I603*H603,2)</f>
        <v>0</v>
      </c>
      <c r="K603" s="195" t="s">
        <v>19</v>
      </c>
      <c r="L603" s="40"/>
      <c r="M603" s="200" t="s">
        <v>19</v>
      </c>
      <c r="N603" s="201" t="s">
        <v>43</v>
      </c>
      <c r="O603" s="65"/>
      <c r="P603" s="202">
        <f t="shared" ref="P603:P609" si="261">O603*H603</f>
        <v>0</v>
      </c>
      <c r="Q603" s="202">
        <v>0</v>
      </c>
      <c r="R603" s="202">
        <f t="shared" ref="R603:R609" si="262">Q603*H603</f>
        <v>0</v>
      </c>
      <c r="S603" s="202">
        <v>0</v>
      </c>
      <c r="T603" s="203">
        <f t="shared" ref="T603:T609" si="263">S603*H603</f>
        <v>0</v>
      </c>
      <c r="U603" s="35"/>
      <c r="V603" s="35"/>
      <c r="W603" s="35"/>
      <c r="X603" s="35"/>
      <c r="Y603" s="35"/>
      <c r="Z603" s="35"/>
      <c r="AA603" s="35"/>
      <c r="AB603" s="35"/>
      <c r="AC603" s="35"/>
      <c r="AD603" s="35"/>
      <c r="AE603" s="35"/>
      <c r="AR603" s="204" t="s">
        <v>212</v>
      </c>
      <c r="AT603" s="204" t="s">
        <v>208</v>
      </c>
      <c r="AU603" s="204" t="s">
        <v>82</v>
      </c>
      <c r="AY603" s="18" t="s">
        <v>206</v>
      </c>
      <c r="BE603" s="205">
        <f t="shared" ref="BE603:BE609" si="264">IF(N603="základní",J603,0)</f>
        <v>0</v>
      </c>
      <c r="BF603" s="205">
        <f t="shared" ref="BF603:BF609" si="265">IF(N603="snížená",J603,0)</f>
        <v>0</v>
      </c>
      <c r="BG603" s="205">
        <f t="shared" ref="BG603:BG609" si="266">IF(N603="zákl. přenesená",J603,0)</f>
        <v>0</v>
      </c>
      <c r="BH603" s="205">
        <f t="shared" ref="BH603:BH609" si="267">IF(N603="sníž. přenesená",J603,0)</f>
        <v>0</v>
      </c>
      <c r="BI603" s="205">
        <f t="shared" ref="BI603:BI609" si="268">IF(N603="nulová",J603,0)</f>
        <v>0</v>
      </c>
      <c r="BJ603" s="18" t="s">
        <v>80</v>
      </c>
      <c r="BK603" s="205">
        <f t="shared" ref="BK603:BK609" si="269">ROUND(I603*H603,2)</f>
        <v>0</v>
      </c>
      <c r="BL603" s="18" t="s">
        <v>212</v>
      </c>
      <c r="BM603" s="204" t="s">
        <v>7826</v>
      </c>
    </row>
    <row r="604" spans="1:65" s="2" customFormat="1" ht="16.5" customHeight="1">
      <c r="A604" s="35"/>
      <c r="B604" s="36"/>
      <c r="C604" s="193" t="s">
        <v>72</v>
      </c>
      <c r="D604" s="193" t="s">
        <v>208</v>
      </c>
      <c r="E604" s="194" t="s">
        <v>7176</v>
      </c>
      <c r="F604" s="195" t="s">
        <v>7177</v>
      </c>
      <c r="G604" s="196" t="s">
        <v>220</v>
      </c>
      <c r="H604" s="197">
        <v>80</v>
      </c>
      <c r="I604" s="198"/>
      <c r="J604" s="199">
        <f t="shared" si="260"/>
        <v>0</v>
      </c>
      <c r="K604" s="195" t="s">
        <v>19</v>
      </c>
      <c r="L604" s="40"/>
      <c r="M604" s="200" t="s">
        <v>19</v>
      </c>
      <c r="N604" s="201" t="s">
        <v>43</v>
      </c>
      <c r="O604" s="65"/>
      <c r="P604" s="202">
        <f t="shared" si="261"/>
        <v>0</v>
      </c>
      <c r="Q604" s="202">
        <v>0</v>
      </c>
      <c r="R604" s="202">
        <f t="shared" si="262"/>
        <v>0</v>
      </c>
      <c r="S604" s="202">
        <v>0</v>
      </c>
      <c r="T604" s="203">
        <f t="shared" si="263"/>
        <v>0</v>
      </c>
      <c r="U604" s="35"/>
      <c r="V604" s="35"/>
      <c r="W604" s="35"/>
      <c r="X604" s="35"/>
      <c r="Y604" s="35"/>
      <c r="Z604" s="35"/>
      <c r="AA604" s="35"/>
      <c r="AB604" s="35"/>
      <c r="AC604" s="35"/>
      <c r="AD604" s="35"/>
      <c r="AE604" s="35"/>
      <c r="AR604" s="204" t="s">
        <v>212</v>
      </c>
      <c r="AT604" s="204" t="s">
        <v>208</v>
      </c>
      <c r="AU604" s="204" t="s">
        <v>82</v>
      </c>
      <c r="AY604" s="18" t="s">
        <v>206</v>
      </c>
      <c r="BE604" s="205">
        <f t="shared" si="264"/>
        <v>0</v>
      </c>
      <c r="BF604" s="205">
        <f t="shared" si="265"/>
        <v>0</v>
      </c>
      <c r="BG604" s="205">
        <f t="shared" si="266"/>
        <v>0</v>
      </c>
      <c r="BH604" s="205">
        <f t="shared" si="267"/>
        <v>0</v>
      </c>
      <c r="BI604" s="205">
        <f t="shared" si="268"/>
        <v>0</v>
      </c>
      <c r="BJ604" s="18" t="s">
        <v>80</v>
      </c>
      <c r="BK604" s="205">
        <f t="shared" si="269"/>
        <v>0</v>
      </c>
      <c r="BL604" s="18" t="s">
        <v>212</v>
      </c>
      <c r="BM604" s="204" t="s">
        <v>7827</v>
      </c>
    </row>
    <row r="605" spans="1:65" s="2" customFormat="1" ht="16.5" customHeight="1">
      <c r="A605" s="35"/>
      <c r="B605" s="36"/>
      <c r="C605" s="193" t="s">
        <v>72</v>
      </c>
      <c r="D605" s="193" t="s">
        <v>208</v>
      </c>
      <c r="E605" s="194" t="s">
        <v>7178</v>
      </c>
      <c r="F605" s="195" t="s">
        <v>7179</v>
      </c>
      <c r="G605" s="196" t="s">
        <v>220</v>
      </c>
      <c r="H605" s="197">
        <v>80</v>
      </c>
      <c r="I605" s="198"/>
      <c r="J605" s="199">
        <f t="shared" si="260"/>
        <v>0</v>
      </c>
      <c r="K605" s="195" t="s">
        <v>19</v>
      </c>
      <c r="L605" s="40"/>
      <c r="M605" s="200" t="s">
        <v>19</v>
      </c>
      <c r="N605" s="201" t="s">
        <v>43</v>
      </c>
      <c r="O605" s="65"/>
      <c r="P605" s="202">
        <f t="shared" si="261"/>
        <v>0</v>
      </c>
      <c r="Q605" s="202">
        <v>0</v>
      </c>
      <c r="R605" s="202">
        <f t="shared" si="262"/>
        <v>0</v>
      </c>
      <c r="S605" s="202">
        <v>0</v>
      </c>
      <c r="T605" s="203">
        <f t="shared" si="263"/>
        <v>0</v>
      </c>
      <c r="U605" s="35"/>
      <c r="V605" s="35"/>
      <c r="W605" s="35"/>
      <c r="X605" s="35"/>
      <c r="Y605" s="35"/>
      <c r="Z605" s="35"/>
      <c r="AA605" s="35"/>
      <c r="AB605" s="35"/>
      <c r="AC605" s="35"/>
      <c r="AD605" s="35"/>
      <c r="AE605" s="35"/>
      <c r="AR605" s="204" t="s">
        <v>212</v>
      </c>
      <c r="AT605" s="204" t="s">
        <v>208</v>
      </c>
      <c r="AU605" s="204" t="s">
        <v>82</v>
      </c>
      <c r="AY605" s="18" t="s">
        <v>206</v>
      </c>
      <c r="BE605" s="205">
        <f t="shared" si="264"/>
        <v>0</v>
      </c>
      <c r="BF605" s="205">
        <f t="shared" si="265"/>
        <v>0</v>
      </c>
      <c r="BG605" s="205">
        <f t="shared" si="266"/>
        <v>0</v>
      </c>
      <c r="BH605" s="205">
        <f t="shared" si="267"/>
        <v>0</v>
      </c>
      <c r="BI605" s="205">
        <f t="shared" si="268"/>
        <v>0</v>
      </c>
      <c r="BJ605" s="18" t="s">
        <v>80</v>
      </c>
      <c r="BK605" s="205">
        <f t="shared" si="269"/>
        <v>0</v>
      </c>
      <c r="BL605" s="18" t="s">
        <v>212</v>
      </c>
      <c r="BM605" s="204" t="s">
        <v>7828</v>
      </c>
    </row>
    <row r="606" spans="1:65" s="2" customFormat="1" ht="16.5" customHeight="1">
      <c r="A606" s="35"/>
      <c r="B606" s="36"/>
      <c r="C606" s="193" t="s">
        <v>72</v>
      </c>
      <c r="D606" s="193" t="s">
        <v>208</v>
      </c>
      <c r="E606" s="194" t="s">
        <v>7829</v>
      </c>
      <c r="F606" s="195" t="s">
        <v>6892</v>
      </c>
      <c r="G606" s="196" t="s">
        <v>862</v>
      </c>
      <c r="H606" s="197">
        <v>150</v>
      </c>
      <c r="I606" s="198"/>
      <c r="J606" s="199">
        <f t="shared" si="260"/>
        <v>0</v>
      </c>
      <c r="K606" s="195" t="s">
        <v>19</v>
      </c>
      <c r="L606" s="40"/>
      <c r="M606" s="200" t="s">
        <v>19</v>
      </c>
      <c r="N606" s="201" t="s">
        <v>43</v>
      </c>
      <c r="O606" s="65"/>
      <c r="P606" s="202">
        <f t="shared" si="261"/>
        <v>0</v>
      </c>
      <c r="Q606" s="202">
        <v>0</v>
      </c>
      <c r="R606" s="202">
        <f t="shared" si="262"/>
        <v>0</v>
      </c>
      <c r="S606" s="202">
        <v>0</v>
      </c>
      <c r="T606" s="203">
        <f t="shared" si="263"/>
        <v>0</v>
      </c>
      <c r="U606" s="35"/>
      <c r="V606" s="35"/>
      <c r="W606" s="35"/>
      <c r="X606" s="35"/>
      <c r="Y606" s="35"/>
      <c r="Z606" s="35"/>
      <c r="AA606" s="35"/>
      <c r="AB606" s="35"/>
      <c r="AC606" s="35"/>
      <c r="AD606" s="35"/>
      <c r="AE606" s="35"/>
      <c r="AR606" s="204" t="s">
        <v>212</v>
      </c>
      <c r="AT606" s="204" t="s">
        <v>208</v>
      </c>
      <c r="AU606" s="204" t="s">
        <v>82</v>
      </c>
      <c r="AY606" s="18" t="s">
        <v>206</v>
      </c>
      <c r="BE606" s="205">
        <f t="shared" si="264"/>
        <v>0</v>
      </c>
      <c r="BF606" s="205">
        <f t="shared" si="265"/>
        <v>0</v>
      </c>
      <c r="BG606" s="205">
        <f t="shared" si="266"/>
        <v>0</v>
      </c>
      <c r="BH606" s="205">
        <f t="shared" si="267"/>
        <v>0</v>
      </c>
      <c r="BI606" s="205">
        <f t="shared" si="268"/>
        <v>0</v>
      </c>
      <c r="BJ606" s="18" t="s">
        <v>80</v>
      </c>
      <c r="BK606" s="205">
        <f t="shared" si="269"/>
        <v>0</v>
      </c>
      <c r="BL606" s="18" t="s">
        <v>212</v>
      </c>
      <c r="BM606" s="204" t="s">
        <v>7830</v>
      </c>
    </row>
    <row r="607" spans="1:65" s="2" customFormat="1" ht="16.5" customHeight="1">
      <c r="A607" s="35"/>
      <c r="B607" s="36"/>
      <c r="C607" s="193" t="s">
        <v>72</v>
      </c>
      <c r="D607" s="193" t="s">
        <v>208</v>
      </c>
      <c r="E607" s="194" t="s">
        <v>7831</v>
      </c>
      <c r="F607" s="195" t="s">
        <v>6894</v>
      </c>
      <c r="G607" s="196" t="s">
        <v>862</v>
      </c>
      <c r="H607" s="197">
        <v>150</v>
      </c>
      <c r="I607" s="198"/>
      <c r="J607" s="199">
        <f t="shared" si="260"/>
        <v>0</v>
      </c>
      <c r="K607" s="195" t="s">
        <v>19</v>
      </c>
      <c r="L607" s="40"/>
      <c r="M607" s="200" t="s">
        <v>19</v>
      </c>
      <c r="N607" s="201" t="s">
        <v>43</v>
      </c>
      <c r="O607" s="65"/>
      <c r="P607" s="202">
        <f t="shared" si="261"/>
        <v>0</v>
      </c>
      <c r="Q607" s="202">
        <v>0</v>
      </c>
      <c r="R607" s="202">
        <f t="shared" si="262"/>
        <v>0</v>
      </c>
      <c r="S607" s="202">
        <v>0</v>
      </c>
      <c r="T607" s="203">
        <f t="shared" si="263"/>
        <v>0</v>
      </c>
      <c r="U607" s="35"/>
      <c r="V607" s="35"/>
      <c r="W607" s="35"/>
      <c r="X607" s="35"/>
      <c r="Y607" s="35"/>
      <c r="Z607" s="35"/>
      <c r="AA607" s="35"/>
      <c r="AB607" s="35"/>
      <c r="AC607" s="35"/>
      <c r="AD607" s="35"/>
      <c r="AE607" s="35"/>
      <c r="AR607" s="204" t="s">
        <v>212</v>
      </c>
      <c r="AT607" s="204" t="s">
        <v>208</v>
      </c>
      <c r="AU607" s="204" t="s">
        <v>82</v>
      </c>
      <c r="AY607" s="18" t="s">
        <v>206</v>
      </c>
      <c r="BE607" s="205">
        <f t="shared" si="264"/>
        <v>0</v>
      </c>
      <c r="BF607" s="205">
        <f t="shared" si="265"/>
        <v>0</v>
      </c>
      <c r="BG607" s="205">
        <f t="shared" si="266"/>
        <v>0</v>
      </c>
      <c r="BH607" s="205">
        <f t="shared" si="267"/>
        <v>0</v>
      </c>
      <c r="BI607" s="205">
        <f t="shared" si="268"/>
        <v>0</v>
      </c>
      <c r="BJ607" s="18" t="s">
        <v>80</v>
      </c>
      <c r="BK607" s="205">
        <f t="shared" si="269"/>
        <v>0</v>
      </c>
      <c r="BL607" s="18" t="s">
        <v>212</v>
      </c>
      <c r="BM607" s="204" t="s">
        <v>7832</v>
      </c>
    </row>
    <row r="608" spans="1:65" s="2" customFormat="1" ht="16.5" customHeight="1">
      <c r="A608" s="35"/>
      <c r="B608" s="36"/>
      <c r="C608" s="193" t="s">
        <v>72</v>
      </c>
      <c r="D608" s="193" t="s">
        <v>208</v>
      </c>
      <c r="E608" s="194" t="s">
        <v>7833</v>
      </c>
      <c r="F608" s="195" t="s">
        <v>7834</v>
      </c>
      <c r="G608" s="196" t="s">
        <v>1545</v>
      </c>
      <c r="H608" s="197">
        <v>2</v>
      </c>
      <c r="I608" s="198"/>
      <c r="J608" s="199">
        <f t="shared" si="260"/>
        <v>0</v>
      </c>
      <c r="K608" s="195" t="s">
        <v>19</v>
      </c>
      <c r="L608" s="40"/>
      <c r="M608" s="200" t="s">
        <v>19</v>
      </c>
      <c r="N608" s="201" t="s">
        <v>43</v>
      </c>
      <c r="O608" s="65"/>
      <c r="P608" s="202">
        <f t="shared" si="261"/>
        <v>0</v>
      </c>
      <c r="Q608" s="202">
        <v>0</v>
      </c>
      <c r="R608" s="202">
        <f t="shared" si="262"/>
        <v>0</v>
      </c>
      <c r="S608" s="202">
        <v>0</v>
      </c>
      <c r="T608" s="203">
        <f t="shared" si="263"/>
        <v>0</v>
      </c>
      <c r="U608" s="35"/>
      <c r="V608" s="35"/>
      <c r="W608" s="35"/>
      <c r="X608" s="35"/>
      <c r="Y608" s="35"/>
      <c r="Z608" s="35"/>
      <c r="AA608" s="35"/>
      <c r="AB608" s="35"/>
      <c r="AC608" s="35"/>
      <c r="AD608" s="35"/>
      <c r="AE608" s="35"/>
      <c r="AR608" s="204" t="s">
        <v>212</v>
      </c>
      <c r="AT608" s="204" t="s">
        <v>208</v>
      </c>
      <c r="AU608" s="204" t="s">
        <v>82</v>
      </c>
      <c r="AY608" s="18" t="s">
        <v>206</v>
      </c>
      <c r="BE608" s="205">
        <f t="shared" si="264"/>
        <v>0</v>
      </c>
      <c r="BF608" s="205">
        <f t="shared" si="265"/>
        <v>0</v>
      </c>
      <c r="BG608" s="205">
        <f t="shared" si="266"/>
        <v>0</v>
      </c>
      <c r="BH608" s="205">
        <f t="shared" si="267"/>
        <v>0</v>
      </c>
      <c r="BI608" s="205">
        <f t="shared" si="268"/>
        <v>0</v>
      </c>
      <c r="BJ608" s="18" t="s">
        <v>80</v>
      </c>
      <c r="BK608" s="205">
        <f t="shared" si="269"/>
        <v>0</v>
      </c>
      <c r="BL608" s="18" t="s">
        <v>212</v>
      </c>
      <c r="BM608" s="204" t="s">
        <v>7835</v>
      </c>
    </row>
    <row r="609" spans="1:65" s="2" customFormat="1" ht="16.5" customHeight="1">
      <c r="A609" s="35"/>
      <c r="B609" s="36"/>
      <c r="C609" s="193" t="s">
        <v>72</v>
      </c>
      <c r="D609" s="193" t="s">
        <v>208</v>
      </c>
      <c r="E609" s="194" t="s">
        <v>7836</v>
      </c>
      <c r="F609" s="195" t="s">
        <v>7837</v>
      </c>
      <c r="G609" s="196" t="s">
        <v>862</v>
      </c>
      <c r="H609" s="197">
        <v>1</v>
      </c>
      <c r="I609" s="198"/>
      <c r="J609" s="199">
        <f t="shared" si="260"/>
        <v>0</v>
      </c>
      <c r="K609" s="195" t="s">
        <v>19</v>
      </c>
      <c r="L609" s="40"/>
      <c r="M609" s="200" t="s">
        <v>19</v>
      </c>
      <c r="N609" s="201" t="s">
        <v>43</v>
      </c>
      <c r="O609" s="65"/>
      <c r="P609" s="202">
        <f t="shared" si="261"/>
        <v>0</v>
      </c>
      <c r="Q609" s="202">
        <v>0</v>
      </c>
      <c r="R609" s="202">
        <f t="shared" si="262"/>
        <v>0</v>
      </c>
      <c r="S609" s="202">
        <v>0</v>
      </c>
      <c r="T609" s="203">
        <f t="shared" si="263"/>
        <v>0</v>
      </c>
      <c r="U609" s="35"/>
      <c r="V609" s="35"/>
      <c r="W609" s="35"/>
      <c r="X609" s="35"/>
      <c r="Y609" s="35"/>
      <c r="Z609" s="35"/>
      <c r="AA609" s="35"/>
      <c r="AB609" s="35"/>
      <c r="AC609" s="35"/>
      <c r="AD609" s="35"/>
      <c r="AE609" s="35"/>
      <c r="AR609" s="204" t="s">
        <v>212</v>
      </c>
      <c r="AT609" s="204" t="s">
        <v>208</v>
      </c>
      <c r="AU609" s="204" t="s">
        <v>82</v>
      </c>
      <c r="AY609" s="18" t="s">
        <v>206</v>
      </c>
      <c r="BE609" s="205">
        <f t="shared" si="264"/>
        <v>0</v>
      </c>
      <c r="BF609" s="205">
        <f t="shared" si="265"/>
        <v>0</v>
      </c>
      <c r="BG609" s="205">
        <f t="shared" si="266"/>
        <v>0</v>
      </c>
      <c r="BH609" s="205">
        <f t="shared" si="267"/>
        <v>0</v>
      </c>
      <c r="BI609" s="205">
        <f t="shared" si="268"/>
        <v>0</v>
      </c>
      <c r="BJ609" s="18" t="s">
        <v>80</v>
      </c>
      <c r="BK609" s="205">
        <f t="shared" si="269"/>
        <v>0</v>
      </c>
      <c r="BL609" s="18" t="s">
        <v>212</v>
      </c>
      <c r="BM609" s="204" t="s">
        <v>7838</v>
      </c>
    </row>
    <row r="610" spans="1:65" s="12" customFormat="1" ht="22.9" customHeight="1">
      <c r="B610" s="177"/>
      <c r="C610" s="178"/>
      <c r="D610" s="179" t="s">
        <v>71</v>
      </c>
      <c r="E610" s="191" t="s">
        <v>7839</v>
      </c>
      <c r="F610" s="191" t="s">
        <v>7840</v>
      </c>
      <c r="G610" s="178"/>
      <c r="H610" s="178"/>
      <c r="I610" s="181"/>
      <c r="J610" s="192">
        <f>BK610</f>
        <v>0</v>
      </c>
      <c r="K610" s="178"/>
      <c r="L610" s="183"/>
      <c r="M610" s="184"/>
      <c r="N610" s="185"/>
      <c r="O610" s="185"/>
      <c r="P610" s="186">
        <f>SUM(P611:P623)</f>
        <v>0</v>
      </c>
      <c r="Q610" s="185"/>
      <c r="R610" s="186">
        <f>SUM(R611:R623)</f>
        <v>0</v>
      </c>
      <c r="S610" s="185"/>
      <c r="T610" s="187">
        <f>SUM(T611:T623)</f>
        <v>0</v>
      </c>
      <c r="AR610" s="188" t="s">
        <v>80</v>
      </c>
      <c r="AT610" s="189" t="s">
        <v>71</v>
      </c>
      <c r="AU610" s="189" t="s">
        <v>80</v>
      </c>
      <c r="AY610" s="188" t="s">
        <v>206</v>
      </c>
      <c r="BK610" s="190">
        <f>SUM(BK611:BK623)</f>
        <v>0</v>
      </c>
    </row>
    <row r="611" spans="1:65" s="2" customFormat="1" ht="16.5" customHeight="1">
      <c r="A611" s="35"/>
      <c r="B611" s="36"/>
      <c r="C611" s="193" t="s">
        <v>72</v>
      </c>
      <c r="D611" s="193" t="s">
        <v>208</v>
      </c>
      <c r="E611" s="194" t="s">
        <v>7841</v>
      </c>
      <c r="F611" s="195" t="s">
        <v>7842</v>
      </c>
      <c r="G611" s="196" t="s">
        <v>220</v>
      </c>
      <c r="H611" s="197">
        <v>25</v>
      </c>
      <c r="I611" s="198"/>
      <c r="J611" s="199">
        <f t="shared" ref="J611:J623" si="270">ROUND(I611*H611,2)</f>
        <v>0</v>
      </c>
      <c r="K611" s="195" t="s">
        <v>19</v>
      </c>
      <c r="L611" s="40"/>
      <c r="M611" s="200" t="s">
        <v>19</v>
      </c>
      <c r="N611" s="201" t="s">
        <v>43</v>
      </c>
      <c r="O611" s="65"/>
      <c r="P611" s="202">
        <f t="shared" ref="P611:P623" si="271">O611*H611</f>
        <v>0</v>
      </c>
      <c r="Q611" s="202">
        <v>0</v>
      </c>
      <c r="R611" s="202">
        <f t="shared" ref="R611:R623" si="272">Q611*H611</f>
        <v>0</v>
      </c>
      <c r="S611" s="202">
        <v>0</v>
      </c>
      <c r="T611" s="203">
        <f t="shared" ref="T611:T623" si="273">S611*H611</f>
        <v>0</v>
      </c>
      <c r="U611" s="35"/>
      <c r="V611" s="35"/>
      <c r="W611" s="35"/>
      <c r="X611" s="35"/>
      <c r="Y611" s="35"/>
      <c r="Z611" s="35"/>
      <c r="AA611" s="35"/>
      <c r="AB611" s="35"/>
      <c r="AC611" s="35"/>
      <c r="AD611" s="35"/>
      <c r="AE611" s="35"/>
      <c r="AR611" s="204" t="s">
        <v>212</v>
      </c>
      <c r="AT611" s="204" t="s">
        <v>208</v>
      </c>
      <c r="AU611" s="204" t="s">
        <v>82</v>
      </c>
      <c r="AY611" s="18" t="s">
        <v>206</v>
      </c>
      <c r="BE611" s="205">
        <f t="shared" ref="BE611:BE623" si="274">IF(N611="základní",J611,0)</f>
        <v>0</v>
      </c>
      <c r="BF611" s="205">
        <f t="shared" ref="BF611:BF623" si="275">IF(N611="snížená",J611,0)</f>
        <v>0</v>
      </c>
      <c r="BG611" s="205">
        <f t="shared" ref="BG611:BG623" si="276">IF(N611="zákl. přenesená",J611,0)</f>
        <v>0</v>
      </c>
      <c r="BH611" s="205">
        <f t="shared" ref="BH611:BH623" si="277">IF(N611="sníž. přenesená",J611,0)</f>
        <v>0</v>
      </c>
      <c r="BI611" s="205">
        <f t="shared" ref="BI611:BI623" si="278">IF(N611="nulová",J611,0)</f>
        <v>0</v>
      </c>
      <c r="BJ611" s="18" t="s">
        <v>80</v>
      </c>
      <c r="BK611" s="205">
        <f t="shared" ref="BK611:BK623" si="279">ROUND(I611*H611,2)</f>
        <v>0</v>
      </c>
      <c r="BL611" s="18" t="s">
        <v>212</v>
      </c>
      <c r="BM611" s="204" t="s">
        <v>7843</v>
      </c>
    </row>
    <row r="612" spans="1:65" s="2" customFormat="1" ht="16.5" customHeight="1">
      <c r="A612" s="35"/>
      <c r="B612" s="36"/>
      <c r="C612" s="193" t="s">
        <v>72</v>
      </c>
      <c r="D612" s="193" t="s">
        <v>208</v>
      </c>
      <c r="E612" s="194" t="s">
        <v>7844</v>
      </c>
      <c r="F612" s="195" t="s">
        <v>7845</v>
      </c>
      <c r="G612" s="196" t="s">
        <v>862</v>
      </c>
      <c r="H612" s="197">
        <v>2095</v>
      </c>
      <c r="I612" s="198"/>
      <c r="J612" s="199">
        <f t="shared" si="270"/>
        <v>0</v>
      </c>
      <c r="K612" s="195" t="s">
        <v>19</v>
      </c>
      <c r="L612" s="40"/>
      <c r="M612" s="200" t="s">
        <v>19</v>
      </c>
      <c r="N612" s="201" t="s">
        <v>43</v>
      </c>
      <c r="O612" s="65"/>
      <c r="P612" s="202">
        <f t="shared" si="271"/>
        <v>0</v>
      </c>
      <c r="Q612" s="202">
        <v>0</v>
      </c>
      <c r="R612" s="202">
        <f t="shared" si="272"/>
        <v>0</v>
      </c>
      <c r="S612" s="202">
        <v>0</v>
      </c>
      <c r="T612" s="203">
        <f t="shared" si="273"/>
        <v>0</v>
      </c>
      <c r="U612" s="35"/>
      <c r="V612" s="35"/>
      <c r="W612" s="35"/>
      <c r="X612" s="35"/>
      <c r="Y612" s="35"/>
      <c r="Z612" s="35"/>
      <c r="AA612" s="35"/>
      <c r="AB612" s="35"/>
      <c r="AC612" s="35"/>
      <c r="AD612" s="35"/>
      <c r="AE612" s="35"/>
      <c r="AR612" s="204" t="s">
        <v>212</v>
      </c>
      <c r="AT612" s="204" t="s">
        <v>208</v>
      </c>
      <c r="AU612" s="204" t="s">
        <v>82</v>
      </c>
      <c r="AY612" s="18" t="s">
        <v>206</v>
      </c>
      <c r="BE612" s="205">
        <f t="shared" si="274"/>
        <v>0</v>
      </c>
      <c r="BF612" s="205">
        <f t="shared" si="275"/>
        <v>0</v>
      </c>
      <c r="BG612" s="205">
        <f t="shared" si="276"/>
        <v>0</v>
      </c>
      <c r="BH612" s="205">
        <f t="shared" si="277"/>
        <v>0</v>
      </c>
      <c r="BI612" s="205">
        <f t="shared" si="278"/>
        <v>0</v>
      </c>
      <c r="BJ612" s="18" t="s">
        <v>80</v>
      </c>
      <c r="BK612" s="205">
        <f t="shared" si="279"/>
        <v>0</v>
      </c>
      <c r="BL612" s="18" t="s">
        <v>212</v>
      </c>
      <c r="BM612" s="204" t="s">
        <v>7846</v>
      </c>
    </row>
    <row r="613" spans="1:65" s="2" customFormat="1" ht="16.5" customHeight="1">
      <c r="A613" s="35"/>
      <c r="B613" s="36"/>
      <c r="C613" s="193" t="s">
        <v>72</v>
      </c>
      <c r="D613" s="193" t="s">
        <v>208</v>
      </c>
      <c r="E613" s="194" t="s">
        <v>7847</v>
      </c>
      <c r="F613" s="195" t="s">
        <v>7848</v>
      </c>
      <c r="G613" s="196" t="s">
        <v>862</v>
      </c>
      <c r="H613" s="197">
        <v>650</v>
      </c>
      <c r="I613" s="198"/>
      <c r="J613" s="199">
        <f t="shared" si="270"/>
        <v>0</v>
      </c>
      <c r="K613" s="195" t="s">
        <v>19</v>
      </c>
      <c r="L613" s="40"/>
      <c r="M613" s="200" t="s">
        <v>19</v>
      </c>
      <c r="N613" s="201" t="s">
        <v>43</v>
      </c>
      <c r="O613" s="65"/>
      <c r="P613" s="202">
        <f t="shared" si="271"/>
        <v>0</v>
      </c>
      <c r="Q613" s="202">
        <v>0</v>
      </c>
      <c r="R613" s="202">
        <f t="shared" si="272"/>
        <v>0</v>
      </c>
      <c r="S613" s="202">
        <v>0</v>
      </c>
      <c r="T613" s="203">
        <f t="shared" si="273"/>
        <v>0</v>
      </c>
      <c r="U613" s="35"/>
      <c r="V613" s="35"/>
      <c r="W613" s="35"/>
      <c r="X613" s="35"/>
      <c r="Y613" s="35"/>
      <c r="Z613" s="35"/>
      <c r="AA613" s="35"/>
      <c r="AB613" s="35"/>
      <c r="AC613" s="35"/>
      <c r="AD613" s="35"/>
      <c r="AE613" s="35"/>
      <c r="AR613" s="204" t="s">
        <v>212</v>
      </c>
      <c r="AT613" s="204" t="s">
        <v>208</v>
      </c>
      <c r="AU613" s="204" t="s">
        <v>82</v>
      </c>
      <c r="AY613" s="18" t="s">
        <v>206</v>
      </c>
      <c r="BE613" s="205">
        <f t="shared" si="274"/>
        <v>0</v>
      </c>
      <c r="BF613" s="205">
        <f t="shared" si="275"/>
        <v>0</v>
      </c>
      <c r="BG613" s="205">
        <f t="shared" si="276"/>
        <v>0</v>
      </c>
      <c r="BH613" s="205">
        <f t="shared" si="277"/>
        <v>0</v>
      </c>
      <c r="BI613" s="205">
        <f t="shared" si="278"/>
        <v>0</v>
      </c>
      <c r="BJ613" s="18" t="s">
        <v>80</v>
      </c>
      <c r="BK613" s="205">
        <f t="shared" si="279"/>
        <v>0</v>
      </c>
      <c r="BL613" s="18" t="s">
        <v>212</v>
      </c>
      <c r="BM613" s="204" t="s">
        <v>7849</v>
      </c>
    </row>
    <row r="614" spans="1:65" s="2" customFormat="1" ht="16.5" customHeight="1">
      <c r="A614" s="35"/>
      <c r="B614" s="36"/>
      <c r="C614" s="193" t="s">
        <v>72</v>
      </c>
      <c r="D614" s="193" t="s">
        <v>208</v>
      </c>
      <c r="E614" s="194" t="s">
        <v>7850</v>
      </c>
      <c r="F614" s="195" t="s">
        <v>7851</v>
      </c>
      <c r="G614" s="196" t="s">
        <v>862</v>
      </c>
      <c r="H614" s="197">
        <v>255</v>
      </c>
      <c r="I614" s="198"/>
      <c r="J614" s="199">
        <f t="shared" si="270"/>
        <v>0</v>
      </c>
      <c r="K614" s="195" t="s">
        <v>19</v>
      </c>
      <c r="L614" s="40"/>
      <c r="M614" s="200" t="s">
        <v>19</v>
      </c>
      <c r="N614" s="201" t="s">
        <v>43</v>
      </c>
      <c r="O614" s="65"/>
      <c r="P614" s="202">
        <f t="shared" si="271"/>
        <v>0</v>
      </c>
      <c r="Q614" s="202">
        <v>0</v>
      </c>
      <c r="R614" s="202">
        <f t="shared" si="272"/>
        <v>0</v>
      </c>
      <c r="S614" s="202">
        <v>0</v>
      </c>
      <c r="T614" s="203">
        <f t="shared" si="273"/>
        <v>0</v>
      </c>
      <c r="U614" s="35"/>
      <c r="V614" s="35"/>
      <c r="W614" s="35"/>
      <c r="X614" s="35"/>
      <c r="Y614" s="35"/>
      <c r="Z614" s="35"/>
      <c r="AA614" s="35"/>
      <c r="AB614" s="35"/>
      <c r="AC614" s="35"/>
      <c r="AD614" s="35"/>
      <c r="AE614" s="35"/>
      <c r="AR614" s="204" t="s">
        <v>212</v>
      </c>
      <c r="AT614" s="204" t="s">
        <v>208</v>
      </c>
      <c r="AU614" s="204" t="s">
        <v>82</v>
      </c>
      <c r="AY614" s="18" t="s">
        <v>206</v>
      </c>
      <c r="BE614" s="205">
        <f t="shared" si="274"/>
        <v>0</v>
      </c>
      <c r="BF614" s="205">
        <f t="shared" si="275"/>
        <v>0</v>
      </c>
      <c r="BG614" s="205">
        <f t="shared" si="276"/>
        <v>0</v>
      </c>
      <c r="BH614" s="205">
        <f t="shared" si="277"/>
        <v>0</v>
      </c>
      <c r="BI614" s="205">
        <f t="shared" si="278"/>
        <v>0</v>
      </c>
      <c r="BJ614" s="18" t="s">
        <v>80</v>
      </c>
      <c r="BK614" s="205">
        <f t="shared" si="279"/>
        <v>0</v>
      </c>
      <c r="BL614" s="18" t="s">
        <v>212</v>
      </c>
      <c r="BM614" s="204" t="s">
        <v>7852</v>
      </c>
    </row>
    <row r="615" spans="1:65" s="2" customFormat="1" ht="16.5" customHeight="1">
      <c r="A615" s="35"/>
      <c r="B615" s="36"/>
      <c r="C615" s="193" t="s">
        <v>72</v>
      </c>
      <c r="D615" s="193" t="s">
        <v>208</v>
      </c>
      <c r="E615" s="194" t="s">
        <v>7853</v>
      </c>
      <c r="F615" s="195" t="s">
        <v>7854</v>
      </c>
      <c r="G615" s="196" t="s">
        <v>220</v>
      </c>
      <c r="H615" s="197">
        <v>70</v>
      </c>
      <c r="I615" s="198"/>
      <c r="J615" s="199">
        <f t="shared" si="270"/>
        <v>0</v>
      </c>
      <c r="K615" s="195" t="s">
        <v>19</v>
      </c>
      <c r="L615" s="40"/>
      <c r="M615" s="200" t="s">
        <v>19</v>
      </c>
      <c r="N615" s="201" t="s">
        <v>43</v>
      </c>
      <c r="O615" s="65"/>
      <c r="P615" s="202">
        <f t="shared" si="271"/>
        <v>0</v>
      </c>
      <c r="Q615" s="202">
        <v>0</v>
      </c>
      <c r="R615" s="202">
        <f t="shared" si="272"/>
        <v>0</v>
      </c>
      <c r="S615" s="202">
        <v>0</v>
      </c>
      <c r="T615" s="203">
        <f t="shared" si="273"/>
        <v>0</v>
      </c>
      <c r="U615" s="35"/>
      <c r="V615" s="35"/>
      <c r="W615" s="35"/>
      <c r="X615" s="35"/>
      <c r="Y615" s="35"/>
      <c r="Z615" s="35"/>
      <c r="AA615" s="35"/>
      <c r="AB615" s="35"/>
      <c r="AC615" s="35"/>
      <c r="AD615" s="35"/>
      <c r="AE615" s="35"/>
      <c r="AR615" s="204" t="s">
        <v>212</v>
      </c>
      <c r="AT615" s="204" t="s">
        <v>208</v>
      </c>
      <c r="AU615" s="204" t="s">
        <v>82</v>
      </c>
      <c r="AY615" s="18" t="s">
        <v>206</v>
      </c>
      <c r="BE615" s="205">
        <f t="shared" si="274"/>
        <v>0</v>
      </c>
      <c r="BF615" s="205">
        <f t="shared" si="275"/>
        <v>0</v>
      </c>
      <c r="BG615" s="205">
        <f t="shared" si="276"/>
        <v>0</v>
      </c>
      <c r="BH615" s="205">
        <f t="shared" si="277"/>
        <v>0</v>
      </c>
      <c r="BI615" s="205">
        <f t="shared" si="278"/>
        <v>0</v>
      </c>
      <c r="BJ615" s="18" t="s">
        <v>80</v>
      </c>
      <c r="BK615" s="205">
        <f t="shared" si="279"/>
        <v>0</v>
      </c>
      <c r="BL615" s="18" t="s">
        <v>212</v>
      </c>
      <c r="BM615" s="204" t="s">
        <v>7855</v>
      </c>
    </row>
    <row r="616" spans="1:65" s="2" customFormat="1" ht="16.5" customHeight="1">
      <c r="A616" s="35"/>
      <c r="B616" s="36"/>
      <c r="C616" s="193" t="s">
        <v>72</v>
      </c>
      <c r="D616" s="193" t="s">
        <v>208</v>
      </c>
      <c r="E616" s="194" t="s">
        <v>7856</v>
      </c>
      <c r="F616" s="195" t="s">
        <v>7857</v>
      </c>
      <c r="G616" s="196" t="s">
        <v>220</v>
      </c>
      <c r="H616" s="197">
        <v>55</v>
      </c>
      <c r="I616" s="198"/>
      <c r="J616" s="199">
        <f t="shared" si="270"/>
        <v>0</v>
      </c>
      <c r="K616" s="195" t="s">
        <v>19</v>
      </c>
      <c r="L616" s="40"/>
      <c r="M616" s="200" t="s">
        <v>19</v>
      </c>
      <c r="N616" s="201" t="s">
        <v>43</v>
      </c>
      <c r="O616" s="65"/>
      <c r="P616" s="202">
        <f t="shared" si="271"/>
        <v>0</v>
      </c>
      <c r="Q616" s="202">
        <v>0</v>
      </c>
      <c r="R616" s="202">
        <f t="shared" si="272"/>
        <v>0</v>
      </c>
      <c r="S616" s="202">
        <v>0</v>
      </c>
      <c r="T616" s="203">
        <f t="shared" si="273"/>
        <v>0</v>
      </c>
      <c r="U616" s="35"/>
      <c r="V616" s="35"/>
      <c r="W616" s="35"/>
      <c r="X616" s="35"/>
      <c r="Y616" s="35"/>
      <c r="Z616" s="35"/>
      <c r="AA616" s="35"/>
      <c r="AB616" s="35"/>
      <c r="AC616" s="35"/>
      <c r="AD616" s="35"/>
      <c r="AE616" s="35"/>
      <c r="AR616" s="204" t="s">
        <v>212</v>
      </c>
      <c r="AT616" s="204" t="s">
        <v>208</v>
      </c>
      <c r="AU616" s="204" t="s">
        <v>82</v>
      </c>
      <c r="AY616" s="18" t="s">
        <v>206</v>
      </c>
      <c r="BE616" s="205">
        <f t="shared" si="274"/>
        <v>0</v>
      </c>
      <c r="BF616" s="205">
        <f t="shared" si="275"/>
        <v>0</v>
      </c>
      <c r="BG616" s="205">
        <f t="shared" si="276"/>
        <v>0</v>
      </c>
      <c r="BH616" s="205">
        <f t="shared" si="277"/>
        <v>0</v>
      </c>
      <c r="BI616" s="205">
        <f t="shared" si="278"/>
        <v>0</v>
      </c>
      <c r="BJ616" s="18" t="s">
        <v>80</v>
      </c>
      <c r="BK616" s="205">
        <f t="shared" si="279"/>
        <v>0</v>
      </c>
      <c r="BL616" s="18" t="s">
        <v>212</v>
      </c>
      <c r="BM616" s="204" t="s">
        <v>7858</v>
      </c>
    </row>
    <row r="617" spans="1:65" s="2" customFormat="1" ht="16.5" customHeight="1">
      <c r="A617" s="35"/>
      <c r="B617" s="36"/>
      <c r="C617" s="193" t="s">
        <v>72</v>
      </c>
      <c r="D617" s="193" t="s">
        <v>208</v>
      </c>
      <c r="E617" s="194" t="s">
        <v>7859</v>
      </c>
      <c r="F617" s="195" t="s">
        <v>7860</v>
      </c>
      <c r="G617" s="196" t="s">
        <v>862</v>
      </c>
      <c r="H617" s="197">
        <v>240</v>
      </c>
      <c r="I617" s="198"/>
      <c r="J617" s="199">
        <f t="shared" si="270"/>
        <v>0</v>
      </c>
      <c r="K617" s="195" t="s">
        <v>19</v>
      </c>
      <c r="L617" s="40"/>
      <c r="M617" s="200" t="s">
        <v>19</v>
      </c>
      <c r="N617" s="201" t="s">
        <v>43</v>
      </c>
      <c r="O617" s="65"/>
      <c r="P617" s="202">
        <f t="shared" si="271"/>
        <v>0</v>
      </c>
      <c r="Q617" s="202">
        <v>0</v>
      </c>
      <c r="R617" s="202">
        <f t="shared" si="272"/>
        <v>0</v>
      </c>
      <c r="S617" s="202">
        <v>0</v>
      </c>
      <c r="T617" s="203">
        <f t="shared" si="273"/>
        <v>0</v>
      </c>
      <c r="U617" s="35"/>
      <c r="V617" s="35"/>
      <c r="W617" s="35"/>
      <c r="X617" s="35"/>
      <c r="Y617" s="35"/>
      <c r="Z617" s="35"/>
      <c r="AA617" s="35"/>
      <c r="AB617" s="35"/>
      <c r="AC617" s="35"/>
      <c r="AD617" s="35"/>
      <c r="AE617" s="35"/>
      <c r="AR617" s="204" t="s">
        <v>212</v>
      </c>
      <c r="AT617" s="204" t="s">
        <v>208</v>
      </c>
      <c r="AU617" s="204" t="s">
        <v>82</v>
      </c>
      <c r="AY617" s="18" t="s">
        <v>206</v>
      </c>
      <c r="BE617" s="205">
        <f t="shared" si="274"/>
        <v>0</v>
      </c>
      <c r="BF617" s="205">
        <f t="shared" si="275"/>
        <v>0</v>
      </c>
      <c r="BG617" s="205">
        <f t="shared" si="276"/>
        <v>0</v>
      </c>
      <c r="BH617" s="205">
        <f t="shared" si="277"/>
        <v>0</v>
      </c>
      <c r="BI617" s="205">
        <f t="shared" si="278"/>
        <v>0</v>
      </c>
      <c r="BJ617" s="18" t="s">
        <v>80</v>
      </c>
      <c r="BK617" s="205">
        <f t="shared" si="279"/>
        <v>0</v>
      </c>
      <c r="BL617" s="18" t="s">
        <v>212</v>
      </c>
      <c r="BM617" s="204" t="s">
        <v>7861</v>
      </c>
    </row>
    <row r="618" spans="1:65" s="2" customFormat="1" ht="16.5" customHeight="1">
      <c r="A618" s="35"/>
      <c r="B618" s="36"/>
      <c r="C618" s="193" t="s">
        <v>72</v>
      </c>
      <c r="D618" s="193" t="s">
        <v>208</v>
      </c>
      <c r="E618" s="194" t="s">
        <v>7862</v>
      </c>
      <c r="F618" s="195" t="s">
        <v>7863</v>
      </c>
      <c r="G618" s="196" t="s">
        <v>862</v>
      </c>
      <c r="H618" s="197">
        <v>40</v>
      </c>
      <c r="I618" s="198"/>
      <c r="J618" s="199">
        <f t="shared" si="270"/>
        <v>0</v>
      </c>
      <c r="K618" s="195" t="s">
        <v>19</v>
      </c>
      <c r="L618" s="40"/>
      <c r="M618" s="200" t="s">
        <v>19</v>
      </c>
      <c r="N618" s="201" t="s">
        <v>43</v>
      </c>
      <c r="O618" s="65"/>
      <c r="P618" s="202">
        <f t="shared" si="271"/>
        <v>0</v>
      </c>
      <c r="Q618" s="202">
        <v>0</v>
      </c>
      <c r="R618" s="202">
        <f t="shared" si="272"/>
        <v>0</v>
      </c>
      <c r="S618" s="202">
        <v>0</v>
      </c>
      <c r="T618" s="203">
        <f t="shared" si="273"/>
        <v>0</v>
      </c>
      <c r="U618" s="35"/>
      <c r="V618" s="35"/>
      <c r="W618" s="35"/>
      <c r="X618" s="35"/>
      <c r="Y618" s="35"/>
      <c r="Z618" s="35"/>
      <c r="AA618" s="35"/>
      <c r="AB618" s="35"/>
      <c r="AC618" s="35"/>
      <c r="AD618" s="35"/>
      <c r="AE618" s="35"/>
      <c r="AR618" s="204" t="s">
        <v>212</v>
      </c>
      <c r="AT618" s="204" t="s">
        <v>208</v>
      </c>
      <c r="AU618" s="204" t="s">
        <v>82</v>
      </c>
      <c r="AY618" s="18" t="s">
        <v>206</v>
      </c>
      <c r="BE618" s="205">
        <f t="shared" si="274"/>
        <v>0</v>
      </c>
      <c r="BF618" s="205">
        <f t="shared" si="275"/>
        <v>0</v>
      </c>
      <c r="BG618" s="205">
        <f t="shared" si="276"/>
        <v>0</v>
      </c>
      <c r="BH618" s="205">
        <f t="shared" si="277"/>
        <v>0</v>
      </c>
      <c r="BI618" s="205">
        <f t="shared" si="278"/>
        <v>0</v>
      </c>
      <c r="BJ618" s="18" t="s">
        <v>80</v>
      </c>
      <c r="BK618" s="205">
        <f t="shared" si="279"/>
        <v>0</v>
      </c>
      <c r="BL618" s="18" t="s">
        <v>212</v>
      </c>
      <c r="BM618" s="204" t="s">
        <v>7864</v>
      </c>
    </row>
    <row r="619" spans="1:65" s="2" customFormat="1" ht="16.5" customHeight="1">
      <c r="A619" s="35"/>
      <c r="B619" s="36"/>
      <c r="C619" s="193" t="s">
        <v>72</v>
      </c>
      <c r="D619" s="193" t="s">
        <v>208</v>
      </c>
      <c r="E619" s="194" t="s">
        <v>7865</v>
      </c>
      <c r="F619" s="195" t="s">
        <v>7866</v>
      </c>
      <c r="G619" s="196" t="s">
        <v>887</v>
      </c>
      <c r="H619" s="197">
        <v>1</v>
      </c>
      <c r="I619" s="198"/>
      <c r="J619" s="199">
        <f t="shared" si="270"/>
        <v>0</v>
      </c>
      <c r="K619" s="195" t="s">
        <v>19</v>
      </c>
      <c r="L619" s="40"/>
      <c r="M619" s="200" t="s">
        <v>19</v>
      </c>
      <c r="N619" s="201" t="s">
        <v>43</v>
      </c>
      <c r="O619" s="65"/>
      <c r="P619" s="202">
        <f t="shared" si="271"/>
        <v>0</v>
      </c>
      <c r="Q619" s="202">
        <v>0</v>
      </c>
      <c r="R619" s="202">
        <f t="shared" si="272"/>
        <v>0</v>
      </c>
      <c r="S619" s="202">
        <v>0</v>
      </c>
      <c r="T619" s="203">
        <f t="shared" si="273"/>
        <v>0</v>
      </c>
      <c r="U619" s="35"/>
      <c r="V619" s="35"/>
      <c r="W619" s="35"/>
      <c r="X619" s="35"/>
      <c r="Y619" s="35"/>
      <c r="Z619" s="35"/>
      <c r="AA619" s="35"/>
      <c r="AB619" s="35"/>
      <c r="AC619" s="35"/>
      <c r="AD619" s="35"/>
      <c r="AE619" s="35"/>
      <c r="AR619" s="204" t="s">
        <v>212</v>
      </c>
      <c r="AT619" s="204" t="s">
        <v>208</v>
      </c>
      <c r="AU619" s="204" t="s">
        <v>82</v>
      </c>
      <c r="AY619" s="18" t="s">
        <v>206</v>
      </c>
      <c r="BE619" s="205">
        <f t="shared" si="274"/>
        <v>0</v>
      </c>
      <c r="BF619" s="205">
        <f t="shared" si="275"/>
        <v>0</v>
      </c>
      <c r="BG619" s="205">
        <f t="shared" si="276"/>
        <v>0</v>
      </c>
      <c r="BH619" s="205">
        <f t="shared" si="277"/>
        <v>0</v>
      </c>
      <c r="BI619" s="205">
        <f t="shared" si="278"/>
        <v>0</v>
      </c>
      <c r="BJ619" s="18" t="s">
        <v>80</v>
      </c>
      <c r="BK619" s="205">
        <f t="shared" si="279"/>
        <v>0</v>
      </c>
      <c r="BL619" s="18" t="s">
        <v>212</v>
      </c>
      <c r="BM619" s="204" t="s">
        <v>7867</v>
      </c>
    </row>
    <row r="620" spans="1:65" s="2" customFormat="1" ht="16.5" customHeight="1">
      <c r="A620" s="35"/>
      <c r="B620" s="36"/>
      <c r="C620" s="193" t="s">
        <v>72</v>
      </c>
      <c r="D620" s="193" t="s">
        <v>208</v>
      </c>
      <c r="E620" s="194" t="s">
        <v>7868</v>
      </c>
      <c r="F620" s="195" t="s">
        <v>7869</v>
      </c>
      <c r="G620" s="196" t="s">
        <v>862</v>
      </c>
      <c r="H620" s="197">
        <v>6000</v>
      </c>
      <c r="I620" s="198"/>
      <c r="J620" s="199">
        <f t="shared" si="270"/>
        <v>0</v>
      </c>
      <c r="K620" s="195" t="s">
        <v>19</v>
      </c>
      <c r="L620" s="40"/>
      <c r="M620" s="200" t="s">
        <v>19</v>
      </c>
      <c r="N620" s="201" t="s">
        <v>43</v>
      </c>
      <c r="O620" s="65"/>
      <c r="P620" s="202">
        <f t="shared" si="271"/>
        <v>0</v>
      </c>
      <c r="Q620" s="202">
        <v>0</v>
      </c>
      <c r="R620" s="202">
        <f t="shared" si="272"/>
        <v>0</v>
      </c>
      <c r="S620" s="202">
        <v>0</v>
      </c>
      <c r="T620" s="203">
        <f t="shared" si="273"/>
        <v>0</v>
      </c>
      <c r="U620" s="35"/>
      <c r="V620" s="35"/>
      <c r="W620" s="35"/>
      <c r="X620" s="35"/>
      <c r="Y620" s="35"/>
      <c r="Z620" s="35"/>
      <c r="AA620" s="35"/>
      <c r="AB620" s="35"/>
      <c r="AC620" s="35"/>
      <c r="AD620" s="35"/>
      <c r="AE620" s="35"/>
      <c r="AR620" s="204" t="s">
        <v>212</v>
      </c>
      <c r="AT620" s="204" t="s">
        <v>208</v>
      </c>
      <c r="AU620" s="204" t="s">
        <v>82</v>
      </c>
      <c r="AY620" s="18" t="s">
        <v>206</v>
      </c>
      <c r="BE620" s="205">
        <f t="shared" si="274"/>
        <v>0</v>
      </c>
      <c r="BF620" s="205">
        <f t="shared" si="275"/>
        <v>0</v>
      </c>
      <c r="BG620" s="205">
        <f t="shared" si="276"/>
        <v>0</v>
      </c>
      <c r="BH620" s="205">
        <f t="shared" si="277"/>
        <v>0</v>
      </c>
      <c r="BI620" s="205">
        <f t="shared" si="278"/>
        <v>0</v>
      </c>
      <c r="BJ620" s="18" t="s">
        <v>80</v>
      </c>
      <c r="BK620" s="205">
        <f t="shared" si="279"/>
        <v>0</v>
      </c>
      <c r="BL620" s="18" t="s">
        <v>212</v>
      </c>
      <c r="BM620" s="204" t="s">
        <v>7870</v>
      </c>
    </row>
    <row r="621" spans="1:65" s="2" customFormat="1" ht="16.5" customHeight="1">
      <c r="A621" s="35"/>
      <c r="B621" s="36"/>
      <c r="C621" s="193" t="s">
        <v>72</v>
      </c>
      <c r="D621" s="193" t="s">
        <v>208</v>
      </c>
      <c r="E621" s="194" t="s">
        <v>7871</v>
      </c>
      <c r="F621" s="195" t="s">
        <v>7872</v>
      </c>
      <c r="G621" s="196" t="s">
        <v>862</v>
      </c>
      <c r="H621" s="197">
        <v>55</v>
      </c>
      <c r="I621" s="198"/>
      <c r="J621" s="199">
        <f t="shared" si="270"/>
        <v>0</v>
      </c>
      <c r="K621" s="195" t="s">
        <v>19</v>
      </c>
      <c r="L621" s="40"/>
      <c r="M621" s="200" t="s">
        <v>19</v>
      </c>
      <c r="N621" s="201" t="s">
        <v>43</v>
      </c>
      <c r="O621" s="65"/>
      <c r="P621" s="202">
        <f t="shared" si="271"/>
        <v>0</v>
      </c>
      <c r="Q621" s="202">
        <v>0</v>
      </c>
      <c r="R621" s="202">
        <f t="shared" si="272"/>
        <v>0</v>
      </c>
      <c r="S621" s="202">
        <v>0</v>
      </c>
      <c r="T621" s="203">
        <f t="shared" si="273"/>
        <v>0</v>
      </c>
      <c r="U621" s="35"/>
      <c r="V621" s="35"/>
      <c r="W621" s="35"/>
      <c r="X621" s="35"/>
      <c r="Y621" s="35"/>
      <c r="Z621" s="35"/>
      <c r="AA621" s="35"/>
      <c r="AB621" s="35"/>
      <c r="AC621" s="35"/>
      <c r="AD621" s="35"/>
      <c r="AE621" s="35"/>
      <c r="AR621" s="204" t="s">
        <v>212</v>
      </c>
      <c r="AT621" s="204" t="s">
        <v>208</v>
      </c>
      <c r="AU621" s="204" t="s">
        <v>82</v>
      </c>
      <c r="AY621" s="18" t="s">
        <v>206</v>
      </c>
      <c r="BE621" s="205">
        <f t="shared" si="274"/>
        <v>0</v>
      </c>
      <c r="BF621" s="205">
        <f t="shared" si="275"/>
        <v>0</v>
      </c>
      <c r="BG621" s="205">
        <f t="shared" si="276"/>
        <v>0</v>
      </c>
      <c r="BH621" s="205">
        <f t="shared" si="277"/>
        <v>0</v>
      </c>
      <c r="BI621" s="205">
        <f t="shared" si="278"/>
        <v>0</v>
      </c>
      <c r="BJ621" s="18" t="s">
        <v>80</v>
      </c>
      <c r="BK621" s="205">
        <f t="shared" si="279"/>
        <v>0</v>
      </c>
      <c r="BL621" s="18" t="s">
        <v>212</v>
      </c>
      <c r="BM621" s="204" t="s">
        <v>7873</v>
      </c>
    </row>
    <row r="622" spans="1:65" s="2" customFormat="1" ht="16.5" customHeight="1">
      <c r="A622" s="35"/>
      <c r="B622" s="36"/>
      <c r="C622" s="193" t="s">
        <v>72</v>
      </c>
      <c r="D622" s="193" t="s">
        <v>208</v>
      </c>
      <c r="E622" s="194" t="s">
        <v>7874</v>
      </c>
      <c r="F622" s="195" t="s">
        <v>7875</v>
      </c>
      <c r="G622" s="196" t="s">
        <v>862</v>
      </c>
      <c r="H622" s="197">
        <v>1</v>
      </c>
      <c r="I622" s="198"/>
      <c r="J622" s="199">
        <f t="shared" si="270"/>
        <v>0</v>
      </c>
      <c r="K622" s="195" t="s">
        <v>19</v>
      </c>
      <c r="L622" s="40"/>
      <c r="M622" s="200" t="s">
        <v>19</v>
      </c>
      <c r="N622" s="201" t="s">
        <v>43</v>
      </c>
      <c r="O622" s="65"/>
      <c r="P622" s="202">
        <f t="shared" si="271"/>
        <v>0</v>
      </c>
      <c r="Q622" s="202">
        <v>0</v>
      </c>
      <c r="R622" s="202">
        <f t="shared" si="272"/>
        <v>0</v>
      </c>
      <c r="S622" s="202">
        <v>0</v>
      </c>
      <c r="T622" s="203">
        <f t="shared" si="273"/>
        <v>0</v>
      </c>
      <c r="U622" s="35"/>
      <c r="V622" s="35"/>
      <c r="W622" s="35"/>
      <c r="X622" s="35"/>
      <c r="Y622" s="35"/>
      <c r="Z622" s="35"/>
      <c r="AA622" s="35"/>
      <c r="AB622" s="35"/>
      <c r="AC622" s="35"/>
      <c r="AD622" s="35"/>
      <c r="AE622" s="35"/>
      <c r="AR622" s="204" t="s">
        <v>212</v>
      </c>
      <c r="AT622" s="204" t="s">
        <v>208</v>
      </c>
      <c r="AU622" s="204" t="s">
        <v>82</v>
      </c>
      <c r="AY622" s="18" t="s">
        <v>206</v>
      </c>
      <c r="BE622" s="205">
        <f t="shared" si="274"/>
        <v>0</v>
      </c>
      <c r="BF622" s="205">
        <f t="shared" si="275"/>
        <v>0</v>
      </c>
      <c r="BG622" s="205">
        <f t="shared" si="276"/>
        <v>0</v>
      </c>
      <c r="BH622" s="205">
        <f t="shared" si="277"/>
        <v>0</v>
      </c>
      <c r="BI622" s="205">
        <f t="shared" si="278"/>
        <v>0</v>
      </c>
      <c r="BJ622" s="18" t="s">
        <v>80</v>
      </c>
      <c r="BK622" s="205">
        <f t="shared" si="279"/>
        <v>0</v>
      </c>
      <c r="BL622" s="18" t="s">
        <v>212</v>
      </c>
      <c r="BM622" s="204" t="s">
        <v>7876</v>
      </c>
    </row>
    <row r="623" spans="1:65" s="2" customFormat="1" ht="16.5" customHeight="1">
      <c r="A623" s="35"/>
      <c r="B623" s="36"/>
      <c r="C623" s="193" t="s">
        <v>72</v>
      </c>
      <c r="D623" s="193" t="s">
        <v>208</v>
      </c>
      <c r="E623" s="194" t="s">
        <v>7877</v>
      </c>
      <c r="F623" s="195" t="s">
        <v>7878</v>
      </c>
      <c r="G623" s="196" t="s">
        <v>862</v>
      </c>
      <c r="H623" s="197">
        <v>1</v>
      </c>
      <c r="I623" s="198"/>
      <c r="J623" s="199">
        <f t="shared" si="270"/>
        <v>0</v>
      </c>
      <c r="K623" s="195" t="s">
        <v>19</v>
      </c>
      <c r="L623" s="40"/>
      <c r="M623" s="249" t="s">
        <v>19</v>
      </c>
      <c r="N623" s="250" t="s">
        <v>43</v>
      </c>
      <c r="O623" s="247"/>
      <c r="P623" s="251">
        <f t="shared" si="271"/>
        <v>0</v>
      </c>
      <c r="Q623" s="251">
        <v>0</v>
      </c>
      <c r="R623" s="251">
        <f t="shared" si="272"/>
        <v>0</v>
      </c>
      <c r="S623" s="251">
        <v>0</v>
      </c>
      <c r="T623" s="252">
        <f t="shared" si="273"/>
        <v>0</v>
      </c>
      <c r="U623" s="35"/>
      <c r="V623" s="35"/>
      <c r="W623" s="35"/>
      <c r="X623" s="35"/>
      <c r="Y623" s="35"/>
      <c r="Z623" s="35"/>
      <c r="AA623" s="35"/>
      <c r="AB623" s="35"/>
      <c r="AC623" s="35"/>
      <c r="AD623" s="35"/>
      <c r="AE623" s="35"/>
      <c r="AR623" s="204" t="s">
        <v>212</v>
      </c>
      <c r="AT623" s="204" t="s">
        <v>208</v>
      </c>
      <c r="AU623" s="204" t="s">
        <v>82</v>
      </c>
      <c r="AY623" s="18" t="s">
        <v>206</v>
      </c>
      <c r="BE623" s="205">
        <f t="shared" si="274"/>
        <v>0</v>
      </c>
      <c r="BF623" s="205">
        <f t="shared" si="275"/>
        <v>0</v>
      </c>
      <c r="BG623" s="205">
        <f t="shared" si="276"/>
        <v>0</v>
      </c>
      <c r="BH623" s="205">
        <f t="shared" si="277"/>
        <v>0</v>
      </c>
      <c r="BI623" s="205">
        <f t="shared" si="278"/>
        <v>0</v>
      </c>
      <c r="BJ623" s="18" t="s">
        <v>80</v>
      </c>
      <c r="BK623" s="205">
        <f t="shared" si="279"/>
        <v>0</v>
      </c>
      <c r="BL623" s="18" t="s">
        <v>212</v>
      </c>
      <c r="BM623" s="204" t="s">
        <v>7879</v>
      </c>
    </row>
    <row r="624" spans="1:65" s="2" customFormat="1" ht="6.95" customHeight="1">
      <c r="A624" s="35"/>
      <c r="B624" s="48"/>
      <c r="C624" s="49"/>
      <c r="D624" s="49"/>
      <c r="E624" s="49"/>
      <c r="F624" s="49"/>
      <c r="G624" s="49"/>
      <c r="H624" s="49"/>
      <c r="I624" s="143"/>
      <c r="J624" s="49"/>
      <c r="K624" s="49"/>
      <c r="L624" s="40"/>
      <c r="M624" s="35"/>
      <c r="O624" s="35"/>
      <c r="P624" s="35"/>
      <c r="Q624" s="35"/>
      <c r="R624" s="35"/>
      <c r="S624" s="35"/>
      <c r="T624" s="35"/>
      <c r="U624" s="35"/>
      <c r="V624" s="35"/>
      <c r="W624" s="35"/>
      <c r="X624" s="35"/>
      <c r="Y624" s="35"/>
      <c r="Z624" s="35"/>
      <c r="AA624" s="35"/>
      <c r="AB624" s="35"/>
      <c r="AC624" s="35"/>
      <c r="AD624" s="35"/>
      <c r="AE624" s="35"/>
    </row>
  </sheetData>
  <sheetProtection algorithmName="SHA-512" hashValue="STyYdYiTpt1DIZFRz0ElMI5xtPaptLePbg9jC32egT5q0P9Zn98x0gngJBGUCYoJ/VWqcTZIOIpzOXAj8pBJ4g==" saltValue="qcYfYUnpBwMibzv4Bu/VNNJZikkrHUuztyR+fEnEkTwt4R7Mq9WNdcYTN1Wjm95ak2+y0T3XKdbPwXDtsJEhJw==" spinCount="100000" sheet="1" objects="1" scenarios="1" formatColumns="0" formatRows="0" autoFilter="0"/>
  <autoFilter ref="C106:K623"/>
  <mergeCells count="9">
    <mergeCell ref="E50:H50"/>
    <mergeCell ref="E97:H97"/>
    <mergeCell ref="E99:H99"/>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96"/>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159</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7880</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ROUND(J109,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ROUND((SUM(BE109:BE395)),  2)</f>
        <v>0</v>
      </c>
      <c r="G33" s="35"/>
      <c r="H33" s="35"/>
      <c r="I33" s="132">
        <v>0.21</v>
      </c>
      <c r="J33" s="131">
        <f>ROUND(((SUM(BE109:BE395))*I33),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ROUND((SUM(BF109:BF395)),  2)</f>
        <v>0</v>
      </c>
      <c r="G34" s="35"/>
      <c r="H34" s="35"/>
      <c r="I34" s="132">
        <v>0.15</v>
      </c>
      <c r="J34" s="131">
        <f>ROUND(((SUM(BF109:BF395))*I34),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ROUND((SUM(BG109:BG395)),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ROUND((SUM(BH109:BH395)),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ROUND((SUM(BI109:BI395)),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700_D.1.4.I - Gastro vybavení</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J109</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7881</v>
      </c>
      <c r="E60" s="155"/>
      <c r="F60" s="155"/>
      <c r="G60" s="155"/>
      <c r="H60" s="155"/>
      <c r="I60" s="156"/>
      <c r="J60" s="157">
        <f>J110</f>
        <v>0</v>
      </c>
      <c r="K60" s="153"/>
      <c r="L60" s="158"/>
    </row>
    <row r="61" spans="1:47" s="10" customFormat="1" ht="19.899999999999999" customHeight="1">
      <c r="B61" s="159"/>
      <c r="C61" s="98"/>
      <c r="D61" s="160" t="s">
        <v>7882</v>
      </c>
      <c r="E61" s="161"/>
      <c r="F61" s="161"/>
      <c r="G61" s="161"/>
      <c r="H61" s="161"/>
      <c r="I61" s="162"/>
      <c r="J61" s="163">
        <f>J111</f>
        <v>0</v>
      </c>
      <c r="K61" s="98"/>
      <c r="L61" s="164"/>
    </row>
    <row r="62" spans="1:47" s="10" customFormat="1" ht="19.899999999999999" customHeight="1">
      <c r="B62" s="159"/>
      <c r="C62" s="98"/>
      <c r="D62" s="160" t="s">
        <v>7883</v>
      </c>
      <c r="E62" s="161"/>
      <c r="F62" s="161"/>
      <c r="G62" s="161"/>
      <c r="H62" s="161"/>
      <c r="I62" s="162"/>
      <c r="J62" s="163">
        <f>J141</f>
        <v>0</v>
      </c>
      <c r="K62" s="98"/>
      <c r="L62" s="164"/>
    </row>
    <row r="63" spans="1:47" s="10" customFormat="1" ht="19.899999999999999" customHeight="1">
      <c r="B63" s="159"/>
      <c r="C63" s="98"/>
      <c r="D63" s="160" t="s">
        <v>7884</v>
      </c>
      <c r="E63" s="161"/>
      <c r="F63" s="161"/>
      <c r="G63" s="161"/>
      <c r="H63" s="161"/>
      <c r="I63" s="162"/>
      <c r="J63" s="163">
        <f>J151</f>
        <v>0</v>
      </c>
      <c r="K63" s="98"/>
      <c r="L63" s="164"/>
    </row>
    <row r="64" spans="1:47" s="10" customFormat="1" ht="19.899999999999999" customHeight="1">
      <c r="B64" s="159"/>
      <c r="C64" s="98"/>
      <c r="D64" s="160" t="s">
        <v>7885</v>
      </c>
      <c r="E64" s="161"/>
      <c r="F64" s="161"/>
      <c r="G64" s="161"/>
      <c r="H64" s="161"/>
      <c r="I64" s="162"/>
      <c r="J64" s="163">
        <f>J164</f>
        <v>0</v>
      </c>
      <c r="K64" s="98"/>
      <c r="L64" s="164"/>
    </row>
    <row r="65" spans="2:12" s="10" customFormat="1" ht="19.899999999999999" customHeight="1">
      <c r="B65" s="159"/>
      <c r="C65" s="98"/>
      <c r="D65" s="160" t="s">
        <v>7886</v>
      </c>
      <c r="E65" s="161"/>
      <c r="F65" s="161"/>
      <c r="G65" s="161"/>
      <c r="H65" s="161"/>
      <c r="I65" s="162"/>
      <c r="J65" s="163">
        <f>J167</f>
        <v>0</v>
      </c>
      <c r="K65" s="98"/>
      <c r="L65" s="164"/>
    </row>
    <row r="66" spans="2:12" s="10" customFormat="1" ht="14.85" customHeight="1">
      <c r="B66" s="159"/>
      <c r="C66" s="98"/>
      <c r="D66" s="160" t="s">
        <v>7887</v>
      </c>
      <c r="E66" s="161"/>
      <c r="F66" s="161"/>
      <c r="G66" s="161"/>
      <c r="H66" s="161"/>
      <c r="I66" s="162"/>
      <c r="J66" s="163">
        <f>J168</f>
        <v>0</v>
      </c>
      <c r="K66" s="98"/>
      <c r="L66" s="164"/>
    </row>
    <row r="67" spans="2:12" s="10" customFormat="1" ht="14.85" customHeight="1">
      <c r="B67" s="159"/>
      <c r="C67" s="98"/>
      <c r="D67" s="160" t="s">
        <v>7888</v>
      </c>
      <c r="E67" s="161"/>
      <c r="F67" s="161"/>
      <c r="G67" s="161"/>
      <c r="H67" s="161"/>
      <c r="I67" s="162"/>
      <c r="J67" s="163">
        <f>J186</f>
        <v>0</v>
      </c>
      <c r="K67" s="98"/>
      <c r="L67" s="164"/>
    </row>
    <row r="68" spans="2:12" s="10" customFormat="1" ht="14.85" customHeight="1">
      <c r="B68" s="159"/>
      <c r="C68" s="98"/>
      <c r="D68" s="160" t="s">
        <v>7889</v>
      </c>
      <c r="E68" s="161"/>
      <c r="F68" s="161"/>
      <c r="G68" s="161"/>
      <c r="H68" s="161"/>
      <c r="I68" s="162"/>
      <c r="J68" s="163">
        <f>J200</f>
        <v>0</v>
      </c>
      <c r="K68" s="98"/>
      <c r="L68" s="164"/>
    </row>
    <row r="69" spans="2:12" s="10" customFormat="1" ht="14.85" customHeight="1">
      <c r="B69" s="159"/>
      <c r="C69" s="98"/>
      <c r="D69" s="160" t="s">
        <v>7890</v>
      </c>
      <c r="E69" s="161"/>
      <c r="F69" s="161"/>
      <c r="G69" s="161"/>
      <c r="H69" s="161"/>
      <c r="I69" s="162"/>
      <c r="J69" s="163">
        <f>J213</f>
        <v>0</v>
      </c>
      <c r="K69" s="98"/>
      <c r="L69" s="164"/>
    </row>
    <row r="70" spans="2:12" s="10" customFormat="1" ht="14.85" customHeight="1">
      <c r="B70" s="159"/>
      <c r="C70" s="98"/>
      <c r="D70" s="160" t="s">
        <v>7891</v>
      </c>
      <c r="E70" s="161"/>
      <c r="F70" s="161"/>
      <c r="G70" s="161"/>
      <c r="H70" s="161"/>
      <c r="I70" s="162"/>
      <c r="J70" s="163">
        <f>J227</f>
        <v>0</v>
      </c>
      <c r="K70" s="98"/>
      <c r="L70" s="164"/>
    </row>
    <row r="71" spans="2:12" s="10" customFormat="1" ht="14.85" customHeight="1">
      <c r="B71" s="159"/>
      <c r="C71" s="98"/>
      <c r="D71" s="160" t="s">
        <v>7892</v>
      </c>
      <c r="E71" s="161"/>
      <c r="F71" s="161"/>
      <c r="G71" s="161"/>
      <c r="H71" s="161"/>
      <c r="I71" s="162"/>
      <c r="J71" s="163">
        <f>J245</f>
        <v>0</v>
      </c>
      <c r="K71" s="98"/>
      <c r="L71" s="164"/>
    </row>
    <row r="72" spans="2:12" s="10" customFormat="1" ht="14.85" customHeight="1">
      <c r="B72" s="159"/>
      <c r="C72" s="98"/>
      <c r="D72" s="160" t="s">
        <v>7893</v>
      </c>
      <c r="E72" s="161"/>
      <c r="F72" s="161"/>
      <c r="G72" s="161"/>
      <c r="H72" s="161"/>
      <c r="I72" s="162"/>
      <c r="J72" s="163">
        <f>J266</f>
        <v>0</v>
      </c>
      <c r="K72" s="98"/>
      <c r="L72" s="164"/>
    </row>
    <row r="73" spans="2:12" s="10" customFormat="1" ht="14.85" customHeight="1">
      <c r="B73" s="159"/>
      <c r="C73" s="98"/>
      <c r="D73" s="160" t="s">
        <v>7894</v>
      </c>
      <c r="E73" s="161"/>
      <c r="F73" s="161"/>
      <c r="G73" s="161"/>
      <c r="H73" s="161"/>
      <c r="I73" s="162"/>
      <c r="J73" s="163">
        <f>J273</f>
        <v>0</v>
      </c>
      <c r="K73" s="98"/>
      <c r="L73" s="164"/>
    </row>
    <row r="74" spans="2:12" s="10" customFormat="1" ht="19.899999999999999" customHeight="1">
      <c r="B74" s="159"/>
      <c r="C74" s="98"/>
      <c r="D74" s="160" t="s">
        <v>7895</v>
      </c>
      <c r="E74" s="161"/>
      <c r="F74" s="161"/>
      <c r="G74" s="161"/>
      <c r="H74" s="161"/>
      <c r="I74" s="162"/>
      <c r="J74" s="163">
        <f>J280</f>
        <v>0</v>
      </c>
      <c r="K74" s="98"/>
      <c r="L74" s="164"/>
    </row>
    <row r="75" spans="2:12" s="10" customFormat="1" ht="19.899999999999999" customHeight="1">
      <c r="B75" s="159"/>
      <c r="C75" s="98"/>
      <c r="D75" s="160" t="s">
        <v>7896</v>
      </c>
      <c r="E75" s="161"/>
      <c r="F75" s="161"/>
      <c r="G75" s="161"/>
      <c r="H75" s="161"/>
      <c r="I75" s="162"/>
      <c r="J75" s="163">
        <f>J297</f>
        <v>0</v>
      </c>
      <c r="K75" s="98"/>
      <c r="L75" s="164"/>
    </row>
    <row r="76" spans="2:12" s="10" customFormat="1" ht="14.85" customHeight="1">
      <c r="B76" s="159"/>
      <c r="C76" s="98"/>
      <c r="D76" s="160" t="s">
        <v>7897</v>
      </c>
      <c r="E76" s="161"/>
      <c r="F76" s="161"/>
      <c r="G76" s="161"/>
      <c r="H76" s="161"/>
      <c r="I76" s="162"/>
      <c r="J76" s="163">
        <f>J300</f>
        <v>0</v>
      </c>
      <c r="K76" s="98"/>
      <c r="L76" s="164"/>
    </row>
    <row r="77" spans="2:12" s="9" customFormat="1" ht="24.95" customHeight="1">
      <c r="B77" s="152"/>
      <c r="C77" s="153"/>
      <c r="D77" s="154" t="s">
        <v>7898</v>
      </c>
      <c r="E77" s="155"/>
      <c r="F77" s="155"/>
      <c r="G77" s="155"/>
      <c r="H77" s="155"/>
      <c r="I77" s="156"/>
      <c r="J77" s="157">
        <f>J328</f>
        <v>0</v>
      </c>
      <c r="K77" s="153"/>
      <c r="L77" s="158"/>
    </row>
    <row r="78" spans="2:12" s="10" customFormat="1" ht="19.899999999999999" customHeight="1">
      <c r="B78" s="159"/>
      <c r="C78" s="98"/>
      <c r="D78" s="160" t="s">
        <v>7899</v>
      </c>
      <c r="E78" s="161"/>
      <c r="F78" s="161"/>
      <c r="G78" s="161"/>
      <c r="H78" s="161"/>
      <c r="I78" s="162"/>
      <c r="J78" s="163">
        <f>J329</f>
        <v>0</v>
      </c>
      <c r="K78" s="98"/>
      <c r="L78" s="164"/>
    </row>
    <row r="79" spans="2:12" s="10" customFormat="1" ht="19.899999999999999" customHeight="1">
      <c r="B79" s="159"/>
      <c r="C79" s="98"/>
      <c r="D79" s="160" t="s">
        <v>7900</v>
      </c>
      <c r="E79" s="161"/>
      <c r="F79" s="161"/>
      <c r="G79" s="161"/>
      <c r="H79" s="161"/>
      <c r="I79" s="162"/>
      <c r="J79" s="163">
        <f>J333</f>
        <v>0</v>
      </c>
      <c r="K79" s="98"/>
      <c r="L79" s="164"/>
    </row>
    <row r="80" spans="2:12" s="10" customFormat="1" ht="19.899999999999999" customHeight="1">
      <c r="B80" s="159"/>
      <c r="C80" s="98"/>
      <c r="D80" s="160" t="s">
        <v>7901</v>
      </c>
      <c r="E80" s="161"/>
      <c r="F80" s="161"/>
      <c r="G80" s="161"/>
      <c r="H80" s="161"/>
      <c r="I80" s="162"/>
      <c r="J80" s="163">
        <f>J335</f>
        <v>0</v>
      </c>
      <c r="K80" s="98"/>
      <c r="L80" s="164"/>
    </row>
    <row r="81" spans="1:31" s="10" customFormat="1" ht="19.899999999999999" customHeight="1">
      <c r="B81" s="159"/>
      <c r="C81" s="98"/>
      <c r="D81" s="160" t="s">
        <v>7902</v>
      </c>
      <c r="E81" s="161"/>
      <c r="F81" s="161"/>
      <c r="G81" s="161"/>
      <c r="H81" s="161"/>
      <c r="I81" s="162"/>
      <c r="J81" s="163">
        <f>J349</f>
        <v>0</v>
      </c>
      <c r="K81" s="98"/>
      <c r="L81" s="164"/>
    </row>
    <row r="82" spans="1:31" s="10" customFormat="1" ht="19.899999999999999" customHeight="1">
      <c r="B82" s="159"/>
      <c r="C82" s="98"/>
      <c r="D82" s="160" t="s">
        <v>7903</v>
      </c>
      <c r="E82" s="161"/>
      <c r="F82" s="161"/>
      <c r="G82" s="161"/>
      <c r="H82" s="161"/>
      <c r="I82" s="162"/>
      <c r="J82" s="163">
        <f>J351</f>
        <v>0</v>
      </c>
      <c r="K82" s="98"/>
      <c r="L82" s="164"/>
    </row>
    <row r="83" spans="1:31" s="10" customFormat="1" ht="19.899999999999999" customHeight="1">
      <c r="B83" s="159"/>
      <c r="C83" s="98"/>
      <c r="D83" s="160" t="s">
        <v>7904</v>
      </c>
      <c r="E83" s="161"/>
      <c r="F83" s="161"/>
      <c r="G83" s="161"/>
      <c r="H83" s="161"/>
      <c r="I83" s="162"/>
      <c r="J83" s="163">
        <f>J359</f>
        <v>0</v>
      </c>
      <c r="K83" s="98"/>
      <c r="L83" s="164"/>
    </row>
    <row r="84" spans="1:31" s="10" customFormat="1" ht="19.899999999999999" customHeight="1">
      <c r="B84" s="159"/>
      <c r="C84" s="98"/>
      <c r="D84" s="160" t="s">
        <v>7905</v>
      </c>
      <c r="E84" s="161"/>
      <c r="F84" s="161"/>
      <c r="G84" s="161"/>
      <c r="H84" s="161"/>
      <c r="I84" s="162"/>
      <c r="J84" s="163">
        <f>J361</f>
        <v>0</v>
      </c>
      <c r="K84" s="98"/>
      <c r="L84" s="164"/>
    </row>
    <row r="85" spans="1:31" s="10" customFormat="1" ht="19.899999999999999" customHeight="1">
      <c r="B85" s="159"/>
      <c r="C85" s="98"/>
      <c r="D85" s="160" t="s">
        <v>7906</v>
      </c>
      <c r="E85" s="161"/>
      <c r="F85" s="161"/>
      <c r="G85" s="161"/>
      <c r="H85" s="161"/>
      <c r="I85" s="162"/>
      <c r="J85" s="163">
        <f>J363</f>
        <v>0</v>
      </c>
      <c r="K85" s="98"/>
      <c r="L85" s="164"/>
    </row>
    <row r="86" spans="1:31" s="10" customFormat="1" ht="19.899999999999999" customHeight="1">
      <c r="B86" s="159"/>
      <c r="C86" s="98"/>
      <c r="D86" s="160" t="s">
        <v>7907</v>
      </c>
      <c r="E86" s="161"/>
      <c r="F86" s="161"/>
      <c r="G86" s="161"/>
      <c r="H86" s="161"/>
      <c r="I86" s="162"/>
      <c r="J86" s="163">
        <f>J365</f>
        <v>0</v>
      </c>
      <c r="K86" s="98"/>
      <c r="L86" s="164"/>
    </row>
    <row r="87" spans="1:31" s="10" customFormat="1" ht="19.899999999999999" customHeight="1">
      <c r="B87" s="159"/>
      <c r="C87" s="98"/>
      <c r="D87" s="160" t="s">
        <v>7908</v>
      </c>
      <c r="E87" s="161"/>
      <c r="F87" s="161"/>
      <c r="G87" s="161"/>
      <c r="H87" s="161"/>
      <c r="I87" s="162"/>
      <c r="J87" s="163">
        <f>J367</f>
        <v>0</v>
      </c>
      <c r="K87" s="98"/>
      <c r="L87" s="164"/>
    </row>
    <row r="88" spans="1:31" s="10" customFormat="1" ht="19.899999999999999" customHeight="1">
      <c r="B88" s="159"/>
      <c r="C88" s="98"/>
      <c r="D88" s="160" t="s">
        <v>7909</v>
      </c>
      <c r="E88" s="161"/>
      <c r="F88" s="161"/>
      <c r="G88" s="161"/>
      <c r="H88" s="161"/>
      <c r="I88" s="162"/>
      <c r="J88" s="163">
        <f>J370</f>
        <v>0</v>
      </c>
      <c r="K88" s="98"/>
      <c r="L88" s="164"/>
    </row>
    <row r="89" spans="1:31" s="10" customFormat="1" ht="19.899999999999999" customHeight="1">
      <c r="B89" s="159"/>
      <c r="C89" s="98"/>
      <c r="D89" s="160" t="s">
        <v>7910</v>
      </c>
      <c r="E89" s="161"/>
      <c r="F89" s="161"/>
      <c r="G89" s="161"/>
      <c r="H89" s="161"/>
      <c r="I89" s="162"/>
      <c r="J89" s="163">
        <f>J372</f>
        <v>0</v>
      </c>
      <c r="K89" s="98"/>
      <c r="L89" s="164"/>
    </row>
    <row r="90" spans="1:31" s="2" customFormat="1" ht="21.75" customHeight="1">
      <c r="A90" s="35"/>
      <c r="B90" s="36"/>
      <c r="C90" s="37"/>
      <c r="D90" s="37"/>
      <c r="E90" s="37"/>
      <c r="F90" s="37"/>
      <c r="G90" s="37"/>
      <c r="H90" s="37"/>
      <c r="I90" s="116"/>
      <c r="J90" s="37"/>
      <c r="K90" s="37"/>
      <c r="L90" s="117"/>
      <c r="S90" s="35"/>
      <c r="T90" s="35"/>
      <c r="U90" s="35"/>
      <c r="V90" s="35"/>
      <c r="W90" s="35"/>
      <c r="X90" s="35"/>
      <c r="Y90" s="35"/>
      <c r="Z90" s="35"/>
      <c r="AA90" s="35"/>
      <c r="AB90" s="35"/>
      <c r="AC90" s="35"/>
      <c r="AD90" s="35"/>
      <c r="AE90" s="35"/>
    </row>
    <row r="91" spans="1:31" s="2" customFormat="1" ht="6.95" customHeight="1">
      <c r="A91" s="35"/>
      <c r="B91" s="48"/>
      <c r="C91" s="49"/>
      <c r="D91" s="49"/>
      <c r="E91" s="49"/>
      <c r="F91" s="49"/>
      <c r="G91" s="49"/>
      <c r="H91" s="49"/>
      <c r="I91" s="143"/>
      <c r="J91" s="49"/>
      <c r="K91" s="49"/>
      <c r="L91" s="117"/>
      <c r="S91" s="35"/>
      <c r="T91" s="35"/>
      <c r="U91" s="35"/>
      <c r="V91" s="35"/>
      <c r="W91" s="35"/>
      <c r="X91" s="35"/>
      <c r="Y91" s="35"/>
      <c r="Z91" s="35"/>
      <c r="AA91" s="35"/>
      <c r="AB91" s="35"/>
      <c r="AC91" s="35"/>
      <c r="AD91" s="35"/>
      <c r="AE91" s="35"/>
    </row>
    <row r="95" spans="1:31" s="2" customFormat="1" ht="6.95" customHeight="1">
      <c r="A95" s="35"/>
      <c r="B95" s="50"/>
      <c r="C95" s="51"/>
      <c r="D95" s="51"/>
      <c r="E95" s="51"/>
      <c r="F95" s="51"/>
      <c r="G95" s="51"/>
      <c r="H95" s="51"/>
      <c r="I95" s="146"/>
      <c r="J95" s="51"/>
      <c r="K95" s="51"/>
      <c r="L95" s="117"/>
      <c r="S95" s="35"/>
      <c r="T95" s="35"/>
      <c r="U95" s="35"/>
      <c r="V95" s="35"/>
      <c r="W95" s="35"/>
      <c r="X95" s="35"/>
      <c r="Y95" s="35"/>
      <c r="Z95" s="35"/>
      <c r="AA95" s="35"/>
      <c r="AB95" s="35"/>
      <c r="AC95" s="35"/>
      <c r="AD95" s="35"/>
      <c r="AE95" s="35"/>
    </row>
    <row r="96" spans="1:31" s="2" customFormat="1" ht="24.95" customHeight="1">
      <c r="A96" s="35"/>
      <c r="B96" s="36"/>
      <c r="C96" s="24" t="s">
        <v>191</v>
      </c>
      <c r="D96" s="37"/>
      <c r="E96" s="37"/>
      <c r="F96" s="37"/>
      <c r="G96" s="37"/>
      <c r="H96" s="37"/>
      <c r="I96" s="116"/>
      <c r="J96" s="37"/>
      <c r="K96" s="37"/>
      <c r="L96" s="117"/>
      <c r="S96" s="35"/>
      <c r="T96" s="35"/>
      <c r="U96" s="35"/>
      <c r="V96" s="35"/>
      <c r="W96" s="35"/>
      <c r="X96" s="35"/>
      <c r="Y96" s="35"/>
      <c r="Z96" s="35"/>
      <c r="AA96" s="35"/>
      <c r="AB96" s="35"/>
      <c r="AC96" s="35"/>
      <c r="AD96" s="35"/>
      <c r="AE96" s="35"/>
    </row>
    <row r="97" spans="1:65" s="2" customFormat="1" ht="6.95" customHeight="1">
      <c r="A97" s="35"/>
      <c r="B97" s="36"/>
      <c r="C97" s="37"/>
      <c r="D97" s="37"/>
      <c r="E97" s="37"/>
      <c r="F97" s="37"/>
      <c r="G97" s="37"/>
      <c r="H97" s="37"/>
      <c r="I97" s="116"/>
      <c r="J97" s="37"/>
      <c r="K97" s="37"/>
      <c r="L97" s="117"/>
      <c r="S97" s="35"/>
      <c r="T97" s="35"/>
      <c r="U97" s="35"/>
      <c r="V97" s="35"/>
      <c r="W97" s="35"/>
      <c r="X97" s="35"/>
      <c r="Y97" s="35"/>
      <c r="Z97" s="35"/>
      <c r="AA97" s="35"/>
      <c r="AB97" s="35"/>
      <c r="AC97" s="35"/>
      <c r="AD97" s="35"/>
      <c r="AE97" s="35"/>
    </row>
    <row r="98" spans="1:65" s="2" customFormat="1" ht="12" customHeight="1">
      <c r="A98" s="35"/>
      <c r="B98" s="36"/>
      <c r="C98" s="30" t="s">
        <v>16</v>
      </c>
      <c r="D98" s="37"/>
      <c r="E98" s="37"/>
      <c r="F98" s="37"/>
      <c r="G98" s="37"/>
      <c r="H98" s="37"/>
      <c r="I98" s="116"/>
      <c r="J98" s="37"/>
      <c r="K98" s="37"/>
      <c r="L98" s="117"/>
      <c r="S98" s="35"/>
      <c r="T98" s="35"/>
      <c r="U98" s="35"/>
      <c r="V98" s="35"/>
      <c r="W98" s="35"/>
      <c r="X98" s="35"/>
      <c r="Y98" s="35"/>
      <c r="Z98" s="35"/>
      <c r="AA98" s="35"/>
      <c r="AB98" s="35"/>
      <c r="AC98" s="35"/>
      <c r="AD98" s="35"/>
      <c r="AE98" s="35"/>
    </row>
    <row r="99" spans="1:65" s="2" customFormat="1" ht="16.5" customHeight="1">
      <c r="A99" s="35"/>
      <c r="B99" s="36"/>
      <c r="C99" s="37"/>
      <c r="D99" s="37"/>
      <c r="E99" s="396" t="str">
        <f>E7</f>
        <v>Základní škola U Elektry</v>
      </c>
      <c r="F99" s="397"/>
      <c r="G99" s="397"/>
      <c r="H99" s="397"/>
      <c r="I99" s="116"/>
      <c r="J99" s="37"/>
      <c r="K99" s="37"/>
      <c r="L99" s="117"/>
      <c r="S99" s="35"/>
      <c r="T99" s="35"/>
      <c r="U99" s="35"/>
      <c r="V99" s="35"/>
      <c r="W99" s="35"/>
      <c r="X99" s="35"/>
      <c r="Y99" s="35"/>
      <c r="Z99" s="35"/>
      <c r="AA99" s="35"/>
      <c r="AB99" s="35"/>
      <c r="AC99" s="35"/>
      <c r="AD99" s="35"/>
      <c r="AE99" s="35"/>
    </row>
    <row r="100" spans="1:65" s="2" customFormat="1" ht="12" customHeight="1">
      <c r="A100" s="35"/>
      <c r="B100" s="36"/>
      <c r="C100" s="30" t="s">
        <v>182</v>
      </c>
      <c r="D100" s="37"/>
      <c r="E100" s="37"/>
      <c r="F100" s="37"/>
      <c r="G100" s="37"/>
      <c r="H100" s="37"/>
      <c r="I100" s="116"/>
      <c r="J100" s="37"/>
      <c r="K100" s="37"/>
      <c r="L100" s="117"/>
      <c r="S100" s="35"/>
      <c r="T100" s="35"/>
      <c r="U100" s="35"/>
      <c r="V100" s="35"/>
      <c r="W100" s="35"/>
      <c r="X100" s="35"/>
      <c r="Y100" s="35"/>
      <c r="Z100" s="35"/>
      <c r="AA100" s="35"/>
      <c r="AB100" s="35"/>
      <c r="AC100" s="35"/>
      <c r="AD100" s="35"/>
      <c r="AE100" s="35"/>
    </row>
    <row r="101" spans="1:65" s="2" customFormat="1" ht="16.5" customHeight="1">
      <c r="A101" s="35"/>
      <c r="B101" s="36"/>
      <c r="C101" s="37"/>
      <c r="D101" s="37"/>
      <c r="E101" s="369" t="str">
        <f>E9</f>
        <v>SO 700_D.1.4.I - Gastro vybavení</v>
      </c>
      <c r="F101" s="398"/>
      <c r="G101" s="398"/>
      <c r="H101" s="398"/>
      <c r="I101" s="116"/>
      <c r="J101" s="37"/>
      <c r="K101" s="37"/>
      <c r="L101" s="117"/>
      <c r="S101" s="35"/>
      <c r="T101" s="35"/>
      <c r="U101" s="35"/>
      <c r="V101" s="35"/>
      <c r="W101" s="35"/>
      <c r="X101" s="35"/>
      <c r="Y101" s="35"/>
      <c r="Z101" s="35"/>
      <c r="AA101" s="35"/>
      <c r="AB101" s="35"/>
      <c r="AC101" s="35"/>
      <c r="AD101" s="35"/>
      <c r="AE101" s="35"/>
    </row>
    <row r="102" spans="1:65" s="2" customFormat="1" ht="6.95" customHeight="1">
      <c r="A102" s="35"/>
      <c r="B102" s="36"/>
      <c r="C102" s="37"/>
      <c r="D102" s="37"/>
      <c r="E102" s="37"/>
      <c r="F102" s="37"/>
      <c r="G102" s="37"/>
      <c r="H102" s="37"/>
      <c r="I102" s="116"/>
      <c r="J102" s="37"/>
      <c r="K102" s="37"/>
      <c r="L102" s="117"/>
      <c r="S102" s="35"/>
      <c r="T102" s="35"/>
      <c r="U102" s="35"/>
      <c r="V102" s="35"/>
      <c r="W102" s="35"/>
      <c r="X102" s="35"/>
      <c r="Y102" s="35"/>
      <c r="Z102" s="35"/>
      <c r="AA102" s="35"/>
      <c r="AB102" s="35"/>
      <c r="AC102" s="35"/>
      <c r="AD102" s="35"/>
      <c r="AE102" s="35"/>
    </row>
    <row r="103" spans="1:65" s="2" customFormat="1" ht="12" customHeight="1">
      <c r="A103" s="35"/>
      <c r="B103" s="36"/>
      <c r="C103" s="30" t="s">
        <v>21</v>
      </c>
      <c r="D103" s="37"/>
      <c r="E103" s="37"/>
      <c r="F103" s="28" t="str">
        <f>F12</f>
        <v>Praha 9, k.ú. Vysočany</v>
      </c>
      <c r="G103" s="37"/>
      <c r="H103" s="37"/>
      <c r="I103" s="118" t="s">
        <v>23</v>
      </c>
      <c r="J103" s="60" t="str">
        <f>IF(J12="","",J12)</f>
        <v>10. 2. 2020</v>
      </c>
      <c r="K103" s="37"/>
      <c r="L103" s="117"/>
      <c r="S103" s="35"/>
      <c r="T103" s="35"/>
      <c r="U103" s="35"/>
      <c r="V103" s="35"/>
      <c r="W103" s="35"/>
      <c r="X103" s="35"/>
      <c r="Y103" s="35"/>
      <c r="Z103" s="35"/>
      <c r="AA103" s="35"/>
      <c r="AB103" s="35"/>
      <c r="AC103" s="35"/>
      <c r="AD103" s="35"/>
      <c r="AE103" s="35"/>
    </row>
    <row r="104" spans="1:65" s="2" customFormat="1" ht="6.95" customHeight="1">
      <c r="A104" s="35"/>
      <c r="B104" s="36"/>
      <c r="C104" s="37"/>
      <c r="D104" s="37"/>
      <c r="E104" s="37"/>
      <c r="F104" s="37"/>
      <c r="G104" s="37"/>
      <c r="H104" s="37"/>
      <c r="I104" s="116"/>
      <c r="J104" s="37"/>
      <c r="K104" s="37"/>
      <c r="L104" s="117"/>
      <c r="S104" s="35"/>
      <c r="T104" s="35"/>
      <c r="U104" s="35"/>
      <c r="V104" s="35"/>
      <c r="W104" s="35"/>
      <c r="X104" s="35"/>
      <c r="Y104" s="35"/>
      <c r="Z104" s="35"/>
      <c r="AA104" s="35"/>
      <c r="AB104" s="35"/>
      <c r="AC104" s="35"/>
      <c r="AD104" s="35"/>
      <c r="AE104" s="35"/>
    </row>
    <row r="105" spans="1:65" s="2" customFormat="1" ht="25.7" customHeight="1">
      <c r="A105" s="35"/>
      <c r="B105" s="36"/>
      <c r="C105" s="30" t="s">
        <v>25</v>
      </c>
      <c r="D105" s="37"/>
      <c r="E105" s="37"/>
      <c r="F105" s="28" t="str">
        <f>E15</f>
        <v>Městská část Praha 9</v>
      </c>
      <c r="G105" s="37"/>
      <c r="H105" s="37"/>
      <c r="I105" s="118" t="s">
        <v>31</v>
      </c>
      <c r="J105" s="33" t="str">
        <f>E21</f>
        <v>BOMART spol. s r.o.</v>
      </c>
      <c r="K105" s="37"/>
      <c r="L105" s="117"/>
      <c r="S105" s="35"/>
      <c r="T105" s="35"/>
      <c r="U105" s="35"/>
      <c r="V105" s="35"/>
      <c r="W105" s="35"/>
      <c r="X105" s="35"/>
      <c r="Y105" s="35"/>
      <c r="Z105" s="35"/>
      <c r="AA105" s="35"/>
      <c r="AB105" s="35"/>
      <c r="AC105" s="35"/>
      <c r="AD105" s="35"/>
      <c r="AE105" s="35"/>
    </row>
    <row r="106" spans="1:65" s="2" customFormat="1" ht="15.2" customHeight="1">
      <c r="A106" s="35"/>
      <c r="B106" s="36"/>
      <c r="C106" s="30" t="s">
        <v>29</v>
      </c>
      <c r="D106" s="37"/>
      <c r="E106" s="37"/>
      <c r="F106" s="28" t="str">
        <f>IF(E18="","",E18)</f>
        <v>Vyplň údaj</v>
      </c>
      <c r="G106" s="37"/>
      <c r="H106" s="37"/>
      <c r="I106" s="118" t="s">
        <v>34</v>
      </c>
      <c r="J106" s="33" t="str">
        <f>E24</f>
        <v xml:space="preserve"> </v>
      </c>
      <c r="K106" s="37"/>
      <c r="L106" s="117"/>
      <c r="S106" s="35"/>
      <c r="T106" s="35"/>
      <c r="U106" s="35"/>
      <c r="V106" s="35"/>
      <c r="W106" s="35"/>
      <c r="X106" s="35"/>
      <c r="Y106" s="35"/>
      <c r="Z106" s="35"/>
      <c r="AA106" s="35"/>
      <c r="AB106" s="35"/>
      <c r="AC106" s="35"/>
      <c r="AD106" s="35"/>
      <c r="AE106" s="35"/>
    </row>
    <row r="107" spans="1:65" s="2" customFormat="1" ht="10.35" customHeight="1">
      <c r="A107" s="35"/>
      <c r="B107" s="36"/>
      <c r="C107" s="37"/>
      <c r="D107" s="37"/>
      <c r="E107" s="37"/>
      <c r="F107" s="37"/>
      <c r="G107" s="37"/>
      <c r="H107" s="37"/>
      <c r="I107" s="116"/>
      <c r="J107" s="37"/>
      <c r="K107" s="37"/>
      <c r="L107" s="117"/>
      <c r="S107" s="35"/>
      <c r="T107" s="35"/>
      <c r="U107" s="35"/>
      <c r="V107" s="35"/>
      <c r="W107" s="35"/>
      <c r="X107" s="35"/>
      <c r="Y107" s="35"/>
      <c r="Z107" s="35"/>
      <c r="AA107" s="35"/>
      <c r="AB107" s="35"/>
      <c r="AC107" s="35"/>
      <c r="AD107" s="35"/>
      <c r="AE107" s="35"/>
    </row>
    <row r="108" spans="1:65" s="11" customFormat="1" ht="29.25" customHeight="1">
      <c r="A108" s="165"/>
      <c r="B108" s="166"/>
      <c r="C108" s="167" t="s">
        <v>192</v>
      </c>
      <c r="D108" s="168" t="s">
        <v>57</v>
      </c>
      <c r="E108" s="168" t="s">
        <v>53</v>
      </c>
      <c r="F108" s="168" t="s">
        <v>54</v>
      </c>
      <c r="G108" s="168" t="s">
        <v>193</v>
      </c>
      <c r="H108" s="168" t="s">
        <v>194</v>
      </c>
      <c r="I108" s="169" t="s">
        <v>195</v>
      </c>
      <c r="J108" s="168" t="s">
        <v>186</v>
      </c>
      <c r="K108" s="170" t="s">
        <v>196</v>
      </c>
      <c r="L108" s="171"/>
      <c r="M108" s="69" t="s">
        <v>19</v>
      </c>
      <c r="N108" s="70" t="s">
        <v>42</v>
      </c>
      <c r="O108" s="70" t="s">
        <v>197</v>
      </c>
      <c r="P108" s="70" t="s">
        <v>198</v>
      </c>
      <c r="Q108" s="70" t="s">
        <v>199</v>
      </c>
      <c r="R108" s="70" t="s">
        <v>200</v>
      </c>
      <c r="S108" s="70" t="s">
        <v>201</v>
      </c>
      <c r="T108" s="71" t="s">
        <v>202</v>
      </c>
      <c r="U108" s="165"/>
      <c r="V108" s="165"/>
      <c r="W108" s="165"/>
      <c r="X108" s="165"/>
      <c r="Y108" s="165"/>
      <c r="Z108" s="165"/>
      <c r="AA108" s="165"/>
      <c r="AB108" s="165"/>
      <c r="AC108" s="165"/>
      <c r="AD108" s="165"/>
      <c r="AE108" s="165"/>
    </row>
    <row r="109" spans="1:65" s="2" customFormat="1" ht="22.9" customHeight="1">
      <c r="A109" s="35"/>
      <c r="B109" s="36"/>
      <c r="C109" s="76" t="s">
        <v>203</v>
      </c>
      <c r="D109" s="37"/>
      <c r="E109" s="37"/>
      <c r="F109" s="37"/>
      <c r="G109" s="37"/>
      <c r="H109" s="37"/>
      <c r="I109" s="116"/>
      <c r="J109" s="172">
        <f>BK109</f>
        <v>0</v>
      </c>
      <c r="K109" s="37"/>
      <c r="L109" s="40"/>
      <c r="M109" s="72"/>
      <c r="N109" s="173"/>
      <c r="O109" s="73"/>
      <c r="P109" s="174">
        <f>P110+P328</f>
        <v>0</v>
      </c>
      <c r="Q109" s="73"/>
      <c r="R109" s="174">
        <f>R110+R328</f>
        <v>0</v>
      </c>
      <c r="S109" s="73"/>
      <c r="T109" s="175">
        <f>T110+T328</f>
        <v>0</v>
      </c>
      <c r="U109" s="35"/>
      <c r="V109" s="35"/>
      <c r="W109" s="35"/>
      <c r="X109" s="35"/>
      <c r="Y109" s="35"/>
      <c r="Z109" s="35"/>
      <c r="AA109" s="35"/>
      <c r="AB109" s="35"/>
      <c r="AC109" s="35"/>
      <c r="AD109" s="35"/>
      <c r="AE109" s="35"/>
      <c r="AT109" s="18" t="s">
        <v>71</v>
      </c>
      <c r="AU109" s="18" t="s">
        <v>187</v>
      </c>
      <c r="BK109" s="176">
        <f>BK110+BK328</f>
        <v>0</v>
      </c>
    </row>
    <row r="110" spans="1:65" s="12" customFormat="1" ht="25.9" customHeight="1">
      <c r="B110" s="177"/>
      <c r="C110" s="178"/>
      <c r="D110" s="179" t="s">
        <v>71</v>
      </c>
      <c r="E110" s="180" t="s">
        <v>846</v>
      </c>
      <c r="F110" s="180" t="s">
        <v>7911</v>
      </c>
      <c r="G110" s="178"/>
      <c r="H110" s="178"/>
      <c r="I110" s="181"/>
      <c r="J110" s="182">
        <f>BK110</f>
        <v>0</v>
      </c>
      <c r="K110" s="178"/>
      <c r="L110" s="183"/>
      <c r="M110" s="184"/>
      <c r="N110" s="185"/>
      <c r="O110" s="185"/>
      <c r="P110" s="186">
        <f>P111+P141+P151+P164+P167+P280+P297</f>
        <v>0</v>
      </c>
      <c r="Q110" s="185"/>
      <c r="R110" s="186">
        <f>R111+R141+R151+R164+R167+R280+R297</f>
        <v>0</v>
      </c>
      <c r="S110" s="185"/>
      <c r="T110" s="187">
        <f>T111+T141+T151+T164+T167+T280+T297</f>
        <v>0</v>
      </c>
      <c r="AR110" s="188" t="s">
        <v>80</v>
      </c>
      <c r="AT110" s="189" t="s">
        <v>71</v>
      </c>
      <c r="AU110" s="189" t="s">
        <v>72</v>
      </c>
      <c r="AY110" s="188" t="s">
        <v>206</v>
      </c>
      <c r="BK110" s="190">
        <f>BK111+BK141+BK151+BK164+BK167+BK280+BK297</f>
        <v>0</v>
      </c>
    </row>
    <row r="111" spans="1:65" s="12" customFormat="1" ht="22.9" customHeight="1">
      <c r="B111" s="177"/>
      <c r="C111" s="178"/>
      <c r="D111" s="179" t="s">
        <v>71</v>
      </c>
      <c r="E111" s="191" t="s">
        <v>848</v>
      </c>
      <c r="F111" s="191" t="s">
        <v>7912</v>
      </c>
      <c r="G111" s="178"/>
      <c r="H111" s="178"/>
      <c r="I111" s="181"/>
      <c r="J111" s="192">
        <f>BK111</f>
        <v>0</v>
      </c>
      <c r="K111" s="178"/>
      <c r="L111" s="183"/>
      <c r="M111" s="184"/>
      <c r="N111" s="185"/>
      <c r="O111" s="185"/>
      <c r="P111" s="186">
        <f>SUM(P112:P140)</f>
        <v>0</v>
      </c>
      <c r="Q111" s="185"/>
      <c r="R111" s="186">
        <f>SUM(R112:R140)</f>
        <v>0</v>
      </c>
      <c r="S111" s="185"/>
      <c r="T111" s="187">
        <f>SUM(T112:T140)</f>
        <v>0</v>
      </c>
      <c r="AR111" s="188" t="s">
        <v>80</v>
      </c>
      <c r="AT111" s="189" t="s">
        <v>71</v>
      </c>
      <c r="AU111" s="189" t="s">
        <v>80</v>
      </c>
      <c r="AY111" s="188" t="s">
        <v>206</v>
      </c>
      <c r="BK111" s="190">
        <f>SUM(BK112:BK140)</f>
        <v>0</v>
      </c>
    </row>
    <row r="112" spans="1:65" s="2" customFormat="1" ht="33" customHeight="1">
      <c r="A112" s="35"/>
      <c r="B112" s="36"/>
      <c r="C112" s="193" t="s">
        <v>72</v>
      </c>
      <c r="D112" s="193" t="s">
        <v>208</v>
      </c>
      <c r="E112" s="194" t="s">
        <v>7913</v>
      </c>
      <c r="F112" s="195" t="s">
        <v>7914</v>
      </c>
      <c r="G112" s="196" t="s">
        <v>211</v>
      </c>
      <c r="H112" s="197">
        <v>3</v>
      </c>
      <c r="I112" s="198"/>
      <c r="J112" s="199">
        <f>ROUND(I112*H112,2)</f>
        <v>0</v>
      </c>
      <c r="K112" s="195" t="s">
        <v>19</v>
      </c>
      <c r="L112" s="40"/>
      <c r="M112" s="200" t="s">
        <v>19</v>
      </c>
      <c r="N112" s="201" t="s">
        <v>43</v>
      </c>
      <c r="O112" s="65"/>
      <c r="P112" s="202">
        <f>O112*H112</f>
        <v>0</v>
      </c>
      <c r="Q112" s="202">
        <v>0</v>
      </c>
      <c r="R112" s="202">
        <f>Q112*H112</f>
        <v>0</v>
      </c>
      <c r="S112" s="202">
        <v>0</v>
      </c>
      <c r="T112" s="203">
        <f>S112*H112</f>
        <v>0</v>
      </c>
      <c r="U112" s="35"/>
      <c r="V112" s="35"/>
      <c r="W112" s="35"/>
      <c r="X112" s="35"/>
      <c r="Y112" s="35"/>
      <c r="Z112" s="35"/>
      <c r="AA112" s="35"/>
      <c r="AB112" s="35"/>
      <c r="AC112" s="35"/>
      <c r="AD112" s="35"/>
      <c r="AE112" s="35"/>
      <c r="AR112" s="204" t="s">
        <v>212</v>
      </c>
      <c r="AT112" s="204" t="s">
        <v>208</v>
      </c>
      <c r="AU112" s="204" t="s">
        <v>82</v>
      </c>
      <c r="AY112" s="18" t="s">
        <v>206</v>
      </c>
      <c r="BE112" s="205">
        <f>IF(N112="základní",J112,0)</f>
        <v>0</v>
      </c>
      <c r="BF112" s="205">
        <f>IF(N112="snížená",J112,0)</f>
        <v>0</v>
      </c>
      <c r="BG112" s="205">
        <f>IF(N112="zákl. přenesená",J112,0)</f>
        <v>0</v>
      </c>
      <c r="BH112" s="205">
        <f>IF(N112="sníž. přenesená",J112,0)</f>
        <v>0</v>
      </c>
      <c r="BI112" s="205">
        <f>IF(N112="nulová",J112,0)</f>
        <v>0</v>
      </c>
      <c r="BJ112" s="18" t="s">
        <v>80</v>
      </c>
      <c r="BK112" s="205">
        <f>ROUND(I112*H112,2)</f>
        <v>0</v>
      </c>
      <c r="BL112" s="18" t="s">
        <v>212</v>
      </c>
      <c r="BM112" s="204" t="s">
        <v>82</v>
      </c>
    </row>
    <row r="113" spans="1:65" s="2" customFormat="1" ht="16.5" customHeight="1">
      <c r="A113" s="35"/>
      <c r="B113" s="36"/>
      <c r="C113" s="193" t="s">
        <v>72</v>
      </c>
      <c r="D113" s="193" t="s">
        <v>208</v>
      </c>
      <c r="E113" s="194" t="s">
        <v>7915</v>
      </c>
      <c r="F113" s="195" t="s">
        <v>7916</v>
      </c>
      <c r="G113" s="196" t="s">
        <v>211</v>
      </c>
      <c r="H113" s="197">
        <v>1</v>
      </c>
      <c r="I113" s="198"/>
      <c r="J113" s="199">
        <f>ROUND(I113*H113,2)</f>
        <v>0</v>
      </c>
      <c r="K113" s="195" t="s">
        <v>19</v>
      </c>
      <c r="L113" s="40"/>
      <c r="M113" s="200" t="s">
        <v>19</v>
      </c>
      <c r="N113" s="201" t="s">
        <v>43</v>
      </c>
      <c r="O113" s="65"/>
      <c r="P113" s="202">
        <f>O113*H113</f>
        <v>0</v>
      </c>
      <c r="Q113" s="202">
        <v>0</v>
      </c>
      <c r="R113" s="202">
        <f>Q113*H113</f>
        <v>0</v>
      </c>
      <c r="S113" s="202">
        <v>0</v>
      </c>
      <c r="T113" s="203">
        <f>S113*H113</f>
        <v>0</v>
      </c>
      <c r="U113" s="35"/>
      <c r="V113" s="35"/>
      <c r="W113" s="35"/>
      <c r="X113" s="35"/>
      <c r="Y113" s="35"/>
      <c r="Z113" s="35"/>
      <c r="AA113" s="35"/>
      <c r="AB113" s="35"/>
      <c r="AC113" s="35"/>
      <c r="AD113" s="35"/>
      <c r="AE113" s="35"/>
      <c r="AR113" s="204" t="s">
        <v>212</v>
      </c>
      <c r="AT113" s="204" t="s">
        <v>208</v>
      </c>
      <c r="AU113" s="204" t="s">
        <v>82</v>
      </c>
      <c r="AY113" s="18" t="s">
        <v>206</v>
      </c>
      <c r="BE113" s="205">
        <f>IF(N113="základní",J113,0)</f>
        <v>0</v>
      </c>
      <c r="BF113" s="205">
        <f>IF(N113="snížená",J113,0)</f>
        <v>0</v>
      </c>
      <c r="BG113" s="205">
        <f>IF(N113="zákl. přenesená",J113,0)</f>
        <v>0</v>
      </c>
      <c r="BH113" s="205">
        <f>IF(N113="sníž. přenesená",J113,0)</f>
        <v>0</v>
      </c>
      <c r="BI113" s="205">
        <f>IF(N113="nulová",J113,0)</f>
        <v>0</v>
      </c>
      <c r="BJ113" s="18" t="s">
        <v>80</v>
      </c>
      <c r="BK113" s="205">
        <f>ROUND(I113*H113,2)</f>
        <v>0</v>
      </c>
      <c r="BL113" s="18" t="s">
        <v>212</v>
      </c>
      <c r="BM113" s="204" t="s">
        <v>212</v>
      </c>
    </row>
    <row r="114" spans="1:65" s="2" customFormat="1" ht="29.25">
      <c r="A114" s="35"/>
      <c r="B114" s="36"/>
      <c r="C114" s="37"/>
      <c r="D114" s="208" t="s">
        <v>1104</v>
      </c>
      <c r="E114" s="37"/>
      <c r="F114" s="221" t="s">
        <v>7917</v>
      </c>
      <c r="G114" s="37"/>
      <c r="H114" s="37"/>
      <c r="I114" s="116"/>
      <c r="J114" s="37"/>
      <c r="K114" s="37"/>
      <c r="L114" s="40"/>
      <c r="M114" s="222"/>
      <c r="N114" s="223"/>
      <c r="O114" s="65"/>
      <c r="P114" s="65"/>
      <c r="Q114" s="65"/>
      <c r="R114" s="65"/>
      <c r="S114" s="65"/>
      <c r="T114" s="66"/>
      <c r="U114" s="35"/>
      <c r="V114" s="35"/>
      <c r="W114" s="35"/>
      <c r="X114" s="35"/>
      <c r="Y114" s="35"/>
      <c r="Z114" s="35"/>
      <c r="AA114" s="35"/>
      <c r="AB114" s="35"/>
      <c r="AC114" s="35"/>
      <c r="AD114" s="35"/>
      <c r="AE114" s="35"/>
      <c r="AT114" s="18" t="s">
        <v>1104</v>
      </c>
      <c r="AU114" s="18" t="s">
        <v>82</v>
      </c>
    </row>
    <row r="115" spans="1:65" s="2" customFormat="1" ht="16.5" customHeight="1">
      <c r="A115" s="35"/>
      <c r="B115" s="36"/>
      <c r="C115" s="193" t="s">
        <v>72</v>
      </c>
      <c r="D115" s="193" t="s">
        <v>208</v>
      </c>
      <c r="E115" s="194" t="s">
        <v>7918</v>
      </c>
      <c r="F115" s="195" t="s">
        <v>7919</v>
      </c>
      <c r="G115" s="196" t="s">
        <v>211</v>
      </c>
      <c r="H115" s="197">
        <v>1</v>
      </c>
      <c r="I115" s="198"/>
      <c r="J115" s="199">
        <f>ROUND(I115*H115,2)</f>
        <v>0</v>
      </c>
      <c r="K115" s="195" t="s">
        <v>19</v>
      </c>
      <c r="L115" s="40"/>
      <c r="M115" s="200" t="s">
        <v>19</v>
      </c>
      <c r="N115" s="201" t="s">
        <v>43</v>
      </c>
      <c r="O115" s="65"/>
      <c r="P115" s="202">
        <f>O115*H115</f>
        <v>0</v>
      </c>
      <c r="Q115" s="202">
        <v>0</v>
      </c>
      <c r="R115" s="202">
        <f>Q115*H115</f>
        <v>0</v>
      </c>
      <c r="S115" s="202">
        <v>0</v>
      </c>
      <c r="T115" s="203">
        <f>S115*H115</f>
        <v>0</v>
      </c>
      <c r="U115" s="35"/>
      <c r="V115" s="35"/>
      <c r="W115" s="35"/>
      <c r="X115" s="35"/>
      <c r="Y115" s="35"/>
      <c r="Z115" s="35"/>
      <c r="AA115" s="35"/>
      <c r="AB115" s="35"/>
      <c r="AC115" s="35"/>
      <c r="AD115" s="35"/>
      <c r="AE115" s="35"/>
      <c r="AR115" s="204" t="s">
        <v>212</v>
      </c>
      <c r="AT115" s="204" t="s">
        <v>208</v>
      </c>
      <c r="AU115" s="204" t="s">
        <v>82</v>
      </c>
      <c r="AY115" s="18" t="s">
        <v>206</v>
      </c>
      <c r="BE115" s="205">
        <f>IF(N115="základní",J115,0)</f>
        <v>0</v>
      </c>
      <c r="BF115" s="205">
        <f>IF(N115="snížená",J115,0)</f>
        <v>0</v>
      </c>
      <c r="BG115" s="205">
        <f>IF(N115="zákl. přenesená",J115,0)</f>
        <v>0</v>
      </c>
      <c r="BH115" s="205">
        <f>IF(N115="sníž. přenesená",J115,0)</f>
        <v>0</v>
      </c>
      <c r="BI115" s="205">
        <f>IF(N115="nulová",J115,0)</f>
        <v>0</v>
      </c>
      <c r="BJ115" s="18" t="s">
        <v>80</v>
      </c>
      <c r="BK115" s="205">
        <f>ROUND(I115*H115,2)</f>
        <v>0</v>
      </c>
      <c r="BL115" s="18" t="s">
        <v>212</v>
      </c>
      <c r="BM115" s="204" t="s">
        <v>231</v>
      </c>
    </row>
    <row r="116" spans="1:65" s="2" customFormat="1" ht="29.25">
      <c r="A116" s="35"/>
      <c r="B116" s="36"/>
      <c r="C116" s="37"/>
      <c r="D116" s="208" t="s">
        <v>1104</v>
      </c>
      <c r="E116" s="37"/>
      <c r="F116" s="221" t="s">
        <v>7920</v>
      </c>
      <c r="G116" s="37"/>
      <c r="H116" s="37"/>
      <c r="I116" s="116"/>
      <c r="J116" s="37"/>
      <c r="K116" s="37"/>
      <c r="L116" s="40"/>
      <c r="M116" s="222"/>
      <c r="N116" s="223"/>
      <c r="O116" s="65"/>
      <c r="P116" s="65"/>
      <c r="Q116" s="65"/>
      <c r="R116" s="65"/>
      <c r="S116" s="65"/>
      <c r="T116" s="66"/>
      <c r="U116" s="35"/>
      <c r="V116" s="35"/>
      <c r="W116" s="35"/>
      <c r="X116" s="35"/>
      <c r="Y116" s="35"/>
      <c r="Z116" s="35"/>
      <c r="AA116" s="35"/>
      <c r="AB116" s="35"/>
      <c r="AC116" s="35"/>
      <c r="AD116" s="35"/>
      <c r="AE116" s="35"/>
      <c r="AT116" s="18" t="s">
        <v>1104</v>
      </c>
      <c r="AU116" s="18" t="s">
        <v>82</v>
      </c>
    </row>
    <row r="117" spans="1:65" s="2" customFormat="1" ht="16.5" customHeight="1">
      <c r="A117" s="35"/>
      <c r="B117" s="36"/>
      <c r="C117" s="193" t="s">
        <v>72</v>
      </c>
      <c r="D117" s="193" t="s">
        <v>208</v>
      </c>
      <c r="E117" s="194" t="s">
        <v>7921</v>
      </c>
      <c r="F117" s="195" t="s">
        <v>7922</v>
      </c>
      <c r="G117" s="196" t="s">
        <v>211</v>
      </c>
      <c r="H117" s="197">
        <v>1</v>
      </c>
      <c r="I117" s="198"/>
      <c r="J117" s="199">
        <f>ROUND(I117*H117,2)</f>
        <v>0</v>
      </c>
      <c r="K117" s="195" t="s">
        <v>19</v>
      </c>
      <c r="L117" s="40"/>
      <c r="M117" s="200" t="s">
        <v>19</v>
      </c>
      <c r="N117" s="201" t="s">
        <v>43</v>
      </c>
      <c r="O117" s="65"/>
      <c r="P117" s="202">
        <f>O117*H117</f>
        <v>0</v>
      </c>
      <c r="Q117" s="202">
        <v>0</v>
      </c>
      <c r="R117" s="202">
        <f>Q117*H117</f>
        <v>0</v>
      </c>
      <c r="S117" s="202">
        <v>0</v>
      </c>
      <c r="T117" s="203">
        <f>S117*H117</f>
        <v>0</v>
      </c>
      <c r="U117" s="35"/>
      <c r="V117" s="35"/>
      <c r="W117" s="35"/>
      <c r="X117" s="35"/>
      <c r="Y117" s="35"/>
      <c r="Z117" s="35"/>
      <c r="AA117" s="35"/>
      <c r="AB117" s="35"/>
      <c r="AC117" s="35"/>
      <c r="AD117" s="35"/>
      <c r="AE117" s="35"/>
      <c r="AR117" s="204" t="s">
        <v>212</v>
      </c>
      <c r="AT117" s="204" t="s">
        <v>208</v>
      </c>
      <c r="AU117" s="204" t="s">
        <v>82</v>
      </c>
      <c r="AY117" s="18" t="s">
        <v>206</v>
      </c>
      <c r="BE117" s="205">
        <f>IF(N117="základní",J117,0)</f>
        <v>0</v>
      </c>
      <c r="BF117" s="205">
        <f>IF(N117="snížená",J117,0)</f>
        <v>0</v>
      </c>
      <c r="BG117" s="205">
        <f>IF(N117="zákl. přenesená",J117,0)</f>
        <v>0</v>
      </c>
      <c r="BH117" s="205">
        <f>IF(N117="sníž. přenesená",J117,0)</f>
        <v>0</v>
      </c>
      <c r="BI117" s="205">
        <f>IF(N117="nulová",J117,0)</f>
        <v>0</v>
      </c>
      <c r="BJ117" s="18" t="s">
        <v>80</v>
      </c>
      <c r="BK117" s="205">
        <f>ROUND(I117*H117,2)</f>
        <v>0</v>
      </c>
      <c r="BL117" s="18" t="s">
        <v>212</v>
      </c>
      <c r="BM117" s="204" t="s">
        <v>239</v>
      </c>
    </row>
    <row r="118" spans="1:65" s="2" customFormat="1" ht="126.75">
      <c r="A118" s="35"/>
      <c r="B118" s="36"/>
      <c r="C118" s="37"/>
      <c r="D118" s="208" t="s">
        <v>1104</v>
      </c>
      <c r="E118" s="37"/>
      <c r="F118" s="221" t="s">
        <v>7923</v>
      </c>
      <c r="G118" s="37"/>
      <c r="H118" s="37"/>
      <c r="I118" s="116"/>
      <c r="J118" s="37"/>
      <c r="K118" s="37"/>
      <c r="L118" s="40"/>
      <c r="M118" s="222"/>
      <c r="N118" s="223"/>
      <c r="O118" s="65"/>
      <c r="P118" s="65"/>
      <c r="Q118" s="65"/>
      <c r="R118" s="65"/>
      <c r="S118" s="65"/>
      <c r="T118" s="66"/>
      <c r="U118" s="35"/>
      <c r="V118" s="35"/>
      <c r="W118" s="35"/>
      <c r="X118" s="35"/>
      <c r="Y118" s="35"/>
      <c r="Z118" s="35"/>
      <c r="AA118" s="35"/>
      <c r="AB118" s="35"/>
      <c r="AC118" s="35"/>
      <c r="AD118" s="35"/>
      <c r="AE118" s="35"/>
      <c r="AT118" s="18" t="s">
        <v>1104</v>
      </c>
      <c r="AU118" s="18" t="s">
        <v>82</v>
      </c>
    </row>
    <row r="119" spans="1:65" s="2" customFormat="1" ht="16.5" customHeight="1">
      <c r="A119" s="35"/>
      <c r="B119" s="36"/>
      <c r="C119" s="193" t="s">
        <v>72</v>
      </c>
      <c r="D119" s="193" t="s">
        <v>208</v>
      </c>
      <c r="E119" s="194" t="s">
        <v>7924</v>
      </c>
      <c r="F119" s="195" t="s">
        <v>7925</v>
      </c>
      <c r="G119" s="196" t="s">
        <v>211</v>
      </c>
      <c r="H119" s="197">
        <v>1</v>
      </c>
      <c r="I119" s="198"/>
      <c r="J119" s="199">
        <f>ROUND(I119*H119,2)</f>
        <v>0</v>
      </c>
      <c r="K119" s="195" t="s">
        <v>19</v>
      </c>
      <c r="L119" s="40"/>
      <c r="M119" s="200" t="s">
        <v>19</v>
      </c>
      <c r="N119" s="201" t="s">
        <v>43</v>
      </c>
      <c r="O119" s="65"/>
      <c r="P119" s="202">
        <f>O119*H119</f>
        <v>0</v>
      </c>
      <c r="Q119" s="202">
        <v>0</v>
      </c>
      <c r="R119" s="202">
        <f>Q119*H119</f>
        <v>0</v>
      </c>
      <c r="S119" s="202">
        <v>0</v>
      </c>
      <c r="T119" s="203">
        <f>S119*H119</f>
        <v>0</v>
      </c>
      <c r="U119" s="35"/>
      <c r="V119" s="35"/>
      <c r="W119" s="35"/>
      <c r="X119" s="35"/>
      <c r="Y119" s="35"/>
      <c r="Z119" s="35"/>
      <c r="AA119" s="35"/>
      <c r="AB119" s="35"/>
      <c r="AC119" s="35"/>
      <c r="AD119" s="35"/>
      <c r="AE119" s="35"/>
      <c r="AR119" s="204" t="s">
        <v>212</v>
      </c>
      <c r="AT119" s="204" t="s">
        <v>208</v>
      </c>
      <c r="AU119" s="204" t="s">
        <v>82</v>
      </c>
      <c r="AY119" s="18" t="s">
        <v>206</v>
      </c>
      <c r="BE119" s="205">
        <f>IF(N119="základní",J119,0)</f>
        <v>0</v>
      </c>
      <c r="BF119" s="205">
        <f>IF(N119="snížená",J119,0)</f>
        <v>0</v>
      </c>
      <c r="BG119" s="205">
        <f>IF(N119="zákl. přenesená",J119,0)</f>
        <v>0</v>
      </c>
      <c r="BH119" s="205">
        <f>IF(N119="sníž. přenesená",J119,0)</f>
        <v>0</v>
      </c>
      <c r="BI119" s="205">
        <f>IF(N119="nulová",J119,0)</f>
        <v>0</v>
      </c>
      <c r="BJ119" s="18" t="s">
        <v>80</v>
      </c>
      <c r="BK119" s="205">
        <f>ROUND(I119*H119,2)</f>
        <v>0</v>
      </c>
      <c r="BL119" s="18" t="s">
        <v>212</v>
      </c>
      <c r="BM119" s="204" t="s">
        <v>248</v>
      </c>
    </row>
    <row r="120" spans="1:65" s="2" customFormat="1" ht="16.5" customHeight="1">
      <c r="A120" s="35"/>
      <c r="B120" s="36"/>
      <c r="C120" s="193" t="s">
        <v>72</v>
      </c>
      <c r="D120" s="193" t="s">
        <v>208</v>
      </c>
      <c r="E120" s="194" t="s">
        <v>7926</v>
      </c>
      <c r="F120" s="195" t="s">
        <v>7916</v>
      </c>
      <c r="G120" s="196" t="s">
        <v>211</v>
      </c>
      <c r="H120" s="197">
        <v>1</v>
      </c>
      <c r="I120" s="198"/>
      <c r="J120" s="199">
        <f>ROUND(I120*H120,2)</f>
        <v>0</v>
      </c>
      <c r="K120" s="195" t="s">
        <v>19</v>
      </c>
      <c r="L120" s="40"/>
      <c r="M120" s="200" t="s">
        <v>19</v>
      </c>
      <c r="N120" s="201" t="s">
        <v>43</v>
      </c>
      <c r="O120" s="65"/>
      <c r="P120" s="202">
        <f>O120*H120</f>
        <v>0</v>
      </c>
      <c r="Q120" s="202">
        <v>0</v>
      </c>
      <c r="R120" s="202">
        <f>Q120*H120</f>
        <v>0</v>
      </c>
      <c r="S120" s="202">
        <v>0</v>
      </c>
      <c r="T120" s="203">
        <f>S120*H120</f>
        <v>0</v>
      </c>
      <c r="U120" s="35"/>
      <c r="V120" s="35"/>
      <c r="W120" s="35"/>
      <c r="X120" s="35"/>
      <c r="Y120" s="35"/>
      <c r="Z120" s="35"/>
      <c r="AA120" s="35"/>
      <c r="AB120" s="35"/>
      <c r="AC120" s="35"/>
      <c r="AD120" s="35"/>
      <c r="AE120" s="35"/>
      <c r="AR120" s="204" t="s">
        <v>212</v>
      </c>
      <c r="AT120" s="204" t="s">
        <v>208</v>
      </c>
      <c r="AU120" s="204" t="s">
        <v>82</v>
      </c>
      <c r="AY120" s="18" t="s">
        <v>206</v>
      </c>
      <c r="BE120" s="205">
        <f>IF(N120="základní",J120,0)</f>
        <v>0</v>
      </c>
      <c r="BF120" s="205">
        <f>IF(N120="snížená",J120,0)</f>
        <v>0</v>
      </c>
      <c r="BG120" s="205">
        <f>IF(N120="zákl. přenesená",J120,0)</f>
        <v>0</v>
      </c>
      <c r="BH120" s="205">
        <f>IF(N120="sníž. přenesená",J120,0)</f>
        <v>0</v>
      </c>
      <c r="BI120" s="205">
        <f>IF(N120="nulová",J120,0)</f>
        <v>0</v>
      </c>
      <c r="BJ120" s="18" t="s">
        <v>80</v>
      </c>
      <c r="BK120" s="205">
        <f>ROUND(I120*H120,2)</f>
        <v>0</v>
      </c>
      <c r="BL120" s="18" t="s">
        <v>212</v>
      </c>
      <c r="BM120" s="204" t="s">
        <v>257</v>
      </c>
    </row>
    <row r="121" spans="1:65" s="2" customFormat="1" ht="29.25">
      <c r="A121" s="35"/>
      <c r="B121" s="36"/>
      <c r="C121" s="37"/>
      <c r="D121" s="208" t="s">
        <v>1104</v>
      </c>
      <c r="E121" s="37"/>
      <c r="F121" s="221" t="s">
        <v>7917</v>
      </c>
      <c r="G121" s="37"/>
      <c r="H121" s="37"/>
      <c r="I121" s="116"/>
      <c r="J121" s="37"/>
      <c r="K121" s="37"/>
      <c r="L121" s="40"/>
      <c r="M121" s="222"/>
      <c r="N121" s="223"/>
      <c r="O121" s="65"/>
      <c r="P121" s="65"/>
      <c r="Q121" s="65"/>
      <c r="R121" s="65"/>
      <c r="S121" s="65"/>
      <c r="T121" s="66"/>
      <c r="U121" s="35"/>
      <c r="V121" s="35"/>
      <c r="W121" s="35"/>
      <c r="X121" s="35"/>
      <c r="Y121" s="35"/>
      <c r="Z121" s="35"/>
      <c r="AA121" s="35"/>
      <c r="AB121" s="35"/>
      <c r="AC121" s="35"/>
      <c r="AD121" s="35"/>
      <c r="AE121" s="35"/>
      <c r="AT121" s="18" t="s">
        <v>1104</v>
      </c>
      <c r="AU121" s="18" t="s">
        <v>82</v>
      </c>
    </row>
    <row r="122" spans="1:65" s="2" customFormat="1" ht="16.5" customHeight="1">
      <c r="A122" s="35"/>
      <c r="B122" s="36"/>
      <c r="C122" s="193" t="s">
        <v>72</v>
      </c>
      <c r="D122" s="193" t="s">
        <v>208</v>
      </c>
      <c r="E122" s="194" t="s">
        <v>7927</v>
      </c>
      <c r="F122" s="195" t="s">
        <v>7928</v>
      </c>
      <c r="G122" s="196" t="s">
        <v>211</v>
      </c>
      <c r="H122" s="197">
        <v>1</v>
      </c>
      <c r="I122" s="198"/>
      <c r="J122" s="199">
        <f>ROUND(I122*H122,2)</f>
        <v>0</v>
      </c>
      <c r="K122" s="195" t="s">
        <v>19</v>
      </c>
      <c r="L122" s="40"/>
      <c r="M122" s="200" t="s">
        <v>19</v>
      </c>
      <c r="N122" s="201" t="s">
        <v>43</v>
      </c>
      <c r="O122" s="65"/>
      <c r="P122" s="202">
        <f>O122*H122</f>
        <v>0</v>
      </c>
      <c r="Q122" s="202">
        <v>0</v>
      </c>
      <c r="R122" s="202">
        <f>Q122*H122</f>
        <v>0</v>
      </c>
      <c r="S122" s="202">
        <v>0</v>
      </c>
      <c r="T122" s="203">
        <f>S122*H122</f>
        <v>0</v>
      </c>
      <c r="U122" s="35"/>
      <c r="V122" s="35"/>
      <c r="W122" s="35"/>
      <c r="X122" s="35"/>
      <c r="Y122" s="35"/>
      <c r="Z122" s="35"/>
      <c r="AA122" s="35"/>
      <c r="AB122" s="35"/>
      <c r="AC122" s="35"/>
      <c r="AD122" s="35"/>
      <c r="AE122" s="35"/>
      <c r="AR122" s="204" t="s">
        <v>212</v>
      </c>
      <c r="AT122" s="204" t="s">
        <v>208</v>
      </c>
      <c r="AU122" s="204" t="s">
        <v>82</v>
      </c>
      <c r="AY122" s="18" t="s">
        <v>206</v>
      </c>
      <c r="BE122" s="205">
        <f>IF(N122="základní",J122,0)</f>
        <v>0</v>
      </c>
      <c r="BF122" s="205">
        <f>IF(N122="snížená",J122,0)</f>
        <v>0</v>
      </c>
      <c r="BG122" s="205">
        <f>IF(N122="zákl. přenesená",J122,0)</f>
        <v>0</v>
      </c>
      <c r="BH122" s="205">
        <f>IF(N122="sníž. přenesená",J122,0)</f>
        <v>0</v>
      </c>
      <c r="BI122" s="205">
        <f>IF(N122="nulová",J122,0)</f>
        <v>0</v>
      </c>
      <c r="BJ122" s="18" t="s">
        <v>80</v>
      </c>
      <c r="BK122" s="205">
        <f>ROUND(I122*H122,2)</f>
        <v>0</v>
      </c>
      <c r="BL122" s="18" t="s">
        <v>212</v>
      </c>
      <c r="BM122" s="204" t="s">
        <v>266</v>
      </c>
    </row>
    <row r="123" spans="1:65" s="2" customFormat="1" ht="29.25">
      <c r="A123" s="35"/>
      <c r="B123" s="36"/>
      <c r="C123" s="37"/>
      <c r="D123" s="208" t="s">
        <v>1104</v>
      </c>
      <c r="E123" s="37"/>
      <c r="F123" s="221" t="s">
        <v>7917</v>
      </c>
      <c r="G123" s="37"/>
      <c r="H123" s="37"/>
      <c r="I123" s="116"/>
      <c r="J123" s="37"/>
      <c r="K123" s="37"/>
      <c r="L123" s="40"/>
      <c r="M123" s="222"/>
      <c r="N123" s="223"/>
      <c r="O123" s="65"/>
      <c r="P123" s="65"/>
      <c r="Q123" s="65"/>
      <c r="R123" s="65"/>
      <c r="S123" s="65"/>
      <c r="T123" s="66"/>
      <c r="U123" s="35"/>
      <c r="V123" s="35"/>
      <c r="W123" s="35"/>
      <c r="X123" s="35"/>
      <c r="Y123" s="35"/>
      <c r="Z123" s="35"/>
      <c r="AA123" s="35"/>
      <c r="AB123" s="35"/>
      <c r="AC123" s="35"/>
      <c r="AD123" s="35"/>
      <c r="AE123" s="35"/>
      <c r="AT123" s="18" t="s">
        <v>1104</v>
      </c>
      <c r="AU123" s="18" t="s">
        <v>82</v>
      </c>
    </row>
    <row r="124" spans="1:65" s="2" customFormat="1" ht="16.5" customHeight="1">
      <c r="A124" s="35"/>
      <c r="B124" s="36"/>
      <c r="C124" s="193" t="s">
        <v>72</v>
      </c>
      <c r="D124" s="193" t="s">
        <v>208</v>
      </c>
      <c r="E124" s="194" t="s">
        <v>7929</v>
      </c>
      <c r="F124" s="195" t="s">
        <v>7930</v>
      </c>
      <c r="G124" s="196" t="s">
        <v>211</v>
      </c>
      <c r="H124" s="197">
        <v>1</v>
      </c>
      <c r="I124" s="198"/>
      <c r="J124" s="199">
        <f>ROUND(I124*H124,2)</f>
        <v>0</v>
      </c>
      <c r="K124" s="195" t="s">
        <v>19</v>
      </c>
      <c r="L124" s="40"/>
      <c r="M124" s="200" t="s">
        <v>19</v>
      </c>
      <c r="N124" s="201" t="s">
        <v>43</v>
      </c>
      <c r="O124" s="65"/>
      <c r="P124" s="202">
        <f>O124*H124</f>
        <v>0</v>
      </c>
      <c r="Q124" s="202">
        <v>0</v>
      </c>
      <c r="R124" s="202">
        <f>Q124*H124</f>
        <v>0</v>
      </c>
      <c r="S124" s="202">
        <v>0</v>
      </c>
      <c r="T124" s="203">
        <f>S124*H124</f>
        <v>0</v>
      </c>
      <c r="U124" s="35"/>
      <c r="V124" s="35"/>
      <c r="W124" s="35"/>
      <c r="X124" s="35"/>
      <c r="Y124" s="35"/>
      <c r="Z124" s="35"/>
      <c r="AA124" s="35"/>
      <c r="AB124" s="35"/>
      <c r="AC124" s="35"/>
      <c r="AD124" s="35"/>
      <c r="AE124" s="35"/>
      <c r="AR124" s="204" t="s">
        <v>212</v>
      </c>
      <c r="AT124" s="204" t="s">
        <v>208</v>
      </c>
      <c r="AU124" s="204" t="s">
        <v>82</v>
      </c>
      <c r="AY124" s="18" t="s">
        <v>206</v>
      </c>
      <c r="BE124" s="205">
        <f>IF(N124="základní",J124,0)</f>
        <v>0</v>
      </c>
      <c r="BF124" s="205">
        <f>IF(N124="snížená",J124,0)</f>
        <v>0</v>
      </c>
      <c r="BG124" s="205">
        <f>IF(N124="zákl. přenesená",J124,0)</f>
        <v>0</v>
      </c>
      <c r="BH124" s="205">
        <f>IF(N124="sníž. přenesená",J124,0)</f>
        <v>0</v>
      </c>
      <c r="BI124" s="205">
        <f>IF(N124="nulová",J124,0)</f>
        <v>0</v>
      </c>
      <c r="BJ124" s="18" t="s">
        <v>80</v>
      </c>
      <c r="BK124" s="205">
        <f>ROUND(I124*H124,2)</f>
        <v>0</v>
      </c>
      <c r="BL124" s="18" t="s">
        <v>212</v>
      </c>
      <c r="BM124" s="204" t="s">
        <v>343</v>
      </c>
    </row>
    <row r="125" spans="1:65" s="2" customFormat="1" ht="29.25">
      <c r="A125" s="35"/>
      <c r="B125" s="36"/>
      <c r="C125" s="37"/>
      <c r="D125" s="208" t="s">
        <v>1104</v>
      </c>
      <c r="E125" s="37"/>
      <c r="F125" s="221" t="s">
        <v>7931</v>
      </c>
      <c r="G125" s="37"/>
      <c r="H125" s="37"/>
      <c r="I125" s="116"/>
      <c r="J125" s="37"/>
      <c r="K125" s="37"/>
      <c r="L125" s="40"/>
      <c r="M125" s="222"/>
      <c r="N125" s="223"/>
      <c r="O125" s="65"/>
      <c r="P125" s="65"/>
      <c r="Q125" s="65"/>
      <c r="R125" s="65"/>
      <c r="S125" s="65"/>
      <c r="T125" s="66"/>
      <c r="U125" s="35"/>
      <c r="V125" s="35"/>
      <c r="W125" s="35"/>
      <c r="X125" s="35"/>
      <c r="Y125" s="35"/>
      <c r="Z125" s="35"/>
      <c r="AA125" s="35"/>
      <c r="AB125" s="35"/>
      <c r="AC125" s="35"/>
      <c r="AD125" s="35"/>
      <c r="AE125" s="35"/>
      <c r="AT125" s="18" t="s">
        <v>1104</v>
      </c>
      <c r="AU125" s="18" t="s">
        <v>82</v>
      </c>
    </row>
    <row r="126" spans="1:65" s="2" customFormat="1" ht="16.5" customHeight="1">
      <c r="A126" s="35"/>
      <c r="B126" s="36"/>
      <c r="C126" s="193" t="s">
        <v>72</v>
      </c>
      <c r="D126" s="193" t="s">
        <v>208</v>
      </c>
      <c r="E126" s="194" t="s">
        <v>7932</v>
      </c>
      <c r="F126" s="195" t="s">
        <v>7930</v>
      </c>
      <c r="G126" s="196" t="s">
        <v>211</v>
      </c>
      <c r="H126" s="197">
        <v>1</v>
      </c>
      <c r="I126" s="198"/>
      <c r="J126" s="199">
        <f>ROUND(I126*H126,2)</f>
        <v>0</v>
      </c>
      <c r="K126" s="195" t="s">
        <v>19</v>
      </c>
      <c r="L126" s="40"/>
      <c r="M126" s="200" t="s">
        <v>19</v>
      </c>
      <c r="N126" s="201" t="s">
        <v>43</v>
      </c>
      <c r="O126" s="65"/>
      <c r="P126" s="202">
        <f>O126*H126</f>
        <v>0</v>
      </c>
      <c r="Q126" s="202">
        <v>0</v>
      </c>
      <c r="R126" s="202">
        <f>Q126*H126</f>
        <v>0</v>
      </c>
      <c r="S126" s="202">
        <v>0</v>
      </c>
      <c r="T126" s="203">
        <f>S126*H126</f>
        <v>0</v>
      </c>
      <c r="U126" s="35"/>
      <c r="V126" s="35"/>
      <c r="W126" s="35"/>
      <c r="X126" s="35"/>
      <c r="Y126" s="35"/>
      <c r="Z126" s="35"/>
      <c r="AA126" s="35"/>
      <c r="AB126" s="35"/>
      <c r="AC126" s="35"/>
      <c r="AD126" s="35"/>
      <c r="AE126" s="35"/>
      <c r="AR126" s="204" t="s">
        <v>212</v>
      </c>
      <c r="AT126" s="204" t="s">
        <v>208</v>
      </c>
      <c r="AU126" s="204" t="s">
        <v>82</v>
      </c>
      <c r="AY126" s="18" t="s">
        <v>206</v>
      </c>
      <c r="BE126" s="205">
        <f>IF(N126="základní",J126,0)</f>
        <v>0</v>
      </c>
      <c r="BF126" s="205">
        <f>IF(N126="snížená",J126,0)</f>
        <v>0</v>
      </c>
      <c r="BG126" s="205">
        <f>IF(N126="zákl. přenesená",J126,0)</f>
        <v>0</v>
      </c>
      <c r="BH126" s="205">
        <f>IF(N126="sníž. přenesená",J126,0)</f>
        <v>0</v>
      </c>
      <c r="BI126" s="205">
        <f>IF(N126="nulová",J126,0)</f>
        <v>0</v>
      </c>
      <c r="BJ126" s="18" t="s">
        <v>80</v>
      </c>
      <c r="BK126" s="205">
        <f>ROUND(I126*H126,2)</f>
        <v>0</v>
      </c>
      <c r="BL126" s="18" t="s">
        <v>212</v>
      </c>
      <c r="BM126" s="204" t="s">
        <v>353</v>
      </c>
    </row>
    <row r="127" spans="1:65" s="2" customFormat="1" ht="29.25">
      <c r="A127" s="35"/>
      <c r="B127" s="36"/>
      <c r="C127" s="37"/>
      <c r="D127" s="208" t="s">
        <v>1104</v>
      </c>
      <c r="E127" s="37"/>
      <c r="F127" s="221" t="s">
        <v>7931</v>
      </c>
      <c r="G127" s="37"/>
      <c r="H127" s="37"/>
      <c r="I127" s="116"/>
      <c r="J127" s="37"/>
      <c r="K127" s="37"/>
      <c r="L127" s="40"/>
      <c r="M127" s="222"/>
      <c r="N127" s="223"/>
      <c r="O127" s="65"/>
      <c r="P127" s="65"/>
      <c r="Q127" s="65"/>
      <c r="R127" s="65"/>
      <c r="S127" s="65"/>
      <c r="T127" s="66"/>
      <c r="U127" s="35"/>
      <c r="V127" s="35"/>
      <c r="W127" s="35"/>
      <c r="X127" s="35"/>
      <c r="Y127" s="35"/>
      <c r="Z127" s="35"/>
      <c r="AA127" s="35"/>
      <c r="AB127" s="35"/>
      <c r="AC127" s="35"/>
      <c r="AD127" s="35"/>
      <c r="AE127" s="35"/>
      <c r="AT127" s="18" t="s">
        <v>1104</v>
      </c>
      <c r="AU127" s="18" t="s">
        <v>82</v>
      </c>
    </row>
    <row r="128" spans="1:65" s="2" customFormat="1" ht="16.5" customHeight="1">
      <c r="A128" s="35"/>
      <c r="B128" s="36"/>
      <c r="C128" s="193" t="s">
        <v>72</v>
      </c>
      <c r="D128" s="193" t="s">
        <v>208</v>
      </c>
      <c r="E128" s="194" t="s">
        <v>7933</v>
      </c>
      <c r="F128" s="195" t="s">
        <v>7916</v>
      </c>
      <c r="G128" s="196" t="s">
        <v>211</v>
      </c>
      <c r="H128" s="197">
        <v>1</v>
      </c>
      <c r="I128" s="198"/>
      <c r="J128" s="199">
        <f>ROUND(I128*H128,2)</f>
        <v>0</v>
      </c>
      <c r="K128" s="195" t="s">
        <v>19</v>
      </c>
      <c r="L128" s="40"/>
      <c r="M128" s="200" t="s">
        <v>19</v>
      </c>
      <c r="N128" s="201" t="s">
        <v>43</v>
      </c>
      <c r="O128" s="65"/>
      <c r="P128" s="202">
        <f>O128*H128</f>
        <v>0</v>
      </c>
      <c r="Q128" s="202">
        <v>0</v>
      </c>
      <c r="R128" s="202">
        <f>Q128*H128</f>
        <v>0</v>
      </c>
      <c r="S128" s="202">
        <v>0</v>
      </c>
      <c r="T128" s="203">
        <f>S128*H128</f>
        <v>0</v>
      </c>
      <c r="U128" s="35"/>
      <c r="V128" s="35"/>
      <c r="W128" s="35"/>
      <c r="X128" s="35"/>
      <c r="Y128" s="35"/>
      <c r="Z128" s="35"/>
      <c r="AA128" s="35"/>
      <c r="AB128" s="35"/>
      <c r="AC128" s="35"/>
      <c r="AD128" s="35"/>
      <c r="AE128" s="35"/>
      <c r="AR128" s="204" t="s">
        <v>212</v>
      </c>
      <c r="AT128" s="204" t="s">
        <v>208</v>
      </c>
      <c r="AU128" s="204" t="s">
        <v>82</v>
      </c>
      <c r="AY128" s="18" t="s">
        <v>206</v>
      </c>
      <c r="BE128" s="205">
        <f>IF(N128="základní",J128,0)</f>
        <v>0</v>
      </c>
      <c r="BF128" s="205">
        <f>IF(N128="snížená",J128,0)</f>
        <v>0</v>
      </c>
      <c r="BG128" s="205">
        <f>IF(N128="zákl. přenesená",J128,0)</f>
        <v>0</v>
      </c>
      <c r="BH128" s="205">
        <f>IF(N128="sníž. přenesená",J128,0)</f>
        <v>0</v>
      </c>
      <c r="BI128" s="205">
        <f>IF(N128="nulová",J128,0)</f>
        <v>0</v>
      </c>
      <c r="BJ128" s="18" t="s">
        <v>80</v>
      </c>
      <c r="BK128" s="205">
        <f>ROUND(I128*H128,2)</f>
        <v>0</v>
      </c>
      <c r="BL128" s="18" t="s">
        <v>212</v>
      </c>
      <c r="BM128" s="204" t="s">
        <v>362</v>
      </c>
    </row>
    <row r="129" spans="1:65" s="2" customFormat="1" ht="29.25">
      <c r="A129" s="35"/>
      <c r="B129" s="36"/>
      <c r="C129" s="37"/>
      <c r="D129" s="208" t="s">
        <v>1104</v>
      </c>
      <c r="E129" s="37"/>
      <c r="F129" s="221" t="s">
        <v>7917</v>
      </c>
      <c r="G129" s="37"/>
      <c r="H129" s="37"/>
      <c r="I129" s="116"/>
      <c r="J129" s="37"/>
      <c r="K129" s="37"/>
      <c r="L129" s="40"/>
      <c r="M129" s="222"/>
      <c r="N129" s="223"/>
      <c r="O129" s="65"/>
      <c r="P129" s="65"/>
      <c r="Q129" s="65"/>
      <c r="R129" s="65"/>
      <c r="S129" s="65"/>
      <c r="T129" s="66"/>
      <c r="U129" s="35"/>
      <c r="V129" s="35"/>
      <c r="W129" s="35"/>
      <c r="X129" s="35"/>
      <c r="Y129" s="35"/>
      <c r="Z129" s="35"/>
      <c r="AA129" s="35"/>
      <c r="AB129" s="35"/>
      <c r="AC129" s="35"/>
      <c r="AD129" s="35"/>
      <c r="AE129" s="35"/>
      <c r="AT129" s="18" t="s">
        <v>1104</v>
      </c>
      <c r="AU129" s="18" t="s">
        <v>82</v>
      </c>
    </row>
    <row r="130" spans="1:65" s="2" customFormat="1" ht="16.5" customHeight="1">
      <c r="A130" s="35"/>
      <c r="B130" s="36"/>
      <c r="C130" s="193" t="s">
        <v>72</v>
      </c>
      <c r="D130" s="193" t="s">
        <v>208</v>
      </c>
      <c r="E130" s="194" t="s">
        <v>7934</v>
      </c>
      <c r="F130" s="195" t="s">
        <v>7935</v>
      </c>
      <c r="G130" s="196" t="s">
        <v>211</v>
      </c>
      <c r="H130" s="197">
        <v>1</v>
      </c>
      <c r="I130" s="198"/>
      <c r="J130" s="199">
        <f>ROUND(I130*H130,2)</f>
        <v>0</v>
      </c>
      <c r="K130" s="195" t="s">
        <v>19</v>
      </c>
      <c r="L130" s="40"/>
      <c r="M130" s="200" t="s">
        <v>19</v>
      </c>
      <c r="N130" s="201" t="s">
        <v>43</v>
      </c>
      <c r="O130" s="65"/>
      <c r="P130" s="202">
        <f>O130*H130</f>
        <v>0</v>
      </c>
      <c r="Q130" s="202">
        <v>0</v>
      </c>
      <c r="R130" s="202">
        <f>Q130*H130</f>
        <v>0</v>
      </c>
      <c r="S130" s="202">
        <v>0</v>
      </c>
      <c r="T130" s="203">
        <f>S130*H130</f>
        <v>0</v>
      </c>
      <c r="U130" s="35"/>
      <c r="V130" s="35"/>
      <c r="W130" s="35"/>
      <c r="X130" s="35"/>
      <c r="Y130" s="35"/>
      <c r="Z130" s="35"/>
      <c r="AA130" s="35"/>
      <c r="AB130" s="35"/>
      <c r="AC130" s="35"/>
      <c r="AD130" s="35"/>
      <c r="AE130" s="35"/>
      <c r="AR130" s="204" t="s">
        <v>212</v>
      </c>
      <c r="AT130" s="204" t="s">
        <v>208</v>
      </c>
      <c r="AU130" s="204" t="s">
        <v>82</v>
      </c>
      <c r="AY130" s="18" t="s">
        <v>206</v>
      </c>
      <c r="BE130" s="205">
        <f>IF(N130="základní",J130,0)</f>
        <v>0</v>
      </c>
      <c r="BF130" s="205">
        <f>IF(N130="snížená",J130,0)</f>
        <v>0</v>
      </c>
      <c r="BG130" s="205">
        <f>IF(N130="zákl. přenesená",J130,0)</f>
        <v>0</v>
      </c>
      <c r="BH130" s="205">
        <f>IF(N130="sníž. přenesená",J130,0)</f>
        <v>0</v>
      </c>
      <c r="BI130" s="205">
        <f>IF(N130="nulová",J130,0)</f>
        <v>0</v>
      </c>
      <c r="BJ130" s="18" t="s">
        <v>80</v>
      </c>
      <c r="BK130" s="205">
        <f>ROUND(I130*H130,2)</f>
        <v>0</v>
      </c>
      <c r="BL130" s="18" t="s">
        <v>212</v>
      </c>
      <c r="BM130" s="204" t="s">
        <v>371</v>
      </c>
    </row>
    <row r="131" spans="1:65" s="2" customFormat="1" ht="136.5">
      <c r="A131" s="35"/>
      <c r="B131" s="36"/>
      <c r="C131" s="37"/>
      <c r="D131" s="208" t="s">
        <v>1104</v>
      </c>
      <c r="E131" s="37"/>
      <c r="F131" s="221" t="s">
        <v>7936</v>
      </c>
      <c r="G131" s="37"/>
      <c r="H131" s="37"/>
      <c r="I131" s="116"/>
      <c r="J131" s="37"/>
      <c r="K131" s="37"/>
      <c r="L131" s="40"/>
      <c r="M131" s="222"/>
      <c r="N131" s="223"/>
      <c r="O131" s="65"/>
      <c r="P131" s="65"/>
      <c r="Q131" s="65"/>
      <c r="R131" s="65"/>
      <c r="S131" s="65"/>
      <c r="T131" s="66"/>
      <c r="U131" s="35"/>
      <c r="V131" s="35"/>
      <c r="W131" s="35"/>
      <c r="X131" s="35"/>
      <c r="Y131" s="35"/>
      <c r="Z131" s="35"/>
      <c r="AA131" s="35"/>
      <c r="AB131" s="35"/>
      <c r="AC131" s="35"/>
      <c r="AD131" s="35"/>
      <c r="AE131" s="35"/>
      <c r="AT131" s="18" t="s">
        <v>1104</v>
      </c>
      <c r="AU131" s="18" t="s">
        <v>82</v>
      </c>
    </row>
    <row r="132" spans="1:65" s="2" customFormat="1" ht="16.5" customHeight="1">
      <c r="A132" s="35"/>
      <c r="B132" s="36"/>
      <c r="C132" s="193" t="s">
        <v>72</v>
      </c>
      <c r="D132" s="193" t="s">
        <v>208</v>
      </c>
      <c r="E132" s="194" t="s">
        <v>7937</v>
      </c>
      <c r="F132" s="195" t="s">
        <v>7938</v>
      </c>
      <c r="G132" s="196" t="s">
        <v>211</v>
      </c>
      <c r="H132" s="197">
        <v>1</v>
      </c>
      <c r="I132" s="198"/>
      <c r="J132" s="199">
        <f>ROUND(I132*H132,2)</f>
        <v>0</v>
      </c>
      <c r="K132" s="195" t="s">
        <v>19</v>
      </c>
      <c r="L132" s="40"/>
      <c r="M132" s="200" t="s">
        <v>19</v>
      </c>
      <c r="N132" s="201" t="s">
        <v>43</v>
      </c>
      <c r="O132" s="65"/>
      <c r="P132" s="202">
        <f>O132*H132</f>
        <v>0</v>
      </c>
      <c r="Q132" s="202">
        <v>0</v>
      </c>
      <c r="R132" s="202">
        <f>Q132*H132</f>
        <v>0</v>
      </c>
      <c r="S132" s="202">
        <v>0</v>
      </c>
      <c r="T132" s="203">
        <f>S132*H132</f>
        <v>0</v>
      </c>
      <c r="U132" s="35"/>
      <c r="V132" s="35"/>
      <c r="W132" s="35"/>
      <c r="X132" s="35"/>
      <c r="Y132" s="35"/>
      <c r="Z132" s="35"/>
      <c r="AA132" s="35"/>
      <c r="AB132" s="35"/>
      <c r="AC132" s="35"/>
      <c r="AD132" s="35"/>
      <c r="AE132" s="35"/>
      <c r="AR132" s="204" t="s">
        <v>212</v>
      </c>
      <c r="AT132" s="204" t="s">
        <v>208</v>
      </c>
      <c r="AU132" s="204" t="s">
        <v>82</v>
      </c>
      <c r="AY132" s="18" t="s">
        <v>206</v>
      </c>
      <c r="BE132" s="205">
        <f>IF(N132="základní",J132,0)</f>
        <v>0</v>
      </c>
      <c r="BF132" s="205">
        <f>IF(N132="snížená",J132,0)</f>
        <v>0</v>
      </c>
      <c r="BG132" s="205">
        <f>IF(N132="zákl. přenesená",J132,0)</f>
        <v>0</v>
      </c>
      <c r="BH132" s="205">
        <f>IF(N132="sníž. přenesená",J132,0)</f>
        <v>0</v>
      </c>
      <c r="BI132" s="205">
        <f>IF(N132="nulová",J132,0)</f>
        <v>0</v>
      </c>
      <c r="BJ132" s="18" t="s">
        <v>80</v>
      </c>
      <c r="BK132" s="205">
        <f>ROUND(I132*H132,2)</f>
        <v>0</v>
      </c>
      <c r="BL132" s="18" t="s">
        <v>212</v>
      </c>
      <c r="BM132" s="204" t="s">
        <v>380</v>
      </c>
    </row>
    <row r="133" spans="1:65" s="2" customFormat="1" ht="39">
      <c r="A133" s="35"/>
      <c r="B133" s="36"/>
      <c r="C133" s="37"/>
      <c r="D133" s="208" t="s">
        <v>1104</v>
      </c>
      <c r="E133" s="37"/>
      <c r="F133" s="221" t="s">
        <v>7939</v>
      </c>
      <c r="G133" s="37"/>
      <c r="H133" s="37"/>
      <c r="I133" s="116"/>
      <c r="J133" s="37"/>
      <c r="K133" s="37"/>
      <c r="L133" s="40"/>
      <c r="M133" s="222"/>
      <c r="N133" s="223"/>
      <c r="O133" s="65"/>
      <c r="P133" s="65"/>
      <c r="Q133" s="65"/>
      <c r="R133" s="65"/>
      <c r="S133" s="65"/>
      <c r="T133" s="66"/>
      <c r="U133" s="35"/>
      <c r="V133" s="35"/>
      <c r="W133" s="35"/>
      <c r="X133" s="35"/>
      <c r="Y133" s="35"/>
      <c r="Z133" s="35"/>
      <c r="AA133" s="35"/>
      <c r="AB133" s="35"/>
      <c r="AC133" s="35"/>
      <c r="AD133" s="35"/>
      <c r="AE133" s="35"/>
      <c r="AT133" s="18" t="s">
        <v>1104</v>
      </c>
      <c r="AU133" s="18" t="s">
        <v>82</v>
      </c>
    </row>
    <row r="134" spans="1:65" s="2" customFormat="1" ht="21.75" customHeight="1">
      <c r="A134" s="35"/>
      <c r="B134" s="36"/>
      <c r="C134" s="193" t="s">
        <v>72</v>
      </c>
      <c r="D134" s="193" t="s">
        <v>208</v>
      </c>
      <c r="E134" s="194" t="s">
        <v>7940</v>
      </c>
      <c r="F134" s="195" t="s">
        <v>7941</v>
      </c>
      <c r="G134" s="196" t="s">
        <v>211</v>
      </c>
      <c r="H134" s="197">
        <v>1</v>
      </c>
      <c r="I134" s="198"/>
      <c r="J134" s="199">
        <f>ROUND(I134*H134,2)</f>
        <v>0</v>
      </c>
      <c r="K134" s="195" t="s">
        <v>19</v>
      </c>
      <c r="L134" s="40"/>
      <c r="M134" s="200" t="s">
        <v>19</v>
      </c>
      <c r="N134" s="201" t="s">
        <v>43</v>
      </c>
      <c r="O134" s="65"/>
      <c r="P134" s="202">
        <f>O134*H134</f>
        <v>0</v>
      </c>
      <c r="Q134" s="202">
        <v>0</v>
      </c>
      <c r="R134" s="202">
        <f>Q134*H134</f>
        <v>0</v>
      </c>
      <c r="S134" s="202">
        <v>0</v>
      </c>
      <c r="T134" s="203">
        <f>S134*H134</f>
        <v>0</v>
      </c>
      <c r="U134" s="35"/>
      <c r="V134" s="35"/>
      <c r="W134" s="35"/>
      <c r="X134" s="35"/>
      <c r="Y134" s="35"/>
      <c r="Z134" s="35"/>
      <c r="AA134" s="35"/>
      <c r="AB134" s="35"/>
      <c r="AC134" s="35"/>
      <c r="AD134" s="35"/>
      <c r="AE134" s="35"/>
      <c r="AR134" s="204" t="s">
        <v>212</v>
      </c>
      <c r="AT134" s="204" t="s">
        <v>208</v>
      </c>
      <c r="AU134" s="204" t="s">
        <v>82</v>
      </c>
      <c r="AY134" s="18" t="s">
        <v>206</v>
      </c>
      <c r="BE134" s="205">
        <f>IF(N134="základní",J134,0)</f>
        <v>0</v>
      </c>
      <c r="BF134" s="205">
        <f>IF(N134="snížená",J134,0)</f>
        <v>0</v>
      </c>
      <c r="BG134" s="205">
        <f>IF(N134="zákl. přenesená",J134,0)</f>
        <v>0</v>
      </c>
      <c r="BH134" s="205">
        <f>IF(N134="sníž. přenesená",J134,0)</f>
        <v>0</v>
      </c>
      <c r="BI134" s="205">
        <f>IF(N134="nulová",J134,0)</f>
        <v>0</v>
      </c>
      <c r="BJ134" s="18" t="s">
        <v>80</v>
      </c>
      <c r="BK134" s="205">
        <f>ROUND(I134*H134,2)</f>
        <v>0</v>
      </c>
      <c r="BL134" s="18" t="s">
        <v>212</v>
      </c>
      <c r="BM134" s="204" t="s">
        <v>389</v>
      </c>
    </row>
    <row r="135" spans="1:65" s="2" customFormat="1" ht="16.5" customHeight="1">
      <c r="A135" s="35"/>
      <c r="B135" s="36"/>
      <c r="C135" s="193" t="s">
        <v>72</v>
      </c>
      <c r="D135" s="193" t="s">
        <v>208</v>
      </c>
      <c r="E135" s="194" t="s">
        <v>7942</v>
      </c>
      <c r="F135" s="195" t="s">
        <v>7943</v>
      </c>
      <c r="G135" s="196" t="s">
        <v>211</v>
      </c>
      <c r="H135" s="197">
        <v>3</v>
      </c>
      <c r="I135" s="198"/>
      <c r="J135" s="199">
        <f>ROUND(I135*H135,2)</f>
        <v>0</v>
      </c>
      <c r="K135" s="195" t="s">
        <v>19</v>
      </c>
      <c r="L135" s="40"/>
      <c r="M135" s="200" t="s">
        <v>19</v>
      </c>
      <c r="N135" s="201" t="s">
        <v>43</v>
      </c>
      <c r="O135" s="65"/>
      <c r="P135" s="202">
        <f>O135*H135</f>
        <v>0</v>
      </c>
      <c r="Q135" s="202">
        <v>0</v>
      </c>
      <c r="R135" s="202">
        <f>Q135*H135</f>
        <v>0</v>
      </c>
      <c r="S135" s="202">
        <v>0</v>
      </c>
      <c r="T135" s="203">
        <f>S135*H135</f>
        <v>0</v>
      </c>
      <c r="U135" s="35"/>
      <c r="V135" s="35"/>
      <c r="W135" s="35"/>
      <c r="X135" s="35"/>
      <c r="Y135" s="35"/>
      <c r="Z135" s="35"/>
      <c r="AA135" s="35"/>
      <c r="AB135" s="35"/>
      <c r="AC135" s="35"/>
      <c r="AD135" s="35"/>
      <c r="AE135" s="35"/>
      <c r="AR135" s="204" t="s">
        <v>212</v>
      </c>
      <c r="AT135" s="204" t="s">
        <v>208</v>
      </c>
      <c r="AU135" s="204" t="s">
        <v>82</v>
      </c>
      <c r="AY135" s="18" t="s">
        <v>206</v>
      </c>
      <c r="BE135" s="205">
        <f>IF(N135="základní",J135,0)</f>
        <v>0</v>
      </c>
      <c r="BF135" s="205">
        <f>IF(N135="snížená",J135,0)</f>
        <v>0</v>
      </c>
      <c r="BG135" s="205">
        <f>IF(N135="zákl. přenesená",J135,0)</f>
        <v>0</v>
      </c>
      <c r="BH135" s="205">
        <f>IF(N135="sníž. přenesená",J135,0)</f>
        <v>0</v>
      </c>
      <c r="BI135" s="205">
        <f>IF(N135="nulová",J135,0)</f>
        <v>0</v>
      </c>
      <c r="BJ135" s="18" t="s">
        <v>80</v>
      </c>
      <c r="BK135" s="205">
        <f>ROUND(I135*H135,2)</f>
        <v>0</v>
      </c>
      <c r="BL135" s="18" t="s">
        <v>212</v>
      </c>
      <c r="BM135" s="204" t="s">
        <v>400</v>
      </c>
    </row>
    <row r="136" spans="1:65" s="2" customFormat="1" ht="29.25">
      <c r="A136" s="35"/>
      <c r="B136" s="36"/>
      <c r="C136" s="37"/>
      <c r="D136" s="208" t="s">
        <v>1104</v>
      </c>
      <c r="E136" s="37"/>
      <c r="F136" s="221" t="s">
        <v>7944</v>
      </c>
      <c r="G136" s="37"/>
      <c r="H136" s="37"/>
      <c r="I136" s="116"/>
      <c r="J136" s="37"/>
      <c r="K136" s="37"/>
      <c r="L136" s="40"/>
      <c r="M136" s="222"/>
      <c r="N136" s="223"/>
      <c r="O136" s="65"/>
      <c r="P136" s="65"/>
      <c r="Q136" s="65"/>
      <c r="R136" s="65"/>
      <c r="S136" s="65"/>
      <c r="T136" s="66"/>
      <c r="U136" s="35"/>
      <c r="V136" s="35"/>
      <c r="W136" s="35"/>
      <c r="X136" s="35"/>
      <c r="Y136" s="35"/>
      <c r="Z136" s="35"/>
      <c r="AA136" s="35"/>
      <c r="AB136" s="35"/>
      <c r="AC136" s="35"/>
      <c r="AD136" s="35"/>
      <c r="AE136" s="35"/>
      <c r="AT136" s="18" t="s">
        <v>1104</v>
      </c>
      <c r="AU136" s="18" t="s">
        <v>82</v>
      </c>
    </row>
    <row r="137" spans="1:65" s="2" customFormat="1" ht="16.5" customHeight="1">
      <c r="A137" s="35"/>
      <c r="B137" s="36"/>
      <c r="C137" s="193" t="s">
        <v>72</v>
      </c>
      <c r="D137" s="193" t="s">
        <v>208</v>
      </c>
      <c r="E137" s="194" t="s">
        <v>7945</v>
      </c>
      <c r="F137" s="195" t="s">
        <v>7946</v>
      </c>
      <c r="G137" s="196" t="s">
        <v>211</v>
      </c>
      <c r="H137" s="197">
        <v>1</v>
      </c>
      <c r="I137" s="198"/>
      <c r="J137" s="199">
        <f>ROUND(I137*H137,2)</f>
        <v>0</v>
      </c>
      <c r="K137" s="195" t="s">
        <v>19</v>
      </c>
      <c r="L137" s="40"/>
      <c r="M137" s="200" t="s">
        <v>19</v>
      </c>
      <c r="N137" s="201" t="s">
        <v>43</v>
      </c>
      <c r="O137" s="65"/>
      <c r="P137" s="202">
        <f>O137*H137</f>
        <v>0</v>
      </c>
      <c r="Q137" s="202">
        <v>0</v>
      </c>
      <c r="R137" s="202">
        <f>Q137*H137</f>
        <v>0</v>
      </c>
      <c r="S137" s="202">
        <v>0</v>
      </c>
      <c r="T137" s="203">
        <f>S137*H137</f>
        <v>0</v>
      </c>
      <c r="U137" s="35"/>
      <c r="V137" s="35"/>
      <c r="W137" s="35"/>
      <c r="X137" s="35"/>
      <c r="Y137" s="35"/>
      <c r="Z137" s="35"/>
      <c r="AA137" s="35"/>
      <c r="AB137" s="35"/>
      <c r="AC137" s="35"/>
      <c r="AD137" s="35"/>
      <c r="AE137" s="35"/>
      <c r="AR137" s="204" t="s">
        <v>212</v>
      </c>
      <c r="AT137" s="204" t="s">
        <v>208</v>
      </c>
      <c r="AU137" s="204" t="s">
        <v>82</v>
      </c>
      <c r="AY137" s="18" t="s">
        <v>206</v>
      </c>
      <c r="BE137" s="205">
        <f>IF(N137="základní",J137,0)</f>
        <v>0</v>
      </c>
      <c r="BF137" s="205">
        <f>IF(N137="snížená",J137,0)</f>
        <v>0</v>
      </c>
      <c r="BG137" s="205">
        <f>IF(N137="zákl. přenesená",J137,0)</f>
        <v>0</v>
      </c>
      <c r="BH137" s="205">
        <f>IF(N137="sníž. přenesená",J137,0)</f>
        <v>0</v>
      </c>
      <c r="BI137" s="205">
        <f>IF(N137="nulová",J137,0)</f>
        <v>0</v>
      </c>
      <c r="BJ137" s="18" t="s">
        <v>80</v>
      </c>
      <c r="BK137" s="205">
        <f>ROUND(I137*H137,2)</f>
        <v>0</v>
      </c>
      <c r="BL137" s="18" t="s">
        <v>212</v>
      </c>
      <c r="BM137" s="204" t="s">
        <v>412</v>
      </c>
    </row>
    <row r="138" spans="1:65" s="2" customFormat="1" ht="39">
      <c r="A138" s="35"/>
      <c r="B138" s="36"/>
      <c r="C138" s="37"/>
      <c r="D138" s="208" t="s">
        <v>1104</v>
      </c>
      <c r="E138" s="37"/>
      <c r="F138" s="221" t="s">
        <v>7947</v>
      </c>
      <c r="G138" s="37"/>
      <c r="H138" s="37"/>
      <c r="I138" s="116"/>
      <c r="J138" s="37"/>
      <c r="K138" s="37"/>
      <c r="L138" s="40"/>
      <c r="M138" s="222"/>
      <c r="N138" s="223"/>
      <c r="O138" s="65"/>
      <c r="P138" s="65"/>
      <c r="Q138" s="65"/>
      <c r="R138" s="65"/>
      <c r="S138" s="65"/>
      <c r="T138" s="66"/>
      <c r="U138" s="35"/>
      <c r="V138" s="35"/>
      <c r="W138" s="35"/>
      <c r="X138" s="35"/>
      <c r="Y138" s="35"/>
      <c r="Z138" s="35"/>
      <c r="AA138" s="35"/>
      <c r="AB138" s="35"/>
      <c r="AC138" s="35"/>
      <c r="AD138" s="35"/>
      <c r="AE138" s="35"/>
      <c r="AT138" s="18" t="s">
        <v>1104</v>
      </c>
      <c r="AU138" s="18" t="s">
        <v>82</v>
      </c>
    </row>
    <row r="139" spans="1:65" s="2" customFormat="1" ht="16.5" customHeight="1">
      <c r="A139" s="35"/>
      <c r="B139" s="36"/>
      <c r="C139" s="193" t="s">
        <v>72</v>
      </c>
      <c r="D139" s="193" t="s">
        <v>208</v>
      </c>
      <c r="E139" s="194" t="s">
        <v>7948</v>
      </c>
      <c r="F139" s="195" t="s">
        <v>7949</v>
      </c>
      <c r="G139" s="196" t="s">
        <v>211</v>
      </c>
      <c r="H139" s="197">
        <v>2</v>
      </c>
      <c r="I139" s="198"/>
      <c r="J139" s="199">
        <f>ROUND(I139*H139,2)</f>
        <v>0</v>
      </c>
      <c r="K139" s="195" t="s">
        <v>19</v>
      </c>
      <c r="L139" s="40"/>
      <c r="M139" s="200" t="s">
        <v>19</v>
      </c>
      <c r="N139" s="201" t="s">
        <v>43</v>
      </c>
      <c r="O139" s="65"/>
      <c r="P139" s="202">
        <f>O139*H139</f>
        <v>0</v>
      </c>
      <c r="Q139" s="202">
        <v>0</v>
      </c>
      <c r="R139" s="202">
        <f>Q139*H139</f>
        <v>0</v>
      </c>
      <c r="S139" s="202">
        <v>0</v>
      </c>
      <c r="T139" s="203">
        <f>S139*H139</f>
        <v>0</v>
      </c>
      <c r="U139" s="35"/>
      <c r="V139" s="35"/>
      <c r="W139" s="35"/>
      <c r="X139" s="35"/>
      <c r="Y139" s="35"/>
      <c r="Z139" s="35"/>
      <c r="AA139" s="35"/>
      <c r="AB139" s="35"/>
      <c r="AC139" s="35"/>
      <c r="AD139" s="35"/>
      <c r="AE139" s="35"/>
      <c r="AR139" s="204" t="s">
        <v>212</v>
      </c>
      <c r="AT139" s="204" t="s">
        <v>208</v>
      </c>
      <c r="AU139" s="204" t="s">
        <v>82</v>
      </c>
      <c r="AY139" s="18" t="s">
        <v>206</v>
      </c>
      <c r="BE139" s="205">
        <f>IF(N139="základní",J139,0)</f>
        <v>0</v>
      </c>
      <c r="BF139" s="205">
        <f>IF(N139="snížená",J139,0)</f>
        <v>0</v>
      </c>
      <c r="BG139" s="205">
        <f>IF(N139="zákl. přenesená",J139,0)</f>
        <v>0</v>
      </c>
      <c r="BH139" s="205">
        <f>IF(N139="sníž. přenesená",J139,0)</f>
        <v>0</v>
      </c>
      <c r="BI139" s="205">
        <f>IF(N139="nulová",J139,0)</f>
        <v>0</v>
      </c>
      <c r="BJ139" s="18" t="s">
        <v>80</v>
      </c>
      <c r="BK139" s="205">
        <f>ROUND(I139*H139,2)</f>
        <v>0</v>
      </c>
      <c r="BL139" s="18" t="s">
        <v>212</v>
      </c>
      <c r="BM139" s="204" t="s">
        <v>422</v>
      </c>
    </row>
    <row r="140" spans="1:65" s="2" customFormat="1" ht="19.5">
      <c r="A140" s="35"/>
      <c r="B140" s="36"/>
      <c r="C140" s="37"/>
      <c r="D140" s="208" t="s">
        <v>1104</v>
      </c>
      <c r="E140" s="37"/>
      <c r="F140" s="221" t="s">
        <v>7950</v>
      </c>
      <c r="G140" s="37"/>
      <c r="H140" s="37"/>
      <c r="I140" s="116"/>
      <c r="J140" s="37"/>
      <c r="K140" s="37"/>
      <c r="L140" s="40"/>
      <c r="M140" s="222"/>
      <c r="N140" s="223"/>
      <c r="O140" s="65"/>
      <c r="P140" s="65"/>
      <c r="Q140" s="65"/>
      <c r="R140" s="65"/>
      <c r="S140" s="65"/>
      <c r="T140" s="66"/>
      <c r="U140" s="35"/>
      <c r="V140" s="35"/>
      <c r="W140" s="35"/>
      <c r="X140" s="35"/>
      <c r="Y140" s="35"/>
      <c r="Z140" s="35"/>
      <c r="AA140" s="35"/>
      <c r="AB140" s="35"/>
      <c r="AC140" s="35"/>
      <c r="AD140" s="35"/>
      <c r="AE140" s="35"/>
      <c r="AT140" s="18" t="s">
        <v>1104</v>
      </c>
      <c r="AU140" s="18" t="s">
        <v>82</v>
      </c>
    </row>
    <row r="141" spans="1:65" s="12" customFormat="1" ht="22.9" customHeight="1">
      <c r="B141" s="177"/>
      <c r="C141" s="178"/>
      <c r="D141" s="179" t="s">
        <v>71</v>
      </c>
      <c r="E141" s="191" t="s">
        <v>1430</v>
      </c>
      <c r="F141" s="191" t="s">
        <v>7951</v>
      </c>
      <c r="G141" s="178"/>
      <c r="H141" s="178"/>
      <c r="I141" s="181"/>
      <c r="J141" s="192">
        <f>BK141</f>
        <v>0</v>
      </c>
      <c r="K141" s="178"/>
      <c r="L141" s="183"/>
      <c r="M141" s="184"/>
      <c r="N141" s="185"/>
      <c r="O141" s="185"/>
      <c r="P141" s="186">
        <f>SUM(P142:P150)</f>
        <v>0</v>
      </c>
      <c r="Q141" s="185"/>
      <c r="R141" s="186">
        <f>SUM(R142:R150)</f>
        <v>0</v>
      </c>
      <c r="S141" s="185"/>
      <c r="T141" s="187">
        <f>SUM(T142:T150)</f>
        <v>0</v>
      </c>
      <c r="AR141" s="188" t="s">
        <v>80</v>
      </c>
      <c r="AT141" s="189" t="s">
        <v>71</v>
      </c>
      <c r="AU141" s="189" t="s">
        <v>80</v>
      </c>
      <c r="AY141" s="188" t="s">
        <v>206</v>
      </c>
      <c r="BK141" s="190">
        <f>SUM(BK142:BK150)</f>
        <v>0</v>
      </c>
    </row>
    <row r="142" spans="1:65" s="2" customFormat="1" ht="16.5" customHeight="1">
      <c r="A142" s="35"/>
      <c r="B142" s="36"/>
      <c r="C142" s="193" t="s">
        <v>72</v>
      </c>
      <c r="D142" s="193" t="s">
        <v>208</v>
      </c>
      <c r="E142" s="194" t="s">
        <v>7952</v>
      </c>
      <c r="F142" s="195" t="s">
        <v>7930</v>
      </c>
      <c r="G142" s="196" t="s">
        <v>211</v>
      </c>
      <c r="H142" s="197">
        <v>1</v>
      </c>
      <c r="I142" s="198"/>
      <c r="J142" s="199">
        <f>ROUND(I142*H142,2)</f>
        <v>0</v>
      </c>
      <c r="K142" s="195" t="s">
        <v>19</v>
      </c>
      <c r="L142" s="40"/>
      <c r="M142" s="200" t="s">
        <v>19</v>
      </c>
      <c r="N142" s="201" t="s">
        <v>43</v>
      </c>
      <c r="O142" s="65"/>
      <c r="P142" s="202">
        <f>O142*H142</f>
        <v>0</v>
      </c>
      <c r="Q142" s="202">
        <v>0</v>
      </c>
      <c r="R142" s="202">
        <f>Q142*H142</f>
        <v>0</v>
      </c>
      <c r="S142" s="202">
        <v>0</v>
      </c>
      <c r="T142" s="203">
        <f>S142*H142</f>
        <v>0</v>
      </c>
      <c r="U142" s="35"/>
      <c r="V142" s="35"/>
      <c r="W142" s="35"/>
      <c r="X142" s="35"/>
      <c r="Y142" s="35"/>
      <c r="Z142" s="35"/>
      <c r="AA142" s="35"/>
      <c r="AB142" s="35"/>
      <c r="AC142" s="35"/>
      <c r="AD142" s="35"/>
      <c r="AE142" s="35"/>
      <c r="AR142" s="204" t="s">
        <v>212</v>
      </c>
      <c r="AT142" s="204" t="s">
        <v>208</v>
      </c>
      <c r="AU142" s="204" t="s">
        <v>82</v>
      </c>
      <c r="AY142" s="18" t="s">
        <v>206</v>
      </c>
      <c r="BE142" s="205">
        <f>IF(N142="základní",J142,0)</f>
        <v>0</v>
      </c>
      <c r="BF142" s="205">
        <f>IF(N142="snížená",J142,0)</f>
        <v>0</v>
      </c>
      <c r="BG142" s="205">
        <f>IF(N142="zákl. přenesená",J142,0)</f>
        <v>0</v>
      </c>
      <c r="BH142" s="205">
        <f>IF(N142="sníž. přenesená",J142,0)</f>
        <v>0</v>
      </c>
      <c r="BI142" s="205">
        <f>IF(N142="nulová",J142,0)</f>
        <v>0</v>
      </c>
      <c r="BJ142" s="18" t="s">
        <v>80</v>
      </c>
      <c r="BK142" s="205">
        <f>ROUND(I142*H142,2)</f>
        <v>0</v>
      </c>
      <c r="BL142" s="18" t="s">
        <v>212</v>
      </c>
      <c r="BM142" s="204" t="s">
        <v>432</v>
      </c>
    </row>
    <row r="143" spans="1:65" s="2" customFormat="1" ht="29.25">
      <c r="A143" s="35"/>
      <c r="B143" s="36"/>
      <c r="C143" s="37"/>
      <c r="D143" s="208" t="s">
        <v>1104</v>
      </c>
      <c r="E143" s="37"/>
      <c r="F143" s="221" t="s">
        <v>7931</v>
      </c>
      <c r="G143" s="37"/>
      <c r="H143" s="37"/>
      <c r="I143" s="116"/>
      <c r="J143" s="37"/>
      <c r="K143" s="37"/>
      <c r="L143" s="40"/>
      <c r="M143" s="222"/>
      <c r="N143" s="223"/>
      <c r="O143" s="65"/>
      <c r="P143" s="65"/>
      <c r="Q143" s="65"/>
      <c r="R143" s="65"/>
      <c r="S143" s="65"/>
      <c r="T143" s="66"/>
      <c r="U143" s="35"/>
      <c r="V143" s="35"/>
      <c r="W143" s="35"/>
      <c r="X143" s="35"/>
      <c r="Y143" s="35"/>
      <c r="Z143" s="35"/>
      <c r="AA143" s="35"/>
      <c r="AB143" s="35"/>
      <c r="AC143" s="35"/>
      <c r="AD143" s="35"/>
      <c r="AE143" s="35"/>
      <c r="AT143" s="18" t="s">
        <v>1104</v>
      </c>
      <c r="AU143" s="18" t="s">
        <v>82</v>
      </c>
    </row>
    <row r="144" spans="1:65" s="2" customFormat="1" ht="16.5" customHeight="1">
      <c r="A144" s="35"/>
      <c r="B144" s="36"/>
      <c r="C144" s="193" t="s">
        <v>72</v>
      </c>
      <c r="D144" s="193" t="s">
        <v>208</v>
      </c>
      <c r="E144" s="194" t="s">
        <v>7953</v>
      </c>
      <c r="F144" s="195" t="s">
        <v>7954</v>
      </c>
      <c r="G144" s="196" t="s">
        <v>211</v>
      </c>
      <c r="H144" s="197">
        <v>1</v>
      </c>
      <c r="I144" s="198"/>
      <c r="J144" s="199">
        <f>ROUND(I144*H144,2)</f>
        <v>0</v>
      </c>
      <c r="K144" s="195" t="s">
        <v>19</v>
      </c>
      <c r="L144" s="40"/>
      <c r="M144" s="200" t="s">
        <v>19</v>
      </c>
      <c r="N144" s="201" t="s">
        <v>43</v>
      </c>
      <c r="O144" s="65"/>
      <c r="P144" s="202">
        <f>O144*H144</f>
        <v>0</v>
      </c>
      <c r="Q144" s="202">
        <v>0</v>
      </c>
      <c r="R144" s="202">
        <f>Q144*H144</f>
        <v>0</v>
      </c>
      <c r="S144" s="202">
        <v>0</v>
      </c>
      <c r="T144" s="203">
        <f>S144*H144</f>
        <v>0</v>
      </c>
      <c r="U144" s="35"/>
      <c r="V144" s="35"/>
      <c r="W144" s="35"/>
      <c r="X144" s="35"/>
      <c r="Y144" s="35"/>
      <c r="Z144" s="35"/>
      <c r="AA144" s="35"/>
      <c r="AB144" s="35"/>
      <c r="AC144" s="35"/>
      <c r="AD144" s="35"/>
      <c r="AE144" s="35"/>
      <c r="AR144" s="204" t="s">
        <v>212</v>
      </c>
      <c r="AT144" s="204" t="s">
        <v>208</v>
      </c>
      <c r="AU144" s="204" t="s">
        <v>82</v>
      </c>
      <c r="AY144" s="18" t="s">
        <v>206</v>
      </c>
      <c r="BE144" s="205">
        <f>IF(N144="základní",J144,0)</f>
        <v>0</v>
      </c>
      <c r="BF144" s="205">
        <f>IF(N144="snížená",J144,0)</f>
        <v>0</v>
      </c>
      <c r="BG144" s="205">
        <f>IF(N144="zákl. přenesená",J144,0)</f>
        <v>0</v>
      </c>
      <c r="BH144" s="205">
        <f>IF(N144="sníž. přenesená",J144,0)</f>
        <v>0</v>
      </c>
      <c r="BI144" s="205">
        <f>IF(N144="nulová",J144,0)</f>
        <v>0</v>
      </c>
      <c r="BJ144" s="18" t="s">
        <v>80</v>
      </c>
      <c r="BK144" s="205">
        <f>ROUND(I144*H144,2)</f>
        <v>0</v>
      </c>
      <c r="BL144" s="18" t="s">
        <v>212</v>
      </c>
      <c r="BM144" s="204" t="s">
        <v>444</v>
      </c>
    </row>
    <row r="145" spans="1:65" s="2" customFormat="1" ht="29.25">
      <c r="A145" s="35"/>
      <c r="B145" s="36"/>
      <c r="C145" s="37"/>
      <c r="D145" s="208" t="s">
        <v>1104</v>
      </c>
      <c r="E145" s="37"/>
      <c r="F145" s="221" t="s">
        <v>7955</v>
      </c>
      <c r="G145" s="37"/>
      <c r="H145" s="37"/>
      <c r="I145" s="116"/>
      <c r="J145" s="37"/>
      <c r="K145" s="37"/>
      <c r="L145" s="40"/>
      <c r="M145" s="222"/>
      <c r="N145" s="223"/>
      <c r="O145" s="65"/>
      <c r="P145" s="65"/>
      <c r="Q145" s="65"/>
      <c r="R145" s="65"/>
      <c r="S145" s="65"/>
      <c r="T145" s="66"/>
      <c r="U145" s="35"/>
      <c r="V145" s="35"/>
      <c r="W145" s="35"/>
      <c r="X145" s="35"/>
      <c r="Y145" s="35"/>
      <c r="Z145" s="35"/>
      <c r="AA145" s="35"/>
      <c r="AB145" s="35"/>
      <c r="AC145" s="35"/>
      <c r="AD145" s="35"/>
      <c r="AE145" s="35"/>
      <c r="AT145" s="18" t="s">
        <v>1104</v>
      </c>
      <c r="AU145" s="18" t="s">
        <v>82</v>
      </c>
    </row>
    <row r="146" spans="1:65" s="2" customFormat="1" ht="16.5" customHeight="1">
      <c r="A146" s="35"/>
      <c r="B146" s="36"/>
      <c r="C146" s="193" t="s">
        <v>72</v>
      </c>
      <c r="D146" s="193" t="s">
        <v>208</v>
      </c>
      <c r="E146" s="194" t="s">
        <v>7956</v>
      </c>
      <c r="F146" s="195" t="s">
        <v>7957</v>
      </c>
      <c r="G146" s="196" t="s">
        <v>211</v>
      </c>
      <c r="H146" s="197">
        <v>1</v>
      </c>
      <c r="I146" s="198"/>
      <c r="J146" s="199">
        <f>ROUND(I146*H146,2)</f>
        <v>0</v>
      </c>
      <c r="K146" s="195" t="s">
        <v>19</v>
      </c>
      <c r="L146" s="40"/>
      <c r="M146" s="200" t="s">
        <v>19</v>
      </c>
      <c r="N146" s="201" t="s">
        <v>43</v>
      </c>
      <c r="O146" s="65"/>
      <c r="P146" s="202">
        <f>O146*H146</f>
        <v>0</v>
      </c>
      <c r="Q146" s="202">
        <v>0</v>
      </c>
      <c r="R146" s="202">
        <f>Q146*H146</f>
        <v>0</v>
      </c>
      <c r="S146" s="202">
        <v>0</v>
      </c>
      <c r="T146" s="203">
        <f>S146*H146</f>
        <v>0</v>
      </c>
      <c r="U146" s="35"/>
      <c r="V146" s="35"/>
      <c r="W146" s="35"/>
      <c r="X146" s="35"/>
      <c r="Y146" s="35"/>
      <c r="Z146" s="35"/>
      <c r="AA146" s="35"/>
      <c r="AB146" s="35"/>
      <c r="AC146" s="35"/>
      <c r="AD146" s="35"/>
      <c r="AE146" s="35"/>
      <c r="AR146" s="204" t="s">
        <v>212</v>
      </c>
      <c r="AT146" s="204" t="s">
        <v>208</v>
      </c>
      <c r="AU146" s="204" t="s">
        <v>82</v>
      </c>
      <c r="AY146" s="18" t="s">
        <v>206</v>
      </c>
      <c r="BE146" s="205">
        <f>IF(N146="základní",J146,0)</f>
        <v>0</v>
      </c>
      <c r="BF146" s="205">
        <f>IF(N146="snížená",J146,0)</f>
        <v>0</v>
      </c>
      <c r="BG146" s="205">
        <f>IF(N146="zákl. přenesená",J146,0)</f>
        <v>0</v>
      </c>
      <c r="BH146" s="205">
        <f>IF(N146="sníž. přenesená",J146,0)</f>
        <v>0</v>
      </c>
      <c r="BI146" s="205">
        <f>IF(N146="nulová",J146,0)</f>
        <v>0</v>
      </c>
      <c r="BJ146" s="18" t="s">
        <v>80</v>
      </c>
      <c r="BK146" s="205">
        <f>ROUND(I146*H146,2)</f>
        <v>0</v>
      </c>
      <c r="BL146" s="18" t="s">
        <v>212</v>
      </c>
      <c r="BM146" s="204" t="s">
        <v>456</v>
      </c>
    </row>
    <row r="147" spans="1:65" s="2" customFormat="1" ht="29.25">
      <c r="A147" s="35"/>
      <c r="B147" s="36"/>
      <c r="C147" s="37"/>
      <c r="D147" s="208" t="s">
        <v>1104</v>
      </c>
      <c r="E147" s="37"/>
      <c r="F147" s="221" t="s">
        <v>7958</v>
      </c>
      <c r="G147" s="37"/>
      <c r="H147" s="37"/>
      <c r="I147" s="116"/>
      <c r="J147" s="37"/>
      <c r="K147" s="37"/>
      <c r="L147" s="40"/>
      <c r="M147" s="222"/>
      <c r="N147" s="223"/>
      <c r="O147" s="65"/>
      <c r="P147" s="65"/>
      <c r="Q147" s="65"/>
      <c r="R147" s="65"/>
      <c r="S147" s="65"/>
      <c r="T147" s="66"/>
      <c r="U147" s="35"/>
      <c r="V147" s="35"/>
      <c r="W147" s="35"/>
      <c r="X147" s="35"/>
      <c r="Y147" s="35"/>
      <c r="Z147" s="35"/>
      <c r="AA147" s="35"/>
      <c r="AB147" s="35"/>
      <c r="AC147" s="35"/>
      <c r="AD147" s="35"/>
      <c r="AE147" s="35"/>
      <c r="AT147" s="18" t="s">
        <v>1104</v>
      </c>
      <c r="AU147" s="18" t="s">
        <v>82</v>
      </c>
    </row>
    <row r="148" spans="1:65" s="2" customFormat="1" ht="21.75" customHeight="1">
      <c r="A148" s="35"/>
      <c r="B148" s="36"/>
      <c r="C148" s="193" t="s">
        <v>72</v>
      </c>
      <c r="D148" s="193" t="s">
        <v>208</v>
      </c>
      <c r="E148" s="194" t="s">
        <v>7940</v>
      </c>
      <c r="F148" s="195" t="s">
        <v>7941</v>
      </c>
      <c r="G148" s="196" t="s">
        <v>211</v>
      </c>
      <c r="H148" s="197">
        <v>1</v>
      </c>
      <c r="I148" s="198"/>
      <c r="J148" s="199">
        <f>ROUND(I148*H148,2)</f>
        <v>0</v>
      </c>
      <c r="K148" s="195" t="s">
        <v>19</v>
      </c>
      <c r="L148" s="40"/>
      <c r="M148" s="200" t="s">
        <v>19</v>
      </c>
      <c r="N148" s="201" t="s">
        <v>43</v>
      </c>
      <c r="O148" s="65"/>
      <c r="P148" s="202">
        <f>O148*H148</f>
        <v>0</v>
      </c>
      <c r="Q148" s="202">
        <v>0</v>
      </c>
      <c r="R148" s="202">
        <f>Q148*H148</f>
        <v>0</v>
      </c>
      <c r="S148" s="202">
        <v>0</v>
      </c>
      <c r="T148" s="203">
        <f>S148*H148</f>
        <v>0</v>
      </c>
      <c r="U148" s="35"/>
      <c r="V148" s="35"/>
      <c r="W148" s="35"/>
      <c r="X148" s="35"/>
      <c r="Y148" s="35"/>
      <c r="Z148" s="35"/>
      <c r="AA148" s="35"/>
      <c r="AB148" s="35"/>
      <c r="AC148" s="35"/>
      <c r="AD148" s="35"/>
      <c r="AE148" s="35"/>
      <c r="AR148" s="204" t="s">
        <v>212</v>
      </c>
      <c r="AT148" s="204" t="s">
        <v>208</v>
      </c>
      <c r="AU148" s="204" t="s">
        <v>82</v>
      </c>
      <c r="AY148" s="18" t="s">
        <v>206</v>
      </c>
      <c r="BE148" s="205">
        <f>IF(N148="základní",J148,0)</f>
        <v>0</v>
      </c>
      <c r="BF148" s="205">
        <f>IF(N148="snížená",J148,0)</f>
        <v>0</v>
      </c>
      <c r="BG148" s="205">
        <f>IF(N148="zákl. přenesená",J148,0)</f>
        <v>0</v>
      </c>
      <c r="BH148" s="205">
        <f>IF(N148="sníž. přenesená",J148,0)</f>
        <v>0</v>
      </c>
      <c r="BI148" s="205">
        <f>IF(N148="nulová",J148,0)</f>
        <v>0</v>
      </c>
      <c r="BJ148" s="18" t="s">
        <v>80</v>
      </c>
      <c r="BK148" s="205">
        <f>ROUND(I148*H148,2)</f>
        <v>0</v>
      </c>
      <c r="BL148" s="18" t="s">
        <v>212</v>
      </c>
      <c r="BM148" s="204" t="s">
        <v>594</v>
      </c>
    </row>
    <row r="149" spans="1:65" s="2" customFormat="1" ht="16.5" customHeight="1">
      <c r="A149" s="35"/>
      <c r="B149" s="36"/>
      <c r="C149" s="193" t="s">
        <v>72</v>
      </c>
      <c r="D149" s="193" t="s">
        <v>208</v>
      </c>
      <c r="E149" s="194" t="s">
        <v>7959</v>
      </c>
      <c r="F149" s="195" t="s">
        <v>7960</v>
      </c>
      <c r="G149" s="196" t="s">
        <v>211</v>
      </c>
      <c r="H149" s="197">
        <v>3</v>
      </c>
      <c r="I149" s="198"/>
      <c r="J149" s="199">
        <f>ROUND(I149*H149,2)</f>
        <v>0</v>
      </c>
      <c r="K149" s="195" t="s">
        <v>19</v>
      </c>
      <c r="L149" s="40"/>
      <c r="M149" s="200" t="s">
        <v>19</v>
      </c>
      <c r="N149" s="201" t="s">
        <v>43</v>
      </c>
      <c r="O149" s="65"/>
      <c r="P149" s="202">
        <f>O149*H149</f>
        <v>0</v>
      </c>
      <c r="Q149" s="202">
        <v>0</v>
      </c>
      <c r="R149" s="202">
        <f>Q149*H149</f>
        <v>0</v>
      </c>
      <c r="S149" s="202">
        <v>0</v>
      </c>
      <c r="T149" s="203">
        <f>S149*H149</f>
        <v>0</v>
      </c>
      <c r="U149" s="35"/>
      <c r="V149" s="35"/>
      <c r="W149" s="35"/>
      <c r="X149" s="35"/>
      <c r="Y149" s="35"/>
      <c r="Z149" s="35"/>
      <c r="AA149" s="35"/>
      <c r="AB149" s="35"/>
      <c r="AC149" s="35"/>
      <c r="AD149" s="35"/>
      <c r="AE149" s="35"/>
      <c r="AR149" s="204" t="s">
        <v>212</v>
      </c>
      <c r="AT149" s="204" t="s">
        <v>208</v>
      </c>
      <c r="AU149" s="204" t="s">
        <v>82</v>
      </c>
      <c r="AY149" s="18" t="s">
        <v>206</v>
      </c>
      <c r="BE149" s="205">
        <f>IF(N149="základní",J149,0)</f>
        <v>0</v>
      </c>
      <c r="BF149" s="205">
        <f>IF(N149="snížená",J149,0)</f>
        <v>0</v>
      </c>
      <c r="BG149" s="205">
        <f>IF(N149="zákl. přenesená",J149,0)</f>
        <v>0</v>
      </c>
      <c r="BH149" s="205">
        <f>IF(N149="sníž. přenesená",J149,0)</f>
        <v>0</v>
      </c>
      <c r="BI149" s="205">
        <f>IF(N149="nulová",J149,0)</f>
        <v>0</v>
      </c>
      <c r="BJ149" s="18" t="s">
        <v>80</v>
      </c>
      <c r="BK149" s="205">
        <f>ROUND(I149*H149,2)</f>
        <v>0</v>
      </c>
      <c r="BL149" s="18" t="s">
        <v>212</v>
      </c>
      <c r="BM149" s="204" t="s">
        <v>602</v>
      </c>
    </row>
    <row r="150" spans="1:65" s="2" customFormat="1" ht="16.5" customHeight="1">
      <c r="A150" s="35"/>
      <c r="B150" s="36"/>
      <c r="C150" s="193" t="s">
        <v>72</v>
      </c>
      <c r="D150" s="193" t="s">
        <v>208</v>
      </c>
      <c r="E150" s="194" t="s">
        <v>7961</v>
      </c>
      <c r="F150" s="195" t="s">
        <v>7962</v>
      </c>
      <c r="G150" s="196" t="s">
        <v>211</v>
      </c>
      <c r="H150" s="197">
        <v>3</v>
      </c>
      <c r="I150" s="198"/>
      <c r="J150" s="199">
        <f>ROUND(I150*H150,2)</f>
        <v>0</v>
      </c>
      <c r="K150" s="195" t="s">
        <v>19</v>
      </c>
      <c r="L150" s="40"/>
      <c r="M150" s="200" t="s">
        <v>19</v>
      </c>
      <c r="N150" s="201" t="s">
        <v>43</v>
      </c>
      <c r="O150" s="65"/>
      <c r="P150" s="202">
        <f>O150*H150</f>
        <v>0</v>
      </c>
      <c r="Q150" s="202">
        <v>0</v>
      </c>
      <c r="R150" s="202">
        <f>Q150*H150</f>
        <v>0</v>
      </c>
      <c r="S150" s="202">
        <v>0</v>
      </c>
      <c r="T150" s="203">
        <f>S150*H150</f>
        <v>0</v>
      </c>
      <c r="U150" s="35"/>
      <c r="V150" s="35"/>
      <c r="W150" s="35"/>
      <c r="X150" s="35"/>
      <c r="Y150" s="35"/>
      <c r="Z150" s="35"/>
      <c r="AA150" s="35"/>
      <c r="AB150" s="35"/>
      <c r="AC150" s="35"/>
      <c r="AD150" s="35"/>
      <c r="AE150" s="35"/>
      <c r="AR150" s="204" t="s">
        <v>212</v>
      </c>
      <c r="AT150" s="204" t="s">
        <v>208</v>
      </c>
      <c r="AU150" s="204" t="s">
        <v>82</v>
      </c>
      <c r="AY150" s="18" t="s">
        <v>206</v>
      </c>
      <c r="BE150" s="205">
        <f>IF(N150="základní",J150,0)</f>
        <v>0</v>
      </c>
      <c r="BF150" s="205">
        <f>IF(N150="snížená",J150,0)</f>
        <v>0</v>
      </c>
      <c r="BG150" s="205">
        <f>IF(N150="zákl. přenesená",J150,0)</f>
        <v>0</v>
      </c>
      <c r="BH150" s="205">
        <f>IF(N150="sníž. přenesená",J150,0)</f>
        <v>0</v>
      </c>
      <c r="BI150" s="205">
        <f>IF(N150="nulová",J150,0)</f>
        <v>0</v>
      </c>
      <c r="BJ150" s="18" t="s">
        <v>80</v>
      </c>
      <c r="BK150" s="205">
        <f>ROUND(I150*H150,2)</f>
        <v>0</v>
      </c>
      <c r="BL150" s="18" t="s">
        <v>212</v>
      </c>
      <c r="BM150" s="204" t="s">
        <v>734</v>
      </c>
    </row>
    <row r="151" spans="1:65" s="12" customFormat="1" ht="22.9" customHeight="1">
      <c r="B151" s="177"/>
      <c r="C151" s="178"/>
      <c r="D151" s="179" t="s">
        <v>71</v>
      </c>
      <c r="E151" s="191" t="s">
        <v>1450</v>
      </c>
      <c r="F151" s="191" t="s">
        <v>7963</v>
      </c>
      <c r="G151" s="178"/>
      <c r="H151" s="178"/>
      <c r="I151" s="181"/>
      <c r="J151" s="192">
        <f>BK151</f>
        <v>0</v>
      </c>
      <c r="K151" s="178"/>
      <c r="L151" s="183"/>
      <c r="M151" s="184"/>
      <c r="N151" s="185"/>
      <c r="O151" s="185"/>
      <c r="P151" s="186">
        <f>SUM(P152:P163)</f>
        <v>0</v>
      </c>
      <c r="Q151" s="185"/>
      <c r="R151" s="186">
        <f>SUM(R152:R163)</f>
        <v>0</v>
      </c>
      <c r="S151" s="185"/>
      <c r="T151" s="187">
        <f>SUM(T152:T163)</f>
        <v>0</v>
      </c>
      <c r="AR151" s="188" t="s">
        <v>80</v>
      </c>
      <c r="AT151" s="189" t="s">
        <v>71</v>
      </c>
      <c r="AU151" s="189" t="s">
        <v>80</v>
      </c>
      <c r="AY151" s="188" t="s">
        <v>206</v>
      </c>
      <c r="BK151" s="190">
        <f>SUM(BK152:BK163)</f>
        <v>0</v>
      </c>
    </row>
    <row r="152" spans="1:65" s="2" customFormat="1" ht="16.5" customHeight="1">
      <c r="A152" s="35"/>
      <c r="B152" s="36"/>
      <c r="C152" s="193" t="s">
        <v>72</v>
      </c>
      <c r="D152" s="193" t="s">
        <v>208</v>
      </c>
      <c r="E152" s="194" t="s">
        <v>7929</v>
      </c>
      <c r="F152" s="195" t="s">
        <v>7930</v>
      </c>
      <c r="G152" s="196" t="s">
        <v>211</v>
      </c>
      <c r="H152" s="197">
        <v>1</v>
      </c>
      <c r="I152" s="198"/>
      <c r="J152" s="199">
        <f>ROUND(I152*H152,2)</f>
        <v>0</v>
      </c>
      <c r="K152" s="195" t="s">
        <v>19</v>
      </c>
      <c r="L152" s="40"/>
      <c r="M152" s="200" t="s">
        <v>19</v>
      </c>
      <c r="N152" s="201" t="s">
        <v>43</v>
      </c>
      <c r="O152" s="65"/>
      <c r="P152" s="202">
        <f>O152*H152</f>
        <v>0</v>
      </c>
      <c r="Q152" s="202">
        <v>0</v>
      </c>
      <c r="R152" s="202">
        <f>Q152*H152</f>
        <v>0</v>
      </c>
      <c r="S152" s="202">
        <v>0</v>
      </c>
      <c r="T152" s="203">
        <f>S152*H152</f>
        <v>0</v>
      </c>
      <c r="U152" s="35"/>
      <c r="V152" s="35"/>
      <c r="W152" s="35"/>
      <c r="X152" s="35"/>
      <c r="Y152" s="35"/>
      <c r="Z152" s="35"/>
      <c r="AA152" s="35"/>
      <c r="AB152" s="35"/>
      <c r="AC152" s="35"/>
      <c r="AD152" s="35"/>
      <c r="AE152" s="35"/>
      <c r="AR152" s="204" t="s">
        <v>212</v>
      </c>
      <c r="AT152" s="204" t="s">
        <v>208</v>
      </c>
      <c r="AU152" s="204" t="s">
        <v>82</v>
      </c>
      <c r="AY152" s="18" t="s">
        <v>206</v>
      </c>
      <c r="BE152" s="205">
        <f>IF(N152="základní",J152,0)</f>
        <v>0</v>
      </c>
      <c r="BF152" s="205">
        <f>IF(N152="snížená",J152,0)</f>
        <v>0</v>
      </c>
      <c r="BG152" s="205">
        <f>IF(N152="zákl. přenesená",J152,0)</f>
        <v>0</v>
      </c>
      <c r="BH152" s="205">
        <f>IF(N152="sníž. přenesená",J152,0)</f>
        <v>0</v>
      </c>
      <c r="BI152" s="205">
        <f>IF(N152="nulová",J152,0)</f>
        <v>0</v>
      </c>
      <c r="BJ152" s="18" t="s">
        <v>80</v>
      </c>
      <c r="BK152" s="205">
        <f>ROUND(I152*H152,2)</f>
        <v>0</v>
      </c>
      <c r="BL152" s="18" t="s">
        <v>212</v>
      </c>
      <c r="BM152" s="204" t="s">
        <v>741</v>
      </c>
    </row>
    <row r="153" spans="1:65" s="2" customFormat="1" ht="29.25">
      <c r="A153" s="35"/>
      <c r="B153" s="36"/>
      <c r="C153" s="37"/>
      <c r="D153" s="208" t="s">
        <v>1104</v>
      </c>
      <c r="E153" s="37"/>
      <c r="F153" s="221" t="s">
        <v>7931</v>
      </c>
      <c r="G153" s="37"/>
      <c r="H153" s="37"/>
      <c r="I153" s="116"/>
      <c r="J153" s="37"/>
      <c r="K153" s="37"/>
      <c r="L153" s="40"/>
      <c r="M153" s="222"/>
      <c r="N153" s="223"/>
      <c r="O153" s="65"/>
      <c r="P153" s="65"/>
      <c r="Q153" s="65"/>
      <c r="R153" s="65"/>
      <c r="S153" s="65"/>
      <c r="T153" s="66"/>
      <c r="U153" s="35"/>
      <c r="V153" s="35"/>
      <c r="W153" s="35"/>
      <c r="X153" s="35"/>
      <c r="Y153" s="35"/>
      <c r="Z153" s="35"/>
      <c r="AA153" s="35"/>
      <c r="AB153" s="35"/>
      <c r="AC153" s="35"/>
      <c r="AD153" s="35"/>
      <c r="AE153" s="35"/>
      <c r="AT153" s="18" t="s">
        <v>1104</v>
      </c>
      <c r="AU153" s="18" t="s">
        <v>82</v>
      </c>
    </row>
    <row r="154" spans="1:65" s="2" customFormat="1" ht="16.5" customHeight="1">
      <c r="A154" s="35"/>
      <c r="B154" s="36"/>
      <c r="C154" s="193" t="s">
        <v>72</v>
      </c>
      <c r="D154" s="193" t="s">
        <v>208</v>
      </c>
      <c r="E154" s="194" t="s">
        <v>7964</v>
      </c>
      <c r="F154" s="195" t="s">
        <v>7930</v>
      </c>
      <c r="G154" s="196" t="s">
        <v>211</v>
      </c>
      <c r="H154" s="197">
        <v>1</v>
      </c>
      <c r="I154" s="198"/>
      <c r="J154" s="199">
        <f>ROUND(I154*H154,2)</f>
        <v>0</v>
      </c>
      <c r="K154" s="195" t="s">
        <v>19</v>
      </c>
      <c r="L154" s="40"/>
      <c r="M154" s="200" t="s">
        <v>19</v>
      </c>
      <c r="N154" s="201" t="s">
        <v>43</v>
      </c>
      <c r="O154" s="65"/>
      <c r="P154" s="202">
        <f>O154*H154</f>
        <v>0</v>
      </c>
      <c r="Q154" s="202">
        <v>0</v>
      </c>
      <c r="R154" s="202">
        <f>Q154*H154</f>
        <v>0</v>
      </c>
      <c r="S154" s="202">
        <v>0</v>
      </c>
      <c r="T154" s="203">
        <f>S154*H154</f>
        <v>0</v>
      </c>
      <c r="U154" s="35"/>
      <c r="V154" s="35"/>
      <c r="W154" s="35"/>
      <c r="X154" s="35"/>
      <c r="Y154" s="35"/>
      <c r="Z154" s="35"/>
      <c r="AA154" s="35"/>
      <c r="AB154" s="35"/>
      <c r="AC154" s="35"/>
      <c r="AD154" s="35"/>
      <c r="AE154" s="35"/>
      <c r="AR154" s="204" t="s">
        <v>212</v>
      </c>
      <c r="AT154" s="204" t="s">
        <v>208</v>
      </c>
      <c r="AU154" s="204" t="s">
        <v>82</v>
      </c>
      <c r="AY154" s="18" t="s">
        <v>206</v>
      </c>
      <c r="BE154" s="205">
        <f>IF(N154="základní",J154,0)</f>
        <v>0</v>
      </c>
      <c r="BF154" s="205">
        <f>IF(N154="snížená",J154,0)</f>
        <v>0</v>
      </c>
      <c r="BG154" s="205">
        <f>IF(N154="zákl. přenesená",J154,0)</f>
        <v>0</v>
      </c>
      <c r="BH154" s="205">
        <f>IF(N154="sníž. přenesená",J154,0)</f>
        <v>0</v>
      </c>
      <c r="BI154" s="205">
        <f>IF(N154="nulová",J154,0)</f>
        <v>0</v>
      </c>
      <c r="BJ154" s="18" t="s">
        <v>80</v>
      </c>
      <c r="BK154" s="205">
        <f>ROUND(I154*H154,2)</f>
        <v>0</v>
      </c>
      <c r="BL154" s="18" t="s">
        <v>212</v>
      </c>
      <c r="BM154" s="204" t="s">
        <v>745</v>
      </c>
    </row>
    <row r="155" spans="1:65" s="2" customFormat="1" ht="29.25">
      <c r="A155" s="35"/>
      <c r="B155" s="36"/>
      <c r="C155" s="37"/>
      <c r="D155" s="208" t="s">
        <v>1104</v>
      </c>
      <c r="E155" s="37"/>
      <c r="F155" s="221" t="s">
        <v>7931</v>
      </c>
      <c r="G155" s="37"/>
      <c r="H155" s="37"/>
      <c r="I155" s="116"/>
      <c r="J155" s="37"/>
      <c r="K155" s="37"/>
      <c r="L155" s="40"/>
      <c r="M155" s="222"/>
      <c r="N155" s="223"/>
      <c r="O155" s="65"/>
      <c r="P155" s="65"/>
      <c r="Q155" s="65"/>
      <c r="R155" s="65"/>
      <c r="S155" s="65"/>
      <c r="T155" s="66"/>
      <c r="U155" s="35"/>
      <c r="V155" s="35"/>
      <c r="W155" s="35"/>
      <c r="X155" s="35"/>
      <c r="Y155" s="35"/>
      <c r="Z155" s="35"/>
      <c r="AA155" s="35"/>
      <c r="AB155" s="35"/>
      <c r="AC155" s="35"/>
      <c r="AD155" s="35"/>
      <c r="AE155" s="35"/>
      <c r="AT155" s="18" t="s">
        <v>1104</v>
      </c>
      <c r="AU155" s="18" t="s">
        <v>82</v>
      </c>
    </row>
    <row r="156" spans="1:65" s="2" customFormat="1" ht="16.5" customHeight="1">
      <c r="A156" s="35"/>
      <c r="B156" s="36"/>
      <c r="C156" s="193" t="s">
        <v>72</v>
      </c>
      <c r="D156" s="193" t="s">
        <v>208</v>
      </c>
      <c r="E156" s="194" t="s">
        <v>7965</v>
      </c>
      <c r="F156" s="195" t="s">
        <v>7966</v>
      </c>
      <c r="G156" s="196" t="s">
        <v>211</v>
      </c>
      <c r="H156" s="197">
        <v>1</v>
      </c>
      <c r="I156" s="198"/>
      <c r="J156" s="199">
        <f>ROUND(I156*H156,2)</f>
        <v>0</v>
      </c>
      <c r="K156" s="195" t="s">
        <v>19</v>
      </c>
      <c r="L156" s="40"/>
      <c r="M156" s="200" t="s">
        <v>19</v>
      </c>
      <c r="N156" s="201" t="s">
        <v>43</v>
      </c>
      <c r="O156" s="65"/>
      <c r="P156" s="202">
        <f>O156*H156</f>
        <v>0</v>
      </c>
      <c r="Q156" s="202">
        <v>0</v>
      </c>
      <c r="R156" s="202">
        <f>Q156*H156</f>
        <v>0</v>
      </c>
      <c r="S156" s="202">
        <v>0</v>
      </c>
      <c r="T156" s="203">
        <f>S156*H156</f>
        <v>0</v>
      </c>
      <c r="U156" s="35"/>
      <c r="V156" s="35"/>
      <c r="W156" s="35"/>
      <c r="X156" s="35"/>
      <c r="Y156" s="35"/>
      <c r="Z156" s="35"/>
      <c r="AA156" s="35"/>
      <c r="AB156" s="35"/>
      <c r="AC156" s="35"/>
      <c r="AD156" s="35"/>
      <c r="AE156" s="35"/>
      <c r="AR156" s="204" t="s">
        <v>212</v>
      </c>
      <c r="AT156" s="204" t="s">
        <v>208</v>
      </c>
      <c r="AU156" s="204" t="s">
        <v>82</v>
      </c>
      <c r="AY156" s="18" t="s">
        <v>206</v>
      </c>
      <c r="BE156" s="205">
        <f>IF(N156="základní",J156,0)</f>
        <v>0</v>
      </c>
      <c r="BF156" s="205">
        <f>IF(N156="snížená",J156,0)</f>
        <v>0</v>
      </c>
      <c r="BG156" s="205">
        <f>IF(N156="zákl. přenesená",J156,0)</f>
        <v>0</v>
      </c>
      <c r="BH156" s="205">
        <f>IF(N156="sníž. přenesená",J156,0)</f>
        <v>0</v>
      </c>
      <c r="BI156" s="205">
        <f>IF(N156="nulová",J156,0)</f>
        <v>0</v>
      </c>
      <c r="BJ156" s="18" t="s">
        <v>80</v>
      </c>
      <c r="BK156" s="205">
        <f>ROUND(I156*H156,2)</f>
        <v>0</v>
      </c>
      <c r="BL156" s="18" t="s">
        <v>212</v>
      </c>
      <c r="BM156" s="204" t="s">
        <v>749</v>
      </c>
    </row>
    <row r="157" spans="1:65" s="2" customFormat="1" ht="243.75">
      <c r="A157" s="35"/>
      <c r="B157" s="36"/>
      <c r="C157" s="37"/>
      <c r="D157" s="208" t="s">
        <v>1104</v>
      </c>
      <c r="E157" s="37"/>
      <c r="F157" s="221" t="s">
        <v>7967</v>
      </c>
      <c r="G157" s="37"/>
      <c r="H157" s="37"/>
      <c r="I157" s="116"/>
      <c r="J157" s="37"/>
      <c r="K157" s="37"/>
      <c r="L157" s="40"/>
      <c r="M157" s="222"/>
      <c r="N157" s="223"/>
      <c r="O157" s="65"/>
      <c r="P157" s="65"/>
      <c r="Q157" s="65"/>
      <c r="R157" s="65"/>
      <c r="S157" s="65"/>
      <c r="T157" s="66"/>
      <c r="U157" s="35"/>
      <c r="V157" s="35"/>
      <c r="W157" s="35"/>
      <c r="X157" s="35"/>
      <c r="Y157" s="35"/>
      <c r="Z157" s="35"/>
      <c r="AA157" s="35"/>
      <c r="AB157" s="35"/>
      <c r="AC157" s="35"/>
      <c r="AD157" s="35"/>
      <c r="AE157" s="35"/>
      <c r="AT157" s="18" t="s">
        <v>1104</v>
      </c>
      <c r="AU157" s="18" t="s">
        <v>82</v>
      </c>
    </row>
    <row r="158" spans="1:65" s="2" customFormat="1" ht="16.5" customHeight="1">
      <c r="A158" s="35"/>
      <c r="B158" s="36"/>
      <c r="C158" s="193" t="s">
        <v>72</v>
      </c>
      <c r="D158" s="193" t="s">
        <v>208</v>
      </c>
      <c r="E158" s="194" t="s">
        <v>7968</v>
      </c>
      <c r="F158" s="195" t="s">
        <v>7969</v>
      </c>
      <c r="G158" s="196" t="s">
        <v>211</v>
      </c>
      <c r="H158" s="197">
        <v>2</v>
      </c>
      <c r="I158" s="198"/>
      <c r="J158" s="199">
        <f>ROUND(I158*H158,2)</f>
        <v>0</v>
      </c>
      <c r="K158" s="195" t="s">
        <v>19</v>
      </c>
      <c r="L158" s="40"/>
      <c r="M158" s="200" t="s">
        <v>19</v>
      </c>
      <c r="N158" s="201" t="s">
        <v>43</v>
      </c>
      <c r="O158" s="65"/>
      <c r="P158" s="202">
        <f>O158*H158</f>
        <v>0</v>
      </c>
      <c r="Q158" s="202">
        <v>0</v>
      </c>
      <c r="R158" s="202">
        <f>Q158*H158</f>
        <v>0</v>
      </c>
      <c r="S158" s="202">
        <v>0</v>
      </c>
      <c r="T158" s="203">
        <f>S158*H158</f>
        <v>0</v>
      </c>
      <c r="U158" s="35"/>
      <c r="V158" s="35"/>
      <c r="W158" s="35"/>
      <c r="X158" s="35"/>
      <c r="Y158" s="35"/>
      <c r="Z158" s="35"/>
      <c r="AA158" s="35"/>
      <c r="AB158" s="35"/>
      <c r="AC158" s="35"/>
      <c r="AD158" s="35"/>
      <c r="AE158" s="35"/>
      <c r="AR158" s="204" t="s">
        <v>212</v>
      </c>
      <c r="AT158" s="204" t="s">
        <v>208</v>
      </c>
      <c r="AU158" s="204" t="s">
        <v>82</v>
      </c>
      <c r="AY158" s="18" t="s">
        <v>206</v>
      </c>
      <c r="BE158" s="205">
        <f>IF(N158="základní",J158,0)</f>
        <v>0</v>
      </c>
      <c r="BF158" s="205">
        <f>IF(N158="snížená",J158,0)</f>
        <v>0</v>
      </c>
      <c r="BG158" s="205">
        <f>IF(N158="zákl. přenesená",J158,0)</f>
        <v>0</v>
      </c>
      <c r="BH158" s="205">
        <f>IF(N158="sníž. přenesená",J158,0)</f>
        <v>0</v>
      </c>
      <c r="BI158" s="205">
        <f>IF(N158="nulová",J158,0)</f>
        <v>0</v>
      </c>
      <c r="BJ158" s="18" t="s">
        <v>80</v>
      </c>
      <c r="BK158" s="205">
        <f>ROUND(I158*H158,2)</f>
        <v>0</v>
      </c>
      <c r="BL158" s="18" t="s">
        <v>212</v>
      </c>
      <c r="BM158" s="204" t="s">
        <v>753</v>
      </c>
    </row>
    <row r="159" spans="1:65" s="2" customFormat="1" ht="253.5">
      <c r="A159" s="35"/>
      <c r="B159" s="36"/>
      <c r="C159" s="37"/>
      <c r="D159" s="208" t="s">
        <v>1104</v>
      </c>
      <c r="E159" s="37"/>
      <c r="F159" s="221" t="s">
        <v>7970</v>
      </c>
      <c r="G159" s="37"/>
      <c r="H159" s="37"/>
      <c r="I159" s="116"/>
      <c r="J159" s="37"/>
      <c r="K159" s="37"/>
      <c r="L159" s="40"/>
      <c r="M159" s="222"/>
      <c r="N159" s="223"/>
      <c r="O159" s="65"/>
      <c r="P159" s="65"/>
      <c r="Q159" s="65"/>
      <c r="R159" s="65"/>
      <c r="S159" s="65"/>
      <c r="T159" s="66"/>
      <c r="U159" s="35"/>
      <c r="V159" s="35"/>
      <c r="W159" s="35"/>
      <c r="X159" s="35"/>
      <c r="Y159" s="35"/>
      <c r="Z159" s="35"/>
      <c r="AA159" s="35"/>
      <c r="AB159" s="35"/>
      <c r="AC159" s="35"/>
      <c r="AD159" s="35"/>
      <c r="AE159" s="35"/>
      <c r="AT159" s="18" t="s">
        <v>1104</v>
      </c>
      <c r="AU159" s="18" t="s">
        <v>82</v>
      </c>
    </row>
    <row r="160" spans="1:65" s="2" customFormat="1" ht="16.5" customHeight="1">
      <c r="A160" s="35"/>
      <c r="B160" s="36"/>
      <c r="C160" s="193" t="s">
        <v>72</v>
      </c>
      <c r="D160" s="193" t="s">
        <v>208</v>
      </c>
      <c r="E160" s="194" t="s">
        <v>7971</v>
      </c>
      <c r="F160" s="195" t="s">
        <v>7930</v>
      </c>
      <c r="G160" s="196" t="s">
        <v>211</v>
      </c>
      <c r="H160" s="197">
        <v>1</v>
      </c>
      <c r="I160" s="198"/>
      <c r="J160" s="199">
        <f>ROUND(I160*H160,2)</f>
        <v>0</v>
      </c>
      <c r="K160" s="195" t="s">
        <v>19</v>
      </c>
      <c r="L160" s="40"/>
      <c r="M160" s="200" t="s">
        <v>19</v>
      </c>
      <c r="N160" s="201" t="s">
        <v>43</v>
      </c>
      <c r="O160" s="65"/>
      <c r="P160" s="202">
        <f>O160*H160</f>
        <v>0</v>
      </c>
      <c r="Q160" s="202">
        <v>0</v>
      </c>
      <c r="R160" s="202">
        <f>Q160*H160</f>
        <v>0</v>
      </c>
      <c r="S160" s="202">
        <v>0</v>
      </c>
      <c r="T160" s="203">
        <f>S160*H160</f>
        <v>0</v>
      </c>
      <c r="U160" s="35"/>
      <c r="V160" s="35"/>
      <c r="W160" s="35"/>
      <c r="X160" s="35"/>
      <c r="Y160" s="35"/>
      <c r="Z160" s="35"/>
      <c r="AA160" s="35"/>
      <c r="AB160" s="35"/>
      <c r="AC160" s="35"/>
      <c r="AD160" s="35"/>
      <c r="AE160" s="35"/>
      <c r="AR160" s="204" t="s">
        <v>212</v>
      </c>
      <c r="AT160" s="204" t="s">
        <v>208</v>
      </c>
      <c r="AU160" s="204" t="s">
        <v>82</v>
      </c>
      <c r="AY160" s="18" t="s">
        <v>206</v>
      </c>
      <c r="BE160" s="205">
        <f>IF(N160="základní",J160,0)</f>
        <v>0</v>
      </c>
      <c r="BF160" s="205">
        <f>IF(N160="snížená",J160,0)</f>
        <v>0</v>
      </c>
      <c r="BG160" s="205">
        <f>IF(N160="zákl. přenesená",J160,0)</f>
        <v>0</v>
      </c>
      <c r="BH160" s="205">
        <f>IF(N160="sníž. přenesená",J160,0)</f>
        <v>0</v>
      </c>
      <c r="BI160" s="205">
        <f>IF(N160="nulová",J160,0)</f>
        <v>0</v>
      </c>
      <c r="BJ160" s="18" t="s">
        <v>80</v>
      </c>
      <c r="BK160" s="205">
        <f>ROUND(I160*H160,2)</f>
        <v>0</v>
      </c>
      <c r="BL160" s="18" t="s">
        <v>212</v>
      </c>
      <c r="BM160" s="204" t="s">
        <v>762</v>
      </c>
    </row>
    <row r="161" spans="1:65" s="2" customFormat="1" ht="29.25">
      <c r="A161" s="35"/>
      <c r="B161" s="36"/>
      <c r="C161" s="37"/>
      <c r="D161" s="208" t="s">
        <v>1104</v>
      </c>
      <c r="E161" s="37"/>
      <c r="F161" s="221" t="s">
        <v>7931</v>
      </c>
      <c r="G161" s="37"/>
      <c r="H161" s="37"/>
      <c r="I161" s="116"/>
      <c r="J161" s="37"/>
      <c r="K161" s="37"/>
      <c r="L161" s="40"/>
      <c r="M161" s="222"/>
      <c r="N161" s="223"/>
      <c r="O161" s="65"/>
      <c r="P161" s="65"/>
      <c r="Q161" s="65"/>
      <c r="R161" s="65"/>
      <c r="S161" s="65"/>
      <c r="T161" s="66"/>
      <c r="U161" s="35"/>
      <c r="V161" s="35"/>
      <c r="W161" s="35"/>
      <c r="X161" s="35"/>
      <c r="Y161" s="35"/>
      <c r="Z161" s="35"/>
      <c r="AA161" s="35"/>
      <c r="AB161" s="35"/>
      <c r="AC161" s="35"/>
      <c r="AD161" s="35"/>
      <c r="AE161" s="35"/>
      <c r="AT161" s="18" t="s">
        <v>1104</v>
      </c>
      <c r="AU161" s="18" t="s">
        <v>82</v>
      </c>
    </row>
    <row r="162" spans="1:65" s="2" customFormat="1" ht="16.5" customHeight="1">
      <c r="A162" s="35"/>
      <c r="B162" s="36"/>
      <c r="C162" s="193" t="s">
        <v>72</v>
      </c>
      <c r="D162" s="193" t="s">
        <v>208</v>
      </c>
      <c r="E162" s="194" t="s">
        <v>7972</v>
      </c>
      <c r="F162" s="195" t="s">
        <v>7930</v>
      </c>
      <c r="G162" s="196" t="s">
        <v>211</v>
      </c>
      <c r="H162" s="197">
        <v>1</v>
      </c>
      <c r="I162" s="198"/>
      <c r="J162" s="199">
        <f>ROUND(I162*H162,2)</f>
        <v>0</v>
      </c>
      <c r="K162" s="195" t="s">
        <v>19</v>
      </c>
      <c r="L162" s="40"/>
      <c r="M162" s="200" t="s">
        <v>19</v>
      </c>
      <c r="N162" s="201" t="s">
        <v>43</v>
      </c>
      <c r="O162" s="65"/>
      <c r="P162" s="202">
        <f>O162*H162</f>
        <v>0</v>
      </c>
      <c r="Q162" s="202">
        <v>0</v>
      </c>
      <c r="R162" s="202">
        <f>Q162*H162</f>
        <v>0</v>
      </c>
      <c r="S162" s="202">
        <v>0</v>
      </c>
      <c r="T162" s="203">
        <f>S162*H162</f>
        <v>0</v>
      </c>
      <c r="U162" s="35"/>
      <c r="V162" s="35"/>
      <c r="W162" s="35"/>
      <c r="X162" s="35"/>
      <c r="Y162" s="35"/>
      <c r="Z162" s="35"/>
      <c r="AA162" s="35"/>
      <c r="AB162" s="35"/>
      <c r="AC162" s="35"/>
      <c r="AD162" s="35"/>
      <c r="AE162" s="35"/>
      <c r="AR162" s="204" t="s">
        <v>212</v>
      </c>
      <c r="AT162" s="204" t="s">
        <v>208</v>
      </c>
      <c r="AU162" s="204" t="s">
        <v>82</v>
      </c>
      <c r="AY162" s="18" t="s">
        <v>206</v>
      </c>
      <c r="BE162" s="205">
        <f>IF(N162="základní",J162,0)</f>
        <v>0</v>
      </c>
      <c r="BF162" s="205">
        <f>IF(N162="snížená",J162,0)</f>
        <v>0</v>
      </c>
      <c r="BG162" s="205">
        <f>IF(N162="zákl. přenesená",J162,0)</f>
        <v>0</v>
      </c>
      <c r="BH162" s="205">
        <f>IF(N162="sníž. přenesená",J162,0)</f>
        <v>0</v>
      </c>
      <c r="BI162" s="205">
        <f>IF(N162="nulová",J162,0)</f>
        <v>0</v>
      </c>
      <c r="BJ162" s="18" t="s">
        <v>80</v>
      </c>
      <c r="BK162" s="205">
        <f>ROUND(I162*H162,2)</f>
        <v>0</v>
      </c>
      <c r="BL162" s="18" t="s">
        <v>212</v>
      </c>
      <c r="BM162" s="204" t="s">
        <v>768</v>
      </c>
    </row>
    <row r="163" spans="1:65" s="2" customFormat="1" ht="29.25">
      <c r="A163" s="35"/>
      <c r="B163" s="36"/>
      <c r="C163" s="37"/>
      <c r="D163" s="208" t="s">
        <v>1104</v>
      </c>
      <c r="E163" s="37"/>
      <c r="F163" s="221" t="s">
        <v>7931</v>
      </c>
      <c r="G163" s="37"/>
      <c r="H163" s="37"/>
      <c r="I163" s="116"/>
      <c r="J163" s="37"/>
      <c r="K163" s="37"/>
      <c r="L163" s="40"/>
      <c r="M163" s="222"/>
      <c r="N163" s="223"/>
      <c r="O163" s="65"/>
      <c r="P163" s="65"/>
      <c r="Q163" s="65"/>
      <c r="R163" s="65"/>
      <c r="S163" s="65"/>
      <c r="T163" s="66"/>
      <c r="U163" s="35"/>
      <c r="V163" s="35"/>
      <c r="W163" s="35"/>
      <c r="X163" s="35"/>
      <c r="Y163" s="35"/>
      <c r="Z163" s="35"/>
      <c r="AA163" s="35"/>
      <c r="AB163" s="35"/>
      <c r="AC163" s="35"/>
      <c r="AD163" s="35"/>
      <c r="AE163" s="35"/>
      <c r="AT163" s="18" t="s">
        <v>1104</v>
      </c>
      <c r="AU163" s="18" t="s">
        <v>82</v>
      </c>
    </row>
    <row r="164" spans="1:65" s="12" customFormat="1" ht="22.9" customHeight="1">
      <c r="B164" s="177"/>
      <c r="C164" s="178"/>
      <c r="D164" s="179" t="s">
        <v>71</v>
      </c>
      <c r="E164" s="191" t="s">
        <v>1493</v>
      </c>
      <c r="F164" s="191" t="s">
        <v>7973</v>
      </c>
      <c r="G164" s="178"/>
      <c r="H164" s="178"/>
      <c r="I164" s="181"/>
      <c r="J164" s="192">
        <f>BK164</f>
        <v>0</v>
      </c>
      <c r="K164" s="178"/>
      <c r="L164" s="183"/>
      <c r="M164" s="184"/>
      <c r="N164" s="185"/>
      <c r="O164" s="185"/>
      <c r="P164" s="186">
        <f>SUM(P165:P166)</f>
        <v>0</v>
      </c>
      <c r="Q164" s="185"/>
      <c r="R164" s="186">
        <f>SUM(R165:R166)</f>
        <v>0</v>
      </c>
      <c r="S164" s="185"/>
      <c r="T164" s="187">
        <f>SUM(T165:T166)</f>
        <v>0</v>
      </c>
      <c r="AR164" s="188" t="s">
        <v>80</v>
      </c>
      <c r="AT164" s="189" t="s">
        <v>71</v>
      </c>
      <c r="AU164" s="189" t="s">
        <v>80</v>
      </c>
      <c r="AY164" s="188" t="s">
        <v>206</v>
      </c>
      <c r="BK164" s="190">
        <f>SUM(BK165:BK166)</f>
        <v>0</v>
      </c>
    </row>
    <row r="165" spans="1:65" s="2" customFormat="1" ht="21.75" customHeight="1">
      <c r="A165" s="35"/>
      <c r="B165" s="36"/>
      <c r="C165" s="193" t="s">
        <v>72</v>
      </c>
      <c r="D165" s="193" t="s">
        <v>208</v>
      </c>
      <c r="E165" s="194" t="s">
        <v>7974</v>
      </c>
      <c r="F165" s="195" t="s">
        <v>7975</v>
      </c>
      <c r="G165" s="196" t="s">
        <v>211</v>
      </c>
      <c r="H165" s="197">
        <v>1</v>
      </c>
      <c r="I165" s="198"/>
      <c r="J165" s="199">
        <f>ROUND(I165*H165,2)</f>
        <v>0</v>
      </c>
      <c r="K165" s="195" t="s">
        <v>19</v>
      </c>
      <c r="L165" s="40"/>
      <c r="M165" s="200" t="s">
        <v>19</v>
      </c>
      <c r="N165" s="201" t="s">
        <v>43</v>
      </c>
      <c r="O165" s="65"/>
      <c r="P165" s="202">
        <f>O165*H165</f>
        <v>0</v>
      </c>
      <c r="Q165" s="202">
        <v>0</v>
      </c>
      <c r="R165" s="202">
        <f>Q165*H165</f>
        <v>0</v>
      </c>
      <c r="S165" s="202">
        <v>0</v>
      </c>
      <c r="T165" s="203">
        <f>S165*H165</f>
        <v>0</v>
      </c>
      <c r="U165" s="35"/>
      <c r="V165" s="35"/>
      <c r="W165" s="35"/>
      <c r="X165" s="35"/>
      <c r="Y165" s="35"/>
      <c r="Z165" s="35"/>
      <c r="AA165" s="35"/>
      <c r="AB165" s="35"/>
      <c r="AC165" s="35"/>
      <c r="AD165" s="35"/>
      <c r="AE165" s="35"/>
      <c r="AR165" s="204" t="s">
        <v>212</v>
      </c>
      <c r="AT165" s="204" t="s">
        <v>208</v>
      </c>
      <c r="AU165" s="204" t="s">
        <v>82</v>
      </c>
      <c r="AY165" s="18" t="s">
        <v>206</v>
      </c>
      <c r="BE165" s="205">
        <f>IF(N165="základní",J165,0)</f>
        <v>0</v>
      </c>
      <c r="BF165" s="205">
        <f>IF(N165="snížená",J165,0)</f>
        <v>0</v>
      </c>
      <c r="BG165" s="205">
        <f>IF(N165="zákl. přenesená",J165,0)</f>
        <v>0</v>
      </c>
      <c r="BH165" s="205">
        <f>IF(N165="sníž. přenesená",J165,0)</f>
        <v>0</v>
      </c>
      <c r="BI165" s="205">
        <f>IF(N165="nulová",J165,0)</f>
        <v>0</v>
      </c>
      <c r="BJ165" s="18" t="s">
        <v>80</v>
      </c>
      <c r="BK165" s="205">
        <f>ROUND(I165*H165,2)</f>
        <v>0</v>
      </c>
      <c r="BL165" s="18" t="s">
        <v>212</v>
      </c>
      <c r="BM165" s="204" t="s">
        <v>774</v>
      </c>
    </row>
    <row r="166" spans="1:65" s="2" customFormat="1" ht="273">
      <c r="A166" s="35"/>
      <c r="B166" s="36"/>
      <c r="C166" s="37"/>
      <c r="D166" s="208" t="s">
        <v>1104</v>
      </c>
      <c r="E166" s="37"/>
      <c r="F166" s="221" t="s">
        <v>7976</v>
      </c>
      <c r="G166" s="37"/>
      <c r="H166" s="37"/>
      <c r="I166" s="116"/>
      <c r="J166" s="37"/>
      <c r="K166" s="37"/>
      <c r="L166" s="40"/>
      <c r="M166" s="222"/>
      <c r="N166" s="223"/>
      <c r="O166" s="65"/>
      <c r="P166" s="65"/>
      <c r="Q166" s="65"/>
      <c r="R166" s="65"/>
      <c r="S166" s="65"/>
      <c r="T166" s="66"/>
      <c r="U166" s="35"/>
      <c r="V166" s="35"/>
      <c r="W166" s="35"/>
      <c r="X166" s="35"/>
      <c r="Y166" s="35"/>
      <c r="Z166" s="35"/>
      <c r="AA166" s="35"/>
      <c r="AB166" s="35"/>
      <c r="AC166" s="35"/>
      <c r="AD166" s="35"/>
      <c r="AE166" s="35"/>
      <c r="AT166" s="18" t="s">
        <v>1104</v>
      </c>
      <c r="AU166" s="18" t="s">
        <v>82</v>
      </c>
    </row>
    <row r="167" spans="1:65" s="12" customFormat="1" ht="22.9" customHeight="1">
      <c r="B167" s="177"/>
      <c r="C167" s="178"/>
      <c r="D167" s="179" t="s">
        <v>71</v>
      </c>
      <c r="E167" s="191" t="s">
        <v>1510</v>
      </c>
      <c r="F167" s="191" t="s">
        <v>7977</v>
      </c>
      <c r="G167" s="178"/>
      <c r="H167" s="178"/>
      <c r="I167" s="181"/>
      <c r="J167" s="192">
        <f>BK167</f>
        <v>0</v>
      </c>
      <c r="K167" s="178"/>
      <c r="L167" s="183"/>
      <c r="M167" s="184"/>
      <c r="N167" s="185"/>
      <c r="O167" s="185"/>
      <c r="P167" s="186">
        <f>P168+P186+P200+P213+P227+P245+P266+P273</f>
        <v>0</v>
      </c>
      <c r="Q167" s="185"/>
      <c r="R167" s="186">
        <f>R168+R186+R200+R213+R227+R245+R266+R273</f>
        <v>0</v>
      </c>
      <c r="S167" s="185"/>
      <c r="T167" s="187">
        <f>T168+T186+T200+T213+T227+T245+T266+T273</f>
        <v>0</v>
      </c>
      <c r="AR167" s="188" t="s">
        <v>80</v>
      </c>
      <c r="AT167" s="189" t="s">
        <v>71</v>
      </c>
      <c r="AU167" s="189" t="s">
        <v>80</v>
      </c>
      <c r="AY167" s="188" t="s">
        <v>206</v>
      </c>
      <c r="BK167" s="190">
        <f>BK168+BK186+BK200+BK213+BK227+BK245+BK266+BK273</f>
        <v>0</v>
      </c>
    </row>
    <row r="168" spans="1:65" s="12" customFormat="1" ht="20.85" customHeight="1">
      <c r="B168" s="177"/>
      <c r="C168" s="178"/>
      <c r="D168" s="179" t="s">
        <v>71</v>
      </c>
      <c r="E168" s="191" t="s">
        <v>1530</v>
      </c>
      <c r="F168" s="191" t="s">
        <v>7978</v>
      </c>
      <c r="G168" s="178"/>
      <c r="H168" s="178"/>
      <c r="I168" s="181"/>
      <c r="J168" s="192">
        <f>BK168</f>
        <v>0</v>
      </c>
      <c r="K168" s="178"/>
      <c r="L168" s="183"/>
      <c r="M168" s="184"/>
      <c r="N168" s="185"/>
      <c r="O168" s="185"/>
      <c r="P168" s="186">
        <f>SUM(P169:P185)</f>
        <v>0</v>
      </c>
      <c r="Q168" s="185"/>
      <c r="R168" s="186">
        <f>SUM(R169:R185)</f>
        <v>0</v>
      </c>
      <c r="S168" s="185"/>
      <c r="T168" s="187">
        <f>SUM(T169:T185)</f>
        <v>0</v>
      </c>
      <c r="AR168" s="188" t="s">
        <v>80</v>
      </c>
      <c r="AT168" s="189" t="s">
        <v>71</v>
      </c>
      <c r="AU168" s="189" t="s">
        <v>82</v>
      </c>
      <c r="AY168" s="188" t="s">
        <v>206</v>
      </c>
      <c r="BK168" s="190">
        <f>SUM(BK169:BK185)</f>
        <v>0</v>
      </c>
    </row>
    <row r="169" spans="1:65" s="2" customFormat="1" ht="16.5" customHeight="1">
      <c r="A169" s="35"/>
      <c r="B169" s="36"/>
      <c r="C169" s="193" t="s">
        <v>72</v>
      </c>
      <c r="D169" s="193" t="s">
        <v>208</v>
      </c>
      <c r="E169" s="194" t="s">
        <v>7979</v>
      </c>
      <c r="F169" s="195" t="s">
        <v>7980</v>
      </c>
      <c r="G169" s="196" t="s">
        <v>211</v>
      </c>
      <c r="H169" s="197">
        <v>1</v>
      </c>
      <c r="I169" s="198"/>
      <c r="J169" s="199">
        <f>ROUND(I169*H169,2)</f>
        <v>0</v>
      </c>
      <c r="K169" s="195" t="s">
        <v>19</v>
      </c>
      <c r="L169" s="40"/>
      <c r="M169" s="200" t="s">
        <v>19</v>
      </c>
      <c r="N169" s="201" t="s">
        <v>43</v>
      </c>
      <c r="O169" s="65"/>
      <c r="P169" s="202">
        <f>O169*H169</f>
        <v>0</v>
      </c>
      <c r="Q169" s="202">
        <v>0</v>
      </c>
      <c r="R169" s="202">
        <f>Q169*H169</f>
        <v>0</v>
      </c>
      <c r="S169" s="202">
        <v>0</v>
      </c>
      <c r="T169" s="203">
        <f>S169*H169</f>
        <v>0</v>
      </c>
      <c r="U169" s="35"/>
      <c r="V169" s="35"/>
      <c r="W169" s="35"/>
      <c r="X169" s="35"/>
      <c r="Y169" s="35"/>
      <c r="Z169" s="35"/>
      <c r="AA169" s="35"/>
      <c r="AB169" s="35"/>
      <c r="AC169" s="35"/>
      <c r="AD169" s="35"/>
      <c r="AE169" s="35"/>
      <c r="AR169" s="204" t="s">
        <v>212</v>
      </c>
      <c r="AT169" s="204" t="s">
        <v>208</v>
      </c>
      <c r="AU169" s="204" t="s">
        <v>217</v>
      </c>
      <c r="AY169" s="18" t="s">
        <v>206</v>
      </c>
      <c r="BE169" s="205">
        <f>IF(N169="základní",J169,0)</f>
        <v>0</v>
      </c>
      <c r="BF169" s="205">
        <f>IF(N169="snížená",J169,0)</f>
        <v>0</v>
      </c>
      <c r="BG169" s="205">
        <f>IF(N169="zákl. přenesená",J169,0)</f>
        <v>0</v>
      </c>
      <c r="BH169" s="205">
        <f>IF(N169="sníž. přenesená",J169,0)</f>
        <v>0</v>
      </c>
      <c r="BI169" s="205">
        <f>IF(N169="nulová",J169,0)</f>
        <v>0</v>
      </c>
      <c r="BJ169" s="18" t="s">
        <v>80</v>
      </c>
      <c r="BK169" s="205">
        <f>ROUND(I169*H169,2)</f>
        <v>0</v>
      </c>
      <c r="BL169" s="18" t="s">
        <v>212</v>
      </c>
      <c r="BM169" s="204" t="s">
        <v>782</v>
      </c>
    </row>
    <row r="170" spans="1:65" s="2" customFormat="1" ht="29.25">
      <c r="A170" s="35"/>
      <c r="B170" s="36"/>
      <c r="C170" s="37"/>
      <c r="D170" s="208" t="s">
        <v>1104</v>
      </c>
      <c r="E170" s="37"/>
      <c r="F170" s="221" t="s">
        <v>7981</v>
      </c>
      <c r="G170" s="37"/>
      <c r="H170" s="37"/>
      <c r="I170" s="116"/>
      <c r="J170" s="37"/>
      <c r="K170" s="37"/>
      <c r="L170" s="40"/>
      <c r="M170" s="222"/>
      <c r="N170" s="223"/>
      <c r="O170" s="65"/>
      <c r="P170" s="65"/>
      <c r="Q170" s="65"/>
      <c r="R170" s="65"/>
      <c r="S170" s="65"/>
      <c r="T170" s="66"/>
      <c r="U170" s="35"/>
      <c r="V170" s="35"/>
      <c r="W170" s="35"/>
      <c r="X170" s="35"/>
      <c r="Y170" s="35"/>
      <c r="Z170" s="35"/>
      <c r="AA170" s="35"/>
      <c r="AB170" s="35"/>
      <c r="AC170" s="35"/>
      <c r="AD170" s="35"/>
      <c r="AE170" s="35"/>
      <c r="AT170" s="18" t="s">
        <v>1104</v>
      </c>
      <c r="AU170" s="18" t="s">
        <v>217</v>
      </c>
    </row>
    <row r="171" spans="1:65" s="2" customFormat="1" ht="21.75" customHeight="1">
      <c r="A171" s="35"/>
      <c r="B171" s="36"/>
      <c r="C171" s="193" t="s">
        <v>72</v>
      </c>
      <c r="D171" s="193" t="s">
        <v>208</v>
      </c>
      <c r="E171" s="194" t="s">
        <v>7982</v>
      </c>
      <c r="F171" s="195" t="s">
        <v>7983</v>
      </c>
      <c r="G171" s="196" t="s">
        <v>211</v>
      </c>
      <c r="H171" s="197">
        <v>1</v>
      </c>
      <c r="I171" s="198"/>
      <c r="J171" s="199">
        <f>ROUND(I171*H171,2)</f>
        <v>0</v>
      </c>
      <c r="K171" s="195" t="s">
        <v>19</v>
      </c>
      <c r="L171" s="40"/>
      <c r="M171" s="200" t="s">
        <v>19</v>
      </c>
      <c r="N171" s="201" t="s">
        <v>43</v>
      </c>
      <c r="O171" s="65"/>
      <c r="P171" s="202">
        <f>O171*H171</f>
        <v>0</v>
      </c>
      <c r="Q171" s="202">
        <v>0</v>
      </c>
      <c r="R171" s="202">
        <f>Q171*H171</f>
        <v>0</v>
      </c>
      <c r="S171" s="202">
        <v>0</v>
      </c>
      <c r="T171" s="203">
        <f>S171*H171</f>
        <v>0</v>
      </c>
      <c r="U171" s="35"/>
      <c r="V171" s="35"/>
      <c r="W171" s="35"/>
      <c r="X171" s="35"/>
      <c r="Y171" s="35"/>
      <c r="Z171" s="35"/>
      <c r="AA171" s="35"/>
      <c r="AB171" s="35"/>
      <c r="AC171" s="35"/>
      <c r="AD171" s="35"/>
      <c r="AE171" s="35"/>
      <c r="AR171" s="204" t="s">
        <v>212</v>
      </c>
      <c r="AT171" s="204" t="s">
        <v>208</v>
      </c>
      <c r="AU171" s="204" t="s">
        <v>217</v>
      </c>
      <c r="AY171" s="18" t="s">
        <v>206</v>
      </c>
      <c r="BE171" s="205">
        <f>IF(N171="základní",J171,0)</f>
        <v>0</v>
      </c>
      <c r="BF171" s="205">
        <f>IF(N171="snížená",J171,0)</f>
        <v>0</v>
      </c>
      <c r="BG171" s="205">
        <f>IF(N171="zákl. přenesená",J171,0)</f>
        <v>0</v>
      </c>
      <c r="BH171" s="205">
        <f>IF(N171="sníž. přenesená",J171,0)</f>
        <v>0</v>
      </c>
      <c r="BI171" s="205">
        <f>IF(N171="nulová",J171,0)</f>
        <v>0</v>
      </c>
      <c r="BJ171" s="18" t="s">
        <v>80</v>
      </c>
      <c r="BK171" s="205">
        <f>ROUND(I171*H171,2)</f>
        <v>0</v>
      </c>
      <c r="BL171" s="18" t="s">
        <v>212</v>
      </c>
      <c r="BM171" s="204" t="s">
        <v>786</v>
      </c>
    </row>
    <row r="172" spans="1:65" s="2" customFormat="1" ht="78">
      <c r="A172" s="35"/>
      <c r="B172" s="36"/>
      <c r="C172" s="37"/>
      <c r="D172" s="208" t="s">
        <v>1104</v>
      </c>
      <c r="E172" s="37"/>
      <c r="F172" s="221" t="s">
        <v>7984</v>
      </c>
      <c r="G172" s="37"/>
      <c r="H172" s="37"/>
      <c r="I172" s="116"/>
      <c r="J172" s="37"/>
      <c r="K172" s="37"/>
      <c r="L172" s="40"/>
      <c r="M172" s="222"/>
      <c r="N172" s="223"/>
      <c r="O172" s="65"/>
      <c r="P172" s="65"/>
      <c r="Q172" s="65"/>
      <c r="R172" s="65"/>
      <c r="S172" s="65"/>
      <c r="T172" s="66"/>
      <c r="U172" s="35"/>
      <c r="V172" s="35"/>
      <c r="W172" s="35"/>
      <c r="X172" s="35"/>
      <c r="Y172" s="35"/>
      <c r="Z172" s="35"/>
      <c r="AA172" s="35"/>
      <c r="AB172" s="35"/>
      <c r="AC172" s="35"/>
      <c r="AD172" s="35"/>
      <c r="AE172" s="35"/>
      <c r="AT172" s="18" t="s">
        <v>1104</v>
      </c>
      <c r="AU172" s="18" t="s">
        <v>217</v>
      </c>
    </row>
    <row r="173" spans="1:65" s="2" customFormat="1" ht="16.5" customHeight="1">
      <c r="A173" s="35"/>
      <c r="B173" s="36"/>
      <c r="C173" s="193" t="s">
        <v>72</v>
      </c>
      <c r="D173" s="193" t="s">
        <v>208</v>
      </c>
      <c r="E173" s="194" t="s">
        <v>7985</v>
      </c>
      <c r="F173" s="195" t="s">
        <v>7986</v>
      </c>
      <c r="G173" s="196" t="s">
        <v>211</v>
      </c>
      <c r="H173" s="197">
        <v>1</v>
      </c>
      <c r="I173" s="198"/>
      <c r="J173" s="199">
        <f>ROUND(I173*H173,2)</f>
        <v>0</v>
      </c>
      <c r="K173" s="195" t="s">
        <v>19</v>
      </c>
      <c r="L173" s="40"/>
      <c r="M173" s="200" t="s">
        <v>19</v>
      </c>
      <c r="N173" s="201" t="s">
        <v>43</v>
      </c>
      <c r="O173" s="65"/>
      <c r="P173" s="202">
        <f>O173*H173</f>
        <v>0</v>
      </c>
      <c r="Q173" s="202">
        <v>0</v>
      </c>
      <c r="R173" s="202">
        <f>Q173*H173</f>
        <v>0</v>
      </c>
      <c r="S173" s="202">
        <v>0</v>
      </c>
      <c r="T173" s="203">
        <f>S173*H173</f>
        <v>0</v>
      </c>
      <c r="U173" s="35"/>
      <c r="V173" s="35"/>
      <c r="W173" s="35"/>
      <c r="X173" s="35"/>
      <c r="Y173" s="35"/>
      <c r="Z173" s="35"/>
      <c r="AA173" s="35"/>
      <c r="AB173" s="35"/>
      <c r="AC173" s="35"/>
      <c r="AD173" s="35"/>
      <c r="AE173" s="35"/>
      <c r="AR173" s="204" t="s">
        <v>212</v>
      </c>
      <c r="AT173" s="204" t="s">
        <v>208</v>
      </c>
      <c r="AU173" s="204" t="s">
        <v>217</v>
      </c>
      <c r="AY173" s="18" t="s">
        <v>206</v>
      </c>
      <c r="BE173" s="205">
        <f>IF(N173="základní",J173,0)</f>
        <v>0</v>
      </c>
      <c r="BF173" s="205">
        <f>IF(N173="snížená",J173,0)</f>
        <v>0</v>
      </c>
      <c r="BG173" s="205">
        <f>IF(N173="zákl. přenesená",J173,0)</f>
        <v>0</v>
      </c>
      <c r="BH173" s="205">
        <f>IF(N173="sníž. přenesená",J173,0)</f>
        <v>0</v>
      </c>
      <c r="BI173" s="205">
        <f>IF(N173="nulová",J173,0)</f>
        <v>0</v>
      </c>
      <c r="BJ173" s="18" t="s">
        <v>80</v>
      </c>
      <c r="BK173" s="205">
        <f>ROUND(I173*H173,2)</f>
        <v>0</v>
      </c>
      <c r="BL173" s="18" t="s">
        <v>212</v>
      </c>
      <c r="BM173" s="204" t="s">
        <v>791</v>
      </c>
    </row>
    <row r="174" spans="1:65" s="2" customFormat="1" ht="29.25">
      <c r="A174" s="35"/>
      <c r="B174" s="36"/>
      <c r="C174" s="37"/>
      <c r="D174" s="208" t="s">
        <v>1104</v>
      </c>
      <c r="E174" s="37"/>
      <c r="F174" s="221" t="s">
        <v>7987</v>
      </c>
      <c r="G174" s="37"/>
      <c r="H174" s="37"/>
      <c r="I174" s="116"/>
      <c r="J174" s="37"/>
      <c r="K174" s="37"/>
      <c r="L174" s="40"/>
      <c r="M174" s="222"/>
      <c r="N174" s="223"/>
      <c r="O174" s="65"/>
      <c r="P174" s="65"/>
      <c r="Q174" s="65"/>
      <c r="R174" s="65"/>
      <c r="S174" s="65"/>
      <c r="T174" s="66"/>
      <c r="U174" s="35"/>
      <c r="V174" s="35"/>
      <c r="W174" s="35"/>
      <c r="X174" s="35"/>
      <c r="Y174" s="35"/>
      <c r="Z174" s="35"/>
      <c r="AA174" s="35"/>
      <c r="AB174" s="35"/>
      <c r="AC174" s="35"/>
      <c r="AD174" s="35"/>
      <c r="AE174" s="35"/>
      <c r="AT174" s="18" t="s">
        <v>1104</v>
      </c>
      <c r="AU174" s="18" t="s">
        <v>217</v>
      </c>
    </row>
    <row r="175" spans="1:65" s="2" customFormat="1" ht="16.5" customHeight="1">
      <c r="A175" s="35"/>
      <c r="B175" s="36"/>
      <c r="C175" s="193" t="s">
        <v>72</v>
      </c>
      <c r="D175" s="193" t="s">
        <v>208</v>
      </c>
      <c r="E175" s="194" t="s">
        <v>7988</v>
      </c>
      <c r="F175" s="195" t="s">
        <v>7989</v>
      </c>
      <c r="G175" s="196" t="s">
        <v>211</v>
      </c>
      <c r="H175" s="197">
        <v>1</v>
      </c>
      <c r="I175" s="198"/>
      <c r="J175" s="199">
        <f>ROUND(I175*H175,2)</f>
        <v>0</v>
      </c>
      <c r="K175" s="195" t="s">
        <v>19</v>
      </c>
      <c r="L175" s="40"/>
      <c r="M175" s="200" t="s">
        <v>19</v>
      </c>
      <c r="N175" s="201" t="s">
        <v>43</v>
      </c>
      <c r="O175" s="65"/>
      <c r="P175" s="202">
        <f>O175*H175</f>
        <v>0</v>
      </c>
      <c r="Q175" s="202">
        <v>0</v>
      </c>
      <c r="R175" s="202">
        <f>Q175*H175</f>
        <v>0</v>
      </c>
      <c r="S175" s="202">
        <v>0</v>
      </c>
      <c r="T175" s="203">
        <f>S175*H175</f>
        <v>0</v>
      </c>
      <c r="U175" s="35"/>
      <c r="V175" s="35"/>
      <c r="W175" s="35"/>
      <c r="X175" s="35"/>
      <c r="Y175" s="35"/>
      <c r="Z175" s="35"/>
      <c r="AA175" s="35"/>
      <c r="AB175" s="35"/>
      <c r="AC175" s="35"/>
      <c r="AD175" s="35"/>
      <c r="AE175" s="35"/>
      <c r="AR175" s="204" t="s">
        <v>212</v>
      </c>
      <c r="AT175" s="204" t="s">
        <v>208</v>
      </c>
      <c r="AU175" s="204" t="s">
        <v>217</v>
      </c>
      <c r="AY175" s="18" t="s">
        <v>206</v>
      </c>
      <c r="BE175" s="205">
        <f>IF(N175="základní",J175,0)</f>
        <v>0</v>
      </c>
      <c r="BF175" s="205">
        <f>IF(N175="snížená",J175,0)</f>
        <v>0</v>
      </c>
      <c r="BG175" s="205">
        <f>IF(N175="zákl. přenesená",J175,0)</f>
        <v>0</v>
      </c>
      <c r="BH175" s="205">
        <f>IF(N175="sníž. přenesená",J175,0)</f>
        <v>0</v>
      </c>
      <c r="BI175" s="205">
        <f>IF(N175="nulová",J175,0)</f>
        <v>0</v>
      </c>
      <c r="BJ175" s="18" t="s">
        <v>80</v>
      </c>
      <c r="BK175" s="205">
        <f>ROUND(I175*H175,2)</f>
        <v>0</v>
      </c>
      <c r="BL175" s="18" t="s">
        <v>212</v>
      </c>
      <c r="BM175" s="204" t="s">
        <v>796</v>
      </c>
    </row>
    <row r="176" spans="1:65" s="2" customFormat="1" ht="19.5">
      <c r="A176" s="35"/>
      <c r="B176" s="36"/>
      <c r="C176" s="37"/>
      <c r="D176" s="208" t="s">
        <v>1104</v>
      </c>
      <c r="E176" s="37"/>
      <c r="F176" s="221" t="s">
        <v>7990</v>
      </c>
      <c r="G176" s="37"/>
      <c r="H176" s="37"/>
      <c r="I176" s="116"/>
      <c r="J176" s="37"/>
      <c r="K176" s="37"/>
      <c r="L176" s="40"/>
      <c r="M176" s="222"/>
      <c r="N176" s="223"/>
      <c r="O176" s="65"/>
      <c r="P176" s="65"/>
      <c r="Q176" s="65"/>
      <c r="R176" s="65"/>
      <c r="S176" s="65"/>
      <c r="T176" s="66"/>
      <c r="U176" s="35"/>
      <c r="V176" s="35"/>
      <c r="W176" s="35"/>
      <c r="X176" s="35"/>
      <c r="Y176" s="35"/>
      <c r="Z176" s="35"/>
      <c r="AA176" s="35"/>
      <c r="AB176" s="35"/>
      <c r="AC176" s="35"/>
      <c r="AD176" s="35"/>
      <c r="AE176" s="35"/>
      <c r="AT176" s="18" t="s">
        <v>1104</v>
      </c>
      <c r="AU176" s="18" t="s">
        <v>217</v>
      </c>
    </row>
    <row r="177" spans="1:65" s="2" customFormat="1" ht="16.5" customHeight="1">
      <c r="A177" s="35"/>
      <c r="B177" s="36"/>
      <c r="C177" s="193" t="s">
        <v>72</v>
      </c>
      <c r="D177" s="193" t="s">
        <v>208</v>
      </c>
      <c r="E177" s="194" t="s">
        <v>7991</v>
      </c>
      <c r="F177" s="195" t="s">
        <v>7992</v>
      </c>
      <c r="G177" s="196" t="s">
        <v>211</v>
      </c>
      <c r="H177" s="197">
        <v>1</v>
      </c>
      <c r="I177" s="198"/>
      <c r="J177" s="199">
        <f>ROUND(I177*H177,2)</f>
        <v>0</v>
      </c>
      <c r="K177" s="195" t="s">
        <v>19</v>
      </c>
      <c r="L177" s="40"/>
      <c r="M177" s="200" t="s">
        <v>19</v>
      </c>
      <c r="N177" s="201" t="s">
        <v>43</v>
      </c>
      <c r="O177" s="65"/>
      <c r="P177" s="202">
        <f>O177*H177</f>
        <v>0</v>
      </c>
      <c r="Q177" s="202">
        <v>0</v>
      </c>
      <c r="R177" s="202">
        <f>Q177*H177</f>
        <v>0</v>
      </c>
      <c r="S177" s="202">
        <v>0</v>
      </c>
      <c r="T177" s="203">
        <f>S177*H177</f>
        <v>0</v>
      </c>
      <c r="U177" s="35"/>
      <c r="V177" s="35"/>
      <c r="W177" s="35"/>
      <c r="X177" s="35"/>
      <c r="Y177" s="35"/>
      <c r="Z177" s="35"/>
      <c r="AA177" s="35"/>
      <c r="AB177" s="35"/>
      <c r="AC177" s="35"/>
      <c r="AD177" s="35"/>
      <c r="AE177" s="35"/>
      <c r="AR177" s="204" t="s">
        <v>212</v>
      </c>
      <c r="AT177" s="204" t="s">
        <v>208</v>
      </c>
      <c r="AU177" s="204" t="s">
        <v>217</v>
      </c>
      <c r="AY177" s="18" t="s">
        <v>206</v>
      </c>
      <c r="BE177" s="205">
        <f>IF(N177="základní",J177,0)</f>
        <v>0</v>
      </c>
      <c r="BF177" s="205">
        <f>IF(N177="snížená",J177,0)</f>
        <v>0</v>
      </c>
      <c r="BG177" s="205">
        <f>IF(N177="zákl. přenesená",J177,0)</f>
        <v>0</v>
      </c>
      <c r="BH177" s="205">
        <f>IF(N177="sníž. přenesená",J177,0)</f>
        <v>0</v>
      </c>
      <c r="BI177" s="205">
        <f>IF(N177="nulová",J177,0)</f>
        <v>0</v>
      </c>
      <c r="BJ177" s="18" t="s">
        <v>80</v>
      </c>
      <c r="BK177" s="205">
        <f>ROUND(I177*H177,2)</f>
        <v>0</v>
      </c>
      <c r="BL177" s="18" t="s">
        <v>212</v>
      </c>
      <c r="BM177" s="204" t="s">
        <v>803</v>
      </c>
    </row>
    <row r="178" spans="1:65" s="2" customFormat="1" ht="29.25">
      <c r="A178" s="35"/>
      <c r="B178" s="36"/>
      <c r="C178" s="37"/>
      <c r="D178" s="208" t="s">
        <v>1104</v>
      </c>
      <c r="E178" s="37"/>
      <c r="F178" s="221" t="s">
        <v>7993</v>
      </c>
      <c r="G178" s="37"/>
      <c r="H178" s="37"/>
      <c r="I178" s="116"/>
      <c r="J178" s="37"/>
      <c r="K178" s="37"/>
      <c r="L178" s="40"/>
      <c r="M178" s="222"/>
      <c r="N178" s="223"/>
      <c r="O178" s="65"/>
      <c r="P178" s="65"/>
      <c r="Q178" s="65"/>
      <c r="R178" s="65"/>
      <c r="S178" s="65"/>
      <c r="T178" s="66"/>
      <c r="U178" s="35"/>
      <c r="V178" s="35"/>
      <c r="W178" s="35"/>
      <c r="X178" s="35"/>
      <c r="Y178" s="35"/>
      <c r="Z178" s="35"/>
      <c r="AA178" s="35"/>
      <c r="AB178" s="35"/>
      <c r="AC178" s="35"/>
      <c r="AD178" s="35"/>
      <c r="AE178" s="35"/>
      <c r="AT178" s="18" t="s">
        <v>1104</v>
      </c>
      <c r="AU178" s="18" t="s">
        <v>217</v>
      </c>
    </row>
    <row r="179" spans="1:65" s="2" customFormat="1" ht="16.5" customHeight="1">
      <c r="A179" s="35"/>
      <c r="B179" s="36"/>
      <c r="C179" s="193" t="s">
        <v>72</v>
      </c>
      <c r="D179" s="193" t="s">
        <v>208</v>
      </c>
      <c r="E179" s="194" t="s">
        <v>7988</v>
      </c>
      <c r="F179" s="195" t="s">
        <v>7989</v>
      </c>
      <c r="G179" s="196" t="s">
        <v>211</v>
      </c>
      <c r="H179" s="197">
        <v>1</v>
      </c>
      <c r="I179" s="198"/>
      <c r="J179" s="199">
        <f>ROUND(I179*H179,2)</f>
        <v>0</v>
      </c>
      <c r="K179" s="195" t="s">
        <v>19</v>
      </c>
      <c r="L179" s="40"/>
      <c r="M179" s="200" t="s">
        <v>19</v>
      </c>
      <c r="N179" s="201" t="s">
        <v>43</v>
      </c>
      <c r="O179" s="65"/>
      <c r="P179" s="202">
        <f>O179*H179</f>
        <v>0</v>
      </c>
      <c r="Q179" s="202">
        <v>0</v>
      </c>
      <c r="R179" s="202">
        <f>Q179*H179</f>
        <v>0</v>
      </c>
      <c r="S179" s="202">
        <v>0</v>
      </c>
      <c r="T179" s="203">
        <f>S179*H179</f>
        <v>0</v>
      </c>
      <c r="U179" s="35"/>
      <c r="V179" s="35"/>
      <c r="W179" s="35"/>
      <c r="X179" s="35"/>
      <c r="Y179" s="35"/>
      <c r="Z179" s="35"/>
      <c r="AA179" s="35"/>
      <c r="AB179" s="35"/>
      <c r="AC179" s="35"/>
      <c r="AD179" s="35"/>
      <c r="AE179" s="35"/>
      <c r="AR179" s="204" t="s">
        <v>212</v>
      </c>
      <c r="AT179" s="204" t="s">
        <v>208</v>
      </c>
      <c r="AU179" s="204" t="s">
        <v>217</v>
      </c>
      <c r="AY179" s="18" t="s">
        <v>206</v>
      </c>
      <c r="BE179" s="205">
        <f>IF(N179="základní",J179,0)</f>
        <v>0</v>
      </c>
      <c r="BF179" s="205">
        <f>IF(N179="snížená",J179,0)</f>
        <v>0</v>
      </c>
      <c r="BG179" s="205">
        <f>IF(N179="zákl. přenesená",J179,0)</f>
        <v>0</v>
      </c>
      <c r="BH179" s="205">
        <f>IF(N179="sníž. přenesená",J179,0)</f>
        <v>0</v>
      </c>
      <c r="BI179" s="205">
        <f>IF(N179="nulová",J179,0)</f>
        <v>0</v>
      </c>
      <c r="BJ179" s="18" t="s">
        <v>80</v>
      </c>
      <c r="BK179" s="205">
        <f>ROUND(I179*H179,2)</f>
        <v>0</v>
      </c>
      <c r="BL179" s="18" t="s">
        <v>212</v>
      </c>
      <c r="BM179" s="204" t="s">
        <v>812</v>
      </c>
    </row>
    <row r="180" spans="1:65" s="2" customFormat="1" ht="19.5">
      <c r="A180" s="35"/>
      <c r="B180" s="36"/>
      <c r="C180" s="37"/>
      <c r="D180" s="208" t="s">
        <v>1104</v>
      </c>
      <c r="E180" s="37"/>
      <c r="F180" s="221" t="s">
        <v>7990</v>
      </c>
      <c r="G180" s="37"/>
      <c r="H180" s="37"/>
      <c r="I180" s="116"/>
      <c r="J180" s="37"/>
      <c r="K180" s="37"/>
      <c r="L180" s="40"/>
      <c r="M180" s="222"/>
      <c r="N180" s="223"/>
      <c r="O180" s="65"/>
      <c r="P180" s="65"/>
      <c r="Q180" s="65"/>
      <c r="R180" s="65"/>
      <c r="S180" s="65"/>
      <c r="T180" s="66"/>
      <c r="U180" s="35"/>
      <c r="V180" s="35"/>
      <c r="W180" s="35"/>
      <c r="X180" s="35"/>
      <c r="Y180" s="35"/>
      <c r="Z180" s="35"/>
      <c r="AA180" s="35"/>
      <c r="AB180" s="35"/>
      <c r="AC180" s="35"/>
      <c r="AD180" s="35"/>
      <c r="AE180" s="35"/>
      <c r="AT180" s="18" t="s">
        <v>1104</v>
      </c>
      <c r="AU180" s="18" t="s">
        <v>217</v>
      </c>
    </row>
    <row r="181" spans="1:65" s="2" customFormat="1" ht="16.5" customHeight="1">
      <c r="A181" s="35"/>
      <c r="B181" s="36"/>
      <c r="C181" s="193" t="s">
        <v>72</v>
      </c>
      <c r="D181" s="193" t="s">
        <v>208</v>
      </c>
      <c r="E181" s="194" t="s">
        <v>7968</v>
      </c>
      <c r="F181" s="195" t="s">
        <v>7969</v>
      </c>
      <c r="G181" s="196" t="s">
        <v>211</v>
      </c>
      <c r="H181" s="197">
        <v>1</v>
      </c>
      <c r="I181" s="198"/>
      <c r="J181" s="199">
        <f>ROUND(I181*H181,2)</f>
        <v>0</v>
      </c>
      <c r="K181" s="195" t="s">
        <v>19</v>
      </c>
      <c r="L181" s="40"/>
      <c r="M181" s="200" t="s">
        <v>19</v>
      </c>
      <c r="N181" s="201" t="s">
        <v>43</v>
      </c>
      <c r="O181" s="65"/>
      <c r="P181" s="202">
        <f>O181*H181</f>
        <v>0</v>
      </c>
      <c r="Q181" s="202">
        <v>0</v>
      </c>
      <c r="R181" s="202">
        <f>Q181*H181</f>
        <v>0</v>
      </c>
      <c r="S181" s="202">
        <v>0</v>
      </c>
      <c r="T181" s="203">
        <f>S181*H181</f>
        <v>0</v>
      </c>
      <c r="U181" s="35"/>
      <c r="V181" s="35"/>
      <c r="W181" s="35"/>
      <c r="X181" s="35"/>
      <c r="Y181" s="35"/>
      <c r="Z181" s="35"/>
      <c r="AA181" s="35"/>
      <c r="AB181" s="35"/>
      <c r="AC181" s="35"/>
      <c r="AD181" s="35"/>
      <c r="AE181" s="35"/>
      <c r="AR181" s="204" t="s">
        <v>212</v>
      </c>
      <c r="AT181" s="204" t="s">
        <v>208</v>
      </c>
      <c r="AU181" s="204" t="s">
        <v>217</v>
      </c>
      <c r="AY181" s="18" t="s">
        <v>206</v>
      </c>
      <c r="BE181" s="205">
        <f>IF(N181="základní",J181,0)</f>
        <v>0</v>
      </c>
      <c r="BF181" s="205">
        <f>IF(N181="snížená",J181,0)</f>
        <v>0</v>
      </c>
      <c r="BG181" s="205">
        <f>IF(N181="zákl. přenesená",J181,0)</f>
        <v>0</v>
      </c>
      <c r="BH181" s="205">
        <f>IF(N181="sníž. přenesená",J181,0)</f>
        <v>0</v>
      </c>
      <c r="BI181" s="205">
        <f>IF(N181="nulová",J181,0)</f>
        <v>0</v>
      </c>
      <c r="BJ181" s="18" t="s">
        <v>80</v>
      </c>
      <c r="BK181" s="205">
        <f>ROUND(I181*H181,2)</f>
        <v>0</v>
      </c>
      <c r="BL181" s="18" t="s">
        <v>212</v>
      </c>
      <c r="BM181" s="204" t="s">
        <v>818</v>
      </c>
    </row>
    <row r="182" spans="1:65" s="2" customFormat="1" ht="253.5">
      <c r="A182" s="35"/>
      <c r="B182" s="36"/>
      <c r="C182" s="37"/>
      <c r="D182" s="208" t="s">
        <v>1104</v>
      </c>
      <c r="E182" s="37"/>
      <c r="F182" s="221" t="s">
        <v>7970</v>
      </c>
      <c r="G182" s="37"/>
      <c r="H182" s="37"/>
      <c r="I182" s="116"/>
      <c r="J182" s="37"/>
      <c r="K182" s="37"/>
      <c r="L182" s="40"/>
      <c r="M182" s="222"/>
      <c r="N182" s="223"/>
      <c r="O182" s="65"/>
      <c r="P182" s="65"/>
      <c r="Q182" s="65"/>
      <c r="R182" s="65"/>
      <c r="S182" s="65"/>
      <c r="T182" s="66"/>
      <c r="U182" s="35"/>
      <c r="V182" s="35"/>
      <c r="W182" s="35"/>
      <c r="X182" s="35"/>
      <c r="Y182" s="35"/>
      <c r="Z182" s="35"/>
      <c r="AA182" s="35"/>
      <c r="AB182" s="35"/>
      <c r="AC182" s="35"/>
      <c r="AD182" s="35"/>
      <c r="AE182" s="35"/>
      <c r="AT182" s="18" t="s">
        <v>1104</v>
      </c>
      <c r="AU182" s="18" t="s">
        <v>217</v>
      </c>
    </row>
    <row r="183" spans="1:65" s="2" customFormat="1" ht="16.5" customHeight="1">
      <c r="A183" s="35"/>
      <c r="B183" s="36"/>
      <c r="C183" s="193" t="s">
        <v>72</v>
      </c>
      <c r="D183" s="193" t="s">
        <v>208</v>
      </c>
      <c r="E183" s="194" t="s">
        <v>7948</v>
      </c>
      <c r="F183" s="195" t="s">
        <v>7949</v>
      </c>
      <c r="G183" s="196" t="s">
        <v>211</v>
      </c>
      <c r="H183" s="197">
        <v>2</v>
      </c>
      <c r="I183" s="198"/>
      <c r="J183" s="199">
        <f>ROUND(I183*H183,2)</f>
        <v>0</v>
      </c>
      <c r="K183" s="195" t="s">
        <v>19</v>
      </c>
      <c r="L183" s="40"/>
      <c r="M183" s="200" t="s">
        <v>19</v>
      </c>
      <c r="N183" s="201" t="s">
        <v>43</v>
      </c>
      <c r="O183" s="65"/>
      <c r="P183" s="202">
        <f>O183*H183</f>
        <v>0</v>
      </c>
      <c r="Q183" s="202">
        <v>0</v>
      </c>
      <c r="R183" s="202">
        <f>Q183*H183</f>
        <v>0</v>
      </c>
      <c r="S183" s="202">
        <v>0</v>
      </c>
      <c r="T183" s="203">
        <f>S183*H183</f>
        <v>0</v>
      </c>
      <c r="U183" s="35"/>
      <c r="V183" s="35"/>
      <c r="W183" s="35"/>
      <c r="X183" s="35"/>
      <c r="Y183" s="35"/>
      <c r="Z183" s="35"/>
      <c r="AA183" s="35"/>
      <c r="AB183" s="35"/>
      <c r="AC183" s="35"/>
      <c r="AD183" s="35"/>
      <c r="AE183" s="35"/>
      <c r="AR183" s="204" t="s">
        <v>212</v>
      </c>
      <c r="AT183" s="204" t="s">
        <v>208</v>
      </c>
      <c r="AU183" s="204" t="s">
        <v>217</v>
      </c>
      <c r="AY183" s="18" t="s">
        <v>206</v>
      </c>
      <c r="BE183" s="205">
        <f>IF(N183="základní",J183,0)</f>
        <v>0</v>
      </c>
      <c r="BF183" s="205">
        <f>IF(N183="snížená",J183,0)</f>
        <v>0</v>
      </c>
      <c r="BG183" s="205">
        <f>IF(N183="zákl. přenesená",J183,0)</f>
        <v>0</v>
      </c>
      <c r="BH183" s="205">
        <f>IF(N183="sníž. přenesená",J183,0)</f>
        <v>0</v>
      </c>
      <c r="BI183" s="205">
        <f>IF(N183="nulová",J183,0)</f>
        <v>0</v>
      </c>
      <c r="BJ183" s="18" t="s">
        <v>80</v>
      </c>
      <c r="BK183" s="205">
        <f>ROUND(I183*H183,2)</f>
        <v>0</v>
      </c>
      <c r="BL183" s="18" t="s">
        <v>212</v>
      </c>
      <c r="BM183" s="204" t="s">
        <v>823</v>
      </c>
    </row>
    <row r="184" spans="1:65" s="2" customFormat="1" ht="19.5">
      <c r="A184" s="35"/>
      <c r="B184" s="36"/>
      <c r="C184" s="37"/>
      <c r="D184" s="208" t="s">
        <v>1104</v>
      </c>
      <c r="E184" s="37"/>
      <c r="F184" s="221" t="s">
        <v>7950</v>
      </c>
      <c r="G184" s="37"/>
      <c r="H184" s="37"/>
      <c r="I184" s="116"/>
      <c r="J184" s="37"/>
      <c r="K184" s="37"/>
      <c r="L184" s="40"/>
      <c r="M184" s="222"/>
      <c r="N184" s="223"/>
      <c r="O184" s="65"/>
      <c r="P184" s="65"/>
      <c r="Q184" s="65"/>
      <c r="R184" s="65"/>
      <c r="S184" s="65"/>
      <c r="T184" s="66"/>
      <c r="U184" s="35"/>
      <c r="V184" s="35"/>
      <c r="W184" s="35"/>
      <c r="X184" s="35"/>
      <c r="Y184" s="35"/>
      <c r="Z184" s="35"/>
      <c r="AA184" s="35"/>
      <c r="AB184" s="35"/>
      <c r="AC184" s="35"/>
      <c r="AD184" s="35"/>
      <c r="AE184" s="35"/>
      <c r="AT184" s="18" t="s">
        <v>1104</v>
      </c>
      <c r="AU184" s="18" t="s">
        <v>217</v>
      </c>
    </row>
    <row r="185" spans="1:65" s="2" customFormat="1" ht="44.25" customHeight="1">
      <c r="A185" s="35"/>
      <c r="B185" s="36"/>
      <c r="C185" s="193" t="s">
        <v>72</v>
      </c>
      <c r="D185" s="193" t="s">
        <v>208</v>
      </c>
      <c r="E185" s="194" t="s">
        <v>7994</v>
      </c>
      <c r="F185" s="195" t="s">
        <v>7995</v>
      </c>
      <c r="G185" s="196" t="s">
        <v>211</v>
      </c>
      <c r="H185" s="197">
        <v>1</v>
      </c>
      <c r="I185" s="198"/>
      <c r="J185" s="199">
        <f>ROUND(I185*H185,2)</f>
        <v>0</v>
      </c>
      <c r="K185" s="195" t="s">
        <v>19</v>
      </c>
      <c r="L185" s="40"/>
      <c r="M185" s="200" t="s">
        <v>19</v>
      </c>
      <c r="N185" s="201" t="s">
        <v>43</v>
      </c>
      <c r="O185" s="65"/>
      <c r="P185" s="202">
        <f>O185*H185</f>
        <v>0</v>
      </c>
      <c r="Q185" s="202">
        <v>0</v>
      </c>
      <c r="R185" s="202">
        <f>Q185*H185</f>
        <v>0</v>
      </c>
      <c r="S185" s="202">
        <v>0</v>
      </c>
      <c r="T185" s="203">
        <f>S185*H185</f>
        <v>0</v>
      </c>
      <c r="U185" s="35"/>
      <c r="V185" s="35"/>
      <c r="W185" s="35"/>
      <c r="X185" s="35"/>
      <c r="Y185" s="35"/>
      <c r="Z185" s="35"/>
      <c r="AA185" s="35"/>
      <c r="AB185" s="35"/>
      <c r="AC185" s="35"/>
      <c r="AD185" s="35"/>
      <c r="AE185" s="35"/>
      <c r="AR185" s="204" t="s">
        <v>212</v>
      </c>
      <c r="AT185" s="204" t="s">
        <v>208</v>
      </c>
      <c r="AU185" s="204" t="s">
        <v>217</v>
      </c>
      <c r="AY185" s="18" t="s">
        <v>206</v>
      </c>
      <c r="BE185" s="205">
        <f>IF(N185="základní",J185,0)</f>
        <v>0</v>
      </c>
      <c r="BF185" s="205">
        <f>IF(N185="snížená",J185,0)</f>
        <v>0</v>
      </c>
      <c r="BG185" s="205">
        <f>IF(N185="zákl. přenesená",J185,0)</f>
        <v>0</v>
      </c>
      <c r="BH185" s="205">
        <f>IF(N185="sníž. přenesená",J185,0)</f>
        <v>0</v>
      </c>
      <c r="BI185" s="205">
        <f>IF(N185="nulová",J185,0)</f>
        <v>0</v>
      </c>
      <c r="BJ185" s="18" t="s">
        <v>80</v>
      </c>
      <c r="BK185" s="205">
        <f>ROUND(I185*H185,2)</f>
        <v>0</v>
      </c>
      <c r="BL185" s="18" t="s">
        <v>212</v>
      </c>
      <c r="BM185" s="204" t="s">
        <v>831</v>
      </c>
    </row>
    <row r="186" spans="1:65" s="12" customFormat="1" ht="20.85" customHeight="1">
      <c r="B186" s="177"/>
      <c r="C186" s="178"/>
      <c r="D186" s="179" t="s">
        <v>71</v>
      </c>
      <c r="E186" s="191" t="s">
        <v>6981</v>
      </c>
      <c r="F186" s="191" t="s">
        <v>7996</v>
      </c>
      <c r="G186" s="178"/>
      <c r="H186" s="178"/>
      <c r="I186" s="181"/>
      <c r="J186" s="192">
        <f>BK186</f>
        <v>0</v>
      </c>
      <c r="K186" s="178"/>
      <c r="L186" s="183"/>
      <c r="M186" s="184"/>
      <c r="N186" s="185"/>
      <c r="O186" s="185"/>
      <c r="P186" s="186">
        <f>SUM(P187:P199)</f>
        <v>0</v>
      </c>
      <c r="Q186" s="185"/>
      <c r="R186" s="186">
        <f>SUM(R187:R199)</f>
        <v>0</v>
      </c>
      <c r="S186" s="185"/>
      <c r="T186" s="187">
        <f>SUM(T187:T199)</f>
        <v>0</v>
      </c>
      <c r="AR186" s="188" t="s">
        <v>80</v>
      </c>
      <c r="AT186" s="189" t="s">
        <v>71</v>
      </c>
      <c r="AU186" s="189" t="s">
        <v>82</v>
      </c>
      <c r="AY186" s="188" t="s">
        <v>206</v>
      </c>
      <c r="BK186" s="190">
        <f>SUM(BK187:BK199)</f>
        <v>0</v>
      </c>
    </row>
    <row r="187" spans="1:65" s="2" customFormat="1" ht="16.5" customHeight="1">
      <c r="A187" s="35"/>
      <c r="B187" s="36"/>
      <c r="C187" s="193" t="s">
        <v>72</v>
      </c>
      <c r="D187" s="193" t="s">
        <v>208</v>
      </c>
      <c r="E187" s="194" t="s">
        <v>7997</v>
      </c>
      <c r="F187" s="195" t="s">
        <v>7998</v>
      </c>
      <c r="G187" s="196" t="s">
        <v>211</v>
      </c>
      <c r="H187" s="197">
        <v>1</v>
      </c>
      <c r="I187" s="198"/>
      <c r="J187" s="199">
        <f>ROUND(I187*H187,2)</f>
        <v>0</v>
      </c>
      <c r="K187" s="195" t="s">
        <v>19</v>
      </c>
      <c r="L187" s="40"/>
      <c r="M187" s="200" t="s">
        <v>19</v>
      </c>
      <c r="N187" s="201" t="s">
        <v>43</v>
      </c>
      <c r="O187" s="65"/>
      <c r="P187" s="202">
        <f>O187*H187</f>
        <v>0</v>
      </c>
      <c r="Q187" s="202">
        <v>0</v>
      </c>
      <c r="R187" s="202">
        <f>Q187*H187</f>
        <v>0</v>
      </c>
      <c r="S187" s="202">
        <v>0</v>
      </c>
      <c r="T187" s="203">
        <f>S187*H187</f>
        <v>0</v>
      </c>
      <c r="U187" s="35"/>
      <c r="V187" s="35"/>
      <c r="W187" s="35"/>
      <c r="X187" s="35"/>
      <c r="Y187" s="35"/>
      <c r="Z187" s="35"/>
      <c r="AA187" s="35"/>
      <c r="AB187" s="35"/>
      <c r="AC187" s="35"/>
      <c r="AD187" s="35"/>
      <c r="AE187" s="35"/>
      <c r="AR187" s="204" t="s">
        <v>212</v>
      </c>
      <c r="AT187" s="204" t="s">
        <v>208</v>
      </c>
      <c r="AU187" s="204" t="s">
        <v>217</v>
      </c>
      <c r="AY187" s="18" t="s">
        <v>206</v>
      </c>
      <c r="BE187" s="205">
        <f>IF(N187="základní",J187,0)</f>
        <v>0</v>
      </c>
      <c r="BF187" s="205">
        <f>IF(N187="snížená",J187,0)</f>
        <v>0</v>
      </c>
      <c r="BG187" s="205">
        <f>IF(N187="zákl. přenesená",J187,0)</f>
        <v>0</v>
      </c>
      <c r="BH187" s="205">
        <f>IF(N187="sníž. přenesená",J187,0)</f>
        <v>0</v>
      </c>
      <c r="BI187" s="205">
        <f>IF(N187="nulová",J187,0)</f>
        <v>0</v>
      </c>
      <c r="BJ187" s="18" t="s">
        <v>80</v>
      </c>
      <c r="BK187" s="205">
        <f>ROUND(I187*H187,2)</f>
        <v>0</v>
      </c>
      <c r="BL187" s="18" t="s">
        <v>212</v>
      </c>
      <c r="BM187" s="204" t="s">
        <v>836</v>
      </c>
    </row>
    <row r="188" spans="1:65" s="2" customFormat="1" ht="29.25">
      <c r="A188" s="35"/>
      <c r="B188" s="36"/>
      <c r="C188" s="37"/>
      <c r="D188" s="208" t="s">
        <v>1104</v>
      </c>
      <c r="E188" s="37"/>
      <c r="F188" s="221" t="s">
        <v>7999</v>
      </c>
      <c r="G188" s="37"/>
      <c r="H188" s="37"/>
      <c r="I188" s="116"/>
      <c r="J188" s="37"/>
      <c r="K188" s="37"/>
      <c r="L188" s="40"/>
      <c r="M188" s="222"/>
      <c r="N188" s="223"/>
      <c r="O188" s="65"/>
      <c r="P188" s="65"/>
      <c r="Q188" s="65"/>
      <c r="R188" s="65"/>
      <c r="S188" s="65"/>
      <c r="T188" s="66"/>
      <c r="U188" s="35"/>
      <c r="V188" s="35"/>
      <c r="W188" s="35"/>
      <c r="X188" s="35"/>
      <c r="Y188" s="35"/>
      <c r="Z188" s="35"/>
      <c r="AA188" s="35"/>
      <c r="AB188" s="35"/>
      <c r="AC188" s="35"/>
      <c r="AD188" s="35"/>
      <c r="AE188" s="35"/>
      <c r="AT188" s="18" t="s">
        <v>1104</v>
      </c>
      <c r="AU188" s="18" t="s">
        <v>217</v>
      </c>
    </row>
    <row r="189" spans="1:65" s="2" customFormat="1" ht="16.5" customHeight="1">
      <c r="A189" s="35"/>
      <c r="B189" s="36"/>
      <c r="C189" s="193" t="s">
        <v>72</v>
      </c>
      <c r="D189" s="193" t="s">
        <v>208</v>
      </c>
      <c r="E189" s="194" t="s">
        <v>8000</v>
      </c>
      <c r="F189" s="195" t="s">
        <v>8001</v>
      </c>
      <c r="G189" s="196" t="s">
        <v>211</v>
      </c>
      <c r="H189" s="197">
        <v>1</v>
      </c>
      <c r="I189" s="198"/>
      <c r="J189" s="199">
        <f>ROUND(I189*H189,2)</f>
        <v>0</v>
      </c>
      <c r="K189" s="195" t="s">
        <v>19</v>
      </c>
      <c r="L189" s="40"/>
      <c r="M189" s="200" t="s">
        <v>19</v>
      </c>
      <c r="N189" s="201" t="s">
        <v>43</v>
      </c>
      <c r="O189" s="65"/>
      <c r="P189" s="202">
        <f>O189*H189</f>
        <v>0</v>
      </c>
      <c r="Q189" s="202">
        <v>0</v>
      </c>
      <c r="R189" s="202">
        <f>Q189*H189</f>
        <v>0</v>
      </c>
      <c r="S189" s="202">
        <v>0</v>
      </c>
      <c r="T189" s="203">
        <f>S189*H189</f>
        <v>0</v>
      </c>
      <c r="U189" s="35"/>
      <c r="V189" s="35"/>
      <c r="W189" s="35"/>
      <c r="X189" s="35"/>
      <c r="Y189" s="35"/>
      <c r="Z189" s="35"/>
      <c r="AA189" s="35"/>
      <c r="AB189" s="35"/>
      <c r="AC189" s="35"/>
      <c r="AD189" s="35"/>
      <c r="AE189" s="35"/>
      <c r="AR189" s="204" t="s">
        <v>212</v>
      </c>
      <c r="AT189" s="204" t="s">
        <v>208</v>
      </c>
      <c r="AU189" s="204" t="s">
        <v>217</v>
      </c>
      <c r="AY189" s="18" t="s">
        <v>206</v>
      </c>
      <c r="BE189" s="205">
        <f>IF(N189="základní",J189,0)</f>
        <v>0</v>
      </c>
      <c r="BF189" s="205">
        <f>IF(N189="snížená",J189,0)</f>
        <v>0</v>
      </c>
      <c r="BG189" s="205">
        <f>IF(N189="zákl. přenesená",J189,0)</f>
        <v>0</v>
      </c>
      <c r="BH189" s="205">
        <f>IF(N189="sníž. přenesená",J189,0)</f>
        <v>0</v>
      </c>
      <c r="BI189" s="205">
        <f>IF(N189="nulová",J189,0)</f>
        <v>0</v>
      </c>
      <c r="BJ189" s="18" t="s">
        <v>80</v>
      </c>
      <c r="BK189" s="205">
        <f>ROUND(I189*H189,2)</f>
        <v>0</v>
      </c>
      <c r="BL189" s="18" t="s">
        <v>212</v>
      </c>
      <c r="BM189" s="204" t="s">
        <v>840</v>
      </c>
    </row>
    <row r="190" spans="1:65" s="2" customFormat="1" ht="19.5">
      <c r="A190" s="35"/>
      <c r="B190" s="36"/>
      <c r="C190" s="37"/>
      <c r="D190" s="208" t="s">
        <v>1104</v>
      </c>
      <c r="E190" s="37"/>
      <c r="F190" s="221" t="s">
        <v>8002</v>
      </c>
      <c r="G190" s="37"/>
      <c r="H190" s="37"/>
      <c r="I190" s="116"/>
      <c r="J190" s="37"/>
      <c r="K190" s="37"/>
      <c r="L190" s="40"/>
      <c r="M190" s="222"/>
      <c r="N190" s="223"/>
      <c r="O190" s="65"/>
      <c r="P190" s="65"/>
      <c r="Q190" s="65"/>
      <c r="R190" s="65"/>
      <c r="S190" s="65"/>
      <c r="T190" s="66"/>
      <c r="U190" s="35"/>
      <c r="V190" s="35"/>
      <c r="W190" s="35"/>
      <c r="X190" s="35"/>
      <c r="Y190" s="35"/>
      <c r="Z190" s="35"/>
      <c r="AA190" s="35"/>
      <c r="AB190" s="35"/>
      <c r="AC190" s="35"/>
      <c r="AD190" s="35"/>
      <c r="AE190" s="35"/>
      <c r="AT190" s="18" t="s">
        <v>1104</v>
      </c>
      <c r="AU190" s="18" t="s">
        <v>217</v>
      </c>
    </row>
    <row r="191" spans="1:65" s="2" customFormat="1" ht="16.5" customHeight="1">
      <c r="A191" s="35"/>
      <c r="B191" s="36"/>
      <c r="C191" s="193" t="s">
        <v>72</v>
      </c>
      <c r="D191" s="193" t="s">
        <v>208</v>
      </c>
      <c r="E191" s="194" t="s">
        <v>7985</v>
      </c>
      <c r="F191" s="195" t="s">
        <v>7986</v>
      </c>
      <c r="G191" s="196" t="s">
        <v>211</v>
      </c>
      <c r="H191" s="197">
        <v>1</v>
      </c>
      <c r="I191" s="198"/>
      <c r="J191" s="199">
        <f>ROUND(I191*H191,2)</f>
        <v>0</v>
      </c>
      <c r="K191" s="195" t="s">
        <v>19</v>
      </c>
      <c r="L191" s="40"/>
      <c r="M191" s="200" t="s">
        <v>19</v>
      </c>
      <c r="N191" s="201" t="s">
        <v>43</v>
      </c>
      <c r="O191" s="65"/>
      <c r="P191" s="202">
        <f>O191*H191</f>
        <v>0</v>
      </c>
      <c r="Q191" s="202">
        <v>0</v>
      </c>
      <c r="R191" s="202">
        <f>Q191*H191</f>
        <v>0</v>
      </c>
      <c r="S191" s="202">
        <v>0</v>
      </c>
      <c r="T191" s="203">
        <f>S191*H191</f>
        <v>0</v>
      </c>
      <c r="U191" s="35"/>
      <c r="V191" s="35"/>
      <c r="W191" s="35"/>
      <c r="X191" s="35"/>
      <c r="Y191" s="35"/>
      <c r="Z191" s="35"/>
      <c r="AA191" s="35"/>
      <c r="AB191" s="35"/>
      <c r="AC191" s="35"/>
      <c r="AD191" s="35"/>
      <c r="AE191" s="35"/>
      <c r="AR191" s="204" t="s">
        <v>212</v>
      </c>
      <c r="AT191" s="204" t="s">
        <v>208</v>
      </c>
      <c r="AU191" s="204" t="s">
        <v>217</v>
      </c>
      <c r="AY191" s="18" t="s">
        <v>206</v>
      </c>
      <c r="BE191" s="205">
        <f>IF(N191="základní",J191,0)</f>
        <v>0</v>
      </c>
      <c r="BF191" s="205">
        <f>IF(N191="snížená",J191,0)</f>
        <v>0</v>
      </c>
      <c r="BG191" s="205">
        <f>IF(N191="zákl. přenesená",J191,0)</f>
        <v>0</v>
      </c>
      <c r="BH191" s="205">
        <f>IF(N191="sníž. přenesená",J191,0)</f>
        <v>0</v>
      </c>
      <c r="BI191" s="205">
        <f>IF(N191="nulová",J191,0)</f>
        <v>0</v>
      </c>
      <c r="BJ191" s="18" t="s">
        <v>80</v>
      </c>
      <c r="BK191" s="205">
        <f>ROUND(I191*H191,2)</f>
        <v>0</v>
      </c>
      <c r="BL191" s="18" t="s">
        <v>212</v>
      </c>
      <c r="BM191" s="204" t="s">
        <v>1486</v>
      </c>
    </row>
    <row r="192" spans="1:65" s="2" customFormat="1" ht="29.25">
      <c r="A192" s="35"/>
      <c r="B192" s="36"/>
      <c r="C192" s="37"/>
      <c r="D192" s="208" t="s">
        <v>1104</v>
      </c>
      <c r="E192" s="37"/>
      <c r="F192" s="221" t="s">
        <v>7987</v>
      </c>
      <c r="G192" s="37"/>
      <c r="H192" s="37"/>
      <c r="I192" s="116"/>
      <c r="J192" s="37"/>
      <c r="K192" s="37"/>
      <c r="L192" s="40"/>
      <c r="M192" s="222"/>
      <c r="N192" s="223"/>
      <c r="O192" s="65"/>
      <c r="P192" s="65"/>
      <c r="Q192" s="65"/>
      <c r="R192" s="65"/>
      <c r="S192" s="65"/>
      <c r="T192" s="66"/>
      <c r="U192" s="35"/>
      <c r="V192" s="35"/>
      <c r="W192" s="35"/>
      <c r="X192" s="35"/>
      <c r="Y192" s="35"/>
      <c r="Z192" s="35"/>
      <c r="AA192" s="35"/>
      <c r="AB192" s="35"/>
      <c r="AC192" s="35"/>
      <c r="AD192" s="35"/>
      <c r="AE192" s="35"/>
      <c r="AT192" s="18" t="s">
        <v>1104</v>
      </c>
      <c r="AU192" s="18" t="s">
        <v>217</v>
      </c>
    </row>
    <row r="193" spans="1:65" s="2" customFormat="1" ht="16.5" customHeight="1">
      <c r="A193" s="35"/>
      <c r="B193" s="36"/>
      <c r="C193" s="193" t="s">
        <v>72</v>
      </c>
      <c r="D193" s="193" t="s">
        <v>208</v>
      </c>
      <c r="E193" s="194" t="s">
        <v>8003</v>
      </c>
      <c r="F193" s="195" t="s">
        <v>7989</v>
      </c>
      <c r="G193" s="196" t="s">
        <v>211</v>
      </c>
      <c r="H193" s="197">
        <v>1</v>
      </c>
      <c r="I193" s="198"/>
      <c r="J193" s="199">
        <f>ROUND(I193*H193,2)</f>
        <v>0</v>
      </c>
      <c r="K193" s="195" t="s">
        <v>19</v>
      </c>
      <c r="L193" s="40"/>
      <c r="M193" s="200" t="s">
        <v>19</v>
      </c>
      <c r="N193" s="201" t="s">
        <v>43</v>
      </c>
      <c r="O193" s="65"/>
      <c r="P193" s="202">
        <f>O193*H193</f>
        <v>0</v>
      </c>
      <c r="Q193" s="202">
        <v>0</v>
      </c>
      <c r="R193" s="202">
        <f>Q193*H193</f>
        <v>0</v>
      </c>
      <c r="S193" s="202">
        <v>0</v>
      </c>
      <c r="T193" s="203">
        <f>S193*H193</f>
        <v>0</v>
      </c>
      <c r="U193" s="35"/>
      <c r="V193" s="35"/>
      <c r="W193" s="35"/>
      <c r="X193" s="35"/>
      <c r="Y193" s="35"/>
      <c r="Z193" s="35"/>
      <c r="AA193" s="35"/>
      <c r="AB193" s="35"/>
      <c r="AC193" s="35"/>
      <c r="AD193" s="35"/>
      <c r="AE193" s="35"/>
      <c r="AR193" s="204" t="s">
        <v>212</v>
      </c>
      <c r="AT193" s="204" t="s">
        <v>208</v>
      </c>
      <c r="AU193" s="204" t="s">
        <v>217</v>
      </c>
      <c r="AY193" s="18" t="s">
        <v>206</v>
      </c>
      <c r="BE193" s="205">
        <f>IF(N193="základní",J193,0)</f>
        <v>0</v>
      </c>
      <c r="BF193" s="205">
        <f>IF(N193="snížená",J193,0)</f>
        <v>0</v>
      </c>
      <c r="BG193" s="205">
        <f>IF(N193="zákl. přenesená",J193,0)</f>
        <v>0</v>
      </c>
      <c r="BH193" s="205">
        <f>IF(N193="sníž. přenesená",J193,0)</f>
        <v>0</v>
      </c>
      <c r="BI193" s="205">
        <f>IF(N193="nulová",J193,0)</f>
        <v>0</v>
      </c>
      <c r="BJ193" s="18" t="s">
        <v>80</v>
      </c>
      <c r="BK193" s="205">
        <f>ROUND(I193*H193,2)</f>
        <v>0</v>
      </c>
      <c r="BL193" s="18" t="s">
        <v>212</v>
      </c>
      <c r="BM193" s="204" t="s">
        <v>1489</v>
      </c>
    </row>
    <row r="194" spans="1:65" s="2" customFormat="1" ht="19.5">
      <c r="A194" s="35"/>
      <c r="B194" s="36"/>
      <c r="C194" s="37"/>
      <c r="D194" s="208" t="s">
        <v>1104</v>
      </c>
      <c r="E194" s="37"/>
      <c r="F194" s="221" t="s">
        <v>7990</v>
      </c>
      <c r="G194" s="37"/>
      <c r="H194" s="37"/>
      <c r="I194" s="116"/>
      <c r="J194" s="37"/>
      <c r="K194" s="37"/>
      <c r="L194" s="40"/>
      <c r="M194" s="222"/>
      <c r="N194" s="223"/>
      <c r="O194" s="65"/>
      <c r="P194" s="65"/>
      <c r="Q194" s="65"/>
      <c r="R194" s="65"/>
      <c r="S194" s="65"/>
      <c r="T194" s="66"/>
      <c r="U194" s="35"/>
      <c r="V194" s="35"/>
      <c r="W194" s="35"/>
      <c r="X194" s="35"/>
      <c r="Y194" s="35"/>
      <c r="Z194" s="35"/>
      <c r="AA194" s="35"/>
      <c r="AB194" s="35"/>
      <c r="AC194" s="35"/>
      <c r="AD194" s="35"/>
      <c r="AE194" s="35"/>
      <c r="AT194" s="18" t="s">
        <v>1104</v>
      </c>
      <c r="AU194" s="18" t="s">
        <v>217</v>
      </c>
    </row>
    <row r="195" spans="1:65" s="2" customFormat="1" ht="16.5" customHeight="1">
      <c r="A195" s="35"/>
      <c r="B195" s="36"/>
      <c r="C195" s="193" t="s">
        <v>72</v>
      </c>
      <c r="D195" s="193" t="s">
        <v>208</v>
      </c>
      <c r="E195" s="194" t="s">
        <v>8004</v>
      </c>
      <c r="F195" s="195" t="s">
        <v>8005</v>
      </c>
      <c r="G195" s="196" t="s">
        <v>211</v>
      </c>
      <c r="H195" s="197">
        <v>1</v>
      </c>
      <c r="I195" s="198"/>
      <c r="J195" s="199">
        <f>ROUND(I195*H195,2)</f>
        <v>0</v>
      </c>
      <c r="K195" s="195" t="s">
        <v>19</v>
      </c>
      <c r="L195" s="40"/>
      <c r="M195" s="200" t="s">
        <v>19</v>
      </c>
      <c r="N195" s="201" t="s">
        <v>43</v>
      </c>
      <c r="O195" s="65"/>
      <c r="P195" s="202">
        <f>O195*H195</f>
        <v>0</v>
      </c>
      <c r="Q195" s="202">
        <v>0</v>
      </c>
      <c r="R195" s="202">
        <f>Q195*H195</f>
        <v>0</v>
      </c>
      <c r="S195" s="202">
        <v>0</v>
      </c>
      <c r="T195" s="203">
        <f>S195*H195</f>
        <v>0</v>
      </c>
      <c r="U195" s="35"/>
      <c r="V195" s="35"/>
      <c r="W195" s="35"/>
      <c r="X195" s="35"/>
      <c r="Y195" s="35"/>
      <c r="Z195" s="35"/>
      <c r="AA195" s="35"/>
      <c r="AB195" s="35"/>
      <c r="AC195" s="35"/>
      <c r="AD195" s="35"/>
      <c r="AE195" s="35"/>
      <c r="AR195" s="204" t="s">
        <v>212</v>
      </c>
      <c r="AT195" s="204" t="s">
        <v>208</v>
      </c>
      <c r="AU195" s="204" t="s">
        <v>217</v>
      </c>
      <c r="AY195" s="18" t="s">
        <v>206</v>
      </c>
      <c r="BE195" s="205">
        <f>IF(N195="základní",J195,0)</f>
        <v>0</v>
      </c>
      <c r="BF195" s="205">
        <f>IF(N195="snížená",J195,0)</f>
        <v>0</v>
      </c>
      <c r="BG195" s="205">
        <f>IF(N195="zákl. přenesená",J195,0)</f>
        <v>0</v>
      </c>
      <c r="BH195" s="205">
        <f>IF(N195="sníž. přenesená",J195,0)</f>
        <v>0</v>
      </c>
      <c r="BI195" s="205">
        <f>IF(N195="nulová",J195,0)</f>
        <v>0</v>
      </c>
      <c r="BJ195" s="18" t="s">
        <v>80</v>
      </c>
      <c r="BK195" s="205">
        <f>ROUND(I195*H195,2)</f>
        <v>0</v>
      </c>
      <c r="BL195" s="18" t="s">
        <v>212</v>
      </c>
      <c r="BM195" s="204" t="s">
        <v>1492</v>
      </c>
    </row>
    <row r="196" spans="1:65" s="2" customFormat="1" ht="78">
      <c r="A196" s="35"/>
      <c r="B196" s="36"/>
      <c r="C196" s="37"/>
      <c r="D196" s="208" t="s">
        <v>1104</v>
      </c>
      <c r="E196" s="37"/>
      <c r="F196" s="221" t="s">
        <v>8006</v>
      </c>
      <c r="G196" s="37"/>
      <c r="H196" s="37"/>
      <c r="I196" s="116"/>
      <c r="J196" s="37"/>
      <c r="K196" s="37"/>
      <c r="L196" s="40"/>
      <c r="M196" s="222"/>
      <c r="N196" s="223"/>
      <c r="O196" s="65"/>
      <c r="P196" s="65"/>
      <c r="Q196" s="65"/>
      <c r="R196" s="65"/>
      <c r="S196" s="65"/>
      <c r="T196" s="66"/>
      <c r="U196" s="35"/>
      <c r="V196" s="35"/>
      <c r="W196" s="35"/>
      <c r="X196" s="35"/>
      <c r="Y196" s="35"/>
      <c r="Z196" s="35"/>
      <c r="AA196" s="35"/>
      <c r="AB196" s="35"/>
      <c r="AC196" s="35"/>
      <c r="AD196" s="35"/>
      <c r="AE196" s="35"/>
      <c r="AT196" s="18" t="s">
        <v>1104</v>
      </c>
      <c r="AU196" s="18" t="s">
        <v>217</v>
      </c>
    </row>
    <row r="197" spans="1:65" s="2" customFormat="1" ht="16.5" customHeight="1">
      <c r="A197" s="35"/>
      <c r="B197" s="36"/>
      <c r="C197" s="193" t="s">
        <v>72</v>
      </c>
      <c r="D197" s="193" t="s">
        <v>208</v>
      </c>
      <c r="E197" s="194" t="s">
        <v>7948</v>
      </c>
      <c r="F197" s="195" t="s">
        <v>7949</v>
      </c>
      <c r="G197" s="196" t="s">
        <v>211</v>
      </c>
      <c r="H197" s="197">
        <v>1</v>
      </c>
      <c r="I197" s="198"/>
      <c r="J197" s="199">
        <f>ROUND(I197*H197,2)</f>
        <v>0</v>
      </c>
      <c r="K197" s="195" t="s">
        <v>19</v>
      </c>
      <c r="L197" s="40"/>
      <c r="M197" s="200" t="s">
        <v>19</v>
      </c>
      <c r="N197" s="201" t="s">
        <v>43</v>
      </c>
      <c r="O197" s="65"/>
      <c r="P197" s="202">
        <f>O197*H197</f>
        <v>0</v>
      </c>
      <c r="Q197" s="202">
        <v>0</v>
      </c>
      <c r="R197" s="202">
        <f>Q197*H197</f>
        <v>0</v>
      </c>
      <c r="S197" s="202">
        <v>0</v>
      </c>
      <c r="T197" s="203">
        <f>S197*H197</f>
        <v>0</v>
      </c>
      <c r="U197" s="35"/>
      <c r="V197" s="35"/>
      <c r="W197" s="35"/>
      <c r="X197" s="35"/>
      <c r="Y197" s="35"/>
      <c r="Z197" s="35"/>
      <c r="AA197" s="35"/>
      <c r="AB197" s="35"/>
      <c r="AC197" s="35"/>
      <c r="AD197" s="35"/>
      <c r="AE197" s="35"/>
      <c r="AR197" s="204" t="s">
        <v>212</v>
      </c>
      <c r="AT197" s="204" t="s">
        <v>208</v>
      </c>
      <c r="AU197" s="204" t="s">
        <v>217</v>
      </c>
      <c r="AY197" s="18" t="s">
        <v>206</v>
      </c>
      <c r="BE197" s="205">
        <f>IF(N197="základní",J197,0)</f>
        <v>0</v>
      </c>
      <c r="BF197" s="205">
        <f>IF(N197="snížená",J197,0)</f>
        <v>0</v>
      </c>
      <c r="BG197" s="205">
        <f>IF(N197="zákl. přenesená",J197,0)</f>
        <v>0</v>
      </c>
      <c r="BH197" s="205">
        <f>IF(N197="sníž. přenesená",J197,0)</f>
        <v>0</v>
      </c>
      <c r="BI197" s="205">
        <f>IF(N197="nulová",J197,0)</f>
        <v>0</v>
      </c>
      <c r="BJ197" s="18" t="s">
        <v>80</v>
      </c>
      <c r="BK197" s="205">
        <f>ROUND(I197*H197,2)</f>
        <v>0</v>
      </c>
      <c r="BL197" s="18" t="s">
        <v>212</v>
      </c>
      <c r="BM197" s="204" t="s">
        <v>1497</v>
      </c>
    </row>
    <row r="198" spans="1:65" s="2" customFormat="1" ht="19.5">
      <c r="A198" s="35"/>
      <c r="B198" s="36"/>
      <c r="C198" s="37"/>
      <c r="D198" s="208" t="s">
        <v>1104</v>
      </c>
      <c r="E198" s="37"/>
      <c r="F198" s="221" t="s">
        <v>7950</v>
      </c>
      <c r="G198" s="37"/>
      <c r="H198" s="37"/>
      <c r="I198" s="116"/>
      <c r="J198" s="37"/>
      <c r="K198" s="37"/>
      <c r="L198" s="40"/>
      <c r="M198" s="222"/>
      <c r="N198" s="223"/>
      <c r="O198" s="65"/>
      <c r="P198" s="65"/>
      <c r="Q198" s="65"/>
      <c r="R198" s="65"/>
      <c r="S198" s="65"/>
      <c r="T198" s="66"/>
      <c r="U198" s="35"/>
      <c r="V198" s="35"/>
      <c r="W198" s="35"/>
      <c r="X198" s="35"/>
      <c r="Y198" s="35"/>
      <c r="Z198" s="35"/>
      <c r="AA198" s="35"/>
      <c r="AB198" s="35"/>
      <c r="AC198" s="35"/>
      <c r="AD198" s="35"/>
      <c r="AE198" s="35"/>
      <c r="AT198" s="18" t="s">
        <v>1104</v>
      </c>
      <c r="AU198" s="18" t="s">
        <v>217</v>
      </c>
    </row>
    <row r="199" spans="1:65" s="2" customFormat="1" ht="44.25" customHeight="1">
      <c r="A199" s="35"/>
      <c r="B199" s="36"/>
      <c r="C199" s="193" t="s">
        <v>72</v>
      </c>
      <c r="D199" s="193" t="s">
        <v>208</v>
      </c>
      <c r="E199" s="194" t="s">
        <v>7994</v>
      </c>
      <c r="F199" s="195" t="s">
        <v>7995</v>
      </c>
      <c r="G199" s="196" t="s">
        <v>211</v>
      </c>
      <c r="H199" s="197">
        <v>1</v>
      </c>
      <c r="I199" s="198"/>
      <c r="J199" s="199">
        <f>ROUND(I199*H199,2)</f>
        <v>0</v>
      </c>
      <c r="K199" s="195" t="s">
        <v>19</v>
      </c>
      <c r="L199" s="40"/>
      <c r="M199" s="200" t="s">
        <v>19</v>
      </c>
      <c r="N199" s="201" t="s">
        <v>43</v>
      </c>
      <c r="O199" s="65"/>
      <c r="P199" s="202">
        <f>O199*H199</f>
        <v>0</v>
      </c>
      <c r="Q199" s="202">
        <v>0</v>
      </c>
      <c r="R199" s="202">
        <f>Q199*H199</f>
        <v>0</v>
      </c>
      <c r="S199" s="202">
        <v>0</v>
      </c>
      <c r="T199" s="203">
        <f>S199*H199</f>
        <v>0</v>
      </c>
      <c r="U199" s="35"/>
      <c r="V199" s="35"/>
      <c r="W199" s="35"/>
      <c r="X199" s="35"/>
      <c r="Y199" s="35"/>
      <c r="Z199" s="35"/>
      <c r="AA199" s="35"/>
      <c r="AB199" s="35"/>
      <c r="AC199" s="35"/>
      <c r="AD199" s="35"/>
      <c r="AE199" s="35"/>
      <c r="AR199" s="204" t="s">
        <v>212</v>
      </c>
      <c r="AT199" s="204" t="s">
        <v>208</v>
      </c>
      <c r="AU199" s="204" t="s">
        <v>217</v>
      </c>
      <c r="AY199" s="18" t="s">
        <v>206</v>
      </c>
      <c r="BE199" s="205">
        <f>IF(N199="základní",J199,0)</f>
        <v>0</v>
      </c>
      <c r="BF199" s="205">
        <f>IF(N199="snížená",J199,0)</f>
        <v>0</v>
      </c>
      <c r="BG199" s="205">
        <f>IF(N199="zákl. přenesená",J199,0)</f>
        <v>0</v>
      </c>
      <c r="BH199" s="205">
        <f>IF(N199="sníž. přenesená",J199,0)</f>
        <v>0</v>
      </c>
      <c r="BI199" s="205">
        <f>IF(N199="nulová",J199,0)</f>
        <v>0</v>
      </c>
      <c r="BJ199" s="18" t="s">
        <v>80</v>
      </c>
      <c r="BK199" s="205">
        <f>ROUND(I199*H199,2)</f>
        <v>0</v>
      </c>
      <c r="BL199" s="18" t="s">
        <v>212</v>
      </c>
      <c r="BM199" s="204" t="s">
        <v>1500</v>
      </c>
    </row>
    <row r="200" spans="1:65" s="12" customFormat="1" ht="20.85" customHeight="1">
      <c r="B200" s="177"/>
      <c r="C200" s="178"/>
      <c r="D200" s="179" t="s">
        <v>71</v>
      </c>
      <c r="E200" s="191" t="s">
        <v>7256</v>
      </c>
      <c r="F200" s="191" t="s">
        <v>8007</v>
      </c>
      <c r="G200" s="178"/>
      <c r="H200" s="178"/>
      <c r="I200" s="181"/>
      <c r="J200" s="192">
        <f>BK200</f>
        <v>0</v>
      </c>
      <c r="K200" s="178"/>
      <c r="L200" s="183"/>
      <c r="M200" s="184"/>
      <c r="N200" s="185"/>
      <c r="O200" s="185"/>
      <c r="P200" s="186">
        <f>SUM(P201:P212)</f>
        <v>0</v>
      </c>
      <c r="Q200" s="185"/>
      <c r="R200" s="186">
        <f>SUM(R201:R212)</f>
        <v>0</v>
      </c>
      <c r="S200" s="185"/>
      <c r="T200" s="187">
        <f>SUM(T201:T212)</f>
        <v>0</v>
      </c>
      <c r="AR200" s="188" t="s">
        <v>80</v>
      </c>
      <c r="AT200" s="189" t="s">
        <v>71</v>
      </c>
      <c r="AU200" s="189" t="s">
        <v>82</v>
      </c>
      <c r="AY200" s="188" t="s">
        <v>206</v>
      </c>
      <c r="BK200" s="190">
        <f>SUM(BK201:BK212)</f>
        <v>0</v>
      </c>
    </row>
    <row r="201" spans="1:65" s="2" customFormat="1" ht="16.5" customHeight="1">
      <c r="A201" s="35"/>
      <c r="B201" s="36"/>
      <c r="C201" s="193" t="s">
        <v>72</v>
      </c>
      <c r="D201" s="193" t="s">
        <v>208</v>
      </c>
      <c r="E201" s="194" t="s">
        <v>8008</v>
      </c>
      <c r="F201" s="195" t="s">
        <v>8009</v>
      </c>
      <c r="G201" s="196" t="s">
        <v>211</v>
      </c>
      <c r="H201" s="197">
        <v>1</v>
      </c>
      <c r="I201" s="198"/>
      <c r="J201" s="199">
        <f>ROUND(I201*H201,2)</f>
        <v>0</v>
      </c>
      <c r="K201" s="195" t="s">
        <v>19</v>
      </c>
      <c r="L201" s="40"/>
      <c r="M201" s="200" t="s">
        <v>19</v>
      </c>
      <c r="N201" s="201" t="s">
        <v>43</v>
      </c>
      <c r="O201" s="65"/>
      <c r="P201" s="202">
        <f>O201*H201</f>
        <v>0</v>
      </c>
      <c r="Q201" s="202">
        <v>0</v>
      </c>
      <c r="R201" s="202">
        <f>Q201*H201</f>
        <v>0</v>
      </c>
      <c r="S201" s="202">
        <v>0</v>
      </c>
      <c r="T201" s="203">
        <f>S201*H201</f>
        <v>0</v>
      </c>
      <c r="U201" s="35"/>
      <c r="V201" s="35"/>
      <c r="W201" s="35"/>
      <c r="X201" s="35"/>
      <c r="Y201" s="35"/>
      <c r="Z201" s="35"/>
      <c r="AA201" s="35"/>
      <c r="AB201" s="35"/>
      <c r="AC201" s="35"/>
      <c r="AD201" s="35"/>
      <c r="AE201" s="35"/>
      <c r="AR201" s="204" t="s">
        <v>212</v>
      </c>
      <c r="AT201" s="204" t="s">
        <v>208</v>
      </c>
      <c r="AU201" s="204" t="s">
        <v>217</v>
      </c>
      <c r="AY201" s="18" t="s">
        <v>206</v>
      </c>
      <c r="BE201" s="205">
        <f>IF(N201="základní",J201,0)</f>
        <v>0</v>
      </c>
      <c r="BF201" s="205">
        <f>IF(N201="snížená",J201,0)</f>
        <v>0</v>
      </c>
      <c r="BG201" s="205">
        <f>IF(N201="zákl. přenesená",J201,0)</f>
        <v>0</v>
      </c>
      <c r="BH201" s="205">
        <f>IF(N201="sníž. přenesená",J201,0)</f>
        <v>0</v>
      </c>
      <c r="BI201" s="205">
        <f>IF(N201="nulová",J201,0)</f>
        <v>0</v>
      </c>
      <c r="BJ201" s="18" t="s">
        <v>80</v>
      </c>
      <c r="BK201" s="205">
        <f>ROUND(I201*H201,2)</f>
        <v>0</v>
      </c>
      <c r="BL201" s="18" t="s">
        <v>212</v>
      </c>
      <c r="BM201" s="204" t="s">
        <v>1503</v>
      </c>
    </row>
    <row r="202" spans="1:65" s="2" customFormat="1" ht="87.75">
      <c r="A202" s="35"/>
      <c r="B202" s="36"/>
      <c r="C202" s="37"/>
      <c r="D202" s="208" t="s">
        <v>1104</v>
      </c>
      <c r="E202" s="37"/>
      <c r="F202" s="221" t="s">
        <v>8010</v>
      </c>
      <c r="G202" s="37"/>
      <c r="H202" s="37"/>
      <c r="I202" s="116"/>
      <c r="J202" s="37"/>
      <c r="K202" s="37"/>
      <c r="L202" s="40"/>
      <c r="M202" s="222"/>
      <c r="N202" s="223"/>
      <c r="O202" s="65"/>
      <c r="P202" s="65"/>
      <c r="Q202" s="65"/>
      <c r="R202" s="65"/>
      <c r="S202" s="65"/>
      <c r="T202" s="66"/>
      <c r="U202" s="35"/>
      <c r="V202" s="35"/>
      <c r="W202" s="35"/>
      <c r="X202" s="35"/>
      <c r="Y202" s="35"/>
      <c r="Z202" s="35"/>
      <c r="AA202" s="35"/>
      <c r="AB202" s="35"/>
      <c r="AC202" s="35"/>
      <c r="AD202" s="35"/>
      <c r="AE202" s="35"/>
      <c r="AT202" s="18" t="s">
        <v>1104</v>
      </c>
      <c r="AU202" s="18" t="s">
        <v>217</v>
      </c>
    </row>
    <row r="203" spans="1:65" s="2" customFormat="1" ht="16.5" customHeight="1">
      <c r="A203" s="35"/>
      <c r="B203" s="36"/>
      <c r="C203" s="193" t="s">
        <v>72</v>
      </c>
      <c r="D203" s="193" t="s">
        <v>208</v>
      </c>
      <c r="E203" s="194" t="s">
        <v>8011</v>
      </c>
      <c r="F203" s="195" t="s">
        <v>8012</v>
      </c>
      <c r="G203" s="196" t="s">
        <v>211</v>
      </c>
      <c r="H203" s="197">
        <v>1</v>
      </c>
      <c r="I203" s="198"/>
      <c r="J203" s="199">
        <f>ROUND(I203*H203,2)</f>
        <v>0</v>
      </c>
      <c r="K203" s="195" t="s">
        <v>19</v>
      </c>
      <c r="L203" s="40"/>
      <c r="M203" s="200" t="s">
        <v>19</v>
      </c>
      <c r="N203" s="201" t="s">
        <v>43</v>
      </c>
      <c r="O203" s="65"/>
      <c r="P203" s="202">
        <f>O203*H203</f>
        <v>0</v>
      </c>
      <c r="Q203" s="202">
        <v>0</v>
      </c>
      <c r="R203" s="202">
        <f>Q203*H203</f>
        <v>0</v>
      </c>
      <c r="S203" s="202">
        <v>0</v>
      </c>
      <c r="T203" s="203">
        <f>S203*H203</f>
        <v>0</v>
      </c>
      <c r="U203" s="35"/>
      <c r="V203" s="35"/>
      <c r="W203" s="35"/>
      <c r="X203" s="35"/>
      <c r="Y203" s="35"/>
      <c r="Z203" s="35"/>
      <c r="AA203" s="35"/>
      <c r="AB203" s="35"/>
      <c r="AC203" s="35"/>
      <c r="AD203" s="35"/>
      <c r="AE203" s="35"/>
      <c r="AR203" s="204" t="s">
        <v>212</v>
      </c>
      <c r="AT203" s="204" t="s">
        <v>208</v>
      </c>
      <c r="AU203" s="204" t="s">
        <v>217</v>
      </c>
      <c r="AY203" s="18" t="s">
        <v>206</v>
      </c>
      <c r="BE203" s="205">
        <f>IF(N203="základní",J203,0)</f>
        <v>0</v>
      </c>
      <c r="BF203" s="205">
        <f>IF(N203="snížená",J203,0)</f>
        <v>0</v>
      </c>
      <c r="BG203" s="205">
        <f>IF(N203="zákl. přenesená",J203,0)</f>
        <v>0</v>
      </c>
      <c r="BH203" s="205">
        <f>IF(N203="sníž. přenesená",J203,0)</f>
        <v>0</v>
      </c>
      <c r="BI203" s="205">
        <f>IF(N203="nulová",J203,0)</f>
        <v>0</v>
      </c>
      <c r="BJ203" s="18" t="s">
        <v>80</v>
      </c>
      <c r="BK203" s="205">
        <f>ROUND(I203*H203,2)</f>
        <v>0</v>
      </c>
      <c r="BL203" s="18" t="s">
        <v>212</v>
      </c>
      <c r="BM203" s="204" t="s">
        <v>1506</v>
      </c>
    </row>
    <row r="204" spans="1:65" s="2" customFormat="1" ht="16.5" customHeight="1">
      <c r="A204" s="35"/>
      <c r="B204" s="36"/>
      <c r="C204" s="193" t="s">
        <v>72</v>
      </c>
      <c r="D204" s="193" t="s">
        <v>208</v>
      </c>
      <c r="E204" s="194" t="s">
        <v>8013</v>
      </c>
      <c r="F204" s="195" t="s">
        <v>7998</v>
      </c>
      <c r="G204" s="196" t="s">
        <v>211</v>
      </c>
      <c r="H204" s="197">
        <v>1</v>
      </c>
      <c r="I204" s="198"/>
      <c r="J204" s="199">
        <f>ROUND(I204*H204,2)</f>
        <v>0</v>
      </c>
      <c r="K204" s="195" t="s">
        <v>19</v>
      </c>
      <c r="L204" s="40"/>
      <c r="M204" s="200" t="s">
        <v>19</v>
      </c>
      <c r="N204" s="201" t="s">
        <v>43</v>
      </c>
      <c r="O204" s="65"/>
      <c r="P204" s="202">
        <f>O204*H204</f>
        <v>0</v>
      </c>
      <c r="Q204" s="202">
        <v>0</v>
      </c>
      <c r="R204" s="202">
        <f>Q204*H204</f>
        <v>0</v>
      </c>
      <c r="S204" s="202">
        <v>0</v>
      </c>
      <c r="T204" s="203">
        <f>S204*H204</f>
        <v>0</v>
      </c>
      <c r="U204" s="35"/>
      <c r="V204" s="35"/>
      <c r="W204" s="35"/>
      <c r="X204" s="35"/>
      <c r="Y204" s="35"/>
      <c r="Z204" s="35"/>
      <c r="AA204" s="35"/>
      <c r="AB204" s="35"/>
      <c r="AC204" s="35"/>
      <c r="AD204" s="35"/>
      <c r="AE204" s="35"/>
      <c r="AR204" s="204" t="s">
        <v>212</v>
      </c>
      <c r="AT204" s="204" t="s">
        <v>208</v>
      </c>
      <c r="AU204" s="204" t="s">
        <v>217</v>
      </c>
      <c r="AY204" s="18" t="s">
        <v>206</v>
      </c>
      <c r="BE204" s="205">
        <f>IF(N204="základní",J204,0)</f>
        <v>0</v>
      </c>
      <c r="BF204" s="205">
        <f>IF(N204="snížená",J204,0)</f>
        <v>0</v>
      </c>
      <c r="BG204" s="205">
        <f>IF(N204="zákl. přenesená",J204,0)</f>
        <v>0</v>
      </c>
      <c r="BH204" s="205">
        <f>IF(N204="sníž. přenesená",J204,0)</f>
        <v>0</v>
      </c>
      <c r="BI204" s="205">
        <f>IF(N204="nulová",J204,0)</f>
        <v>0</v>
      </c>
      <c r="BJ204" s="18" t="s">
        <v>80</v>
      </c>
      <c r="BK204" s="205">
        <f>ROUND(I204*H204,2)</f>
        <v>0</v>
      </c>
      <c r="BL204" s="18" t="s">
        <v>212</v>
      </c>
      <c r="BM204" s="204" t="s">
        <v>1509</v>
      </c>
    </row>
    <row r="205" spans="1:65" s="2" customFormat="1" ht="29.25">
      <c r="A205" s="35"/>
      <c r="B205" s="36"/>
      <c r="C205" s="37"/>
      <c r="D205" s="208" t="s">
        <v>1104</v>
      </c>
      <c r="E205" s="37"/>
      <c r="F205" s="221" t="s">
        <v>7999</v>
      </c>
      <c r="G205" s="37"/>
      <c r="H205" s="37"/>
      <c r="I205" s="116"/>
      <c r="J205" s="37"/>
      <c r="K205" s="37"/>
      <c r="L205" s="40"/>
      <c r="M205" s="222"/>
      <c r="N205" s="223"/>
      <c r="O205" s="65"/>
      <c r="P205" s="65"/>
      <c r="Q205" s="65"/>
      <c r="R205" s="65"/>
      <c r="S205" s="65"/>
      <c r="T205" s="66"/>
      <c r="U205" s="35"/>
      <c r="V205" s="35"/>
      <c r="W205" s="35"/>
      <c r="X205" s="35"/>
      <c r="Y205" s="35"/>
      <c r="Z205" s="35"/>
      <c r="AA205" s="35"/>
      <c r="AB205" s="35"/>
      <c r="AC205" s="35"/>
      <c r="AD205" s="35"/>
      <c r="AE205" s="35"/>
      <c r="AT205" s="18" t="s">
        <v>1104</v>
      </c>
      <c r="AU205" s="18" t="s">
        <v>217</v>
      </c>
    </row>
    <row r="206" spans="1:65" s="2" customFormat="1" ht="16.5" customHeight="1">
      <c r="A206" s="35"/>
      <c r="B206" s="36"/>
      <c r="C206" s="193" t="s">
        <v>72</v>
      </c>
      <c r="D206" s="193" t="s">
        <v>208</v>
      </c>
      <c r="E206" s="194" t="s">
        <v>8014</v>
      </c>
      <c r="F206" s="195" t="s">
        <v>8015</v>
      </c>
      <c r="G206" s="196" t="s">
        <v>211</v>
      </c>
      <c r="H206" s="197">
        <v>1</v>
      </c>
      <c r="I206" s="198"/>
      <c r="J206" s="199">
        <f>ROUND(I206*H206,2)</f>
        <v>0</v>
      </c>
      <c r="K206" s="195" t="s">
        <v>19</v>
      </c>
      <c r="L206" s="40"/>
      <c r="M206" s="200" t="s">
        <v>19</v>
      </c>
      <c r="N206" s="201" t="s">
        <v>43</v>
      </c>
      <c r="O206" s="65"/>
      <c r="P206" s="202">
        <f>O206*H206</f>
        <v>0</v>
      </c>
      <c r="Q206" s="202">
        <v>0</v>
      </c>
      <c r="R206" s="202">
        <f>Q206*H206</f>
        <v>0</v>
      </c>
      <c r="S206" s="202">
        <v>0</v>
      </c>
      <c r="T206" s="203">
        <f>S206*H206</f>
        <v>0</v>
      </c>
      <c r="U206" s="35"/>
      <c r="V206" s="35"/>
      <c r="W206" s="35"/>
      <c r="X206" s="35"/>
      <c r="Y206" s="35"/>
      <c r="Z206" s="35"/>
      <c r="AA206" s="35"/>
      <c r="AB206" s="35"/>
      <c r="AC206" s="35"/>
      <c r="AD206" s="35"/>
      <c r="AE206" s="35"/>
      <c r="AR206" s="204" t="s">
        <v>212</v>
      </c>
      <c r="AT206" s="204" t="s">
        <v>208</v>
      </c>
      <c r="AU206" s="204" t="s">
        <v>217</v>
      </c>
      <c r="AY206" s="18" t="s">
        <v>206</v>
      </c>
      <c r="BE206" s="205">
        <f>IF(N206="základní",J206,0)</f>
        <v>0</v>
      </c>
      <c r="BF206" s="205">
        <f>IF(N206="snížená",J206,0)</f>
        <v>0</v>
      </c>
      <c r="BG206" s="205">
        <f>IF(N206="zákl. přenesená",J206,0)</f>
        <v>0</v>
      </c>
      <c r="BH206" s="205">
        <f>IF(N206="sníž. přenesená",J206,0)</f>
        <v>0</v>
      </c>
      <c r="BI206" s="205">
        <f>IF(N206="nulová",J206,0)</f>
        <v>0</v>
      </c>
      <c r="BJ206" s="18" t="s">
        <v>80</v>
      </c>
      <c r="BK206" s="205">
        <f>ROUND(I206*H206,2)</f>
        <v>0</v>
      </c>
      <c r="BL206" s="18" t="s">
        <v>212</v>
      </c>
      <c r="BM206" s="204" t="s">
        <v>1514</v>
      </c>
    </row>
    <row r="207" spans="1:65" s="2" customFormat="1" ht="29.25">
      <c r="A207" s="35"/>
      <c r="B207" s="36"/>
      <c r="C207" s="37"/>
      <c r="D207" s="208" t="s">
        <v>1104</v>
      </c>
      <c r="E207" s="37"/>
      <c r="F207" s="221" t="s">
        <v>8016</v>
      </c>
      <c r="G207" s="37"/>
      <c r="H207" s="37"/>
      <c r="I207" s="116"/>
      <c r="J207" s="37"/>
      <c r="K207" s="37"/>
      <c r="L207" s="40"/>
      <c r="M207" s="222"/>
      <c r="N207" s="223"/>
      <c r="O207" s="65"/>
      <c r="P207" s="65"/>
      <c r="Q207" s="65"/>
      <c r="R207" s="65"/>
      <c r="S207" s="65"/>
      <c r="T207" s="66"/>
      <c r="U207" s="35"/>
      <c r="V207" s="35"/>
      <c r="W207" s="35"/>
      <c r="X207" s="35"/>
      <c r="Y207" s="35"/>
      <c r="Z207" s="35"/>
      <c r="AA207" s="35"/>
      <c r="AB207" s="35"/>
      <c r="AC207" s="35"/>
      <c r="AD207" s="35"/>
      <c r="AE207" s="35"/>
      <c r="AT207" s="18" t="s">
        <v>1104</v>
      </c>
      <c r="AU207" s="18" t="s">
        <v>217</v>
      </c>
    </row>
    <row r="208" spans="1:65" s="2" customFormat="1" ht="16.5" customHeight="1">
      <c r="A208" s="35"/>
      <c r="B208" s="36"/>
      <c r="C208" s="193" t="s">
        <v>72</v>
      </c>
      <c r="D208" s="193" t="s">
        <v>208</v>
      </c>
      <c r="E208" s="194" t="s">
        <v>7985</v>
      </c>
      <c r="F208" s="195" t="s">
        <v>7986</v>
      </c>
      <c r="G208" s="196" t="s">
        <v>211</v>
      </c>
      <c r="H208" s="197">
        <v>1</v>
      </c>
      <c r="I208" s="198"/>
      <c r="J208" s="199">
        <f>ROUND(I208*H208,2)</f>
        <v>0</v>
      </c>
      <c r="K208" s="195" t="s">
        <v>19</v>
      </c>
      <c r="L208" s="40"/>
      <c r="M208" s="200" t="s">
        <v>19</v>
      </c>
      <c r="N208" s="201" t="s">
        <v>43</v>
      </c>
      <c r="O208" s="65"/>
      <c r="P208" s="202">
        <f>O208*H208</f>
        <v>0</v>
      </c>
      <c r="Q208" s="202">
        <v>0</v>
      </c>
      <c r="R208" s="202">
        <f>Q208*H208</f>
        <v>0</v>
      </c>
      <c r="S208" s="202">
        <v>0</v>
      </c>
      <c r="T208" s="203">
        <f>S208*H208</f>
        <v>0</v>
      </c>
      <c r="U208" s="35"/>
      <c r="V208" s="35"/>
      <c r="W208" s="35"/>
      <c r="X208" s="35"/>
      <c r="Y208" s="35"/>
      <c r="Z208" s="35"/>
      <c r="AA208" s="35"/>
      <c r="AB208" s="35"/>
      <c r="AC208" s="35"/>
      <c r="AD208" s="35"/>
      <c r="AE208" s="35"/>
      <c r="AR208" s="204" t="s">
        <v>212</v>
      </c>
      <c r="AT208" s="204" t="s">
        <v>208</v>
      </c>
      <c r="AU208" s="204" t="s">
        <v>217</v>
      </c>
      <c r="AY208" s="18" t="s">
        <v>206</v>
      </c>
      <c r="BE208" s="205">
        <f>IF(N208="základní",J208,0)</f>
        <v>0</v>
      </c>
      <c r="BF208" s="205">
        <f>IF(N208="snížená",J208,0)</f>
        <v>0</v>
      </c>
      <c r="BG208" s="205">
        <f>IF(N208="zákl. přenesená",J208,0)</f>
        <v>0</v>
      </c>
      <c r="BH208" s="205">
        <f>IF(N208="sníž. přenesená",J208,0)</f>
        <v>0</v>
      </c>
      <c r="BI208" s="205">
        <f>IF(N208="nulová",J208,0)</f>
        <v>0</v>
      </c>
      <c r="BJ208" s="18" t="s">
        <v>80</v>
      </c>
      <c r="BK208" s="205">
        <f>ROUND(I208*H208,2)</f>
        <v>0</v>
      </c>
      <c r="BL208" s="18" t="s">
        <v>212</v>
      </c>
      <c r="BM208" s="204" t="s">
        <v>1517</v>
      </c>
    </row>
    <row r="209" spans="1:65" s="2" customFormat="1" ht="29.25">
      <c r="A209" s="35"/>
      <c r="B209" s="36"/>
      <c r="C209" s="37"/>
      <c r="D209" s="208" t="s">
        <v>1104</v>
      </c>
      <c r="E209" s="37"/>
      <c r="F209" s="221" t="s">
        <v>7987</v>
      </c>
      <c r="G209" s="37"/>
      <c r="H209" s="37"/>
      <c r="I209" s="116"/>
      <c r="J209" s="37"/>
      <c r="K209" s="37"/>
      <c r="L209" s="40"/>
      <c r="M209" s="222"/>
      <c r="N209" s="223"/>
      <c r="O209" s="65"/>
      <c r="P209" s="65"/>
      <c r="Q209" s="65"/>
      <c r="R209" s="65"/>
      <c r="S209" s="65"/>
      <c r="T209" s="66"/>
      <c r="U209" s="35"/>
      <c r="V209" s="35"/>
      <c r="W209" s="35"/>
      <c r="X209" s="35"/>
      <c r="Y209" s="35"/>
      <c r="Z209" s="35"/>
      <c r="AA209" s="35"/>
      <c r="AB209" s="35"/>
      <c r="AC209" s="35"/>
      <c r="AD209" s="35"/>
      <c r="AE209" s="35"/>
      <c r="AT209" s="18" t="s">
        <v>1104</v>
      </c>
      <c r="AU209" s="18" t="s">
        <v>217</v>
      </c>
    </row>
    <row r="210" spans="1:65" s="2" customFormat="1" ht="16.5" customHeight="1">
      <c r="A210" s="35"/>
      <c r="B210" s="36"/>
      <c r="C210" s="193" t="s">
        <v>72</v>
      </c>
      <c r="D210" s="193" t="s">
        <v>208</v>
      </c>
      <c r="E210" s="194" t="s">
        <v>7948</v>
      </c>
      <c r="F210" s="195" t="s">
        <v>7949</v>
      </c>
      <c r="G210" s="196" t="s">
        <v>211</v>
      </c>
      <c r="H210" s="197">
        <v>3</v>
      </c>
      <c r="I210" s="198"/>
      <c r="J210" s="199">
        <f>ROUND(I210*H210,2)</f>
        <v>0</v>
      </c>
      <c r="K210" s="195" t="s">
        <v>19</v>
      </c>
      <c r="L210" s="40"/>
      <c r="M210" s="200" t="s">
        <v>19</v>
      </c>
      <c r="N210" s="201" t="s">
        <v>43</v>
      </c>
      <c r="O210" s="65"/>
      <c r="P210" s="202">
        <f>O210*H210</f>
        <v>0</v>
      </c>
      <c r="Q210" s="202">
        <v>0</v>
      </c>
      <c r="R210" s="202">
        <f>Q210*H210</f>
        <v>0</v>
      </c>
      <c r="S210" s="202">
        <v>0</v>
      </c>
      <c r="T210" s="203">
        <f>S210*H210</f>
        <v>0</v>
      </c>
      <c r="U210" s="35"/>
      <c r="V210" s="35"/>
      <c r="W210" s="35"/>
      <c r="X210" s="35"/>
      <c r="Y210" s="35"/>
      <c r="Z210" s="35"/>
      <c r="AA210" s="35"/>
      <c r="AB210" s="35"/>
      <c r="AC210" s="35"/>
      <c r="AD210" s="35"/>
      <c r="AE210" s="35"/>
      <c r="AR210" s="204" t="s">
        <v>212</v>
      </c>
      <c r="AT210" s="204" t="s">
        <v>208</v>
      </c>
      <c r="AU210" s="204" t="s">
        <v>217</v>
      </c>
      <c r="AY210" s="18" t="s">
        <v>206</v>
      </c>
      <c r="BE210" s="205">
        <f>IF(N210="základní",J210,0)</f>
        <v>0</v>
      </c>
      <c r="BF210" s="205">
        <f>IF(N210="snížená",J210,0)</f>
        <v>0</v>
      </c>
      <c r="BG210" s="205">
        <f>IF(N210="zákl. přenesená",J210,0)</f>
        <v>0</v>
      </c>
      <c r="BH210" s="205">
        <f>IF(N210="sníž. přenesená",J210,0)</f>
        <v>0</v>
      </c>
      <c r="BI210" s="205">
        <f>IF(N210="nulová",J210,0)</f>
        <v>0</v>
      </c>
      <c r="BJ210" s="18" t="s">
        <v>80</v>
      </c>
      <c r="BK210" s="205">
        <f>ROUND(I210*H210,2)</f>
        <v>0</v>
      </c>
      <c r="BL210" s="18" t="s">
        <v>212</v>
      </c>
      <c r="BM210" s="204" t="s">
        <v>853</v>
      </c>
    </row>
    <row r="211" spans="1:65" s="2" customFormat="1" ht="19.5">
      <c r="A211" s="35"/>
      <c r="B211" s="36"/>
      <c r="C211" s="37"/>
      <c r="D211" s="208" t="s">
        <v>1104</v>
      </c>
      <c r="E211" s="37"/>
      <c r="F211" s="221" t="s">
        <v>7950</v>
      </c>
      <c r="G211" s="37"/>
      <c r="H211" s="37"/>
      <c r="I211" s="116"/>
      <c r="J211" s="37"/>
      <c r="K211" s="37"/>
      <c r="L211" s="40"/>
      <c r="M211" s="222"/>
      <c r="N211" s="223"/>
      <c r="O211" s="65"/>
      <c r="P211" s="65"/>
      <c r="Q211" s="65"/>
      <c r="R211" s="65"/>
      <c r="S211" s="65"/>
      <c r="T211" s="66"/>
      <c r="U211" s="35"/>
      <c r="V211" s="35"/>
      <c r="W211" s="35"/>
      <c r="X211" s="35"/>
      <c r="Y211" s="35"/>
      <c r="Z211" s="35"/>
      <c r="AA211" s="35"/>
      <c r="AB211" s="35"/>
      <c r="AC211" s="35"/>
      <c r="AD211" s="35"/>
      <c r="AE211" s="35"/>
      <c r="AT211" s="18" t="s">
        <v>1104</v>
      </c>
      <c r="AU211" s="18" t="s">
        <v>217</v>
      </c>
    </row>
    <row r="212" spans="1:65" s="2" customFormat="1" ht="44.25" customHeight="1">
      <c r="A212" s="35"/>
      <c r="B212" s="36"/>
      <c r="C212" s="193" t="s">
        <v>72</v>
      </c>
      <c r="D212" s="193" t="s">
        <v>208</v>
      </c>
      <c r="E212" s="194" t="s">
        <v>7994</v>
      </c>
      <c r="F212" s="195" t="s">
        <v>7995</v>
      </c>
      <c r="G212" s="196" t="s">
        <v>211</v>
      </c>
      <c r="H212" s="197">
        <v>1</v>
      </c>
      <c r="I212" s="198"/>
      <c r="J212" s="199">
        <f>ROUND(I212*H212,2)</f>
        <v>0</v>
      </c>
      <c r="K212" s="195" t="s">
        <v>19</v>
      </c>
      <c r="L212" s="40"/>
      <c r="M212" s="200" t="s">
        <v>19</v>
      </c>
      <c r="N212" s="201" t="s">
        <v>43</v>
      </c>
      <c r="O212" s="65"/>
      <c r="P212" s="202">
        <f>O212*H212</f>
        <v>0</v>
      </c>
      <c r="Q212" s="202">
        <v>0</v>
      </c>
      <c r="R212" s="202">
        <f>Q212*H212</f>
        <v>0</v>
      </c>
      <c r="S212" s="202">
        <v>0</v>
      </c>
      <c r="T212" s="203">
        <f>S212*H212</f>
        <v>0</v>
      </c>
      <c r="U212" s="35"/>
      <c r="V212" s="35"/>
      <c r="W212" s="35"/>
      <c r="X212" s="35"/>
      <c r="Y212" s="35"/>
      <c r="Z212" s="35"/>
      <c r="AA212" s="35"/>
      <c r="AB212" s="35"/>
      <c r="AC212" s="35"/>
      <c r="AD212" s="35"/>
      <c r="AE212" s="35"/>
      <c r="AR212" s="204" t="s">
        <v>212</v>
      </c>
      <c r="AT212" s="204" t="s">
        <v>208</v>
      </c>
      <c r="AU212" s="204" t="s">
        <v>217</v>
      </c>
      <c r="AY212" s="18" t="s">
        <v>206</v>
      </c>
      <c r="BE212" s="205">
        <f>IF(N212="základní",J212,0)</f>
        <v>0</v>
      </c>
      <c r="BF212" s="205">
        <f>IF(N212="snížená",J212,0)</f>
        <v>0</v>
      </c>
      <c r="BG212" s="205">
        <f>IF(N212="zákl. přenesená",J212,0)</f>
        <v>0</v>
      </c>
      <c r="BH212" s="205">
        <f>IF(N212="sníž. přenesená",J212,0)</f>
        <v>0</v>
      </c>
      <c r="BI212" s="205">
        <f>IF(N212="nulová",J212,0)</f>
        <v>0</v>
      </c>
      <c r="BJ212" s="18" t="s">
        <v>80</v>
      </c>
      <c r="BK212" s="205">
        <f>ROUND(I212*H212,2)</f>
        <v>0</v>
      </c>
      <c r="BL212" s="18" t="s">
        <v>212</v>
      </c>
      <c r="BM212" s="204" t="s">
        <v>859</v>
      </c>
    </row>
    <row r="213" spans="1:65" s="12" customFormat="1" ht="20.85" customHeight="1">
      <c r="B213" s="177"/>
      <c r="C213" s="178"/>
      <c r="D213" s="179" t="s">
        <v>71</v>
      </c>
      <c r="E213" s="191" t="s">
        <v>7258</v>
      </c>
      <c r="F213" s="191" t="s">
        <v>8017</v>
      </c>
      <c r="G213" s="178"/>
      <c r="H213" s="178"/>
      <c r="I213" s="181"/>
      <c r="J213" s="192">
        <f>BK213</f>
        <v>0</v>
      </c>
      <c r="K213" s="178"/>
      <c r="L213" s="183"/>
      <c r="M213" s="184"/>
      <c r="N213" s="185"/>
      <c r="O213" s="185"/>
      <c r="P213" s="186">
        <f>SUM(P214:P226)</f>
        <v>0</v>
      </c>
      <c r="Q213" s="185"/>
      <c r="R213" s="186">
        <f>SUM(R214:R226)</f>
        <v>0</v>
      </c>
      <c r="S213" s="185"/>
      <c r="T213" s="187">
        <f>SUM(T214:T226)</f>
        <v>0</v>
      </c>
      <c r="AR213" s="188" t="s">
        <v>80</v>
      </c>
      <c r="AT213" s="189" t="s">
        <v>71</v>
      </c>
      <c r="AU213" s="189" t="s">
        <v>82</v>
      </c>
      <c r="AY213" s="188" t="s">
        <v>206</v>
      </c>
      <c r="BK213" s="190">
        <f>SUM(BK214:BK226)</f>
        <v>0</v>
      </c>
    </row>
    <row r="214" spans="1:65" s="2" customFormat="1" ht="16.5" customHeight="1">
      <c r="A214" s="35"/>
      <c r="B214" s="36"/>
      <c r="C214" s="193" t="s">
        <v>72</v>
      </c>
      <c r="D214" s="193" t="s">
        <v>208</v>
      </c>
      <c r="E214" s="194" t="s">
        <v>8018</v>
      </c>
      <c r="F214" s="195" t="s">
        <v>8019</v>
      </c>
      <c r="G214" s="196" t="s">
        <v>211</v>
      </c>
      <c r="H214" s="197">
        <v>1</v>
      </c>
      <c r="I214" s="198"/>
      <c r="J214" s="199">
        <f>ROUND(I214*H214,2)</f>
        <v>0</v>
      </c>
      <c r="K214" s="195" t="s">
        <v>19</v>
      </c>
      <c r="L214" s="40"/>
      <c r="M214" s="200" t="s">
        <v>19</v>
      </c>
      <c r="N214" s="201" t="s">
        <v>43</v>
      </c>
      <c r="O214" s="65"/>
      <c r="P214" s="202">
        <f>O214*H214</f>
        <v>0</v>
      </c>
      <c r="Q214" s="202">
        <v>0</v>
      </c>
      <c r="R214" s="202">
        <f>Q214*H214</f>
        <v>0</v>
      </c>
      <c r="S214" s="202">
        <v>0</v>
      </c>
      <c r="T214" s="203">
        <f>S214*H214</f>
        <v>0</v>
      </c>
      <c r="U214" s="35"/>
      <c r="V214" s="35"/>
      <c r="W214" s="35"/>
      <c r="X214" s="35"/>
      <c r="Y214" s="35"/>
      <c r="Z214" s="35"/>
      <c r="AA214" s="35"/>
      <c r="AB214" s="35"/>
      <c r="AC214" s="35"/>
      <c r="AD214" s="35"/>
      <c r="AE214" s="35"/>
      <c r="AR214" s="204" t="s">
        <v>212</v>
      </c>
      <c r="AT214" s="204" t="s">
        <v>208</v>
      </c>
      <c r="AU214" s="204" t="s">
        <v>217</v>
      </c>
      <c r="AY214" s="18" t="s">
        <v>206</v>
      </c>
      <c r="BE214" s="205">
        <f>IF(N214="základní",J214,0)</f>
        <v>0</v>
      </c>
      <c r="BF214" s="205">
        <f>IF(N214="snížená",J214,0)</f>
        <v>0</v>
      </c>
      <c r="BG214" s="205">
        <f>IF(N214="zákl. přenesená",J214,0)</f>
        <v>0</v>
      </c>
      <c r="BH214" s="205">
        <f>IF(N214="sníž. přenesená",J214,0)</f>
        <v>0</v>
      </c>
      <c r="BI214" s="205">
        <f>IF(N214="nulová",J214,0)</f>
        <v>0</v>
      </c>
      <c r="BJ214" s="18" t="s">
        <v>80</v>
      </c>
      <c r="BK214" s="205">
        <f>ROUND(I214*H214,2)</f>
        <v>0</v>
      </c>
      <c r="BL214" s="18" t="s">
        <v>212</v>
      </c>
      <c r="BM214" s="204" t="s">
        <v>866</v>
      </c>
    </row>
    <row r="215" spans="1:65" s="2" customFormat="1" ht="19.5">
      <c r="A215" s="35"/>
      <c r="B215" s="36"/>
      <c r="C215" s="37"/>
      <c r="D215" s="208" t="s">
        <v>1104</v>
      </c>
      <c r="E215" s="37"/>
      <c r="F215" s="221" t="s">
        <v>8020</v>
      </c>
      <c r="G215" s="37"/>
      <c r="H215" s="37"/>
      <c r="I215" s="116"/>
      <c r="J215" s="37"/>
      <c r="K215" s="37"/>
      <c r="L215" s="40"/>
      <c r="M215" s="222"/>
      <c r="N215" s="223"/>
      <c r="O215" s="65"/>
      <c r="P215" s="65"/>
      <c r="Q215" s="65"/>
      <c r="R215" s="65"/>
      <c r="S215" s="65"/>
      <c r="T215" s="66"/>
      <c r="U215" s="35"/>
      <c r="V215" s="35"/>
      <c r="W215" s="35"/>
      <c r="X215" s="35"/>
      <c r="Y215" s="35"/>
      <c r="Z215" s="35"/>
      <c r="AA215" s="35"/>
      <c r="AB215" s="35"/>
      <c r="AC215" s="35"/>
      <c r="AD215" s="35"/>
      <c r="AE215" s="35"/>
      <c r="AT215" s="18" t="s">
        <v>1104</v>
      </c>
      <c r="AU215" s="18" t="s">
        <v>217</v>
      </c>
    </row>
    <row r="216" spans="1:65" s="2" customFormat="1" ht="16.5" customHeight="1">
      <c r="A216" s="35"/>
      <c r="B216" s="36"/>
      <c r="C216" s="193" t="s">
        <v>72</v>
      </c>
      <c r="D216" s="193" t="s">
        <v>208</v>
      </c>
      <c r="E216" s="194" t="s">
        <v>8018</v>
      </c>
      <c r="F216" s="195" t="s">
        <v>8019</v>
      </c>
      <c r="G216" s="196" t="s">
        <v>211</v>
      </c>
      <c r="H216" s="197">
        <v>1</v>
      </c>
      <c r="I216" s="198"/>
      <c r="J216" s="199">
        <f>ROUND(I216*H216,2)</f>
        <v>0</v>
      </c>
      <c r="K216" s="195" t="s">
        <v>19</v>
      </c>
      <c r="L216" s="40"/>
      <c r="M216" s="200" t="s">
        <v>19</v>
      </c>
      <c r="N216" s="201" t="s">
        <v>43</v>
      </c>
      <c r="O216" s="65"/>
      <c r="P216" s="202">
        <f>O216*H216</f>
        <v>0</v>
      </c>
      <c r="Q216" s="202">
        <v>0</v>
      </c>
      <c r="R216" s="202">
        <f>Q216*H216</f>
        <v>0</v>
      </c>
      <c r="S216" s="202">
        <v>0</v>
      </c>
      <c r="T216" s="203">
        <f>S216*H216</f>
        <v>0</v>
      </c>
      <c r="U216" s="35"/>
      <c r="V216" s="35"/>
      <c r="W216" s="35"/>
      <c r="X216" s="35"/>
      <c r="Y216" s="35"/>
      <c r="Z216" s="35"/>
      <c r="AA216" s="35"/>
      <c r="AB216" s="35"/>
      <c r="AC216" s="35"/>
      <c r="AD216" s="35"/>
      <c r="AE216" s="35"/>
      <c r="AR216" s="204" t="s">
        <v>212</v>
      </c>
      <c r="AT216" s="204" t="s">
        <v>208</v>
      </c>
      <c r="AU216" s="204" t="s">
        <v>217</v>
      </c>
      <c r="AY216" s="18" t="s">
        <v>206</v>
      </c>
      <c r="BE216" s="205">
        <f>IF(N216="základní",J216,0)</f>
        <v>0</v>
      </c>
      <c r="BF216" s="205">
        <f>IF(N216="snížená",J216,0)</f>
        <v>0</v>
      </c>
      <c r="BG216" s="205">
        <f>IF(N216="zákl. přenesená",J216,0)</f>
        <v>0</v>
      </c>
      <c r="BH216" s="205">
        <f>IF(N216="sníž. přenesená",J216,0)</f>
        <v>0</v>
      </c>
      <c r="BI216" s="205">
        <f>IF(N216="nulová",J216,0)</f>
        <v>0</v>
      </c>
      <c r="BJ216" s="18" t="s">
        <v>80</v>
      </c>
      <c r="BK216" s="205">
        <f>ROUND(I216*H216,2)</f>
        <v>0</v>
      </c>
      <c r="BL216" s="18" t="s">
        <v>212</v>
      </c>
      <c r="BM216" s="204" t="s">
        <v>872</v>
      </c>
    </row>
    <row r="217" spans="1:65" s="2" customFormat="1" ht="19.5">
      <c r="A217" s="35"/>
      <c r="B217" s="36"/>
      <c r="C217" s="37"/>
      <c r="D217" s="208" t="s">
        <v>1104</v>
      </c>
      <c r="E217" s="37"/>
      <c r="F217" s="221" t="s">
        <v>8020</v>
      </c>
      <c r="G217" s="37"/>
      <c r="H217" s="37"/>
      <c r="I217" s="116"/>
      <c r="J217" s="37"/>
      <c r="K217" s="37"/>
      <c r="L217" s="40"/>
      <c r="M217" s="222"/>
      <c r="N217" s="223"/>
      <c r="O217" s="65"/>
      <c r="P217" s="65"/>
      <c r="Q217" s="65"/>
      <c r="R217" s="65"/>
      <c r="S217" s="65"/>
      <c r="T217" s="66"/>
      <c r="U217" s="35"/>
      <c r="V217" s="35"/>
      <c r="W217" s="35"/>
      <c r="X217" s="35"/>
      <c r="Y217" s="35"/>
      <c r="Z217" s="35"/>
      <c r="AA217" s="35"/>
      <c r="AB217" s="35"/>
      <c r="AC217" s="35"/>
      <c r="AD217" s="35"/>
      <c r="AE217" s="35"/>
      <c r="AT217" s="18" t="s">
        <v>1104</v>
      </c>
      <c r="AU217" s="18" t="s">
        <v>217</v>
      </c>
    </row>
    <row r="218" spans="1:65" s="2" customFormat="1" ht="16.5" customHeight="1">
      <c r="A218" s="35"/>
      <c r="B218" s="36"/>
      <c r="C218" s="193" t="s">
        <v>72</v>
      </c>
      <c r="D218" s="193" t="s">
        <v>208</v>
      </c>
      <c r="E218" s="194" t="s">
        <v>8021</v>
      </c>
      <c r="F218" s="195" t="s">
        <v>8022</v>
      </c>
      <c r="G218" s="196" t="s">
        <v>211</v>
      </c>
      <c r="H218" s="197">
        <v>1</v>
      </c>
      <c r="I218" s="198"/>
      <c r="J218" s="199">
        <f>ROUND(I218*H218,2)</f>
        <v>0</v>
      </c>
      <c r="K218" s="195" t="s">
        <v>19</v>
      </c>
      <c r="L218" s="40"/>
      <c r="M218" s="200" t="s">
        <v>19</v>
      </c>
      <c r="N218" s="201" t="s">
        <v>43</v>
      </c>
      <c r="O218" s="65"/>
      <c r="P218" s="202">
        <f>O218*H218</f>
        <v>0</v>
      </c>
      <c r="Q218" s="202">
        <v>0</v>
      </c>
      <c r="R218" s="202">
        <f>Q218*H218</f>
        <v>0</v>
      </c>
      <c r="S218" s="202">
        <v>0</v>
      </c>
      <c r="T218" s="203">
        <f>S218*H218</f>
        <v>0</v>
      </c>
      <c r="U218" s="35"/>
      <c r="V218" s="35"/>
      <c r="W218" s="35"/>
      <c r="X218" s="35"/>
      <c r="Y218" s="35"/>
      <c r="Z218" s="35"/>
      <c r="AA218" s="35"/>
      <c r="AB218" s="35"/>
      <c r="AC218" s="35"/>
      <c r="AD218" s="35"/>
      <c r="AE218" s="35"/>
      <c r="AR218" s="204" t="s">
        <v>212</v>
      </c>
      <c r="AT218" s="204" t="s">
        <v>208</v>
      </c>
      <c r="AU218" s="204" t="s">
        <v>217</v>
      </c>
      <c r="AY218" s="18" t="s">
        <v>206</v>
      </c>
      <c r="BE218" s="205">
        <f>IF(N218="základní",J218,0)</f>
        <v>0</v>
      </c>
      <c r="BF218" s="205">
        <f>IF(N218="snížená",J218,0)</f>
        <v>0</v>
      </c>
      <c r="BG218" s="205">
        <f>IF(N218="zákl. přenesená",J218,0)</f>
        <v>0</v>
      </c>
      <c r="BH218" s="205">
        <f>IF(N218="sníž. přenesená",J218,0)</f>
        <v>0</v>
      </c>
      <c r="BI218" s="205">
        <f>IF(N218="nulová",J218,0)</f>
        <v>0</v>
      </c>
      <c r="BJ218" s="18" t="s">
        <v>80</v>
      </c>
      <c r="BK218" s="205">
        <f>ROUND(I218*H218,2)</f>
        <v>0</v>
      </c>
      <c r="BL218" s="18" t="s">
        <v>212</v>
      </c>
      <c r="BM218" s="204" t="s">
        <v>878</v>
      </c>
    </row>
    <row r="219" spans="1:65" s="2" customFormat="1" ht="185.25">
      <c r="A219" s="35"/>
      <c r="B219" s="36"/>
      <c r="C219" s="37"/>
      <c r="D219" s="208" t="s">
        <v>1104</v>
      </c>
      <c r="E219" s="37"/>
      <c r="F219" s="221" t="s">
        <v>8023</v>
      </c>
      <c r="G219" s="37"/>
      <c r="H219" s="37"/>
      <c r="I219" s="116"/>
      <c r="J219" s="37"/>
      <c r="K219" s="37"/>
      <c r="L219" s="40"/>
      <c r="M219" s="222"/>
      <c r="N219" s="223"/>
      <c r="O219" s="65"/>
      <c r="P219" s="65"/>
      <c r="Q219" s="65"/>
      <c r="R219" s="65"/>
      <c r="S219" s="65"/>
      <c r="T219" s="66"/>
      <c r="U219" s="35"/>
      <c r="V219" s="35"/>
      <c r="W219" s="35"/>
      <c r="X219" s="35"/>
      <c r="Y219" s="35"/>
      <c r="Z219" s="35"/>
      <c r="AA219" s="35"/>
      <c r="AB219" s="35"/>
      <c r="AC219" s="35"/>
      <c r="AD219" s="35"/>
      <c r="AE219" s="35"/>
      <c r="AT219" s="18" t="s">
        <v>1104</v>
      </c>
      <c r="AU219" s="18" t="s">
        <v>217</v>
      </c>
    </row>
    <row r="220" spans="1:65" s="2" customFormat="1" ht="16.5" customHeight="1">
      <c r="A220" s="35"/>
      <c r="B220" s="36"/>
      <c r="C220" s="193" t="s">
        <v>72</v>
      </c>
      <c r="D220" s="193" t="s">
        <v>208</v>
      </c>
      <c r="E220" s="194" t="s">
        <v>8024</v>
      </c>
      <c r="F220" s="195" t="s">
        <v>8025</v>
      </c>
      <c r="G220" s="196" t="s">
        <v>211</v>
      </c>
      <c r="H220" s="197">
        <v>1</v>
      </c>
      <c r="I220" s="198"/>
      <c r="J220" s="199">
        <f>ROUND(I220*H220,2)</f>
        <v>0</v>
      </c>
      <c r="K220" s="195" t="s">
        <v>19</v>
      </c>
      <c r="L220" s="40"/>
      <c r="M220" s="200" t="s">
        <v>19</v>
      </c>
      <c r="N220" s="201" t="s">
        <v>43</v>
      </c>
      <c r="O220" s="65"/>
      <c r="P220" s="202">
        <f>O220*H220</f>
        <v>0</v>
      </c>
      <c r="Q220" s="202">
        <v>0</v>
      </c>
      <c r="R220" s="202">
        <f>Q220*H220</f>
        <v>0</v>
      </c>
      <c r="S220" s="202">
        <v>0</v>
      </c>
      <c r="T220" s="203">
        <f>S220*H220</f>
        <v>0</v>
      </c>
      <c r="U220" s="35"/>
      <c r="V220" s="35"/>
      <c r="W220" s="35"/>
      <c r="X220" s="35"/>
      <c r="Y220" s="35"/>
      <c r="Z220" s="35"/>
      <c r="AA220" s="35"/>
      <c r="AB220" s="35"/>
      <c r="AC220" s="35"/>
      <c r="AD220" s="35"/>
      <c r="AE220" s="35"/>
      <c r="AR220" s="204" t="s">
        <v>212</v>
      </c>
      <c r="AT220" s="204" t="s">
        <v>208</v>
      </c>
      <c r="AU220" s="204" t="s">
        <v>217</v>
      </c>
      <c r="AY220" s="18" t="s">
        <v>206</v>
      </c>
      <c r="BE220" s="205">
        <f>IF(N220="základní",J220,0)</f>
        <v>0</v>
      </c>
      <c r="BF220" s="205">
        <f>IF(N220="snížená",J220,0)</f>
        <v>0</v>
      </c>
      <c r="BG220" s="205">
        <f>IF(N220="zákl. přenesená",J220,0)</f>
        <v>0</v>
      </c>
      <c r="BH220" s="205">
        <f>IF(N220="sníž. přenesená",J220,0)</f>
        <v>0</v>
      </c>
      <c r="BI220" s="205">
        <f>IF(N220="nulová",J220,0)</f>
        <v>0</v>
      </c>
      <c r="BJ220" s="18" t="s">
        <v>80</v>
      </c>
      <c r="BK220" s="205">
        <f>ROUND(I220*H220,2)</f>
        <v>0</v>
      </c>
      <c r="BL220" s="18" t="s">
        <v>212</v>
      </c>
      <c r="BM220" s="204" t="s">
        <v>884</v>
      </c>
    </row>
    <row r="221" spans="1:65" s="2" customFormat="1" ht="29.25">
      <c r="A221" s="35"/>
      <c r="B221" s="36"/>
      <c r="C221" s="37"/>
      <c r="D221" s="208" t="s">
        <v>1104</v>
      </c>
      <c r="E221" s="37"/>
      <c r="F221" s="221" t="s">
        <v>8026</v>
      </c>
      <c r="G221" s="37"/>
      <c r="H221" s="37"/>
      <c r="I221" s="116"/>
      <c r="J221" s="37"/>
      <c r="K221" s="37"/>
      <c r="L221" s="40"/>
      <c r="M221" s="222"/>
      <c r="N221" s="223"/>
      <c r="O221" s="65"/>
      <c r="P221" s="65"/>
      <c r="Q221" s="65"/>
      <c r="R221" s="65"/>
      <c r="S221" s="65"/>
      <c r="T221" s="66"/>
      <c r="U221" s="35"/>
      <c r="V221" s="35"/>
      <c r="W221" s="35"/>
      <c r="X221" s="35"/>
      <c r="Y221" s="35"/>
      <c r="Z221" s="35"/>
      <c r="AA221" s="35"/>
      <c r="AB221" s="35"/>
      <c r="AC221" s="35"/>
      <c r="AD221" s="35"/>
      <c r="AE221" s="35"/>
      <c r="AT221" s="18" t="s">
        <v>1104</v>
      </c>
      <c r="AU221" s="18" t="s">
        <v>217</v>
      </c>
    </row>
    <row r="222" spans="1:65" s="2" customFormat="1" ht="16.5" customHeight="1">
      <c r="A222" s="35"/>
      <c r="B222" s="36"/>
      <c r="C222" s="193" t="s">
        <v>72</v>
      </c>
      <c r="D222" s="193" t="s">
        <v>208</v>
      </c>
      <c r="E222" s="194" t="s">
        <v>8027</v>
      </c>
      <c r="F222" s="195" t="s">
        <v>8028</v>
      </c>
      <c r="G222" s="196" t="s">
        <v>211</v>
      </c>
      <c r="H222" s="197">
        <v>1</v>
      </c>
      <c r="I222" s="198"/>
      <c r="J222" s="199">
        <f>ROUND(I222*H222,2)</f>
        <v>0</v>
      </c>
      <c r="K222" s="195" t="s">
        <v>19</v>
      </c>
      <c r="L222" s="40"/>
      <c r="M222" s="200" t="s">
        <v>19</v>
      </c>
      <c r="N222" s="201" t="s">
        <v>43</v>
      </c>
      <c r="O222" s="65"/>
      <c r="P222" s="202">
        <f>O222*H222</f>
        <v>0</v>
      </c>
      <c r="Q222" s="202">
        <v>0</v>
      </c>
      <c r="R222" s="202">
        <f>Q222*H222</f>
        <v>0</v>
      </c>
      <c r="S222" s="202">
        <v>0</v>
      </c>
      <c r="T222" s="203">
        <f>S222*H222</f>
        <v>0</v>
      </c>
      <c r="U222" s="35"/>
      <c r="V222" s="35"/>
      <c r="W222" s="35"/>
      <c r="X222" s="35"/>
      <c r="Y222" s="35"/>
      <c r="Z222" s="35"/>
      <c r="AA222" s="35"/>
      <c r="AB222" s="35"/>
      <c r="AC222" s="35"/>
      <c r="AD222" s="35"/>
      <c r="AE222" s="35"/>
      <c r="AR222" s="204" t="s">
        <v>212</v>
      </c>
      <c r="AT222" s="204" t="s">
        <v>208</v>
      </c>
      <c r="AU222" s="204" t="s">
        <v>217</v>
      </c>
      <c r="AY222" s="18" t="s">
        <v>206</v>
      </c>
      <c r="BE222" s="205">
        <f>IF(N222="základní",J222,0)</f>
        <v>0</v>
      </c>
      <c r="BF222" s="205">
        <f>IF(N222="snížená",J222,0)</f>
        <v>0</v>
      </c>
      <c r="BG222" s="205">
        <f>IF(N222="zákl. přenesená",J222,0)</f>
        <v>0</v>
      </c>
      <c r="BH222" s="205">
        <f>IF(N222="sníž. přenesená",J222,0)</f>
        <v>0</v>
      </c>
      <c r="BI222" s="205">
        <f>IF(N222="nulová",J222,0)</f>
        <v>0</v>
      </c>
      <c r="BJ222" s="18" t="s">
        <v>80</v>
      </c>
      <c r="BK222" s="205">
        <f>ROUND(I222*H222,2)</f>
        <v>0</v>
      </c>
      <c r="BL222" s="18" t="s">
        <v>212</v>
      </c>
      <c r="BM222" s="204" t="s">
        <v>891</v>
      </c>
    </row>
    <row r="223" spans="1:65" s="2" customFormat="1" ht="29.25">
      <c r="A223" s="35"/>
      <c r="B223" s="36"/>
      <c r="C223" s="37"/>
      <c r="D223" s="208" t="s">
        <v>1104</v>
      </c>
      <c r="E223" s="37"/>
      <c r="F223" s="221" t="s">
        <v>8029</v>
      </c>
      <c r="G223" s="37"/>
      <c r="H223" s="37"/>
      <c r="I223" s="116"/>
      <c r="J223" s="37"/>
      <c r="K223" s="37"/>
      <c r="L223" s="40"/>
      <c r="M223" s="222"/>
      <c r="N223" s="223"/>
      <c r="O223" s="65"/>
      <c r="P223" s="65"/>
      <c r="Q223" s="65"/>
      <c r="R223" s="65"/>
      <c r="S223" s="65"/>
      <c r="T223" s="66"/>
      <c r="U223" s="35"/>
      <c r="V223" s="35"/>
      <c r="W223" s="35"/>
      <c r="X223" s="35"/>
      <c r="Y223" s="35"/>
      <c r="Z223" s="35"/>
      <c r="AA223" s="35"/>
      <c r="AB223" s="35"/>
      <c r="AC223" s="35"/>
      <c r="AD223" s="35"/>
      <c r="AE223" s="35"/>
      <c r="AT223" s="18" t="s">
        <v>1104</v>
      </c>
      <c r="AU223" s="18" t="s">
        <v>217</v>
      </c>
    </row>
    <row r="224" spans="1:65" s="2" customFormat="1" ht="21.75" customHeight="1">
      <c r="A224" s="35"/>
      <c r="B224" s="36"/>
      <c r="C224" s="193" t="s">
        <v>72</v>
      </c>
      <c r="D224" s="193" t="s">
        <v>208</v>
      </c>
      <c r="E224" s="194" t="s">
        <v>7940</v>
      </c>
      <c r="F224" s="195" t="s">
        <v>7941</v>
      </c>
      <c r="G224" s="196" t="s">
        <v>211</v>
      </c>
      <c r="H224" s="197">
        <v>1</v>
      </c>
      <c r="I224" s="198"/>
      <c r="J224" s="199">
        <f>ROUND(I224*H224,2)</f>
        <v>0</v>
      </c>
      <c r="K224" s="195" t="s">
        <v>19</v>
      </c>
      <c r="L224" s="40"/>
      <c r="M224" s="200" t="s">
        <v>19</v>
      </c>
      <c r="N224" s="201" t="s">
        <v>43</v>
      </c>
      <c r="O224" s="65"/>
      <c r="P224" s="202">
        <f>O224*H224</f>
        <v>0</v>
      </c>
      <c r="Q224" s="202">
        <v>0</v>
      </c>
      <c r="R224" s="202">
        <f>Q224*H224</f>
        <v>0</v>
      </c>
      <c r="S224" s="202">
        <v>0</v>
      </c>
      <c r="T224" s="203">
        <f>S224*H224</f>
        <v>0</v>
      </c>
      <c r="U224" s="35"/>
      <c r="V224" s="35"/>
      <c r="W224" s="35"/>
      <c r="X224" s="35"/>
      <c r="Y224" s="35"/>
      <c r="Z224" s="35"/>
      <c r="AA224" s="35"/>
      <c r="AB224" s="35"/>
      <c r="AC224" s="35"/>
      <c r="AD224" s="35"/>
      <c r="AE224" s="35"/>
      <c r="AR224" s="204" t="s">
        <v>212</v>
      </c>
      <c r="AT224" s="204" t="s">
        <v>208</v>
      </c>
      <c r="AU224" s="204" t="s">
        <v>217</v>
      </c>
      <c r="AY224" s="18" t="s">
        <v>206</v>
      </c>
      <c r="BE224" s="205">
        <f>IF(N224="základní",J224,0)</f>
        <v>0</v>
      </c>
      <c r="BF224" s="205">
        <f>IF(N224="snížená",J224,0)</f>
        <v>0</v>
      </c>
      <c r="BG224" s="205">
        <f>IF(N224="zákl. přenesená",J224,0)</f>
        <v>0</v>
      </c>
      <c r="BH224" s="205">
        <f>IF(N224="sníž. přenesená",J224,0)</f>
        <v>0</v>
      </c>
      <c r="BI224" s="205">
        <f>IF(N224="nulová",J224,0)</f>
        <v>0</v>
      </c>
      <c r="BJ224" s="18" t="s">
        <v>80</v>
      </c>
      <c r="BK224" s="205">
        <f>ROUND(I224*H224,2)</f>
        <v>0</v>
      </c>
      <c r="BL224" s="18" t="s">
        <v>212</v>
      </c>
      <c r="BM224" s="204" t="s">
        <v>899</v>
      </c>
    </row>
    <row r="225" spans="1:65" s="2" customFormat="1" ht="16.5" customHeight="1">
      <c r="A225" s="35"/>
      <c r="B225" s="36"/>
      <c r="C225" s="193" t="s">
        <v>72</v>
      </c>
      <c r="D225" s="193" t="s">
        <v>208</v>
      </c>
      <c r="E225" s="194" t="s">
        <v>7945</v>
      </c>
      <c r="F225" s="195" t="s">
        <v>7946</v>
      </c>
      <c r="G225" s="196" t="s">
        <v>211</v>
      </c>
      <c r="H225" s="197">
        <v>1</v>
      </c>
      <c r="I225" s="198"/>
      <c r="J225" s="199">
        <f>ROUND(I225*H225,2)</f>
        <v>0</v>
      </c>
      <c r="K225" s="195" t="s">
        <v>19</v>
      </c>
      <c r="L225" s="40"/>
      <c r="M225" s="200" t="s">
        <v>19</v>
      </c>
      <c r="N225" s="201" t="s">
        <v>43</v>
      </c>
      <c r="O225" s="65"/>
      <c r="P225" s="202">
        <f>O225*H225</f>
        <v>0</v>
      </c>
      <c r="Q225" s="202">
        <v>0</v>
      </c>
      <c r="R225" s="202">
        <f>Q225*H225</f>
        <v>0</v>
      </c>
      <c r="S225" s="202">
        <v>0</v>
      </c>
      <c r="T225" s="203">
        <f>S225*H225</f>
        <v>0</v>
      </c>
      <c r="U225" s="35"/>
      <c r="V225" s="35"/>
      <c r="W225" s="35"/>
      <c r="X225" s="35"/>
      <c r="Y225" s="35"/>
      <c r="Z225" s="35"/>
      <c r="AA225" s="35"/>
      <c r="AB225" s="35"/>
      <c r="AC225" s="35"/>
      <c r="AD225" s="35"/>
      <c r="AE225" s="35"/>
      <c r="AR225" s="204" t="s">
        <v>212</v>
      </c>
      <c r="AT225" s="204" t="s">
        <v>208</v>
      </c>
      <c r="AU225" s="204" t="s">
        <v>217</v>
      </c>
      <c r="AY225" s="18" t="s">
        <v>206</v>
      </c>
      <c r="BE225" s="205">
        <f>IF(N225="základní",J225,0)</f>
        <v>0</v>
      </c>
      <c r="BF225" s="205">
        <f>IF(N225="snížená",J225,0)</f>
        <v>0</v>
      </c>
      <c r="BG225" s="205">
        <f>IF(N225="zákl. přenesená",J225,0)</f>
        <v>0</v>
      </c>
      <c r="BH225" s="205">
        <f>IF(N225="sníž. přenesená",J225,0)</f>
        <v>0</v>
      </c>
      <c r="BI225" s="205">
        <f>IF(N225="nulová",J225,0)</f>
        <v>0</v>
      </c>
      <c r="BJ225" s="18" t="s">
        <v>80</v>
      </c>
      <c r="BK225" s="205">
        <f>ROUND(I225*H225,2)</f>
        <v>0</v>
      </c>
      <c r="BL225" s="18" t="s">
        <v>212</v>
      </c>
      <c r="BM225" s="204" t="s">
        <v>1243</v>
      </c>
    </row>
    <row r="226" spans="1:65" s="2" customFormat="1" ht="39">
      <c r="A226" s="35"/>
      <c r="B226" s="36"/>
      <c r="C226" s="37"/>
      <c r="D226" s="208" t="s">
        <v>1104</v>
      </c>
      <c r="E226" s="37"/>
      <c r="F226" s="221" t="s">
        <v>7947</v>
      </c>
      <c r="G226" s="37"/>
      <c r="H226" s="37"/>
      <c r="I226" s="116"/>
      <c r="J226" s="37"/>
      <c r="K226" s="37"/>
      <c r="L226" s="40"/>
      <c r="M226" s="222"/>
      <c r="N226" s="223"/>
      <c r="O226" s="65"/>
      <c r="P226" s="65"/>
      <c r="Q226" s="65"/>
      <c r="R226" s="65"/>
      <c r="S226" s="65"/>
      <c r="T226" s="66"/>
      <c r="U226" s="35"/>
      <c r="V226" s="35"/>
      <c r="W226" s="35"/>
      <c r="X226" s="35"/>
      <c r="Y226" s="35"/>
      <c r="Z226" s="35"/>
      <c r="AA226" s="35"/>
      <c r="AB226" s="35"/>
      <c r="AC226" s="35"/>
      <c r="AD226" s="35"/>
      <c r="AE226" s="35"/>
      <c r="AT226" s="18" t="s">
        <v>1104</v>
      </c>
      <c r="AU226" s="18" t="s">
        <v>217</v>
      </c>
    </row>
    <row r="227" spans="1:65" s="12" customFormat="1" ht="20.85" customHeight="1">
      <c r="B227" s="177"/>
      <c r="C227" s="178"/>
      <c r="D227" s="179" t="s">
        <v>71</v>
      </c>
      <c r="E227" s="191" t="s">
        <v>7268</v>
      </c>
      <c r="F227" s="191" t="s">
        <v>8030</v>
      </c>
      <c r="G227" s="178"/>
      <c r="H227" s="178"/>
      <c r="I227" s="181"/>
      <c r="J227" s="192">
        <f>BK227</f>
        <v>0</v>
      </c>
      <c r="K227" s="178"/>
      <c r="L227" s="183"/>
      <c r="M227" s="184"/>
      <c r="N227" s="185"/>
      <c r="O227" s="185"/>
      <c r="P227" s="186">
        <f>SUM(P228:P244)</f>
        <v>0</v>
      </c>
      <c r="Q227" s="185"/>
      <c r="R227" s="186">
        <f>SUM(R228:R244)</f>
        <v>0</v>
      </c>
      <c r="S227" s="185"/>
      <c r="T227" s="187">
        <f>SUM(T228:T244)</f>
        <v>0</v>
      </c>
      <c r="AR227" s="188" t="s">
        <v>80</v>
      </c>
      <c r="AT227" s="189" t="s">
        <v>71</v>
      </c>
      <c r="AU227" s="189" t="s">
        <v>82</v>
      </c>
      <c r="AY227" s="188" t="s">
        <v>206</v>
      </c>
      <c r="BK227" s="190">
        <f>SUM(BK228:BK244)</f>
        <v>0</v>
      </c>
    </row>
    <row r="228" spans="1:65" s="2" customFormat="1" ht="16.5" customHeight="1">
      <c r="A228" s="35"/>
      <c r="B228" s="36"/>
      <c r="C228" s="193" t="s">
        <v>72</v>
      </c>
      <c r="D228" s="193" t="s">
        <v>208</v>
      </c>
      <c r="E228" s="194" t="s">
        <v>8031</v>
      </c>
      <c r="F228" s="195" t="s">
        <v>8032</v>
      </c>
      <c r="G228" s="196" t="s">
        <v>211</v>
      </c>
      <c r="H228" s="197">
        <v>1</v>
      </c>
      <c r="I228" s="198"/>
      <c r="J228" s="199">
        <f>ROUND(I228*H228,2)</f>
        <v>0</v>
      </c>
      <c r="K228" s="195" t="s">
        <v>19</v>
      </c>
      <c r="L228" s="40"/>
      <c r="M228" s="200" t="s">
        <v>19</v>
      </c>
      <c r="N228" s="201" t="s">
        <v>43</v>
      </c>
      <c r="O228" s="65"/>
      <c r="P228" s="202">
        <f>O228*H228</f>
        <v>0</v>
      </c>
      <c r="Q228" s="202">
        <v>0</v>
      </c>
      <c r="R228" s="202">
        <f>Q228*H228</f>
        <v>0</v>
      </c>
      <c r="S228" s="202">
        <v>0</v>
      </c>
      <c r="T228" s="203">
        <f>S228*H228</f>
        <v>0</v>
      </c>
      <c r="U228" s="35"/>
      <c r="V228" s="35"/>
      <c r="W228" s="35"/>
      <c r="X228" s="35"/>
      <c r="Y228" s="35"/>
      <c r="Z228" s="35"/>
      <c r="AA228" s="35"/>
      <c r="AB228" s="35"/>
      <c r="AC228" s="35"/>
      <c r="AD228" s="35"/>
      <c r="AE228" s="35"/>
      <c r="AR228" s="204" t="s">
        <v>212</v>
      </c>
      <c r="AT228" s="204" t="s">
        <v>208</v>
      </c>
      <c r="AU228" s="204" t="s">
        <v>217</v>
      </c>
      <c r="AY228" s="18" t="s">
        <v>206</v>
      </c>
      <c r="BE228" s="205">
        <f>IF(N228="základní",J228,0)</f>
        <v>0</v>
      </c>
      <c r="BF228" s="205">
        <f>IF(N228="snížená",J228,0)</f>
        <v>0</v>
      </c>
      <c r="BG228" s="205">
        <f>IF(N228="zákl. přenesená",J228,0)</f>
        <v>0</v>
      </c>
      <c r="BH228" s="205">
        <f>IF(N228="sníž. přenesená",J228,0)</f>
        <v>0</v>
      </c>
      <c r="BI228" s="205">
        <f>IF(N228="nulová",J228,0)</f>
        <v>0</v>
      </c>
      <c r="BJ228" s="18" t="s">
        <v>80</v>
      </c>
      <c r="BK228" s="205">
        <f>ROUND(I228*H228,2)</f>
        <v>0</v>
      </c>
      <c r="BL228" s="18" t="s">
        <v>212</v>
      </c>
      <c r="BM228" s="204" t="s">
        <v>304</v>
      </c>
    </row>
    <row r="229" spans="1:65" s="2" customFormat="1" ht="78">
      <c r="A229" s="35"/>
      <c r="B229" s="36"/>
      <c r="C229" s="37"/>
      <c r="D229" s="208" t="s">
        <v>1104</v>
      </c>
      <c r="E229" s="37"/>
      <c r="F229" s="221" t="s">
        <v>8033</v>
      </c>
      <c r="G229" s="37"/>
      <c r="H229" s="37"/>
      <c r="I229" s="116"/>
      <c r="J229" s="37"/>
      <c r="K229" s="37"/>
      <c r="L229" s="40"/>
      <c r="M229" s="222"/>
      <c r="N229" s="223"/>
      <c r="O229" s="65"/>
      <c r="P229" s="65"/>
      <c r="Q229" s="65"/>
      <c r="R229" s="65"/>
      <c r="S229" s="65"/>
      <c r="T229" s="66"/>
      <c r="U229" s="35"/>
      <c r="V229" s="35"/>
      <c r="W229" s="35"/>
      <c r="X229" s="35"/>
      <c r="Y229" s="35"/>
      <c r="Z229" s="35"/>
      <c r="AA229" s="35"/>
      <c r="AB229" s="35"/>
      <c r="AC229" s="35"/>
      <c r="AD229" s="35"/>
      <c r="AE229" s="35"/>
      <c r="AT229" s="18" t="s">
        <v>1104</v>
      </c>
      <c r="AU229" s="18" t="s">
        <v>217</v>
      </c>
    </row>
    <row r="230" spans="1:65" s="2" customFormat="1" ht="16.5" customHeight="1">
      <c r="A230" s="35"/>
      <c r="B230" s="36"/>
      <c r="C230" s="193" t="s">
        <v>72</v>
      </c>
      <c r="D230" s="193" t="s">
        <v>208</v>
      </c>
      <c r="E230" s="194" t="s">
        <v>8034</v>
      </c>
      <c r="F230" s="195" t="s">
        <v>7980</v>
      </c>
      <c r="G230" s="196" t="s">
        <v>211</v>
      </c>
      <c r="H230" s="197">
        <v>1</v>
      </c>
      <c r="I230" s="198"/>
      <c r="J230" s="199">
        <f>ROUND(I230*H230,2)</f>
        <v>0</v>
      </c>
      <c r="K230" s="195" t="s">
        <v>19</v>
      </c>
      <c r="L230" s="40"/>
      <c r="M230" s="200" t="s">
        <v>19</v>
      </c>
      <c r="N230" s="201" t="s">
        <v>43</v>
      </c>
      <c r="O230" s="65"/>
      <c r="P230" s="202">
        <f>O230*H230</f>
        <v>0</v>
      </c>
      <c r="Q230" s="202">
        <v>0</v>
      </c>
      <c r="R230" s="202">
        <f>Q230*H230</f>
        <v>0</v>
      </c>
      <c r="S230" s="202">
        <v>0</v>
      </c>
      <c r="T230" s="203">
        <f>S230*H230</f>
        <v>0</v>
      </c>
      <c r="U230" s="35"/>
      <c r="V230" s="35"/>
      <c r="W230" s="35"/>
      <c r="X230" s="35"/>
      <c r="Y230" s="35"/>
      <c r="Z230" s="35"/>
      <c r="AA230" s="35"/>
      <c r="AB230" s="35"/>
      <c r="AC230" s="35"/>
      <c r="AD230" s="35"/>
      <c r="AE230" s="35"/>
      <c r="AR230" s="204" t="s">
        <v>212</v>
      </c>
      <c r="AT230" s="204" t="s">
        <v>208</v>
      </c>
      <c r="AU230" s="204" t="s">
        <v>217</v>
      </c>
      <c r="AY230" s="18" t="s">
        <v>206</v>
      </c>
      <c r="BE230" s="205">
        <f>IF(N230="základní",J230,0)</f>
        <v>0</v>
      </c>
      <c r="BF230" s="205">
        <f>IF(N230="snížená",J230,0)</f>
        <v>0</v>
      </c>
      <c r="BG230" s="205">
        <f>IF(N230="zákl. přenesená",J230,0)</f>
        <v>0</v>
      </c>
      <c r="BH230" s="205">
        <f>IF(N230="sníž. přenesená",J230,0)</f>
        <v>0</v>
      </c>
      <c r="BI230" s="205">
        <f>IF(N230="nulová",J230,0)</f>
        <v>0</v>
      </c>
      <c r="BJ230" s="18" t="s">
        <v>80</v>
      </c>
      <c r="BK230" s="205">
        <f>ROUND(I230*H230,2)</f>
        <v>0</v>
      </c>
      <c r="BL230" s="18" t="s">
        <v>212</v>
      </c>
      <c r="BM230" s="204" t="s">
        <v>1254</v>
      </c>
    </row>
    <row r="231" spans="1:65" s="2" customFormat="1" ht="29.25">
      <c r="A231" s="35"/>
      <c r="B231" s="36"/>
      <c r="C231" s="37"/>
      <c r="D231" s="208" t="s">
        <v>1104</v>
      </c>
      <c r="E231" s="37"/>
      <c r="F231" s="221" t="s">
        <v>8035</v>
      </c>
      <c r="G231" s="37"/>
      <c r="H231" s="37"/>
      <c r="I231" s="116"/>
      <c r="J231" s="37"/>
      <c r="K231" s="37"/>
      <c r="L231" s="40"/>
      <c r="M231" s="222"/>
      <c r="N231" s="223"/>
      <c r="O231" s="65"/>
      <c r="P231" s="65"/>
      <c r="Q231" s="65"/>
      <c r="R231" s="65"/>
      <c r="S231" s="65"/>
      <c r="T231" s="66"/>
      <c r="U231" s="35"/>
      <c r="V231" s="35"/>
      <c r="W231" s="35"/>
      <c r="X231" s="35"/>
      <c r="Y231" s="35"/>
      <c r="Z231" s="35"/>
      <c r="AA231" s="35"/>
      <c r="AB231" s="35"/>
      <c r="AC231" s="35"/>
      <c r="AD231" s="35"/>
      <c r="AE231" s="35"/>
      <c r="AT231" s="18" t="s">
        <v>1104</v>
      </c>
      <c r="AU231" s="18" t="s">
        <v>217</v>
      </c>
    </row>
    <row r="232" spans="1:65" s="2" customFormat="1" ht="16.5" customHeight="1">
      <c r="A232" s="35"/>
      <c r="B232" s="36"/>
      <c r="C232" s="193" t="s">
        <v>72</v>
      </c>
      <c r="D232" s="193" t="s">
        <v>208</v>
      </c>
      <c r="E232" s="194" t="s">
        <v>8036</v>
      </c>
      <c r="F232" s="195" t="s">
        <v>8037</v>
      </c>
      <c r="G232" s="196" t="s">
        <v>211</v>
      </c>
      <c r="H232" s="197">
        <v>1</v>
      </c>
      <c r="I232" s="198"/>
      <c r="J232" s="199">
        <f>ROUND(I232*H232,2)</f>
        <v>0</v>
      </c>
      <c r="K232" s="195" t="s">
        <v>19</v>
      </c>
      <c r="L232" s="40"/>
      <c r="M232" s="200" t="s">
        <v>19</v>
      </c>
      <c r="N232" s="201" t="s">
        <v>43</v>
      </c>
      <c r="O232" s="65"/>
      <c r="P232" s="202">
        <f>O232*H232</f>
        <v>0</v>
      </c>
      <c r="Q232" s="202">
        <v>0</v>
      </c>
      <c r="R232" s="202">
        <f>Q232*H232</f>
        <v>0</v>
      </c>
      <c r="S232" s="202">
        <v>0</v>
      </c>
      <c r="T232" s="203">
        <f>S232*H232</f>
        <v>0</v>
      </c>
      <c r="U232" s="35"/>
      <c r="V232" s="35"/>
      <c r="W232" s="35"/>
      <c r="X232" s="35"/>
      <c r="Y232" s="35"/>
      <c r="Z232" s="35"/>
      <c r="AA232" s="35"/>
      <c r="AB232" s="35"/>
      <c r="AC232" s="35"/>
      <c r="AD232" s="35"/>
      <c r="AE232" s="35"/>
      <c r="AR232" s="204" t="s">
        <v>212</v>
      </c>
      <c r="AT232" s="204" t="s">
        <v>208</v>
      </c>
      <c r="AU232" s="204" t="s">
        <v>217</v>
      </c>
      <c r="AY232" s="18" t="s">
        <v>206</v>
      </c>
      <c r="BE232" s="205">
        <f>IF(N232="základní",J232,0)</f>
        <v>0</v>
      </c>
      <c r="BF232" s="205">
        <f>IF(N232="snížená",J232,0)</f>
        <v>0</v>
      </c>
      <c r="BG232" s="205">
        <f>IF(N232="zákl. přenesená",J232,0)</f>
        <v>0</v>
      </c>
      <c r="BH232" s="205">
        <f>IF(N232="sníž. přenesená",J232,0)</f>
        <v>0</v>
      </c>
      <c r="BI232" s="205">
        <f>IF(N232="nulová",J232,0)</f>
        <v>0</v>
      </c>
      <c r="BJ232" s="18" t="s">
        <v>80</v>
      </c>
      <c r="BK232" s="205">
        <f>ROUND(I232*H232,2)</f>
        <v>0</v>
      </c>
      <c r="BL232" s="18" t="s">
        <v>212</v>
      </c>
      <c r="BM232" s="204" t="s">
        <v>1260</v>
      </c>
    </row>
    <row r="233" spans="1:65" s="2" customFormat="1" ht="29.25">
      <c r="A233" s="35"/>
      <c r="B233" s="36"/>
      <c r="C233" s="37"/>
      <c r="D233" s="208" t="s">
        <v>1104</v>
      </c>
      <c r="E233" s="37"/>
      <c r="F233" s="221" t="s">
        <v>8038</v>
      </c>
      <c r="G233" s="37"/>
      <c r="H233" s="37"/>
      <c r="I233" s="116"/>
      <c r="J233" s="37"/>
      <c r="K233" s="37"/>
      <c r="L233" s="40"/>
      <c r="M233" s="222"/>
      <c r="N233" s="223"/>
      <c r="O233" s="65"/>
      <c r="P233" s="65"/>
      <c r="Q233" s="65"/>
      <c r="R233" s="65"/>
      <c r="S233" s="65"/>
      <c r="T233" s="66"/>
      <c r="U233" s="35"/>
      <c r="V233" s="35"/>
      <c r="W233" s="35"/>
      <c r="X233" s="35"/>
      <c r="Y233" s="35"/>
      <c r="Z233" s="35"/>
      <c r="AA233" s="35"/>
      <c r="AB233" s="35"/>
      <c r="AC233" s="35"/>
      <c r="AD233" s="35"/>
      <c r="AE233" s="35"/>
      <c r="AT233" s="18" t="s">
        <v>1104</v>
      </c>
      <c r="AU233" s="18" t="s">
        <v>217</v>
      </c>
    </row>
    <row r="234" spans="1:65" s="2" customFormat="1" ht="16.5" customHeight="1">
      <c r="A234" s="35"/>
      <c r="B234" s="36"/>
      <c r="C234" s="193" t="s">
        <v>72</v>
      </c>
      <c r="D234" s="193" t="s">
        <v>208</v>
      </c>
      <c r="E234" s="194" t="s">
        <v>8039</v>
      </c>
      <c r="F234" s="195" t="s">
        <v>8040</v>
      </c>
      <c r="G234" s="196" t="s">
        <v>211</v>
      </c>
      <c r="H234" s="197">
        <v>1</v>
      </c>
      <c r="I234" s="198"/>
      <c r="J234" s="199">
        <f>ROUND(I234*H234,2)</f>
        <v>0</v>
      </c>
      <c r="K234" s="195" t="s">
        <v>19</v>
      </c>
      <c r="L234" s="40"/>
      <c r="M234" s="200" t="s">
        <v>19</v>
      </c>
      <c r="N234" s="201" t="s">
        <v>43</v>
      </c>
      <c r="O234" s="65"/>
      <c r="P234" s="202">
        <f>O234*H234</f>
        <v>0</v>
      </c>
      <c r="Q234" s="202">
        <v>0</v>
      </c>
      <c r="R234" s="202">
        <f>Q234*H234</f>
        <v>0</v>
      </c>
      <c r="S234" s="202">
        <v>0</v>
      </c>
      <c r="T234" s="203">
        <f>S234*H234</f>
        <v>0</v>
      </c>
      <c r="U234" s="35"/>
      <c r="V234" s="35"/>
      <c r="W234" s="35"/>
      <c r="X234" s="35"/>
      <c r="Y234" s="35"/>
      <c r="Z234" s="35"/>
      <c r="AA234" s="35"/>
      <c r="AB234" s="35"/>
      <c r="AC234" s="35"/>
      <c r="AD234" s="35"/>
      <c r="AE234" s="35"/>
      <c r="AR234" s="204" t="s">
        <v>212</v>
      </c>
      <c r="AT234" s="204" t="s">
        <v>208</v>
      </c>
      <c r="AU234" s="204" t="s">
        <v>217</v>
      </c>
      <c r="AY234" s="18" t="s">
        <v>206</v>
      </c>
      <c r="BE234" s="205">
        <f>IF(N234="základní",J234,0)</f>
        <v>0</v>
      </c>
      <c r="BF234" s="205">
        <f>IF(N234="snížená",J234,0)</f>
        <v>0</v>
      </c>
      <c r="BG234" s="205">
        <f>IF(N234="zákl. přenesená",J234,0)</f>
        <v>0</v>
      </c>
      <c r="BH234" s="205">
        <f>IF(N234="sníž. přenesená",J234,0)</f>
        <v>0</v>
      </c>
      <c r="BI234" s="205">
        <f>IF(N234="nulová",J234,0)</f>
        <v>0</v>
      </c>
      <c r="BJ234" s="18" t="s">
        <v>80</v>
      </c>
      <c r="BK234" s="205">
        <f>ROUND(I234*H234,2)</f>
        <v>0</v>
      </c>
      <c r="BL234" s="18" t="s">
        <v>212</v>
      </c>
      <c r="BM234" s="204" t="s">
        <v>1266</v>
      </c>
    </row>
    <row r="235" spans="1:65" s="2" customFormat="1" ht="29.25">
      <c r="A235" s="35"/>
      <c r="B235" s="36"/>
      <c r="C235" s="37"/>
      <c r="D235" s="208" t="s">
        <v>1104</v>
      </c>
      <c r="E235" s="37"/>
      <c r="F235" s="221" t="s">
        <v>8041</v>
      </c>
      <c r="G235" s="37"/>
      <c r="H235" s="37"/>
      <c r="I235" s="116"/>
      <c r="J235" s="37"/>
      <c r="K235" s="37"/>
      <c r="L235" s="40"/>
      <c r="M235" s="222"/>
      <c r="N235" s="223"/>
      <c r="O235" s="65"/>
      <c r="P235" s="65"/>
      <c r="Q235" s="65"/>
      <c r="R235" s="65"/>
      <c r="S235" s="65"/>
      <c r="T235" s="66"/>
      <c r="U235" s="35"/>
      <c r="V235" s="35"/>
      <c r="W235" s="35"/>
      <c r="X235" s="35"/>
      <c r="Y235" s="35"/>
      <c r="Z235" s="35"/>
      <c r="AA235" s="35"/>
      <c r="AB235" s="35"/>
      <c r="AC235" s="35"/>
      <c r="AD235" s="35"/>
      <c r="AE235" s="35"/>
      <c r="AT235" s="18" t="s">
        <v>1104</v>
      </c>
      <c r="AU235" s="18" t="s">
        <v>217</v>
      </c>
    </row>
    <row r="236" spans="1:65" s="2" customFormat="1" ht="16.5" customHeight="1">
      <c r="A236" s="35"/>
      <c r="B236" s="36"/>
      <c r="C236" s="193" t="s">
        <v>72</v>
      </c>
      <c r="D236" s="193" t="s">
        <v>208</v>
      </c>
      <c r="E236" s="194" t="s">
        <v>8042</v>
      </c>
      <c r="F236" s="195" t="s">
        <v>8043</v>
      </c>
      <c r="G236" s="196" t="s">
        <v>211</v>
      </c>
      <c r="H236" s="197">
        <v>1</v>
      </c>
      <c r="I236" s="198"/>
      <c r="J236" s="199">
        <f>ROUND(I236*H236,2)</f>
        <v>0</v>
      </c>
      <c r="K236" s="195" t="s">
        <v>19</v>
      </c>
      <c r="L236" s="40"/>
      <c r="M236" s="200" t="s">
        <v>19</v>
      </c>
      <c r="N236" s="201" t="s">
        <v>43</v>
      </c>
      <c r="O236" s="65"/>
      <c r="P236" s="202">
        <f>O236*H236</f>
        <v>0</v>
      </c>
      <c r="Q236" s="202">
        <v>0</v>
      </c>
      <c r="R236" s="202">
        <f>Q236*H236</f>
        <v>0</v>
      </c>
      <c r="S236" s="202">
        <v>0</v>
      </c>
      <c r="T236" s="203">
        <f>S236*H236</f>
        <v>0</v>
      </c>
      <c r="U236" s="35"/>
      <c r="V236" s="35"/>
      <c r="W236" s="35"/>
      <c r="X236" s="35"/>
      <c r="Y236" s="35"/>
      <c r="Z236" s="35"/>
      <c r="AA236" s="35"/>
      <c r="AB236" s="35"/>
      <c r="AC236" s="35"/>
      <c r="AD236" s="35"/>
      <c r="AE236" s="35"/>
      <c r="AR236" s="204" t="s">
        <v>212</v>
      </c>
      <c r="AT236" s="204" t="s">
        <v>208</v>
      </c>
      <c r="AU236" s="204" t="s">
        <v>217</v>
      </c>
      <c r="AY236" s="18" t="s">
        <v>206</v>
      </c>
      <c r="BE236" s="205">
        <f>IF(N236="základní",J236,0)</f>
        <v>0</v>
      </c>
      <c r="BF236" s="205">
        <f>IF(N236="snížená",J236,0)</f>
        <v>0</v>
      </c>
      <c r="BG236" s="205">
        <f>IF(N236="zákl. přenesená",J236,0)</f>
        <v>0</v>
      </c>
      <c r="BH236" s="205">
        <f>IF(N236="sníž. přenesená",J236,0)</f>
        <v>0</v>
      </c>
      <c r="BI236" s="205">
        <f>IF(N236="nulová",J236,0)</f>
        <v>0</v>
      </c>
      <c r="BJ236" s="18" t="s">
        <v>80</v>
      </c>
      <c r="BK236" s="205">
        <f>ROUND(I236*H236,2)</f>
        <v>0</v>
      </c>
      <c r="BL236" s="18" t="s">
        <v>212</v>
      </c>
      <c r="BM236" s="204" t="s">
        <v>1272</v>
      </c>
    </row>
    <row r="237" spans="1:65" s="2" customFormat="1" ht="39">
      <c r="A237" s="35"/>
      <c r="B237" s="36"/>
      <c r="C237" s="37"/>
      <c r="D237" s="208" t="s">
        <v>1104</v>
      </c>
      <c r="E237" s="37"/>
      <c r="F237" s="221" t="s">
        <v>8044</v>
      </c>
      <c r="G237" s="37"/>
      <c r="H237" s="37"/>
      <c r="I237" s="116"/>
      <c r="J237" s="37"/>
      <c r="K237" s="37"/>
      <c r="L237" s="40"/>
      <c r="M237" s="222"/>
      <c r="N237" s="223"/>
      <c r="O237" s="65"/>
      <c r="P237" s="65"/>
      <c r="Q237" s="65"/>
      <c r="R237" s="65"/>
      <c r="S237" s="65"/>
      <c r="T237" s="66"/>
      <c r="U237" s="35"/>
      <c r="V237" s="35"/>
      <c r="W237" s="35"/>
      <c r="X237" s="35"/>
      <c r="Y237" s="35"/>
      <c r="Z237" s="35"/>
      <c r="AA237" s="35"/>
      <c r="AB237" s="35"/>
      <c r="AC237" s="35"/>
      <c r="AD237" s="35"/>
      <c r="AE237" s="35"/>
      <c r="AT237" s="18" t="s">
        <v>1104</v>
      </c>
      <c r="AU237" s="18" t="s">
        <v>217</v>
      </c>
    </row>
    <row r="238" spans="1:65" s="2" customFormat="1" ht="44.25" customHeight="1">
      <c r="A238" s="35"/>
      <c r="B238" s="36"/>
      <c r="C238" s="193" t="s">
        <v>72</v>
      </c>
      <c r="D238" s="193" t="s">
        <v>208</v>
      </c>
      <c r="E238" s="194" t="s">
        <v>7994</v>
      </c>
      <c r="F238" s="195" t="s">
        <v>7995</v>
      </c>
      <c r="G238" s="196" t="s">
        <v>211</v>
      </c>
      <c r="H238" s="197">
        <v>1</v>
      </c>
      <c r="I238" s="198"/>
      <c r="J238" s="199">
        <f>ROUND(I238*H238,2)</f>
        <v>0</v>
      </c>
      <c r="K238" s="195" t="s">
        <v>19</v>
      </c>
      <c r="L238" s="40"/>
      <c r="M238" s="200" t="s">
        <v>19</v>
      </c>
      <c r="N238" s="201" t="s">
        <v>43</v>
      </c>
      <c r="O238" s="65"/>
      <c r="P238" s="202">
        <f>O238*H238</f>
        <v>0</v>
      </c>
      <c r="Q238" s="202">
        <v>0</v>
      </c>
      <c r="R238" s="202">
        <f>Q238*H238</f>
        <v>0</v>
      </c>
      <c r="S238" s="202">
        <v>0</v>
      </c>
      <c r="T238" s="203">
        <f>S238*H238</f>
        <v>0</v>
      </c>
      <c r="U238" s="35"/>
      <c r="V238" s="35"/>
      <c r="W238" s="35"/>
      <c r="X238" s="35"/>
      <c r="Y238" s="35"/>
      <c r="Z238" s="35"/>
      <c r="AA238" s="35"/>
      <c r="AB238" s="35"/>
      <c r="AC238" s="35"/>
      <c r="AD238" s="35"/>
      <c r="AE238" s="35"/>
      <c r="AR238" s="204" t="s">
        <v>212</v>
      </c>
      <c r="AT238" s="204" t="s">
        <v>208</v>
      </c>
      <c r="AU238" s="204" t="s">
        <v>217</v>
      </c>
      <c r="AY238" s="18" t="s">
        <v>206</v>
      </c>
      <c r="BE238" s="205">
        <f>IF(N238="základní",J238,0)</f>
        <v>0</v>
      </c>
      <c r="BF238" s="205">
        <f>IF(N238="snížená",J238,0)</f>
        <v>0</v>
      </c>
      <c r="BG238" s="205">
        <f>IF(N238="zákl. přenesená",J238,0)</f>
        <v>0</v>
      </c>
      <c r="BH238" s="205">
        <f>IF(N238="sníž. přenesená",J238,0)</f>
        <v>0</v>
      </c>
      <c r="BI238" s="205">
        <f>IF(N238="nulová",J238,0)</f>
        <v>0</v>
      </c>
      <c r="BJ238" s="18" t="s">
        <v>80</v>
      </c>
      <c r="BK238" s="205">
        <f>ROUND(I238*H238,2)</f>
        <v>0</v>
      </c>
      <c r="BL238" s="18" t="s">
        <v>212</v>
      </c>
      <c r="BM238" s="204" t="s">
        <v>1278</v>
      </c>
    </row>
    <row r="239" spans="1:65" s="2" customFormat="1" ht="16.5" customHeight="1">
      <c r="A239" s="35"/>
      <c r="B239" s="36"/>
      <c r="C239" s="193" t="s">
        <v>72</v>
      </c>
      <c r="D239" s="193" t="s">
        <v>208</v>
      </c>
      <c r="E239" s="194" t="s">
        <v>8045</v>
      </c>
      <c r="F239" s="195" t="s">
        <v>8046</v>
      </c>
      <c r="G239" s="196" t="s">
        <v>211</v>
      </c>
      <c r="H239" s="197">
        <v>1</v>
      </c>
      <c r="I239" s="198"/>
      <c r="J239" s="199">
        <f>ROUND(I239*H239,2)</f>
        <v>0</v>
      </c>
      <c r="K239" s="195" t="s">
        <v>19</v>
      </c>
      <c r="L239" s="40"/>
      <c r="M239" s="200" t="s">
        <v>19</v>
      </c>
      <c r="N239" s="201" t="s">
        <v>43</v>
      </c>
      <c r="O239" s="65"/>
      <c r="P239" s="202">
        <f>O239*H239</f>
        <v>0</v>
      </c>
      <c r="Q239" s="202">
        <v>0</v>
      </c>
      <c r="R239" s="202">
        <f>Q239*H239</f>
        <v>0</v>
      </c>
      <c r="S239" s="202">
        <v>0</v>
      </c>
      <c r="T239" s="203">
        <f>S239*H239</f>
        <v>0</v>
      </c>
      <c r="U239" s="35"/>
      <c r="V239" s="35"/>
      <c r="W239" s="35"/>
      <c r="X239" s="35"/>
      <c r="Y239" s="35"/>
      <c r="Z239" s="35"/>
      <c r="AA239" s="35"/>
      <c r="AB239" s="35"/>
      <c r="AC239" s="35"/>
      <c r="AD239" s="35"/>
      <c r="AE239" s="35"/>
      <c r="AR239" s="204" t="s">
        <v>212</v>
      </c>
      <c r="AT239" s="204" t="s">
        <v>208</v>
      </c>
      <c r="AU239" s="204" t="s">
        <v>217</v>
      </c>
      <c r="AY239" s="18" t="s">
        <v>206</v>
      </c>
      <c r="BE239" s="205">
        <f>IF(N239="základní",J239,0)</f>
        <v>0</v>
      </c>
      <c r="BF239" s="205">
        <f>IF(N239="snížená",J239,0)</f>
        <v>0</v>
      </c>
      <c r="BG239" s="205">
        <f>IF(N239="zákl. přenesená",J239,0)</f>
        <v>0</v>
      </c>
      <c r="BH239" s="205">
        <f>IF(N239="sníž. přenesená",J239,0)</f>
        <v>0</v>
      </c>
      <c r="BI239" s="205">
        <f>IF(N239="nulová",J239,0)</f>
        <v>0</v>
      </c>
      <c r="BJ239" s="18" t="s">
        <v>80</v>
      </c>
      <c r="BK239" s="205">
        <f>ROUND(I239*H239,2)</f>
        <v>0</v>
      </c>
      <c r="BL239" s="18" t="s">
        <v>212</v>
      </c>
      <c r="BM239" s="204" t="s">
        <v>1284</v>
      </c>
    </row>
    <row r="240" spans="1:65" s="2" customFormat="1" ht="58.5">
      <c r="A240" s="35"/>
      <c r="B240" s="36"/>
      <c r="C240" s="37"/>
      <c r="D240" s="208" t="s">
        <v>1104</v>
      </c>
      <c r="E240" s="37"/>
      <c r="F240" s="221" t="s">
        <v>8047</v>
      </c>
      <c r="G240" s="37"/>
      <c r="H240" s="37"/>
      <c r="I240" s="116"/>
      <c r="J240" s="37"/>
      <c r="K240" s="37"/>
      <c r="L240" s="40"/>
      <c r="M240" s="222"/>
      <c r="N240" s="223"/>
      <c r="O240" s="65"/>
      <c r="P240" s="65"/>
      <c r="Q240" s="65"/>
      <c r="R240" s="65"/>
      <c r="S240" s="65"/>
      <c r="T240" s="66"/>
      <c r="U240" s="35"/>
      <c r="V240" s="35"/>
      <c r="W240" s="35"/>
      <c r="X240" s="35"/>
      <c r="Y240" s="35"/>
      <c r="Z240" s="35"/>
      <c r="AA240" s="35"/>
      <c r="AB240" s="35"/>
      <c r="AC240" s="35"/>
      <c r="AD240" s="35"/>
      <c r="AE240" s="35"/>
      <c r="AT240" s="18" t="s">
        <v>1104</v>
      </c>
      <c r="AU240" s="18" t="s">
        <v>217</v>
      </c>
    </row>
    <row r="241" spans="1:65" s="2" customFormat="1" ht="16.5" customHeight="1">
      <c r="A241" s="35"/>
      <c r="B241" s="36"/>
      <c r="C241" s="193" t="s">
        <v>72</v>
      </c>
      <c r="D241" s="193" t="s">
        <v>208</v>
      </c>
      <c r="E241" s="194" t="s">
        <v>7985</v>
      </c>
      <c r="F241" s="195" t="s">
        <v>7986</v>
      </c>
      <c r="G241" s="196" t="s">
        <v>211</v>
      </c>
      <c r="H241" s="197">
        <v>1</v>
      </c>
      <c r="I241" s="198"/>
      <c r="J241" s="199">
        <f>ROUND(I241*H241,2)</f>
        <v>0</v>
      </c>
      <c r="K241" s="195" t="s">
        <v>19</v>
      </c>
      <c r="L241" s="40"/>
      <c r="M241" s="200" t="s">
        <v>19</v>
      </c>
      <c r="N241" s="201" t="s">
        <v>43</v>
      </c>
      <c r="O241" s="65"/>
      <c r="P241" s="202">
        <f>O241*H241</f>
        <v>0</v>
      </c>
      <c r="Q241" s="202">
        <v>0</v>
      </c>
      <c r="R241" s="202">
        <f>Q241*H241</f>
        <v>0</v>
      </c>
      <c r="S241" s="202">
        <v>0</v>
      </c>
      <c r="T241" s="203">
        <f>S241*H241</f>
        <v>0</v>
      </c>
      <c r="U241" s="35"/>
      <c r="V241" s="35"/>
      <c r="W241" s="35"/>
      <c r="X241" s="35"/>
      <c r="Y241" s="35"/>
      <c r="Z241" s="35"/>
      <c r="AA241" s="35"/>
      <c r="AB241" s="35"/>
      <c r="AC241" s="35"/>
      <c r="AD241" s="35"/>
      <c r="AE241" s="35"/>
      <c r="AR241" s="204" t="s">
        <v>212</v>
      </c>
      <c r="AT241" s="204" t="s">
        <v>208</v>
      </c>
      <c r="AU241" s="204" t="s">
        <v>217</v>
      </c>
      <c r="AY241" s="18" t="s">
        <v>206</v>
      </c>
      <c r="BE241" s="205">
        <f>IF(N241="základní",J241,0)</f>
        <v>0</v>
      </c>
      <c r="BF241" s="205">
        <f>IF(N241="snížená",J241,0)</f>
        <v>0</v>
      </c>
      <c r="BG241" s="205">
        <f>IF(N241="zákl. přenesená",J241,0)</f>
        <v>0</v>
      </c>
      <c r="BH241" s="205">
        <f>IF(N241="sníž. přenesená",J241,0)</f>
        <v>0</v>
      </c>
      <c r="BI241" s="205">
        <f>IF(N241="nulová",J241,0)</f>
        <v>0</v>
      </c>
      <c r="BJ241" s="18" t="s">
        <v>80</v>
      </c>
      <c r="BK241" s="205">
        <f>ROUND(I241*H241,2)</f>
        <v>0</v>
      </c>
      <c r="BL241" s="18" t="s">
        <v>212</v>
      </c>
      <c r="BM241" s="204" t="s">
        <v>2194</v>
      </c>
    </row>
    <row r="242" spans="1:65" s="2" customFormat="1" ht="29.25">
      <c r="A242" s="35"/>
      <c r="B242" s="36"/>
      <c r="C242" s="37"/>
      <c r="D242" s="208" t="s">
        <v>1104</v>
      </c>
      <c r="E242" s="37"/>
      <c r="F242" s="221" t="s">
        <v>7987</v>
      </c>
      <c r="G242" s="37"/>
      <c r="H242" s="37"/>
      <c r="I242" s="116"/>
      <c r="J242" s="37"/>
      <c r="K242" s="37"/>
      <c r="L242" s="40"/>
      <c r="M242" s="222"/>
      <c r="N242" s="223"/>
      <c r="O242" s="65"/>
      <c r="P242" s="65"/>
      <c r="Q242" s="65"/>
      <c r="R242" s="65"/>
      <c r="S242" s="65"/>
      <c r="T242" s="66"/>
      <c r="U242" s="35"/>
      <c r="V242" s="35"/>
      <c r="W242" s="35"/>
      <c r="X242" s="35"/>
      <c r="Y242" s="35"/>
      <c r="Z242" s="35"/>
      <c r="AA242" s="35"/>
      <c r="AB242" s="35"/>
      <c r="AC242" s="35"/>
      <c r="AD242" s="35"/>
      <c r="AE242" s="35"/>
      <c r="AT242" s="18" t="s">
        <v>1104</v>
      </c>
      <c r="AU242" s="18" t="s">
        <v>217</v>
      </c>
    </row>
    <row r="243" spans="1:65" s="2" customFormat="1" ht="16.5" customHeight="1">
      <c r="A243" s="35"/>
      <c r="B243" s="36"/>
      <c r="C243" s="193" t="s">
        <v>72</v>
      </c>
      <c r="D243" s="193" t="s">
        <v>208</v>
      </c>
      <c r="E243" s="194" t="s">
        <v>7948</v>
      </c>
      <c r="F243" s="195" t="s">
        <v>7949</v>
      </c>
      <c r="G243" s="196" t="s">
        <v>211</v>
      </c>
      <c r="H243" s="197">
        <v>3</v>
      </c>
      <c r="I243" s="198"/>
      <c r="J243" s="199">
        <f>ROUND(I243*H243,2)</f>
        <v>0</v>
      </c>
      <c r="K243" s="195" t="s">
        <v>19</v>
      </c>
      <c r="L243" s="40"/>
      <c r="M243" s="200" t="s">
        <v>19</v>
      </c>
      <c r="N243" s="201" t="s">
        <v>43</v>
      </c>
      <c r="O243" s="65"/>
      <c r="P243" s="202">
        <f>O243*H243</f>
        <v>0</v>
      </c>
      <c r="Q243" s="202">
        <v>0</v>
      </c>
      <c r="R243" s="202">
        <f>Q243*H243</f>
        <v>0</v>
      </c>
      <c r="S243" s="202">
        <v>0</v>
      </c>
      <c r="T243" s="203">
        <f>S243*H243</f>
        <v>0</v>
      </c>
      <c r="U243" s="35"/>
      <c r="V243" s="35"/>
      <c r="W243" s="35"/>
      <c r="X243" s="35"/>
      <c r="Y243" s="35"/>
      <c r="Z243" s="35"/>
      <c r="AA243" s="35"/>
      <c r="AB243" s="35"/>
      <c r="AC243" s="35"/>
      <c r="AD243" s="35"/>
      <c r="AE243" s="35"/>
      <c r="AR243" s="204" t="s">
        <v>212</v>
      </c>
      <c r="AT243" s="204" t="s">
        <v>208</v>
      </c>
      <c r="AU243" s="204" t="s">
        <v>217</v>
      </c>
      <c r="AY243" s="18" t="s">
        <v>206</v>
      </c>
      <c r="BE243" s="205">
        <f>IF(N243="základní",J243,0)</f>
        <v>0</v>
      </c>
      <c r="BF243" s="205">
        <f>IF(N243="snížená",J243,0)</f>
        <v>0</v>
      </c>
      <c r="BG243" s="205">
        <f>IF(N243="zákl. přenesená",J243,0)</f>
        <v>0</v>
      </c>
      <c r="BH243" s="205">
        <f>IF(N243="sníž. přenesená",J243,0)</f>
        <v>0</v>
      </c>
      <c r="BI243" s="205">
        <f>IF(N243="nulová",J243,0)</f>
        <v>0</v>
      </c>
      <c r="BJ243" s="18" t="s">
        <v>80</v>
      </c>
      <c r="BK243" s="205">
        <f>ROUND(I243*H243,2)</f>
        <v>0</v>
      </c>
      <c r="BL243" s="18" t="s">
        <v>212</v>
      </c>
      <c r="BM243" s="204" t="s">
        <v>2202</v>
      </c>
    </row>
    <row r="244" spans="1:65" s="2" customFormat="1" ht="19.5">
      <c r="A244" s="35"/>
      <c r="B244" s="36"/>
      <c r="C244" s="37"/>
      <c r="D244" s="208" t="s">
        <v>1104</v>
      </c>
      <c r="E244" s="37"/>
      <c r="F244" s="221" t="s">
        <v>7950</v>
      </c>
      <c r="G244" s="37"/>
      <c r="H244" s="37"/>
      <c r="I244" s="116"/>
      <c r="J244" s="37"/>
      <c r="K244" s="37"/>
      <c r="L244" s="40"/>
      <c r="M244" s="222"/>
      <c r="N244" s="223"/>
      <c r="O244" s="65"/>
      <c r="P244" s="65"/>
      <c r="Q244" s="65"/>
      <c r="R244" s="65"/>
      <c r="S244" s="65"/>
      <c r="T244" s="66"/>
      <c r="U244" s="35"/>
      <c r="V244" s="35"/>
      <c r="W244" s="35"/>
      <c r="X244" s="35"/>
      <c r="Y244" s="35"/>
      <c r="Z244" s="35"/>
      <c r="AA244" s="35"/>
      <c r="AB244" s="35"/>
      <c r="AC244" s="35"/>
      <c r="AD244" s="35"/>
      <c r="AE244" s="35"/>
      <c r="AT244" s="18" t="s">
        <v>1104</v>
      </c>
      <c r="AU244" s="18" t="s">
        <v>217</v>
      </c>
    </row>
    <row r="245" spans="1:65" s="12" customFormat="1" ht="20.85" customHeight="1">
      <c r="B245" s="177"/>
      <c r="C245" s="178"/>
      <c r="D245" s="179" t="s">
        <v>71</v>
      </c>
      <c r="E245" s="191" t="s">
        <v>1510</v>
      </c>
      <c r="F245" s="191" t="s">
        <v>7977</v>
      </c>
      <c r="G245" s="178"/>
      <c r="H245" s="178"/>
      <c r="I245" s="181"/>
      <c r="J245" s="192">
        <f>BK245</f>
        <v>0</v>
      </c>
      <c r="K245" s="178"/>
      <c r="L245" s="183"/>
      <c r="M245" s="184"/>
      <c r="N245" s="185"/>
      <c r="O245" s="185"/>
      <c r="P245" s="186">
        <f>SUM(P246:P265)</f>
        <v>0</v>
      </c>
      <c r="Q245" s="185"/>
      <c r="R245" s="186">
        <f>SUM(R246:R265)</f>
        <v>0</v>
      </c>
      <c r="S245" s="185"/>
      <c r="T245" s="187">
        <f>SUM(T246:T265)</f>
        <v>0</v>
      </c>
      <c r="AR245" s="188" t="s">
        <v>80</v>
      </c>
      <c r="AT245" s="189" t="s">
        <v>71</v>
      </c>
      <c r="AU245" s="189" t="s">
        <v>82</v>
      </c>
      <c r="AY245" s="188" t="s">
        <v>206</v>
      </c>
      <c r="BK245" s="190">
        <f>SUM(BK246:BK265)</f>
        <v>0</v>
      </c>
    </row>
    <row r="246" spans="1:65" s="2" customFormat="1" ht="16.5" customHeight="1">
      <c r="A246" s="35"/>
      <c r="B246" s="36"/>
      <c r="C246" s="193" t="s">
        <v>72</v>
      </c>
      <c r="D246" s="193" t="s">
        <v>208</v>
      </c>
      <c r="E246" s="194" t="s">
        <v>8048</v>
      </c>
      <c r="F246" s="195" t="s">
        <v>8049</v>
      </c>
      <c r="G246" s="196" t="s">
        <v>211</v>
      </c>
      <c r="H246" s="197">
        <v>1</v>
      </c>
      <c r="I246" s="198"/>
      <c r="J246" s="199">
        <f>ROUND(I246*H246,2)</f>
        <v>0</v>
      </c>
      <c r="K246" s="195" t="s">
        <v>19</v>
      </c>
      <c r="L246" s="40"/>
      <c r="M246" s="200" t="s">
        <v>19</v>
      </c>
      <c r="N246" s="201" t="s">
        <v>43</v>
      </c>
      <c r="O246" s="65"/>
      <c r="P246" s="202">
        <f>O246*H246</f>
        <v>0</v>
      </c>
      <c r="Q246" s="202">
        <v>0</v>
      </c>
      <c r="R246" s="202">
        <f>Q246*H246</f>
        <v>0</v>
      </c>
      <c r="S246" s="202">
        <v>0</v>
      </c>
      <c r="T246" s="203">
        <f>S246*H246</f>
        <v>0</v>
      </c>
      <c r="U246" s="35"/>
      <c r="V246" s="35"/>
      <c r="W246" s="35"/>
      <c r="X246" s="35"/>
      <c r="Y246" s="35"/>
      <c r="Z246" s="35"/>
      <c r="AA246" s="35"/>
      <c r="AB246" s="35"/>
      <c r="AC246" s="35"/>
      <c r="AD246" s="35"/>
      <c r="AE246" s="35"/>
      <c r="AR246" s="204" t="s">
        <v>212</v>
      </c>
      <c r="AT246" s="204" t="s">
        <v>208</v>
      </c>
      <c r="AU246" s="204" t="s">
        <v>217</v>
      </c>
      <c r="AY246" s="18" t="s">
        <v>206</v>
      </c>
      <c r="BE246" s="205">
        <f>IF(N246="základní",J246,0)</f>
        <v>0</v>
      </c>
      <c r="BF246" s="205">
        <f>IF(N246="snížená",J246,0)</f>
        <v>0</v>
      </c>
      <c r="BG246" s="205">
        <f>IF(N246="zákl. přenesená",J246,0)</f>
        <v>0</v>
      </c>
      <c r="BH246" s="205">
        <f>IF(N246="sníž. přenesená",J246,0)</f>
        <v>0</v>
      </c>
      <c r="BI246" s="205">
        <f>IF(N246="nulová",J246,0)</f>
        <v>0</v>
      </c>
      <c r="BJ246" s="18" t="s">
        <v>80</v>
      </c>
      <c r="BK246" s="205">
        <f>ROUND(I246*H246,2)</f>
        <v>0</v>
      </c>
      <c r="BL246" s="18" t="s">
        <v>212</v>
      </c>
      <c r="BM246" s="204" t="s">
        <v>2210</v>
      </c>
    </row>
    <row r="247" spans="1:65" s="2" customFormat="1" ht="331.5">
      <c r="A247" s="35"/>
      <c r="B247" s="36"/>
      <c r="C247" s="37"/>
      <c r="D247" s="208" t="s">
        <v>1104</v>
      </c>
      <c r="E247" s="37"/>
      <c r="F247" s="221" t="s">
        <v>8050</v>
      </c>
      <c r="G247" s="37"/>
      <c r="H247" s="37"/>
      <c r="I247" s="116"/>
      <c r="J247" s="37"/>
      <c r="K247" s="37"/>
      <c r="L247" s="40"/>
      <c r="M247" s="222"/>
      <c r="N247" s="223"/>
      <c r="O247" s="65"/>
      <c r="P247" s="65"/>
      <c r="Q247" s="65"/>
      <c r="R247" s="65"/>
      <c r="S247" s="65"/>
      <c r="T247" s="66"/>
      <c r="U247" s="35"/>
      <c r="V247" s="35"/>
      <c r="W247" s="35"/>
      <c r="X247" s="35"/>
      <c r="Y247" s="35"/>
      <c r="Z247" s="35"/>
      <c r="AA247" s="35"/>
      <c r="AB247" s="35"/>
      <c r="AC247" s="35"/>
      <c r="AD247" s="35"/>
      <c r="AE247" s="35"/>
      <c r="AT247" s="18" t="s">
        <v>1104</v>
      </c>
      <c r="AU247" s="18" t="s">
        <v>217</v>
      </c>
    </row>
    <row r="248" spans="1:65" s="2" customFormat="1" ht="16.5" customHeight="1">
      <c r="A248" s="35"/>
      <c r="B248" s="36"/>
      <c r="C248" s="193" t="s">
        <v>72</v>
      </c>
      <c r="D248" s="193" t="s">
        <v>208</v>
      </c>
      <c r="E248" s="194" t="s">
        <v>8051</v>
      </c>
      <c r="F248" s="195" t="s">
        <v>8052</v>
      </c>
      <c r="G248" s="196" t="s">
        <v>211</v>
      </c>
      <c r="H248" s="197">
        <v>1</v>
      </c>
      <c r="I248" s="198"/>
      <c r="J248" s="199">
        <f>ROUND(I248*H248,2)</f>
        <v>0</v>
      </c>
      <c r="K248" s="195" t="s">
        <v>19</v>
      </c>
      <c r="L248" s="40"/>
      <c r="M248" s="200" t="s">
        <v>19</v>
      </c>
      <c r="N248" s="201" t="s">
        <v>43</v>
      </c>
      <c r="O248" s="65"/>
      <c r="P248" s="202">
        <f>O248*H248</f>
        <v>0</v>
      </c>
      <c r="Q248" s="202">
        <v>0</v>
      </c>
      <c r="R248" s="202">
        <f>Q248*H248</f>
        <v>0</v>
      </c>
      <c r="S248" s="202">
        <v>0</v>
      </c>
      <c r="T248" s="203">
        <f>S248*H248</f>
        <v>0</v>
      </c>
      <c r="U248" s="35"/>
      <c r="V248" s="35"/>
      <c r="W248" s="35"/>
      <c r="X248" s="35"/>
      <c r="Y248" s="35"/>
      <c r="Z248" s="35"/>
      <c r="AA248" s="35"/>
      <c r="AB248" s="35"/>
      <c r="AC248" s="35"/>
      <c r="AD248" s="35"/>
      <c r="AE248" s="35"/>
      <c r="AR248" s="204" t="s">
        <v>212</v>
      </c>
      <c r="AT248" s="204" t="s">
        <v>208</v>
      </c>
      <c r="AU248" s="204" t="s">
        <v>217</v>
      </c>
      <c r="AY248" s="18" t="s">
        <v>206</v>
      </c>
      <c r="BE248" s="205">
        <f>IF(N248="základní",J248,0)</f>
        <v>0</v>
      </c>
      <c r="BF248" s="205">
        <f>IF(N248="snížená",J248,0)</f>
        <v>0</v>
      </c>
      <c r="BG248" s="205">
        <f>IF(N248="zákl. přenesená",J248,0)</f>
        <v>0</v>
      </c>
      <c r="BH248" s="205">
        <f>IF(N248="sníž. přenesená",J248,0)</f>
        <v>0</v>
      </c>
      <c r="BI248" s="205">
        <f>IF(N248="nulová",J248,0)</f>
        <v>0</v>
      </c>
      <c r="BJ248" s="18" t="s">
        <v>80</v>
      </c>
      <c r="BK248" s="205">
        <f>ROUND(I248*H248,2)</f>
        <v>0</v>
      </c>
      <c r="BL248" s="18" t="s">
        <v>212</v>
      </c>
      <c r="BM248" s="204" t="s">
        <v>2219</v>
      </c>
    </row>
    <row r="249" spans="1:65" s="2" customFormat="1" ht="204.75">
      <c r="A249" s="35"/>
      <c r="B249" s="36"/>
      <c r="C249" s="37"/>
      <c r="D249" s="208" t="s">
        <v>1104</v>
      </c>
      <c r="E249" s="37"/>
      <c r="F249" s="221" t="s">
        <v>8053</v>
      </c>
      <c r="G249" s="37"/>
      <c r="H249" s="37"/>
      <c r="I249" s="116"/>
      <c r="J249" s="37"/>
      <c r="K249" s="37"/>
      <c r="L249" s="40"/>
      <c r="M249" s="222"/>
      <c r="N249" s="223"/>
      <c r="O249" s="65"/>
      <c r="P249" s="65"/>
      <c r="Q249" s="65"/>
      <c r="R249" s="65"/>
      <c r="S249" s="65"/>
      <c r="T249" s="66"/>
      <c r="U249" s="35"/>
      <c r="V249" s="35"/>
      <c r="W249" s="35"/>
      <c r="X249" s="35"/>
      <c r="Y249" s="35"/>
      <c r="Z249" s="35"/>
      <c r="AA249" s="35"/>
      <c r="AB249" s="35"/>
      <c r="AC249" s="35"/>
      <c r="AD249" s="35"/>
      <c r="AE249" s="35"/>
      <c r="AT249" s="18" t="s">
        <v>1104</v>
      </c>
      <c r="AU249" s="18" t="s">
        <v>217</v>
      </c>
    </row>
    <row r="250" spans="1:65" s="2" customFormat="1" ht="16.5" customHeight="1">
      <c r="A250" s="35"/>
      <c r="B250" s="36"/>
      <c r="C250" s="193" t="s">
        <v>72</v>
      </c>
      <c r="D250" s="193" t="s">
        <v>208</v>
      </c>
      <c r="E250" s="194" t="s">
        <v>8054</v>
      </c>
      <c r="F250" s="195" t="s">
        <v>8055</v>
      </c>
      <c r="G250" s="196" t="s">
        <v>211</v>
      </c>
      <c r="H250" s="197">
        <v>1</v>
      </c>
      <c r="I250" s="198"/>
      <c r="J250" s="199">
        <f>ROUND(I250*H250,2)</f>
        <v>0</v>
      </c>
      <c r="K250" s="195" t="s">
        <v>19</v>
      </c>
      <c r="L250" s="40"/>
      <c r="M250" s="200" t="s">
        <v>19</v>
      </c>
      <c r="N250" s="201" t="s">
        <v>43</v>
      </c>
      <c r="O250" s="65"/>
      <c r="P250" s="202">
        <f>O250*H250</f>
        <v>0</v>
      </c>
      <c r="Q250" s="202">
        <v>0</v>
      </c>
      <c r="R250" s="202">
        <f>Q250*H250</f>
        <v>0</v>
      </c>
      <c r="S250" s="202">
        <v>0</v>
      </c>
      <c r="T250" s="203">
        <f>S250*H250</f>
        <v>0</v>
      </c>
      <c r="U250" s="35"/>
      <c r="V250" s="35"/>
      <c r="W250" s="35"/>
      <c r="X250" s="35"/>
      <c r="Y250" s="35"/>
      <c r="Z250" s="35"/>
      <c r="AA250" s="35"/>
      <c r="AB250" s="35"/>
      <c r="AC250" s="35"/>
      <c r="AD250" s="35"/>
      <c r="AE250" s="35"/>
      <c r="AR250" s="204" t="s">
        <v>212</v>
      </c>
      <c r="AT250" s="204" t="s">
        <v>208</v>
      </c>
      <c r="AU250" s="204" t="s">
        <v>217</v>
      </c>
      <c r="AY250" s="18" t="s">
        <v>206</v>
      </c>
      <c r="BE250" s="205">
        <f>IF(N250="základní",J250,0)</f>
        <v>0</v>
      </c>
      <c r="BF250" s="205">
        <f>IF(N250="snížená",J250,0)</f>
        <v>0</v>
      </c>
      <c r="BG250" s="205">
        <f>IF(N250="zákl. přenesená",J250,0)</f>
        <v>0</v>
      </c>
      <c r="BH250" s="205">
        <f>IF(N250="sníž. přenesená",J250,0)</f>
        <v>0</v>
      </c>
      <c r="BI250" s="205">
        <f>IF(N250="nulová",J250,0)</f>
        <v>0</v>
      </c>
      <c r="BJ250" s="18" t="s">
        <v>80</v>
      </c>
      <c r="BK250" s="205">
        <f>ROUND(I250*H250,2)</f>
        <v>0</v>
      </c>
      <c r="BL250" s="18" t="s">
        <v>212</v>
      </c>
      <c r="BM250" s="204" t="s">
        <v>2229</v>
      </c>
    </row>
    <row r="251" spans="1:65" s="2" customFormat="1" ht="214.5">
      <c r="A251" s="35"/>
      <c r="B251" s="36"/>
      <c r="C251" s="37"/>
      <c r="D251" s="208" t="s">
        <v>1104</v>
      </c>
      <c r="E251" s="37"/>
      <c r="F251" s="221" t="s">
        <v>8056</v>
      </c>
      <c r="G251" s="37"/>
      <c r="H251" s="37"/>
      <c r="I251" s="116"/>
      <c r="J251" s="37"/>
      <c r="K251" s="37"/>
      <c r="L251" s="40"/>
      <c r="M251" s="222"/>
      <c r="N251" s="223"/>
      <c r="O251" s="65"/>
      <c r="P251" s="65"/>
      <c r="Q251" s="65"/>
      <c r="R251" s="65"/>
      <c r="S251" s="65"/>
      <c r="T251" s="66"/>
      <c r="U251" s="35"/>
      <c r="V251" s="35"/>
      <c r="W251" s="35"/>
      <c r="X251" s="35"/>
      <c r="Y251" s="35"/>
      <c r="Z251" s="35"/>
      <c r="AA251" s="35"/>
      <c r="AB251" s="35"/>
      <c r="AC251" s="35"/>
      <c r="AD251" s="35"/>
      <c r="AE251" s="35"/>
      <c r="AT251" s="18" t="s">
        <v>1104</v>
      </c>
      <c r="AU251" s="18" t="s">
        <v>217</v>
      </c>
    </row>
    <row r="252" spans="1:65" s="2" customFormat="1" ht="16.5" customHeight="1">
      <c r="A252" s="35"/>
      <c r="B252" s="36"/>
      <c r="C252" s="193" t="s">
        <v>72</v>
      </c>
      <c r="D252" s="193" t="s">
        <v>208</v>
      </c>
      <c r="E252" s="194" t="s">
        <v>8057</v>
      </c>
      <c r="F252" s="195" t="s">
        <v>8058</v>
      </c>
      <c r="G252" s="196" t="s">
        <v>211</v>
      </c>
      <c r="H252" s="197">
        <v>1</v>
      </c>
      <c r="I252" s="198"/>
      <c r="J252" s="199">
        <f>ROUND(I252*H252,2)</f>
        <v>0</v>
      </c>
      <c r="K252" s="195" t="s">
        <v>19</v>
      </c>
      <c r="L252" s="40"/>
      <c r="M252" s="200" t="s">
        <v>19</v>
      </c>
      <c r="N252" s="201" t="s">
        <v>43</v>
      </c>
      <c r="O252" s="65"/>
      <c r="P252" s="202">
        <f>O252*H252</f>
        <v>0</v>
      </c>
      <c r="Q252" s="202">
        <v>0</v>
      </c>
      <c r="R252" s="202">
        <f>Q252*H252</f>
        <v>0</v>
      </c>
      <c r="S252" s="202">
        <v>0</v>
      </c>
      <c r="T252" s="203">
        <f>S252*H252</f>
        <v>0</v>
      </c>
      <c r="U252" s="35"/>
      <c r="V252" s="35"/>
      <c r="W252" s="35"/>
      <c r="X252" s="35"/>
      <c r="Y252" s="35"/>
      <c r="Z252" s="35"/>
      <c r="AA252" s="35"/>
      <c r="AB252" s="35"/>
      <c r="AC252" s="35"/>
      <c r="AD252" s="35"/>
      <c r="AE252" s="35"/>
      <c r="AR252" s="204" t="s">
        <v>212</v>
      </c>
      <c r="AT252" s="204" t="s">
        <v>208</v>
      </c>
      <c r="AU252" s="204" t="s">
        <v>217</v>
      </c>
      <c r="AY252" s="18" t="s">
        <v>206</v>
      </c>
      <c r="BE252" s="205">
        <f>IF(N252="základní",J252,0)</f>
        <v>0</v>
      </c>
      <c r="BF252" s="205">
        <f>IF(N252="snížená",J252,0)</f>
        <v>0</v>
      </c>
      <c r="BG252" s="205">
        <f>IF(N252="zákl. přenesená",J252,0)</f>
        <v>0</v>
      </c>
      <c r="BH252" s="205">
        <f>IF(N252="sníž. přenesená",J252,0)</f>
        <v>0</v>
      </c>
      <c r="BI252" s="205">
        <f>IF(N252="nulová",J252,0)</f>
        <v>0</v>
      </c>
      <c r="BJ252" s="18" t="s">
        <v>80</v>
      </c>
      <c r="BK252" s="205">
        <f>ROUND(I252*H252,2)</f>
        <v>0</v>
      </c>
      <c r="BL252" s="18" t="s">
        <v>212</v>
      </c>
      <c r="BM252" s="204" t="s">
        <v>2239</v>
      </c>
    </row>
    <row r="253" spans="1:65" s="2" customFormat="1" ht="263.25">
      <c r="A253" s="35"/>
      <c r="B253" s="36"/>
      <c r="C253" s="37"/>
      <c r="D253" s="208" t="s">
        <v>1104</v>
      </c>
      <c r="E253" s="37"/>
      <c r="F253" s="221" t="s">
        <v>8059</v>
      </c>
      <c r="G253" s="37"/>
      <c r="H253" s="37"/>
      <c r="I253" s="116"/>
      <c r="J253" s="37"/>
      <c r="K253" s="37"/>
      <c r="L253" s="40"/>
      <c r="M253" s="222"/>
      <c r="N253" s="223"/>
      <c r="O253" s="65"/>
      <c r="P253" s="65"/>
      <c r="Q253" s="65"/>
      <c r="R253" s="65"/>
      <c r="S253" s="65"/>
      <c r="T253" s="66"/>
      <c r="U253" s="35"/>
      <c r="V253" s="35"/>
      <c r="W253" s="35"/>
      <c r="X253" s="35"/>
      <c r="Y253" s="35"/>
      <c r="Z253" s="35"/>
      <c r="AA253" s="35"/>
      <c r="AB253" s="35"/>
      <c r="AC253" s="35"/>
      <c r="AD253" s="35"/>
      <c r="AE253" s="35"/>
      <c r="AT253" s="18" t="s">
        <v>1104</v>
      </c>
      <c r="AU253" s="18" t="s">
        <v>217</v>
      </c>
    </row>
    <row r="254" spans="1:65" s="2" customFormat="1" ht="16.5" customHeight="1">
      <c r="A254" s="35"/>
      <c r="B254" s="36"/>
      <c r="C254" s="193" t="s">
        <v>72</v>
      </c>
      <c r="D254" s="193" t="s">
        <v>208</v>
      </c>
      <c r="E254" s="194" t="s">
        <v>8054</v>
      </c>
      <c r="F254" s="195" t="s">
        <v>8055</v>
      </c>
      <c r="G254" s="196" t="s">
        <v>211</v>
      </c>
      <c r="H254" s="197">
        <v>1</v>
      </c>
      <c r="I254" s="198"/>
      <c r="J254" s="199">
        <f>ROUND(I254*H254,2)</f>
        <v>0</v>
      </c>
      <c r="K254" s="195" t="s">
        <v>19</v>
      </c>
      <c r="L254" s="40"/>
      <c r="M254" s="200" t="s">
        <v>19</v>
      </c>
      <c r="N254" s="201" t="s">
        <v>43</v>
      </c>
      <c r="O254" s="65"/>
      <c r="P254" s="202">
        <f>O254*H254</f>
        <v>0</v>
      </c>
      <c r="Q254" s="202">
        <v>0</v>
      </c>
      <c r="R254" s="202">
        <f>Q254*H254</f>
        <v>0</v>
      </c>
      <c r="S254" s="202">
        <v>0</v>
      </c>
      <c r="T254" s="203">
        <f>S254*H254</f>
        <v>0</v>
      </c>
      <c r="U254" s="35"/>
      <c r="V254" s="35"/>
      <c r="W254" s="35"/>
      <c r="X254" s="35"/>
      <c r="Y254" s="35"/>
      <c r="Z254" s="35"/>
      <c r="AA254" s="35"/>
      <c r="AB254" s="35"/>
      <c r="AC254" s="35"/>
      <c r="AD254" s="35"/>
      <c r="AE254" s="35"/>
      <c r="AR254" s="204" t="s">
        <v>212</v>
      </c>
      <c r="AT254" s="204" t="s">
        <v>208</v>
      </c>
      <c r="AU254" s="204" t="s">
        <v>217</v>
      </c>
      <c r="AY254" s="18" t="s">
        <v>206</v>
      </c>
      <c r="BE254" s="205">
        <f>IF(N254="základní",J254,0)</f>
        <v>0</v>
      </c>
      <c r="BF254" s="205">
        <f>IF(N254="snížená",J254,0)</f>
        <v>0</v>
      </c>
      <c r="BG254" s="205">
        <f>IF(N254="zákl. přenesená",J254,0)</f>
        <v>0</v>
      </c>
      <c r="BH254" s="205">
        <f>IF(N254="sníž. přenesená",J254,0)</f>
        <v>0</v>
      </c>
      <c r="BI254" s="205">
        <f>IF(N254="nulová",J254,0)</f>
        <v>0</v>
      </c>
      <c r="BJ254" s="18" t="s">
        <v>80</v>
      </c>
      <c r="BK254" s="205">
        <f>ROUND(I254*H254,2)</f>
        <v>0</v>
      </c>
      <c r="BL254" s="18" t="s">
        <v>212</v>
      </c>
      <c r="BM254" s="204" t="s">
        <v>2250</v>
      </c>
    </row>
    <row r="255" spans="1:65" s="2" customFormat="1" ht="214.5">
      <c r="A255" s="35"/>
      <c r="B255" s="36"/>
      <c r="C255" s="37"/>
      <c r="D255" s="208" t="s">
        <v>1104</v>
      </c>
      <c r="E255" s="37"/>
      <c r="F255" s="221" t="s">
        <v>8056</v>
      </c>
      <c r="G255" s="37"/>
      <c r="H255" s="37"/>
      <c r="I255" s="116"/>
      <c r="J255" s="37"/>
      <c r="K255" s="37"/>
      <c r="L255" s="40"/>
      <c r="M255" s="222"/>
      <c r="N255" s="223"/>
      <c r="O255" s="65"/>
      <c r="P255" s="65"/>
      <c r="Q255" s="65"/>
      <c r="R255" s="65"/>
      <c r="S255" s="65"/>
      <c r="T255" s="66"/>
      <c r="U255" s="35"/>
      <c r="V255" s="35"/>
      <c r="W255" s="35"/>
      <c r="X255" s="35"/>
      <c r="Y255" s="35"/>
      <c r="Z255" s="35"/>
      <c r="AA255" s="35"/>
      <c r="AB255" s="35"/>
      <c r="AC255" s="35"/>
      <c r="AD255" s="35"/>
      <c r="AE255" s="35"/>
      <c r="AT255" s="18" t="s">
        <v>1104</v>
      </c>
      <c r="AU255" s="18" t="s">
        <v>217</v>
      </c>
    </row>
    <row r="256" spans="1:65" s="2" customFormat="1" ht="16.5" customHeight="1">
      <c r="A256" s="35"/>
      <c r="B256" s="36"/>
      <c r="C256" s="193" t="s">
        <v>72</v>
      </c>
      <c r="D256" s="193" t="s">
        <v>208</v>
      </c>
      <c r="E256" s="194" t="s">
        <v>8051</v>
      </c>
      <c r="F256" s="195" t="s">
        <v>8052</v>
      </c>
      <c r="G256" s="196" t="s">
        <v>211</v>
      </c>
      <c r="H256" s="197">
        <v>1</v>
      </c>
      <c r="I256" s="198"/>
      <c r="J256" s="199">
        <f>ROUND(I256*H256,2)</f>
        <v>0</v>
      </c>
      <c r="K256" s="195" t="s">
        <v>19</v>
      </c>
      <c r="L256" s="40"/>
      <c r="M256" s="200" t="s">
        <v>19</v>
      </c>
      <c r="N256" s="201" t="s">
        <v>43</v>
      </c>
      <c r="O256" s="65"/>
      <c r="P256" s="202">
        <f>O256*H256</f>
        <v>0</v>
      </c>
      <c r="Q256" s="202">
        <v>0</v>
      </c>
      <c r="R256" s="202">
        <f>Q256*H256</f>
        <v>0</v>
      </c>
      <c r="S256" s="202">
        <v>0</v>
      </c>
      <c r="T256" s="203">
        <f>S256*H256</f>
        <v>0</v>
      </c>
      <c r="U256" s="35"/>
      <c r="V256" s="35"/>
      <c r="W256" s="35"/>
      <c r="X256" s="35"/>
      <c r="Y256" s="35"/>
      <c r="Z256" s="35"/>
      <c r="AA256" s="35"/>
      <c r="AB256" s="35"/>
      <c r="AC256" s="35"/>
      <c r="AD256" s="35"/>
      <c r="AE256" s="35"/>
      <c r="AR256" s="204" t="s">
        <v>212</v>
      </c>
      <c r="AT256" s="204" t="s">
        <v>208</v>
      </c>
      <c r="AU256" s="204" t="s">
        <v>217</v>
      </c>
      <c r="AY256" s="18" t="s">
        <v>206</v>
      </c>
      <c r="BE256" s="205">
        <f>IF(N256="základní",J256,0)</f>
        <v>0</v>
      </c>
      <c r="BF256" s="205">
        <f>IF(N256="snížená",J256,0)</f>
        <v>0</v>
      </c>
      <c r="BG256" s="205">
        <f>IF(N256="zákl. přenesená",J256,0)</f>
        <v>0</v>
      </c>
      <c r="BH256" s="205">
        <f>IF(N256="sníž. přenesená",J256,0)</f>
        <v>0</v>
      </c>
      <c r="BI256" s="205">
        <f>IF(N256="nulová",J256,0)</f>
        <v>0</v>
      </c>
      <c r="BJ256" s="18" t="s">
        <v>80</v>
      </c>
      <c r="BK256" s="205">
        <f>ROUND(I256*H256,2)</f>
        <v>0</v>
      </c>
      <c r="BL256" s="18" t="s">
        <v>212</v>
      </c>
      <c r="BM256" s="204" t="s">
        <v>2262</v>
      </c>
    </row>
    <row r="257" spans="1:65" s="2" customFormat="1" ht="204.75">
      <c r="A257" s="35"/>
      <c r="B257" s="36"/>
      <c r="C257" s="37"/>
      <c r="D257" s="208" t="s">
        <v>1104</v>
      </c>
      <c r="E257" s="37"/>
      <c r="F257" s="221" t="s">
        <v>8053</v>
      </c>
      <c r="G257" s="37"/>
      <c r="H257" s="37"/>
      <c r="I257" s="116"/>
      <c r="J257" s="37"/>
      <c r="K257" s="37"/>
      <c r="L257" s="40"/>
      <c r="M257" s="222"/>
      <c r="N257" s="223"/>
      <c r="O257" s="65"/>
      <c r="P257" s="65"/>
      <c r="Q257" s="65"/>
      <c r="R257" s="65"/>
      <c r="S257" s="65"/>
      <c r="T257" s="66"/>
      <c r="U257" s="35"/>
      <c r="V257" s="35"/>
      <c r="W257" s="35"/>
      <c r="X257" s="35"/>
      <c r="Y257" s="35"/>
      <c r="Z257" s="35"/>
      <c r="AA257" s="35"/>
      <c r="AB257" s="35"/>
      <c r="AC257" s="35"/>
      <c r="AD257" s="35"/>
      <c r="AE257" s="35"/>
      <c r="AT257" s="18" t="s">
        <v>1104</v>
      </c>
      <c r="AU257" s="18" t="s">
        <v>217</v>
      </c>
    </row>
    <row r="258" spans="1:65" s="2" customFormat="1" ht="16.5" customHeight="1">
      <c r="A258" s="35"/>
      <c r="B258" s="36"/>
      <c r="C258" s="193" t="s">
        <v>72</v>
      </c>
      <c r="D258" s="193" t="s">
        <v>208</v>
      </c>
      <c r="E258" s="194" t="s">
        <v>8060</v>
      </c>
      <c r="F258" s="195" t="s">
        <v>8061</v>
      </c>
      <c r="G258" s="196" t="s">
        <v>211</v>
      </c>
      <c r="H258" s="197">
        <v>1</v>
      </c>
      <c r="I258" s="198"/>
      <c r="J258" s="199">
        <f>ROUND(I258*H258,2)</f>
        <v>0</v>
      </c>
      <c r="K258" s="195" t="s">
        <v>19</v>
      </c>
      <c r="L258" s="40"/>
      <c r="M258" s="200" t="s">
        <v>19</v>
      </c>
      <c r="N258" s="201" t="s">
        <v>43</v>
      </c>
      <c r="O258" s="65"/>
      <c r="P258" s="202">
        <f>O258*H258</f>
        <v>0</v>
      </c>
      <c r="Q258" s="202">
        <v>0</v>
      </c>
      <c r="R258" s="202">
        <f>Q258*H258</f>
        <v>0</v>
      </c>
      <c r="S258" s="202">
        <v>0</v>
      </c>
      <c r="T258" s="203">
        <f>S258*H258</f>
        <v>0</v>
      </c>
      <c r="U258" s="35"/>
      <c r="V258" s="35"/>
      <c r="W258" s="35"/>
      <c r="X258" s="35"/>
      <c r="Y258" s="35"/>
      <c r="Z258" s="35"/>
      <c r="AA258" s="35"/>
      <c r="AB258" s="35"/>
      <c r="AC258" s="35"/>
      <c r="AD258" s="35"/>
      <c r="AE258" s="35"/>
      <c r="AR258" s="204" t="s">
        <v>212</v>
      </c>
      <c r="AT258" s="204" t="s">
        <v>208</v>
      </c>
      <c r="AU258" s="204" t="s">
        <v>217</v>
      </c>
      <c r="AY258" s="18" t="s">
        <v>206</v>
      </c>
      <c r="BE258" s="205">
        <f>IF(N258="základní",J258,0)</f>
        <v>0</v>
      </c>
      <c r="BF258" s="205">
        <f>IF(N258="snížená",J258,0)</f>
        <v>0</v>
      </c>
      <c r="BG258" s="205">
        <f>IF(N258="zákl. přenesená",J258,0)</f>
        <v>0</v>
      </c>
      <c r="BH258" s="205">
        <f>IF(N258="sníž. přenesená",J258,0)</f>
        <v>0</v>
      </c>
      <c r="BI258" s="205">
        <f>IF(N258="nulová",J258,0)</f>
        <v>0</v>
      </c>
      <c r="BJ258" s="18" t="s">
        <v>80</v>
      </c>
      <c r="BK258" s="205">
        <f>ROUND(I258*H258,2)</f>
        <v>0</v>
      </c>
      <c r="BL258" s="18" t="s">
        <v>212</v>
      </c>
      <c r="BM258" s="204" t="s">
        <v>2272</v>
      </c>
    </row>
    <row r="259" spans="1:65" s="2" customFormat="1" ht="107.25">
      <c r="A259" s="35"/>
      <c r="B259" s="36"/>
      <c r="C259" s="37"/>
      <c r="D259" s="208" t="s">
        <v>1104</v>
      </c>
      <c r="E259" s="37"/>
      <c r="F259" s="221" t="s">
        <v>8062</v>
      </c>
      <c r="G259" s="37"/>
      <c r="H259" s="37"/>
      <c r="I259" s="116"/>
      <c r="J259" s="37"/>
      <c r="K259" s="37"/>
      <c r="L259" s="40"/>
      <c r="M259" s="222"/>
      <c r="N259" s="223"/>
      <c r="O259" s="65"/>
      <c r="P259" s="65"/>
      <c r="Q259" s="65"/>
      <c r="R259" s="65"/>
      <c r="S259" s="65"/>
      <c r="T259" s="66"/>
      <c r="U259" s="35"/>
      <c r="V259" s="35"/>
      <c r="W259" s="35"/>
      <c r="X259" s="35"/>
      <c r="Y259" s="35"/>
      <c r="Z259" s="35"/>
      <c r="AA259" s="35"/>
      <c r="AB259" s="35"/>
      <c r="AC259" s="35"/>
      <c r="AD259" s="35"/>
      <c r="AE259" s="35"/>
      <c r="AT259" s="18" t="s">
        <v>1104</v>
      </c>
      <c r="AU259" s="18" t="s">
        <v>217</v>
      </c>
    </row>
    <row r="260" spans="1:65" s="2" customFormat="1" ht="16.5" customHeight="1">
      <c r="A260" s="35"/>
      <c r="B260" s="36"/>
      <c r="C260" s="193" t="s">
        <v>72</v>
      </c>
      <c r="D260" s="193" t="s">
        <v>208</v>
      </c>
      <c r="E260" s="194" t="s">
        <v>8063</v>
      </c>
      <c r="F260" s="195" t="s">
        <v>8064</v>
      </c>
      <c r="G260" s="196" t="s">
        <v>211</v>
      </c>
      <c r="H260" s="197">
        <v>1</v>
      </c>
      <c r="I260" s="198"/>
      <c r="J260" s="199">
        <f>ROUND(I260*H260,2)</f>
        <v>0</v>
      </c>
      <c r="K260" s="195" t="s">
        <v>19</v>
      </c>
      <c r="L260" s="40"/>
      <c r="M260" s="200" t="s">
        <v>19</v>
      </c>
      <c r="N260" s="201" t="s">
        <v>43</v>
      </c>
      <c r="O260" s="65"/>
      <c r="P260" s="202">
        <f>O260*H260</f>
        <v>0</v>
      </c>
      <c r="Q260" s="202">
        <v>0</v>
      </c>
      <c r="R260" s="202">
        <f>Q260*H260</f>
        <v>0</v>
      </c>
      <c r="S260" s="202">
        <v>0</v>
      </c>
      <c r="T260" s="203">
        <f>S260*H260</f>
        <v>0</v>
      </c>
      <c r="U260" s="35"/>
      <c r="V260" s="35"/>
      <c r="W260" s="35"/>
      <c r="X260" s="35"/>
      <c r="Y260" s="35"/>
      <c r="Z260" s="35"/>
      <c r="AA260" s="35"/>
      <c r="AB260" s="35"/>
      <c r="AC260" s="35"/>
      <c r="AD260" s="35"/>
      <c r="AE260" s="35"/>
      <c r="AR260" s="204" t="s">
        <v>212</v>
      </c>
      <c r="AT260" s="204" t="s">
        <v>208</v>
      </c>
      <c r="AU260" s="204" t="s">
        <v>217</v>
      </c>
      <c r="AY260" s="18" t="s">
        <v>206</v>
      </c>
      <c r="BE260" s="205">
        <f>IF(N260="základní",J260,0)</f>
        <v>0</v>
      </c>
      <c r="BF260" s="205">
        <f>IF(N260="snížená",J260,0)</f>
        <v>0</v>
      </c>
      <c r="BG260" s="205">
        <f>IF(N260="zákl. přenesená",J260,0)</f>
        <v>0</v>
      </c>
      <c r="BH260" s="205">
        <f>IF(N260="sníž. přenesená",J260,0)</f>
        <v>0</v>
      </c>
      <c r="BI260" s="205">
        <f>IF(N260="nulová",J260,0)</f>
        <v>0</v>
      </c>
      <c r="BJ260" s="18" t="s">
        <v>80</v>
      </c>
      <c r="BK260" s="205">
        <f>ROUND(I260*H260,2)</f>
        <v>0</v>
      </c>
      <c r="BL260" s="18" t="s">
        <v>212</v>
      </c>
      <c r="BM260" s="204" t="s">
        <v>2280</v>
      </c>
    </row>
    <row r="261" spans="1:65" s="2" customFormat="1" ht="107.25">
      <c r="A261" s="35"/>
      <c r="B261" s="36"/>
      <c r="C261" s="37"/>
      <c r="D261" s="208" t="s">
        <v>1104</v>
      </c>
      <c r="E261" s="37"/>
      <c r="F261" s="221" t="s">
        <v>8062</v>
      </c>
      <c r="G261" s="37"/>
      <c r="H261" s="37"/>
      <c r="I261" s="116"/>
      <c r="J261" s="37"/>
      <c r="K261" s="37"/>
      <c r="L261" s="40"/>
      <c r="M261" s="222"/>
      <c r="N261" s="223"/>
      <c r="O261" s="65"/>
      <c r="P261" s="65"/>
      <c r="Q261" s="65"/>
      <c r="R261" s="65"/>
      <c r="S261" s="65"/>
      <c r="T261" s="66"/>
      <c r="U261" s="35"/>
      <c r="V261" s="35"/>
      <c r="W261" s="35"/>
      <c r="X261" s="35"/>
      <c r="Y261" s="35"/>
      <c r="Z261" s="35"/>
      <c r="AA261" s="35"/>
      <c r="AB261" s="35"/>
      <c r="AC261" s="35"/>
      <c r="AD261" s="35"/>
      <c r="AE261" s="35"/>
      <c r="AT261" s="18" t="s">
        <v>1104</v>
      </c>
      <c r="AU261" s="18" t="s">
        <v>217</v>
      </c>
    </row>
    <row r="262" spans="1:65" s="2" customFormat="1" ht="16.5" customHeight="1">
      <c r="A262" s="35"/>
      <c r="B262" s="36"/>
      <c r="C262" s="193" t="s">
        <v>72</v>
      </c>
      <c r="D262" s="193" t="s">
        <v>208</v>
      </c>
      <c r="E262" s="194" t="s">
        <v>8065</v>
      </c>
      <c r="F262" s="195" t="s">
        <v>8066</v>
      </c>
      <c r="G262" s="196" t="s">
        <v>211</v>
      </c>
      <c r="H262" s="197">
        <v>1</v>
      </c>
      <c r="I262" s="198"/>
      <c r="J262" s="199">
        <f>ROUND(I262*H262,2)</f>
        <v>0</v>
      </c>
      <c r="K262" s="195" t="s">
        <v>19</v>
      </c>
      <c r="L262" s="40"/>
      <c r="M262" s="200" t="s">
        <v>19</v>
      </c>
      <c r="N262" s="201" t="s">
        <v>43</v>
      </c>
      <c r="O262" s="65"/>
      <c r="P262" s="202">
        <f>O262*H262</f>
        <v>0</v>
      </c>
      <c r="Q262" s="202">
        <v>0</v>
      </c>
      <c r="R262" s="202">
        <f>Q262*H262</f>
        <v>0</v>
      </c>
      <c r="S262" s="202">
        <v>0</v>
      </c>
      <c r="T262" s="203">
        <f>S262*H262</f>
        <v>0</v>
      </c>
      <c r="U262" s="35"/>
      <c r="V262" s="35"/>
      <c r="W262" s="35"/>
      <c r="X262" s="35"/>
      <c r="Y262" s="35"/>
      <c r="Z262" s="35"/>
      <c r="AA262" s="35"/>
      <c r="AB262" s="35"/>
      <c r="AC262" s="35"/>
      <c r="AD262" s="35"/>
      <c r="AE262" s="35"/>
      <c r="AR262" s="204" t="s">
        <v>212</v>
      </c>
      <c r="AT262" s="204" t="s">
        <v>208</v>
      </c>
      <c r="AU262" s="204" t="s">
        <v>217</v>
      </c>
      <c r="AY262" s="18" t="s">
        <v>206</v>
      </c>
      <c r="BE262" s="205">
        <f>IF(N262="základní",J262,0)</f>
        <v>0</v>
      </c>
      <c r="BF262" s="205">
        <f>IF(N262="snížená",J262,0)</f>
        <v>0</v>
      </c>
      <c r="BG262" s="205">
        <f>IF(N262="zákl. přenesená",J262,0)</f>
        <v>0</v>
      </c>
      <c r="BH262" s="205">
        <f>IF(N262="sníž. přenesená",J262,0)</f>
        <v>0</v>
      </c>
      <c r="BI262" s="205">
        <f>IF(N262="nulová",J262,0)</f>
        <v>0</v>
      </c>
      <c r="BJ262" s="18" t="s">
        <v>80</v>
      </c>
      <c r="BK262" s="205">
        <f>ROUND(I262*H262,2)</f>
        <v>0</v>
      </c>
      <c r="BL262" s="18" t="s">
        <v>212</v>
      </c>
      <c r="BM262" s="204" t="s">
        <v>2297</v>
      </c>
    </row>
    <row r="263" spans="1:65" s="2" customFormat="1" ht="68.25">
      <c r="A263" s="35"/>
      <c r="B263" s="36"/>
      <c r="C263" s="37"/>
      <c r="D263" s="208" t="s">
        <v>1104</v>
      </c>
      <c r="E263" s="37"/>
      <c r="F263" s="221" t="s">
        <v>8067</v>
      </c>
      <c r="G263" s="37"/>
      <c r="H263" s="37"/>
      <c r="I263" s="116"/>
      <c r="J263" s="37"/>
      <c r="K263" s="37"/>
      <c r="L263" s="40"/>
      <c r="M263" s="222"/>
      <c r="N263" s="223"/>
      <c r="O263" s="65"/>
      <c r="P263" s="65"/>
      <c r="Q263" s="65"/>
      <c r="R263" s="65"/>
      <c r="S263" s="65"/>
      <c r="T263" s="66"/>
      <c r="U263" s="35"/>
      <c r="V263" s="35"/>
      <c r="W263" s="35"/>
      <c r="X263" s="35"/>
      <c r="Y263" s="35"/>
      <c r="Z263" s="35"/>
      <c r="AA263" s="35"/>
      <c r="AB263" s="35"/>
      <c r="AC263" s="35"/>
      <c r="AD263" s="35"/>
      <c r="AE263" s="35"/>
      <c r="AT263" s="18" t="s">
        <v>1104</v>
      </c>
      <c r="AU263" s="18" t="s">
        <v>217</v>
      </c>
    </row>
    <row r="264" spans="1:65" s="2" customFormat="1" ht="16.5" customHeight="1">
      <c r="A264" s="35"/>
      <c r="B264" s="36"/>
      <c r="C264" s="193" t="s">
        <v>72</v>
      </c>
      <c r="D264" s="193" t="s">
        <v>208</v>
      </c>
      <c r="E264" s="194" t="s">
        <v>8068</v>
      </c>
      <c r="F264" s="195" t="s">
        <v>8069</v>
      </c>
      <c r="G264" s="196" t="s">
        <v>211</v>
      </c>
      <c r="H264" s="197">
        <v>1</v>
      </c>
      <c r="I264" s="198"/>
      <c r="J264" s="199">
        <f>ROUND(I264*H264,2)</f>
        <v>0</v>
      </c>
      <c r="K264" s="195" t="s">
        <v>19</v>
      </c>
      <c r="L264" s="40"/>
      <c r="M264" s="200" t="s">
        <v>19</v>
      </c>
      <c r="N264" s="201" t="s">
        <v>43</v>
      </c>
      <c r="O264" s="65"/>
      <c r="P264" s="202">
        <f>O264*H264</f>
        <v>0</v>
      </c>
      <c r="Q264" s="202">
        <v>0</v>
      </c>
      <c r="R264" s="202">
        <f>Q264*H264</f>
        <v>0</v>
      </c>
      <c r="S264" s="202">
        <v>0</v>
      </c>
      <c r="T264" s="203">
        <f>S264*H264</f>
        <v>0</v>
      </c>
      <c r="U264" s="35"/>
      <c r="V264" s="35"/>
      <c r="W264" s="35"/>
      <c r="X264" s="35"/>
      <c r="Y264" s="35"/>
      <c r="Z264" s="35"/>
      <c r="AA264" s="35"/>
      <c r="AB264" s="35"/>
      <c r="AC264" s="35"/>
      <c r="AD264" s="35"/>
      <c r="AE264" s="35"/>
      <c r="AR264" s="204" t="s">
        <v>212</v>
      </c>
      <c r="AT264" s="204" t="s">
        <v>208</v>
      </c>
      <c r="AU264" s="204" t="s">
        <v>217</v>
      </c>
      <c r="AY264" s="18" t="s">
        <v>206</v>
      </c>
      <c r="BE264" s="205">
        <f>IF(N264="základní",J264,0)</f>
        <v>0</v>
      </c>
      <c r="BF264" s="205">
        <f>IF(N264="snížená",J264,0)</f>
        <v>0</v>
      </c>
      <c r="BG264" s="205">
        <f>IF(N264="zákl. přenesená",J264,0)</f>
        <v>0</v>
      </c>
      <c r="BH264" s="205">
        <f>IF(N264="sníž. přenesená",J264,0)</f>
        <v>0</v>
      </c>
      <c r="BI264" s="205">
        <f>IF(N264="nulová",J264,0)</f>
        <v>0</v>
      </c>
      <c r="BJ264" s="18" t="s">
        <v>80</v>
      </c>
      <c r="BK264" s="205">
        <f>ROUND(I264*H264,2)</f>
        <v>0</v>
      </c>
      <c r="BL264" s="18" t="s">
        <v>212</v>
      </c>
      <c r="BM264" s="204" t="s">
        <v>2308</v>
      </c>
    </row>
    <row r="265" spans="1:65" s="2" customFormat="1" ht="29.25">
      <c r="A265" s="35"/>
      <c r="B265" s="36"/>
      <c r="C265" s="37"/>
      <c r="D265" s="208" t="s">
        <v>1104</v>
      </c>
      <c r="E265" s="37"/>
      <c r="F265" s="221" t="s">
        <v>8070</v>
      </c>
      <c r="G265" s="37"/>
      <c r="H265" s="37"/>
      <c r="I265" s="116"/>
      <c r="J265" s="37"/>
      <c r="K265" s="37"/>
      <c r="L265" s="40"/>
      <c r="M265" s="222"/>
      <c r="N265" s="223"/>
      <c r="O265" s="65"/>
      <c r="P265" s="65"/>
      <c r="Q265" s="65"/>
      <c r="R265" s="65"/>
      <c r="S265" s="65"/>
      <c r="T265" s="66"/>
      <c r="U265" s="35"/>
      <c r="V265" s="35"/>
      <c r="W265" s="35"/>
      <c r="X265" s="35"/>
      <c r="Y265" s="35"/>
      <c r="Z265" s="35"/>
      <c r="AA265" s="35"/>
      <c r="AB265" s="35"/>
      <c r="AC265" s="35"/>
      <c r="AD265" s="35"/>
      <c r="AE265" s="35"/>
      <c r="AT265" s="18" t="s">
        <v>1104</v>
      </c>
      <c r="AU265" s="18" t="s">
        <v>217</v>
      </c>
    </row>
    <row r="266" spans="1:65" s="12" customFormat="1" ht="20.85" customHeight="1">
      <c r="B266" s="177"/>
      <c r="C266" s="178"/>
      <c r="D266" s="179" t="s">
        <v>71</v>
      </c>
      <c r="E266" s="191" t="s">
        <v>7316</v>
      </c>
      <c r="F266" s="191" t="s">
        <v>8071</v>
      </c>
      <c r="G266" s="178"/>
      <c r="H266" s="178"/>
      <c r="I266" s="181"/>
      <c r="J266" s="192">
        <f>BK266</f>
        <v>0</v>
      </c>
      <c r="K266" s="178"/>
      <c r="L266" s="183"/>
      <c r="M266" s="184"/>
      <c r="N266" s="185"/>
      <c r="O266" s="185"/>
      <c r="P266" s="186">
        <f>SUM(P267:P272)</f>
        <v>0</v>
      </c>
      <c r="Q266" s="185"/>
      <c r="R266" s="186">
        <f>SUM(R267:R272)</f>
        <v>0</v>
      </c>
      <c r="S266" s="185"/>
      <c r="T266" s="187">
        <f>SUM(T267:T272)</f>
        <v>0</v>
      </c>
      <c r="AR266" s="188" t="s">
        <v>80</v>
      </c>
      <c r="AT266" s="189" t="s">
        <v>71</v>
      </c>
      <c r="AU266" s="189" t="s">
        <v>82</v>
      </c>
      <c r="AY266" s="188" t="s">
        <v>206</v>
      </c>
      <c r="BK266" s="190">
        <f>SUM(BK267:BK272)</f>
        <v>0</v>
      </c>
    </row>
    <row r="267" spans="1:65" s="2" customFormat="1" ht="21.75" customHeight="1">
      <c r="A267" s="35"/>
      <c r="B267" s="36"/>
      <c r="C267" s="193" t="s">
        <v>72</v>
      </c>
      <c r="D267" s="193" t="s">
        <v>208</v>
      </c>
      <c r="E267" s="194" t="s">
        <v>8072</v>
      </c>
      <c r="F267" s="195" t="s">
        <v>8073</v>
      </c>
      <c r="G267" s="196" t="s">
        <v>211</v>
      </c>
      <c r="H267" s="197">
        <v>1</v>
      </c>
      <c r="I267" s="198"/>
      <c r="J267" s="199">
        <f>ROUND(I267*H267,2)</f>
        <v>0</v>
      </c>
      <c r="K267" s="195" t="s">
        <v>19</v>
      </c>
      <c r="L267" s="40"/>
      <c r="M267" s="200" t="s">
        <v>19</v>
      </c>
      <c r="N267" s="201" t="s">
        <v>43</v>
      </c>
      <c r="O267" s="65"/>
      <c r="P267" s="202">
        <f>O267*H267</f>
        <v>0</v>
      </c>
      <c r="Q267" s="202">
        <v>0</v>
      </c>
      <c r="R267" s="202">
        <f>Q267*H267</f>
        <v>0</v>
      </c>
      <c r="S267" s="202">
        <v>0</v>
      </c>
      <c r="T267" s="203">
        <f>S267*H267</f>
        <v>0</v>
      </c>
      <c r="U267" s="35"/>
      <c r="V267" s="35"/>
      <c r="W267" s="35"/>
      <c r="X267" s="35"/>
      <c r="Y267" s="35"/>
      <c r="Z267" s="35"/>
      <c r="AA267" s="35"/>
      <c r="AB267" s="35"/>
      <c r="AC267" s="35"/>
      <c r="AD267" s="35"/>
      <c r="AE267" s="35"/>
      <c r="AR267" s="204" t="s">
        <v>212</v>
      </c>
      <c r="AT267" s="204" t="s">
        <v>208</v>
      </c>
      <c r="AU267" s="204" t="s">
        <v>217</v>
      </c>
      <c r="AY267" s="18" t="s">
        <v>206</v>
      </c>
      <c r="BE267" s="205">
        <f>IF(N267="základní",J267,0)</f>
        <v>0</v>
      </c>
      <c r="BF267" s="205">
        <f>IF(N267="snížená",J267,0)</f>
        <v>0</v>
      </c>
      <c r="BG267" s="205">
        <f>IF(N267="zákl. přenesená",J267,0)</f>
        <v>0</v>
      </c>
      <c r="BH267" s="205">
        <f>IF(N267="sníž. přenesená",J267,0)</f>
        <v>0</v>
      </c>
      <c r="BI267" s="205">
        <f>IF(N267="nulová",J267,0)</f>
        <v>0</v>
      </c>
      <c r="BJ267" s="18" t="s">
        <v>80</v>
      </c>
      <c r="BK267" s="205">
        <f>ROUND(I267*H267,2)</f>
        <v>0</v>
      </c>
      <c r="BL267" s="18" t="s">
        <v>212</v>
      </c>
      <c r="BM267" s="204" t="s">
        <v>2316</v>
      </c>
    </row>
    <row r="268" spans="1:65" s="2" customFormat="1" ht="224.25">
      <c r="A268" s="35"/>
      <c r="B268" s="36"/>
      <c r="C268" s="37"/>
      <c r="D268" s="208" t="s">
        <v>1104</v>
      </c>
      <c r="E268" s="37"/>
      <c r="F268" s="221" t="s">
        <v>8074</v>
      </c>
      <c r="G268" s="37"/>
      <c r="H268" s="37"/>
      <c r="I268" s="116"/>
      <c r="J268" s="37"/>
      <c r="K268" s="37"/>
      <c r="L268" s="40"/>
      <c r="M268" s="222"/>
      <c r="N268" s="223"/>
      <c r="O268" s="65"/>
      <c r="P268" s="65"/>
      <c r="Q268" s="65"/>
      <c r="R268" s="65"/>
      <c r="S268" s="65"/>
      <c r="T268" s="66"/>
      <c r="U268" s="35"/>
      <c r="V268" s="35"/>
      <c r="W268" s="35"/>
      <c r="X268" s="35"/>
      <c r="Y268" s="35"/>
      <c r="Z268" s="35"/>
      <c r="AA268" s="35"/>
      <c r="AB268" s="35"/>
      <c r="AC268" s="35"/>
      <c r="AD268" s="35"/>
      <c r="AE268" s="35"/>
      <c r="AT268" s="18" t="s">
        <v>1104</v>
      </c>
      <c r="AU268" s="18" t="s">
        <v>217</v>
      </c>
    </row>
    <row r="269" spans="1:65" s="2" customFormat="1" ht="21.75" customHeight="1">
      <c r="A269" s="35"/>
      <c r="B269" s="36"/>
      <c r="C269" s="193" t="s">
        <v>72</v>
      </c>
      <c r="D269" s="193" t="s">
        <v>208</v>
      </c>
      <c r="E269" s="194" t="s">
        <v>8072</v>
      </c>
      <c r="F269" s="195" t="s">
        <v>8073</v>
      </c>
      <c r="G269" s="196" t="s">
        <v>211</v>
      </c>
      <c r="H269" s="197">
        <v>1</v>
      </c>
      <c r="I269" s="198"/>
      <c r="J269" s="199">
        <f>ROUND(I269*H269,2)</f>
        <v>0</v>
      </c>
      <c r="K269" s="195" t="s">
        <v>19</v>
      </c>
      <c r="L269" s="40"/>
      <c r="M269" s="200" t="s">
        <v>19</v>
      </c>
      <c r="N269" s="201" t="s">
        <v>43</v>
      </c>
      <c r="O269" s="65"/>
      <c r="P269" s="202">
        <f>O269*H269</f>
        <v>0</v>
      </c>
      <c r="Q269" s="202">
        <v>0</v>
      </c>
      <c r="R269" s="202">
        <f>Q269*H269</f>
        <v>0</v>
      </c>
      <c r="S269" s="202">
        <v>0</v>
      </c>
      <c r="T269" s="203">
        <f>S269*H269</f>
        <v>0</v>
      </c>
      <c r="U269" s="35"/>
      <c r="V269" s="35"/>
      <c r="W269" s="35"/>
      <c r="X269" s="35"/>
      <c r="Y269" s="35"/>
      <c r="Z269" s="35"/>
      <c r="AA269" s="35"/>
      <c r="AB269" s="35"/>
      <c r="AC269" s="35"/>
      <c r="AD269" s="35"/>
      <c r="AE269" s="35"/>
      <c r="AR269" s="204" t="s">
        <v>212</v>
      </c>
      <c r="AT269" s="204" t="s">
        <v>208</v>
      </c>
      <c r="AU269" s="204" t="s">
        <v>217</v>
      </c>
      <c r="AY269" s="18" t="s">
        <v>206</v>
      </c>
      <c r="BE269" s="205">
        <f>IF(N269="základní",J269,0)</f>
        <v>0</v>
      </c>
      <c r="BF269" s="205">
        <f>IF(N269="snížená",J269,0)</f>
        <v>0</v>
      </c>
      <c r="BG269" s="205">
        <f>IF(N269="zákl. přenesená",J269,0)</f>
        <v>0</v>
      </c>
      <c r="BH269" s="205">
        <f>IF(N269="sníž. přenesená",J269,0)</f>
        <v>0</v>
      </c>
      <c r="BI269" s="205">
        <f>IF(N269="nulová",J269,0)</f>
        <v>0</v>
      </c>
      <c r="BJ269" s="18" t="s">
        <v>80</v>
      </c>
      <c r="BK269" s="205">
        <f>ROUND(I269*H269,2)</f>
        <v>0</v>
      </c>
      <c r="BL269" s="18" t="s">
        <v>212</v>
      </c>
      <c r="BM269" s="204" t="s">
        <v>2325</v>
      </c>
    </row>
    <row r="270" spans="1:65" s="2" customFormat="1" ht="224.25">
      <c r="A270" s="35"/>
      <c r="B270" s="36"/>
      <c r="C270" s="37"/>
      <c r="D270" s="208" t="s">
        <v>1104</v>
      </c>
      <c r="E270" s="37"/>
      <c r="F270" s="221" t="s">
        <v>8074</v>
      </c>
      <c r="G270" s="37"/>
      <c r="H270" s="37"/>
      <c r="I270" s="116"/>
      <c r="J270" s="37"/>
      <c r="K270" s="37"/>
      <c r="L270" s="40"/>
      <c r="M270" s="222"/>
      <c r="N270" s="223"/>
      <c r="O270" s="65"/>
      <c r="P270" s="65"/>
      <c r="Q270" s="65"/>
      <c r="R270" s="65"/>
      <c r="S270" s="65"/>
      <c r="T270" s="66"/>
      <c r="U270" s="35"/>
      <c r="V270" s="35"/>
      <c r="W270" s="35"/>
      <c r="X270" s="35"/>
      <c r="Y270" s="35"/>
      <c r="Z270" s="35"/>
      <c r="AA270" s="35"/>
      <c r="AB270" s="35"/>
      <c r="AC270" s="35"/>
      <c r="AD270" s="35"/>
      <c r="AE270" s="35"/>
      <c r="AT270" s="18" t="s">
        <v>1104</v>
      </c>
      <c r="AU270" s="18" t="s">
        <v>217</v>
      </c>
    </row>
    <row r="271" spans="1:65" s="2" customFormat="1" ht="21.75" customHeight="1">
      <c r="A271" s="35"/>
      <c r="B271" s="36"/>
      <c r="C271" s="193" t="s">
        <v>72</v>
      </c>
      <c r="D271" s="193" t="s">
        <v>208</v>
      </c>
      <c r="E271" s="194" t="s">
        <v>8072</v>
      </c>
      <c r="F271" s="195" t="s">
        <v>8073</v>
      </c>
      <c r="G271" s="196" t="s">
        <v>211</v>
      </c>
      <c r="H271" s="197">
        <v>1</v>
      </c>
      <c r="I271" s="198"/>
      <c r="J271" s="199">
        <f>ROUND(I271*H271,2)</f>
        <v>0</v>
      </c>
      <c r="K271" s="195" t="s">
        <v>19</v>
      </c>
      <c r="L271" s="40"/>
      <c r="M271" s="200" t="s">
        <v>19</v>
      </c>
      <c r="N271" s="201" t="s">
        <v>43</v>
      </c>
      <c r="O271" s="65"/>
      <c r="P271" s="202">
        <f>O271*H271</f>
        <v>0</v>
      </c>
      <c r="Q271" s="202">
        <v>0</v>
      </c>
      <c r="R271" s="202">
        <f>Q271*H271</f>
        <v>0</v>
      </c>
      <c r="S271" s="202">
        <v>0</v>
      </c>
      <c r="T271" s="203">
        <f>S271*H271</f>
        <v>0</v>
      </c>
      <c r="U271" s="35"/>
      <c r="V271" s="35"/>
      <c r="W271" s="35"/>
      <c r="X271" s="35"/>
      <c r="Y271" s="35"/>
      <c r="Z271" s="35"/>
      <c r="AA271" s="35"/>
      <c r="AB271" s="35"/>
      <c r="AC271" s="35"/>
      <c r="AD271" s="35"/>
      <c r="AE271" s="35"/>
      <c r="AR271" s="204" t="s">
        <v>212</v>
      </c>
      <c r="AT271" s="204" t="s">
        <v>208</v>
      </c>
      <c r="AU271" s="204" t="s">
        <v>217</v>
      </c>
      <c r="AY271" s="18" t="s">
        <v>206</v>
      </c>
      <c r="BE271" s="205">
        <f>IF(N271="základní",J271,0)</f>
        <v>0</v>
      </c>
      <c r="BF271" s="205">
        <f>IF(N271="snížená",J271,0)</f>
        <v>0</v>
      </c>
      <c r="BG271" s="205">
        <f>IF(N271="zákl. přenesená",J271,0)</f>
        <v>0</v>
      </c>
      <c r="BH271" s="205">
        <f>IF(N271="sníž. přenesená",J271,0)</f>
        <v>0</v>
      </c>
      <c r="BI271" s="205">
        <f>IF(N271="nulová",J271,0)</f>
        <v>0</v>
      </c>
      <c r="BJ271" s="18" t="s">
        <v>80</v>
      </c>
      <c r="BK271" s="205">
        <f>ROUND(I271*H271,2)</f>
        <v>0</v>
      </c>
      <c r="BL271" s="18" t="s">
        <v>212</v>
      </c>
      <c r="BM271" s="204" t="s">
        <v>2335</v>
      </c>
    </row>
    <row r="272" spans="1:65" s="2" customFormat="1" ht="224.25">
      <c r="A272" s="35"/>
      <c r="B272" s="36"/>
      <c r="C272" s="37"/>
      <c r="D272" s="208" t="s">
        <v>1104</v>
      </c>
      <c r="E272" s="37"/>
      <c r="F272" s="221" t="s">
        <v>8074</v>
      </c>
      <c r="G272" s="37"/>
      <c r="H272" s="37"/>
      <c r="I272" s="116"/>
      <c r="J272" s="37"/>
      <c r="K272" s="37"/>
      <c r="L272" s="40"/>
      <c r="M272" s="222"/>
      <c r="N272" s="223"/>
      <c r="O272" s="65"/>
      <c r="P272" s="65"/>
      <c r="Q272" s="65"/>
      <c r="R272" s="65"/>
      <c r="S272" s="65"/>
      <c r="T272" s="66"/>
      <c r="U272" s="35"/>
      <c r="V272" s="35"/>
      <c r="W272" s="35"/>
      <c r="X272" s="35"/>
      <c r="Y272" s="35"/>
      <c r="Z272" s="35"/>
      <c r="AA272" s="35"/>
      <c r="AB272" s="35"/>
      <c r="AC272" s="35"/>
      <c r="AD272" s="35"/>
      <c r="AE272" s="35"/>
      <c r="AT272" s="18" t="s">
        <v>1104</v>
      </c>
      <c r="AU272" s="18" t="s">
        <v>217</v>
      </c>
    </row>
    <row r="273" spans="1:65" s="12" customFormat="1" ht="20.85" customHeight="1">
      <c r="B273" s="177"/>
      <c r="C273" s="178"/>
      <c r="D273" s="179" t="s">
        <v>71</v>
      </c>
      <c r="E273" s="191" t="s">
        <v>7362</v>
      </c>
      <c r="F273" s="191" t="s">
        <v>8075</v>
      </c>
      <c r="G273" s="178"/>
      <c r="H273" s="178"/>
      <c r="I273" s="181"/>
      <c r="J273" s="192">
        <f>BK273</f>
        <v>0</v>
      </c>
      <c r="K273" s="178"/>
      <c r="L273" s="183"/>
      <c r="M273" s="184"/>
      <c r="N273" s="185"/>
      <c r="O273" s="185"/>
      <c r="P273" s="186">
        <f>SUM(P274:P279)</f>
        <v>0</v>
      </c>
      <c r="Q273" s="185"/>
      <c r="R273" s="186">
        <f>SUM(R274:R279)</f>
        <v>0</v>
      </c>
      <c r="S273" s="185"/>
      <c r="T273" s="187">
        <f>SUM(T274:T279)</f>
        <v>0</v>
      </c>
      <c r="AR273" s="188" t="s">
        <v>80</v>
      </c>
      <c r="AT273" s="189" t="s">
        <v>71</v>
      </c>
      <c r="AU273" s="189" t="s">
        <v>82</v>
      </c>
      <c r="AY273" s="188" t="s">
        <v>206</v>
      </c>
      <c r="BK273" s="190">
        <f>SUM(BK274:BK279)</f>
        <v>0</v>
      </c>
    </row>
    <row r="274" spans="1:65" s="2" customFormat="1" ht="16.5" customHeight="1">
      <c r="A274" s="35"/>
      <c r="B274" s="36"/>
      <c r="C274" s="193" t="s">
        <v>72</v>
      </c>
      <c r="D274" s="193" t="s">
        <v>208</v>
      </c>
      <c r="E274" s="194" t="s">
        <v>8076</v>
      </c>
      <c r="F274" s="195" t="s">
        <v>8077</v>
      </c>
      <c r="G274" s="196" t="s">
        <v>211</v>
      </c>
      <c r="H274" s="197">
        <v>2</v>
      </c>
      <c r="I274" s="198"/>
      <c r="J274" s="199">
        <f>ROUND(I274*H274,2)</f>
        <v>0</v>
      </c>
      <c r="K274" s="195" t="s">
        <v>19</v>
      </c>
      <c r="L274" s="40"/>
      <c r="M274" s="200" t="s">
        <v>19</v>
      </c>
      <c r="N274" s="201" t="s">
        <v>43</v>
      </c>
      <c r="O274" s="65"/>
      <c r="P274" s="202">
        <f>O274*H274</f>
        <v>0</v>
      </c>
      <c r="Q274" s="202">
        <v>0</v>
      </c>
      <c r="R274" s="202">
        <f>Q274*H274</f>
        <v>0</v>
      </c>
      <c r="S274" s="202">
        <v>0</v>
      </c>
      <c r="T274" s="203">
        <f>S274*H274</f>
        <v>0</v>
      </c>
      <c r="U274" s="35"/>
      <c r="V274" s="35"/>
      <c r="W274" s="35"/>
      <c r="X274" s="35"/>
      <c r="Y274" s="35"/>
      <c r="Z274" s="35"/>
      <c r="AA274" s="35"/>
      <c r="AB274" s="35"/>
      <c r="AC274" s="35"/>
      <c r="AD274" s="35"/>
      <c r="AE274" s="35"/>
      <c r="AR274" s="204" t="s">
        <v>212</v>
      </c>
      <c r="AT274" s="204" t="s">
        <v>208</v>
      </c>
      <c r="AU274" s="204" t="s">
        <v>217</v>
      </c>
      <c r="AY274" s="18" t="s">
        <v>206</v>
      </c>
      <c r="BE274" s="205">
        <f>IF(N274="základní",J274,0)</f>
        <v>0</v>
      </c>
      <c r="BF274" s="205">
        <f>IF(N274="snížená",J274,0)</f>
        <v>0</v>
      </c>
      <c r="BG274" s="205">
        <f>IF(N274="zákl. přenesená",J274,0)</f>
        <v>0</v>
      </c>
      <c r="BH274" s="205">
        <f>IF(N274="sníž. přenesená",J274,0)</f>
        <v>0</v>
      </c>
      <c r="BI274" s="205">
        <f>IF(N274="nulová",J274,0)</f>
        <v>0</v>
      </c>
      <c r="BJ274" s="18" t="s">
        <v>80</v>
      </c>
      <c r="BK274" s="205">
        <f>ROUND(I274*H274,2)</f>
        <v>0</v>
      </c>
      <c r="BL274" s="18" t="s">
        <v>212</v>
      </c>
      <c r="BM274" s="204" t="s">
        <v>2345</v>
      </c>
    </row>
    <row r="275" spans="1:65" s="2" customFormat="1" ht="29.25">
      <c r="A275" s="35"/>
      <c r="B275" s="36"/>
      <c r="C275" s="37"/>
      <c r="D275" s="208" t="s">
        <v>1104</v>
      </c>
      <c r="E275" s="37"/>
      <c r="F275" s="221" t="s">
        <v>8078</v>
      </c>
      <c r="G275" s="37"/>
      <c r="H275" s="37"/>
      <c r="I275" s="116"/>
      <c r="J275" s="37"/>
      <c r="K275" s="37"/>
      <c r="L275" s="40"/>
      <c r="M275" s="222"/>
      <c r="N275" s="223"/>
      <c r="O275" s="65"/>
      <c r="P275" s="65"/>
      <c r="Q275" s="65"/>
      <c r="R275" s="65"/>
      <c r="S275" s="65"/>
      <c r="T275" s="66"/>
      <c r="U275" s="35"/>
      <c r="V275" s="35"/>
      <c r="W275" s="35"/>
      <c r="X275" s="35"/>
      <c r="Y275" s="35"/>
      <c r="Z275" s="35"/>
      <c r="AA275" s="35"/>
      <c r="AB275" s="35"/>
      <c r="AC275" s="35"/>
      <c r="AD275" s="35"/>
      <c r="AE275" s="35"/>
      <c r="AT275" s="18" t="s">
        <v>1104</v>
      </c>
      <c r="AU275" s="18" t="s">
        <v>217</v>
      </c>
    </row>
    <row r="276" spans="1:65" s="2" customFormat="1" ht="16.5" customHeight="1">
      <c r="A276" s="35"/>
      <c r="B276" s="36"/>
      <c r="C276" s="193" t="s">
        <v>72</v>
      </c>
      <c r="D276" s="193" t="s">
        <v>208</v>
      </c>
      <c r="E276" s="194" t="s">
        <v>8079</v>
      </c>
      <c r="F276" s="195" t="s">
        <v>8080</v>
      </c>
      <c r="G276" s="196" t="s">
        <v>211</v>
      </c>
      <c r="H276" s="197">
        <v>1</v>
      </c>
      <c r="I276" s="198"/>
      <c r="J276" s="199">
        <f>ROUND(I276*H276,2)</f>
        <v>0</v>
      </c>
      <c r="K276" s="195" t="s">
        <v>19</v>
      </c>
      <c r="L276" s="40"/>
      <c r="M276" s="200" t="s">
        <v>19</v>
      </c>
      <c r="N276" s="201" t="s">
        <v>43</v>
      </c>
      <c r="O276" s="65"/>
      <c r="P276" s="202">
        <f>O276*H276</f>
        <v>0</v>
      </c>
      <c r="Q276" s="202">
        <v>0</v>
      </c>
      <c r="R276" s="202">
        <f>Q276*H276</f>
        <v>0</v>
      </c>
      <c r="S276" s="202">
        <v>0</v>
      </c>
      <c r="T276" s="203">
        <f>S276*H276</f>
        <v>0</v>
      </c>
      <c r="U276" s="35"/>
      <c r="V276" s="35"/>
      <c r="W276" s="35"/>
      <c r="X276" s="35"/>
      <c r="Y276" s="35"/>
      <c r="Z276" s="35"/>
      <c r="AA276" s="35"/>
      <c r="AB276" s="35"/>
      <c r="AC276" s="35"/>
      <c r="AD276" s="35"/>
      <c r="AE276" s="35"/>
      <c r="AR276" s="204" t="s">
        <v>212</v>
      </c>
      <c r="AT276" s="204" t="s">
        <v>208</v>
      </c>
      <c r="AU276" s="204" t="s">
        <v>217</v>
      </c>
      <c r="AY276" s="18" t="s">
        <v>206</v>
      </c>
      <c r="BE276" s="205">
        <f>IF(N276="základní",J276,0)</f>
        <v>0</v>
      </c>
      <c r="BF276" s="205">
        <f>IF(N276="snížená",J276,0)</f>
        <v>0</v>
      </c>
      <c r="BG276" s="205">
        <f>IF(N276="zákl. přenesená",J276,0)</f>
        <v>0</v>
      </c>
      <c r="BH276" s="205">
        <f>IF(N276="sníž. přenesená",J276,0)</f>
        <v>0</v>
      </c>
      <c r="BI276" s="205">
        <f>IF(N276="nulová",J276,0)</f>
        <v>0</v>
      </c>
      <c r="BJ276" s="18" t="s">
        <v>80</v>
      </c>
      <c r="BK276" s="205">
        <f>ROUND(I276*H276,2)</f>
        <v>0</v>
      </c>
      <c r="BL276" s="18" t="s">
        <v>212</v>
      </c>
      <c r="BM276" s="204" t="s">
        <v>2366</v>
      </c>
    </row>
    <row r="277" spans="1:65" s="2" customFormat="1" ht="29.25">
      <c r="A277" s="35"/>
      <c r="B277" s="36"/>
      <c r="C277" s="37"/>
      <c r="D277" s="208" t="s">
        <v>1104</v>
      </c>
      <c r="E277" s="37"/>
      <c r="F277" s="221" t="s">
        <v>8081</v>
      </c>
      <c r="G277" s="37"/>
      <c r="H277" s="37"/>
      <c r="I277" s="116"/>
      <c r="J277" s="37"/>
      <c r="K277" s="37"/>
      <c r="L277" s="40"/>
      <c r="M277" s="222"/>
      <c r="N277" s="223"/>
      <c r="O277" s="65"/>
      <c r="P277" s="65"/>
      <c r="Q277" s="65"/>
      <c r="R277" s="65"/>
      <c r="S277" s="65"/>
      <c r="T277" s="66"/>
      <c r="U277" s="35"/>
      <c r="V277" s="35"/>
      <c r="W277" s="35"/>
      <c r="X277" s="35"/>
      <c r="Y277" s="35"/>
      <c r="Z277" s="35"/>
      <c r="AA277" s="35"/>
      <c r="AB277" s="35"/>
      <c r="AC277" s="35"/>
      <c r="AD277" s="35"/>
      <c r="AE277" s="35"/>
      <c r="AT277" s="18" t="s">
        <v>1104</v>
      </c>
      <c r="AU277" s="18" t="s">
        <v>217</v>
      </c>
    </row>
    <row r="278" spans="1:65" s="2" customFormat="1" ht="16.5" customHeight="1">
      <c r="A278" s="35"/>
      <c r="B278" s="36"/>
      <c r="C278" s="193" t="s">
        <v>72</v>
      </c>
      <c r="D278" s="193" t="s">
        <v>208</v>
      </c>
      <c r="E278" s="194" t="s">
        <v>8082</v>
      </c>
      <c r="F278" s="195" t="s">
        <v>7980</v>
      </c>
      <c r="G278" s="196" t="s">
        <v>211</v>
      </c>
      <c r="H278" s="197">
        <v>1</v>
      </c>
      <c r="I278" s="198"/>
      <c r="J278" s="199">
        <f>ROUND(I278*H278,2)</f>
        <v>0</v>
      </c>
      <c r="K278" s="195" t="s">
        <v>19</v>
      </c>
      <c r="L278" s="40"/>
      <c r="M278" s="200" t="s">
        <v>19</v>
      </c>
      <c r="N278" s="201" t="s">
        <v>43</v>
      </c>
      <c r="O278" s="65"/>
      <c r="P278" s="202">
        <f>O278*H278</f>
        <v>0</v>
      </c>
      <c r="Q278" s="202">
        <v>0</v>
      </c>
      <c r="R278" s="202">
        <f>Q278*H278</f>
        <v>0</v>
      </c>
      <c r="S278" s="202">
        <v>0</v>
      </c>
      <c r="T278" s="203">
        <f>S278*H278</f>
        <v>0</v>
      </c>
      <c r="U278" s="35"/>
      <c r="V278" s="35"/>
      <c r="W278" s="35"/>
      <c r="X278" s="35"/>
      <c r="Y278" s="35"/>
      <c r="Z278" s="35"/>
      <c r="AA278" s="35"/>
      <c r="AB278" s="35"/>
      <c r="AC278" s="35"/>
      <c r="AD278" s="35"/>
      <c r="AE278" s="35"/>
      <c r="AR278" s="204" t="s">
        <v>212</v>
      </c>
      <c r="AT278" s="204" t="s">
        <v>208</v>
      </c>
      <c r="AU278" s="204" t="s">
        <v>217</v>
      </c>
      <c r="AY278" s="18" t="s">
        <v>206</v>
      </c>
      <c r="BE278" s="205">
        <f>IF(N278="základní",J278,0)</f>
        <v>0</v>
      </c>
      <c r="BF278" s="205">
        <f>IF(N278="snížená",J278,0)</f>
        <v>0</v>
      </c>
      <c r="BG278" s="205">
        <f>IF(N278="zákl. přenesená",J278,0)</f>
        <v>0</v>
      </c>
      <c r="BH278" s="205">
        <f>IF(N278="sníž. přenesená",J278,0)</f>
        <v>0</v>
      </c>
      <c r="BI278" s="205">
        <f>IF(N278="nulová",J278,0)</f>
        <v>0</v>
      </c>
      <c r="BJ278" s="18" t="s">
        <v>80</v>
      </c>
      <c r="BK278" s="205">
        <f>ROUND(I278*H278,2)</f>
        <v>0</v>
      </c>
      <c r="BL278" s="18" t="s">
        <v>212</v>
      </c>
      <c r="BM278" s="204" t="s">
        <v>2378</v>
      </c>
    </row>
    <row r="279" spans="1:65" s="2" customFormat="1" ht="29.25">
      <c r="A279" s="35"/>
      <c r="B279" s="36"/>
      <c r="C279" s="37"/>
      <c r="D279" s="208" t="s">
        <v>1104</v>
      </c>
      <c r="E279" s="37"/>
      <c r="F279" s="221" t="s">
        <v>8035</v>
      </c>
      <c r="G279" s="37"/>
      <c r="H279" s="37"/>
      <c r="I279" s="116"/>
      <c r="J279" s="37"/>
      <c r="K279" s="37"/>
      <c r="L279" s="40"/>
      <c r="M279" s="222"/>
      <c r="N279" s="223"/>
      <c r="O279" s="65"/>
      <c r="P279" s="65"/>
      <c r="Q279" s="65"/>
      <c r="R279" s="65"/>
      <c r="S279" s="65"/>
      <c r="T279" s="66"/>
      <c r="U279" s="35"/>
      <c r="V279" s="35"/>
      <c r="W279" s="35"/>
      <c r="X279" s="35"/>
      <c r="Y279" s="35"/>
      <c r="Z279" s="35"/>
      <c r="AA279" s="35"/>
      <c r="AB279" s="35"/>
      <c r="AC279" s="35"/>
      <c r="AD279" s="35"/>
      <c r="AE279" s="35"/>
      <c r="AT279" s="18" t="s">
        <v>1104</v>
      </c>
      <c r="AU279" s="18" t="s">
        <v>217</v>
      </c>
    </row>
    <row r="280" spans="1:65" s="12" customFormat="1" ht="22.9" customHeight="1">
      <c r="B280" s="177"/>
      <c r="C280" s="178"/>
      <c r="D280" s="179" t="s">
        <v>71</v>
      </c>
      <c r="E280" s="191" t="s">
        <v>7373</v>
      </c>
      <c r="F280" s="191" t="s">
        <v>8083</v>
      </c>
      <c r="G280" s="178"/>
      <c r="H280" s="178"/>
      <c r="I280" s="181"/>
      <c r="J280" s="192">
        <f>BK280</f>
        <v>0</v>
      </c>
      <c r="K280" s="178"/>
      <c r="L280" s="183"/>
      <c r="M280" s="184"/>
      <c r="N280" s="185"/>
      <c r="O280" s="185"/>
      <c r="P280" s="186">
        <f>SUM(P281:P296)</f>
        <v>0</v>
      </c>
      <c r="Q280" s="185"/>
      <c r="R280" s="186">
        <f>SUM(R281:R296)</f>
        <v>0</v>
      </c>
      <c r="S280" s="185"/>
      <c r="T280" s="187">
        <f>SUM(T281:T296)</f>
        <v>0</v>
      </c>
      <c r="AR280" s="188" t="s">
        <v>80</v>
      </c>
      <c r="AT280" s="189" t="s">
        <v>71</v>
      </c>
      <c r="AU280" s="189" t="s">
        <v>80</v>
      </c>
      <c r="AY280" s="188" t="s">
        <v>206</v>
      </c>
      <c r="BK280" s="190">
        <f>SUM(BK281:BK296)</f>
        <v>0</v>
      </c>
    </row>
    <row r="281" spans="1:65" s="2" customFormat="1" ht="16.5" customHeight="1">
      <c r="A281" s="35"/>
      <c r="B281" s="36"/>
      <c r="C281" s="193" t="s">
        <v>72</v>
      </c>
      <c r="D281" s="193" t="s">
        <v>208</v>
      </c>
      <c r="E281" s="194" t="s">
        <v>8084</v>
      </c>
      <c r="F281" s="195" t="s">
        <v>8085</v>
      </c>
      <c r="G281" s="196" t="s">
        <v>211</v>
      </c>
      <c r="H281" s="197">
        <v>1</v>
      </c>
      <c r="I281" s="198"/>
      <c r="J281" s="199">
        <f>ROUND(I281*H281,2)</f>
        <v>0</v>
      </c>
      <c r="K281" s="195" t="s">
        <v>19</v>
      </c>
      <c r="L281" s="40"/>
      <c r="M281" s="200" t="s">
        <v>19</v>
      </c>
      <c r="N281" s="201" t="s">
        <v>43</v>
      </c>
      <c r="O281" s="65"/>
      <c r="P281" s="202">
        <f>O281*H281</f>
        <v>0</v>
      </c>
      <c r="Q281" s="202">
        <v>0</v>
      </c>
      <c r="R281" s="202">
        <f>Q281*H281</f>
        <v>0</v>
      </c>
      <c r="S281" s="202">
        <v>0</v>
      </c>
      <c r="T281" s="203">
        <f>S281*H281</f>
        <v>0</v>
      </c>
      <c r="U281" s="35"/>
      <c r="V281" s="35"/>
      <c r="W281" s="35"/>
      <c r="X281" s="35"/>
      <c r="Y281" s="35"/>
      <c r="Z281" s="35"/>
      <c r="AA281" s="35"/>
      <c r="AB281" s="35"/>
      <c r="AC281" s="35"/>
      <c r="AD281" s="35"/>
      <c r="AE281" s="35"/>
      <c r="AR281" s="204" t="s">
        <v>212</v>
      </c>
      <c r="AT281" s="204" t="s">
        <v>208</v>
      </c>
      <c r="AU281" s="204" t="s">
        <v>82</v>
      </c>
      <c r="AY281" s="18" t="s">
        <v>206</v>
      </c>
      <c r="BE281" s="205">
        <f>IF(N281="základní",J281,0)</f>
        <v>0</v>
      </c>
      <c r="BF281" s="205">
        <f>IF(N281="snížená",J281,0)</f>
        <v>0</v>
      </c>
      <c r="BG281" s="205">
        <f>IF(N281="zákl. přenesená",J281,0)</f>
        <v>0</v>
      </c>
      <c r="BH281" s="205">
        <f>IF(N281="sníž. přenesená",J281,0)</f>
        <v>0</v>
      </c>
      <c r="BI281" s="205">
        <f>IF(N281="nulová",J281,0)</f>
        <v>0</v>
      </c>
      <c r="BJ281" s="18" t="s">
        <v>80</v>
      </c>
      <c r="BK281" s="205">
        <f>ROUND(I281*H281,2)</f>
        <v>0</v>
      </c>
      <c r="BL281" s="18" t="s">
        <v>212</v>
      </c>
      <c r="BM281" s="204" t="s">
        <v>2390</v>
      </c>
    </row>
    <row r="282" spans="1:65" s="2" customFormat="1" ht="19.5">
      <c r="A282" s="35"/>
      <c r="B282" s="36"/>
      <c r="C282" s="37"/>
      <c r="D282" s="208" t="s">
        <v>1104</v>
      </c>
      <c r="E282" s="37"/>
      <c r="F282" s="221" t="s">
        <v>8086</v>
      </c>
      <c r="G282" s="37"/>
      <c r="H282" s="37"/>
      <c r="I282" s="116"/>
      <c r="J282" s="37"/>
      <c r="K282" s="37"/>
      <c r="L282" s="40"/>
      <c r="M282" s="222"/>
      <c r="N282" s="223"/>
      <c r="O282" s="65"/>
      <c r="P282" s="65"/>
      <c r="Q282" s="65"/>
      <c r="R282" s="65"/>
      <c r="S282" s="65"/>
      <c r="T282" s="66"/>
      <c r="U282" s="35"/>
      <c r="V282" s="35"/>
      <c r="W282" s="35"/>
      <c r="X282" s="35"/>
      <c r="Y282" s="35"/>
      <c r="Z282" s="35"/>
      <c r="AA282" s="35"/>
      <c r="AB282" s="35"/>
      <c r="AC282" s="35"/>
      <c r="AD282" s="35"/>
      <c r="AE282" s="35"/>
      <c r="AT282" s="18" t="s">
        <v>1104</v>
      </c>
      <c r="AU282" s="18" t="s">
        <v>82</v>
      </c>
    </row>
    <row r="283" spans="1:65" s="2" customFormat="1" ht="16.5" customHeight="1">
      <c r="A283" s="35"/>
      <c r="B283" s="36"/>
      <c r="C283" s="193" t="s">
        <v>72</v>
      </c>
      <c r="D283" s="193" t="s">
        <v>208</v>
      </c>
      <c r="E283" s="194" t="s">
        <v>8087</v>
      </c>
      <c r="F283" s="195" t="s">
        <v>8088</v>
      </c>
      <c r="G283" s="196" t="s">
        <v>211</v>
      </c>
      <c r="H283" s="197">
        <v>1</v>
      </c>
      <c r="I283" s="198"/>
      <c r="J283" s="199">
        <f>ROUND(I283*H283,2)</f>
        <v>0</v>
      </c>
      <c r="K283" s="195" t="s">
        <v>19</v>
      </c>
      <c r="L283" s="40"/>
      <c r="M283" s="200" t="s">
        <v>19</v>
      </c>
      <c r="N283" s="201" t="s">
        <v>43</v>
      </c>
      <c r="O283" s="65"/>
      <c r="P283" s="202">
        <f>O283*H283</f>
        <v>0</v>
      </c>
      <c r="Q283" s="202">
        <v>0</v>
      </c>
      <c r="R283" s="202">
        <f>Q283*H283</f>
        <v>0</v>
      </c>
      <c r="S283" s="202">
        <v>0</v>
      </c>
      <c r="T283" s="203">
        <f>S283*H283</f>
        <v>0</v>
      </c>
      <c r="U283" s="35"/>
      <c r="V283" s="35"/>
      <c r="W283" s="35"/>
      <c r="X283" s="35"/>
      <c r="Y283" s="35"/>
      <c r="Z283" s="35"/>
      <c r="AA283" s="35"/>
      <c r="AB283" s="35"/>
      <c r="AC283" s="35"/>
      <c r="AD283" s="35"/>
      <c r="AE283" s="35"/>
      <c r="AR283" s="204" t="s">
        <v>212</v>
      </c>
      <c r="AT283" s="204" t="s">
        <v>208</v>
      </c>
      <c r="AU283" s="204" t="s">
        <v>82</v>
      </c>
      <c r="AY283" s="18" t="s">
        <v>206</v>
      </c>
      <c r="BE283" s="205">
        <f>IF(N283="základní",J283,0)</f>
        <v>0</v>
      </c>
      <c r="BF283" s="205">
        <f>IF(N283="snížená",J283,0)</f>
        <v>0</v>
      </c>
      <c r="BG283" s="205">
        <f>IF(N283="zákl. přenesená",J283,0)</f>
        <v>0</v>
      </c>
      <c r="BH283" s="205">
        <f>IF(N283="sníž. přenesená",J283,0)</f>
        <v>0</v>
      </c>
      <c r="BI283" s="205">
        <f>IF(N283="nulová",J283,0)</f>
        <v>0</v>
      </c>
      <c r="BJ283" s="18" t="s">
        <v>80</v>
      </c>
      <c r="BK283" s="205">
        <f>ROUND(I283*H283,2)</f>
        <v>0</v>
      </c>
      <c r="BL283" s="18" t="s">
        <v>212</v>
      </c>
      <c r="BM283" s="204" t="s">
        <v>2404</v>
      </c>
    </row>
    <row r="284" spans="1:65" s="2" customFormat="1" ht="21.75" customHeight="1">
      <c r="A284" s="35"/>
      <c r="B284" s="36"/>
      <c r="C284" s="193" t="s">
        <v>72</v>
      </c>
      <c r="D284" s="193" t="s">
        <v>208</v>
      </c>
      <c r="E284" s="194" t="s">
        <v>8089</v>
      </c>
      <c r="F284" s="195" t="s">
        <v>8090</v>
      </c>
      <c r="G284" s="196" t="s">
        <v>211</v>
      </c>
      <c r="H284" s="197">
        <v>1</v>
      </c>
      <c r="I284" s="198"/>
      <c r="J284" s="199">
        <f>ROUND(I284*H284,2)</f>
        <v>0</v>
      </c>
      <c r="K284" s="195" t="s">
        <v>19</v>
      </c>
      <c r="L284" s="40"/>
      <c r="M284" s="200" t="s">
        <v>19</v>
      </c>
      <c r="N284" s="201" t="s">
        <v>43</v>
      </c>
      <c r="O284" s="65"/>
      <c r="P284" s="202">
        <f>O284*H284</f>
        <v>0</v>
      </c>
      <c r="Q284" s="202">
        <v>0</v>
      </c>
      <c r="R284" s="202">
        <f>Q284*H284</f>
        <v>0</v>
      </c>
      <c r="S284" s="202">
        <v>0</v>
      </c>
      <c r="T284" s="203">
        <f>S284*H284</f>
        <v>0</v>
      </c>
      <c r="U284" s="35"/>
      <c r="V284" s="35"/>
      <c r="W284" s="35"/>
      <c r="X284" s="35"/>
      <c r="Y284" s="35"/>
      <c r="Z284" s="35"/>
      <c r="AA284" s="35"/>
      <c r="AB284" s="35"/>
      <c r="AC284" s="35"/>
      <c r="AD284" s="35"/>
      <c r="AE284" s="35"/>
      <c r="AR284" s="204" t="s">
        <v>212</v>
      </c>
      <c r="AT284" s="204" t="s">
        <v>208</v>
      </c>
      <c r="AU284" s="204" t="s">
        <v>82</v>
      </c>
      <c r="AY284" s="18" t="s">
        <v>206</v>
      </c>
      <c r="BE284" s="205">
        <f>IF(N284="základní",J284,0)</f>
        <v>0</v>
      </c>
      <c r="BF284" s="205">
        <f>IF(N284="snížená",J284,0)</f>
        <v>0</v>
      </c>
      <c r="BG284" s="205">
        <f>IF(N284="zákl. přenesená",J284,0)</f>
        <v>0</v>
      </c>
      <c r="BH284" s="205">
        <f>IF(N284="sníž. přenesená",J284,0)</f>
        <v>0</v>
      </c>
      <c r="BI284" s="205">
        <f>IF(N284="nulová",J284,0)</f>
        <v>0</v>
      </c>
      <c r="BJ284" s="18" t="s">
        <v>80</v>
      </c>
      <c r="BK284" s="205">
        <f>ROUND(I284*H284,2)</f>
        <v>0</v>
      </c>
      <c r="BL284" s="18" t="s">
        <v>212</v>
      </c>
      <c r="BM284" s="204" t="s">
        <v>2415</v>
      </c>
    </row>
    <row r="285" spans="1:65" s="2" customFormat="1" ht="39">
      <c r="A285" s="35"/>
      <c r="B285" s="36"/>
      <c r="C285" s="37"/>
      <c r="D285" s="208" t="s">
        <v>1104</v>
      </c>
      <c r="E285" s="37"/>
      <c r="F285" s="221" t="s">
        <v>8091</v>
      </c>
      <c r="G285" s="37"/>
      <c r="H285" s="37"/>
      <c r="I285" s="116"/>
      <c r="J285" s="37"/>
      <c r="K285" s="37"/>
      <c r="L285" s="40"/>
      <c r="M285" s="222"/>
      <c r="N285" s="223"/>
      <c r="O285" s="65"/>
      <c r="P285" s="65"/>
      <c r="Q285" s="65"/>
      <c r="R285" s="65"/>
      <c r="S285" s="65"/>
      <c r="T285" s="66"/>
      <c r="U285" s="35"/>
      <c r="V285" s="35"/>
      <c r="W285" s="35"/>
      <c r="X285" s="35"/>
      <c r="Y285" s="35"/>
      <c r="Z285" s="35"/>
      <c r="AA285" s="35"/>
      <c r="AB285" s="35"/>
      <c r="AC285" s="35"/>
      <c r="AD285" s="35"/>
      <c r="AE285" s="35"/>
      <c r="AT285" s="18" t="s">
        <v>1104</v>
      </c>
      <c r="AU285" s="18" t="s">
        <v>82</v>
      </c>
    </row>
    <row r="286" spans="1:65" s="2" customFormat="1" ht="21.75" customHeight="1">
      <c r="A286" s="35"/>
      <c r="B286" s="36"/>
      <c r="C286" s="193" t="s">
        <v>72</v>
      </c>
      <c r="D286" s="193" t="s">
        <v>208</v>
      </c>
      <c r="E286" s="194" t="s">
        <v>7940</v>
      </c>
      <c r="F286" s="195" t="s">
        <v>7941</v>
      </c>
      <c r="G286" s="196" t="s">
        <v>211</v>
      </c>
      <c r="H286" s="197">
        <v>1</v>
      </c>
      <c r="I286" s="198"/>
      <c r="J286" s="199">
        <f>ROUND(I286*H286,2)</f>
        <v>0</v>
      </c>
      <c r="K286" s="195" t="s">
        <v>19</v>
      </c>
      <c r="L286" s="40"/>
      <c r="M286" s="200" t="s">
        <v>19</v>
      </c>
      <c r="N286" s="201" t="s">
        <v>43</v>
      </c>
      <c r="O286" s="65"/>
      <c r="P286" s="202">
        <f>O286*H286</f>
        <v>0</v>
      </c>
      <c r="Q286" s="202">
        <v>0</v>
      </c>
      <c r="R286" s="202">
        <f>Q286*H286</f>
        <v>0</v>
      </c>
      <c r="S286" s="202">
        <v>0</v>
      </c>
      <c r="T286" s="203">
        <f>S286*H286</f>
        <v>0</v>
      </c>
      <c r="U286" s="35"/>
      <c r="V286" s="35"/>
      <c r="W286" s="35"/>
      <c r="X286" s="35"/>
      <c r="Y286" s="35"/>
      <c r="Z286" s="35"/>
      <c r="AA286" s="35"/>
      <c r="AB286" s="35"/>
      <c r="AC286" s="35"/>
      <c r="AD286" s="35"/>
      <c r="AE286" s="35"/>
      <c r="AR286" s="204" t="s">
        <v>212</v>
      </c>
      <c r="AT286" s="204" t="s">
        <v>208</v>
      </c>
      <c r="AU286" s="204" t="s">
        <v>82</v>
      </c>
      <c r="AY286" s="18" t="s">
        <v>206</v>
      </c>
      <c r="BE286" s="205">
        <f>IF(N286="základní",J286,0)</f>
        <v>0</v>
      </c>
      <c r="BF286" s="205">
        <f>IF(N286="snížená",J286,0)</f>
        <v>0</v>
      </c>
      <c r="BG286" s="205">
        <f>IF(N286="zákl. přenesená",J286,0)</f>
        <v>0</v>
      </c>
      <c r="BH286" s="205">
        <f>IF(N286="sníž. přenesená",J286,0)</f>
        <v>0</v>
      </c>
      <c r="BI286" s="205">
        <f>IF(N286="nulová",J286,0)</f>
        <v>0</v>
      </c>
      <c r="BJ286" s="18" t="s">
        <v>80</v>
      </c>
      <c r="BK286" s="205">
        <f>ROUND(I286*H286,2)</f>
        <v>0</v>
      </c>
      <c r="BL286" s="18" t="s">
        <v>212</v>
      </c>
      <c r="BM286" s="204" t="s">
        <v>2427</v>
      </c>
    </row>
    <row r="287" spans="1:65" s="2" customFormat="1" ht="16.5" customHeight="1">
      <c r="A287" s="35"/>
      <c r="B287" s="36"/>
      <c r="C287" s="193" t="s">
        <v>72</v>
      </c>
      <c r="D287" s="193" t="s">
        <v>208</v>
      </c>
      <c r="E287" s="194" t="s">
        <v>8092</v>
      </c>
      <c r="F287" s="195" t="s">
        <v>8093</v>
      </c>
      <c r="G287" s="196" t="s">
        <v>211</v>
      </c>
      <c r="H287" s="197">
        <v>1</v>
      </c>
      <c r="I287" s="198"/>
      <c r="J287" s="199">
        <f>ROUND(I287*H287,2)</f>
        <v>0</v>
      </c>
      <c r="K287" s="195" t="s">
        <v>19</v>
      </c>
      <c r="L287" s="40"/>
      <c r="M287" s="200" t="s">
        <v>19</v>
      </c>
      <c r="N287" s="201" t="s">
        <v>43</v>
      </c>
      <c r="O287" s="65"/>
      <c r="P287" s="202">
        <f>O287*H287</f>
        <v>0</v>
      </c>
      <c r="Q287" s="202">
        <v>0</v>
      </c>
      <c r="R287" s="202">
        <f>Q287*H287</f>
        <v>0</v>
      </c>
      <c r="S287" s="202">
        <v>0</v>
      </c>
      <c r="T287" s="203">
        <f>S287*H287</f>
        <v>0</v>
      </c>
      <c r="U287" s="35"/>
      <c r="V287" s="35"/>
      <c r="W287" s="35"/>
      <c r="X287" s="35"/>
      <c r="Y287" s="35"/>
      <c r="Z287" s="35"/>
      <c r="AA287" s="35"/>
      <c r="AB287" s="35"/>
      <c r="AC287" s="35"/>
      <c r="AD287" s="35"/>
      <c r="AE287" s="35"/>
      <c r="AR287" s="204" t="s">
        <v>212</v>
      </c>
      <c r="AT287" s="204" t="s">
        <v>208</v>
      </c>
      <c r="AU287" s="204" t="s">
        <v>82</v>
      </c>
      <c r="AY287" s="18" t="s">
        <v>206</v>
      </c>
      <c r="BE287" s="205">
        <f>IF(N287="základní",J287,0)</f>
        <v>0</v>
      </c>
      <c r="BF287" s="205">
        <f>IF(N287="snížená",J287,0)</f>
        <v>0</v>
      </c>
      <c r="BG287" s="205">
        <f>IF(N287="zákl. přenesená",J287,0)</f>
        <v>0</v>
      </c>
      <c r="BH287" s="205">
        <f>IF(N287="sníž. přenesená",J287,0)</f>
        <v>0</v>
      </c>
      <c r="BI287" s="205">
        <f>IF(N287="nulová",J287,0)</f>
        <v>0</v>
      </c>
      <c r="BJ287" s="18" t="s">
        <v>80</v>
      </c>
      <c r="BK287" s="205">
        <f>ROUND(I287*H287,2)</f>
        <v>0</v>
      </c>
      <c r="BL287" s="18" t="s">
        <v>212</v>
      </c>
      <c r="BM287" s="204" t="s">
        <v>2439</v>
      </c>
    </row>
    <row r="288" spans="1:65" s="2" customFormat="1" ht="321.75">
      <c r="A288" s="35"/>
      <c r="B288" s="36"/>
      <c r="C288" s="37"/>
      <c r="D288" s="208" t="s">
        <v>1104</v>
      </c>
      <c r="E288" s="37"/>
      <c r="F288" s="221" t="s">
        <v>8094</v>
      </c>
      <c r="G288" s="37"/>
      <c r="H288" s="37"/>
      <c r="I288" s="116"/>
      <c r="J288" s="37"/>
      <c r="K288" s="37"/>
      <c r="L288" s="40"/>
      <c r="M288" s="222"/>
      <c r="N288" s="223"/>
      <c r="O288" s="65"/>
      <c r="P288" s="65"/>
      <c r="Q288" s="65"/>
      <c r="R288" s="65"/>
      <c r="S288" s="65"/>
      <c r="T288" s="66"/>
      <c r="U288" s="35"/>
      <c r="V288" s="35"/>
      <c r="W288" s="35"/>
      <c r="X288" s="35"/>
      <c r="Y288" s="35"/>
      <c r="Z288" s="35"/>
      <c r="AA288" s="35"/>
      <c r="AB288" s="35"/>
      <c r="AC288" s="35"/>
      <c r="AD288" s="35"/>
      <c r="AE288" s="35"/>
      <c r="AT288" s="18" t="s">
        <v>1104</v>
      </c>
      <c r="AU288" s="18" t="s">
        <v>82</v>
      </c>
    </row>
    <row r="289" spans="1:65" s="2" customFormat="1" ht="16.5" customHeight="1">
      <c r="A289" s="35"/>
      <c r="B289" s="36"/>
      <c r="C289" s="193" t="s">
        <v>72</v>
      </c>
      <c r="D289" s="193" t="s">
        <v>208</v>
      </c>
      <c r="E289" s="194" t="s">
        <v>8095</v>
      </c>
      <c r="F289" s="195" t="s">
        <v>8096</v>
      </c>
      <c r="G289" s="196" t="s">
        <v>211</v>
      </c>
      <c r="H289" s="197">
        <v>1</v>
      </c>
      <c r="I289" s="198"/>
      <c r="J289" s="199">
        <f>ROUND(I289*H289,2)</f>
        <v>0</v>
      </c>
      <c r="K289" s="195" t="s">
        <v>19</v>
      </c>
      <c r="L289" s="40"/>
      <c r="M289" s="200" t="s">
        <v>19</v>
      </c>
      <c r="N289" s="201" t="s">
        <v>43</v>
      </c>
      <c r="O289" s="65"/>
      <c r="P289" s="202">
        <f>O289*H289</f>
        <v>0</v>
      </c>
      <c r="Q289" s="202">
        <v>0</v>
      </c>
      <c r="R289" s="202">
        <f>Q289*H289</f>
        <v>0</v>
      </c>
      <c r="S289" s="202">
        <v>0</v>
      </c>
      <c r="T289" s="203">
        <f>S289*H289</f>
        <v>0</v>
      </c>
      <c r="U289" s="35"/>
      <c r="V289" s="35"/>
      <c r="W289" s="35"/>
      <c r="X289" s="35"/>
      <c r="Y289" s="35"/>
      <c r="Z289" s="35"/>
      <c r="AA289" s="35"/>
      <c r="AB289" s="35"/>
      <c r="AC289" s="35"/>
      <c r="AD289" s="35"/>
      <c r="AE289" s="35"/>
      <c r="AR289" s="204" t="s">
        <v>212</v>
      </c>
      <c r="AT289" s="204" t="s">
        <v>208</v>
      </c>
      <c r="AU289" s="204" t="s">
        <v>82</v>
      </c>
      <c r="AY289" s="18" t="s">
        <v>206</v>
      </c>
      <c r="BE289" s="205">
        <f>IF(N289="základní",J289,0)</f>
        <v>0</v>
      </c>
      <c r="BF289" s="205">
        <f>IF(N289="snížená",J289,0)</f>
        <v>0</v>
      </c>
      <c r="BG289" s="205">
        <f>IF(N289="zákl. přenesená",J289,0)</f>
        <v>0</v>
      </c>
      <c r="BH289" s="205">
        <f>IF(N289="sníž. přenesená",J289,0)</f>
        <v>0</v>
      </c>
      <c r="BI289" s="205">
        <f>IF(N289="nulová",J289,0)</f>
        <v>0</v>
      </c>
      <c r="BJ289" s="18" t="s">
        <v>80</v>
      </c>
      <c r="BK289" s="205">
        <f>ROUND(I289*H289,2)</f>
        <v>0</v>
      </c>
      <c r="BL289" s="18" t="s">
        <v>212</v>
      </c>
      <c r="BM289" s="204" t="s">
        <v>2455</v>
      </c>
    </row>
    <row r="290" spans="1:65" s="2" customFormat="1" ht="16.5" customHeight="1">
      <c r="A290" s="35"/>
      <c r="B290" s="36"/>
      <c r="C290" s="193" t="s">
        <v>72</v>
      </c>
      <c r="D290" s="193" t="s">
        <v>208</v>
      </c>
      <c r="E290" s="194" t="s">
        <v>7945</v>
      </c>
      <c r="F290" s="195" t="s">
        <v>7946</v>
      </c>
      <c r="G290" s="196" t="s">
        <v>211</v>
      </c>
      <c r="H290" s="197">
        <v>1</v>
      </c>
      <c r="I290" s="198"/>
      <c r="J290" s="199">
        <f>ROUND(I290*H290,2)</f>
        <v>0</v>
      </c>
      <c r="K290" s="195" t="s">
        <v>19</v>
      </c>
      <c r="L290" s="40"/>
      <c r="M290" s="200" t="s">
        <v>19</v>
      </c>
      <c r="N290" s="201" t="s">
        <v>43</v>
      </c>
      <c r="O290" s="65"/>
      <c r="P290" s="202">
        <f>O290*H290</f>
        <v>0</v>
      </c>
      <c r="Q290" s="202">
        <v>0</v>
      </c>
      <c r="R290" s="202">
        <f>Q290*H290</f>
        <v>0</v>
      </c>
      <c r="S290" s="202">
        <v>0</v>
      </c>
      <c r="T290" s="203">
        <f>S290*H290</f>
        <v>0</v>
      </c>
      <c r="U290" s="35"/>
      <c r="V290" s="35"/>
      <c r="W290" s="35"/>
      <c r="X290" s="35"/>
      <c r="Y290" s="35"/>
      <c r="Z290" s="35"/>
      <c r="AA290" s="35"/>
      <c r="AB290" s="35"/>
      <c r="AC290" s="35"/>
      <c r="AD290" s="35"/>
      <c r="AE290" s="35"/>
      <c r="AR290" s="204" t="s">
        <v>212</v>
      </c>
      <c r="AT290" s="204" t="s">
        <v>208</v>
      </c>
      <c r="AU290" s="204" t="s">
        <v>82</v>
      </c>
      <c r="AY290" s="18" t="s">
        <v>206</v>
      </c>
      <c r="BE290" s="205">
        <f>IF(N290="základní",J290,0)</f>
        <v>0</v>
      </c>
      <c r="BF290" s="205">
        <f>IF(N290="snížená",J290,0)</f>
        <v>0</v>
      </c>
      <c r="BG290" s="205">
        <f>IF(N290="zákl. přenesená",J290,0)</f>
        <v>0</v>
      </c>
      <c r="BH290" s="205">
        <f>IF(N290="sníž. přenesená",J290,0)</f>
        <v>0</v>
      </c>
      <c r="BI290" s="205">
        <f>IF(N290="nulová",J290,0)</f>
        <v>0</v>
      </c>
      <c r="BJ290" s="18" t="s">
        <v>80</v>
      </c>
      <c r="BK290" s="205">
        <f>ROUND(I290*H290,2)</f>
        <v>0</v>
      </c>
      <c r="BL290" s="18" t="s">
        <v>212</v>
      </c>
      <c r="BM290" s="204" t="s">
        <v>2477</v>
      </c>
    </row>
    <row r="291" spans="1:65" s="2" customFormat="1" ht="39">
      <c r="A291" s="35"/>
      <c r="B291" s="36"/>
      <c r="C291" s="37"/>
      <c r="D291" s="208" t="s">
        <v>1104</v>
      </c>
      <c r="E291" s="37"/>
      <c r="F291" s="221" t="s">
        <v>7947</v>
      </c>
      <c r="G291" s="37"/>
      <c r="H291" s="37"/>
      <c r="I291" s="116"/>
      <c r="J291" s="37"/>
      <c r="K291" s="37"/>
      <c r="L291" s="40"/>
      <c r="M291" s="222"/>
      <c r="N291" s="223"/>
      <c r="O291" s="65"/>
      <c r="P291" s="65"/>
      <c r="Q291" s="65"/>
      <c r="R291" s="65"/>
      <c r="S291" s="65"/>
      <c r="T291" s="66"/>
      <c r="U291" s="35"/>
      <c r="V291" s="35"/>
      <c r="W291" s="35"/>
      <c r="X291" s="35"/>
      <c r="Y291" s="35"/>
      <c r="Z291" s="35"/>
      <c r="AA291" s="35"/>
      <c r="AB291" s="35"/>
      <c r="AC291" s="35"/>
      <c r="AD291" s="35"/>
      <c r="AE291" s="35"/>
      <c r="AT291" s="18" t="s">
        <v>1104</v>
      </c>
      <c r="AU291" s="18" t="s">
        <v>82</v>
      </c>
    </row>
    <row r="292" spans="1:65" s="2" customFormat="1" ht="16.5" customHeight="1">
      <c r="A292" s="35"/>
      <c r="B292" s="36"/>
      <c r="C292" s="193" t="s">
        <v>72</v>
      </c>
      <c r="D292" s="193" t="s">
        <v>208</v>
      </c>
      <c r="E292" s="194" t="s">
        <v>8018</v>
      </c>
      <c r="F292" s="195" t="s">
        <v>8019</v>
      </c>
      <c r="G292" s="196" t="s">
        <v>211</v>
      </c>
      <c r="H292" s="197">
        <v>1</v>
      </c>
      <c r="I292" s="198"/>
      <c r="J292" s="199">
        <f>ROUND(I292*H292,2)</f>
        <v>0</v>
      </c>
      <c r="K292" s="195" t="s">
        <v>19</v>
      </c>
      <c r="L292" s="40"/>
      <c r="M292" s="200" t="s">
        <v>19</v>
      </c>
      <c r="N292" s="201" t="s">
        <v>43</v>
      </c>
      <c r="O292" s="65"/>
      <c r="P292" s="202">
        <f>O292*H292</f>
        <v>0</v>
      </c>
      <c r="Q292" s="202">
        <v>0</v>
      </c>
      <c r="R292" s="202">
        <f>Q292*H292</f>
        <v>0</v>
      </c>
      <c r="S292" s="202">
        <v>0</v>
      </c>
      <c r="T292" s="203">
        <f>S292*H292</f>
        <v>0</v>
      </c>
      <c r="U292" s="35"/>
      <c r="V292" s="35"/>
      <c r="W292" s="35"/>
      <c r="X292" s="35"/>
      <c r="Y292" s="35"/>
      <c r="Z292" s="35"/>
      <c r="AA292" s="35"/>
      <c r="AB292" s="35"/>
      <c r="AC292" s="35"/>
      <c r="AD292" s="35"/>
      <c r="AE292" s="35"/>
      <c r="AR292" s="204" t="s">
        <v>212</v>
      </c>
      <c r="AT292" s="204" t="s">
        <v>208</v>
      </c>
      <c r="AU292" s="204" t="s">
        <v>82</v>
      </c>
      <c r="AY292" s="18" t="s">
        <v>206</v>
      </c>
      <c r="BE292" s="205">
        <f>IF(N292="základní",J292,0)</f>
        <v>0</v>
      </c>
      <c r="BF292" s="205">
        <f>IF(N292="snížená",J292,0)</f>
        <v>0</v>
      </c>
      <c r="BG292" s="205">
        <f>IF(N292="zákl. přenesená",J292,0)</f>
        <v>0</v>
      </c>
      <c r="BH292" s="205">
        <f>IF(N292="sníž. přenesená",J292,0)</f>
        <v>0</v>
      </c>
      <c r="BI292" s="205">
        <f>IF(N292="nulová",J292,0)</f>
        <v>0</v>
      </c>
      <c r="BJ292" s="18" t="s">
        <v>80</v>
      </c>
      <c r="BK292" s="205">
        <f>ROUND(I292*H292,2)</f>
        <v>0</v>
      </c>
      <c r="BL292" s="18" t="s">
        <v>212</v>
      </c>
      <c r="BM292" s="204" t="s">
        <v>2501</v>
      </c>
    </row>
    <row r="293" spans="1:65" s="2" customFormat="1" ht="19.5">
      <c r="A293" s="35"/>
      <c r="B293" s="36"/>
      <c r="C293" s="37"/>
      <c r="D293" s="208" t="s">
        <v>1104</v>
      </c>
      <c r="E293" s="37"/>
      <c r="F293" s="221" t="s">
        <v>8020</v>
      </c>
      <c r="G293" s="37"/>
      <c r="H293" s="37"/>
      <c r="I293" s="116"/>
      <c r="J293" s="37"/>
      <c r="K293" s="37"/>
      <c r="L293" s="40"/>
      <c r="M293" s="222"/>
      <c r="N293" s="223"/>
      <c r="O293" s="65"/>
      <c r="P293" s="65"/>
      <c r="Q293" s="65"/>
      <c r="R293" s="65"/>
      <c r="S293" s="65"/>
      <c r="T293" s="66"/>
      <c r="U293" s="35"/>
      <c r="V293" s="35"/>
      <c r="W293" s="35"/>
      <c r="X293" s="35"/>
      <c r="Y293" s="35"/>
      <c r="Z293" s="35"/>
      <c r="AA293" s="35"/>
      <c r="AB293" s="35"/>
      <c r="AC293" s="35"/>
      <c r="AD293" s="35"/>
      <c r="AE293" s="35"/>
      <c r="AT293" s="18" t="s">
        <v>1104</v>
      </c>
      <c r="AU293" s="18" t="s">
        <v>82</v>
      </c>
    </row>
    <row r="294" spans="1:65" s="2" customFormat="1" ht="16.5" customHeight="1">
      <c r="A294" s="35"/>
      <c r="B294" s="36"/>
      <c r="C294" s="193" t="s">
        <v>72</v>
      </c>
      <c r="D294" s="193" t="s">
        <v>208</v>
      </c>
      <c r="E294" s="194" t="s">
        <v>8011</v>
      </c>
      <c r="F294" s="195" t="s">
        <v>8012</v>
      </c>
      <c r="G294" s="196" t="s">
        <v>211</v>
      </c>
      <c r="H294" s="197">
        <v>1</v>
      </c>
      <c r="I294" s="198"/>
      <c r="J294" s="199">
        <f>ROUND(I294*H294,2)</f>
        <v>0</v>
      </c>
      <c r="K294" s="195" t="s">
        <v>19</v>
      </c>
      <c r="L294" s="40"/>
      <c r="M294" s="200" t="s">
        <v>19</v>
      </c>
      <c r="N294" s="201" t="s">
        <v>43</v>
      </c>
      <c r="O294" s="65"/>
      <c r="P294" s="202">
        <f>O294*H294</f>
        <v>0</v>
      </c>
      <c r="Q294" s="202">
        <v>0</v>
      </c>
      <c r="R294" s="202">
        <f>Q294*H294</f>
        <v>0</v>
      </c>
      <c r="S294" s="202">
        <v>0</v>
      </c>
      <c r="T294" s="203">
        <f>S294*H294</f>
        <v>0</v>
      </c>
      <c r="U294" s="35"/>
      <c r="V294" s="35"/>
      <c r="W294" s="35"/>
      <c r="X294" s="35"/>
      <c r="Y294" s="35"/>
      <c r="Z294" s="35"/>
      <c r="AA294" s="35"/>
      <c r="AB294" s="35"/>
      <c r="AC294" s="35"/>
      <c r="AD294" s="35"/>
      <c r="AE294" s="35"/>
      <c r="AR294" s="204" t="s">
        <v>212</v>
      </c>
      <c r="AT294" s="204" t="s">
        <v>208</v>
      </c>
      <c r="AU294" s="204" t="s">
        <v>82</v>
      </c>
      <c r="AY294" s="18" t="s">
        <v>206</v>
      </c>
      <c r="BE294" s="205">
        <f>IF(N294="základní",J294,0)</f>
        <v>0</v>
      </c>
      <c r="BF294" s="205">
        <f>IF(N294="snížená",J294,0)</f>
        <v>0</v>
      </c>
      <c r="BG294" s="205">
        <f>IF(N294="zákl. přenesená",J294,0)</f>
        <v>0</v>
      </c>
      <c r="BH294" s="205">
        <f>IF(N294="sníž. přenesená",J294,0)</f>
        <v>0</v>
      </c>
      <c r="BI294" s="205">
        <f>IF(N294="nulová",J294,0)</f>
        <v>0</v>
      </c>
      <c r="BJ294" s="18" t="s">
        <v>80</v>
      </c>
      <c r="BK294" s="205">
        <f>ROUND(I294*H294,2)</f>
        <v>0</v>
      </c>
      <c r="BL294" s="18" t="s">
        <v>212</v>
      </c>
      <c r="BM294" s="204" t="s">
        <v>2512</v>
      </c>
    </row>
    <row r="295" spans="1:65" s="2" customFormat="1" ht="16.5" customHeight="1">
      <c r="A295" s="35"/>
      <c r="B295" s="36"/>
      <c r="C295" s="193" t="s">
        <v>72</v>
      </c>
      <c r="D295" s="193" t="s">
        <v>208</v>
      </c>
      <c r="E295" s="194" t="s">
        <v>8097</v>
      </c>
      <c r="F295" s="195" t="s">
        <v>8098</v>
      </c>
      <c r="G295" s="196" t="s">
        <v>211</v>
      </c>
      <c r="H295" s="197">
        <v>4</v>
      </c>
      <c r="I295" s="198"/>
      <c r="J295" s="199">
        <f>ROUND(I295*H295,2)</f>
        <v>0</v>
      </c>
      <c r="K295" s="195" t="s">
        <v>19</v>
      </c>
      <c r="L295" s="40"/>
      <c r="M295" s="200" t="s">
        <v>19</v>
      </c>
      <c r="N295" s="201" t="s">
        <v>43</v>
      </c>
      <c r="O295" s="65"/>
      <c r="P295" s="202">
        <f>O295*H295</f>
        <v>0</v>
      </c>
      <c r="Q295" s="202">
        <v>0</v>
      </c>
      <c r="R295" s="202">
        <f>Q295*H295</f>
        <v>0</v>
      </c>
      <c r="S295" s="202">
        <v>0</v>
      </c>
      <c r="T295" s="203">
        <f>S295*H295</f>
        <v>0</v>
      </c>
      <c r="U295" s="35"/>
      <c r="V295" s="35"/>
      <c r="W295" s="35"/>
      <c r="X295" s="35"/>
      <c r="Y295" s="35"/>
      <c r="Z295" s="35"/>
      <c r="AA295" s="35"/>
      <c r="AB295" s="35"/>
      <c r="AC295" s="35"/>
      <c r="AD295" s="35"/>
      <c r="AE295" s="35"/>
      <c r="AR295" s="204" t="s">
        <v>212</v>
      </c>
      <c r="AT295" s="204" t="s">
        <v>208</v>
      </c>
      <c r="AU295" s="204" t="s">
        <v>82</v>
      </c>
      <c r="AY295" s="18" t="s">
        <v>206</v>
      </c>
      <c r="BE295" s="205">
        <f>IF(N295="základní",J295,0)</f>
        <v>0</v>
      </c>
      <c r="BF295" s="205">
        <f>IF(N295="snížená",J295,0)</f>
        <v>0</v>
      </c>
      <c r="BG295" s="205">
        <f>IF(N295="zákl. přenesená",J295,0)</f>
        <v>0</v>
      </c>
      <c r="BH295" s="205">
        <f>IF(N295="sníž. přenesená",J295,0)</f>
        <v>0</v>
      </c>
      <c r="BI295" s="205">
        <f>IF(N295="nulová",J295,0)</f>
        <v>0</v>
      </c>
      <c r="BJ295" s="18" t="s">
        <v>80</v>
      </c>
      <c r="BK295" s="205">
        <f>ROUND(I295*H295,2)</f>
        <v>0</v>
      </c>
      <c r="BL295" s="18" t="s">
        <v>212</v>
      </c>
      <c r="BM295" s="204" t="s">
        <v>2522</v>
      </c>
    </row>
    <row r="296" spans="1:65" s="2" customFormat="1" ht="29.25">
      <c r="A296" s="35"/>
      <c r="B296" s="36"/>
      <c r="C296" s="37"/>
      <c r="D296" s="208" t="s">
        <v>1104</v>
      </c>
      <c r="E296" s="37"/>
      <c r="F296" s="221" t="s">
        <v>8099</v>
      </c>
      <c r="G296" s="37"/>
      <c r="H296" s="37"/>
      <c r="I296" s="116"/>
      <c r="J296" s="37"/>
      <c r="K296" s="37"/>
      <c r="L296" s="40"/>
      <c r="M296" s="222"/>
      <c r="N296" s="223"/>
      <c r="O296" s="65"/>
      <c r="P296" s="65"/>
      <c r="Q296" s="65"/>
      <c r="R296" s="65"/>
      <c r="S296" s="65"/>
      <c r="T296" s="66"/>
      <c r="U296" s="35"/>
      <c r="V296" s="35"/>
      <c r="W296" s="35"/>
      <c r="X296" s="35"/>
      <c r="Y296" s="35"/>
      <c r="Z296" s="35"/>
      <c r="AA296" s="35"/>
      <c r="AB296" s="35"/>
      <c r="AC296" s="35"/>
      <c r="AD296" s="35"/>
      <c r="AE296" s="35"/>
      <c r="AT296" s="18" t="s">
        <v>1104</v>
      </c>
      <c r="AU296" s="18" t="s">
        <v>82</v>
      </c>
    </row>
    <row r="297" spans="1:65" s="12" customFormat="1" ht="22.9" customHeight="1">
      <c r="B297" s="177"/>
      <c r="C297" s="178"/>
      <c r="D297" s="179" t="s">
        <v>71</v>
      </c>
      <c r="E297" s="191" t="s">
        <v>7404</v>
      </c>
      <c r="F297" s="191" t="s">
        <v>8100</v>
      </c>
      <c r="G297" s="178"/>
      <c r="H297" s="178"/>
      <c r="I297" s="181"/>
      <c r="J297" s="192">
        <f>BK297</f>
        <v>0</v>
      </c>
      <c r="K297" s="178"/>
      <c r="L297" s="183"/>
      <c r="M297" s="184"/>
      <c r="N297" s="185"/>
      <c r="O297" s="185"/>
      <c r="P297" s="186">
        <f>P298+P299+P300</f>
        <v>0</v>
      </c>
      <c r="Q297" s="185"/>
      <c r="R297" s="186">
        <f>R298+R299+R300</f>
        <v>0</v>
      </c>
      <c r="S297" s="185"/>
      <c r="T297" s="187">
        <f>T298+T299+T300</f>
        <v>0</v>
      </c>
      <c r="AR297" s="188" t="s">
        <v>80</v>
      </c>
      <c r="AT297" s="189" t="s">
        <v>71</v>
      </c>
      <c r="AU297" s="189" t="s">
        <v>80</v>
      </c>
      <c r="AY297" s="188" t="s">
        <v>206</v>
      </c>
      <c r="BK297" s="190">
        <f>BK298+BK299+BK300</f>
        <v>0</v>
      </c>
    </row>
    <row r="298" spans="1:65" s="2" customFormat="1" ht="16.5" customHeight="1">
      <c r="A298" s="35"/>
      <c r="B298" s="36"/>
      <c r="C298" s="193" t="s">
        <v>72</v>
      </c>
      <c r="D298" s="193" t="s">
        <v>208</v>
      </c>
      <c r="E298" s="194" t="s">
        <v>8101</v>
      </c>
      <c r="F298" s="195" t="s">
        <v>8102</v>
      </c>
      <c r="G298" s="196" t="s">
        <v>211</v>
      </c>
      <c r="H298" s="197">
        <v>4</v>
      </c>
      <c r="I298" s="198"/>
      <c r="J298" s="199">
        <f>ROUND(I298*H298,2)</f>
        <v>0</v>
      </c>
      <c r="K298" s="195" t="s">
        <v>19</v>
      </c>
      <c r="L298" s="40"/>
      <c r="M298" s="200" t="s">
        <v>19</v>
      </c>
      <c r="N298" s="201" t="s">
        <v>43</v>
      </c>
      <c r="O298" s="65"/>
      <c r="P298" s="202">
        <f>O298*H298</f>
        <v>0</v>
      </c>
      <c r="Q298" s="202">
        <v>0</v>
      </c>
      <c r="R298" s="202">
        <f>Q298*H298</f>
        <v>0</v>
      </c>
      <c r="S298" s="202">
        <v>0</v>
      </c>
      <c r="T298" s="203">
        <f>S298*H298</f>
        <v>0</v>
      </c>
      <c r="U298" s="35"/>
      <c r="V298" s="35"/>
      <c r="W298" s="35"/>
      <c r="X298" s="35"/>
      <c r="Y298" s="35"/>
      <c r="Z298" s="35"/>
      <c r="AA298" s="35"/>
      <c r="AB298" s="35"/>
      <c r="AC298" s="35"/>
      <c r="AD298" s="35"/>
      <c r="AE298" s="35"/>
      <c r="AR298" s="204" t="s">
        <v>212</v>
      </c>
      <c r="AT298" s="204" t="s">
        <v>208</v>
      </c>
      <c r="AU298" s="204" t="s">
        <v>82</v>
      </c>
      <c r="AY298" s="18" t="s">
        <v>206</v>
      </c>
      <c r="BE298" s="205">
        <f>IF(N298="základní",J298,0)</f>
        <v>0</v>
      </c>
      <c r="BF298" s="205">
        <f>IF(N298="snížená",J298,0)</f>
        <v>0</v>
      </c>
      <c r="BG298" s="205">
        <f>IF(N298="zákl. přenesená",J298,0)</f>
        <v>0</v>
      </c>
      <c r="BH298" s="205">
        <f>IF(N298="sníž. přenesená",J298,0)</f>
        <v>0</v>
      </c>
      <c r="BI298" s="205">
        <f>IF(N298="nulová",J298,0)</f>
        <v>0</v>
      </c>
      <c r="BJ298" s="18" t="s">
        <v>80</v>
      </c>
      <c r="BK298" s="205">
        <f>ROUND(I298*H298,2)</f>
        <v>0</v>
      </c>
      <c r="BL298" s="18" t="s">
        <v>212</v>
      </c>
      <c r="BM298" s="204" t="s">
        <v>2532</v>
      </c>
    </row>
    <row r="299" spans="1:65" s="2" customFormat="1" ht="29.25">
      <c r="A299" s="35"/>
      <c r="B299" s="36"/>
      <c r="C299" s="37"/>
      <c r="D299" s="208" t="s">
        <v>1104</v>
      </c>
      <c r="E299" s="37"/>
      <c r="F299" s="221" t="s">
        <v>8103</v>
      </c>
      <c r="G299" s="37"/>
      <c r="H299" s="37"/>
      <c r="I299" s="116"/>
      <c r="J299" s="37"/>
      <c r="K299" s="37"/>
      <c r="L299" s="40"/>
      <c r="M299" s="222"/>
      <c r="N299" s="223"/>
      <c r="O299" s="65"/>
      <c r="P299" s="65"/>
      <c r="Q299" s="65"/>
      <c r="R299" s="65"/>
      <c r="S299" s="65"/>
      <c r="T299" s="66"/>
      <c r="U299" s="35"/>
      <c r="V299" s="35"/>
      <c r="W299" s="35"/>
      <c r="X299" s="35"/>
      <c r="Y299" s="35"/>
      <c r="Z299" s="35"/>
      <c r="AA299" s="35"/>
      <c r="AB299" s="35"/>
      <c r="AC299" s="35"/>
      <c r="AD299" s="35"/>
      <c r="AE299" s="35"/>
      <c r="AT299" s="18" t="s">
        <v>1104</v>
      </c>
      <c r="AU299" s="18" t="s">
        <v>82</v>
      </c>
    </row>
    <row r="300" spans="1:65" s="12" customFormat="1" ht="20.85" customHeight="1">
      <c r="B300" s="177"/>
      <c r="C300" s="178"/>
      <c r="D300" s="179" t="s">
        <v>71</v>
      </c>
      <c r="E300" s="191" t="s">
        <v>7526</v>
      </c>
      <c r="F300" s="191" t="s">
        <v>8104</v>
      </c>
      <c r="G300" s="178"/>
      <c r="H300" s="178"/>
      <c r="I300" s="181"/>
      <c r="J300" s="192">
        <f>BK300</f>
        <v>0</v>
      </c>
      <c r="K300" s="178"/>
      <c r="L300" s="183"/>
      <c r="M300" s="184"/>
      <c r="N300" s="185"/>
      <c r="O300" s="185"/>
      <c r="P300" s="186">
        <f>SUM(P301:P327)</f>
        <v>0</v>
      </c>
      <c r="Q300" s="185"/>
      <c r="R300" s="186">
        <f>SUM(R301:R327)</f>
        <v>0</v>
      </c>
      <c r="S300" s="185"/>
      <c r="T300" s="187">
        <f>SUM(T301:T327)</f>
        <v>0</v>
      </c>
      <c r="AR300" s="188" t="s">
        <v>80</v>
      </c>
      <c r="AT300" s="189" t="s">
        <v>71</v>
      </c>
      <c r="AU300" s="189" t="s">
        <v>82</v>
      </c>
      <c r="AY300" s="188" t="s">
        <v>206</v>
      </c>
      <c r="BK300" s="190">
        <f>SUM(BK301:BK327)</f>
        <v>0</v>
      </c>
    </row>
    <row r="301" spans="1:65" s="2" customFormat="1" ht="16.5" customHeight="1">
      <c r="A301" s="35"/>
      <c r="B301" s="36"/>
      <c r="C301" s="193" t="s">
        <v>72</v>
      </c>
      <c r="D301" s="193" t="s">
        <v>208</v>
      </c>
      <c r="E301" s="194" t="s">
        <v>8105</v>
      </c>
      <c r="F301" s="195" t="s">
        <v>8106</v>
      </c>
      <c r="G301" s="196" t="s">
        <v>211</v>
      </c>
      <c r="H301" s="197">
        <v>3</v>
      </c>
      <c r="I301" s="198"/>
      <c r="J301" s="199">
        <f>ROUND(I301*H301,2)</f>
        <v>0</v>
      </c>
      <c r="K301" s="195" t="s">
        <v>19</v>
      </c>
      <c r="L301" s="40"/>
      <c r="M301" s="200" t="s">
        <v>19</v>
      </c>
      <c r="N301" s="201" t="s">
        <v>43</v>
      </c>
      <c r="O301" s="65"/>
      <c r="P301" s="202">
        <f>O301*H301</f>
        <v>0</v>
      </c>
      <c r="Q301" s="202">
        <v>0</v>
      </c>
      <c r="R301" s="202">
        <f>Q301*H301</f>
        <v>0</v>
      </c>
      <c r="S301" s="202">
        <v>0</v>
      </c>
      <c r="T301" s="203">
        <f>S301*H301</f>
        <v>0</v>
      </c>
      <c r="U301" s="35"/>
      <c r="V301" s="35"/>
      <c r="W301" s="35"/>
      <c r="X301" s="35"/>
      <c r="Y301" s="35"/>
      <c r="Z301" s="35"/>
      <c r="AA301" s="35"/>
      <c r="AB301" s="35"/>
      <c r="AC301" s="35"/>
      <c r="AD301" s="35"/>
      <c r="AE301" s="35"/>
      <c r="AR301" s="204" t="s">
        <v>212</v>
      </c>
      <c r="AT301" s="204" t="s">
        <v>208</v>
      </c>
      <c r="AU301" s="204" t="s">
        <v>217</v>
      </c>
      <c r="AY301" s="18" t="s">
        <v>206</v>
      </c>
      <c r="BE301" s="205">
        <f>IF(N301="základní",J301,0)</f>
        <v>0</v>
      </c>
      <c r="BF301" s="205">
        <f>IF(N301="snížená",J301,0)</f>
        <v>0</v>
      </c>
      <c r="BG301" s="205">
        <f>IF(N301="zákl. přenesená",J301,0)</f>
        <v>0</v>
      </c>
      <c r="BH301" s="205">
        <f>IF(N301="sníž. přenesená",J301,0)</f>
        <v>0</v>
      </c>
      <c r="BI301" s="205">
        <f>IF(N301="nulová",J301,0)</f>
        <v>0</v>
      </c>
      <c r="BJ301" s="18" t="s">
        <v>80</v>
      </c>
      <c r="BK301" s="205">
        <f>ROUND(I301*H301,2)</f>
        <v>0</v>
      </c>
      <c r="BL301" s="18" t="s">
        <v>212</v>
      </c>
      <c r="BM301" s="204" t="s">
        <v>2556</v>
      </c>
    </row>
    <row r="302" spans="1:65" s="2" customFormat="1" ht="48.75">
      <c r="A302" s="35"/>
      <c r="B302" s="36"/>
      <c r="C302" s="37"/>
      <c r="D302" s="208" t="s">
        <v>1104</v>
      </c>
      <c r="E302" s="37"/>
      <c r="F302" s="221" t="s">
        <v>8107</v>
      </c>
      <c r="G302" s="37"/>
      <c r="H302" s="37"/>
      <c r="I302" s="116"/>
      <c r="J302" s="37"/>
      <c r="K302" s="37"/>
      <c r="L302" s="40"/>
      <c r="M302" s="222"/>
      <c r="N302" s="223"/>
      <c r="O302" s="65"/>
      <c r="P302" s="65"/>
      <c r="Q302" s="65"/>
      <c r="R302" s="65"/>
      <c r="S302" s="65"/>
      <c r="T302" s="66"/>
      <c r="U302" s="35"/>
      <c r="V302" s="35"/>
      <c r="W302" s="35"/>
      <c r="X302" s="35"/>
      <c r="Y302" s="35"/>
      <c r="Z302" s="35"/>
      <c r="AA302" s="35"/>
      <c r="AB302" s="35"/>
      <c r="AC302" s="35"/>
      <c r="AD302" s="35"/>
      <c r="AE302" s="35"/>
      <c r="AT302" s="18" t="s">
        <v>1104</v>
      </c>
      <c r="AU302" s="18" t="s">
        <v>217</v>
      </c>
    </row>
    <row r="303" spans="1:65" s="2" customFormat="1" ht="16.5" customHeight="1">
      <c r="A303" s="35"/>
      <c r="B303" s="36"/>
      <c r="C303" s="193" t="s">
        <v>72</v>
      </c>
      <c r="D303" s="193" t="s">
        <v>208</v>
      </c>
      <c r="E303" s="194" t="s">
        <v>8108</v>
      </c>
      <c r="F303" s="195" t="s">
        <v>8109</v>
      </c>
      <c r="G303" s="196" t="s">
        <v>211</v>
      </c>
      <c r="H303" s="197">
        <v>3</v>
      </c>
      <c r="I303" s="198"/>
      <c r="J303" s="199">
        <f>ROUND(I303*H303,2)</f>
        <v>0</v>
      </c>
      <c r="K303" s="195" t="s">
        <v>19</v>
      </c>
      <c r="L303" s="40"/>
      <c r="M303" s="200" t="s">
        <v>19</v>
      </c>
      <c r="N303" s="201" t="s">
        <v>43</v>
      </c>
      <c r="O303" s="65"/>
      <c r="P303" s="202">
        <f>O303*H303</f>
        <v>0</v>
      </c>
      <c r="Q303" s="202">
        <v>0</v>
      </c>
      <c r="R303" s="202">
        <f>Q303*H303</f>
        <v>0</v>
      </c>
      <c r="S303" s="202">
        <v>0</v>
      </c>
      <c r="T303" s="203">
        <f>S303*H303</f>
        <v>0</v>
      </c>
      <c r="U303" s="35"/>
      <c r="V303" s="35"/>
      <c r="W303" s="35"/>
      <c r="X303" s="35"/>
      <c r="Y303" s="35"/>
      <c r="Z303" s="35"/>
      <c r="AA303" s="35"/>
      <c r="AB303" s="35"/>
      <c r="AC303" s="35"/>
      <c r="AD303" s="35"/>
      <c r="AE303" s="35"/>
      <c r="AR303" s="204" t="s">
        <v>212</v>
      </c>
      <c r="AT303" s="204" t="s">
        <v>208</v>
      </c>
      <c r="AU303" s="204" t="s">
        <v>217</v>
      </c>
      <c r="AY303" s="18" t="s">
        <v>206</v>
      </c>
      <c r="BE303" s="205">
        <f>IF(N303="základní",J303,0)</f>
        <v>0</v>
      </c>
      <c r="BF303" s="205">
        <f>IF(N303="snížená",J303,0)</f>
        <v>0</v>
      </c>
      <c r="BG303" s="205">
        <f>IF(N303="zákl. přenesená",J303,0)</f>
        <v>0</v>
      </c>
      <c r="BH303" s="205">
        <f>IF(N303="sníž. přenesená",J303,0)</f>
        <v>0</v>
      </c>
      <c r="BI303" s="205">
        <f>IF(N303="nulová",J303,0)</f>
        <v>0</v>
      </c>
      <c r="BJ303" s="18" t="s">
        <v>80</v>
      </c>
      <c r="BK303" s="205">
        <f>ROUND(I303*H303,2)</f>
        <v>0</v>
      </c>
      <c r="BL303" s="18" t="s">
        <v>212</v>
      </c>
      <c r="BM303" s="204" t="s">
        <v>2594</v>
      </c>
    </row>
    <row r="304" spans="1:65" s="2" customFormat="1" ht="29.25">
      <c r="A304" s="35"/>
      <c r="B304" s="36"/>
      <c r="C304" s="37"/>
      <c r="D304" s="208" t="s">
        <v>1104</v>
      </c>
      <c r="E304" s="37"/>
      <c r="F304" s="221" t="s">
        <v>8110</v>
      </c>
      <c r="G304" s="37"/>
      <c r="H304" s="37"/>
      <c r="I304" s="116"/>
      <c r="J304" s="37"/>
      <c r="K304" s="37"/>
      <c r="L304" s="40"/>
      <c r="M304" s="222"/>
      <c r="N304" s="223"/>
      <c r="O304" s="65"/>
      <c r="P304" s="65"/>
      <c r="Q304" s="65"/>
      <c r="R304" s="65"/>
      <c r="S304" s="65"/>
      <c r="T304" s="66"/>
      <c r="U304" s="35"/>
      <c r="V304" s="35"/>
      <c r="W304" s="35"/>
      <c r="X304" s="35"/>
      <c r="Y304" s="35"/>
      <c r="Z304" s="35"/>
      <c r="AA304" s="35"/>
      <c r="AB304" s="35"/>
      <c r="AC304" s="35"/>
      <c r="AD304" s="35"/>
      <c r="AE304" s="35"/>
      <c r="AT304" s="18" t="s">
        <v>1104</v>
      </c>
      <c r="AU304" s="18" t="s">
        <v>217</v>
      </c>
    </row>
    <row r="305" spans="1:65" s="2" customFormat="1" ht="16.5" customHeight="1">
      <c r="A305" s="35"/>
      <c r="B305" s="36"/>
      <c r="C305" s="193" t="s">
        <v>72</v>
      </c>
      <c r="D305" s="193" t="s">
        <v>208</v>
      </c>
      <c r="E305" s="194" t="s">
        <v>8111</v>
      </c>
      <c r="F305" s="195" t="s">
        <v>8112</v>
      </c>
      <c r="G305" s="196" t="s">
        <v>211</v>
      </c>
      <c r="H305" s="197">
        <v>4</v>
      </c>
      <c r="I305" s="198"/>
      <c r="J305" s="199">
        <f>ROUND(I305*H305,2)</f>
        <v>0</v>
      </c>
      <c r="K305" s="195" t="s">
        <v>19</v>
      </c>
      <c r="L305" s="40"/>
      <c r="M305" s="200" t="s">
        <v>19</v>
      </c>
      <c r="N305" s="201" t="s">
        <v>43</v>
      </c>
      <c r="O305" s="65"/>
      <c r="P305" s="202">
        <f>O305*H305</f>
        <v>0</v>
      </c>
      <c r="Q305" s="202">
        <v>0</v>
      </c>
      <c r="R305" s="202">
        <f>Q305*H305</f>
        <v>0</v>
      </c>
      <c r="S305" s="202">
        <v>0</v>
      </c>
      <c r="T305" s="203">
        <f>S305*H305</f>
        <v>0</v>
      </c>
      <c r="U305" s="35"/>
      <c r="V305" s="35"/>
      <c r="W305" s="35"/>
      <c r="X305" s="35"/>
      <c r="Y305" s="35"/>
      <c r="Z305" s="35"/>
      <c r="AA305" s="35"/>
      <c r="AB305" s="35"/>
      <c r="AC305" s="35"/>
      <c r="AD305" s="35"/>
      <c r="AE305" s="35"/>
      <c r="AR305" s="204" t="s">
        <v>212</v>
      </c>
      <c r="AT305" s="204" t="s">
        <v>208</v>
      </c>
      <c r="AU305" s="204" t="s">
        <v>217</v>
      </c>
      <c r="AY305" s="18" t="s">
        <v>206</v>
      </c>
      <c r="BE305" s="205">
        <f>IF(N305="základní",J305,0)</f>
        <v>0</v>
      </c>
      <c r="BF305" s="205">
        <f>IF(N305="snížená",J305,0)</f>
        <v>0</v>
      </c>
      <c r="BG305" s="205">
        <f>IF(N305="zákl. přenesená",J305,0)</f>
        <v>0</v>
      </c>
      <c r="BH305" s="205">
        <f>IF(N305="sníž. přenesená",J305,0)</f>
        <v>0</v>
      </c>
      <c r="BI305" s="205">
        <f>IF(N305="nulová",J305,0)</f>
        <v>0</v>
      </c>
      <c r="BJ305" s="18" t="s">
        <v>80</v>
      </c>
      <c r="BK305" s="205">
        <f>ROUND(I305*H305,2)</f>
        <v>0</v>
      </c>
      <c r="BL305" s="18" t="s">
        <v>212</v>
      </c>
      <c r="BM305" s="204" t="s">
        <v>2603</v>
      </c>
    </row>
    <row r="306" spans="1:65" s="2" customFormat="1" ht="29.25">
      <c r="A306" s="35"/>
      <c r="B306" s="36"/>
      <c r="C306" s="37"/>
      <c r="D306" s="208" t="s">
        <v>1104</v>
      </c>
      <c r="E306" s="37"/>
      <c r="F306" s="221" t="s">
        <v>8113</v>
      </c>
      <c r="G306" s="37"/>
      <c r="H306" s="37"/>
      <c r="I306" s="116"/>
      <c r="J306" s="37"/>
      <c r="K306" s="37"/>
      <c r="L306" s="40"/>
      <c r="M306" s="222"/>
      <c r="N306" s="223"/>
      <c r="O306" s="65"/>
      <c r="P306" s="65"/>
      <c r="Q306" s="65"/>
      <c r="R306" s="65"/>
      <c r="S306" s="65"/>
      <c r="T306" s="66"/>
      <c r="U306" s="35"/>
      <c r="V306" s="35"/>
      <c r="W306" s="35"/>
      <c r="X306" s="35"/>
      <c r="Y306" s="35"/>
      <c r="Z306" s="35"/>
      <c r="AA306" s="35"/>
      <c r="AB306" s="35"/>
      <c r="AC306" s="35"/>
      <c r="AD306" s="35"/>
      <c r="AE306" s="35"/>
      <c r="AT306" s="18" t="s">
        <v>1104</v>
      </c>
      <c r="AU306" s="18" t="s">
        <v>217</v>
      </c>
    </row>
    <row r="307" spans="1:65" s="2" customFormat="1" ht="16.5" customHeight="1">
      <c r="A307" s="35"/>
      <c r="B307" s="36"/>
      <c r="C307" s="193" t="s">
        <v>72</v>
      </c>
      <c r="D307" s="193" t="s">
        <v>208</v>
      </c>
      <c r="E307" s="194" t="s">
        <v>8114</v>
      </c>
      <c r="F307" s="195" t="s">
        <v>8115</v>
      </c>
      <c r="G307" s="196" t="s">
        <v>211</v>
      </c>
      <c r="H307" s="197">
        <v>2</v>
      </c>
      <c r="I307" s="198"/>
      <c r="J307" s="199">
        <f>ROUND(I307*H307,2)</f>
        <v>0</v>
      </c>
      <c r="K307" s="195" t="s">
        <v>19</v>
      </c>
      <c r="L307" s="40"/>
      <c r="M307" s="200" t="s">
        <v>19</v>
      </c>
      <c r="N307" s="201" t="s">
        <v>43</v>
      </c>
      <c r="O307" s="65"/>
      <c r="P307" s="202">
        <f>O307*H307</f>
        <v>0</v>
      </c>
      <c r="Q307" s="202">
        <v>0</v>
      </c>
      <c r="R307" s="202">
        <f>Q307*H307</f>
        <v>0</v>
      </c>
      <c r="S307" s="202">
        <v>0</v>
      </c>
      <c r="T307" s="203">
        <f>S307*H307</f>
        <v>0</v>
      </c>
      <c r="U307" s="35"/>
      <c r="V307" s="35"/>
      <c r="W307" s="35"/>
      <c r="X307" s="35"/>
      <c r="Y307" s="35"/>
      <c r="Z307" s="35"/>
      <c r="AA307" s="35"/>
      <c r="AB307" s="35"/>
      <c r="AC307" s="35"/>
      <c r="AD307" s="35"/>
      <c r="AE307" s="35"/>
      <c r="AR307" s="204" t="s">
        <v>212</v>
      </c>
      <c r="AT307" s="204" t="s">
        <v>208</v>
      </c>
      <c r="AU307" s="204" t="s">
        <v>217</v>
      </c>
      <c r="AY307" s="18" t="s">
        <v>206</v>
      </c>
      <c r="BE307" s="205">
        <f>IF(N307="základní",J307,0)</f>
        <v>0</v>
      </c>
      <c r="BF307" s="205">
        <f>IF(N307="snížená",J307,0)</f>
        <v>0</v>
      </c>
      <c r="BG307" s="205">
        <f>IF(N307="zákl. přenesená",J307,0)</f>
        <v>0</v>
      </c>
      <c r="BH307" s="205">
        <f>IF(N307="sníž. přenesená",J307,0)</f>
        <v>0</v>
      </c>
      <c r="BI307" s="205">
        <f>IF(N307="nulová",J307,0)</f>
        <v>0</v>
      </c>
      <c r="BJ307" s="18" t="s">
        <v>80</v>
      </c>
      <c r="BK307" s="205">
        <f>ROUND(I307*H307,2)</f>
        <v>0</v>
      </c>
      <c r="BL307" s="18" t="s">
        <v>212</v>
      </c>
      <c r="BM307" s="204" t="s">
        <v>2613</v>
      </c>
    </row>
    <row r="308" spans="1:65" s="2" customFormat="1" ht="29.25">
      <c r="A308" s="35"/>
      <c r="B308" s="36"/>
      <c r="C308" s="37"/>
      <c r="D308" s="208" t="s">
        <v>1104</v>
      </c>
      <c r="E308" s="37"/>
      <c r="F308" s="221" t="s">
        <v>8116</v>
      </c>
      <c r="G308" s="37"/>
      <c r="H308" s="37"/>
      <c r="I308" s="116"/>
      <c r="J308" s="37"/>
      <c r="K308" s="37"/>
      <c r="L308" s="40"/>
      <c r="M308" s="222"/>
      <c r="N308" s="223"/>
      <c r="O308" s="65"/>
      <c r="P308" s="65"/>
      <c r="Q308" s="65"/>
      <c r="R308" s="65"/>
      <c r="S308" s="65"/>
      <c r="T308" s="66"/>
      <c r="U308" s="35"/>
      <c r="V308" s="35"/>
      <c r="W308" s="35"/>
      <c r="X308" s="35"/>
      <c r="Y308" s="35"/>
      <c r="Z308" s="35"/>
      <c r="AA308" s="35"/>
      <c r="AB308" s="35"/>
      <c r="AC308" s="35"/>
      <c r="AD308" s="35"/>
      <c r="AE308" s="35"/>
      <c r="AT308" s="18" t="s">
        <v>1104</v>
      </c>
      <c r="AU308" s="18" t="s">
        <v>217</v>
      </c>
    </row>
    <row r="309" spans="1:65" s="2" customFormat="1" ht="16.5" customHeight="1">
      <c r="A309" s="35"/>
      <c r="B309" s="36"/>
      <c r="C309" s="193" t="s">
        <v>72</v>
      </c>
      <c r="D309" s="193" t="s">
        <v>208</v>
      </c>
      <c r="E309" s="194" t="s">
        <v>8117</v>
      </c>
      <c r="F309" s="195" t="s">
        <v>8118</v>
      </c>
      <c r="G309" s="196" t="s">
        <v>211</v>
      </c>
      <c r="H309" s="197">
        <v>1</v>
      </c>
      <c r="I309" s="198"/>
      <c r="J309" s="199">
        <f>ROUND(I309*H309,2)</f>
        <v>0</v>
      </c>
      <c r="K309" s="195" t="s">
        <v>19</v>
      </c>
      <c r="L309" s="40"/>
      <c r="M309" s="200" t="s">
        <v>19</v>
      </c>
      <c r="N309" s="201" t="s">
        <v>43</v>
      </c>
      <c r="O309" s="65"/>
      <c r="P309" s="202">
        <f>O309*H309</f>
        <v>0</v>
      </c>
      <c r="Q309" s="202">
        <v>0</v>
      </c>
      <c r="R309" s="202">
        <f>Q309*H309</f>
        <v>0</v>
      </c>
      <c r="S309" s="202">
        <v>0</v>
      </c>
      <c r="T309" s="203">
        <f>S309*H309</f>
        <v>0</v>
      </c>
      <c r="U309" s="35"/>
      <c r="V309" s="35"/>
      <c r="W309" s="35"/>
      <c r="X309" s="35"/>
      <c r="Y309" s="35"/>
      <c r="Z309" s="35"/>
      <c r="AA309" s="35"/>
      <c r="AB309" s="35"/>
      <c r="AC309" s="35"/>
      <c r="AD309" s="35"/>
      <c r="AE309" s="35"/>
      <c r="AR309" s="204" t="s">
        <v>212</v>
      </c>
      <c r="AT309" s="204" t="s">
        <v>208</v>
      </c>
      <c r="AU309" s="204" t="s">
        <v>217</v>
      </c>
      <c r="AY309" s="18" t="s">
        <v>206</v>
      </c>
      <c r="BE309" s="205">
        <f>IF(N309="základní",J309,0)</f>
        <v>0</v>
      </c>
      <c r="BF309" s="205">
        <f>IF(N309="snížená",J309,0)</f>
        <v>0</v>
      </c>
      <c r="BG309" s="205">
        <f>IF(N309="zákl. přenesená",J309,0)</f>
        <v>0</v>
      </c>
      <c r="BH309" s="205">
        <f>IF(N309="sníž. přenesená",J309,0)</f>
        <v>0</v>
      </c>
      <c r="BI309" s="205">
        <f>IF(N309="nulová",J309,0)</f>
        <v>0</v>
      </c>
      <c r="BJ309" s="18" t="s">
        <v>80</v>
      </c>
      <c r="BK309" s="205">
        <f>ROUND(I309*H309,2)</f>
        <v>0</v>
      </c>
      <c r="BL309" s="18" t="s">
        <v>212</v>
      </c>
      <c r="BM309" s="204" t="s">
        <v>2623</v>
      </c>
    </row>
    <row r="310" spans="1:65" s="2" customFormat="1" ht="39">
      <c r="A310" s="35"/>
      <c r="B310" s="36"/>
      <c r="C310" s="37"/>
      <c r="D310" s="208" t="s">
        <v>1104</v>
      </c>
      <c r="E310" s="37"/>
      <c r="F310" s="221" t="s">
        <v>8119</v>
      </c>
      <c r="G310" s="37"/>
      <c r="H310" s="37"/>
      <c r="I310" s="116"/>
      <c r="J310" s="37"/>
      <c r="K310" s="37"/>
      <c r="L310" s="40"/>
      <c r="M310" s="222"/>
      <c r="N310" s="223"/>
      <c r="O310" s="65"/>
      <c r="P310" s="65"/>
      <c r="Q310" s="65"/>
      <c r="R310" s="65"/>
      <c r="S310" s="65"/>
      <c r="T310" s="66"/>
      <c r="U310" s="35"/>
      <c r="V310" s="35"/>
      <c r="W310" s="35"/>
      <c r="X310" s="35"/>
      <c r="Y310" s="35"/>
      <c r="Z310" s="35"/>
      <c r="AA310" s="35"/>
      <c r="AB310" s="35"/>
      <c r="AC310" s="35"/>
      <c r="AD310" s="35"/>
      <c r="AE310" s="35"/>
      <c r="AT310" s="18" t="s">
        <v>1104</v>
      </c>
      <c r="AU310" s="18" t="s">
        <v>217</v>
      </c>
    </row>
    <row r="311" spans="1:65" s="2" customFormat="1" ht="16.5" customHeight="1">
      <c r="A311" s="35"/>
      <c r="B311" s="36"/>
      <c r="C311" s="193" t="s">
        <v>72</v>
      </c>
      <c r="D311" s="193" t="s">
        <v>208</v>
      </c>
      <c r="E311" s="194" t="s">
        <v>8120</v>
      </c>
      <c r="F311" s="195" t="s">
        <v>8121</v>
      </c>
      <c r="G311" s="196" t="s">
        <v>211</v>
      </c>
      <c r="H311" s="197">
        <v>2</v>
      </c>
      <c r="I311" s="198"/>
      <c r="J311" s="199">
        <f>ROUND(I311*H311,2)</f>
        <v>0</v>
      </c>
      <c r="K311" s="195" t="s">
        <v>19</v>
      </c>
      <c r="L311" s="40"/>
      <c r="M311" s="200" t="s">
        <v>19</v>
      </c>
      <c r="N311" s="201" t="s">
        <v>43</v>
      </c>
      <c r="O311" s="65"/>
      <c r="P311" s="202">
        <f>O311*H311</f>
        <v>0</v>
      </c>
      <c r="Q311" s="202">
        <v>0</v>
      </c>
      <c r="R311" s="202">
        <f>Q311*H311</f>
        <v>0</v>
      </c>
      <c r="S311" s="202">
        <v>0</v>
      </c>
      <c r="T311" s="203">
        <f>S311*H311</f>
        <v>0</v>
      </c>
      <c r="U311" s="35"/>
      <c r="V311" s="35"/>
      <c r="W311" s="35"/>
      <c r="X311" s="35"/>
      <c r="Y311" s="35"/>
      <c r="Z311" s="35"/>
      <c r="AA311" s="35"/>
      <c r="AB311" s="35"/>
      <c r="AC311" s="35"/>
      <c r="AD311" s="35"/>
      <c r="AE311" s="35"/>
      <c r="AR311" s="204" t="s">
        <v>212</v>
      </c>
      <c r="AT311" s="204" t="s">
        <v>208</v>
      </c>
      <c r="AU311" s="204" t="s">
        <v>217</v>
      </c>
      <c r="AY311" s="18" t="s">
        <v>206</v>
      </c>
      <c r="BE311" s="205">
        <f>IF(N311="základní",J311,0)</f>
        <v>0</v>
      </c>
      <c r="BF311" s="205">
        <f>IF(N311="snížená",J311,0)</f>
        <v>0</v>
      </c>
      <c r="BG311" s="205">
        <f>IF(N311="zákl. přenesená",J311,0)</f>
        <v>0</v>
      </c>
      <c r="BH311" s="205">
        <f>IF(N311="sníž. přenesená",J311,0)</f>
        <v>0</v>
      </c>
      <c r="BI311" s="205">
        <f>IF(N311="nulová",J311,0)</f>
        <v>0</v>
      </c>
      <c r="BJ311" s="18" t="s">
        <v>80</v>
      </c>
      <c r="BK311" s="205">
        <f>ROUND(I311*H311,2)</f>
        <v>0</v>
      </c>
      <c r="BL311" s="18" t="s">
        <v>212</v>
      </c>
      <c r="BM311" s="204" t="s">
        <v>2635</v>
      </c>
    </row>
    <row r="312" spans="1:65" s="2" customFormat="1" ht="48.75">
      <c r="A312" s="35"/>
      <c r="B312" s="36"/>
      <c r="C312" s="37"/>
      <c r="D312" s="208" t="s">
        <v>1104</v>
      </c>
      <c r="E312" s="37"/>
      <c r="F312" s="221" t="s">
        <v>8122</v>
      </c>
      <c r="G312" s="37"/>
      <c r="H312" s="37"/>
      <c r="I312" s="116"/>
      <c r="J312" s="37"/>
      <c r="K312" s="37"/>
      <c r="L312" s="40"/>
      <c r="M312" s="222"/>
      <c r="N312" s="223"/>
      <c r="O312" s="65"/>
      <c r="P312" s="65"/>
      <c r="Q312" s="65"/>
      <c r="R312" s="65"/>
      <c r="S312" s="65"/>
      <c r="T312" s="66"/>
      <c r="U312" s="35"/>
      <c r="V312" s="35"/>
      <c r="W312" s="35"/>
      <c r="X312" s="35"/>
      <c r="Y312" s="35"/>
      <c r="Z312" s="35"/>
      <c r="AA312" s="35"/>
      <c r="AB312" s="35"/>
      <c r="AC312" s="35"/>
      <c r="AD312" s="35"/>
      <c r="AE312" s="35"/>
      <c r="AT312" s="18" t="s">
        <v>1104</v>
      </c>
      <c r="AU312" s="18" t="s">
        <v>217</v>
      </c>
    </row>
    <row r="313" spans="1:65" s="2" customFormat="1" ht="16.5" customHeight="1">
      <c r="A313" s="35"/>
      <c r="B313" s="36"/>
      <c r="C313" s="193" t="s">
        <v>72</v>
      </c>
      <c r="D313" s="193" t="s">
        <v>208</v>
      </c>
      <c r="E313" s="194" t="s">
        <v>8123</v>
      </c>
      <c r="F313" s="195" t="s">
        <v>8118</v>
      </c>
      <c r="G313" s="196" t="s">
        <v>211</v>
      </c>
      <c r="H313" s="197">
        <v>1</v>
      </c>
      <c r="I313" s="198"/>
      <c r="J313" s="199">
        <f>ROUND(I313*H313,2)</f>
        <v>0</v>
      </c>
      <c r="K313" s="195" t="s">
        <v>19</v>
      </c>
      <c r="L313" s="40"/>
      <c r="M313" s="200" t="s">
        <v>19</v>
      </c>
      <c r="N313" s="201" t="s">
        <v>43</v>
      </c>
      <c r="O313" s="65"/>
      <c r="P313" s="202">
        <f>O313*H313</f>
        <v>0</v>
      </c>
      <c r="Q313" s="202">
        <v>0</v>
      </c>
      <c r="R313" s="202">
        <f>Q313*H313</f>
        <v>0</v>
      </c>
      <c r="S313" s="202">
        <v>0</v>
      </c>
      <c r="T313" s="203">
        <f>S313*H313</f>
        <v>0</v>
      </c>
      <c r="U313" s="35"/>
      <c r="V313" s="35"/>
      <c r="W313" s="35"/>
      <c r="X313" s="35"/>
      <c r="Y313" s="35"/>
      <c r="Z313" s="35"/>
      <c r="AA313" s="35"/>
      <c r="AB313" s="35"/>
      <c r="AC313" s="35"/>
      <c r="AD313" s="35"/>
      <c r="AE313" s="35"/>
      <c r="AR313" s="204" t="s">
        <v>212</v>
      </c>
      <c r="AT313" s="204" t="s">
        <v>208</v>
      </c>
      <c r="AU313" s="204" t="s">
        <v>217</v>
      </c>
      <c r="AY313" s="18" t="s">
        <v>206</v>
      </c>
      <c r="BE313" s="205">
        <f>IF(N313="základní",J313,0)</f>
        <v>0</v>
      </c>
      <c r="BF313" s="205">
        <f>IF(N313="snížená",J313,0)</f>
        <v>0</v>
      </c>
      <c r="BG313" s="205">
        <f>IF(N313="zákl. přenesená",J313,0)</f>
        <v>0</v>
      </c>
      <c r="BH313" s="205">
        <f>IF(N313="sníž. přenesená",J313,0)</f>
        <v>0</v>
      </c>
      <c r="BI313" s="205">
        <f>IF(N313="nulová",J313,0)</f>
        <v>0</v>
      </c>
      <c r="BJ313" s="18" t="s">
        <v>80</v>
      </c>
      <c r="BK313" s="205">
        <f>ROUND(I313*H313,2)</f>
        <v>0</v>
      </c>
      <c r="BL313" s="18" t="s">
        <v>212</v>
      </c>
      <c r="BM313" s="204" t="s">
        <v>2644</v>
      </c>
    </row>
    <row r="314" spans="1:65" s="2" customFormat="1" ht="39">
      <c r="A314" s="35"/>
      <c r="B314" s="36"/>
      <c r="C314" s="37"/>
      <c r="D314" s="208" t="s">
        <v>1104</v>
      </c>
      <c r="E314" s="37"/>
      <c r="F314" s="221" t="s">
        <v>8119</v>
      </c>
      <c r="G314" s="37"/>
      <c r="H314" s="37"/>
      <c r="I314" s="116"/>
      <c r="J314" s="37"/>
      <c r="K314" s="37"/>
      <c r="L314" s="40"/>
      <c r="M314" s="222"/>
      <c r="N314" s="223"/>
      <c r="O314" s="65"/>
      <c r="P314" s="65"/>
      <c r="Q314" s="65"/>
      <c r="R314" s="65"/>
      <c r="S314" s="65"/>
      <c r="T314" s="66"/>
      <c r="U314" s="35"/>
      <c r="V314" s="35"/>
      <c r="W314" s="35"/>
      <c r="X314" s="35"/>
      <c r="Y314" s="35"/>
      <c r="Z314" s="35"/>
      <c r="AA314" s="35"/>
      <c r="AB314" s="35"/>
      <c r="AC314" s="35"/>
      <c r="AD314" s="35"/>
      <c r="AE314" s="35"/>
      <c r="AT314" s="18" t="s">
        <v>1104</v>
      </c>
      <c r="AU314" s="18" t="s">
        <v>217</v>
      </c>
    </row>
    <row r="315" spans="1:65" s="2" customFormat="1" ht="16.5" customHeight="1">
      <c r="A315" s="35"/>
      <c r="B315" s="36"/>
      <c r="C315" s="193" t="s">
        <v>72</v>
      </c>
      <c r="D315" s="193" t="s">
        <v>208</v>
      </c>
      <c r="E315" s="194" t="s">
        <v>8124</v>
      </c>
      <c r="F315" s="195" t="s">
        <v>8125</v>
      </c>
      <c r="G315" s="196" t="s">
        <v>211</v>
      </c>
      <c r="H315" s="197">
        <v>1</v>
      </c>
      <c r="I315" s="198"/>
      <c r="J315" s="199">
        <f>ROUND(I315*H315,2)</f>
        <v>0</v>
      </c>
      <c r="K315" s="195" t="s">
        <v>19</v>
      </c>
      <c r="L315" s="40"/>
      <c r="M315" s="200" t="s">
        <v>19</v>
      </c>
      <c r="N315" s="201" t="s">
        <v>43</v>
      </c>
      <c r="O315" s="65"/>
      <c r="P315" s="202">
        <f>O315*H315</f>
        <v>0</v>
      </c>
      <c r="Q315" s="202">
        <v>0</v>
      </c>
      <c r="R315" s="202">
        <f>Q315*H315</f>
        <v>0</v>
      </c>
      <c r="S315" s="202">
        <v>0</v>
      </c>
      <c r="T315" s="203">
        <f>S315*H315</f>
        <v>0</v>
      </c>
      <c r="U315" s="35"/>
      <c r="V315" s="35"/>
      <c r="W315" s="35"/>
      <c r="X315" s="35"/>
      <c r="Y315" s="35"/>
      <c r="Z315" s="35"/>
      <c r="AA315" s="35"/>
      <c r="AB315" s="35"/>
      <c r="AC315" s="35"/>
      <c r="AD315" s="35"/>
      <c r="AE315" s="35"/>
      <c r="AR315" s="204" t="s">
        <v>212</v>
      </c>
      <c r="AT315" s="204" t="s">
        <v>208</v>
      </c>
      <c r="AU315" s="204" t="s">
        <v>217</v>
      </c>
      <c r="AY315" s="18" t="s">
        <v>206</v>
      </c>
      <c r="BE315" s="205">
        <f>IF(N315="základní",J315,0)</f>
        <v>0</v>
      </c>
      <c r="BF315" s="205">
        <f>IF(N315="snížená",J315,0)</f>
        <v>0</v>
      </c>
      <c r="BG315" s="205">
        <f>IF(N315="zákl. přenesená",J315,0)</f>
        <v>0</v>
      </c>
      <c r="BH315" s="205">
        <f>IF(N315="sníž. přenesená",J315,0)</f>
        <v>0</v>
      </c>
      <c r="BI315" s="205">
        <f>IF(N315="nulová",J315,0)</f>
        <v>0</v>
      </c>
      <c r="BJ315" s="18" t="s">
        <v>80</v>
      </c>
      <c r="BK315" s="205">
        <f>ROUND(I315*H315,2)</f>
        <v>0</v>
      </c>
      <c r="BL315" s="18" t="s">
        <v>212</v>
      </c>
      <c r="BM315" s="204" t="s">
        <v>2654</v>
      </c>
    </row>
    <row r="316" spans="1:65" s="2" customFormat="1" ht="29.25">
      <c r="A316" s="35"/>
      <c r="B316" s="36"/>
      <c r="C316" s="37"/>
      <c r="D316" s="208" t="s">
        <v>1104</v>
      </c>
      <c r="E316" s="37"/>
      <c r="F316" s="221" t="s">
        <v>8126</v>
      </c>
      <c r="G316" s="37"/>
      <c r="H316" s="37"/>
      <c r="I316" s="116"/>
      <c r="J316" s="37"/>
      <c r="K316" s="37"/>
      <c r="L316" s="40"/>
      <c r="M316" s="222"/>
      <c r="N316" s="223"/>
      <c r="O316" s="65"/>
      <c r="P316" s="65"/>
      <c r="Q316" s="65"/>
      <c r="R316" s="65"/>
      <c r="S316" s="65"/>
      <c r="T316" s="66"/>
      <c r="U316" s="35"/>
      <c r="V316" s="35"/>
      <c r="W316" s="35"/>
      <c r="X316" s="35"/>
      <c r="Y316" s="35"/>
      <c r="Z316" s="35"/>
      <c r="AA316" s="35"/>
      <c r="AB316" s="35"/>
      <c r="AC316" s="35"/>
      <c r="AD316" s="35"/>
      <c r="AE316" s="35"/>
      <c r="AT316" s="18" t="s">
        <v>1104</v>
      </c>
      <c r="AU316" s="18" t="s">
        <v>217</v>
      </c>
    </row>
    <row r="317" spans="1:65" s="2" customFormat="1" ht="16.5" customHeight="1">
      <c r="A317" s="35"/>
      <c r="B317" s="36"/>
      <c r="C317" s="193" t="s">
        <v>72</v>
      </c>
      <c r="D317" s="193" t="s">
        <v>208</v>
      </c>
      <c r="E317" s="194" t="s">
        <v>8127</v>
      </c>
      <c r="F317" s="195" t="s">
        <v>8128</v>
      </c>
      <c r="G317" s="196" t="s">
        <v>211</v>
      </c>
      <c r="H317" s="197">
        <v>1</v>
      </c>
      <c r="I317" s="198"/>
      <c r="J317" s="199">
        <f>ROUND(I317*H317,2)</f>
        <v>0</v>
      </c>
      <c r="K317" s="195" t="s">
        <v>19</v>
      </c>
      <c r="L317" s="40"/>
      <c r="M317" s="200" t="s">
        <v>19</v>
      </c>
      <c r="N317" s="201" t="s">
        <v>43</v>
      </c>
      <c r="O317" s="65"/>
      <c r="P317" s="202">
        <f>O317*H317</f>
        <v>0</v>
      </c>
      <c r="Q317" s="202">
        <v>0</v>
      </c>
      <c r="R317" s="202">
        <f>Q317*H317</f>
        <v>0</v>
      </c>
      <c r="S317" s="202">
        <v>0</v>
      </c>
      <c r="T317" s="203">
        <f>S317*H317</f>
        <v>0</v>
      </c>
      <c r="U317" s="35"/>
      <c r="V317" s="35"/>
      <c r="W317" s="35"/>
      <c r="X317" s="35"/>
      <c r="Y317" s="35"/>
      <c r="Z317" s="35"/>
      <c r="AA317" s="35"/>
      <c r="AB317" s="35"/>
      <c r="AC317" s="35"/>
      <c r="AD317" s="35"/>
      <c r="AE317" s="35"/>
      <c r="AR317" s="204" t="s">
        <v>212</v>
      </c>
      <c r="AT317" s="204" t="s">
        <v>208</v>
      </c>
      <c r="AU317" s="204" t="s">
        <v>217</v>
      </c>
      <c r="AY317" s="18" t="s">
        <v>206</v>
      </c>
      <c r="BE317" s="205">
        <f>IF(N317="základní",J317,0)</f>
        <v>0</v>
      </c>
      <c r="BF317" s="205">
        <f>IF(N317="snížená",J317,0)</f>
        <v>0</v>
      </c>
      <c r="BG317" s="205">
        <f>IF(N317="zákl. přenesená",J317,0)</f>
        <v>0</v>
      </c>
      <c r="BH317" s="205">
        <f>IF(N317="sníž. přenesená",J317,0)</f>
        <v>0</v>
      </c>
      <c r="BI317" s="205">
        <f>IF(N317="nulová",J317,0)</f>
        <v>0</v>
      </c>
      <c r="BJ317" s="18" t="s">
        <v>80</v>
      </c>
      <c r="BK317" s="205">
        <f>ROUND(I317*H317,2)</f>
        <v>0</v>
      </c>
      <c r="BL317" s="18" t="s">
        <v>212</v>
      </c>
      <c r="BM317" s="204" t="s">
        <v>2664</v>
      </c>
    </row>
    <row r="318" spans="1:65" s="2" customFormat="1" ht="19.5">
      <c r="A318" s="35"/>
      <c r="B318" s="36"/>
      <c r="C318" s="37"/>
      <c r="D318" s="208" t="s">
        <v>1104</v>
      </c>
      <c r="E318" s="37"/>
      <c r="F318" s="221" t="s">
        <v>8129</v>
      </c>
      <c r="G318" s="37"/>
      <c r="H318" s="37"/>
      <c r="I318" s="116"/>
      <c r="J318" s="37"/>
      <c r="K318" s="37"/>
      <c r="L318" s="40"/>
      <c r="M318" s="222"/>
      <c r="N318" s="223"/>
      <c r="O318" s="65"/>
      <c r="P318" s="65"/>
      <c r="Q318" s="65"/>
      <c r="R318" s="65"/>
      <c r="S318" s="65"/>
      <c r="T318" s="66"/>
      <c r="U318" s="35"/>
      <c r="V318" s="35"/>
      <c r="W318" s="35"/>
      <c r="X318" s="35"/>
      <c r="Y318" s="35"/>
      <c r="Z318" s="35"/>
      <c r="AA318" s="35"/>
      <c r="AB318" s="35"/>
      <c r="AC318" s="35"/>
      <c r="AD318" s="35"/>
      <c r="AE318" s="35"/>
      <c r="AT318" s="18" t="s">
        <v>1104</v>
      </c>
      <c r="AU318" s="18" t="s">
        <v>217</v>
      </c>
    </row>
    <row r="319" spans="1:65" s="2" customFormat="1" ht="16.5" customHeight="1">
      <c r="A319" s="35"/>
      <c r="B319" s="36"/>
      <c r="C319" s="193" t="s">
        <v>72</v>
      </c>
      <c r="D319" s="193" t="s">
        <v>208</v>
      </c>
      <c r="E319" s="194" t="s">
        <v>8130</v>
      </c>
      <c r="F319" s="195" t="s">
        <v>8131</v>
      </c>
      <c r="G319" s="196" t="s">
        <v>211</v>
      </c>
      <c r="H319" s="197">
        <v>3</v>
      </c>
      <c r="I319" s="198"/>
      <c r="J319" s="199">
        <f>ROUND(I319*H319,2)</f>
        <v>0</v>
      </c>
      <c r="K319" s="195" t="s">
        <v>19</v>
      </c>
      <c r="L319" s="40"/>
      <c r="M319" s="200" t="s">
        <v>19</v>
      </c>
      <c r="N319" s="201" t="s">
        <v>43</v>
      </c>
      <c r="O319" s="65"/>
      <c r="P319" s="202">
        <f>O319*H319</f>
        <v>0</v>
      </c>
      <c r="Q319" s="202">
        <v>0</v>
      </c>
      <c r="R319" s="202">
        <f>Q319*H319</f>
        <v>0</v>
      </c>
      <c r="S319" s="202">
        <v>0</v>
      </c>
      <c r="T319" s="203">
        <f>S319*H319</f>
        <v>0</v>
      </c>
      <c r="U319" s="35"/>
      <c r="V319" s="35"/>
      <c r="W319" s="35"/>
      <c r="X319" s="35"/>
      <c r="Y319" s="35"/>
      <c r="Z319" s="35"/>
      <c r="AA319" s="35"/>
      <c r="AB319" s="35"/>
      <c r="AC319" s="35"/>
      <c r="AD319" s="35"/>
      <c r="AE319" s="35"/>
      <c r="AR319" s="204" t="s">
        <v>212</v>
      </c>
      <c r="AT319" s="204" t="s">
        <v>208</v>
      </c>
      <c r="AU319" s="204" t="s">
        <v>217</v>
      </c>
      <c r="AY319" s="18" t="s">
        <v>206</v>
      </c>
      <c r="BE319" s="205">
        <f>IF(N319="základní",J319,0)</f>
        <v>0</v>
      </c>
      <c r="BF319" s="205">
        <f>IF(N319="snížená",J319,0)</f>
        <v>0</v>
      </c>
      <c r="BG319" s="205">
        <f>IF(N319="zákl. přenesená",J319,0)</f>
        <v>0</v>
      </c>
      <c r="BH319" s="205">
        <f>IF(N319="sníž. přenesená",J319,0)</f>
        <v>0</v>
      </c>
      <c r="BI319" s="205">
        <f>IF(N319="nulová",J319,0)</f>
        <v>0</v>
      </c>
      <c r="BJ319" s="18" t="s">
        <v>80</v>
      </c>
      <c r="BK319" s="205">
        <f>ROUND(I319*H319,2)</f>
        <v>0</v>
      </c>
      <c r="BL319" s="18" t="s">
        <v>212</v>
      </c>
      <c r="BM319" s="204" t="s">
        <v>2678</v>
      </c>
    </row>
    <row r="320" spans="1:65" s="2" customFormat="1" ht="29.25">
      <c r="A320" s="35"/>
      <c r="B320" s="36"/>
      <c r="C320" s="37"/>
      <c r="D320" s="208" t="s">
        <v>1104</v>
      </c>
      <c r="E320" s="37"/>
      <c r="F320" s="221" t="s">
        <v>8132</v>
      </c>
      <c r="G320" s="37"/>
      <c r="H320" s="37"/>
      <c r="I320" s="116"/>
      <c r="J320" s="37"/>
      <c r="K320" s="37"/>
      <c r="L320" s="40"/>
      <c r="M320" s="222"/>
      <c r="N320" s="223"/>
      <c r="O320" s="65"/>
      <c r="P320" s="65"/>
      <c r="Q320" s="65"/>
      <c r="R320" s="65"/>
      <c r="S320" s="65"/>
      <c r="T320" s="66"/>
      <c r="U320" s="35"/>
      <c r="V320" s="35"/>
      <c r="W320" s="35"/>
      <c r="X320" s="35"/>
      <c r="Y320" s="35"/>
      <c r="Z320" s="35"/>
      <c r="AA320" s="35"/>
      <c r="AB320" s="35"/>
      <c r="AC320" s="35"/>
      <c r="AD320" s="35"/>
      <c r="AE320" s="35"/>
      <c r="AT320" s="18" t="s">
        <v>1104</v>
      </c>
      <c r="AU320" s="18" t="s">
        <v>217</v>
      </c>
    </row>
    <row r="321" spans="1:65" s="2" customFormat="1" ht="16.5" customHeight="1">
      <c r="A321" s="35"/>
      <c r="B321" s="36"/>
      <c r="C321" s="193" t="s">
        <v>72</v>
      </c>
      <c r="D321" s="193" t="s">
        <v>208</v>
      </c>
      <c r="E321" s="194" t="s">
        <v>8133</v>
      </c>
      <c r="F321" s="195" t="s">
        <v>8128</v>
      </c>
      <c r="G321" s="196" t="s">
        <v>211</v>
      </c>
      <c r="H321" s="197">
        <v>1</v>
      </c>
      <c r="I321" s="198"/>
      <c r="J321" s="199">
        <f>ROUND(I321*H321,2)</f>
        <v>0</v>
      </c>
      <c r="K321" s="195" t="s">
        <v>19</v>
      </c>
      <c r="L321" s="40"/>
      <c r="M321" s="200" t="s">
        <v>19</v>
      </c>
      <c r="N321" s="201" t="s">
        <v>43</v>
      </c>
      <c r="O321" s="65"/>
      <c r="P321" s="202">
        <f>O321*H321</f>
        <v>0</v>
      </c>
      <c r="Q321" s="202">
        <v>0</v>
      </c>
      <c r="R321" s="202">
        <f>Q321*H321</f>
        <v>0</v>
      </c>
      <c r="S321" s="202">
        <v>0</v>
      </c>
      <c r="T321" s="203">
        <f>S321*H321</f>
        <v>0</v>
      </c>
      <c r="U321" s="35"/>
      <c r="V321" s="35"/>
      <c r="W321" s="35"/>
      <c r="X321" s="35"/>
      <c r="Y321" s="35"/>
      <c r="Z321" s="35"/>
      <c r="AA321" s="35"/>
      <c r="AB321" s="35"/>
      <c r="AC321" s="35"/>
      <c r="AD321" s="35"/>
      <c r="AE321" s="35"/>
      <c r="AR321" s="204" t="s">
        <v>212</v>
      </c>
      <c r="AT321" s="204" t="s">
        <v>208</v>
      </c>
      <c r="AU321" s="204" t="s">
        <v>217</v>
      </c>
      <c r="AY321" s="18" t="s">
        <v>206</v>
      </c>
      <c r="BE321" s="205">
        <f>IF(N321="základní",J321,0)</f>
        <v>0</v>
      </c>
      <c r="BF321" s="205">
        <f>IF(N321="snížená",J321,0)</f>
        <v>0</v>
      </c>
      <c r="BG321" s="205">
        <f>IF(N321="zákl. přenesená",J321,0)</f>
        <v>0</v>
      </c>
      <c r="BH321" s="205">
        <f>IF(N321="sníž. přenesená",J321,0)</f>
        <v>0</v>
      </c>
      <c r="BI321" s="205">
        <f>IF(N321="nulová",J321,0)</f>
        <v>0</v>
      </c>
      <c r="BJ321" s="18" t="s">
        <v>80</v>
      </c>
      <c r="BK321" s="205">
        <f>ROUND(I321*H321,2)</f>
        <v>0</v>
      </c>
      <c r="BL321" s="18" t="s">
        <v>212</v>
      </c>
      <c r="BM321" s="204" t="s">
        <v>2686</v>
      </c>
    </row>
    <row r="322" spans="1:65" s="2" customFormat="1" ht="19.5">
      <c r="A322" s="35"/>
      <c r="B322" s="36"/>
      <c r="C322" s="37"/>
      <c r="D322" s="208" t="s">
        <v>1104</v>
      </c>
      <c r="E322" s="37"/>
      <c r="F322" s="221" t="s">
        <v>8129</v>
      </c>
      <c r="G322" s="37"/>
      <c r="H322" s="37"/>
      <c r="I322" s="116"/>
      <c r="J322" s="37"/>
      <c r="K322" s="37"/>
      <c r="L322" s="40"/>
      <c r="M322" s="222"/>
      <c r="N322" s="223"/>
      <c r="O322" s="65"/>
      <c r="P322" s="65"/>
      <c r="Q322" s="65"/>
      <c r="R322" s="65"/>
      <c r="S322" s="65"/>
      <c r="T322" s="66"/>
      <c r="U322" s="35"/>
      <c r="V322" s="35"/>
      <c r="W322" s="35"/>
      <c r="X322" s="35"/>
      <c r="Y322" s="35"/>
      <c r="Z322" s="35"/>
      <c r="AA322" s="35"/>
      <c r="AB322" s="35"/>
      <c r="AC322" s="35"/>
      <c r="AD322" s="35"/>
      <c r="AE322" s="35"/>
      <c r="AT322" s="18" t="s">
        <v>1104</v>
      </c>
      <c r="AU322" s="18" t="s">
        <v>217</v>
      </c>
    </row>
    <row r="323" spans="1:65" s="2" customFormat="1" ht="16.5" customHeight="1">
      <c r="A323" s="35"/>
      <c r="B323" s="36"/>
      <c r="C323" s="193" t="s">
        <v>72</v>
      </c>
      <c r="D323" s="193" t="s">
        <v>208</v>
      </c>
      <c r="E323" s="194" t="s">
        <v>8134</v>
      </c>
      <c r="F323" s="195" t="s">
        <v>8135</v>
      </c>
      <c r="G323" s="196" t="s">
        <v>211</v>
      </c>
      <c r="H323" s="197">
        <v>2</v>
      </c>
      <c r="I323" s="198"/>
      <c r="J323" s="199">
        <f>ROUND(I323*H323,2)</f>
        <v>0</v>
      </c>
      <c r="K323" s="195" t="s">
        <v>19</v>
      </c>
      <c r="L323" s="40"/>
      <c r="M323" s="200" t="s">
        <v>19</v>
      </c>
      <c r="N323" s="201" t="s">
        <v>43</v>
      </c>
      <c r="O323" s="65"/>
      <c r="P323" s="202">
        <f>O323*H323</f>
        <v>0</v>
      </c>
      <c r="Q323" s="202">
        <v>0</v>
      </c>
      <c r="R323" s="202">
        <f>Q323*H323</f>
        <v>0</v>
      </c>
      <c r="S323" s="202">
        <v>0</v>
      </c>
      <c r="T323" s="203">
        <f>S323*H323</f>
        <v>0</v>
      </c>
      <c r="U323" s="35"/>
      <c r="V323" s="35"/>
      <c r="W323" s="35"/>
      <c r="X323" s="35"/>
      <c r="Y323" s="35"/>
      <c r="Z323" s="35"/>
      <c r="AA323" s="35"/>
      <c r="AB323" s="35"/>
      <c r="AC323" s="35"/>
      <c r="AD323" s="35"/>
      <c r="AE323" s="35"/>
      <c r="AR323" s="204" t="s">
        <v>212</v>
      </c>
      <c r="AT323" s="204" t="s">
        <v>208</v>
      </c>
      <c r="AU323" s="204" t="s">
        <v>217</v>
      </c>
      <c r="AY323" s="18" t="s">
        <v>206</v>
      </c>
      <c r="BE323" s="205">
        <f>IF(N323="základní",J323,0)</f>
        <v>0</v>
      </c>
      <c r="BF323" s="205">
        <f>IF(N323="snížená",J323,0)</f>
        <v>0</v>
      </c>
      <c r="BG323" s="205">
        <f>IF(N323="zákl. přenesená",J323,0)</f>
        <v>0</v>
      </c>
      <c r="BH323" s="205">
        <f>IF(N323="sníž. přenesená",J323,0)</f>
        <v>0</v>
      </c>
      <c r="BI323" s="205">
        <f>IF(N323="nulová",J323,0)</f>
        <v>0</v>
      </c>
      <c r="BJ323" s="18" t="s">
        <v>80</v>
      </c>
      <c r="BK323" s="205">
        <f>ROUND(I323*H323,2)</f>
        <v>0</v>
      </c>
      <c r="BL323" s="18" t="s">
        <v>212</v>
      </c>
      <c r="BM323" s="204" t="s">
        <v>2696</v>
      </c>
    </row>
    <row r="324" spans="1:65" s="2" customFormat="1" ht="39">
      <c r="A324" s="35"/>
      <c r="B324" s="36"/>
      <c r="C324" s="37"/>
      <c r="D324" s="208" t="s">
        <v>1104</v>
      </c>
      <c r="E324" s="37"/>
      <c r="F324" s="221" t="s">
        <v>8136</v>
      </c>
      <c r="G324" s="37"/>
      <c r="H324" s="37"/>
      <c r="I324" s="116"/>
      <c r="J324" s="37"/>
      <c r="K324" s="37"/>
      <c r="L324" s="40"/>
      <c r="M324" s="222"/>
      <c r="N324" s="223"/>
      <c r="O324" s="65"/>
      <c r="P324" s="65"/>
      <c r="Q324" s="65"/>
      <c r="R324" s="65"/>
      <c r="S324" s="65"/>
      <c r="T324" s="66"/>
      <c r="U324" s="35"/>
      <c r="V324" s="35"/>
      <c r="W324" s="35"/>
      <c r="X324" s="35"/>
      <c r="Y324" s="35"/>
      <c r="Z324" s="35"/>
      <c r="AA324" s="35"/>
      <c r="AB324" s="35"/>
      <c r="AC324" s="35"/>
      <c r="AD324" s="35"/>
      <c r="AE324" s="35"/>
      <c r="AT324" s="18" t="s">
        <v>1104</v>
      </c>
      <c r="AU324" s="18" t="s">
        <v>217</v>
      </c>
    </row>
    <row r="325" spans="1:65" s="2" customFormat="1" ht="16.5" customHeight="1">
      <c r="A325" s="35"/>
      <c r="B325" s="36"/>
      <c r="C325" s="193" t="s">
        <v>72</v>
      </c>
      <c r="D325" s="193" t="s">
        <v>208</v>
      </c>
      <c r="E325" s="194" t="s">
        <v>8137</v>
      </c>
      <c r="F325" s="195" t="s">
        <v>8138</v>
      </c>
      <c r="G325" s="196" t="s">
        <v>211</v>
      </c>
      <c r="H325" s="197">
        <v>1</v>
      </c>
      <c r="I325" s="198"/>
      <c r="J325" s="199">
        <f>ROUND(I325*H325,2)</f>
        <v>0</v>
      </c>
      <c r="K325" s="195" t="s">
        <v>19</v>
      </c>
      <c r="L325" s="40"/>
      <c r="M325" s="200" t="s">
        <v>19</v>
      </c>
      <c r="N325" s="201" t="s">
        <v>43</v>
      </c>
      <c r="O325" s="65"/>
      <c r="P325" s="202">
        <f>O325*H325</f>
        <v>0</v>
      </c>
      <c r="Q325" s="202">
        <v>0</v>
      </c>
      <c r="R325" s="202">
        <f>Q325*H325</f>
        <v>0</v>
      </c>
      <c r="S325" s="202">
        <v>0</v>
      </c>
      <c r="T325" s="203">
        <f>S325*H325</f>
        <v>0</v>
      </c>
      <c r="U325" s="35"/>
      <c r="V325" s="35"/>
      <c r="W325" s="35"/>
      <c r="X325" s="35"/>
      <c r="Y325" s="35"/>
      <c r="Z325" s="35"/>
      <c r="AA325" s="35"/>
      <c r="AB325" s="35"/>
      <c r="AC325" s="35"/>
      <c r="AD325" s="35"/>
      <c r="AE325" s="35"/>
      <c r="AR325" s="204" t="s">
        <v>212</v>
      </c>
      <c r="AT325" s="204" t="s">
        <v>208</v>
      </c>
      <c r="AU325" s="204" t="s">
        <v>217</v>
      </c>
      <c r="AY325" s="18" t="s">
        <v>206</v>
      </c>
      <c r="BE325" s="205">
        <f>IF(N325="základní",J325,0)</f>
        <v>0</v>
      </c>
      <c r="BF325" s="205">
        <f>IF(N325="snížená",J325,0)</f>
        <v>0</v>
      </c>
      <c r="BG325" s="205">
        <f>IF(N325="zákl. přenesená",J325,0)</f>
        <v>0</v>
      </c>
      <c r="BH325" s="205">
        <f>IF(N325="sníž. přenesená",J325,0)</f>
        <v>0</v>
      </c>
      <c r="BI325" s="205">
        <f>IF(N325="nulová",J325,0)</f>
        <v>0</v>
      </c>
      <c r="BJ325" s="18" t="s">
        <v>80</v>
      </c>
      <c r="BK325" s="205">
        <f>ROUND(I325*H325,2)</f>
        <v>0</v>
      </c>
      <c r="BL325" s="18" t="s">
        <v>212</v>
      </c>
      <c r="BM325" s="204" t="s">
        <v>2704</v>
      </c>
    </row>
    <row r="326" spans="1:65" s="2" customFormat="1" ht="126.75">
      <c r="A326" s="35"/>
      <c r="B326" s="36"/>
      <c r="C326" s="37"/>
      <c r="D326" s="208" t="s">
        <v>1104</v>
      </c>
      <c r="E326" s="37"/>
      <c r="F326" s="221" t="s">
        <v>8139</v>
      </c>
      <c r="G326" s="37"/>
      <c r="H326" s="37"/>
      <c r="I326" s="116"/>
      <c r="J326" s="37"/>
      <c r="K326" s="37"/>
      <c r="L326" s="40"/>
      <c r="M326" s="222"/>
      <c r="N326" s="223"/>
      <c r="O326" s="65"/>
      <c r="P326" s="65"/>
      <c r="Q326" s="65"/>
      <c r="R326" s="65"/>
      <c r="S326" s="65"/>
      <c r="T326" s="66"/>
      <c r="U326" s="35"/>
      <c r="V326" s="35"/>
      <c r="W326" s="35"/>
      <c r="X326" s="35"/>
      <c r="Y326" s="35"/>
      <c r="Z326" s="35"/>
      <c r="AA326" s="35"/>
      <c r="AB326" s="35"/>
      <c r="AC326" s="35"/>
      <c r="AD326" s="35"/>
      <c r="AE326" s="35"/>
      <c r="AT326" s="18" t="s">
        <v>1104</v>
      </c>
      <c r="AU326" s="18" t="s">
        <v>217</v>
      </c>
    </row>
    <row r="327" spans="1:65" s="2" customFormat="1" ht="16.5" customHeight="1">
      <c r="A327" s="35"/>
      <c r="B327" s="36"/>
      <c r="C327" s="193" t="s">
        <v>72</v>
      </c>
      <c r="D327" s="193" t="s">
        <v>208</v>
      </c>
      <c r="E327" s="194" t="s">
        <v>7924</v>
      </c>
      <c r="F327" s="195" t="s">
        <v>7925</v>
      </c>
      <c r="G327" s="196" t="s">
        <v>211</v>
      </c>
      <c r="H327" s="197">
        <v>2</v>
      </c>
      <c r="I327" s="198"/>
      <c r="J327" s="199">
        <f>ROUND(I327*H327,2)</f>
        <v>0</v>
      </c>
      <c r="K327" s="195" t="s">
        <v>19</v>
      </c>
      <c r="L327" s="40"/>
      <c r="M327" s="200" t="s">
        <v>19</v>
      </c>
      <c r="N327" s="201" t="s">
        <v>43</v>
      </c>
      <c r="O327" s="65"/>
      <c r="P327" s="202">
        <f>O327*H327</f>
        <v>0</v>
      </c>
      <c r="Q327" s="202">
        <v>0</v>
      </c>
      <c r="R327" s="202">
        <f>Q327*H327</f>
        <v>0</v>
      </c>
      <c r="S327" s="202">
        <v>0</v>
      </c>
      <c r="T327" s="203">
        <f>S327*H327</f>
        <v>0</v>
      </c>
      <c r="U327" s="35"/>
      <c r="V327" s="35"/>
      <c r="W327" s="35"/>
      <c r="X327" s="35"/>
      <c r="Y327" s="35"/>
      <c r="Z327" s="35"/>
      <c r="AA327" s="35"/>
      <c r="AB327" s="35"/>
      <c r="AC327" s="35"/>
      <c r="AD327" s="35"/>
      <c r="AE327" s="35"/>
      <c r="AR327" s="204" t="s">
        <v>212</v>
      </c>
      <c r="AT327" s="204" t="s">
        <v>208</v>
      </c>
      <c r="AU327" s="204" t="s">
        <v>217</v>
      </c>
      <c r="AY327" s="18" t="s">
        <v>206</v>
      </c>
      <c r="BE327" s="205">
        <f>IF(N327="základní",J327,0)</f>
        <v>0</v>
      </c>
      <c r="BF327" s="205">
        <f>IF(N327="snížená",J327,0)</f>
        <v>0</v>
      </c>
      <c r="BG327" s="205">
        <f>IF(N327="zákl. přenesená",J327,0)</f>
        <v>0</v>
      </c>
      <c r="BH327" s="205">
        <f>IF(N327="sníž. přenesená",J327,0)</f>
        <v>0</v>
      </c>
      <c r="BI327" s="205">
        <f>IF(N327="nulová",J327,0)</f>
        <v>0</v>
      </c>
      <c r="BJ327" s="18" t="s">
        <v>80</v>
      </c>
      <c r="BK327" s="205">
        <f>ROUND(I327*H327,2)</f>
        <v>0</v>
      </c>
      <c r="BL327" s="18" t="s">
        <v>212</v>
      </c>
      <c r="BM327" s="204" t="s">
        <v>2712</v>
      </c>
    </row>
    <row r="328" spans="1:65" s="12" customFormat="1" ht="25.9" customHeight="1">
      <c r="B328" s="177"/>
      <c r="C328" s="178"/>
      <c r="D328" s="179" t="s">
        <v>71</v>
      </c>
      <c r="E328" s="180" t="s">
        <v>7528</v>
      </c>
      <c r="F328" s="180" t="s">
        <v>8140</v>
      </c>
      <c r="G328" s="178"/>
      <c r="H328" s="178"/>
      <c r="I328" s="181"/>
      <c r="J328" s="182">
        <f>BK328</f>
        <v>0</v>
      </c>
      <c r="K328" s="178"/>
      <c r="L328" s="183"/>
      <c r="M328" s="184"/>
      <c r="N328" s="185"/>
      <c r="O328" s="185"/>
      <c r="P328" s="186">
        <f>P329+P333+P335+P349+P351+P359+P361+P363+P365+P367+P370+P372</f>
        <v>0</v>
      </c>
      <c r="Q328" s="185"/>
      <c r="R328" s="186">
        <f>R329+R333+R335+R349+R351+R359+R361+R363+R365+R367+R370+R372</f>
        <v>0</v>
      </c>
      <c r="S328" s="185"/>
      <c r="T328" s="187">
        <f>T329+T333+T335+T349+T351+T359+T361+T363+T365+T367+T370+T372</f>
        <v>0</v>
      </c>
      <c r="AR328" s="188" t="s">
        <v>80</v>
      </c>
      <c r="AT328" s="189" t="s">
        <v>71</v>
      </c>
      <c r="AU328" s="189" t="s">
        <v>72</v>
      </c>
      <c r="AY328" s="188" t="s">
        <v>206</v>
      </c>
      <c r="BK328" s="190">
        <f>BK329+BK333+BK335+BK349+BK351+BK359+BK361+BK363+BK365+BK367+BK370+BK372</f>
        <v>0</v>
      </c>
    </row>
    <row r="329" spans="1:65" s="12" customFormat="1" ht="22.9" customHeight="1">
      <c r="B329" s="177"/>
      <c r="C329" s="178"/>
      <c r="D329" s="179" t="s">
        <v>71</v>
      </c>
      <c r="E329" s="191" t="s">
        <v>7564</v>
      </c>
      <c r="F329" s="191" t="s">
        <v>8141</v>
      </c>
      <c r="G329" s="178"/>
      <c r="H329" s="178"/>
      <c r="I329" s="181"/>
      <c r="J329" s="192">
        <f>BK329</f>
        <v>0</v>
      </c>
      <c r="K329" s="178"/>
      <c r="L329" s="183"/>
      <c r="M329" s="184"/>
      <c r="N329" s="185"/>
      <c r="O329" s="185"/>
      <c r="P329" s="186">
        <f>SUM(P330:P332)</f>
        <v>0</v>
      </c>
      <c r="Q329" s="185"/>
      <c r="R329" s="186">
        <f>SUM(R330:R332)</f>
        <v>0</v>
      </c>
      <c r="S329" s="185"/>
      <c r="T329" s="187">
        <f>SUM(T330:T332)</f>
        <v>0</v>
      </c>
      <c r="AR329" s="188" t="s">
        <v>80</v>
      </c>
      <c r="AT329" s="189" t="s">
        <v>71</v>
      </c>
      <c r="AU329" s="189" t="s">
        <v>80</v>
      </c>
      <c r="AY329" s="188" t="s">
        <v>206</v>
      </c>
      <c r="BK329" s="190">
        <f>SUM(BK330:BK332)</f>
        <v>0</v>
      </c>
    </row>
    <row r="330" spans="1:65" s="2" customFormat="1" ht="16.5" customHeight="1">
      <c r="A330" s="35"/>
      <c r="B330" s="36"/>
      <c r="C330" s="193" t="s">
        <v>72</v>
      </c>
      <c r="D330" s="193" t="s">
        <v>208</v>
      </c>
      <c r="E330" s="194" t="s">
        <v>7968</v>
      </c>
      <c r="F330" s="195" t="s">
        <v>7969</v>
      </c>
      <c r="G330" s="196" t="s">
        <v>211</v>
      </c>
      <c r="H330" s="197">
        <v>1</v>
      </c>
      <c r="I330" s="198"/>
      <c r="J330" s="199">
        <f>ROUND(I330*H330,2)</f>
        <v>0</v>
      </c>
      <c r="K330" s="195" t="s">
        <v>19</v>
      </c>
      <c r="L330" s="40"/>
      <c r="M330" s="200" t="s">
        <v>19</v>
      </c>
      <c r="N330" s="201" t="s">
        <v>43</v>
      </c>
      <c r="O330" s="65"/>
      <c r="P330" s="202">
        <f>O330*H330</f>
        <v>0</v>
      </c>
      <c r="Q330" s="202">
        <v>0</v>
      </c>
      <c r="R330" s="202">
        <f>Q330*H330</f>
        <v>0</v>
      </c>
      <c r="S330" s="202">
        <v>0</v>
      </c>
      <c r="T330" s="203">
        <f>S330*H330</f>
        <v>0</v>
      </c>
      <c r="U330" s="35"/>
      <c r="V330" s="35"/>
      <c r="W330" s="35"/>
      <c r="X330" s="35"/>
      <c r="Y330" s="35"/>
      <c r="Z330" s="35"/>
      <c r="AA330" s="35"/>
      <c r="AB330" s="35"/>
      <c r="AC330" s="35"/>
      <c r="AD330" s="35"/>
      <c r="AE330" s="35"/>
      <c r="AR330" s="204" t="s">
        <v>212</v>
      </c>
      <c r="AT330" s="204" t="s">
        <v>208</v>
      </c>
      <c r="AU330" s="204" t="s">
        <v>82</v>
      </c>
      <c r="AY330" s="18" t="s">
        <v>206</v>
      </c>
      <c r="BE330" s="205">
        <f>IF(N330="základní",J330,0)</f>
        <v>0</v>
      </c>
      <c r="BF330" s="205">
        <f>IF(N330="snížená",J330,0)</f>
        <v>0</v>
      </c>
      <c r="BG330" s="205">
        <f>IF(N330="zákl. přenesená",J330,0)</f>
        <v>0</v>
      </c>
      <c r="BH330" s="205">
        <f>IF(N330="sníž. přenesená",J330,0)</f>
        <v>0</v>
      </c>
      <c r="BI330" s="205">
        <f>IF(N330="nulová",J330,0)</f>
        <v>0</v>
      </c>
      <c r="BJ330" s="18" t="s">
        <v>80</v>
      </c>
      <c r="BK330" s="205">
        <f>ROUND(I330*H330,2)</f>
        <v>0</v>
      </c>
      <c r="BL330" s="18" t="s">
        <v>212</v>
      </c>
      <c r="BM330" s="204" t="s">
        <v>2722</v>
      </c>
    </row>
    <row r="331" spans="1:65" s="2" customFormat="1" ht="253.5">
      <c r="A331" s="35"/>
      <c r="B331" s="36"/>
      <c r="C331" s="37"/>
      <c r="D331" s="208" t="s">
        <v>1104</v>
      </c>
      <c r="E331" s="37"/>
      <c r="F331" s="221" t="s">
        <v>7970</v>
      </c>
      <c r="G331" s="37"/>
      <c r="H331" s="37"/>
      <c r="I331" s="116"/>
      <c r="J331" s="37"/>
      <c r="K331" s="37"/>
      <c r="L331" s="40"/>
      <c r="M331" s="222"/>
      <c r="N331" s="223"/>
      <c r="O331" s="65"/>
      <c r="P331" s="65"/>
      <c r="Q331" s="65"/>
      <c r="R331" s="65"/>
      <c r="S331" s="65"/>
      <c r="T331" s="66"/>
      <c r="U331" s="35"/>
      <c r="V331" s="35"/>
      <c r="W331" s="35"/>
      <c r="X331" s="35"/>
      <c r="Y331" s="35"/>
      <c r="Z331" s="35"/>
      <c r="AA331" s="35"/>
      <c r="AB331" s="35"/>
      <c r="AC331" s="35"/>
      <c r="AD331" s="35"/>
      <c r="AE331" s="35"/>
      <c r="AT331" s="18" t="s">
        <v>1104</v>
      </c>
      <c r="AU331" s="18" t="s">
        <v>82</v>
      </c>
    </row>
    <row r="332" spans="1:65" s="2" customFormat="1" ht="16.5" customHeight="1">
      <c r="A332" s="35"/>
      <c r="B332" s="36"/>
      <c r="C332" s="193" t="s">
        <v>72</v>
      </c>
      <c r="D332" s="193" t="s">
        <v>208</v>
      </c>
      <c r="E332" s="194" t="s">
        <v>8011</v>
      </c>
      <c r="F332" s="195" t="s">
        <v>8012</v>
      </c>
      <c r="G332" s="196" t="s">
        <v>211</v>
      </c>
      <c r="H332" s="197">
        <v>1</v>
      </c>
      <c r="I332" s="198"/>
      <c r="J332" s="199">
        <f>ROUND(I332*H332,2)</f>
        <v>0</v>
      </c>
      <c r="K332" s="195" t="s">
        <v>19</v>
      </c>
      <c r="L332" s="40"/>
      <c r="M332" s="200" t="s">
        <v>19</v>
      </c>
      <c r="N332" s="201" t="s">
        <v>43</v>
      </c>
      <c r="O332" s="65"/>
      <c r="P332" s="202">
        <f>O332*H332</f>
        <v>0</v>
      </c>
      <c r="Q332" s="202">
        <v>0</v>
      </c>
      <c r="R332" s="202">
        <f>Q332*H332</f>
        <v>0</v>
      </c>
      <c r="S332" s="202">
        <v>0</v>
      </c>
      <c r="T332" s="203">
        <f>S332*H332</f>
        <v>0</v>
      </c>
      <c r="U332" s="35"/>
      <c r="V332" s="35"/>
      <c r="W332" s="35"/>
      <c r="X332" s="35"/>
      <c r="Y332" s="35"/>
      <c r="Z332" s="35"/>
      <c r="AA332" s="35"/>
      <c r="AB332" s="35"/>
      <c r="AC332" s="35"/>
      <c r="AD332" s="35"/>
      <c r="AE332" s="35"/>
      <c r="AR332" s="204" t="s">
        <v>212</v>
      </c>
      <c r="AT332" s="204" t="s">
        <v>208</v>
      </c>
      <c r="AU332" s="204" t="s">
        <v>82</v>
      </c>
      <c r="AY332" s="18" t="s">
        <v>206</v>
      </c>
      <c r="BE332" s="205">
        <f>IF(N332="základní",J332,0)</f>
        <v>0</v>
      </c>
      <c r="BF332" s="205">
        <f>IF(N332="snížená",J332,0)</f>
        <v>0</v>
      </c>
      <c r="BG332" s="205">
        <f>IF(N332="zákl. přenesená",J332,0)</f>
        <v>0</v>
      </c>
      <c r="BH332" s="205">
        <f>IF(N332="sníž. přenesená",J332,0)</f>
        <v>0</v>
      </c>
      <c r="BI332" s="205">
        <f>IF(N332="nulová",J332,0)</f>
        <v>0</v>
      </c>
      <c r="BJ332" s="18" t="s">
        <v>80</v>
      </c>
      <c r="BK332" s="205">
        <f>ROUND(I332*H332,2)</f>
        <v>0</v>
      </c>
      <c r="BL332" s="18" t="s">
        <v>212</v>
      </c>
      <c r="BM332" s="204" t="s">
        <v>2732</v>
      </c>
    </row>
    <row r="333" spans="1:65" s="12" customFormat="1" ht="22.9" customHeight="1">
      <c r="B333" s="177"/>
      <c r="C333" s="178"/>
      <c r="D333" s="179" t="s">
        <v>71</v>
      </c>
      <c r="E333" s="191" t="s">
        <v>7597</v>
      </c>
      <c r="F333" s="191" t="s">
        <v>8142</v>
      </c>
      <c r="G333" s="178"/>
      <c r="H333" s="178"/>
      <c r="I333" s="181"/>
      <c r="J333" s="192">
        <f>BK333</f>
        <v>0</v>
      </c>
      <c r="K333" s="178"/>
      <c r="L333" s="183"/>
      <c r="M333" s="184"/>
      <c r="N333" s="185"/>
      <c r="O333" s="185"/>
      <c r="P333" s="186">
        <f>P334</f>
        <v>0</v>
      </c>
      <c r="Q333" s="185"/>
      <c r="R333" s="186">
        <f>R334</f>
        <v>0</v>
      </c>
      <c r="S333" s="185"/>
      <c r="T333" s="187">
        <f>T334</f>
        <v>0</v>
      </c>
      <c r="AR333" s="188" t="s">
        <v>80</v>
      </c>
      <c r="AT333" s="189" t="s">
        <v>71</v>
      </c>
      <c r="AU333" s="189" t="s">
        <v>80</v>
      </c>
      <c r="AY333" s="188" t="s">
        <v>206</v>
      </c>
      <c r="BK333" s="190">
        <f>BK334</f>
        <v>0</v>
      </c>
    </row>
    <row r="334" spans="1:65" s="2" customFormat="1" ht="89.25" customHeight="1">
      <c r="A334" s="35"/>
      <c r="B334" s="36"/>
      <c r="C334" s="193" t="s">
        <v>72</v>
      </c>
      <c r="D334" s="193" t="s">
        <v>208</v>
      </c>
      <c r="E334" s="194" t="s">
        <v>8143</v>
      </c>
      <c r="F334" s="195" t="s">
        <v>8144</v>
      </c>
      <c r="G334" s="196" t="s">
        <v>211</v>
      </c>
      <c r="H334" s="197">
        <v>1</v>
      </c>
      <c r="I334" s="198"/>
      <c r="J334" s="199">
        <f>ROUND(I334*H334,2)</f>
        <v>0</v>
      </c>
      <c r="K334" s="195" t="s">
        <v>19</v>
      </c>
      <c r="L334" s="40"/>
      <c r="M334" s="200" t="s">
        <v>19</v>
      </c>
      <c r="N334" s="201" t="s">
        <v>43</v>
      </c>
      <c r="O334" s="65"/>
      <c r="P334" s="202">
        <f>O334*H334</f>
        <v>0</v>
      </c>
      <c r="Q334" s="202">
        <v>0</v>
      </c>
      <c r="R334" s="202">
        <f>Q334*H334</f>
        <v>0</v>
      </c>
      <c r="S334" s="202">
        <v>0</v>
      </c>
      <c r="T334" s="203">
        <f>S334*H334</f>
        <v>0</v>
      </c>
      <c r="U334" s="35"/>
      <c r="V334" s="35"/>
      <c r="W334" s="35"/>
      <c r="X334" s="35"/>
      <c r="Y334" s="35"/>
      <c r="Z334" s="35"/>
      <c r="AA334" s="35"/>
      <c r="AB334" s="35"/>
      <c r="AC334" s="35"/>
      <c r="AD334" s="35"/>
      <c r="AE334" s="35"/>
      <c r="AR334" s="204" t="s">
        <v>212</v>
      </c>
      <c r="AT334" s="204" t="s">
        <v>208</v>
      </c>
      <c r="AU334" s="204" t="s">
        <v>82</v>
      </c>
      <c r="AY334" s="18" t="s">
        <v>206</v>
      </c>
      <c r="BE334" s="205">
        <f>IF(N334="základní",J334,0)</f>
        <v>0</v>
      </c>
      <c r="BF334" s="205">
        <f>IF(N334="snížená",J334,0)</f>
        <v>0</v>
      </c>
      <c r="BG334" s="205">
        <f>IF(N334="zákl. přenesená",J334,0)</f>
        <v>0</v>
      </c>
      <c r="BH334" s="205">
        <f>IF(N334="sníž. přenesená",J334,0)</f>
        <v>0</v>
      </c>
      <c r="BI334" s="205">
        <f>IF(N334="nulová",J334,0)</f>
        <v>0</v>
      </c>
      <c r="BJ334" s="18" t="s">
        <v>80</v>
      </c>
      <c r="BK334" s="205">
        <f>ROUND(I334*H334,2)</f>
        <v>0</v>
      </c>
      <c r="BL334" s="18" t="s">
        <v>212</v>
      </c>
      <c r="BM334" s="204" t="s">
        <v>2740</v>
      </c>
    </row>
    <row r="335" spans="1:65" s="12" customFormat="1" ht="22.9" customHeight="1">
      <c r="B335" s="177"/>
      <c r="C335" s="178"/>
      <c r="D335" s="179" t="s">
        <v>71</v>
      </c>
      <c r="E335" s="191" t="s">
        <v>7605</v>
      </c>
      <c r="F335" s="191" t="s">
        <v>8145</v>
      </c>
      <c r="G335" s="178"/>
      <c r="H335" s="178"/>
      <c r="I335" s="181"/>
      <c r="J335" s="192">
        <f>BK335</f>
        <v>0</v>
      </c>
      <c r="K335" s="178"/>
      <c r="L335" s="183"/>
      <c r="M335" s="184"/>
      <c r="N335" s="185"/>
      <c r="O335" s="185"/>
      <c r="P335" s="186">
        <f>SUM(P336:P348)</f>
        <v>0</v>
      </c>
      <c r="Q335" s="185"/>
      <c r="R335" s="186">
        <f>SUM(R336:R348)</f>
        <v>0</v>
      </c>
      <c r="S335" s="185"/>
      <c r="T335" s="187">
        <f>SUM(T336:T348)</f>
        <v>0</v>
      </c>
      <c r="AR335" s="188" t="s">
        <v>80</v>
      </c>
      <c r="AT335" s="189" t="s">
        <v>71</v>
      </c>
      <c r="AU335" s="189" t="s">
        <v>80</v>
      </c>
      <c r="AY335" s="188" t="s">
        <v>206</v>
      </c>
      <c r="BK335" s="190">
        <f>SUM(BK336:BK348)</f>
        <v>0</v>
      </c>
    </row>
    <row r="336" spans="1:65" s="2" customFormat="1" ht="16.5" customHeight="1">
      <c r="A336" s="35"/>
      <c r="B336" s="36"/>
      <c r="C336" s="193" t="s">
        <v>72</v>
      </c>
      <c r="D336" s="193" t="s">
        <v>208</v>
      </c>
      <c r="E336" s="194" t="s">
        <v>8146</v>
      </c>
      <c r="F336" s="195" t="s">
        <v>8147</v>
      </c>
      <c r="G336" s="196" t="s">
        <v>211</v>
      </c>
      <c r="H336" s="197">
        <v>1</v>
      </c>
      <c r="I336" s="198"/>
      <c r="J336" s="199">
        <f>ROUND(I336*H336,2)</f>
        <v>0</v>
      </c>
      <c r="K336" s="195" t="s">
        <v>19</v>
      </c>
      <c r="L336" s="40"/>
      <c r="M336" s="200" t="s">
        <v>19</v>
      </c>
      <c r="N336" s="201" t="s">
        <v>43</v>
      </c>
      <c r="O336" s="65"/>
      <c r="P336" s="202">
        <f>O336*H336</f>
        <v>0</v>
      </c>
      <c r="Q336" s="202">
        <v>0</v>
      </c>
      <c r="R336" s="202">
        <f>Q336*H336</f>
        <v>0</v>
      </c>
      <c r="S336" s="202">
        <v>0</v>
      </c>
      <c r="T336" s="203">
        <f>S336*H336</f>
        <v>0</v>
      </c>
      <c r="U336" s="35"/>
      <c r="V336" s="35"/>
      <c r="W336" s="35"/>
      <c r="X336" s="35"/>
      <c r="Y336" s="35"/>
      <c r="Z336" s="35"/>
      <c r="AA336" s="35"/>
      <c r="AB336" s="35"/>
      <c r="AC336" s="35"/>
      <c r="AD336" s="35"/>
      <c r="AE336" s="35"/>
      <c r="AR336" s="204" t="s">
        <v>212</v>
      </c>
      <c r="AT336" s="204" t="s">
        <v>208</v>
      </c>
      <c r="AU336" s="204" t="s">
        <v>82</v>
      </c>
      <c r="AY336" s="18" t="s">
        <v>206</v>
      </c>
      <c r="BE336" s="205">
        <f>IF(N336="základní",J336,0)</f>
        <v>0</v>
      </c>
      <c r="BF336" s="205">
        <f>IF(N336="snížená",J336,0)</f>
        <v>0</v>
      </c>
      <c r="BG336" s="205">
        <f>IF(N336="zákl. přenesená",J336,0)</f>
        <v>0</v>
      </c>
      <c r="BH336" s="205">
        <f>IF(N336="sníž. přenesená",J336,0)</f>
        <v>0</v>
      </c>
      <c r="BI336" s="205">
        <f>IF(N336="nulová",J336,0)</f>
        <v>0</v>
      </c>
      <c r="BJ336" s="18" t="s">
        <v>80</v>
      </c>
      <c r="BK336" s="205">
        <f>ROUND(I336*H336,2)</f>
        <v>0</v>
      </c>
      <c r="BL336" s="18" t="s">
        <v>212</v>
      </c>
      <c r="BM336" s="204" t="s">
        <v>2749</v>
      </c>
    </row>
    <row r="337" spans="1:65" s="2" customFormat="1" ht="29.25">
      <c r="A337" s="35"/>
      <c r="B337" s="36"/>
      <c r="C337" s="37"/>
      <c r="D337" s="208" t="s">
        <v>1104</v>
      </c>
      <c r="E337" s="37"/>
      <c r="F337" s="221" t="s">
        <v>8148</v>
      </c>
      <c r="G337" s="37"/>
      <c r="H337" s="37"/>
      <c r="I337" s="116"/>
      <c r="J337" s="37"/>
      <c r="K337" s="37"/>
      <c r="L337" s="40"/>
      <c r="M337" s="222"/>
      <c r="N337" s="223"/>
      <c r="O337" s="65"/>
      <c r="P337" s="65"/>
      <c r="Q337" s="65"/>
      <c r="R337" s="65"/>
      <c r="S337" s="65"/>
      <c r="T337" s="66"/>
      <c r="U337" s="35"/>
      <c r="V337" s="35"/>
      <c r="W337" s="35"/>
      <c r="X337" s="35"/>
      <c r="Y337" s="35"/>
      <c r="Z337" s="35"/>
      <c r="AA337" s="35"/>
      <c r="AB337" s="35"/>
      <c r="AC337" s="35"/>
      <c r="AD337" s="35"/>
      <c r="AE337" s="35"/>
      <c r="AT337" s="18" t="s">
        <v>1104</v>
      </c>
      <c r="AU337" s="18" t="s">
        <v>82</v>
      </c>
    </row>
    <row r="338" spans="1:65" s="2" customFormat="1" ht="21.75" customHeight="1">
      <c r="A338" s="35"/>
      <c r="B338" s="36"/>
      <c r="C338" s="193" t="s">
        <v>72</v>
      </c>
      <c r="D338" s="193" t="s">
        <v>208</v>
      </c>
      <c r="E338" s="194" t="s">
        <v>7940</v>
      </c>
      <c r="F338" s="195" t="s">
        <v>7941</v>
      </c>
      <c r="G338" s="196" t="s">
        <v>211</v>
      </c>
      <c r="H338" s="197">
        <v>1</v>
      </c>
      <c r="I338" s="198"/>
      <c r="J338" s="199">
        <f>ROUND(I338*H338,2)</f>
        <v>0</v>
      </c>
      <c r="K338" s="195" t="s">
        <v>19</v>
      </c>
      <c r="L338" s="40"/>
      <c r="M338" s="200" t="s">
        <v>19</v>
      </c>
      <c r="N338" s="201" t="s">
        <v>43</v>
      </c>
      <c r="O338" s="65"/>
      <c r="P338" s="202">
        <f>O338*H338</f>
        <v>0</v>
      </c>
      <c r="Q338" s="202">
        <v>0</v>
      </c>
      <c r="R338" s="202">
        <f>Q338*H338</f>
        <v>0</v>
      </c>
      <c r="S338" s="202">
        <v>0</v>
      </c>
      <c r="T338" s="203">
        <f>S338*H338</f>
        <v>0</v>
      </c>
      <c r="U338" s="35"/>
      <c r="V338" s="35"/>
      <c r="W338" s="35"/>
      <c r="X338" s="35"/>
      <c r="Y338" s="35"/>
      <c r="Z338" s="35"/>
      <c r="AA338" s="35"/>
      <c r="AB338" s="35"/>
      <c r="AC338" s="35"/>
      <c r="AD338" s="35"/>
      <c r="AE338" s="35"/>
      <c r="AR338" s="204" t="s">
        <v>212</v>
      </c>
      <c r="AT338" s="204" t="s">
        <v>208</v>
      </c>
      <c r="AU338" s="204" t="s">
        <v>82</v>
      </c>
      <c r="AY338" s="18" t="s">
        <v>206</v>
      </c>
      <c r="BE338" s="205">
        <f>IF(N338="základní",J338,0)</f>
        <v>0</v>
      </c>
      <c r="BF338" s="205">
        <f>IF(N338="snížená",J338,0)</f>
        <v>0</v>
      </c>
      <c r="BG338" s="205">
        <f>IF(N338="zákl. přenesená",J338,0)</f>
        <v>0</v>
      </c>
      <c r="BH338" s="205">
        <f>IF(N338="sníž. přenesená",J338,0)</f>
        <v>0</v>
      </c>
      <c r="BI338" s="205">
        <f>IF(N338="nulová",J338,0)</f>
        <v>0</v>
      </c>
      <c r="BJ338" s="18" t="s">
        <v>80</v>
      </c>
      <c r="BK338" s="205">
        <f>ROUND(I338*H338,2)</f>
        <v>0</v>
      </c>
      <c r="BL338" s="18" t="s">
        <v>212</v>
      </c>
      <c r="BM338" s="204" t="s">
        <v>2758</v>
      </c>
    </row>
    <row r="339" spans="1:65" s="2" customFormat="1" ht="16.5" customHeight="1">
      <c r="A339" s="35"/>
      <c r="B339" s="36"/>
      <c r="C339" s="193" t="s">
        <v>72</v>
      </c>
      <c r="D339" s="193" t="s">
        <v>208</v>
      </c>
      <c r="E339" s="194" t="s">
        <v>8011</v>
      </c>
      <c r="F339" s="195" t="s">
        <v>8012</v>
      </c>
      <c r="G339" s="196" t="s">
        <v>211</v>
      </c>
      <c r="H339" s="197">
        <v>1</v>
      </c>
      <c r="I339" s="198"/>
      <c r="J339" s="199">
        <f>ROUND(I339*H339,2)</f>
        <v>0</v>
      </c>
      <c r="K339" s="195" t="s">
        <v>19</v>
      </c>
      <c r="L339" s="40"/>
      <c r="M339" s="200" t="s">
        <v>19</v>
      </c>
      <c r="N339" s="201" t="s">
        <v>43</v>
      </c>
      <c r="O339" s="65"/>
      <c r="P339" s="202">
        <f>O339*H339</f>
        <v>0</v>
      </c>
      <c r="Q339" s="202">
        <v>0</v>
      </c>
      <c r="R339" s="202">
        <f>Q339*H339</f>
        <v>0</v>
      </c>
      <c r="S339" s="202">
        <v>0</v>
      </c>
      <c r="T339" s="203">
        <f>S339*H339</f>
        <v>0</v>
      </c>
      <c r="U339" s="35"/>
      <c r="V339" s="35"/>
      <c r="W339" s="35"/>
      <c r="X339" s="35"/>
      <c r="Y339" s="35"/>
      <c r="Z339" s="35"/>
      <c r="AA339" s="35"/>
      <c r="AB339" s="35"/>
      <c r="AC339" s="35"/>
      <c r="AD339" s="35"/>
      <c r="AE339" s="35"/>
      <c r="AR339" s="204" t="s">
        <v>212</v>
      </c>
      <c r="AT339" s="204" t="s">
        <v>208</v>
      </c>
      <c r="AU339" s="204" t="s">
        <v>82</v>
      </c>
      <c r="AY339" s="18" t="s">
        <v>206</v>
      </c>
      <c r="BE339" s="205">
        <f>IF(N339="základní",J339,0)</f>
        <v>0</v>
      </c>
      <c r="BF339" s="205">
        <f>IF(N339="snížená",J339,0)</f>
        <v>0</v>
      </c>
      <c r="BG339" s="205">
        <f>IF(N339="zákl. přenesená",J339,0)</f>
        <v>0</v>
      </c>
      <c r="BH339" s="205">
        <f>IF(N339="sníž. přenesená",J339,0)</f>
        <v>0</v>
      </c>
      <c r="BI339" s="205">
        <f>IF(N339="nulová",J339,0)</f>
        <v>0</v>
      </c>
      <c r="BJ339" s="18" t="s">
        <v>80</v>
      </c>
      <c r="BK339" s="205">
        <f>ROUND(I339*H339,2)</f>
        <v>0</v>
      </c>
      <c r="BL339" s="18" t="s">
        <v>212</v>
      </c>
      <c r="BM339" s="204" t="s">
        <v>2766</v>
      </c>
    </row>
    <row r="340" spans="1:65" s="2" customFormat="1" ht="16.5" customHeight="1">
      <c r="A340" s="35"/>
      <c r="B340" s="36"/>
      <c r="C340" s="193" t="s">
        <v>72</v>
      </c>
      <c r="D340" s="193" t="s">
        <v>208</v>
      </c>
      <c r="E340" s="194" t="s">
        <v>8149</v>
      </c>
      <c r="F340" s="195" t="s">
        <v>8150</v>
      </c>
      <c r="G340" s="196" t="s">
        <v>211</v>
      </c>
      <c r="H340" s="197">
        <v>1</v>
      </c>
      <c r="I340" s="198"/>
      <c r="J340" s="199">
        <f>ROUND(I340*H340,2)</f>
        <v>0</v>
      </c>
      <c r="K340" s="195" t="s">
        <v>19</v>
      </c>
      <c r="L340" s="40"/>
      <c r="M340" s="200" t="s">
        <v>19</v>
      </c>
      <c r="N340" s="201" t="s">
        <v>43</v>
      </c>
      <c r="O340" s="65"/>
      <c r="P340" s="202">
        <f>O340*H340</f>
        <v>0</v>
      </c>
      <c r="Q340" s="202">
        <v>0</v>
      </c>
      <c r="R340" s="202">
        <f>Q340*H340</f>
        <v>0</v>
      </c>
      <c r="S340" s="202">
        <v>0</v>
      </c>
      <c r="T340" s="203">
        <f>S340*H340</f>
        <v>0</v>
      </c>
      <c r="U340" s="35"/>
      <c r="V340" s="35"/>
      <c r="W340" s="35"/>
      <c r="X340" s="35"/>
      <c r="Y340" s="35"/>
      <c r="Z340" s="35"/>
      <c r="AA340" s="35"/>
      <c r="AB340" s="35"/>
      <c r="AC340" s="35"/>
      <c r="AD340" s="35"/>
      <c r="AE340" s="35"/>
      <c r="AR340" s="204" t="s">
        <v>212</v>
      </c>
      <c r="AT340" s="204" t="s">
        <v>208</v>
      </c>
      <c r="AU340" s="204" t="s">
        <v>82</v>
      </c>
      <c r="AY340" s="18" t="s">
        <v>206</v>
      </c>
      <c r="BE340" s="205">
        <f>IF(N340="základní",J340,0)</f>
        <v>0</v>
      </c>
      <c r="BF340" s="205">
        <f>IF(N340="snížená",J340,0)</f>
        <v>0</v>
      </c>
      <c r="BG340" s="205">
        <f>IF(N340="zákl. přenesená",J340,0)</f>
        <v>0</v>
      </c>
      <c r="BH340" s="205">
        <f>IF(N340="sníž. přenesená",J340,0)</f>
        <v>0</v>
      </c>
      <c r="BI340" s="205">
        <f>IF(N340="nulová",J340,0)</f>
        <v>0</v>
      </c>
      <c r="BJ340" s="18" t="s">
        <v>80</v>
      </c>
      <c r="BK340" s="205">
        <f>ROUND(I340*H340,2)</f>
        <v>0</v>
      </c>
      <c r="BL340" s="18" t="s">
        <v>212</v>
      </c>
      <c r="BM340" s="204" t="s">
        <v>2776</v>
      </c>
    </row>
    <row r="341" spans="1:65" s="2" customFormat="1" ht="68.25">
      <c r="A341" s="35"/>
      <c r="B341" s="36"/>
      <c r="C341" s="37"/>
      <c r="D341" s="208" t="s">
        <v>1104</v>
      </c>
      <c r="E341" s="37"/>
      <c r="F341" s="221" t="s">
        <v>8151</v>
      </c>
      <c r="G341" s="37"/>
      <c r="H341" s="37"/>
      <c r="I341" s="116"/>
      <c r="J341" s="37"/>
      <c r="K341" s="37"/>
      <c r="L341" s="40"/>
      <c r="M341" s="222"/>
      <c r="N341" s="223"/>
      <c r="O341" s="65"/>
      <c r="P341" s="65"/>
      <c r="Q341" s="65"/>
      <c r="R341" s="65"/>
      <c r="S341" s="65"/>
      <c r="T341" s="66"/>
      <c r="U341" s="35"/>
      <c r="V341" s="35"/>
      <c r="W341" s="35"/>
      <c r="X341" s="35"/>
      <c r="Y341" s="35"/>
      <c r="Z341" s="35"/>
      <c r="AA341" s="35"/>
      <c r="AB341" s="35"/>
      <c r="AC341" s="35"/>
      <c r="AD341" s="35"/>
      <c r="AE341" s="35"/>
      <c r="AT341" s="18" t="s">
        <v>1104</v>
      </c>
      <c r="AU341" s="18" t="s">
        <v>82</v>
      </c>
    </row>
    <row r="342" spans="1:65" s="2" customFormat="1" ht="16.5" customHeight="1">
      <c r="A342" s="35"/>
      <c r="B342" s="36"/>
      <c r="C342" s="193" t="s">
        <v>72</v>
      </c>
      <c r="D342" s="193" t="s">
        <v>208</v>
      </c>
      <c r="E342" s="194" t="s">
        <v>8152</v>
      </c>
      <c r="F342" s="195" t="s">
        <v>7954</v>
      </c>
      <c r="G342" s="196" t="s">
        <v>211</v>
      </c>
      <c r="H342" s="197">
        <v>1</v>
      </c>
      <c r="I342" s="198"/>
      <c r="J342" s="199">
        <f>ROUND(I342*H342,2)</f>
        <v>0</v>
      </c>
      <c r="K342" s="195" t="s">
        <v>19</v>
      </c>
      <c r="L342" s="40"/>
      <c r="M342" s="200" t="s">
        <v>19</v>
      </c>
      <c r="N342" s="201" t="s">
        <v>43</v>
      </c>
      <c r="O342" s="65"/>
      <c r="P342" s="202">
        <f>O342*H342</f>
        <v>0</v>
      </c>
      <c r="Q342" s="202">
        <v>0</v>
      </c>
      <c r="R342" s="202">
        <f>Q342*H342</f>
        <v>0</v>
      </c>
      <c r="S342" s="202">
        <v>0</v>
      </c>
      <c r="T342" s="203">
        <f>S342*H342</f>
        <v>0</v>
      </c>
      <c r="U342" s="35"/>
      <c r="V342" s="35"/>
      <c r="W342" s="35"/>
      <c r="X342" s="35"/>
      <c r="Y342" s="35"/>
      <c r="Z342" s="35"/>
      <c r="AA342" s="35"/>
      <c r="AB342" s="35"/>
      <c r="AC342" s="35"/>
      <c r="AD342" s="35"/>
      <c r="AE342" s="35"/>
      <c r="AR342" s="204" t="s">
        <v>212</v>
      </c>
      <c r="AT342" s="204" t="s">
        <v>208</v>
      </c>
      <c r="AU342" s="204" t="s">
        <v>82</v>
      </c>
      <c r="AY342" s="18" t="s">
        <v>206</v>
      </c>
      <c r="BE342" s="205">
        <f>IF(N342="základní",J342,0)</f>
        <v>0</v>
      </c>
      <c r="BF342" s="205">
        <f>IF(N342="snížená",J342,0)</f>
        <v>0</v>
      </c>
      <c r="BG342" s="205">
        <f>IF(N342="zákl. přenesená",J342,0)</f>
        <v>0</v>
      </c>
      <c r="BH342" s="205">
        <f>IF(N342="sníž. přenesená",J342,0)</f>
        <v>0</v>
      </c>
      <c r="BI342" s="205">
        <f>IF(N342="nulová",J342,0)</f>
        <v>0</v>
      </c>
      <c r="BJ342" s="18" t="s">
        <v>80</v>
      </c>
      <c r="BK342" s="205">
        <f>ROUND(I342*H342,2)</f>
        <v>0</v>
      </c>
      <c r="BL342" s="18" t="s">
        <v>212</v>
      </c>
      <c r="BM342" s="204" t="s">
        <v>2784</v>
      </c>
    </row>
    <row r="343" spans="1:65" s="2" customFormat="1" ht="29.25">
      <c r="A343" s="35"/>
      <c r="B343" s="36"/>
      <c r="C343" s="37"/>
      <c r="D343" s="208" t="s">
        <v>1104</v>
      </c>
      <c r="E343" s="37"/>
      <c r="F343" s="221" t="s">
        <v>7955</v>
      </c>
      <c r="G343" s="37"/>
      <c r="H343" s="37"/>
      <c r="I343" s="116"/>
      <c r="J343" s="37"/>
      <c r="K343" s="37"/>
      <c r="L343" s="40"/>
      <c r="M343" s="222"/>
      <c r="N343" s="223"/>
      <c r="O343" s="65"/>
      <c r="P343" s="65"/>
      <c r="Q343" s="65"/>
      <c r="R343" s="65"/>
      <c r="S343" s="65"/>
      <c r="T343" s="66"/>
      <c r="U343" s="35"/>
      <c r="V343" s="35"/>
      <c r="W343" s="35"/>
      <c r="X343" s="35"/>
      <c r="Y343" s="35"/>
      <c r="Z343" s="35"/>
      <c r="AA343" s="35"/>
      <c r="AB343" s="35"/>
      <c r="AC343" s="35"/>
      <c r="AD343" s="35"/>
      <c r="AE343" s="35"/>
      <c r="AT343" s="18" t="s">
        <v>1104</v>
      </c>
      <c r="AU343" s="18" t="s">
        <v>82</v>
      </c>
    </row>
    <row r="344" spans="1:65" s="2" customFormat="1" ht="16.5" customHeight="1">
      <c r="A344" s="35"/>
      <c r="B344" s="36"/>
      <c r="C344" s="193" t="s">
        <v>72</v>
      </c>
      <c r="D344" s="193" t="s">
        <v>208</v>
      </c>
      <c r="E344" s="194" t="s">
        <v>8153</v>
      </c>
      <c r="F344" s="195" t="s">
        <v>8147</v>
      </c>
      <c r="G344" s="196" t="s">
        <v>211</v>
      </c>
      <c r="H344" s="197">
        <v>1</v>
      </c>
      <c r="I344" s="198"/>
      <c r="J344" s="199">
        <f>ROUND(I344*H344,2)</f>
        <v>0</v>
      </c>
      <c r="K344" s="195" t="s">
        <v>19</v>
      </c>
      <c r="L344" s="40"/>
      <c r="M344" s="200" t="s">
        <v>19</v>
      </c>
      <c r="N344" s="201" t="s">
        <v>43</v>
      </c>
      <c r="O344" s="65"/>
      <c r="P344" s="202">
        <f>O344*H344</f>
        <v>0</v>
      </c>
      <c r="Q344" s="202">
        <v>0</v>
      </c>
      <c r="R344" s="202">
        <f>Q344*H344</f>
        <v>0</v>
      </c>
      <c r="S344" s="202">
        <v>0</v>
      </c>
      <c r="T344" s="203">
        <f>S344*H344</f>
        <v>0</v>
      </c>
      <c r="U344" s="35"/>
      <c r="V344" s="35"/>
      <c r="W344" s="35"/>
      <c r="X344" s="35"/>
      <c r="Y344" s="35"/>
      <c r="Z344" s="35"/>
      <c r="AA344" s="35"/>
      <c r="AB344" s="35"/>
      <c r="AC344" s="35"/>
      <c r="AD344" s="35"/>
      <c r="AE344" s="35"/>
      <c r="AR344" s="204" t="s">
        <v>212</v>
      </c>
      <c r="AT344" s="204" t="s">
        <v>208</v>
      </c>
      <c r="AU344" s="204" t="s">
        <v>82</v>
      </c>
      <c r="AY344" s="18" t="s">
        <v>206</v>
      </c>
      <c r="BE344" s="205">
        <f>IF(N344="základní",J344,0)</f>
        <v>0</v>
      </c>
      <c r="BF344" s="205">
        <f>IF(N344="snížená",J344,0)</f>
        <v>0</v>
      </c>
      <c r="BG344" s="205">
        <f>IF(N344="zákl. přenesená",J344,0)</f>
        <v>0</v>
      </c>
      <c r="BH344" s="205">
        <f>IF(N344="sníž. přenesená",J344,0)</f>
        <v>0</v>
      </c>
      <c r="BI344" s="205">
        <f>IF(N344="nulová",J344,0)</f>
        <v>0</v>
      </c>
      <c r="BJ344" s="18" t="s">
        <v>80</v>
      </c>
      <c r="BK344" s="205">
        <f>ROUND(I344*H344,2)</f>
        <v>0</v>
      </c>
      <c r="BL344" s="18" t="s">
        <v>212</v>
      </c>
      <c r="BM344" s="204" t="s">
        <v>2794</v>
      </c>
    </row>
    <row r="345" spans="1:65" s="2" customFormat="1" ht="29.25">
      <c r="A345" s="35"/>
      <c r="B345" s="36"/>
      <c r="C345" s="37"/>
      <c r="D345" s="208" t="s">
        <v>1104</v>
      </c>
      <c r="E345" s="37"/>
      <c r="F345" s="221" t="s">
        <v>8148</v>
      </c>
      <c r="G345" s="37"/>
      <c r="H345" s="37"/>
      <c r="I345" s="116"/>
      <c r="J345" s="37"/>
      <c r="K345" s="37"/>
      <c r="L345" s="40"/>
      <c r="M345" s="222"/>
      <c r="N345" s="223"/>
      <c r="O345" s="65"/>
      <c r="P345" s="65"/>
      <c r="Q345" s="65"/>
      <c r="R345" s="65"/>
      <c r="S345" s="65"/>
      <c r="T345" s="66"/>
      <c r="U345" s="35"/>
      <c r="V345" s="35"/>
      <c r="W345" s="35"/>
      <c r="X345" s="35"/>
      <c r="Y345" s="35"/>
      <c r="Z345" s="35"/>
      <c r="AA345" s="35"/>
      <c r="AB345" s="35"/>
      <c r="AC345" s="35"/>
      <c r="AD345" s="35"/>
      <c r="AE345" s="35"/>
      <c r="AT345" s="18" t="s">
        <v>1104</v>
      </c>
      <c r="AU345" s="18" t="s">
        <v>82</v>
      </c>
    </row>
    <row r="346" spans="1:65" s="2" customFormat="1" ht="21.75" customHeight="1">
      <c r="A346" s="35"/>
      <c r="B346" s="36"/>
      <c r="C346" s="193" t="s">
        <v>72</v>
      </c>
      <c r="D346" s="193" t="s">
        <v>208</v>
      </c>
      <c r="E346" s="194" t="s">
        <v>7940</v>
      </c>
      <c r="F346" s="195" t="s">
        <v>7941</v>
      </c>
      <c r="G346" s="196" t="s">
        <v>211</v>
      </c>
      <c r="H346" s="197">
        <v>1</v>
      </c>
      <c r="I346" s="198"/>
      <c r="J346" s="199">
        <f>ROUND(I346*H346,2)</f>
        <v>0</v>
      </c>
      <c r="K346" s="195" t="s">
        <v>19</v>
      </c>
      <c r="L346" s="40"/>
      <c r="M346" s="200" t="s">
        <v>19</v>
      </c>
      <c r="N346" s="201" t="s">
        <v>43</v>
      </c>
      <c r="O346" s="65"/>
      <c r="P346" s="202">
        <f>O346*H346</f>
        <v>0</v>
      </c>
      <c r="Q346" s="202">
        <v>0</v>
      </c>
      <c r="R346" s="202">
        <f>Q346*H346</f>
        <v>0</v>
      </c>
      <c r="S346" s="202">
        <v>0</v>
      </c>
      <c r="T346" s="203">
        <f>S346*H346</f>
        <v>0</v>
      </c>
      <c r="U346" s="35"/>
      <c r="V346" s="35"/>
      <c r="W346" s="35"/>
      <c r="X346" s="35"/>
      <c r="Y346" s="35"/>
      <c r="Z346" s="35"/>
      <c r="AA346" s="35"/>
      <c r="AB346" s="35"/>
      <c r="AC346" s="35"/>
      <c r="AD346" s="35"/>
      <c r="AE346" s="35"/>
      <c r="AR346" s="204" t="s">
        <v>212</v>
      </c>
      <c r="AT346" s="204" t="s">
        <v>208</v>
      </c>
      <c r="AU346" s="204" t="s">
        <v>82</v>
      </c>
      <c r="AY346" s="18" t="s">
        <v>206</v>
      </c>
      <c r="BE346" s="205">
        <f>IF(N346="základní",J346,0)</f>
        <v>0</v>
      </c>
      <c r="BF346" s="205">
        <f>IF(N346="snížená",J346,0)</f>
        <v>0</v>
      </c>
      <c r="BG346" s="205">
        <f>IF(N346="zákl. přenesená",J346,0)</f>
        <v>0</v>
      </c>
      <c r="BH346" s="205">
        <f>IF(N346="sníž. přenesená",J346,0)</f>
        <v>0</v>
      </c>
      <c r="BI346" s="205">
        <f>IF(N346="nulová",J346,0)</f>
        <v>0</v>
      </c>
      <c r="BJ346" s="18" t="s">
        <v>80</v>
      </c>
      <c r="BK346" s="205">
        <f>ROUND(I346*H346,2)</f>
        <v>0</v>
      </c>
      <c r="BL346" s="18" t="s">
        <v>212</v>
      </c>
      <c r="BM346" s="204" t="s">
        <v>2804</v>
      </c>
    </row>
    <row r="347" spans="1:65" s="2" customFormat="1" ht="16.5" customHeight="1">
      <c r="A347" s="35"/>
      <c r="B347" s="36"/>
      <c r="C347" s="193" t="s">
        <v>72</v>
      </c>
      <c r="D347" s="193" t="s">
        <v>208</v>
      </c>
      <c r="E347" s="194" t="s">
        <v>7945</v>
      </c>
      <c r="F347" s="195" t="s">
        <v>7946</v>
      </c>
      <c r="G347" s="196" t="s">
        <v>211</v>
      </c>
      <c r="H347" s="197">
        <v>1</v>
      </c>
      <c r="I347" s="198"/>
      <c r="J347" s="199">
        <f>ROUND(I347*H347,2)</f>
        <v>0</v>
      </c>
      <c r="K347" s="195" t="s">
        <v>19</v>
      </c>
      <c r="L347" s="40"/>
      <c r="M347" s="200" t="s">
        <v>19</v>
      </c>
      <c r="N347" s="201" t="s">
        <v>43</v>
      </c>
      <c r="O347" s="65"/>
      <c r="P347" s="202">
        <f>O347*H347</f>
        <v>0</v>
      </c>
      <c r="Q347" s="202">
        <v>0</v>
      </c>
      <c r="R347" s="202">
        <f>Q347*H347</f>
        <v>0</v>
      </c>
      <c r="S347" s="202">
        <v>0</v>
      </c>
      <c r="T347" s="203">
        <f>S347*H347</f>
        <v>0</v>
      </c>
      <c r="U347" s="35"/>
      <c r="V347" s="35"/>
      <c r="W347" s="35"/>
      <c r="X347" s="35"/>
      <c r="Y347" s="35"/>
      <c r="Z347" s="35"/>
      <c r="AA347" s="35"/>
      <c r="AB347" s="35"/>
      <c r="AC347" s="35"/>
      <c r="AD347" s="35"/>
      <c r="AE347" s="35"/>
      <c r="AR347" s="204" t="s">
        <v>212</v>
      </c>
      <c r="AT347" s="204" t="s">
        <v>208</v>
      </c>
      <c r="AU347" s="204" t="s">
        <v>82</v>
      </c>
      <c r="AY347" s="18" t="s">
        <v>206</v>
      </c>
      <c r="BE347" s="205">
        <f>IF(N347="základní",J347,0)</f>
        <v>0</v>
      </c>
      <c r="BF347" s="205">
        <f>IF(N347="snížená",J347,0)</f>
        <v>0</v>
      </c>
      <c r="BG347" s="205">
        <f>IF(N347="zákl. přenesená",J347,0)</f>
        <v>0</v>
      </c>
      <c r="BH347" s="205">
        <f>IF(N347="sníž. přenesená",J347,0)</f>
        <v>0</v>
      </c>
      <c r="BI347" s="205">
        <f>IF(N347="nulová",J347,0)</f>
        <v>0</v>
      </c>
      <c r="BJ347" s="18" t="s">
        <v>80</v>
      </c>
      <c r="BK347" s="205">
        <f>ROUND(I347*H347,2)</f>
        <v>0</v>
      </c>
      <c r="BL347" s="18" t="s">
        <v>212</v>
      </c>
      <c r="BM347" s="204" t="s">
        <v>2813</v>
      </c>
    </row>
    <row r="348" spans="1:65" s="2" customFormat="1" ht="39">
      <c r="A348" s="35"/>
      <c r="B348" s="36"/>
      <c r="C348" s="37"/>
      <c r="D348" s="208" t="s">
        <v>1104</v>
      </c>
      <c r="E348" s="37"/>
      <c r="F348" s="221" t="s">
        <v>7947</v>
      </c>
      <c r="G348" s="37"/>
      <c r="H348" s="37"/>
      <c r="I348" s="116"/>
      <c r="J348" s="37"/>
      <c r="K348" s="37"/>
      <c r="L348" s="40"/>
      <c r="M348" s="222"/>
      <c r="N348" s="223"/>
      <c r="O348" s="65"/>
      <c r="P348" s="65"/>
      <c r="Q348" s="65"/>
      <c r="R348" s="65"/>
      <c r="S348" s="65"/>
      <c r="T348" s="66"/>
      <c r="U348" s="35"/>
      <c r="V348" s="35"/>
      <c r="W348" s="35"/>
      <c r="X348" s="35"/>
      <c r="Y348" s="35"/>
      <c r="Z348" s="35"/>
      <c r="AA348" s="35"/>
      <c r="AB348" s="35"/>
      <c r="AC348" s="35"/>
      <c r="AD348" s="35"/>
      <c r="AE348" s="35"/>
      <c r="AT348" s="18" t="s">
        <v>1104</v>
      </c>
      <c r="AU348" s="18" t="s">
        <v>82</v>
      </c>
    </row>
    <row r="349" spans="1:65" s="12" customFormat="1" ht="22.9" customHeight="1">
      <c r="B349" s="177"/>
      <c r="C349" s="178"/>
      <c r="D349" s="179" t="s">
        <v>71</v>
      </c>
      <c r="E349" s="191" t="s">
        <v>7607</v>
      </c>
      <c r="F349" s="191" t="s">
        <v>8154</v>
      </c>
      <c r="G349" s="178"/>
      <c r="H349" s="178"/>
      <c r="I349" s="181"/>
      <c r="J349" s="192">
        <f>BK349</f>
        <v>0</v>
      </c>
      <c r="K349" s="178"/>
      <c r="L349" s="183"/>
      <c r="M349" s="184"/>
      <c r="N349" s="185"/>
      <c r="O349" s="185"/>
      <c r="P349" s="186">
        <f>P350</f>
        <v>0</v>
      </c>
      <c r="Q349" s="185"/>
      <c r="R349" s="186">
        <f>R350</f>
        <v>0</v>
      </c>
      <c r="S349" s="185"/>
      <c r="T349" s="187">
        <f>T350</f>
        <v>0</v>
      </c>
      <c r="AR349" s="188" t="s">
        <v>80</v>
      </c>
      <c r="AT349" s="189" t="s">
        <v>71</v>
      </c>
      <c r="AU349" s="189" t="s">
        <v>80</v>
      </c>
      <c r="AY349" s="188" t="s">
        <v>206</v>
      </c>
      <c r="BK349" s="190">
        <f>BK350</f>
        <v>0</v>
      </c>
    </row>
    <row r="350" spans="1:65" s="2" customFormat="1" ht="21.75" customHeight="1">
      <c r="A350" s="35"/>
      <c r="B350" s="36"/>
      <c r="C350" s="193" t="s">
        <v>72</v>
      </c>
      <c r="D350" s="193" t="s">
        <v>208</v>
      </c>
      <c r="E350" s="194" t="s">
        <v>8155</v>
      </c>
      <c r="F350" s="195" t="s">
        <v>8156</v>
      </c>
      <c r="G350" s="196" t="s">
        <v>211</v>
      </c>
      <c r="H350" s="197">
        <v>1</v>
      </c>
      <c r="I350" s="198"/>
      <c r="J350" s="199">
        <f>ROUND(I350*H350,2)</f>
        <v>0</v>
      </c>
      <c r="K350" s="195" t="s">
        <v>19</v>
      </c>
      <c r="L350" s="40"/>
      <c r="M350" s="200" t="s">
        <v>19</v>
      </c>
      <c r="N350" s="201" t="s">
        <v>43</v>
      </c>
      <c r="O350" s="65"/>
      <c r="P350" s="202">
        <f>O350*H350</f>
        <v>0</v>
      </c>
      <c r="Q350" s="202">
        <v>0</v>
      </c>
      <c r="R350" s="202">
        <f>Q350*H350</f>
        <v>0</v>
      </c>
      <c r="S350" s="202">
        <v>0</v>
      </c>
      <c r="T350" s="203">
        <f>S350*H350</f>
        <v>0</v>
      </c>
      <c r="U350" s="35"/>
      <c r="V350" s="35"/>
      <c r="W350" s="35"/>
      <c r="X350" s="35"/>
      <c r="Y350" s="35"/>
      <c r="Z350" s="35"/>
      <c r="AA350" s="35"/>
      <c r="AB350" s="35"/>
      <c r="AC350" s="35"/>
      <c r="AD350" s="35"/>
      <c r="AE350" s="35"/>
      <c r="AR350" s="204" t="s">
        <v>212</v>
      </c>
      <c r="AT350" s="204" t="s">
        <v>208</v>
      </c>
      <c r="AU350" s="204" t="s">
        <v>82</v>
      </c>
      <c r="AY350" s="18" t="s">
        <v>206</v>
      </c>
      <c r="BE350" s="205">
        <f>IF(N350="základní",J350,0)</f>
        <v>0</v>
      </c>
      <c r="BF350" s="205">
        <f>IF(N350="snížená",J350,0)</f>
        <v>0</v>
      </c>
      <c r="BG350" s="205">
        <f>IF(N350="zákl. přenesená",J350,0)</f>
        <v>0</v>
      </c>
      <c r="BH350" s="205">
        <f>IF(N350="sníž. přenesená",J350,0)</f>
        <v>0</v>
      </c>
      <c r="BI350" s="205">
        <f>IF(N350="nulová",J350,0)</f>
        <v>0</v>
      </c>
      <c r="BJ350" s="18" t="s">
        <v>80</v>
      </c>
      <c r="BK350" s="205">
        <f>ROUND(I350*H350,2)</f>
        <v>0</v>
      </c>
      <c r="BL350" s="18" t="s">
        <v>212</v>
      </c>
      <c r="BM350" s="204" t="s">
        <v>2822</v>
      </c>
    </row>
    <row r="351" spans="1:65" s="12" customFormat="1" ht="22.9" customHeight="1">
      <c r="B351" s="177"/>
      <c r="C351" s="178"/>
      <c r="D351" s="179" t="s">
        <v>71</v>
      </c>
      <c r="E351" s="191" t="s">
        <v>7658</v>
      </c>
      <c r="F351" s="191" t="s">
        <v>8157</v>
      </c>
      <c r="G351" s="178"/>
      <c r="H351" s="178"/>
      <c r="I351" s="181"/>
      <c r="J351" s="192">
        <f>BK351</f>
        <v>0</v>
      </c>
      <c r="K351" s="178"/>
      <c r="L351" s="183"/>
      <c r="M351" s="184"/>
      <c r="N351" s="185"/>
      <c r="O351" s="185"/>
      <c r="P351" s="186">
        <f>SUM(P352:P358)</f>
        <v>0</v>
      </c>
      <c r="Q351" s="185"/>
      <c r="R351" s="186">
        <f>SUM(R352:R358)</f>
        <v>0</v>
      </c>
      <c r="S351" s="185"/>
      <c r="T351" s="187">
        <f>SUM(T352:T358)</f>
        <v>0</v>
      </c>
      <c r="AR351" s="188" t="s">
        <v>80</v>
      </c>
      <c r="AT351" s="189" t="s">
        <v>71</v>
      </c>
      <c r="AU351" s="189" t="s">
        <v>80</v>
      </c>
      <c r="AY351" s="188" t="s">
        <v>206</v>
      </c>
      <c r="BK351" s="190">
        <f>SUM(BK352:BK358)</f>
        <v>0</v>
      </c>
    </row>
    <row r="352" spans="1:65" s="2" customFormat="1" ht="16.5" customHeight="1">
      <c r="A352" s="35"/>
      <c r="B352" s="36"/>
      <c r="C352" s="193" t="s">
        <v>72</v>
      </c>
      <c r="D352" s="193" t="s">
        <v>208</v>
      </c>
      <c r="E352" s="194" t="s">
        <v>8158</v>
      </c>
      <c r="F352" s="195" t="s">
        <v>7930</v>
      </c>
      <c r="G352" s="196" t="s">
        <v>211</v>
      </c>
      <c r="H352" s="197">
        <v>12</v>
      </c>
      <c r="I352" s="198"/>
      <c r="J352" s="199">
        <f>ROUND(I352*H352,2)</f>
        <v>0</v>
      </c>
      <c r="K352" s="195" t="s">
        <v>19</v>
      </c>
      <c r="L352" s="40"/>
      <c r="M352" s="200" t="s">
        <v>19</v>
      </c>
      <c r="N352" s="201" t="s">
        <v>43</v>
      </c>
      <c r="O352" s="65"/>
      <c r="P352" s="202">
        <f>O352*H352</f>
        <v>0</v>
      </c>
      <c r="Q352" s="202">
        <v>0</v>
      </c>
      <c r="R352" s="202">
        <f>Q352*H352</f>
        <v>0</v>
      </c>
      <c r="S352" s="202">
        <v>0</v>
      </c>
      <c r="T352" s="203">
        <f>S352*H352</f>
        <v>0</v>
      </c>
      <c r="U352" s="35"/>
      <c r="V352" s="35"/>
      <c r="W352" s="35"/>
      <c r="X352" s="35"/>
      <c r="Y352" s="35"/>
      <c r="Z352" s="35"/>
      <c r="AA352" s="35"/>
      <c r="AB352" s="35"/>
      <c r="AC352" s="35"/>
      <c r="AD352" s="35"/>
      <c r="AE352" s="35"/>
      <c r="AR352" s="204" t="s">
        <v>212</v>
      </c>
      <c r="AT352" s="204" t="s">
        <v>208</v>
      </c>
      <c r="AU352" s="204" t="s">
        <v>82</v>
      </c>
      <c r="AY352" s="18" t="s">
        <v>206</v>
      </c>
      <c r="BE352" s="205">
        <f>IF(N352="základní",J352,0)</f>
        <v>0</v>
      </c>
      <c r="BF352" s="205">
        <f>IF(N352="snížená",J352,0)</f>
        <v>0</v>
      </c>
      <c r="BG352" s="205">
        <f>IF(N352="zákl. přenesená",J352,0)</f>
        <v>0</v>
      </c>
      <c r="BH352" s="205">
        <f>IF(N352="sníž. přenesená",J352,0)</f>
        <v>0</v>
      </c>
      <c r="BI352" s="205">
        <f>IF(N352="nulová",J352,0)</f>
        <v>0</v>
      </c>
      <c r="BJ352" s="18" t="s">
        <v>80</v>
      </c>
      <c r="BK352" s="205">
        <f>ROUND(I352*H352,2)</f>
        <v>0</v>
      </c>
      <c r="BL352" s="18" t="s">
        <v>212</v>
      </c>
      <c r="BM352" s="204" t="s">
        <v>2830</v>
      </c>
    </row>
    <row r="353" spans="1:65" s="2" customFormat="1" ht="16.5" customHeight="1">
      <c r="A353" s="35"/>
      <c r="B353" s="36"/>
      <c r="C353" s="193" t="s">
        <v>72</v>
      </c>
      <c r="D353" s="193" t="s">
        <v>208</v>
      </c>
      <c r="E353" s="194" t="s">
        <v>8042</v>
      </c>
      <c r="F353" s="195" t="s">
        <v>8043</v>
      </c>
      <c r="G353" s="196" t="s">
        <v>211</v>
      </c>
      <c r="H353" s="197">
        <v>1</v>
      </c>
      <c r="I353" s="198"/>
      <c r="J353" s="199">
        <f>ROUND(I353*H353,2)</f>
        <v>0</v>
      </c>
      <c r="K353" s="195" t="s">
        <v>19</v>
      </c>
      <c r="L353" s="40"/>
      <c r="M353" s="200" t="s">
        <v>19</v>
      </c>
      <c r="N353" s="201" t="s">
        <v>43</v>
      </c>
      <c r="O353" s="65"/>
      <c r="P353" s="202">
        <f>O353*H353</f>
        <v>0</v>
      </c>
      <c r="Q353" s="202">
        <v>0</v>
      </c>
      <c r="R353" s="202">
        <f>Q353*H353</f>
        <v>0</v>
      </c>
      <c r="S353" s="202">
        <v>0</v>
      </c>
      <c r="T353" s="203">
        <f>S353*H353</f>
        <v>0</v>
      </c>
      <c r="U353" s="35"/>
      <c r="V353" s="35"/>
      <c r="W353" s="35"/>
      <c r="X353" s="35"/>
      <c r="Y353" s="35"/>
      <c r="Z353" s="35"/>
      <c r="AA353" s="35"/>
      <c r="AB353" s="35"/>
      <c r="AC353" s="35"/>
      <c r="AD353" s="35"/>
      <c r="AE353" s="35"/>
      <c r="AR353" s="204" t="s">
        <v>212</v>
      </c>
      <c r="AT353" s="204" t="s">
        <v>208</v>
      </c>
      <c r="AU353" s="204" t="s">
        <v>82</v>
      </c>
      <c r="AY353" s="18" t="s">
        <v>206</v>
      </c>
      <c r="BE353" s="205">
        <f>IF(N353="základní",J353,0)</f>
        <v>0</v>
      </c>
      <c r="BF353" s="205">
        <f>IF(N353="snížená",J353,0)</f>
        <v>0</v>
      </c>
      <c r="BG353" s="205">
        <f>IF(N353="zákl. přenesená",J353,0)</f>
        <v>0</v>
      </c>
      <c r="BH353" s="205">
        <f>IF(N353="sníž. přenesená",J353,0)</f>
        <v>0</v>
      </c>
      <c r="BI353" s="205">
        <f>IF(N353="nulová",J353,0)</f>
        <v>0</v>
      </c>
      <c r="BJ353" s="18" t="s">
        <v>80</v>
      </c>
      <c r="BK353" s="205">
        <f>ROUND(I353*H353,2)</f>
        <v>0</v>
      </c>
      <c r="BL353" s="18" t="s">
        <v>212</v>
      </c>
      <c r="BM353" s="204" t="s">
        <v>2840</v>
      </c>
    </row>
    <row r="354" spans="1:65" s="2" customFormat="1" ht="39">
      <c r="A354" s="35"/>
      <c r="B354" s="36"/>
      <c r="C354" s="37"/>
      <c r="D354" s="208" t="s">
        <v>1104</v>
      </c>
      <c r="E354" s="37"/>
      <c r="F354" s="221" t="s">
        <v>8044</v>
      </c>
      <c r="G354" s="37"/>
      <c r="H354" s="37"/>
      <c r="I354" s="116"/>
      <c r="J354" s="37"/>
      <c r="K354" s="37"/>
      <c r="L354" s="40"/>
      <c r="M354" s="222"/>
      <c r="N354" s="223"/>
      <c r="O354" s="65"/>
      <c r="P354" s="65"/>
      <c r="Q354" s="65"/>
      <c r="R354" s="65"/>
      <c r="S354" s="65"/>
      <c r="T354" s="66"/>
      <c r="U354" s="35"/>
      <c r="V354" s="35"/>
      <c r="W354" s="35"/>
      <c r="X354" s="35"/>
      <c r="Y354" s="35"/>
      <c r="Z354" s="35"/>
      <c r="AA354" s="35"/>
      <c r="AB354" s="35"/>
      <c r="AC354" s="35"/>
      <c r="AD354" s="35"/>
      <c r="AE354" s="35"/>
      <c r="AT354" s="18" t="s">
        <v>1104</v>
      </c>
      <c r="AU354" s="18" t="s">
        <v>82</v>
      </c>
    </row>
    <row r="355" spans="1:65" s="2" customFormat="1" ht="16.5" customHeight="1">
      <c r="A355" s="35"/>
      <c r="B355" s="36"/>
      <c r="C355" s="193" t="s">
        <v>72</v>
      </c>
      <c r="D355" s="193" t="s">
        <v>208</v>
      </c>
      <c r="E355" s="194" t="s">
        <v>8159</v>
      </c>
      <c r="F355" s="195" t="s">
        <v>8160</v>
      </c>
      <c r="G355" s="196" t="s">
        <v>211</v>
      </c>
      <c r="H355" s="197">
        <v>2</v>
      </c>
      <c r="I355" s="198"/>
      <c r="J355" s="199">
        <f>ROUND(I355*H355,2)</f>
        <v>0</v>
      </c>
      <c r="K355" s="195" t="s">
        <v>19</v>
      </c>
      <c r="L355" s="40"/>
      <c r="M355" s="200" t="s">
        <v>19</v>
      </c>
      <c r="N355" s="201" t="s">
        <v>43</v>
      </c>
      <c r="O355" s="65"/>
      <c r="P355" s="202">
        <f>O355*H355</f>
        <v>0</v>
      </c>
      <c r="Q355" s="202">
        <v>0</v>
      </c>
      <c r="R355" s="202">
        <f>Q355*H355</f>
        <v>0</v>
      </c>
      <c r="S355" s="202">
        <v>0</v>
      </c>
      <c r="T355" s="203">
        <f>S355*H355</f>
        <v>0</v>
      </c>
      <c r="U355" s="35"/>
      <c r="V355" s="35"/>
      <c r="W355" s="35"/>
      <c r="X355" s="35"/>
      <c r="Y355" s="35"/>
      <c r="Z355" s="35"/>
      <c r="AA355" s="35"/>
      <c r="AB355" s="35"/>
      <c r="AC355" s="35"/>
      <c r="AD355" s="35"/>
      <c r="AE355" s="35"/>
      <c r="AR355" s="204" t="s">
        <v>212</v>
      </c>
      <c r="AT355" s="204" t="s">
        <v>208</v>
      </c>
      <c r="AU355" s="204" t="s">
        <v>82</v>
      </c>
      <c r="AY355" s="18" t="s">
        <v>206</v>
      </c>
      <c r="BE355" s="205">
        <f>IF(N355="základní",J355,0)</f>
        <v>0</v>
      </c>
      <c r="BF355" s="205">
        <f>IF(N355="snížená",J355,0)</f>
        <v>0</v>
      </c>
      <c r="BG355" s="205">
        <f>IF(N355="zákl. přenesená",J355,0)</f>
        <v>0</v>
      </c>
      <c r="BH355" s="205">
        <f>IF(N355="sníž. přenesená",J355,0)</f>
        <v>0</v>
      </c>
      <c r="BI355" s="205">
        <f>IF(N355="nulová",J355,0)</f>
        <v>0</v>
      </c>
      <c r="BJ355" s="18" t="s">
        <v>80</v>
      </c>
      <c r="BK355" s="205">
        <f>ROUND(I355*H355,2)</f>
        <v>0</v>
      </c>
      <c r="BL355" s="18" t="s">
        <v>212</v>
      </c>
      <c r="BM355" s="204" t="s">
        <v>2853</v>
      </c>
    </row>
    <row r="356" spans="1:65" s="2" customFormat="1" ht="29.25">
      <c r="A356" s="35"/>
      <c r="B356" s="36"/>
      <c r="C356" s="37"/>
      <c r="D356" s="208" t="s">
        <v>1104</v>
      </c>
      <c r="E356" s="37"/>
      <c r="F356" s="221" t="s">
        <v>8161</v>
      </c>
      <c r="G356" s="37"/>
      <c r="H356" s="37"/>
      <c r="I356" s="116"/>
      <c r="J356" s="37"/>
      <c r="K356" s="37"/>
      <c r="L356" s="40"/>
      <c r="M356" s="222"/>
      <c r="N356" s="223"/>
      <c r="O356" s="65"/>
      <c r="P356" s="65"/>
      <c r="Q356" s="65"/>
      <c r="R356" s="65"/>
      <c r="S356" s="65"/>
      <c r="T356" s="66"/>
      <c r="U356" s="35"/>
      <c r="V356" s="35"/>
      <c r="W356" s="35"/>
      <c r="X356" s="35"/>
      <c r="Y356" s="35"/>
      <c r="Z356" s="35"/>
      <c r="AA356" s="35"/>
      <c r="AB356" s="35"/>
      <c r="AC356" s="35"/>
      <c r="AD356" s="35"/>
      <c r="AE356" s="35"/>
      <c r="AT356" s="18" t="s">
        <v>1104</v>
      </c>
      <c r="AU356" s="18" t="s">
        <v>82</v>
      </c>
    </row>
    <row r="357" spans="1:65" s="2" customFormat="1" ht="16.5" customHeight="1">
      <c r="A357" s="35"/>
      <c r="B357" s="36"/>
      <c r="C357" s="193" t="s">
        <v>72</v>
      </c>
      <c r="D357" s="193" t="s">
        <v>208</v>
      </c>
      <c r="E357" s="194" t="s">
        <v>8162</v>
      </c>
      <c r="F357" s="195" t="s">
        <v>8163</v>
      </c>
      <c r="G357" s="196" t="s">
        <v>211</v>
      </c>
      <c r="H357" s="197">
        <v>2</v>
      </c>
      <c r="I357" s="198"/>
      <c r="J357" s="199">
        <f>ROUND(I357*H357,2)</f>
        <v>0</v>
      </c>
      <c r="K357" s="195" t="s">
        <v>19</v>
      </c>
      <c r="L357" s="40"/>
      <c r="M357" s="200" t="s">
        <v>19</v>
      </c>
      <c r="N357" s="201" t="s">
        <v>43</v>
      </c>
      <c r="O357" s="65"/>
      <c r="P357" s="202">
        <f>O357*H357</f>
        <v>0</v>
      </c>
      <c r="Q357" s="202">
        <v>0</v>
      </c>
      <c r="R357" s="202">
        <f>Q357*H357</f>
        <v>0</v>
      </c>
      <c r="S357" s="202">
        <v>0</v>
      </c>
      <c r="T357" s="203">
        <f>S357*H357</f>
        <v>0</v>
      </c>
      <c r="U357" s="35"/>
      <c r="V357" s="35"/>
      <c r="W357" s="35"/>
      <c r="X357" s="35"/>
      <c r="Y357" s="35"/>
      <c r="Z357" s="35"/>
      <c r="AA357" s="35"/>
      <c r="AB357" s="35"/>
      <c r="AC357" s="35"/>
      <c r="AD357" s="35"/>
      <c r="AE357" s="35"/>
      <c r="AR357" s="204" t="s">
        <v>212</v>
      </c>
      <c r="AT357" s="204" t="s">
        <v>208</v>
      </c>
      <c r="AU357" s="204" t="s">
        <v>82</v>
      </c>
      <c r="AY357" s="18" t="s">
        <v>206</v>
      </c>
      <c r="BE357" s="205">
        <f>IF(N357="základní",J357,0)</f>
        <v>0</v>
      </c>
      <c r="BF357" s="205">
        <f>IF(N357="snížená",J357,0)</f>
        <v>0</v>
      </c>
      <c r="BG357" s="205">
        <f>IF(N357="zákl. přenesená",J357,0)</f>
        <v>0</v>
      </c>
      <c r="BH357" s="205">
        <f>IF(N357="sníž. přenesená",J357,0)</f>
        <v>0</v>
      </c>
      <c r="BI357" s="205">
        <f>IF(N357="nulová",J357,0)</f>
        <v>0</v>
      </c>
      <c r="BJ357" s="18" t="s">
        <v>80</v>
      </c>
      <c r="BK357" s="205">
        <f>ROUND(I357*H357,2)</f>
        <v>0</v>
      </c>
      <c r="BL357" s="18" t="s">
        <v>212</v>
      </c>
      <c r="BM357" s="204" t="s">
        <v>2862</v>
      </c>
    </row>
    <row r="358" spans="1:65" s="2" customFormat="1" ht="29.25">
      <c r="A358" s="35"/>
      <c r="B358" s="36"/>
      <c r="C358" s="37"/>
      <c r="D358" s="208" t="s">
        <v>1104</v>
      </c>
      <c r="E358" s="37"/>
      <c r="F358" s="221" t="s">
        <v>8161</v>
      </c>
      <c r="G358" s="37"/>
      <c r="H358" s="37"/>
      <c r="I358" s="116"/>
      <c r="J358" s="37"/>
      <c r="K358" s="37"/>
      <c r="L358" s="40"/>
      <c r="M358" s="222"/>
      <c r="N358" s="223"/>
      <c r="O358" s="65"/>
      <c r="P358" s="65"/>
      <c r="Q358" s="65"/>
      <c r="R358" s="65"/>
      <c r="S358" s="65"/>
      <c r="T358" s="66"/>
      <c r="U358" s="35"/>
      <c r="V358" s="35"/>
      <c r="W358" s="35"/>
      <c r="X358" s="35"/>
      <c r="Y358" s="35"/>
      <c r="Z358" s="35"/>
      <c r="AA358" s="35"/>
      <c r="AB358" s="35"/>
      <c r="AC358" s="35"/>
      <c r="AD358" s="35"/>
      <c r="AE358" s="35"/>
      <c r="AT358" s="18" t="s">
        <v>1104</v>
      </c>
      <c r="AU358" s="18" t="s">
        <v>82</v>
      </c>
    </row>
    <row r="359" spans="1:65" s="12" customFormat="1" ht="22.9" customHeight="1">
      <c r="B359" s="177"/>
      <c r="C359" s="178"/>
      <c r="D359" s="179" t="s">
        <v>71</v>
      </c>
      <c r="E359" s="191" t="s">
        <v>7684</v>
      </c>
      <c r="F359" s="191" t="s">
        <v>8164</v>
      </c>
      <c r="G359" s="178"/>
      <c r="H359" s="178"/>
      <c r="I359" s="181"/>
      <c r="J359" s="192">
        <f>BK359</f>
        <v>0</v>
      </c>
      <c r="K359" s="178"/>
      <c r="L359" s="183"/>
      <c r="M359" s="184"/>
      <c r="N359" s="185"/>
      <c r="O359" s="185"/>
      <c r="P359" s="186">
        <f>P360</f>
        <v>0</v>
      </c>
      <c r="Q359" s="185"/>
      <c r="R359" s="186">
        <f>R360</f>
        <v>0</v>
      </c>
      <c r="S359" s="185"/>
      <c r="T359" s="187">
        <f>T360</f>
        <v>0</v>
      </c>
      <c r="AR359" s="188" t="s">
        <v>80</v>
      </c>
      <c r="AT359" s="189" t="s">
        <v>71</v>
      </c>
      <c r="AU359" s="189" t="s">
        <v>80</v>
      </c>
      <c r="AY359" s="188" t="s">
        <v>206</v>
      </c>
      <c r="BK359" s="190">
        <f>BK360</f>
        <v>0</v>
      </c>
    </row>
    <row r="360" spans="1:65" s="2" customFormat="1" ht="16.5" customHeight="1">
      <c r="A360" s="35"/>
      <c r="B360" s="36"/>
      <c r="C360" s="193" t="s">
        <v>72</v>
      </c>
      <c r="D360" s="193" t="s">
        <v>208</v>
      </c>
      <c r="E360" s="194" t="s">
        <v>8165</v>
      </c>
      <c r="F360" s="195" t="s">
        <v>8166</v>
      </c>
      <c r="G360" s="196" t="s">
        <v>211</v>
      </c>
      <c r="H360" s="197">
        <v>1</v>
      </c>
      <c r="I360" s="198"/>
      <c r="J360" s="199">
        <f>ROUND(I360*H360,2)</f>
        <v>0</v>
      </c>
      <c r="K360" s="195" t="s">
        <v>19</v>
      </c>
      <c r="L360" s="40"/>
      <c r="M360" s="200" t="s">
        <v>19</v>
      </c>
      <c r="N360" s="201" t="s">
        <v>43</v>
      </c>
      <c r="O360" s="65"/>
      <c r="P360" s="202">
        <f>O360*H360</f>
        <v>0</v>
      </c>
      <c r="Q360" s="202">
        <v>0</v>
      </c>
      <c r="R360" s="202">
        <f>Q360*H360</f>
        <v>0</v>
      </c>
      <c r="S360" s="202">
        <v>0</v>
      </c>
      <c r="T360" s="203">
        <f>S360*H360</f>
        <v>0</v>
      </c>
      <c r="U360" s="35"/>
      <c r="V360" s="35"/>
      <c r="W360" s="35"/>
      <c r="X360" s="35"/>
      <c r="Y360" s="35"/>
      <c r="Z360" s="35"/>
      <c r="AA360" s="35"/>
      <c r="AB360" s="35"/>
      <c r="AC360" s="35"/>
      <c r="AD360" s="35"/>
      <c r="AE360" s="35"/>
      <c r="AR360" s="204" t="s">
        <v>212</v>
      </c>
      <c r="AT360" s="204" t="s">
        <v>208</v>
      </c>
      <c r="AU360" s="204" t="s">
        <v>82</v>
      </c>
      <c r="AY360" s="18" t="s">
        <v>206</v>
      </c>
      <c r="BE360" s="205">
        <f>IF(N360="základní",J360,0)</f>
        <v>0</v>
      </c>
      <c r="BF360" s="205">
        <f>IF(N360="snížená",J360,0)</f>
        <v>0</v>
      </c>
      <c r="BG360" s="205">
        <f>IF(N360="zákl. přenesená",J360,0)</f>
        <v>0</v>
      </c>
      <c r="BH360" s="205">
        <f>IF(N360="sníž. přenesená",J360,0)</f>
        <v>0</v>
      </c>
      <c r="BI360" s="205">
        <f>IF(N360="nulová",J360,0)</f>
        <v>0</v>
      </c>
      <c r="BJ360" s="18" t="s">
        <v>80</v>
      </c>
      <c r="BK360" s="205">
        <f>ROUND(I360*H360,2)</f>
        <v>0</v>
      </c>
      <c r="BL360" s="18" t="s">
        <v>212</v>
      </c>
      <c r="BM360" s="204" t="s">
        <v>2873</v>
      </c>
    </row>
    <row r="361" spans="1:65" s="12" customFormat="1" ht="22.9" customHeight="1">
      <c r="B361" s="177"/>
      <c r="C361" s="178"/>
      <c r="D361" s="179" t="s">
        <v>71</v>
      </c>
      <c r="E361" s="191" t="s">
        <v>7689</v>
      </c>
      <c r="F361" s="191" t="s">
        <v>8167</v>
      </c>
      <c r="G361" s="178"/>
      <c r="H361" s="178"/>
      <c r="I361" s="181"/>
      <c r="J361" s="192">
        <f>BK361</f>
        <v>0</v>
      </c>
      <c r="K361" s="178"/>
      <c r="L361" s="183"/>
      <c r="M361" s="184"/>
      <c r="N361" s="185"/>
      <c r="O361" s="185"/>
      <c r="P361" s="186">
        <f>P362</f>
        <v>0</v>
      </c>
      <c r="Q361" s="185"/>
      <c r="R361" s="186">
        <f>R362</f>
        <v>0</v>
      </c>
      <c r="S361" s="185"/>
      <c r="T361" s="187">
        <f>T362</f>
        <v>0</v>
      </c>
      <c r="AR361" s="188" t="s">
        <v>80</v>
      </c>
      <c r="AT361" s="189" t="s">
        <v>71</v>
      </c>
      <c r="AU361" s="189" t="s">
        <v>80</v>
      </c>
      <c r="AY361" s="188" t="s">
        <v>206</v>
      </c>
      <c r="BK361" s="190">
        <f>BK362</f>
        <v>0</v>
      </c>
    </row>
    <row r="362" spans="1:65" s="2" customFormat="1" ht="16.5" customHeight="1">
      <c r="A362" s="35"/>
      <c r="B362" s="36"/>
      <c r="C362" s="193" t="s">
        <v>72</v>
      </c>
      <c r="D362" s="193" t="s">
        <v>208</v>
      </c>
      <c r="E362" s="194" t="s">
        <v>8168</v>
      </c>
      <c r="F362" s="195" t="s">
        <v>8169</v>
      </c>
      <c r="G362" s="196" t="s">
        <v>211</v>
      </c>
      <c r="H362" s="197">
        <v>1</v>
      </c>
      <c r="I362" s="198"/>
      <c r="J362" s="199">
        <f>ROUND(I362*H362,2)</f>
        <v>0</v>
      </c>
      <c r="K362" s="195" t="s">
        <v>19</v>
      </c>
      <c r="L362" s="40"/>
      <c r="M362" s="200" t="s">
        <v>19</v>
      </c>
      <c r="N362" s="201" t="s">
        <v>43</v>
      </c>
      <c r="O362" s="65"/>
      <c r="P362" s="202">
        <f>O362*H362</f>
        <v>0</v>
      </c>
      <c r="Q362" s="202">
        <v>0</v>
      </c>
      <c r="R362" s="202">
        <f>Q362*H362</f>
        <v>0</v>
      </c>
      <c r="S362" s="202">
        <v>0</v>
      </c>
      <c r="T362" s="203">
        <f>S362*H362</f>
        <v>0</v>
      </c>
      <c r="U362" s="35"/>
      <c r="V362" s="35"/>
      <c r="W362" s="35"/>
      <c r="X362" s="35"/>
      <c r="Y362" s="35"/>
      <c r="Z362" s="35"/>
      <c r="AA362" s="35"/>
      <c r="AB362" s="35"/>
      <c r="AC362" s="35"/>
      <c r="AD362" s="35"/>
      <c r="AE362" s="35"/>
      <c r="AR362" s="204" t="s">
        <v>212</v>
      </c>
      <c r="AT362" s="204" t="s">
        <v>208</v>
      </c>
      <c r="AU362" s="204" t="s">
        <v>82</v>
      </c>
      <c r="AY362" s="18" t="s">
        <v>206</v>
      </c>
      <c r="BE362" s="205">
        <f>IF(N362="základní",J362,0)</f>
        <v>0</v>
      </c>
      <c r="BF362" s="205">
        <f>IF(N362="snížená",J362,0)</f>
        <v>0</v>
      </c>
      <c r="BG362" s="205">
        <f>IF(N362="zákl. přenesená",J362,0)</f>
        <v>0</v>
      </c>
      <c r="BH362" s="205">
        <f>IF(N362="sníž. přenesená",J362,0)</f>
        <v>0</v>
      </c>
      <c r="BI362" s="205">
        <f>IF(N362="nulová",J362,0)</f>
        <v>0</v>
      </c>
      <c r="BJ362" s="18" t="s">
        <v>80</v>
      </c>
      <c r="BK362" s="205">
        <f>ROUND(I362*H362,2)</f>
        <v>0</v>
      </c>
      <c r="BL362" s="18" t="s">
        <v>212</v>
      </c>
      <c r="BM362" s="204" t="s">
        <v>2883</v>
      </c>
    </row>
    <row r="363" spans="1:65" s="12" customFormat="1" ht="22.9" customHeight="1">
      <c r="B363" s="177"/>
      <c r="C363" s="178"/>
      <c r="D363" s="179" t="s">
        <v>71</v>
      </c>
      <c r="E363" s="191" t="s">
        <v>7725</v>
      </c>
      <c r="F363" s="191" t="s">
        <v>8170</v>
      </c>
      <c r="G363" s="178"/>
      <c r="H363" s="178"/>
      <c r="I363" s="181"/>
      <c r="J363" s="192">
        <f>BK363</f>
        <v>0</v>
      </c>
      <c r="K363" s="178"/>
      <c r="L363" s="183"/>
      <c r="M363" s="184"/>
      <c r="N363" s="185"/>
      <c r="O363" s="185"/>
      <c r="P363" s="186">
        <f>P364</f>
        <v>0</v>
      </c>
      <c r="Q363" s="185"/>
      <c r="R363" s="186">
        <f>R364</f>
        <v>0</v>
      </c>
      <c r="S363" s="185"/>
      <c r="T363" s="187">
        <f>T364</f>
        <v>0</v>
      </c>
      <c r="AR363" s="188" t="s">
        <v>80</v>
      </c>
      <c r="AT363" s="189" t="s">
        <v>71</v>
      </c>
      <c r="AU363" s="189" t="s">
        <v>80</v>
      </c>
      <c r="AY363" s="188" t="s">
        <v>206</v>
      </c>
      <c r="BK363" s="190">
        <f>BK364</f>
        <v>0</v>
      </c>
    </row>
    <row r="364" spans="1:65" s="2" customFormat="1" ht="16.5" customHeight="1">
      <c r="A364" s="35"/>
      <c r="B364" s="36"/>
      <c r="C364" s="193" t="s">
        <v>72</v>
      </c>
      <c r="D364" s="193" t="s">
        <v>208</v>
      </c>
      <c r="E364" s="194" t="s">
        <v>8171</v>
      </c>
      <c r="F364" s="195" t="s">
        <v>8172</v>
      </c>
      <c r="G364" s="196" t="s">
        <v>211</v>
      </c>
      <c r="H364" s="197">
        <v>1</v>
      </c>
      <c r="I364" s="198"/>
      <c r="J364" s="199">
        <f>ROUND(I364*H364,2)</f>
        <v>0</v>
      </c>
      <c r="K364" s="195" t="s">
        <v>19</v>
      </c>
      <c r="L364" s="40"/>
      <c r="M364" s="200" t="s">
        <v>19</v>
      </c>
      <c r="N364" s="201" t="s">
        <v>43</v>
      </c>
      <c r="O364" s="65"/>
      <c r="P364" s="202">
        <f>O364*H364</f>
        <v>0</v>
      </c>
      <c r="Q364" s="202">
        <v>0</v>
      </c>
      <c r="R364" s="202">
        <f>Q364*H364</f>
        <v>0</v>
      </c>
      <c r="S364" s="202">
        <v>0</v>
      </c>
      <c r="T364" s="203">
        <f>S364*H364</f>
        <v>0</v>
      </c>
      <c r="U364" s="35"/>
      <c r="V364" s="35"/>
      <c r="W364" s="35"/>
      <c r="X364" s="35"/>
      <c r="Y364" s="35"/>
      <c r="Z364" s="35"/>
      <c r="AA364" s="35"/>
      <c r="AB364" s="35"/>
      <c r="AC364" s="35"/>
      <c r="AD364" s="35"/>
      <c r="AE364" s="35"/>
      <c r="AR364" s="204" t="s">
        <v>212</v>
      </c>
      <c r="AT364" s="204" t="s">
        <v>208</v>
      </c>
      <c r="AU364" s="204" t="s">
        <v>82</v>
      </c>
      <c r="AY364" s="18" t="s">
        <v>206</v>
      </c>
      <c r="BE364" s="205">
        <f>IF(N364="základní",J364,0)</f>
        <v>0</v>
      </c>
      <c r="BF364" s="205">
        <f>IF(N364="snížená",J364,0)</f>
        <v>0</v>
      </c>
      <c r="BG364" s="205">
        <f>IF(N364="zákl. přenesená",J364,0)</f>
        <v>0</v>
      </c>
      <c r="BH364" s="205">
        <f>IF(N364="sníž. přenesená",J364,0)</f>
        <v>0</v>
      </c>
      <c r="BI364" s="205">
        <f>IF(N364="nulová",J364,0)</f>
        <v>0</v>
      </c>
      <c r="BJ364" s="18" t="s">
        <v>80</v>
      </c>
      <c r="BK364" s="205">
        <f>ROUND(I364*H364,2)</f>
        <v>0</v>
      </c>
      <c r="BL364" s="18" t="s">
        <v>212</v>
      </c>
      <c r="BM364" s="204" t="s">
        <v>2890</v>
      </c>
    </row>
    <row r="365" spans="1:65" s="12" customFormat="1" ht="22.9" customHeight="1">
      <c r="B365" s="177"/>
      <c r="C365" s="178"/>
      <c r="D365" s="179" t="s">
        <v>71</v>
      </c>
      <c r="E365" s="191" t="s">
        <v>7762</v>
      </c>
      <c r="F365" s="191" t="s">
        <v>8173</v>
      </c>
      <c r="G365" s="178"/>
      <c r="H365" s="178"/>
      <c r="I365" s="181"/>
      <c r="J365" s="192">
        <f>BK365</f>
        <v>0</v>
      </c>
      <c r="K365" s="178"/>
      <c r="L365" s="183"/>
      <c r="M365" s="184"/>
      <c r="N365" s="185"/>
      <c r="O365" s="185"/>
      <c r="P365" s="186">
        <f>P366</f>
        <v>0</v>
      </c>
      <c r="Q365" s="185"/>
      <c r="R365" s="186">
        <f>R366</f>
        <v>0</v>
      </c>
      <c r="S365" s="185"/>
      <c r="T365" s="187">
        <f>T366</f>
        <v>0</v>
      </c>
      <c r="AR365" s="188" t="s">
        <v>80</v>
      </c>
      <c r="AT365" s="189" t="s">
        <v>71</v>
      </c>
      <c r="AU365" s="189" t="s">
        <v>80</v>
      </c>
      <c r="AY365" s="188" t="s">
        <v>206</v>
      </c>
      <c r="BK365" s="190">
        <f>BK366</f>
        <v>0</v>
      </c>
    </row>
    <row r="366" spans="1:65" s="2" customFormat="1" ht="16.5" customHeight="1">
      <c r="A366" s="35"/>
      <c r="B366" s="36"/>
      <c r="C366" s="193" t="s">
        <v>72</v>
      </c>
      <c r="D366" s="193" t="s">
        <v>208</v>
      </c>
      <c r="E366" s="194" t="s">
        <v>8174</v>
      </c>
      <c r="F366" s="195" t="s">
        <v>8175</v>
      </c>
      <c r="G366" s="196" t="s">
        <v>211</v>
      </c>
      <c r="H366" s="197">
        <v>1</v>
      </c>
      <c r="I366" s="198"/>
      <c r="J366" s="199">
        <f>ROUND(I366*H366,2)</f>
        <v>0</v>
      </c>
      <c r="K366" s="195" t="s">
        <v>19</v>
      </c>
      <c r="L366" s="40"/>
      <c r="M366" s="200" t="s">
        <v>19</v>
      </c>
      <c r="N366" s="201" t="s">
        <v>43</v>
      </c>
      <c r="O366" s="65"/>
      <c r="P366" s="202">
        <f>O366*H366</f>
        <v>0</v>
      </c>
      <c r="Q366" s="202">
        <v>0</v>
      </c>
      <c r="R366" s="202">
        <f>Q366*H366</f>
        <v>0</v>
      </c>
      <c r="S366" s="202">
        <v>0</v>
      </c>
      <c r="T366" s="203">
        <f>S366*H366</f>
        <v>0</v>
      </c>
      <c r="U366" s="35"/>
      <c r="V366" s="35"/>
      <c r="W366" s="35"/>
      <c r="X366" s="35"/>
      <c r="Y366" s="35"/>
      <c r="Z366" s="35"/>
      <c r="AA366" s="35"/>
      <c r="AB366" s="35"/>
      <c r="AC366" s="35"/>
      <c r="AD366" s="35"/>
      <c r="AE366" s="35"/>
      <c r="AR366" s="204" t="s">
        <v>212</v>
      </c>
      <c r="AT366" s="204" t="s">
        <v>208</v>
      </c>
      <c r="AU366" s="204" t="s">
        <v>82</v>
      </c>
      <c r="AY366" s="18" t="s">
        <v>206</v>
      </c>
      <c r="BE366" s="205">
        <f>IF(N366="základní",J366,0)</f>
        <v>0</v>
      </c>
      <c r="BF366" s="205">
        <f>IF(N366="snížená",J366,0)</f>
        <v>0</v>
      </c>
      <c r="BG366" s="205">
        <f>IF(N366="zákl. přenesená",J366,0)</f>
        <v>0</v>
      </c>
      <c r="BH366" s="205">
        <f>IF(N366="sníž. přenesená",J366,0)</f>
        <v>0</v>
      </c>
      <c r="BI366" s="205">
        <f>IF(N366="nulová",J366,0)</f>
        <v>0</v>
      </c>
      <c r="BJ366" s="18" t="s">
        <v>80</v>
      </c>
      <c r="BK366" s="205">
        <f>ROUND(I366*H366,2)</f>
        <v>0</v>
      </c>
      <c r="BL366" s="18" t="s">
        <v>212</v>
      </c>
      <c r="BM366" s="204" t="s">
        <v>2897</v>
      </c>
    </row>
    <row r="367" spans="1:65" s="12" customFormat="1" ht="22.9" customHeight="1">
      <c r="B367" s="177"/>
      <c r="C367" s="178"/>
      <c r="D367" s="179" t="s">
        <v>71</v>
      </c>
      <c r="E367" s="191" t="s">
        <v>7787</v>
      </c>
      <c r="F367" s="191" t="s">
        <v>8176</v>
      </c>
      <c r="G367" s="178"/>
      <c r="H367" s="178"/>
      <c r="I367" s="181"/>
      <c r="J367" s="192">
        <f>BK367</f>
        <v>0</v>
      </c>
      <c r="K367" s="178"/>
      <c r="L367" s="183"/>
      <c r="M367" s="184"/>
      <c r="N367" s="185"/>
      <c r="O367" s="185"/>
      <c r="P367" s="186">
        <f>SUM(P368:P369)</f>
        <v>0</v>
      </c>
      <c r="Q367" s="185"/>
      <c r="R367" s="186">
        <f>SUM(R368:R369)</f>
        <v>0</v>
      </c>
      <c r="S367" s="185"/>
      <c r="T367" s="187">
        <f>SUM(T368:T369)</f>
        <v>0</v>
      </c>
      <c r="AR367" s="188" t="s">
        <v>80</v>
      </c>
      <c r="AT367" s="189" t="s">
        <v>71</v>
      </c>
      <c r="AU367" s="189" t="s">
        <v>80</v>
      </c>
      <c r="AY367" s="188" t="s">
        <v>206</v>
      </c>
      <c r="BK367" s="190">
        <f>SUM(BK368:BK369)</f>
        <v>0</v>
      </c>
    </row>
    <row r="368" spans="1:65" s="2" customFormat="1" ht="21.75" customHeight="1">
      <c r="A368" s="35"/>
      <c r="B368" s="36"/>
      <c r="C368" s="193" t="s">
        <v>72</v>
      </c>
      <c r="D368" s="193" t="s">
        <v>208</v>
      </c>
      <c r="E368" s="194" t="s">
        <v>8177</v>
      </c>
      <c r="F368" s="195" t="s">
        <v>8178</v>
      </c>
      <c r="G368" s="196" t="s">
        <v>211</v>
      </c>
      <c r="H368" s="197">
        <v>1</v>
      </c>
      <c r="I368" s="198"/>
      <c r="J368" s="199">
        <f>ROUND(I368*H368,2)</f>
        <v>0</v>
      </c>
      <c r="K368" s="195" t="s">
        <v>19</v>
      </c>
      <c r="L368" s="40"/>
      <c r="M368" s="200" t="s">
        <v>19</v>
      </c>
      <c r="N368" s="201" t="s">
        <v>43</v>
      </c>
      <c r="O368" s="65"/>
      <c r="P368" s="202">
        <f>O368*H368</f>
        <v>0</v>
      </c>
      <c r="Q368" s="202">
        <v>0</v>
      </c>
      <c r="R368" s="202">
        <f>Q368*H368</f>
        <v>0</v>
      </c>
      <c r="S368" s="202">
        <v>0</v>
      </c>
      <c r="T368" s="203">
        <f>S368*H368</f>
        <v>0</v>
      </c>
      <c r="U368" s="35"/>
      <c r="V368" s="35"/>
      <c r="W368" s="35"/>
      <c r="X368" s="35"/>
      <c r="Y368" s="35"/>
      <c r="Z368" s="35"/>
      <c r="AA368" s="35"/>
      <c r="AB368" s="35"/>
      <c r="AC368" s="35"/>
      <c r="AD368" s="35"/>
      <c r="AE368" s="35"/>
      <c r="AR368" s="204" t="s">
        <v>212</v>
      </c>
      <c r="AT368" s="204" t="s">
        <v>208</v>
      </c>
      <c r="AU368" s="204" t="s">
        <v>82</v>
      </c>
      <c r="AY368" s="18" t="s">
        <v>206</v>
      </c>
      <c r="BE368" s="205">
        <f>IF(N368="základní",J368,0)</f>
        <v>0</v>
      </c>
      <c r="BF368" s="205">
        <f>IF(N368="snížená",J368,0)</f>
        <v>0</v>
      </c>
      <c r="BG368" s="205">
        <f>IF(N368="zákl. přenesená",J368,0)</f>
        <v>0</v>
      </c>
      <c r="BH368" s="205">
        <f>IF(N368="sníž. přenesená",J368,0)</f>
        <v>0</v>
      </c>
      <c r="BI368" s="205">
        <f>IF(N368="nulová",J368,0)</f>
        <v>0</v>
      </c>
      <c r="BJ368" s="18" t="s">
        <v>80</v>
      </c>
      <c r="BK368" s="205">
        <f>ROUND(I368*H368,2)</f>
        <v>0</v>
      </c>
      <c r="BL368" s="18" t="s">
        <v>212</v>
      </c>
      <c r="BM368" s="204" t="s">
        <v>2909</v>
      </c>
    </row>
    <row r="369" spans="1:65" s="2" customFormat="1" ht="156">
      <c r="A369" s="35"/>
      <c r="B369" s="36"/>
      <c r="C369" s="37"/>
      <c r="D369" s="208" t="s">
        <v>1104</v>
      </c>
      <c r="E369" s="37"/>
      <c r="F369" s="221" t="s">
        <v>8179</v>
      </c>
      <c r="G369" s="37"/>
      <c r="H369" s="37"/>
      <c r="I369" s="116"/>
      <c r="J369" s="37"/>
      <c r="K369" s="37"/>
      <c r="L369" s="40"/>
      <c r="M369" s="222"/>
      <c r="N369" s="223"/>
      <c r="O369" s="65"/>
      <c r="P369" s="65"/>
      <c r="Q369" s="65"/>
      <c r="R369" s="65"/>
      <c r="S369" s="65"/>
      <c r="T369" s="66"/>
      <c r="U369" s="35"/>
      <c r="V369" s="35"/>
      <c r="W369" s="35"/>
      <c r="X369" s="35"/>
      <c r="Y369" s="35"/>
      <c r="Z369" s="35"/>
      <c r="AA369" s="35"/>
      <c r="AB369" s="35"/>
      <c r="AC369" s="35"/>
      <c r="AD369" s="35"/>
      <c r="AE369" s="35"/>
      <c r="AT369" s="18" t="s">
        <v>1104</v>
      </c>
      <c r="AU369" s="18" t="s">
        <v>82</v>
      </c>
    </row>
    <row r="370" spans="1:65" s="12" customFormat="1" ht="22.9" customHeight="1">
      <c r="B370" s="177"/>
      <c r="C370" s="178"/>
      <c r="D370" s="179" t="s">
        <v>71</v>
      </c>
      <c r="E370" s="191" t="s">
        <v>7839</v>
      </c>
      <c r="F370" s="191" t="s">
        <v>8180</v>
      </c>
      <c r="G370" s="178"/>
      <c r="H370" s="178"/>
      <c r="I370" s="181"/>
      <c r="J370" s="192">
        <f>BK370</f>
        <v>0</v>
      </c>
      <c r="K370" s="178"/>
      <c r="L370" s="183"/>
      <c r="M370" s="184"/>
      <c r="N370" s="185"/>
      <c r="O370" s="185"/>
      <c r="P370" s="186">
        <f>P371</f>
        <v>0</v>
      </c>
      <c r="Q370" s="185"/>
      <c r="R370" s="186">
        <f>R371</f>
        <v>0</v>
      </c>
      <c r="S370" s="185"/>
      <c r="T370" s="187">
        <f>T371</f>
        <v>0</v>
      </c>
      <c r="AR370" s="188" t="s">
        <v>80</v>
      </c>
      <c r="AT370" s="189" t="s">
        <v>71</v>
      </c>
      <c r="AU370" s="189" t="s">
        <v>80</v>
      </c>
      <c r="AY370" s="188" t="s">
        <v>206</v>
      </c>
      <c r="BK370" s="190">
        <f>BK371</f>
        <v>0</v>
      </c>
    </row>
    <row r="371" spans="1:65" s="2" customFormat="1" ht="16.5" customHeight="1">
      <c r="A371" s="35"/>
      <c r="B371" s="36"/>
      <c r="C371" s="193" t="s">
        <v>72</v>
      </c>
      <c r="D371" s="193" t="s">
        <v>208</v>
      </c>
      <c r="E371" s="194" t="s">
        <v>8181</v>
      </c>
      <c r="F371" s="195" t="s">
        <v>7930</v>
      </c>
      <c r="G371" s="196" t="s">
        <v>211</v>
      </c>
      <c r="H371" s="197">
        <v>2</v>
      </c>
      <c r="I371" s="198"/>
      <c r="J371" s="199">
        <f>ROUND(I371*H371,2)</f>
        <v>0</v>
      </c>
      <c r="K371" s="195" t="s">
        <v>19</v>
      </c>
      <c r="L371" s="40"/>
      <c r="M371" s="200" t="s">
        <v>19</v>
      </c>
      <c r="N371" s="201" t="s">
        <v>43</v>
      </c>
      <c r="O371" s="65"/>
      <c r="P371" s="202">
        <f>O371*H371</f>
        <v>0</v>
      </c>
      <c r="Q371" s="202">
        <v>0</v>
      </c>
      <c r="R371" s="202">
        <f>Q371*H371</f>
        <v>0</v>
      </c>
      <c r="S371" s="202">
        <v>0</v>
      </c>
      <c r="T371" s="203">
        <f>S371*H371</f>
        <v>0</v>
      </c>
      <c r="U371" s="35"/>
      <c r="V371" s="35"/>
      <c r="W371" s="35"/>
      <c r="X371" s="35"/>
      <c r="Y371" s="35"/>
      <c r="Z371" s="35"/>
      <c r="AA371" s="35"/>
      <c r="AB371" s="35"/>
      <c r="AC371" s="35"/>
      <c r="AD371" s="35"/>
      <c r="AE371" s="35"/>
      <c r="AR371" s="204" t="s">
        <v>212</v>
      </c>
      <c r="AT371" s="204" t="s">
        <v>208</v>
      </c>
      <c r="AU371" s="204" t="s">
        <v>82</v>
      </c>
      <c r="AY371" s="18" t="s">
        <v>206</v>
      </c>
      <c r="BE371" s="205">
        <f>IF(N371="základní",J371,0)</f>
        <v>0</v>
      </c>
      <c r="BF371" s="205">
        <f>IF(N371="snížená",J371,0)</f>
        <v>0</v>
      </c>
      <c r="BG371" s="205">
        <f>IF(N371="zákl. přenesená",J371,0)</f>
        <v>0</v>
      </c>
      <c r="BH371" s="205">
        <f>IF(N371="sníž. přenesená",J371,0)</f>
        <v>0</v>
      </c>
      <c r="BI371" s="205">
        <f>IF(N371="nulová",J371,0)</f>
        <v>0</v>
      </c>
      <c r="BJ371" s="18" t="s">
        <v>80</v>
      </c>
      <c r="BK371" s="205">
        <f>ROUND(I371*H371,2)</f>
        <v>0</v>
      </c>
      <c r="BL371" s="18" t="s">
        <v>212</v>
      </c>
      <c r="BM371" s="204" t="s">
        <v>2919</v>
      </c>
    </row>
    <row r="372" spans="1:65" s="12" customFormat="1" ht="22.9" customHeight="1">
      <c r="B372" s="177"/>
      <c r="C372" s="178"/>
      <c r="D372" s="179" t="s">
        <v>71</v>
      </c>
      <c r="E372" s="191" t="s">
        <v>8182</v>
      </c>
      <c r="F372" s="191" t="s">
        <v>8183</v>
      </c>
      <c r="G372" s="178"/>
      <c r="H372" s="178"/>
      <c r="I372" s="181"/>
      <c r="J372" s="192">
        <f>BK372</f>
        <v>0</v>
      </c>
      <c r="K372" s="178"/>
      <c r="L372" s="183"/>
      <c r="M372" s="184"/>
      <c r="N372" s="185"/>
      <c r="O372" s="185"/>
      <c r="P372" s="186">
        <f>SUM(P373:P395)</f>
        <v>0</v>
      </c>
      <c r="Q372" s="185"/>
      <c r="R372" s="186">
        <f>SUM(R373:R395)</f>
        <v>0</v>
      </c>
      <c r="S372" s="185"/>
      <c r="T372" s="187">
        <f>SUM(T373:T395)</f>
        <v>0</v>
      </c>
      <c r="AR372" s="188" t="s">
        <v>80</v>
      </c>
      <c r="AT372" s="189" t="s">
        <v>71</v>
      </c>
      <c r="AU372" s="189" t="s">
        <v>80</v>
      </c>
      <c r="AY372" s="188" t="s">
        <v>206</v>
      </c>
      <c r="BK372" s="190">
        <f>SUM(BK373:BK395)</f>
        <v>0</v>
      </c>
    </row>
    <row r="373" spans="1:65" s="2" customFormat="1" ht="16.5" customHeight="1">
      <c r="A373" s="35"/>
      <c r="B373" s="36"/>
      <c r="C373" s="193" t="s">
        <v>72</v>
      </c>
      <c r="D373" s="193" t="s">
        <v>208</v>
      </c>
      <c r="E373" s="194" t="s">
        <v>8184</v>
      </c>
      <c r="F373" s="195" t="s">
        <v>8185</v>
      </c>
      <c r="G373" s="196" t="s">
        <v>211</v>
      </c>
      <c r="H373" s="197">
        <v>10</v>
      </c>
      <c r="I373" s="198"/>
      <c r="J373" s="199">
        <f t="shared" ref="J373:J395" si="0">ROUND(I373*H373,2)</f>
        <v>0</v>
      </c>
      <c r="K373" s="195" t="s">
        <v>19</v>
      </c>
      <c r="L373" s="40"/>
      <c r="M373" s="200" t="s">
        <v>19</v>
      </c>
      <c r="N373" s="201" t="s">
        <v>43</v>
      </c>
      <c r="O373" s="65"/>
      <c r="P373" s="202">
        <f t="shared" ref="P373:P395" si="1">O373*H373</f>
        <v>0</v>
      </c>
      <c r="Q373" s="202">
        <v>0</v>
      </c>
      <c r="R373" s="202">
        <f t="shared" ref="R373:R395" si="2">Q373*H373</f>
        <v>0</v>
      </c>
      <c r="S373" s="202">
        <v>0</v>
      </c>
      <c r="T373" s="203">
        <f t="shared" ref="T373:T395" si="3">S373*H373</f>
        <v>0</v>
      </c>
      <c r="U373" s="35"/>
      <c r="V373" s="35"/>
      <c r="W373" s="35"/>
      <c r="X373" s="35"/>
      <c r="Y373" s="35"/>
      <c r="Z373" s="35"/>
      <c r="AA373" s="35"/>
      <c r="AB373" s="35"/>
      <c r="AC373" s="35"/>
      <c r="AD373" s="35"/>
      <c r="AE373" s="35"/>
      <c r="AR373" s="204" t="s">
        <v>212</v>
      </c>
      <c r="AT373" s="204" t="s">
        <v>208</v>
      </c>
      <c r="AU373" s="204" t="s">
        <v>82</v>
      </c>
      <c r="AY373" s="18" t="s">
        <v>206</v>
      </c>
      <c r="BE373" s="205">
        <f t="shared" ref="BE373:BE395" si="4">IF(N373="základní",J373,0)</f>
        <v>0</v>
      </c>
      <c r="BF373" s="205">
        <f t="shared" ref="BF373:BF395" si="5">IF(N373="snížená",J373,0)</f>
        <v>0</v>
      </c>
      <c r="BG373" s="205">
        <f t="shared" ref="BG373:BG395" si="6">IF(N373="zákl. přenesená",J373,0)</f>
        <v>0</v>
      </c>
      <c r="BH373" s="205">
        <f t="shared" ref="BH373:BH395" si="7">IF(N373="sníž. přenesená",J373,0)</f>
        <v>0</v>
      </c>
      <c r="BI373" s="205">
        <f t="shared" ref="BI373:BI395" si="8">IF(N373="nulová",J373,0)</f>
        <v>0</v>
      </c>
      <c r="BJ373" s="18" t="s">
        <v>80</v>
      </c>
      <c r="BK373" s="205">
        <f t="shared" ref="BK373:BK395" si="9">ROUND(I373*H373,2)</f>
        <v>0</v>
      </c>
      <c r="BL373" s="18" t="s">
        <v>212</v>
      </c>
      <c r="BM373" s="204" t="s">
        <v>2928</v>
      </c>
    </row>
    <row r="374" spans="1:65" s="2" customFormat="1" ht="16.5" customHeight="1">
      <c r="A374" s="35"/>
      <c r="B374" s="36"/>
      <c r="C374" s="193" t="s">
        <v>72</v>
      </c>
      <c r="D374" s="193" t="s">
        <v>208</v>
      </c>
      <c r="E374" s="194" t="s">
        <v>8186</v>
      </c>
      <c r="F374" s="195" t="s">
        <v>8187</v>
      </c>
      <c r="G374" s="196" t="s">
        <v>211</v>
      </c>
      <c r="H374" s="197">
        <v>10</v>
      </c>
      <c r="I374" s="198"/>
      <c r="J374" s="199">
        <f t="shared" si="0"/>
        <v>0</v>
      </c>
      <c r="K374" s="195" t="s">
        <v>19</v>
      </c>
      <c r="L374" s="40"/>
      <c r="M374" s="200" t="s">
        <v>19</v>
      </c>
      <c r="N374" s="201" t="s">
        <v>43</v>
      </c>
      <c r="O374" s="65"/>
      <c r="P374" s="202">
        <f t="shared" si="1"/>
        <v>0</v>
      </c>
      <c r="Q374" s="202">
        <v>0</v>
      </c>
      <c r="R374" s="202">
        <f t="shared" si="2"/>
        <v>0</v>
      </c>
      <c r="S374" s="202">
        <v>0</v>
      </c>
      <c r="T374" s="203">
        <f t="shared" si="3"/>
        <v>0</v>
      </c>
      <c r="U374" s="35"/>
      <c r="V374" s="35"/>
      <c r="W374" s="35"/>
      <c r="X374" s="35"/>
      <c r="Y374" s="35"/>
      <c r="Z374" s="35"/>
      <c r="AA374" s="35"/>
      <c r="AB374" s="35"/>
      <c r="AC374" s="35"/>
      <c r="AD374" s="35"/>
      <c r="AE374" s="35"/>
      <c r="AR374" s="204" t="s">
        <v>212</v>
      </c>
      <c r="AT374" s="204" t="s">
        <v>208</v>
      </c>
      <c r="AU374" s="204" t="s">
        <v>82</v>
      </c>
      <c r="AY374" s="18" t="s">
        <v>206</v>
      </c>
      <c r="BE374" s="205">
        <f t="shared" si="4"/>
        <v>0</v>
      </c>
      <c r="BF374" s="205">
        <f t="shared" si="5"/>
        <v>0</v>
      </c>
      <c r="BG374" s="205">
        <f t="shared" si="6"/>
        <v>0</v>
      </c>
      <c r="BH374" s="205">
        <f t="shared" si="7"/>
        <v>0</v>
      </c>
      <c r="BI374" s="205">
        <f t="shared" si="8"/>
        <v>0</v>
      </c>
      <c r="BJ374" s="18" t="s">
        <v>80</v>
      </c>
      <c r="BK374" s="205">
        <f t="shared" si="9"/>
        <v>0</v>
      </c>
      <c r="BL374" s="18" t="s">
        <v>212</v>
      </c>
      <c r="BM374" s="204" t="s">
        <v>2938</v>
      </c>
    </row>
    <row r="375" spans="1:65" s="2" customFormat="1" ht="16.5" customHeight="1">
      <c r="A375" s="35"/>
      <c r="B375" s="36"/>
      <c r="C375" s="193" t="s">
        <v>72</v>
      </c>
      <c r="D375" s="193" t="s">
        <v>208</v>
      </c>
      <c r="E375" s="194" t="s">
        <v>8188</v>
      </c>
      <c r="F375" s="195" t="s">
        <v>8189</v>
      </c>
      <c r="G375" s="196" t="s">
        <v>211</v>
      </c>
      <c r="H375" s="197">
        <v>10</v>
      </c>
      <c r="I375" s="198"/>
      <c r="J375" s="199">
        <f t="shared" si="0"/>
        <v>0</v>
      </c>
      <c r="K375" s="195" t="s">
        <v>19</v>
      </c>
      <c r="L375" s="40"/>
      <c r="M375" s="200" t="s">
        <v>19</v>
      </c>
      <c r="N375" s="201" t="s">
        <v>43</v>
      </c>
      <c r="O375" s="65"/>
      <c r="P375" s="202">
        <f t="shared" si="1"/>
        <v>0</v>
      </c>
      <c r="Q375" s="202">
        <v>0</v>
      </c>
      <c r="R375" s="202">
        <f t="shared" si="2"/>
        <v>0</v>
      </c>
      <c r="S375" s="202">
        <v>0</v>
      </c>
      <c r="T375" s="203">
        <f t="shared" si="3"/>
        <v>0</v>
      </c>
      <c r="U375" s="35"/>
      <c r="V375" s="35"/>
      <c r="W375" s="35"/>
      <c r="X375" s="35"/>
      <c r="Y375" s="35"/>
      <c r="Z375" s="35"/>
      <c r="AA375" s="35"/>
      <c r="AB375" s="35"/>
      <c r="AC375" s="35"/>
      <c r="AD375" s="35"/>
      <c r="AE375" s="35"/>
      <c r="AR375" s="204" t="s">
        <v>212</v>
      </c>
      <c r="AT375" s="204" t="s">
        <v>208</v>
      </c>
      <c r="AU375" s="204" t="s">
        <v>82</v>
      </c>
      <c r="AY375" s="18" t="s">
        <v>206</v>
      </c>
      <c r="BE375" s="205">
        <f t="shared" si="4"/>
        <v>0</v>
      </c>
      <c r="BF375" s="205">
        <f t="shared" si="5"/>
        <v>0</v>
      </c>
      <c r="BG375" s="205">
        <f t="shared" si="6"/>
        <v>0</v>
      </c>
      <c r="BH375" s="205">
        <f t="shared" si="7"/>
        <v>0</v>
      </c>
      <c r="BI375" s="205">
        <f t="shared" si="8"/>
        <v>0</v>
      </c>
      <c r="BJ375" s="18" t="s">
        <v>80</v>
      </c>
      <c r="BK375" s="205">
        <f t="shared" si="9"/>
        <v>0</v>
      </c>
      <c r="BL375" s="18" t="s">
        <v>212</v>
      </c>
      <c r="BM375" s="204" t="s">
        <v>2950</v>
      </c>
    </row>
    <row r="376" spans="1:65" s="2" customFormat="1" ht="16.5" customHeight="1">
      <c r="A376" s="35"/>
      <c r="B376" s="36"/>
      <c r="C376" s="193" t="s">
        <v>72</v>
      </c>
      <c r="D376" s="193" t="s">
        <v>208</v>
      </c>
      <c r="E376" s="194" t="s">
        <v>8190</v>
      </c>
      <c r="F376" s="195" t="s">
        <v>8191</v>
      </c>
      <c r="G376" s="196" t="s">
        <v>211</v>
      </c>
      <c r="H376" s="197">
        <v>20</v>
      </c>
      <c r="I376" s="198"/>
      <c r="J376" s="199">
        <f t="shared" si="0"/>
        <v>0</v>
      </c>
      <c r="K376" s="195" t="s">
        <v>19</v>
      </c>
      <c r="L376" s="40"/>
      <c r="M376" s="200" t="s">
        <v>19</v>
      </c>
      <c r="N376" s="201" t="s">
        <v>43</v>
      </c>
      <c r="O376" s="65"/>
      <c r="P376" s="202">
        <f t="shared" si="1"/>
        <v>0</v>
      </c>
      <c r="Q376" s="202">
        <v>0</v>
      </c>
      <c r="R376" s="202">
        <f t="shared" si="2"/>
        <v>0</v>
      </c>
      <c r="S376" s="202">
        <v>0</v>
      </c>
      <c r="T376" s="203">
        <f t="shared" si="3"/>
        <v>0</v>
      </c>
      <c r="U376" s="35"/>
      <c r="V376" s="35"/>
      <c r="W376" s="35"/>
      <c r="X376" s="35"/>
      <c r="Y376" s="35"/>
      <c r="Z376" s="35"/>
      <c r="AA376" s="35"/>
      <c r="AB376" s="35"/>
      <c r="AC376" s="35"/>
      <c r="AD376" s="35"/>
      <c r="AE376" s="35"/>
      <c r="AR376" s="204" t="s">
        <v>212</v>
      </c>
      <c r="AT376" s="204" t="s">
        <v>208</v>
      </c>
      <c r="AU376" s="204" t="s">
        <v>82</v>
      </c>
      <c r="AY376" s="18" t="s">
        <v>206</v>
      </c>
      <c r="BE376" s="205">
        <f t="shared" si="4"/>
        <v>0</v>
      </c>
      <c r="BF376" s="205">
        <f t="shared" si="5"/>
        <v>0</v>
      </c>
      <c r="BG376" s="205">
        <f t="shared" si="6"/>
        <v>0</v>
      </c>
      <c r="BH376" s="205">
        <f t="shared" si="7"/>
        <v>0</v>
      </c>
      <c r="BI376" s="205">
        <f t="shared" si="8"/>
        <v>0</v>
      </c>
      <c r="BJ376" s="18" t="s">
        <v>80</v>
      </c>
      <c r="BK376" s="205">
        <f t="shared" si="9"/>
        <v>0</v>
      </c>
      <c r="BL376" s="18" t="s">
        <v>212</v>
      </c>
      <c r="BM376" s="204" t="s">
        <v>2961</v>
      </c>
    </row>
    <row r="377" spans="1:65" s="2" customFormat="1" ht="16.5" customHeight="1">
      <c r="A377" s="35"/>
      <c r="B377" s="36"/>
      <c r="C377" s="193" t="s">
        <v>72</v>
      </c>
      <c r="D377" s="193" t="s">
        <v>208</v>
      </c>
      <c r="E377" s="194" t="s">
        <v>8192</v>
      </c>
      <c r="F377" s="195" t="s">
        <v>8193</v>
      </c>
      <c r="G377" s="196" t="s">
        <v>211</v>
      </c>
      <c r="H377" s="197">
        <v>10</v>
      </c>
      <c r="I377" s="198"/>
      <c r="J377" s="199">
        <f t="shared" si="0"/>
        <v>0</v>
      </c>
      <c r="K377" s="195" t="s">
        <v>19</v>
      </c>
      <c r="L377" s="40"/>
      <c r="M377" s="200" t="s">
        <v>19</v>
      </c>
      <c r="N377" s="201" t="s">
        <v>43</v>
      </c>
      <c r="O377" s="65"/>
      <c r="P377" s="202">
        <f t="shared" si="1"/>
        <v>0</v>
      </c>
      <c r="Q377" s="202">
        <v>0</v>
      </c>
      <c r="R377" s="202">
        <f t="shared" si="2"/>
        <v>0</v>
      </c>
      <c r="S377" s="202">
        <v>0</v>
      </c>
      <c r="T377" s="203">
        <f t="shared" si="3"/>
        <v>0</v>
      </c>
      <c r="U377" s="35"/>
      <c r="V377" s="35"/>
      <c r="W377" s="35"/>
      <c r="X377" s="35"/>
      <c r="Y377" s="35"/>
      <c r="Z377" s="35"/>
      <c r="AA377" s="35"/>
      <c r="AB377" s="35"/>
      <c r="AC377" s="35"/>
      <c r="AD377" s="35"/>
      <c r="AE377" s="35"/>
      <c r="AR377" s="204" t="s">
        <v>212</v>
      </c>
      <c r="AT377" s="204" t="s">
        <v>208</v>
      </c>
      <c r="AU377" s="204" t="s">
        <v>82</v>
      </c>
      <c r="AY377" s="18" t="s">
        <v>206</v>
      </c>
      <c r="BE377" s="205">
        <f t="shared" si="4"/>
        <v>0</v>
      </c>
      <c r="BF377" s="205">
        <f t="shared" si="5"/>
        <v>0</v>
      </c>
      <c r="BG377" s="205">
        <f t="shared" si="6"/>
        <v>0</v>
      </c>
      <c r="BH377" s="205">
        <f t="shared" si="7"/>
        <v>0</v>
      </c>
      <c r="BI377" s="205">
        <f t="shared" si="8"/>
        <v>0</v>
      </c>
      <c r="BJ377" s="18" t="s">
        <v>80</v>
      </c>
      <c r="BK377" s="205">
        <f t="shared" si="9"/>
        <v>0</v>
      </c>
      <c r="BL377" s="18" t="s">
        <v>212</v>
      </c>
      <c r="BM377" s="204" t="s">
        <v>2972</v>
      </c>
    </row>
    <row r="378" spans="1:65" s="2" customFormat="1" ht="16.5" customHeight="1">
      <c r="A378" s="35"/>
      <c r="B378" s="36"/>
      <c r="C378" s="193" t="s">
        <v>72</v>
      </c>
      <c r="D378" s="193" t="s">
        <v>208</v>
      </c>
      <c r="E378" s="194" t="s">
        <v>8194</v>
      </c>
      <c r="F378" s="195" t="s">
        <v>8195</v>
      </c>
      <c r="G378" s="196" t="s">
        <v>211</v>
      </c>
      <c r="H378" s="197">
        <v>20</v>
      </c>
      <c r="I378" s="198"/>
      <c r="J378" s="199">
        <f t="shared" si="0"/>
        <v>0</v>
      </c>
      <c r="K378" s="195" t="s">
        <v>19</v>
      </c>
      <c r="L378" s="40"/>
      <c r="M378" s="200" t="s">
        <v>19</v>
      </c>
      <c r="N378" s="201" t="s">
        <v>43</v>
      </c>
      <c r="O378" s="65"/>
      <c r="P378" s="202">
        <f t="shared" si="1"/>
        <v>0</v>
      </c>
      <c r="Q378" s="202">
        <v>0</v>
      </c>
      <c r="R378" s="202">
        <f t="shared" si="2"/>
        <v>0</v>
      </c>
      <c r="S378" s="202">
        <v>0</v>
      </c>
      <c r="T378" s="203">
        <f t="shared" si="3"/>
        <v>0</v>
      </c>
      <c r="U378" s="35"/>
      <c r="V378" s="35"/>
      <c r="W378" s="35"/>
      <c r="X378" s="35"/>
      <c r="Y378" s="35"/>
      <c r="Z378" s="35"/>
      <c r="AA378" s="35"/>
      <c r="AB378" s="35"/>
      <c r="AC378" s="35"/>
      <c r="AD378" s="35"/>
      <c r="AE378" s="35"/>
      <c r="AR378" s="204" t="s">
        <v>212</v>
      </c>
      <c r="AT378" s="204" t="s">
        <v>208</v>
      </c>
      <c r="AU378" s="204" t="s">
        <v>82</v>
      </c>
      <c r="AY378" s="18" t="s">
        <v>206</v>
      </c>
      <c r="BE378" s="205">
        <f t="shared" si="4"/>
        <v>0</v>
      </c>
      <c r="BF378" s="205">
        <f t="shared" si="5"/>
        <v>0</v>
      </c>
      <c r="BG378" s="205">
        <f t="shared" si="6"/>
        <v>0</v>
      </c>
      <c r="BH378" s="205">
        <f t="shared" si="7"/>
        <v>0</v>
      </c>
      <c r="BI378" s="205">
        <f t="shared" si="8"/>
        <v>0</v>
      </c>
      <c r="BJ378" s="18" t="s">
        <v>80</v>
      </c>
      <c r="BK378" s="205">
        <f t="shared" si="9"/>
        <v>0</v>
      </c>
      <c r="BL378" s="18" t="s">
        <v>212</v>
      </c>
      <c r="BM378" s="204" t="s">
        <v>2983</v>
      </c>
    </row>
    <row r="379" spans="1:65" s="2" customFormat="1" ht="16.5" customHeight="1">
      <c r="A379" s="35"/>
      <c r="B379" s="36"/>
      <c r="C379" s="193" t="s">
        <v>72</v>
      </c>
      <c r="D379" s="193" t="s">
        <v>208</v>
      </c>
      <c r="E379" s="194" t="s">
        <v>8196</v>
      </c>
      <c r="F379" s="195" t="s">
        <v>8197</v>
      </c>
      <c r="G379" s="196" t="s">
        <v>211</v>
      </c>
      <c r="H379" s="197">
        <v>18</v>
      </c>
      <c r="I379" s="198"/>
      <c r="J379" s="199">
        <f t="shared" si="0"/>
        <v>0</v>
      </c>
      <c r="K379" s="195" t="s">
        <v>19</v>
      </c>
      <c r="L379" s="40"/>
      <c r="M379" s="200" t="s">
        <v>19</v>
      </c>
      <c r="N379" s="201" t="s">
        <v>43</v>
      </c>
      <c r="O379" s="65"/>
      <c r="P379" s="202">
        <f t="shared" si="1"/>
        <v>0</v>
      </c>
      <c r="Q379" s="202">
        <v>0</v>
      </c>
      <c r="R379" s="202">
        <f t="shared" si="2"/>
        <v>0</v>
      </c>
      <c r="S379" s="202">
        <v>0</v>
      </c>
      <c r="T379" s="203">
        <f t="shared" si="3"/>
        <v>0</v>
      </c>
      <c r="U379" s="35"/>
      <c r="V379" s="35"/>
      <c r="W379" s="35"/>
      <c r="X379" s="35"/>
      <c r="Y379" s="35"/>
      <c r="Z379" s="35"/>
      <c r="AA379" s="35"/>
      <c r="AB379" s="35"/>
      <c r="AC379" s="35"/>
      <c r="AD379" s="35"/>
      <c r="AE379" s="35"/>
      <c r="AR379" s="204" t="s">
        <v>212</v>
      </c>
      <c r="AT379" s="204" t="s">
        <v>208</v>
      </c>
      <c r="AU379" s="204" t="s">
        <v>82</v>
      </c>
      <c r="AY379" s="18" t="s">
        <v>206</v>
      </c>
      <c r="BE379" s="205">
        <f t="shared" si="4"/>
        <v>0</v>
      </c>
      <c r="BF379" s="205">
        <f t="shared" si="5"/>
        <v>0</v>
      </c>
      <c r="BG379" s="205">
        <f t="shared" si="6"/>
        <v>0</v>
      </c>
      <c r="BH379" s="205">
        <f t="shared" si="7"/>
        <v>0</v>
      </c>
      <c r="BI379" s="205">
        <f t="shared" si="8"/>
        <v>0</v>
      </c>
      <c r="BJ379" s="18" t="s">
        <v>80</v>
      </c>
      <c r="BK379" s="205">
        <f t="shared" si="9"/>
        <v>0</v>
      </c>
      <c r="BL379" s="18" t="s">
        <v>212</v>
      </c>
      <c r="BM379" s="204" t="s">
        <v>2995</v>
      </c>
    </row>
    <row r="380" spans="1:65" s="2" customFormat="1" ht="16.5" customHeight="1">
      <c r="A380" s="35"/>
      <c r="B380" s="36"/>
      <c r="C380" s="193" t="s">
        <v>72</v>
      </c>
      <c r="D380" s="193" t="s">
        <v>208</v>
      </c>
      <c r="E380" s="194" t="s">
        <v>8198</v>
      </c>
      <c r="F380" s="195" t="s">
        <v>8199</v>
      </c>
      <c r="G380" s="196" t="s">
        <v>211</v>
      </c>
      <c r="H380" s="197">
        <v>18</v>
      </c>
      <c r="I380" s="198"/>
      <c r="J380" s="199">
        <f t="shared" si="0"/>
        <v>0</v>
      </c>
      <c r="K380" s="195" t="s">
        <v>19</v>
      </c>
      <c r="L380" s="40"/>
      <c r="M380" s="200" t="s">
        <v>19</v>
      </c>
      <c r="N380" s="201" t="s">
        <v>43</v>
      </c>
      <c r="O380" s="65"/>
      <c r="P380" s="202">
        <f t="shared" si="1"/>
        <v>0</v>
      </c>
      <c r="Q380" s="202">
        <v>0</v>
      </c>
      <c r="R380" s="202">
        <f t="shared" si="2"/>
        <v>0</v>
      </c>
      <c r="S380" s="202">
        <v>0</v>
      </c>
      <c r="T380" s="203">
        <f t="shared" si="3"/>
        <v>0</v>
      </c>
      <c r="U380" s="35"/>
      <c r="V380" s="35"/>
      <c r="W380" s="35"/>
      <c r="X380" s="35"/>
      <c r="Y380" s="35"/>
      <c r="Z380" s="35"/>
      <c r="AA380" s="35"/>
      <c r="AB380" s="35"/>
      <c r="AC380" s="35"/>
      <c r="AD380" s="35"/>
      <c r="AE380" s="35"/>
      <c r="AR380" s="204" t="s">
        <v>212</v>
      </c>
      <c r="AT380" s="204" t="s">
        <v>208</v>
      </c>
      <c r="AU380" s="204" t="s">
        <v>82</v>
      </c>
      <c r="AY380" s="18" t="s">
        <v>206</v>
      </c>
      <c r="BE380" s="205">
        <f t="shared" si="4"/>
        <v>0</v>
      </c>
      <c r="BF380" s="205">
        <f t="shared" si="5"/>
        <v>0</v>
      </c>
      <c r="BG380" s="205">
        <f t="shared" si="6"/>
        <v>0</v>
      </c>
      <c r="BH380" s="205">
        <f t="shared" si="7"/>
        <v>0</v>
      </c>
      <c r="BI380" s="205">
        <f t="shared" si="8"/>
        <v>0</v>
      </c>
      <c r="BJ380" s="18" t="s">
        <v>80</v>
      </c>
      <c r="BK380" s="205">
        <f t="shared" si="9"/>
        <v>0</v>
      </c>
      <c r="BL380" s="18" t="s">
        <v>212</v>
      </c>
      <c r="BM380" s="204" t="s">
        <v>3003</v>
      </c>
    </row>
    <row r="381" spans="1:65" s="2" customFormat="1" ht="16.5" customHeight="1">
      <c r="A381" s="35"/>
      <c r="B381" s="36"/>
      <c r="C381" s="193" t="s">
        <v>72</v>
      </c>
      <c r="D381" s="193" t="s">
        <v>208</v>
      </c>
      <c r="E381" s="194" t="s">
        <v>8200</v>
      </c>
      <c r="F381" s="195" t="s">
        <v>8201</v>
      </c>
      <c r="G381" s="196" t="s">
        <v>211</v>
      </c>
      <c r="H381" s="197">
        <v>8</v>
      </c>
      <c r="I381" s="198"/>
      <c r="J381" s="199">
        <f t="shared" si="0"/>
        <v>0</v>
      </c>
      <c r="K381" s="195" t="s">
        <v>19</v>
      </c>
      <c r="L381" s="40"/>
      <c r="M381" s="200" t="s">
        <v>19</v>
      </c>
      <c r="N381" s="201" t="s">
        <v>43</v>
      </c>
      <c r="O381" s="65"/>
      <c r="P381" s="202">
        <f t="shared" si="1"/>
        <v>0</v>
      </c>
      <c r="Q381" s="202">
        <v>0</v>
      </c>
      <c r="R381" s="202">
        <f t="shared" si="2"/>
        <v>0</v>
      </c>
      <c r="S381" s="202">
        <v>0</v>
      </c>
      <c r="T381" s="203">
        <f t="shared" si="3"/>
        <v>0</v>
      </c>
      <c r="U381" s="35"/>
      <c r="V381" s="35"/>
      <c r="W381" s="35"/>
      <c r="X381" s="35"/>
      <c r="Y381" s="35"/>
      <c r="Z381" s="35"/>
      <c r="AA381" s="35"/>
      <c r="AB381" s="35"/>
      <c r="AC381" s="35"/>
      <c r="AD381" s="35"/>
      <c r="AE381" s="35"/>
      <c r="AR381" s="204" t="s">
        <v>212</v>
      </c>
      <c r="AT381" s="204" t="s">
        <v>208</v>
      </c>
      <c r="AU381" s="204" t="s">
        <v>82</v>
      </c>
      <c r="AY381" s="18" t="s">
        <v>206</v>
      </c>
      <c r="BE381" s="205">
        <f t="shared" si="4"/>
        <v>0</v>
      </c>
      <c r="BF381" s="205">
        <f t="shared" si="5"/>
        <v>0</v>
      </c>
      <c r="BG381" s="205">
        <f t="shared" si="6"/>
        <v>0</v>
      </c>
      <c r="BH381" s="205">
        <f t="shared" si="7"/>
        <v>0</v>
      </c>
      <c r="BI381" s="205">
        <f t="shared" si="8"/>
        <v>0</v>
      </c>
      <c r="BJ381" s="18" t="s">
        <v>80</v>
      </c>
      <c r="BK381" s="205">
        <f t="shared" si="9"/>
        <v>0</v>
      </c>
      <c r="BL381" s="18" t="s">
        <v>212</v>
      </c>
      <c r="BM381" s="204" t="s">
        <v>3015</v>
      </c>
    </row>
    <row r="382" spans="1:65" s="2" customFormat="1" ht="16.5" customHeight="1">
      <c r="A382" s="35"/>
      <c r="B382" s="36"/>
      <c r="C382" s="193" t="s">
        <v>72</v>
      </c>
      <c r="D382" s="193" t="s">
        <v>208</v>
      </c>
      <c r="E382" s="194" t="s">
        <v>8202</v>
      </c>
      <c r="F382" s="195" t="s">
        <v>8203</v>
      </c>
      <c r="G382" s="196" t="s">
        <v>211</v>
      </c>
      <c r="H382" s="197">
        <v>12</v>
      </c>
      <c r="I382" s="198"/>
      <c r="J382" s="199">
        <f t="shared" si="0"/>
        <v>0</v>
      </c>
      <c r="K382" s="195" t="s">
        <v>19</v>
      </c>
      <c r="L382" s="40"/>
      <c r="M382" s="200" t="s">
        <v>19</v>
      </c>
      <c r="N382" s="201" t="s">
        <v>43</v>
      </c>
      <c r="O382" s="65"/>
      <c r="P382" s="202">
        <f t="shared" si="1"/>
        <v>0</v>
      </c>
      <c r="Q382" s="202">
        <v>0</v>
      </c>
      <c r="R382" s="202">
        <f t="shared" si="2"/>
        <v>0</v>
      </c>
      <c r="S382" s="202">
        <v>0</v>
      </c>
      <c r="T382" s="203">
        <f t="shared" si="3"/>
        <v>0</v>
      </c>
      <c r="U382" s="35"/>
      <c r="V382" s="35"/>
      <c r="W382" s="35"/>
      <c r="X382" s="35"/>
      <c r="Y382" s="35"/>
      <c r="Z382" s="35"/>
      <c r="AA382" s="35"/>
      <c r="AB382" s="35"/>
      <c r="AC382" s="35"/>
      <c r="AD382" s="35"/>
      <c r="AE382" s="35"/>
      <c r="AR382" s="204" t="s">
        <v>212</v>
      </c>
      <c r="AT382" s="204" t="s">
        <v>208</v>
      </c>
      <c r="AU382" s="204" t="s">
        <v>82</v>
      </c>
      <c r="AY382" s="18" t="s">
        <v>206</v>
      </c>
      <c r="BE382" s="205">
        <f t="shared" si="4"/>
        <v>0</v>
      </c>
      <c r="BF382" s="205">
        <f t="shared" si="5"/>
        <v>0</v>
      </c>
      <c r="BG382" s="205">
        <f t="shared" si="6"/>
        <v>0</v>
      </c>
      <c r="BH382" s="205">
        <f t="shared" si="7"/>
        <v>0</v>
      </c>
      <c r="BI382" s="205">
        <f t="shared" si="8"/>
        <v>0</v>
      </c>
      <c r="BJ382" s="18" t="s">
        <v>80</v>
      </c>
      <c r="BK382" s="205">
        <f t="shared" si="9"/>
        <v>0</v>
      </c>
      <c r="BL382" s="18" t="s">
        <v>212</v>
      </c>
      <c r="BM382" s="204" t="s">
        <v>3034</v>
      </c>
    </row>
    <row r="383" spans="1:65" s="2" customFormat="1" ht="16.5" customHeight="1">
      <c r="A383" s="35"/>
      <c r="B383" s="36"/>
      <c r="C383" s="193" t="s">
        <v>72</v>
      </c>
      <c r="D383" s="193" t="s">
        <v>208</v>
      </c>
      <c r="E383" s="194" t="s">
        <v>8204</v>
      </c>
      <c r="F383" s="195" t="s">
        <v>8205</v>
      </c>
      <c r="G383" s="196" t="s">
        <v>211</v>
      </c>
      <c r="H383" s="197">
        <v>12</v>
      </c>
      <c r="I383" s="198"/>
      <c r="J383" s="199">
        <f t="shared" si="0"/>
        <v>0</v>
      </c>
      <c r="K383" s="195" t="s">
        <v>19</v>
      </c>
      <c r="L383" s="40"/>
      <c r="M383" s="200" t="s">
        <v>19</v>
      </c>
      <c r="N383" s="201" t="s">
        <v>43</v>
      </c>
      <c r="O383" s="65"/>
      <c r="P383" s="202">
        <f t="shared" si="1"/>
        <v>0</v>
      </c>
      <c r="Q383" s="202">
        <v>0</v>
      </c>
      <c r="R383" s="202">
        <f t="shared" si="2"/>
        <v>0</v>
      </c>
      <c r="S383" s="202">
        <v>0</v>
      </c>
      <c r="T383" s="203">
        <f t="shared" si="3"/>
        <v>0</v>
      </c>
      <c r="U383" s="35"/>
      <c r="V383" s="35"/>
      <c r="W383" s="35"/>
      <c r="X383" s="35"/>
      <c r="Y383" s="35"/>
      <c r="Z383" s="35"/>
      <c r="AA383" s="35"/>
      <c r="AB383" s="35"/>
      <c r="AC383" s="35"/>
      <c r="AD383" s="35"/>
      <c r="AE383" s="35"/>
      <c r="AR383" s="204" t="s">
        <v>212</v>
      </c>
      <c r="AT383" s="204" t="s">
        <v>208</v>
      </c>
      <c r="AU383" s="204" t="s">
        <v>82</v>
      </c>
      <c r="AY383" s="18" t="s">
        <v>206</v>
      </c>
      <c r="BE383" s="205">
        <f t="shared" si="4"/>
        <v>0</v>
      </c>
      <c r="BF383" s="205">
        <f t="shared" si="5"/>
        <v>0</v>
      </c>
      <c r="BG383" s="205">
        <f t="shared" si="6"/>
        <v>0</v>
      </c>
      <c r="BH383" s="205">
        <f t="shared" si="7"/>
        <v>0</v>
      </c>
      <c r="BI383" s="205">
        <f t="shared" si="8"/>
        <v>0</v>
      </c>
      <c r="BJ383" s="18" t="s">
        <v>80</v>
      </c>
      <c r="BK383" s="205">
        <f t="shared" si="9"/>
        <v>0</v>
      </c>
      <c r="BL383" s="18" t="s">
        <v>212</v>
      </c>
      <c r="BM383" s="204" t="s">
        <v>3045</v>
      </c>
    </row>
    <row r="384" spans="1:65" s="2" customFormat="1" ht="16.5" customHeight="1">
      <c r="A384" s="35"/>
      <c r="B384" s="36"/>
      <c r="C384" s="193" t="s">
        <v>72</v>
      </c>
      <c r="D384" s="193" t="s">
        <v>208</v>
      </c>
      <c r="E384" s="194" t="s">
        <v>8184</v>
      </c>
      <c r="F384" s="195" t="s">
        <v>8185</v>
      </c>
      <c r="G384" s="196" t="s">
        <v>211</v>
      </c>
      <c r="H384" s="197">
        <v>10</v>
      </c>
      <c r="I384" s="198"/>
      <c r="J384" s="199">
        <f t="shared" si="0"/>
        <v>0</v>
      </c>
      <c r="K384" s="195" t="s">
        <v>19</v>
      </c>
      <c r="L384" s="40"/>
      <c r="M384" s="200" t="s">
        <v>19</v>
      </c>
      <c r="N384" s="201" t="s">
        <v>43</v>
      </c>
      <c r="O384" s="65"/>
      <c r="P384" s="202">
        <f t="shared" si="1"/>
        <v>0</v>
      </c>
      <c r="Q384" s="202">
        <v>0</v>
      </c>
      <c r="R384" s="202">
        <f t="shared" si="2"/>
        <v>0</v>
      </c>
      <c r="S384" s="202">
        <v>0</v>
      </c>
      <c r="T384" s="203">
        <f t="shared" si="3"/>
        <v>0</v>
      </c>
      <c r="U384" s="35"/>
      <c r="V384" s="35"/>
      <c r="W384" s="35"/>
      <c r="X384" s="35"/>
      <c r="Y384" s="35"/>
      <c r="Z384" s="35"/>
      <c r="AA384" s="35"/>
      <c r="AB384" s="35"/>
      <c r="AC384" s="35"/>
      <c r="AD384" s="35"/>
      <c r="AE384" s="35"/>
      <c r="AR384" s="204" t="s">
        <v>212</v>
      </c>
      <c r="AT384" s="204" t="s">
        <v>208</v>
      </c>
      <c r="AU384" s="204" t="s">
        <v>82</v>
      </c>
      <c r="AY384" s="18" t="s">
        <v>206</v>
      </c>
      <c r="BE384" s="205">
        <f t="shared" si="4"/>
        <v>0</v>
      </c>
      <c r="BF384" s="205">
        <f t="shared" si="5"/>
        <v>0</v>
      </c>
      <c r="BG384" s="205">
        <f t="shared" si="6"/>
        <v>0</v>
      </c>
      <c r="BH384" s="205">
        <f t="shared" si="7"/>
        <v>0</v>
      </c>
      <c r="BI384" s="205">
        <f t="shared" si="8"/>
        <v>0</v>
      </c>
      <c r="BJ384" s="18" t="s">
        <v>80</v>
      </c>
      <c r="BK384" s="205">
        <f t="shared" si="9"/>
        <v>0</v>
      </c>
      <c r="BL384" s="18" t="s">
        <v>212</v>
      </c>
      <c r="BM384" s="204" t="s">
        <v>3058</v>
      </c>
    </row>
    <row r="385" spans="1:65" s="2" customFormat="1" ht="16.5" customHeight="1">
      <c r="A385" s="35"/>
      <c r="B385" s="36"/>
      <c r="C385" s="193" t="s">
        <v>72</v>
      </c>
      <c r="D385" s="193" t="s">
        <v>208</v>
      </c>
      <c r="E385" s="194" t="s">
        <v>8186</v>
      </c>
      <c r="F385" s="195" t="s">
        <v>8187</v>
      </c>
      <c r="G385" s="196" t="s">
        <v>211</v>
      </c>
      <c r="H385" s="197">
        <v>5</v>
      </c>
      <c r="I385" s="198"/>
      <c r="J385" s="199">
        <f t="shared" si="0"/>
        <v>0</v>
      </c>
      <c r="K385" s="195" t="s">
        <v>19</v>
      </c>
      <c r="L385" s="40"/>
      <c r="M385" s="200" t="s">
        <v>19</v>
      </c>
      <c r="N385" s="201" t="s">
        <v>43</v>
      </c>
      <c r="O385" s="65"/>
      <c r="P385" s="202">
        <f t="shared" si="1"/>
        <v>0</v>
      </c>
      <c r="Q385" s="202">
        <v>0</v>
      </c>
      <c r="R385" s="202">
        <f t="shared" si="2"/>
        <v>0</v>
      </c>
      <c r="S385" s="202">
        <v>0</v>
      </c>
      <c r="T385" s="203">
        <f t="shared" si="3"/>
        <v>0</v>
      </c>
      <c r="U385" s="35"/>
      <c r="V385" s="35"/>
      <c r="W385" s="35"/>
      <c r="X385" s="35"/>
      <c r="Y385" s="35"/>
      <c r="Z385" s="35"/>
      <c r="AA385" s="35"/>
      <c r="AB385" s="35"/>
      <c r="AC385" s="35"/>
      <c r="AD385" s="35"/>
      <c r="AE385" s="35"/>
      <c r="AR385" s="204" t="s">
        <v>212</v>
      </c>
      <c r="AT385" s="204" t="s">
        <v>208</v>
      </c>
      <c r="AU385" s="204" t="s">
        <v>82</v>
      </c>
      <c r="AY385" s="18" t="s">
        <v>206</v>
      </c>
      <c r="BE385" s="205">
        <f t="shared" si="4"/>
        <v>0</v>
      </c>
      <c r="BF385" s="205">
        <f t="shared" si="5"/>
        <v>0</v>
      </c>
      <c r="BG385" s="205">
        <f t="shared" si="6"/>
        <v>0</v>
      </c>
      <c r="BH385" s="205">
        <f t="shared" si="7"/>
        <v>0</v>
      </c>
      <c r="BI385" s="205">
        <f t="shared" si="8"/>
        <v>0</v>
      </c>
      <c r="BJ385" s="18" t="s">
        <v>80</v>
      </c>
      <c r="BK385" s="205">
        <f t="shared" si="9"/>
        <v>0</v>
      </c>
      <c r="BL385" s="18" t="s">
        <v>212</v>
      </c>
      <c r="BM385" s="204" t="s">
        <v>3069</v>
      </c>
    </row>
    <row r="386" spans="1:65" s="2" customFormat="1" ht="16.5" customHeight="1">
      <c r="A386" s="35"/>
      <c r="B386" s="36"/>
      <c r="C386" s="193" t="s">
        <v>72</v>
      </c>
      <c r="D386" s="193" t="s">
        <v>208</v>
      </c>
      <c r="E386" s="194" t="s">
        <v>8188</v>
      </c>
      <c r="F386" s="195" t="s">
        <v>8189</v>
      </c>
      <c r="G386" s="196" t="s">
        <v>211</v>
      </c>
      <c r="H386" s="197">
        <v>10</v>
      </c>
      <c r="I386" s="198"/>
      <c r="J386" s="199">
        <f t="shared" si="0"/>
        <v>0</v>
      </c>
      <c r="K386" s="195" t="s">
        <v>19</v>
      </c>
      <c r="L386" s="40"/>
      <c r="M386" s="200" t="s">
        <v>19</v>
      </c>
      <c r="N386" s="201" t="s">
        <v>43</v>
      </c>
      <c r="O386" s="65"/>
      <c r="P386" s="202">
        <f t="shared" si="1"/>
        <v>0</v>
      </c>
      <c r="Q386" s="202">
        <v>0</v>
      </c>
      <c r="R386" s="202">
        <f t="shared" si="2"/>
        <v>0</v>
      </c>
      <c r="S386" s="202">
        <v>0</v>
      </c>
      <c r="T386" s="203">
        <f t="shared" si="3"/>
        <v>0</v>
      </c>
      <c r="U386" s="35"/>
      <c r="V386" s="35"/>
      <c r="W386" s="35"/>
      <c r="X386" s="35"/>
      <c r="Y386" s="35"/>
      <c r="Z386" s="35"/>
      <c r="AA386" s="35"/>
      <c r="AB386" s="35"/>
      <c r="AC386" s="35"/>
      <c r="AD386" s="35"/>
      <c r="AE386" s="35"/>
      <c r="AR386" s="204" t="s">
        <v>212</v>
      </c>
      <c r="AT386" s="204" t="s">
        <v>208</v>
      </c>
      <c r="AU386" s="204" t="s">
        <v>82</v>
      </c>
      <c r="AY386" s="18" t="s">
        <v>206</v>
      </c>
      <c r="BE386" s="205">
        <f t="shared" si="4"/>
        <v>0</v>
      </c>
      <c r="BF386" s="205">
        <f t="shared" si="5"/>
        <v>0</v>
      </c>
      <c r="BG386" s="205">
        <f t="shared" si="6"/>
        <v>0</v>
      </c>
      <c r="BH386" s="205">
        <f t="shared" si="7"/>
        <v>0</v>
      </c>
      <c r="BI386" s="205">
        <f t="shared" si="8"/>
        <v>0</v>
      </c>
      <c r="BJ386" s="18" t="s">
        <v>80</v>
      </c>
      <c r="BK386" s="205">
        <f t="shared" si="9"/>
        <v>0</v>
      </c>
      <c r="BL386" s="18" t="s">
        <v>212</v>
      </c>
      <c r="BM386" s="204" t="s">
        <v>3079</v>
      </c>
    </row>
    <row r="387" spans="1:65" s="2" customFormat="1" ht="16.5" customHeight="1">
      <c r="A387" s="35"/>
      <c r="B387" s="36"/>
      <c r="C387" s="193" t="s">
        <v>72</v>
      </c>
      <c r="D387" s="193" t="s">
        <v>208</v>
      </c>
      <c r="E387" s="194" t="s">
        <v>8190</v>
      </c>
      <c r="F387" s="195" t="s">
        <v>8191</v>
      </c>
      <c r="G387" s="196" t="s">
        <v>211</v>
      </c>
      <c r="H387" s="197">
        <v>20</v>
      </c>
      <c r="I387" s="198"/>
      <c r="J387" s="199">
        <f t="shared" si="0"/>
        <v>0</v>
      </c>
      <c r="K387" s="195" t="s">
        <v>19</v>
      </c>
      <c r="L387" s="40"/>
      <c r="M387" s="200" t="s">
        <v>19</v>
      </c>
      <c r="N387" s="201" t="s">
        <v>43</v>
      </c>
      <c r="O387" s="65"/>
      <c r="P387" s="202">
        <f t="shared" si="1"/>
        <v>0</v>
      </c>
      <c r="Q387" s="202">
        <v>0</v>
      </c>
      <c r="R387" s="202">
        <f t="shared" si="2"/>
        <v>0</v>
      </c>
      <c r="S387" s="202">
        <v>0</v>
      </c>
      <c r="T387" s="203">
        <f t="shared" si="3"/>
        <v>0</v>
      </c>
      <c r="U387" s="35"/>
      <c r="V387" s="35"/>
      <c r="W387" s="35"/>
      <c r="X387" s="35"/>
      <c r="Y387" s="35"/>
      <c r="Z387" s="35"/>
      <c r="AA387" s="35"/>
      <c r="AB387" s="35"/>
      <c r="AC387" s="35"/>
      <c r="AD387" s="35"/>
      <c r="AE387" s="35"/>
      <c r="AR387" s="204" t="s">
        <v>212</v>
      </c>
      <c r="AT387" s="204" t="s">
        <v>208</v>
      </c>
      <c r="AU387" s="204" t="s">
        <v>82</v>
      </c>
      <c r="AY387" s="18" t="s">
        <v>206</v>
      </c>
      <c r="BE387" s="205">
        <f t="shared" si="4"/>
        <v>0</v>
      </c>
      <c r="BF387" s="205">
        <f t="shared" si="5"/>
        <v>0</v>
      </c>
      <c r="BG387" s="205">
        <f t="shared" si="6"/>
        <v>0</v>
      </c>
      <c r="BH387" s="205">
        <f t="shared" si="7"/>
        <v>0</v>
      </c>
      <c r="BI387" s="205">
        <f t="shared" si="8"/>
        <v>0</v>
      </c>
      <c r="BJ387" s="18" t="s">
        <v>80</v>
      </c>
      <c r="BK387" s="205">
        <f t="shared" si="9"/>
        <v>0</v>
      </c>
      <c r="BL387" s="18" t="s">
        <v>212</v>
      </c>
      <c r="BM387" s="204" t="s">
        <v>3090</v>
      </c>
    </row>
    <row r="388" spans="1:65" s="2" customFormat="1" ht="16.5" customHeight="1">
      <c r="A388" s="35"/>
      <c r="B388" s="36"/>
      <c r="C388" s="193" t="s">
        <v>72</v>
      </c>
      <c r="D388" s="193" t="s">
        <v>208</v>
      </c>
      <c r="E388" s="194" t="s">
        <v>8192</v>
      </c>
      <c r="F388" s="195" t="s">
        <v>8193</v>
      </c>
      <c r="G388" s="196" t="s">
        <v>211</v>
      </c>
      <c r="H388" s="197">
        <v>10</v>
      </c>
      <c r="I388" s="198"/>
      <c r="J388" s="199">
        <f t="shared" si="0"/>
        <v>0</v>
      </c>
      <c r="K388" s="195" t="s">
        <v>19</v>
      </c>
      <c r="L388" s="40"/>
      <c r="M388" s="200" t="s">
        <v>19</v>
      </c>
      <c r="N388" s="201" t="s">
        <v>43</v>
      </c>
      <c r="O388" s="65"/>
      <c r="P388" s="202">
        <f t="shared" si="1"/>
        <v>0</v>
      </c>
      <c r="Q388" s="202">
        <v>0</v>
      </c>
      <c r="R388" s="202">
        <f t="shared" si="2"/>
        <v>0</v>
      </c>
      <c r="S388" s="202">
        <v>0</v>
      </c>
      <c r="T388" s="203">
        <f t="shared" si="3"/>
        <v>0</v>
      </c>
      <c r="U388" s="35"/>
      <c r="V388" s="35"/>
      <c r="W388" s="35"/>
      <c r="X388" s="35"/>
      <c r="Y388" s="35"/>
      <c r="Z388" s="35"/>
      <c r="AA388" s="35"/>
      <c r="AB388" s="35"/>
      <c r="AC388" s="35"/>
      <c r="AD388" s="35"/>
      <c r="AE388" s="35"/>
      <c r="AR388" s="204" t="s">
        <v>212</v>
      </c>
      <c r="AT388" s="204" t="s">
        <v>208</v>
      </c>
      <c r="AU388" s="204" t="s">
        <v>82</v>
      </c>
      <c r="AY388" s="18" t="s">
        <v>206</v>
      </c>
      <c r="BE388" s="205">
        <f t="shared" si="4"/>
        <v>0</v>
      </c>
      <c r="BF388" s="205">
        <f t="shared" si="5"/>
        <v>0</v>
      </c>
      <c r="BG388" s="205">
        <f t="shared" si="6"/>
        <v>0</v>
      </c>
      <c r="BH388" s="205">
        <f t="shared" si="7"/>
        <v>0</v>
      </c>
      <c r="BI388" s="205">
        <f t="shared" si="8"/>
        <v>0</v>
      </c>
      <c r="BJ388" s="18" t="s">
        <v>80</v>
      </c>
      <c r="BK388" s="205">
        <f t="shared" si="9"/>
        <v>0</v>
      </c>
      <c r="BL388" s="18" t="s">
        <v>212</v>
      </c>
      <c r="BM388" s="204" t="s">
        <v>3100</v>
      </c>
    </row>
    <row r="389" spans="1:65" s="2" customFormat="1" ht="16.5" customHeight="1">
      <c r="A389" s="35"/>
      <c r="B389" s="36"/>
      <c r="C389" s="193" t="s">
        <v>72</v>
      </c>
      <c r="D389" s="193" t="s">
        <v>208</v>
      </c>
      <c r="E389" s="194" t="s">
        <v>8194</v>
      </c>
      <c r="F389" s="195" t="s">
        <v>8195</v>
      </c>
      <c r="G389" s="196" t="s">
        <v>211</v>
      </c>
      <c r="H389" s="197">
        <v>20</v>
      </c>
      <c r="I389" s="198"/>
      <c r="J389" s="199">
        <f t="shared" si="0"/>
        <v>0</v>
      </c>
      <c r="K389" s="195" t="s">
        <v>19</v>
      </c>
      <c r="L389" s="40"/>
      <c r="M389" s="200" t="s">
        <v>19</v>
      </c>
      <c r="N389" s="201" t="s">
        <v>43</v>
      </c>
      <c r="O389" s="65"/>
      <c r="P389" s="202">
        <f t="shared" si="1"/>
        <v>0</v>
      </c>
      <c r="Q389" s="202">
        <v>0</v>
      </c>
      <c r="R389" s="202">
        <f t="shared" si="2"/>
        <v>0</v>
      </c>
      <c r="S389" s="202">
        <v>0</v>
      </c>
      <c r="T389" s="203">
        <f t="shared" si="3"/>
        <v>0</v>
      </c>
      <c r="U389" s="35"/>
      <c r="V389" s="35"/>
      <c r="W389" s="35"/>
      <c r="X389" s="35"/>
      <c r="Y389" s="35"/>
      <c r="Z389" s="35"/>
      <c r="AA389" s="35"/>
      <c r="AB389" s="35"/>
      <c r="AC389" s="35"/>
      <c r="AD389" s="35"/>
      <c r="AE389" s="35"/>
      <c r="AR389" s="204" t="s">
        <v>212</v>
      </c>
      <c r="AT389" s="204" t="s">
        <v>208</v>
      </c>
      <c r="AU389" s="204" t="s">
        <v>82</v>
      </c>
      <c r="AY389" s="18" t="s">
        <v>206</v>
      </c>
      <c r="BE389" s="205">
        <f t="shared" si="4"/>
        <v>0</v>
      </c>
      <c r="BF389" s="205">
        <f t="shared" si="5"/>
        <v>0</v>
      </c>
      <c r="BG389" s="205">
        <f t="shared" si="6"/>
        <v>0</v>
      </c>
      <c r="BH389" s="205">
        <f t="shared" si="7"/>
        <v>0</v>
      </c>
      <c r="BI389" s="205">
        <f t="shared" si="8"/>
        <v>0</v>
      </c>
      <c r="BJ389" s="18" t="s">
        <v>80</v>
      </c>
      <c r="BK389" s="205">
        <f t="shared" si="9"/>
        <v>0</v>
      </c>
      <c r="BL389" s="18" t="s">
        <v>212</v>
      </c>
      <c r="BM389" s="204" t="s">
        <v>3110</v>
      </c>
    </row>
    <row r="390" spans="1:65" s="2" customFormat="1" ht="16.5" customHeight="1">
      <c r="A390" s="35"/>
      <c r="B390" s="36"/>
      <c r="C390" s="193" t="s">
        <v>72</v>
      </c>
      <c r="D390" s="193" t="s">
        <v>208</v>
      </c>
      <c r="E390" s="194" t="s">
        <v>8196</v>
      </c>
      <c r="F390" s="195" t="s">
        <v>8197</v>
      </c>
      <c r="G390" s="196" t="s">
        <v>211</v>
      </c>
      <c r="H390" s="197">
        <v>18</v>
      </c>
      <c r="I390" s="198"/>
      <c r="J390" s="199">
        <f t="shared" si="0"/>
        <v>0</v>
      </c>
      <c r="K390" s="195" t="s">
        <v>19</v>
      </c>
      <c r="L390" s="40"/>
      <c r="M390" s="200" t="s">
        <v>19</v>
      </c>
      <c r="N390" s="201" t="s">
        <v>43</v>
      </c>
      <c r="O390" s="65"/>
      <c r="P390" s="202">
        <f t="shared" si="1"/>
        <v>0</v>
      </c>
      <c r="Q390" s="202">
        <v>0</v>
      </c>
      <c r="R390" s="202">
        <f t="shared" si="2"/>
        <v>0</v>
      </c>
      <c r="S390" s="202">
        <v>0</v>
      </c>
      <c r="T390" s="203">
        <f t="shared" si="3"/>
        <v>0</v>
      </c>
      <c r="U390" s="35"/>
      <c r="V390" s="35"/>
      <c r="W390" s="35"/>
      <c r="X390" s="35"/>
      <c r="Y390" s="35"/>
      <c r="Z390" s="35"/>
      <c r="AA390" s="35"/>
      <c r="AB390" s="35"/>
      <c r="AC390" s="35"/>
      <c r="AD390" s="35"/>
      <c r="AE390" s="35"/>
      <c r="AR390" s="204" t="s">
        <v>212</v>
      </c>
      <c r="AT390" s="204" t="s">
        <v>208</v>
      </c>
      <c r="AU390" s="204" t="s">
        <v>82</v>
      </c>
      <c r="AY390" s="18" t="s">
        <v>206</v>
      </c>
      <c r="BE390" s="205">
        <f t="shared" si="4"/>
        <v>0</v>
      </c>
      <c r="BF390" s="205">
        <f t="shared" si="5"/>
        <v>0</v>
      </c>
      <c r="BG390" s="205">
        <f t="shared" si="6"/>
        <v>0</v>
      </c>
      <c r="BH390" s="205">
        <f t="shared" si="7"/>
        <v>0</v>
      </c>
      <c r="BI390" s="205">
        <f t="shared" si="8"/>
        <v>0</v>
      </c>
      <c r="BJ390" s="18" t="s">
        <v>80</v>
      </c>
      <c r="BK390" s="205">
        <f t="shared" si="9"/>
        <v>0</v>
      </c>
      <c r="BL390" s="18" t="s">
        <v>212</v>
      </c>
      <c r="BM390" s="204" t="s">
        <v>3120</v>
      </c>
    </row>
    <row r="391" spans="1:65" s="2" customFormat="1" ht="16.5" customHeight="1">
      <c r="A391" s="35"/>
      <c r="B391" s="36"/>
      <c r="C391" s="193" t="s">
        <v>72</v>
      </c>
      <c r="D391" s="193" t="s">
        <v>208</v>
      </c>
      <c r="E391" s="194" t="s">
        <v>8198</v>
      </c>
      <c r="F391" s="195" t="s">
        <v>8199</v>
      </c>
      <c r="G391" s="196" t="s">
        <v>211</v>
      </c>
      <c r="H391" s="197">
        <v>18</v>
      </c>
      <c r="I391" s="198"/>
      <c r="J391" s="199">
        <f t="shared" si="0"/>
        <v>0</v>
      </c>
      <c r="K391" s="195" t="s">
        <v>19</v>
      </c>
      <c r="L391" s="40"/>
      <c r="M391" s="200" t="s">
        <v>19</v>
      </c>
      <c r="N391" s="201" t="s">
        <v>43</v>
      </c>
      <c r="O391" s="65"/>
      <c r="P391" s="202">
        <f t="shared" si="1"/>
        <v>0</v>
      </c>
      <c r="Q391" s="202">
        <v>0</v>
      </c>
      <c r="R391" s="202">
        <f t="shared" si="2"/>
        <v>0</v>
      </c>
      <c r="S391" s="202">
        <v>0</v>
      </c>
      <c r="T391" s="203">
        <f t="shared" si="3"/>
        <v>0</v>
      </c>
      <c r="U391" s="35"/>
      <c r="V391" s="35"/>
      <c r="W391" s="35"/>
      <c r="X391" s="35"/>
      <c r="Y391" s="35"/>
      <c r="Z391" s="35"/>
      <c r="AA391" s="35"/>
      <c r="AB391" s="35"/>
      <c r="AC391" s="35"/>
      <c r="AD391" s="35"/>
      <c r="AE391" s="35"/>
      <c r="AR391" s="204" t="s">
        <v>212</v>
      </c>
      <c r="AT391" s="204" t="s">
        <v>208</v>
      </c>
      <c r="AU391" s="204" t="s">
        <v>82</v>
      </c>
      <c r="AY391" s="18" t="s">
        <v>206</v>
      </c>
      <c r="BE391" s="205">
        <f t="shared" si="4"/>
        <v>0</v>
      </c>
      <c r="BF391" s="205">
        <f t="shared" si="5"/>
        <v>0</v>
      </c>
      <c r="BG391" s="205">
        <f t="shared" si="6"/>
        <v>0</v>
      </c>
      <c r="BH391" s="205">
        <f t="shared" si="7"/>
        <v>0</v>
      </c>
      <c r="BI391" s="205">
        <f t="shared" si="8"/>
        <v>0</v>
      </c>
      <c r="BJ391" s="18" t="s">
        <v>80</v>
      </c>
      <c r="BK391" s="205">
        <f t="shared" si="9"/>
        <v>0</v>
      </c>
      <c r="BL391" s="18" t="s">
        <v>212</v>
      </c>
      <c r="BM391" s="204" t="s">
        <v>3132</v>
      </c>
    </row>
    <row r="392" spans="1:65" s="2" customFormat="1" ht="16.5" customHeight="1">
      <c r="A392" s="35"/>
      <c r="B392" s="36"/>
      <c r="C392" s="193" t="s">
        <v>72</v>
      </c>
      <c r="D392" s="193" t="s">
        <v>208</v>
      </c>
      <c r="E392" s="194" t="s">
        <v>8200</v>
      </c>
      <c r="F392" s="195" t="s">
        <v>8201</v>
      </c>
      <c r="G392" s="196" t="s">
        <v>211</v>
      </c>
      <c r="H392" s="197">
        <v>8</v>
      </c>
      <c r="I392" s="198"/>
      <c r="J392" s="199">
        <f t="shared" si="0"/>
        <v>0</v>
      </c>
      <c r="K392" s="195" t="s">
        <v>19</v>
      </c>
      <c r="L392" s="40"/>
      <c r="M392" s="200" t="s">
        <v>19</v>
      </c>
      <c r="N392" s="201" t="s">
        <v>43</v>
      </c>
      <c r="O392" s="65"/>
      <c r="P392" s="202">
        <f t="shared" si="1"/>
        <v>0</v>
      </c>
      <c r="Q392" s="202">
        <v>0</v>
      </c>
      <c r="R392" s="202">
        <f t="shared" si="2"/>
        <v>0</v>
      </c>
      <c r="S392" s="202">
        <v>0</v>
      </c>
      <c r="T392" s="203">
        <f t="shared" si="3"/>
        <v>0</v>
      </c>
      <c r="U392" s="35"/>
      <c r="V392" s="35"/>
      <c r="W392" s="35"/>
      <c r="X392" s="35"/>
      <c r="Y392" s="35"/>
      <c r="Z392" s="35"/>
      <c r="AA392" s="35"/>
      <c r="AB392" s="35"/>
      <c r="AC392" s="35"/>
      <c r="AD392" s="35"/>
      <c r="AE392" s="35"/>
      <c r="AR392" s="204" t="s">
        <v>212</v>
      </c>
      <c r="AT392" s="204" t="s">
        <v>208</v>
      </c>
      <c r="AU392" s="204" t="s">
        <v>82</v>
      </c>
      <c r="AY392" s="18" t="s">
        <v>206</v>
      </c>
      <c r="BE392" s="205">
        <f t="shared" si="4"/>
        <v>0</v>
      </c>
      <c r="BF392" s="205">
        <f t="shared" si="5"/>
        <v>0</v>
      </c>
      <c r="BG392" s="205">
        <f t="shared" si="6"/>
        <v>0</v>
      </c>
      <c r="BH392" s="205">
        <f t="shared" si="7"/>
        <v>0</v>
      </c>
      <c r="BI392" s="205">
        <f t="shared" si="8"/>
        <v>0</v>
      </c>
      <c r="BJ392" s="18" t="s">
        <v>80</v>
      </c>
      <c r="BK392" s="205">
        <f t="shared" si="9"/>
        <v>0</v>
      </c>
      <c r="BL392" s="18" t="s">
        <v>212</v>
      </c>
      <c r="BM392" s="204" t="s">
        <v>3144</v>
      </c>
    </row>
    <row r="393" spans="1:65" s="2" customFormat="1" ht="16.5" customHeight="1">
      <c r="A393" s="35"/>
      <c r="B393" s="36"/>
      <c r="C393" s="193" t="s">
        <v>72</v>
      </c>
      <c r="D393" s="193" t="s">
        <v>208</v>
      </c>
      <c r="E393" s="194" t="s">
        <v>8202</v>
      </c>
      <c r="F393" s="195" t="s">
        <v>8203</v>
      </c>
      <c r="G393" s="196" t="s">
        <v>211</v>
      </c>
      <c r="H393" s="197">
        <v>12</v>
      </c>
      <c r="I393" s="198"/>
      <c r="J393" s="199">
        <f t="shared" si="0"/>
        <v>0</v>
      </c>
      <c r="K393" s="195" t="s">
        <v>19</v>
      </c>
      <c r="L393" s="40"/>
      <c r="M393" s="200" t="s">
        <v>19</v>
      </c>
      <c r="N393" s="201" t="s">
        <v>43</v>
      </c>
      <c r="O393" s="65"/>
      <c r="P393" s="202">
        <f t="shared" si="1"/>
        <v>0</v>
      </c>
      <c r="Q393" s="202">
        <v>0</v>
      </c>
      <c r="R393" s="202">
        <f t="shared" si="2"/>
        <v>0</v>
      </c>
      <c r="S393" s="202">
        <v>0</v>
      </c>
      <c r="T393" s="203">
        <f t="shared" si="3"/>
        <v>0</v>
      </c>
      <c r="U393" s="35"/>
      <c r="V393" s="35"/>
      <c r="W393" s="35"/>
      <c r="X393" s="35"/>
      <c r="Y393" s="35"/>
      <c r="Z393" s="35"/>
      <c r="AA393" s="35"/>
      <c r="AB393" s="35"/>
      <c r="AC393" s="35"/>
      <c r="AD393" s="35"/>
      <c r="AE393" s="35"/>
      <c r="AR393" s="204" t="s">
        <v>212</v>
      </c>
      <c r="AT393" s="204" t="s">
        <v>208</v>
      </c>
      <c r="AU393" s="204" t="s">
        <v>82</v>
      </c>
      <c r="AY393" s="18" t="s">
        <v>206</v>
      </c>
      <c r="BE393" s="205">
        <f t="shared" si="4"/>
        <v>0</v>
      </c>
      <c r="BF393" s="205">
        <f t="shared" si="5"/>
        <v>0</v>
      </c>
      <c r="BG393" s="205">
        <f t="shared" si="6"/>
        <v>0</v>
      </c>
      <c r="BH393" s="205">
        <f t="shared" si="7"/>
        <v>0</v>
      </c>
      <c r="BI393" s="205">
        <f t="shared" si="8"/>
        <v>0</v>
      </c>
      <c r="BJ393" s="18" t="s">
        <v>80</v>
      </c>
      <c r="BK393" s="205">
        <f t="shared" si="9"/>
        <v>0</v>
      </c>
      <c r="BL393" s="18" t="s">
        <v>212</v>
      </c>
      <c r="BM393" s="204" t="s">
        <v>3155</v>
      </c>
    </row>
    <row r="394" spans="1:65" s="2" customFormat="1" ht="16.5" customHeight="1">
      <c r="A394" s="35"/>
      <c r="B394" s="36"/>
      <c r="C394" s="193" t="s">
        <v>72</v>
      </c>
      <c r="D394" s="193" t="s">
        <v>208</v>
      </c>
      <c r="E394" s="194" t="s">
        <v>8204</v>
      </c>
      <c r="F394" s="195" t="s">
        <v>8205</v>
      </c>
      <c r="G394" s="196" t="s">
        <v>211</v>
      </c>
      <c r="H394" s="197">
        <v>12</v>
      </c>
      <c r="I394" s="198"/>
      <c r="J394" s="199">
        <f t="shared" si="0"/>
        <v>0</v>
      </c>
      <c r="K394" s="195" t="s">
        <v>19</v>
      </c>
      <c r="L394" s="40"/>
      <c r="M394" s="200" t="s">
        <v>19</v>
      </c>
      <c r="N394" s="201" t="s">
        <v>43</v>
      </c>
      <c r="O394" s="65"/>
      <c r="P394" s="202">
        <f t="shared" si="1"/>
        <v>0</v>
      </c>
      <c r="Q394" s="202">
        <v>0</v>
      </c>
      <c r="R394" s="202">
        <f t="shared" si="2"/>
        <v>0</v>
      </c>
      <c r="S394" s="202">
        <v>0</v>
      </c>
      <c r="T394" s="203">
        <f t="shared" si="3"/>
        <v>0</v>
      </c>
      <c r="U394" s="35"/>
      <c r="V394" s="35"/>
      <c r="W394" s="35"/>
      <c r="X394" s="35"/>
      <c r="Y394" s="35"/>
      <c r="Z394" s="35"/>
      <c r="AA394" s="35"/>
      <c r="AB394" s="35"/>
      <c r="AC394" s="35"/>
      <c r="AD394" s="35"/>
      <c r="AE394" s="35"/>
      <c r="AR394" s="204" t="s">
        <v>212</v>
      </c>
      <c r="AT394" s="204" t="s">
        <v>208</v>
      </c>
      <c r="AU394" s="204" t="s">
        <v>82</v>
      </c>
      <c r="AY394" s="18" t="s">
        <v>206</v>
      </c>
      <c r="BE394" s="205">
        <f t="shared" si="4"/>
        <v>0</v>
      </c>
      <c r="BF394" s="205">
        <f t="shared" si="5"/>
        <v>0</v>
      </c>
      <c r="BG394" s="205">
        <f t="shared" si="6"/>
        <v>0</v>
      </c>
      <c r="BH394" s="205">
        <f t="shared" si="7"/>
        <v>0</v>
      </c>
      <c r="BI394" s="205">
        <f t="shared" si="8"/>
        <v>0</v>
      </c>
      <c r="BJ394" s="18" t="s">
        <v>80</v>
      </c>
      <c r="BK394" s="205">
        <f t="shared" si="9"/>
        <v>0</v>
      </c>
      <c r="BL394" s="18" t="s">
        <v>212</v>
      </c>
      <c r="BM394" s="204" t="s">
        <v>3168</v>
      </c>
    </row>
    <row r="395" spans="1:65" s="2" customFormat="1" ht="16.5" customHeight="1">
      <c r="A395" s="35"/>
      <c r="B395" s="36"/>
      <c r="C395" s="193" t="s">
        <v>72</v>
      </c>
      <c r="D395" s="193" t="s">
        <v>208</v>
      </c>
      <c r="E395" s="194" t="s">
        <v>8206</v>
      </c>
      <c r="F395" s="195" t="s">
        <v>8207</v>
      </c>
      <c r="G395" s="196" t="s">
        <v>211</v>
      </c>
      <c r="H395" s="197">
        <v>1</v>
      </c>
      <c r="I395" s="198"/>
      <c r="J395" s="199">
        <f t="shared" si="0"/>
        <v>0</v>
      </c>
      <c r="K395" s="195" t="s">
        <v>19</v>
      </c>
      <c r="L395" s="40"/>
      <c r="M395" s="249" t="s">
        <v>19</v>
      </c>
      <c r="N395" s="250" t="s">
        <v>43</v>
      </c>
      <c r="O395" s="247"/>
      <c r="P395" s="251">
        <f t="shared" si="1"/>
        <v>0</v>
      </c>
      <c r="Q395" s="251">
        <v>0</v>
      </c>
      <c r="R395" s="251">
        <f t="shared" si="2"/>
        <v>0</v>
      </c>
      <c r="S395" s="251">
        <v>0</v>
      </c>
      <c r="T395" s="252">
        <f t="shared" si="3"/>
        <v>0</v>
      </c>
      <c r="U395" s="35"/>
      <c r="V395" s="35"/>
      <c r="W395" s="35"/>
      <c r="X395" s="35"/>
      <c r="Y395" s="35"/>
      <c r="Z395" s="35"/>
      <c r="AA395" s="35"/>
      <c r="AB395" s="35"/>
      <c r="AC395" s="35"/>
      <c r="AD395" s="35"/>
      <c r="AE395" s="35"/>
      <c r="AR395" s="204" t="s">
        <v>212</v>
      </c>
      <c r="AT395" s="204" t="s">
        <v>208</v>
      </c>
      <c r="AU395" s="204" t="s">
        <v>82</v>
      </c>
      <c r="AY395" s="18" t="s">
        <v>206</v>
      </c>
      <c r="BE395" s="205">
        <f t="shared" si="4"/>
        <v>0</v>
      </c>
      <c r="BF395" s="205">
        <f t="shared" si="5"/>
        <v>0</v>
      </c>
      <c r="BG395" s="205">
        <f t="shared" si="6"/>
        <v>0</v>
      </c>
      <c r="BH395" s="205">
        <f t="shared" si="7"/>
        <v>0</v>
      </c>
      <c r="BI395" s="205">
        <f t="shared" si="8"/>
        <v>0</v>
      </c>
      <c r="BJ395" s="18" t="s">
        <v>80</v>
      </c>
      <c r="BK395" s="205">
        <f t="shared" si="9"/>
        <v>0</v>
      </c>
      <c r="BL395" s="18" t="s">
        <v>212</v>
      </c>
      <c r="BM395" s="204" t="s">
        <v>3178</v>
      </c>
    </row>
    <row r="396" spans="1:65" s="2" customFormat="1" ht="6.95" customHeight="1">
      <c r="A396" s="35"/>
      <c r="B396" s="48"/>
      <c r="C396" s="49"/>
      <c r="D396" s="49"/>
      <c r="E396" s="49"/>
      <c r="F396" s="49"/>
      <c r="G396" s="49"/>
      <c r="H396" s="49"/>
      <c r="I396" s="143"/>
      <c r="J396" s="49"/>
      <c r="K396" s="49"/>
      <c r="L396" s="40"/>
      <c r="M396" s="35"/>
      <c r="O396" s="35"/>
      <c r="P396" s="35"/>
      <c r="Q396" s="35"/>
      <c r="R396" s="35"/>
      <c r="S396" s="35"/>
      <c r="T396" s="35"/>
      <c r="U396" s="35"/>
      <c r="V396" s="35"/>
      <c r="W396" s="35"/>
      <c r="X396" s="35"/>
      <c r="Y396" s="35"/>
      <c r="Z396" s="35"/>
      <c r="AA396" s="35"/>
      <c r="AB396" s="35"/>
      <c r="AC396" s="35"/>
      <c r="AD396" s="35"/>
      <c r="AE396" s="35"/>
    </row>
  </sheetData>
  <sheetProtection algorithmName="SHA-512" hashValue="mdkkxmmYaj/Lha+1dWX5u890ft/0+hUcUgcpqUlTVZcNLv9fs7e2ZDdBw1pSCuJzatcF8haxyFr34JnXKbpCUw==" saltValue="KcqpNDWyEc1oAt8q+PllOw50VmpZthwMfcjwfSYQe9uFK6p+M/p4PEydETUiY+rLbDCwxRsJ8aVViFv3wjYN4g==" spinCount="100000" sheet="1" objects="1" scenarios="1" formatColumns="0" formatRows="0" autoFilter="0"/>
  <autoFilter ref="C108:K395"/>
  <mergeCells count="9">
    <mergeCell ref="E50:H50"/>
    <mergeCell ref="E99:H99"/>
    <mergeCell ref="E101:H101"/>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12"/>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162</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8208</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ROUND(J83,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ROUND((SUM(BE83:BE111)),  2)</f>
        <v>0</v>
      </c>
      <c r="G33" s="35"/>
      <c r="H33" s="35"/>
      <c r="I33" s="132">
        <v>0.21</v>
      </c>
      <c r="J33" s="131">
        <f>ROUND(((SUM(BE83:BE111))*I33),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ROUND((SUM(BF83:BF111)),  2)</f>
        <v>0</v>
      </c>
      <c r="G34" s="35"/>
      <c r="H34" s="35"/>
      <c r="I34" s="132">
        <v>0.15</v>
      </c>
      <c r="J34" s="131">
        <f>ROUND(((SUM(BF83:BF111))*I34),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ROUND((SUM(BG83:BG111)),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ROUND((SUM(BH83:BH111)),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ROUND((SUM(BI83:BI111)),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700_D.1.4.J - ZOKT</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J83</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8209</v>
      </c>
      <c r="E60" s="155"/>
      <c r="F60" s="155"/>
      <c r="G60" s="155"/>
      <c r="H60" s="155"/>
      <c r="I60" s="156"/>
      <c r="J60" s="157">
        <f>J84</f>
        <v>0</v>
      </c>
      <c r="K60" s="153"/>
      <c r="L60" s="158"/>
    </row>
    <row r="61" spans="1:47" s="9" customFormat="1" ht="24.95" customHeight="1">
      <c r="B61" s="152"/>
      <c r="C61" s="153"/>
      <c r="D61" s="154" t="s">
        <v>8210</v>
      </c>
      <c r="E61" s="155"/>
      <c r="F61" s="155"/>
      <c r="G61" s="155"/>
      <c r="H61" s="155"/>
      <c r="I61" s="156"/>
      <c r="J61" s="157">
        <f>J92</f>
        <v>0</v>
      </c>
      <c r="K61" s="153"/>
      <c r="L61" s="158"/>
    </row>
    <row r="62" spans="1:47" s="9" customFormat="1" ht="24.95" customHeight="1">
      <c r="B62" s="152"/>
      <c r="C62" s="153"/>
      <c r="D62" s="154" t="s">
        <v>8211</v>
      </c>
      <c r="E62" s="155"/>
      <c r="F62" s="155"/>
      <c r="G62" s="155"/>
      <c r="H62" s="155"/>
      <c r="I62" s="156"/>
      <c r="J62" s="157">
        <f>J100</f>
        <v>0</v>
      </c>
      <c r="K62" s="153"/>
      <c r="L62" s="158"/>
    </row>
    <row r="63" spans="1:47" s="9" customFormat="1" ht="24.95" customHeight="1">
      <c r="B63" s="152"/>
      <c r="C63" s="153"/>
      <c r="D63" s="154" t="s">
        <v>8212</v>
      </c>
      <c r="E63" s="155"/>
      <c r="F63" s="155"/>
      <c r="G63" s="155"/>
      <c r="H63" s="155"/>
      <c r="I63" s="156"/>
      <c r="J63" s="157">
        <f>J105</f>
        <v>0</v>
      </c>
      <c r="K63" s="153"/>
      <c r="L63" s="158"/>
    </row>
    <row r="64" spans="1:47" s="2" customFormat="1" ht="21.75" customHeight="1">
      <c r="A64" s="35"/>
      <c r="B64" s="36"/>
      <c r="C64" s="37"/>
      <c r="D64" s="37"/>
      <c r="E64" s="37"/>
      <c r="F64" s="37"/>
      <c r="G64" s="37"/>
      <c r="H64" s="37"/>
      <c r="I64" s="116"/>
      <c r="J64" s="37"/>
      <c r="K64" s="37"/>
      <c r="L64" s="117"/>
      <c r="S64" s="35"/>
      <c r="T64" s="35"/>
      <c r="U64" s="35"/>
      <c r="V64" s="35"/>
      <c r="W64" s="35"/>
      <c r="X64" s="35"/>
      <c r="Y64" s="35"/>
      <c r="Z64" s="35"/>
      <c r="AA64" s="35"/>
      <c r="AB64" s="35"/>
      <c r="AC64" s="35"/>
      <c r="AD64" s="35"/>
      <c r="AE64" s="35"/>
    </row>
    <row r="65" spans="1:31" s="2" customFormat="1" ht="6.95" customHeight="1">
      <c r="A65" s="35"/>
      <c r="B65" s="48"/>
      <c r="C65" s="49"/>
      <c r="D65" s="49"/>
      <c r="E65" s="49"/>
      <c r="F65" s="49"/>
      <c r="G65" s="49"/>
      <c r="H65" s="49"/>
      <c r="I65" s="143"/>
      <c r="J65" s="49"/>
      <c r="K65" s="49"/>
      <c r="L65" s="117"/>
      <c r="S65" s="35"/>
      <c r="T65" s="35"/>
      <c r="U65" s="35"/>
      <c r="V65" s="35"/>
      <c r="W65" s="35"/>
      <c r="X65" s="35"/>
      <c r="Y65" s="35"/>
      <c r="Z65" s="35"/>
      <c r="AA65" s="35"/>
      <c r="AB65" s="35"/>
      <c r="AC65" s="35"/>
      <c r="AD65" s="35"/>
      <c r="AE65" s="35"/>
    </row>
    <row r="69" spans="1:31" s="2" customFormat="1" ht="6.95" customHeight="1">
      <c r="A69" s="35"/>
      <c r="B69" s="50"/>
      <c r="C69" s="51"/>
      <c r="D69" s="51"/>
      <c r="E69" s="51"/>
      <c r="F69" s="51"/>
      <c r="G69" s="51"/>
      <c r="H69" s="51"/>
      <c r="I69" s="146"/>
      <c r="J69" s="51"/>
      <c r="K69" s="51"/>
      <c r="L69" s="117"/>
      <c r="S69" s="35"/>
      <c r="T69" s="35"/>
      <c r="U69" s="35"/>
      <c r="V69" s="35"/>
      <c r="W69" s="35"/>
      <c r="X69" s="35"/>
      <c r="Y69" s="35"/>
      <c r="Z69" s="35"/>
      <c r="AA69" s="35"/>
      <c r="AB69" s="35"/>
      <c r="AC69" s="35"/>
      <c r="AD69" s="35"/>
      <c r="AE69" s="35"/>
    </row>
    <row r="70" spans="1:31" s="2" customFormat="1" ht="24.95" customHeight="1">
      <c r="A70" s="35"/>
      <c r="B70" s="36"/>
      <c r="C70" s="24" t="s">
        <v>191</v>
      </c>
      <c r="D70" s="37"/>
      <c r="E70" s="37"/>
      <c r="F70" s="37"/>
      <c r="G70" s="37"/>
      <c r="H70" s="37"/>
      <c r="I70" s="116"/>
      <c r="J70" s="37"/>
      <c r="K70" s="37"/>
      <c r="L70" s="117"/>
      <c r="S70" s="35"/>
      <c r="T70" s="35"/>
      <c r="U70" s="35"/>
      <c r="V70" s="35"/>
      <c r="W70" s="35"/>
      <c r="X70" s="35"/>
      <c r="Y70" s="35"/>
      <c r="Z70" s="35"/>
      <c r="AA70" s="35"/>
      <c r="AB70" s="35"/>
      <c r="AC70" s="35"/>
      <c r="AD70" s="35"/>
      <c r="AE70" s="35"/>
    </row>
    <row r="71" spans="1:31" s="2" customFormat="1" ht="6.95" customHeight="1">
      <c r="A71" s="35"/>
      <c r="B71" s="36"/>
      <c r="C71" s="37"/>
      <c r="D71" s="37"/>
      <c r="E71" s="37"/>
      <c r="F71" s="37"/>
      <c r="G71" s="37"/>
      <c r="H71" s="37"/>
      <c r="I71" s="116"/>
      <c r="J71" s="37"/>
      <c r="K71" s="37"/>
      <c r="L71" s="117"/>
      <c r="S71" s="35"/>
      <c r="T71" s="35"/>
      <c r="U71" s="35"/>
      <c r="V71" s="35"/>
      <c r="W71" s="35"/>
      <c r="X71" s="35"/>
      <c r="Y71" s="35"/>
      <c r="Z71" s="35"/>
      <c r="AA71" s="35"/>
      <c r="AB71" s="35"/>
      <c r="AC71" s="35"/>
      <c r="AD71" s="35"/>
      <c r="AE71" s="35"/>
    </row>
    <row r="72" spans="1:31" s="2" customFormat="1" ht="12" customHeight="1">
      <c r="A72" s="35"/>
      <c r="B72" s="36"/>
      <c r="C72" s="30" t="s">
        <v>16</v>
      </c>
      <c r="D72" s="37"/>
      <c r="E72" s="37"/>
      <c r="F72" s="37"/>
      <c r="G72" s="37"/>
      <c r="H72" s="37"/>
      <c r="I72" s="116"/>
      <c r="J72" s="37"/>
      <c r="K72" s="37"/>
      <c r="L72" s="117"/>
      <c r="S72" s="35"/>
      <c r="T72" s="35"/>
      <c r="U72" s="35"/>
      <c r="V72" s="35"/>
      <c r="W72" s="35"/>
      <c r="X72" s="35"/>
      <c r="Y72" s="35"/>
      <c r="Z72" s="35"/>
      <c r="AA72" s="35"/>
      <c r="AB72" s="35"/>
      <c r="AC72" s="35"/>
      <c r="AD72" s="35"/>
      <c r="AE72" s="35"/>
    </row>
    <row r="73" spans="1:31" s="2" customFormat="1" ht="16.5" customHeight="1">
      <c r="A73" s="35"/>
      <c r="B73" s="36"/>
      <c r="C73" s="37"/>
      <c r="D73" s="37"/>
      <c r="E73" s="396" t="str">
        <f>E7</f>
        <v>Základní škola U Elektry</v>
      </c>
      <c r="F73" s="397"/>
      <c r="G73" s="397"/>
      <c r="H73" s="397"/>
      <c r="I73" s="116"/>
      <c r="J73" s="37"/>
      <c r="K73" s="37"/>
      <c r="L73" s="117"/>
      <c r="S73" s="35"/>
      <c r="T73" s="35"/>
      <c r="U73" s="35"/>
      <c r="V73" s="35"/>
      <c r="W73" s="35"/>
      <c r="X73" s="35"/>
      <c r="Y73" s="35"/>
      <c r="Z73" s="35"/>
      <c r="AA73" s="35"/>
      <c r="AB73" s="35"/>
      <c r="AC73" s="35"/>
      <c r="AD73" s="35"/>
      <c r="AE73" s="35"/>
    </row>
    <row r="74" spans="1:31" s="2" customFormat="1" ht="12" customHeight="1">
      <c r="A74" s="35"/>
      <c r="B74" s="36"/>
      <c r="C74" s="30" t="s">
        <v>182</v>
      </c>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16.5" customHeight="1">
      <c r="A75" s="35"/>
      <c r="B75" s="36"/>
      <c r="C75" s="37"/>
      <c r="D75" s="37"/>
      <c r="E75" s="369" t="str">
        <f>E9</f>
        <v>SO 700_D.1.4.J - ZOKT</v>
      </c>
      <c r="F75" s="398"/>
      <c r="G75" s="398"/>
      <c r="H75" s="398"/>
      <c r="I75" s="116"/>
      <c r="J75" s="37"/>
      <c r="K75" s="37"/>
      <c r="L75" s="117"/>
      <c r="S75" s="35"/>
      <c r="T75" s="35"/>
      <c r="U75" s="35"/>
      <c r="V75" s="35"/>
      <c r="W75" s="35"/>
      <c r="X75" s="35"/>
      <c r="Y75" s="35"/>
      <c r="Z75" s="35"/>
      <c r="AA75" s="35"/>
      <c r="AB75" s="35"/>
      <c r="AC75" s="35"/>
      <c r="AD75" s="35"/>
      <c r="AE75" s="35"/>
    </row>
    <row r="76" spans="1:31" s="2" customFormat="1" ht="6.95" customHeight="1">
      <c r="A76" s="35"/>
      <c r="B76" s="36"/>
      <c r="C76" s="37"/>
      <c r="D76" s="37"/>
      <c r="E76" s="37"/>
      <c r="F76" s="37"/>
      <c r="G76" s="37"/>
      <c r="H76" s="37"/>
      <c r="I76" s="116"/>
      <c r="J76" s="37"/>
      <c r="K76" s="37"/>
      <c r="L76" s="117"/>
      <c r="S76" s="35"/>
      <c r="T76" s="35"/>
      <c r="U76" s="35"/>
      <c r="V76" s="35"/>
      <c r="W76" s="35"/>
      <c r="X76" s="35"/>
      <c r="Y76" s="35"/>
      <c r="Z76" s="35"/>
      <c r="AA76" s="35"/>
      <c r="AB76" s="35"/>
      <c r="AC76" s="35"/>
      <c r="AD76" s="35"/>
      <c r="AE76" s="35"/>
    </row>
    <row r="77" spans="1:31" s="2" customFormat="1" ht="12" customHeight="1">
      <c r="A77" s="35"/>
      <c r="B77" s="36"/>
      <c r="C77" s="30" t="s">
        <v>21</v>
      </c>
      <c r="D77" s="37"/>
      <c r="E77" s="37"/>
      <c r="F77" s="28" t="str">
        <f>F12</f>
        <v>Praha 9, k.ú. Vysočany</v>
      </c>
      <c r="G77" s="37"/>
      <c r="H77" s="37"/>
      <c r="I77" s="118" t="s">
        <v>23</v>
      </c>
      <c r="J77" s="60" t="str">
        <f>IF(J12="","",J12)</f>
        <v>10. 2. 2020</v>
      </c>
      <c r="K77" s="37"/>
      <c r="L77" s="117"/>
      <c r="S77" s="35"/>
      <c r="T77" s="35"/>
      <c r="U77" s="35"/>
      <c r="V77" s="35"/>
      <c r="W77" s="35"/>
      <c r="X77" s="35"/>
      <c r="Y77" s="35"/>
      <c r="Z77" s="35"/>
      <c r="AA77" s="35"/>
      <c r="AB77" s="35"/>
      <c r="AC77" s="35"/>
      <c r="AD77" s="35"/>
      <c r="AE77" s="35"/>
    </row>
    <row r="78" spans="1:31" s="2" customFormat="1" ht="6.95" customHeight="1">
      <c r="A78" s="35"/>
      <c r="B78" s="36"/>
      <c r="C78" s="37"/>
      <c r="D78" s="37"/>
      <c r="E78" s="37"/>
      <c r="F78" s="37"/>
      <c r="G78" s="37"/>
      <c r="H78" s="37"/>
      <c r="I78" s="116"/>
      <c r="J78" s="37"/>
      <c r="K78" s="37"/>
      <c r="L78" s="117"/>
      <c r="S78" s="35"/>
      <c r="T78" s="35"/>
      <c r="U78" s="35"/>
      <c r="V78" s="35"/>
      <c r="W78" s="35"/>
      <c r="X78" s="35"/>
      <c r="Y78" s="35"/>
      <c r="Z78" s="35"/>
      <c r="AA78" s="35"/>
      <c r="AB78" s="35"/>
      <c r="AC78" s="35"/>
      <c r="AD78" s="35"/>
      <c r="AE78" s="35"/>
    </row>
    <row r="79" spans="1:31" s="2" customFormat="1" ht="25.7" customHeight="1">
      <c r="A79" s="35"/>
      <c r="B79" s="36"/>
      <c r="C79" s="30" t="s">
        <v>25</v>
      </c>
      <c r="D79" s="37"/>
      <c r="E79" s="37"/>
      <c r="F79" s="28" t="str">
        <f>E15</f>
        <v>Městská část Praha 9</v>
      </c>
      <c r="G79" s="37"/>
      <c r="H79" s="37"/>
      <c r="I79" s="118" t="s">
        <v>31</v>
      </c>
      <c r="J79" s="33" t="str">
        <f>E21</f>
        <v>BOMART spol. s r.o.</v>
      </c>
      <c r="K79" s="37"/>
      <c r="L79" s="117"/>
      <c r="S79" s="35"/>
      <c r="T79" s="35"/>
      <c r="U79" s="35"/>
      <c r="V79" s="35"/>
      <c r="W79" s="35"/>
      <c r="X79" s="35"/>
      <c r="Y79" s="35"/>
      <c r="Z79" s="35"/>
      <c r="AA79" s="35"/>
      <c r="AB79" s="35"/>
      <c r="AC79" s="35"/>
      <c r="AD79" s="35"/>
      <c r="AE79" s="35"/>
    </row>
    <row r="80" spans="1:31" s="2" customFormat="1" ht="15.2" customHeight="1">
      <c r="A80" s="35"/>
      <c r="B80" s="36"/>
      <c r="C80" s="30" t="s">
        <v>29</v>
      </c>
      <c r="D80" s="37"/>
      <c r="E80" s="37"/>
      <c r="F80" s="28" t="str">
        <f>IF(E18="","",E18)</f>
        <v>Vyplň údaj</v>
      </c>
      <c r="G80" s="37"/>
      <c r="H80" s="37"/>
      <c r="I80" s="118" t="s">
        <v>34</v>
      </c>
      <c r="J80" s="33" t="str">
        <f>E24</f>
        <v xml:space="preserve"> </v>
      </c>
      <c r="K80" s="37"/>
      <c r="L80" s="117"/>
      <c r="S80" s="35"/>
      <c r="T80" s="35"/>
      <c r="U80" s="35"/>
      <c r="V80" s="35"/>
      <c r="W80" s="35"/>
      <c r="X80" s="35"/>
      <c r="Y80" s="35"/>
      <c r="Z80" s="35"/>
      <c r="AA80" s="35"/>
      <c r="AB80" s="35"/>
      <c r="AC80" s="35"/>
      <c r="AD80" s="35"/>
      <c r="AE80" s="35"/>
    </row>
    <row r="81" spans="1:65" s="2" customFormat="1" ht="10.35" customHeight="1">
      <c r="A81" s="35"/>
      <c r="B81" s="36"/>
      <c r="C81" s="37"/>
      <c r="D81" s="37"/>
      <c r="E81" s="37"/>
      <c r="F81" s="37"/>
      <c r="G81" s="37"/>
      <c r="H81" s="37"/>
      <c r="I81" s="116"/>
      <c r="J81" s="37"/>
      <c r="K81" s="37"/>
      <c r="L81" s="117"/>
      <c r="S81" s="35"/>
      <c r="T81" s="35"/>
      <c r="U81" s="35"/>
      <c r="V81" s="35"/>
      <c r="W81" s="35"/>
      <c r="X81" s="35"/>
      <c r="Y81" s="35"/>
      <c r="Z81" s="35"/>
      <c r="AA81" s="35"/>
      <c r="AB81" s="35"/>
      <c r="AC81" s="35"/>
      <c r="AD81" s="35"/>
      <c r="AE81" s="35"/>
    </row>
    <row r="82" spans="1:65" s="11" customFormat="1" ht="29.25" customHeight="1">
      <c r="A82" s="165"/>
      <c r="B82" s="166"/>
      <c r="C82" s="167" t="s">
        <v>192</v>
      </c>
      <c r="D82" s="168" t="s">
        <v>57</v>
      </c>
      <c r="E82" s="168" t="s">
        <v>53</v>
      </c>
      <c r="F82" s="168" t="s">
        <v>54</v>
      </c>
      <c r="G82" s="168" t="s">
        <v>193</v>
      </c>
      <c r="H82" s="168" t="s">
        <v>194</v>
      </c>
      <c r="I82" s="169" t="s">
        <v>195</v>
      </c>
      <c r="J82" s="168" t="s">
        <v>186</v>
      </c>
      <c r="K82" s="170" t="s">
        <v>196</v>
      </c>
      <c r="L82" s="171"/>
      <c r="M82" s="69" t="s">
        <v>19</v>
      </c>
      <c r="N82" s="70" t="s">
        <v>42</v>
      </c>
      <c r="O82" s="70" t="s">
        <v>197</v>
      </c>
      <c r="P82" s="70" t="s">
        <v>198</v>
      </c>
      <c r="Q82" s="70" t="s">
        <v>199</v>
      </c>
      <c r="R82" s="70" t="s">
        <v>200</v>
      </c>
      <c r="S82" s="70" t="s">
        <v>201</v>
      </c>
      <c r="T82" s="71" t="s">
        <v>202</v>
      </c>
      <c r="U82" s="165"/>
      <c r="V82" s="165"/>
      <c r="W82" s="165"/>
      <c r="X82" s="165"/>
      <c r="Y82" s="165"/>
      <c r="Z82" s="165"/>
      <c r="AA82" s="165"/>
      <c r="AB82" s="165"/>
      <c r="AC82" s="165"/>
      <c r="AD82" s="165"/>
      <c r="AE82" s="165"/>
    </row>
    <row r="83" spans="1:65" s="2" customFormat="1" ht="22.9" customHeight="1">
      <c r="A83" s="35"/>
      <c r="B83" s="36"/>
      <c r="C83" s="76" t="s">
        <v>203</v>
      </c>
      <c r="D83" s="37"/>
      <c r="E83" s="37"/>
      <c r="F83" s="37"/>
      <c r="G83" s="37"/>
      <c r="H83" s="37"/>
      <c r="I83" s="116"/>
      <c r="J83" s="172">
        <f>BK83</f>
        <v>0</v>
      </c>
      <c r="K83" s="37"/>
      <c r="L83" s="40"/>
      <c r="M83" s="72"/>
      <c r="N83" s="173"/>
      <c r="O83" s="73"/>
      <c r="P83" s="174">
        <f>P84+P92+P100+P105</f>
        <v>0</v>
      </c>
      <c r="Q83" s="73"/>
      <c r="R83" s="174">
        <f>R84+R92+R100+R105</f>
        <v>0</v>
      </c>
      <c r="S83" s="73"/>
      <c r="T83" s="175">
        <f>T84+T92+T100+T105</f>
        <v>0</v>
      </c>
      <c r="U83" s="35"/>
      <c r="V83" s="35"/>
      <c r="W83" s="35"/>
      <c r="X83" s="35"/>
      <c r="Y83" s="35"/>
      <c r="Z83" s="35"/>
      <c r="AA83" s="35"/>
      <c r="AB83" s="35"/>
      <c r="AC83" s="35"/>
      <c r="AD83" s="35"/>
      <c r="AE83" s="35"/>
      <c r="AT83" s="18" t="s">
        <v>71</v>
      </c>
      <c r="AU83" s="18" t="s">
        <v>187</v>
      </c>
      <c r="BK83" s="176">
        <f>BK84+BK92+BK100+BK105</f>
        <v>0</v>
      </c>
    </row>
    <row r="84" spans="1:65" s="12" customFormat="1" ht="25.9" customHeight="1">
      <c r="B84" s="177"/>
      <c r="C84" s="178"/>
      <c r="D84" s="179" t="s">
        <v>71</v>
      </c>
      <c r="E84" s="180" t="s">
        <v>846</v>
      </c>
      <c r="F84" s="180" t="s">
        <v>8213</v>
      </c>
      <c r="G84" s="178"/>
      <c r="H84" s="178"/>
      <c r="I84" s="181"/>
      <c r="J84" s="182">
        <f>BK84</f>
        <v>0</v>
      </c>
      <c r="K84" s="178"/>
      <c r="L84" s="183"/>
      <c r="M84" s="184"/>
      <c r="N84" s="185"/>
      <c r="O84" s="185"/>
      <c r="P84" s="186">
        <f>SUM(P85:P91)</f>
        <v>0</v>
      </c>
      <c r="Q84" s="185"/>
      <c r="R84" s="186">
        <f>SUM(R85:R91)</f>
        <v>0</v>
      </c>
      <c r="S84" s="185"/>
      <c r="T84" s="187">
        <f>SUM(T85:T91)</f>
        <v>0</v>
      </c>
      <c r="AR84" s="188" t="s">
        <v>80</v>
      </c>
      <c r="AT84" s="189" t="s">
        <v>71</v>
      </c>
      <c r="AU84" s="189" t="s">
        <v>72</v>
      </c>
      <c r="AY84" s="188" t="s">
        <v>206</v>
      </c>
      <c r="BK84" s="190">
        <f>SUM(BK85:BK91)</f>
        <v>0</v>
      </c>
    </row>
    <row r="85" spans="1:65" s="2" customFormat="1" ht="21.75" customHeight="1">
      <c r="A85" s="35"/>
      <c r="B85" s="36"/>
      <c r="C85" s="193" t="s">
        <v>72</v>
      </c>
      <c r="D85" s="193" t="s">
        <v>208</v>
      </c>
      <c r="E85" s="194" t="s">
        <v>8214</v>
      </c>
      <c r="F85" s="195" t="s">
        <v>8215</v>
      </c>
      <c r="G85" s="196" t="s">
        <v>862</v>
      </c>
      <c r="H85" s="197">
        <v>2</v>
      </c>
      <c r="I85" s="198"/>
      <c r="J85" s="199">
        <f>ROUND(I85*H85,2)</f>
        <v>0</v>
      </c>
      <c r="K85" s="195" t="s">
        <v>19</v>
      </c>
      <c r="L85" s="40"/>
      <c r="M85" s="200" t="s">
        <v>19</v>
      </c>
      <c r="N85" s="201" t="s">
        <v>43</v>
      </c>
      <c r="O85" s="65"/>
      <c r="P85" s="202">
        <f>O85*H85</f>
        <v>0</v>
      </c>
      <c r="Q85" s="202">
        <v>0</v>
      </c>
      <c r="R85" s="202">
        <f>Q85*H85</f>
        <v>0</v>
      </c>
      <c r="S85" s="202">
        <v>0</v>
      </c>
      <c r="T85" s="203">
        <f>S85*H85</f>
        <v>0</v>
      </c>
      <c r="U85" s="35"/>
      <c r="V85" s="35"/>
      <c r="W85" s="35"/>
      <c r="X85" s="35"/>
      <c r="Y85" s="35"/>
      <c r="Z85" s="35"/>
      <c r="AA85" s="35"/>
      <c r="AB85" s="35"/>
      <c r="AC85" s="35"/>
      <c r="AD85" s="35"/>
      <c r="AE85" s="35"/>
      <c r="AR85" s="204" t="s">
        <v>212</v>
      </c>
      <c r="AT85" s="204" t="s">
        <v>208</v>
      </c>
      <c r="AU85" s="204" t="s">
        <v>80</v>
      </c>
      <c r="AY85" s="18" t="s">
        <v>206</v>
      </c>
      <c r="BE85" s="205">
        <f>IF(N85="základní",J85,0)</f>
        <v>0</v>
      </c>
      <c r="BF85" s="205">
        <f>IF(N85="snížená",J85,0)</f>
        <v>0</v>
      </c>
      <c r="BG85" s="205">
        <f>IF(N85="zákl. přenesená",J85,0)</f>
        <v>0</v>
      </c>
      <c r="BH85" s="205">
        <f>IF(N85="sníž. přenesená",J85,0)</f>
        <v>0</v>
      </c>
      <c r="BI85" s="205">
        <f>IF(N85="nulová",J85,0)</f>
        <v>0</v>
      </c>
      <c r="BJ85" s="18" t="s">
        <v>80</v>
      </c>
      <c r="BK85" s="205">
        <f>ROUND(I85*H85,2)</f>
        <v>0</v>
      </c>
      <c r="BL85" s="18" t="s">
        <v>212</v>
      </c>
      <c r="BM85" s="204" t="s">
        <v>82</v>
      </c>
    </row>
    <row r="86" spans="1:65" s="2" customFormat="1" ht="19.5">
      <c r="A86" s="35"/>
      <c r="B86" s="36"/>
      <c r="C86" s="37"/>
      <c r="D86" s="208" t="s">
        <v>1104</v>
      </c>
      <c r="E86" s="37"/>
      <c r="F86" s="221" t="s">
        <v>8216</v>
      </c>
      <c r="G86" s="37"/>
      <c r="H86" s="37"/>
      <c r="I86" s="116"/>
      <c r="J86" s="37"/>
      <c r="K86" s="37"/>
      <c r="L86" s="40"/>
      <c r="M86" s="222"/>
      <c r="N86" s="223"/>
      <c r="O86" s="65"/>
      <c r="P86" s="65"/>
      <c r="Q86" s="65"/>
      <c r="R86" s="65"/>
      <c r="S86" s="65"/>
      <c r="T86" s="66"/>
      <c r="U86" s="35"/>
      <c r="V86" s="35"/>
      <c r="W86" s="35"/>
      <c r="X86" s="35"/>
      <c r="Y86" s="35"/>
      <c r="Z86" s="35"/>
      <c r="AA86" s="35"/>
      <c r="AB86" s="35"/>
      <c r="AC86" s="35"/>
      <c r="AD86" s="35"/>
      <c r="AE86" s="35"/>
      <c r="AT86" s="18" t="s">
        <v>1104</v>
      </c>
      <c r="AU86" s="18" t="s">
        <v>80</v>
      </c>
    </row>
    <row r="87" spans="1:65" s="2" customFormat="1" ht="21.75" customHeight="1">
      <c r="A87" s="35"/>
      <c r="B87" s="36"/>
      <c r="C87" s="193" t="s">
        <v>72</v>
      </c>
      <c r="D87" s="193" t="s">
        <v>208</v>
      </c>
      <c r="E87" s="194" t="s">
        <v>8217</v>
      </c>
      <c r="F87" s="195" t="s">
        <v>8218</v>
      </c>
      <c r="G87" s="196" t="s">
        <v>862</v>
      </c>
      <c r="H87" s="197">
        <v>2</v>
      </c>
      <c r="I87" s="198"/>
      <c r="J87" s="199">
        <f>ROUND(I87*H87,2)</f>
        <v>0</v>
      </c>
      <c r="K87" s="195" t="s">
        <v>19</v>
      </c>
      <c r="L87" s="40"/>
      <c r="M87" s="200" t="s">
        <v>19</v>
      </c>
      <c r="N87" s="201" t="s">
        <v>43</v>
      </c>
      <c r="O87" s="65"/>
      <c r="P87" s="202">
        <f>O87*H87</f>
        <v>0</v>
      </c>
      <c r="Q87" s="202">
        <v>0</v>
      </c>
      <c r="R87" s="202">
        <f>Q87*H87</f>
        <v>0</v>
      </c>
      <c r="S87" s="202">
        <v>0</v>
      </c>
      <c r="T87" s="203">
        <f>S87*H87</f>
        <v>0</v>
      </c>
      <c r="U87" s="35"/>
      <c r="V87" s="35"/>
      <c r="W87" s="35"/>
      <c r="X87" s="35"/>
      <c r="Y87" s="35"/>
      <c r="Z87" s="35"/>
      <c r="AA87" s="35"/>
      <c r="AB87" s="35"/>
      <c r="AC87" s="35"/>
      <c r="AD87" s="35"/>
      <c r="AE87" s="35"/>
      <c r="AR87" s="204" t="s">
        <v>212</v>
      </c>
      <c r="AT87" s="204" t="s">
        <v>208</v>
      </c>
      <c r="AU87" s="204" t="s">
        <v>80</v>
      </c>
      <c r="AY87" s="18" t="s">
        <v>206</v>
      </c>
      <c r="BE87" s="205">
        <f>IF(N87="základní",J87,0)</f>
        <v>0</v>
      </c>
      <c r="BF87" s="205">
        <f>IF(N87="snížená",J87,0)</f>
        <v>0</v>
      </c>
      <c r="BG87" s="205">
        <f>IF(N87="zákl. přenesená",J87,0)</f>
        <v>0</v>
      </c>
      <c r="BH87" s="205">
        <f>IF(N87="sníž. přenesená",J87,0)</f>
        <v>0</v>
      </c>
      <c r="BI87" s="205">
        <f>IF(N87="nulová",J87,0)</f>
        <v>0</v>
      </c>
      <c r="BJ87" s="18" t="s">
        <v>80</v>
      </c>
      <c r="BK87" s="205">
        <f>ROUND(I87*H87,2)</f>
        <v>0</v>
      </c>
      <c r="BL87" s="18" t="s">
        <v>212</v>
      </c>
      <c r="BM87" s="204" t="s">
        <v>212</v>
      </c>
    </row>
    <row r="88" spans="1:65" s="2" customFormat="1" ht="19.5">
      <c r="A88" s="35"/>
      <c r="B88" s="36"/>
      <c r="C88" s="37"/>
      <c r="D88" s="208" t="s">
        <v>1104</v>
      </c>
      <c r="E88" s="37"/>
      <c r="F88" s="221" t="s">
        <v>8219</v>
      </c>
      <c r="G88" s="37"/>
      <c r="H88" s="37"/>
      <c r="I88" s="116"/>
      <c r="J88" s="37"/>
      <c r="K88" s="37"/>
      <c r="L88" s="40"/>
      <c r="M88" s="222"/>
      <c r="N88" s="223"/>
      <c r="O88" s="65"/>
      <c r="P88" s="65"/>
      <c r="Q88" s="65"/>
      <c r="R88" s="65"/>
      <c r="S88" s="65"/>
      <c r="T88" s="66"/>
      <c r="U88" s="35"/>
      <c r="V88" s="35"/>
      <c r="W88" s="35"/>
      <c r="X88" s="35"/>
      <c r="Y88" s="35"/>
      <c r="Z88" s="35"/>
      <c r="AA88" s="35"/>
      <c r="AB88" s="35"/>
      <c r="AC88" s="35"/>
      <c r="AD88" s="35"/>
      <c r="AE88" s="35"/>
      <c r="AT88" s="18" t="s">
        <v>1104</v>
      </c>
      <c r="AU88" s="18" t="s">
        <v>80</v>
      </c>
    </row>
    <row r="89" spans="1:65" s="2" customFormat="1" ht="33" customHeight="1">
      <c r="A89" s="35"/>
      <c r="B89" s="36"/>
      <c r="C89" s="193" t="s">
        <v>72</v>
      </c>
      <c r="D89" s="193" t="s">
        <v>208</v>
      </c>
      <c r="E89" s="194" t="s">
        <v>8220</v>
      </c>
      <c r="F89" s="195" t="s">
        <v>8221</v>
      </c>
      <c r="G89" s="196" t="s">
        <v>862</v>
      </c>
      <c r="H89" s="197">
        <v>2</v>
      </c>
      <c r="I89" s="198"/>
      <c r="J89" s="199">
        <f>ROUND(I89*H89,2)</f>
        <v>0</v>
      </c>
      <c r="K89" s="195" t="s">
        <v>19</v>
      </c>
      <c r="L89" s="40"/>
      <c r="M89" s="200" t="s">
        <v>19</v>
      </c>
      <c r="N89" s="201" t="s">
        <v>43</v>
      </c>
      <c r="O89" s="65"/>
      <c r="P89" s="202">
        <f>O89*H89</f>
        <v>0</v>
      </c>
      <c r="Q89" s="202">
        <v>0</v>
      </c>
      <c r="R89" s="202">
        <f>Q89*H89</f>
        <v>0</v>
      </c>
      <c r="S89" s="202">
        <v>0</v>
      </c>
      <c r="T89" s="203">
        <f>S89*H89</f>
        <v>0</v>
      </c>
      <c r="U89" s="35"/>
      <c r="V89" s="35"/>
      <c r="W89" s="35"/>
      <c r="X89" s="35"/>
      <c r="Y89" s="35"/>
      <c r="Z89" s="35"/>
      <c r="AA89" s="35"/>
      <c r="AB89" s="35"/>
      <c r="AC89" s="35"/>
      <c r="AD89" s="35"/>
      <c r="AE89" s="35"/>
      <c r="AR89" s="204" t="s">
        <v>212</v>
      </c>
      <c r="AT89" s="204" t="s">
        <v>208</v>
      </c>
      <c r="AU89" s="204" t="s">
        <v>80</v>
      </c>
      <c r="AY89" s="18" t="s">
        <v>206</v>
      </c>
      <c r="BE89" s="205">
        <f>IF(N89="základní",J89,0)</f>
        <v>0</v>
      </c>
      <c r="BF89" s="205">
        <f>IF(N89="snížená",J89,0)</f>
        <v>0</v>
      </c>
      <c r="BG89" s="205">
        <f>IF(N89="zákl. přenesená",J89,0)</f>
        <v>0</v>
      </c>
      <c r="BH89" s="205">
        <f>IF(N89="sníž. přenesená",J89,0)</f>
        <v>0</v>
      </c>
      <c r="BI89" s="205">
        <f>IF(N89="nulová",J89,0)</f>
        <v>0</v>
      </c>
      <c r="BJ89" s="18" t="s">
        <v>80</v>
      </c>
      <c r="BK89" s="205">
        <f>ROUND(I89*H89,2)</f>
        <v>0</v>
      </c>
      <c r="BL89" s="18" t="s">
        <v>212</v>
      </c>
      <c r="BM89" s="204" t="s">
        <v>231</v>
      </c>
    </row>
    <row r="90" spans="1:65" s="2" customFormat="1" ht="19.5">
      <c r="A90" s="35"/>
      <c r="B90" s="36"/>
      <c r="C90" s="37"/>
      <c r="D90" s="208" t="s">
        <v>1104</v>
      </c>
      <c r="E90" s="37"/>
      <c r="F90" s="221" t="s">
        <v>8222</v>
      </c>
      <c r="G90" s="37"/>
      <c r="H90" s="37"/>
      <c r="I90" s="116"/>
      <c r="J90" s="37"/>
      <c r="K90" s="37"/>
      <c r="L90" s="40"/>
      <c r="M90" s="222"/>
      <c r="N90" s="223"/>
      <c r="O90" s="65"/>
      <c r="P90" s="65"/>
      <c r="Q90" s="65"/>
      <c r="R90" s="65"/>
      <c r="S90" s="65"/>
      <c r="T90" s="66"/>
      <c r="U90" s="35"/>
      <c r="V90" s="35"/>
      <c r="W90" s="35"/>
      <c r="X90" s="35"/>
      <c r="Y90" s="35"/>
      <c r="Z90" s="35"/>
      <c r="AA90" s="35"/>
      <c r="AB90" s="35"/>
      <c r="AC90" s="35"/>
      <c r="AD90" s="35"/>
      <c r="AE90" s="35"/>
      <c r="AT90" s="18" t="s">
        <v>1104</v>
      </c>
      <c r="AU90" s="18" t="s">
        <v>80</v>
      </c>
    </row>
    <row r="91" spans="1:65" s="2" customFormat="1" ht="16.5" customHeight="1">
      <c r="A91" s="35"/>
      <c r="B91" s="36"/>
      <c r="C91" s="193" t="s">
        <v>72</v>
      </c>
      <c r="D91" s="193" t="s">
        <v>208</v>
      </c>
      <c r="E91" s="194" t="s">
        <v>8223</v>
      </c>
      <c r="F91" s="195" t="s">
        <v>8224</v>
      </c>
      <c r="G91" s="196" t="s">
        <v>862</v>
      </c>
      <c r="H91" s="197">
        <v>2</v>
      </c>
      <c r="I91" s="198"/>
      <c r="J91" s="199">
        <f>ROUND(I91*H91,2)</f>
        <v>0</v>
      </c>
      <c r="K91" s="195" t="s">
        <v>19</v>
      </c>
      <c r="L91" s="40"/>
      <c r="M91" s="200" t="s">
        <v>19</v>
      </c>
      <c r="N91" s="201" t="s">
        <v>43</v>
      </c>
      <c r="O91" s="65"/>
      <c r="P91" s="202">
        <f>O91*H91</f>
        <v>0</v>
      </c>
      <c r="Q91" s="202">
        <v>0</v>
      </c>
      <c r="R91" s="202">
        <f>Q91*H91</f>
        <v>0</v>
      </c>
      <c r="S91" s="202">
        <v>0</v>
      </c>
      <c r="T91" s="203">
        <f>S91*H91</f>
        <v>0</v>
      </c>
      <c r="U91" s="35"/>
      <c r="V91" s="35"/>
      <c r="W91" s="35"/>
      <c r="X91" s="35"/>
      <c r="Y91" s="35"/>
      <c r="Z91" s="35"/>
      <c r="AA91" s="35"/>
      <c r="AB91" s="35"/>
      <c r="AC91" s="35"/>
      <c r="AD91" s="35"/>
      <c r="AE91" s="35"/>
      <c r="AR91" s="204" t="s">
        <v>212</v>
      </c>
      <c r="AT91" s="204" t="s">
        <v>208</v>
      </c>
      <c r="AU91" s="204" t="s">
        <v>80</v>
      </c>
      <c r="AY91" s="18" t="s">
        <v>206</v>
      </c>
      <c r="BE91" s="205">
        <f>IF(N91="základní",J91,0)</f>
        <v>0</v>
      </c>
      <c r="BF91" s="205">
        <f>IF(N91="snížená",J91,0)</f>
        <v>0</v>
      </c>
      <c r="BG91" s="205">
        <f>IF(N91="zákl. přenesená",J91,0)</f>
        <v>0</v>
      </c>
      <c r="BH91" s="205">
        <f>IF(N91="sníž. přenesená",J91,0)</f>
        <v>0</v>
      </c>
      <c r="BI91" s="205">
        <f>IF(N91="nulová",J91,0)</f>
        <v>0</v>
      </c>
      <c r="BJ91" s="18" t="s">
        <v>80</v>
      </c>
      <c r="BK91" s="205">
        <f>ROUND(I91*H91,2)</f>
        <v>0</v>
      </c>
      <c r="BL91" s="18" t="s">
        <v>212</v>
      </c>
      <c r="BM91" s="204" t="s">
        <v>239</v>
      </c>
    </row>
    <row r="92" spans="1:65" s="12" customFormat="1" ht="25.9" customHeight="1">
      <c r="B92" s="177"/>
      <c r="C92" s="178"/>
      <c r="D92" s="179" t="s">
        <v>71</v>
      </c>
      <c r="E92" s="180" t="s">
        <v>848</v>
      </c>
      <c r="F92" s="180" t="s">
        <v>8225</v>
      </c>
      <c r="G92" s="178"/>
      <c r="H92" s="178"/>
      <c r="I92" s="181"/>
      <c r="J92" s="182">
        <f>BK92</f>
        <v>0</v>
      </c>
      <c r="K92" s="178"/>
      <c r="L92" s="183"/>
      <c r="M92" s="184"/>
      <c r="N92" s="185"/>
      <c r="O92" s="185"/>
      <c r="P92" s="186">
        <f>SUM(P93:P99)</f>
        <v>0</v>
      </c>
      <c r="Q92" s="185"/>
      <c r="R92" s="186">
        <f>SUM(R93:R99)</f>
        <v>0</v>
      </c>
      <c r="S92" s="185"/>
      <c r="T92" s="187">
        <f>SUM(T93:T99)</f>
        <v>0</v>
      </c>
      <c r="AR92" s="188" t="s">
        <v>80</v>
      </c>
      <c r="AT92" s="189" t="s">
        <v>71</v>
      </c>
      <c r="AU92" s="189" t="s">
        <v>72</v>
      </c>
      <c r="AY92" s="188" t="s">
        <v>206</v>
      </c>
      <c r="BK92" s="190">
        <f>SUM(BK93:BK99)</f>
        <v>0</v>
      </c>
    </row>
    <row r="93" spans="1:65" s="2" customFormat="1" ht="55.5" customHeight="1">
      <c r="A93" s="35"/>
      <c r="B93" s="36"/>
      <c r="C93" s="193" t="s">
        <v>72</v>
      </c>
      <c r="D93" s="193" t="s">
        <v>208</v>
      </c>
      <c r="E93" s="194" t="s">
        <v>8226</v>
      </c>
      <c r="F93" s="195" t="s">
        <v>8227</v>
      </c>
      <c r="G93" s="196" t="s">
        <v>862</v>
      </c>
      <c r="H93" s="197">
        <v>2</v>
      </c>
      <c r="I93" s="198"/>
      <c r="J93" s="199">
        <f>ROUND(I93*H93,2)</f>
        <v>0</v>
      </c>
      <c r="K93" s="195" t="s">
        <v>19</v>
      </c>
      <c r="L93" s="40"/>
      <c r="M93" s="200" t="s">
        <v>19</v>
      </c>
      <c r="N93" s="201" t="s">
        <v>43</v>
      </c>
      <c r="O93" s="65"/>
      <c r="P93" s="202">
        <f>O93*H93</f>
        <v>0</v>
      </c>
      <c r="Q93" s="202">
        <v>0</v>
      </c>
      <c r="R93" s="202">
        <f>Q93*H93</f>
        <v>0</v>
      </c>
      <c r="S93" s="202">
        <v>0</v>
      </c>
      <c r="T93" s="203">
        <f>S93*H93</f>
        <v>0</v>
      </c>
      <c r="U93" s="35"/>
      <c r="V93" s="35"/>
      <c r="W93" s="35"/>
      <c r="X93" s="35"/>
      <c r="Y93" s="35"/>
      <c r="Z93" s="35"/>
      <c r="AA93" s="35"/>
      <c r="AB93" s="35"/>
      <c r="AC93" s="35"/>
      <c r="AD93" s="35"/>
      <c r="AE93" s="35"/>
      <c r="AR93" s="204" t="s">
        <v>212</v>
      </c>
      <c r="AT93" s="204" t="s">
        <v>208</v>
      </c>
      <c r="AU93" s="204" t="s">
        <v>80</v>
      </c>
      <c r="AY93" s="18" t="s">
        <v>206</v>
      </c>
      <c r="BE93" s="205">
        <f>IF(N93="základní",J93,0)</f>
        <v>0</v>
      </c>
      <c r="BF93" s="205">
        <f>IF(N93="snížená",J93,0)</f>
        <v>0</v>
      </c>
      <c r="BG93" s="205">
        <f>IF(N93="zákl. přenesená",J93,0)</f>
        <v>0</v>
      </c>
      <c r="BH93" s="205">
        <f>IF(N93="sníž. přenesená",J93,0)</f>
        <v>0</v>
      </c>
      <c r="BI93" s="205">
        <f>IF(N93="nulová",J93,0)</f>
        <v>0</v>
      </c>
      <c r="BJ93" s="18" t="s">
        <v>80</v>
      </c>
      <c r="BK93" s="205">
        <f>ROUND(I93*H93,2)</f>
        <v>0</v>
      </c>
      <c r="BL93" s="18" t="s">
        <v>212</v>
      </c>
      <c r="BM93" s="204" t="s">
        <v>248</v>
      </c>
    </row>
    <row r="94" spans="1:65" s="2" customFormat="1" ht="19.5">
      <c r="A94" s="35"/>
      <c r="B94" s="36"/>
      <c r="C94" s="37"/>
      <c r="D94" s="208" t="s">
        <v>1104</v>
      </c>
      <c r="E94" s="37"/>
      <c r="F94" s="221" t="s">
        <v>8228</v>
      </c>
      <c r="G94" s="37"/>
      <c r="H94" s="37"/>
      <c r="I94" s="116"/>
      <c r="J94" s="37"/>
      <c r="K94" s="37"/>
      <c r="L94" s="40"/>
      <c r="M94" s="222"/>
      <c r="N94" s="223"/>
      <c r="O94" s="65"/>
      <c r="P94" s="65"/>
      <c r="Q94" s="65"/>
      <c r="R94" s="65"/>
      <c r="S94" s="65"/>
      <c r="T94" s="66"/>
      <c r="U94" s="35"/>
      <c r="V94" s="35"/>
      <c r="W94" s="35"/>
      <c r="X94" s="35"/>
      <c r="Y94" s="35"/>
      <c r="Z94" s="35"/>
      <c r="AA94" s="35"/>
      <c r="AB94" s="35"/>
      <c r="AC94" s="35"/>
      <c r="AD94" s="35"/>
      <c r="AE94" s="35"/>
      <c r="AT94" s="18" t="s">
        <v>1104</v>
      </c>
      <c r="AU94" s="18" t="s">
        <v>80</v>
      </c>
    </row>
    <row r="95" spans="1:65" s="2" customFormat="1" ht="55.5" customHeight="1">
      <c r="A95" s="35"/>
      <c r="B95" s="36"/>
      <c r="C95" s="193" t="s">
        <v>72</v>
      </c>
      <c r="D95" s="193" t="s">
        <v>208</v>
      </c>
      <c r="E95" s="194" t="s">
        <v>8229</v>
      </c>
      <c r="F95" s="195" t="s">
        <v>8230</v>
      </c>
      <c r="G95" s="196" t="s">
        <v>862</v>
      </c>
      <c r="H95" s="197">
        <v>2</v>
      </c>
      <c r="I95" s="198"/>
      <c r="J95" s="199">
        <f>ROUND(I95*H95,2)</f>
        <v>0</v>
      </c>
      <c r="K95" s="195" t="s">
        <v>19</v>
      </c>
      <c r="L95" s="40"/>
      <c r="M95" s="200" t="s">
        <v>19</v>
      </c>
      <c r="N95" s="201" t="s">
        <v>43</v>
      </c>
      <c r="O95" s="65"/>
      <c r="P95" s="202">
        <f>O95*H95</f>
        <v>0</v>
      </c>
      <c r="Q95" s="202">
        <v>0</v>
      </c>
      <c r="R95" s="202">
        <f>Q95*H95</f>
        <v>0</v>
      </c>
      <c r="S95" s="202">
        <v>0</v>
      </c>
      <c r="T95" s="203">
        <f>S95*H95</f>
        <v>0</v>
      </c>
      <c r="U95" s="35"/>
      <c r="V95" s="35"/>
      <c r="W95" s="35"/>
      <c r="X95" s="35"/>
      <c r="Y95" s="35"/>
      <c r="Z95" s="35"/>
      <c r="AA95" s="35"/>
      <c r="AB95" s="35"/>
      <c r="AC95" s="35"/>
      <c r="AD95" s="35"/>
      <c r="AE95" s="35"/>
      <c r="AR95" s="204" t="s">
        <v>212</v>
      </c>
      <c r="AT95" s="204" t="s">
        <v>208</v>
      </c>
      <c r="AU95" s="204" t="s">
        <v>80</v>
      </c>
      <c r="AY95" s="18" t="s">
        <v>206</v>
      </c>
      <c r="BE95" s="205">
        <f>IF(N95="základní",J95,0)</f>
        <v>0</v>
      </c>
      <c r="BF95" s="205">
        <f>IF(N95="snížená",J95,0)</f>
        <v>0</v>
      </c>
      <c r="BG95" s="205">
        <f>IF(N95="zákl. přenesená",J95,0)</f>
        <v>0</v>
      </c>
      <c r="BH95" s="205">
        <f>IF(N95="sníž. přenesená",J95,0)</f>
        <v>0</v>
      </c>
      <c r="BI95" s="205">
        <f>IF(N95="nulová",J95,0)</f>
        <v>0</v>
      </c>
      <c r="BJ95" s="18" t="s">
        <v>80</v>
      </c>
      <c r="BK95" s="205">
        <f>ROUND(I95*H95,2)</f>
        <v>0</v>
      </c>
      <c r="BL95" s="18" t="s">
        <v>212</v>
      </c>
      <c r="BM95" s="204" t="s">
        <v>257</v>
      </c>
    </row>
    <row r="96" spans="1:65" s="2" customFormat="1" ht="19.5">
      <c r="A96" s="35"/>
      <c r="B96" s="36"/>
      <c r="C96" s="37"/>
      <c r="D96" s="208" t="s">
        <v>1104</v>
      </c>
      <c r="E96" s="37"/>
      <c r="F96" s="221" t="s">
        <v>8231</v>
      </c>
      <c r="G96" s="37"/>
      <c r="H96" s="37"/>
      <c r="I96" s="116"/>
      <c r="J96" s="37"/>
      <c r="K96" s="37"/>
      <c r="L96" s="40"/>
      <c r="M96" s="222"/>
      <c r="N96" s="223"/>
      <c r="O96" s="65"/>
      <c r="P96" s="65"/>
      <c r="Q96" s="65"/>
      <c r="R96" s="65"/>
      <c r="S96" s="65"/>
      <c r="T96" s="66"/>
      <c r="U96" s="35"/>
      <c r="V96" s="35"/>
      <c r="W96" s="35"/>
      <c r="X96" s="35"/>
      <c r="Y96" s="35"/>
      <c r="Z96" s="35"/>
      <c r="AA96" s="35"/>
      <c r="AB96" s="35"/>
      <c r="AC96" s="35"/>
      <c r="AD96" s="35"/>
      <c r="AE96" s="35"/>
      <c r="AT96" s="18" t="s">
        <v>1104</v>
      </c>
      <c r="AU96" s="18" t="s">
        <v>80</v>
      </c>
    </row>
    <row r="97" spans="1:65" s="2" customFormat="1" ht="55.5" customHeight="1">
      <c r="A97" s="35"/>
      <c r="B97" s="36"/>
      <c r="C97" s="193" t="s">
        <v>72</v>
      </c>
      <c r="D97" s="193" t="s">
        <v>208</v>
      </c>
      <c r="E97" s="194" t="s">
        <v>8232</v>
      </c>
      <c r="F97" s="195" t="s">
        <v>8233</v>
      </c>
      <c r="G97" s="196" t="s">
        <v>862</v>
      </c>
      <c r="H97" s="197">
        <v>1</v>
      </c>
      <c r="I97" s="198"/>
      <c r="J97" s="199">
        <f>ROUND(I97*H97,2)</f>
        <v>0</v>
      </c>
      <c r="K97" s="195" t="s">
        <v>19</v>
      </c>
      <c r="L97" s="40"/>
      <c r="M97" s="200" t="s">
        <v>19</v>
      </c>
      <c r="N97" s="201" t="s">
        <v>43</v>
      </c>
      <c r="O97" s="65"/>
      <c r="P97" s="202">
        <f>O97*H97</f>
        <v>0</v>
      </c>
      <c r="Q97" s="202">
        <v>0</v>
      </c>
      <c r="R97" s="202">
        <f>Q97*H97</f>
        <v>0</v>
      </c>
      <c r="S97" s="202">
        <v>0</v>
      </c>
      <c r="T97" s="203">
        <f>S97*H97</f>
        <v>0</v>
      </c>
      <c r="U97" s="35"/>
      <c r="V97" s="35"/>
      <c r="W97" s="35"/>
      <c r="X97" s="35"/>
      <c r="Y97" s="35"/>
      <c r="Z97" s="35"/>
      <c r="AA97" s="35"/>
      <c r="AB97" s="35"/>
      <c r="AC97" s="35"/>
      <c r="AD97" s="35"/>
      <c r="AE97" s="35"/>
      <c r="AR97" s="204" t="s">
        <v>212</v>
      </c>
      <c r="AT97" s="204" t="s">
        <v>208</v>
      </c>
      <c r="AU97" s="204" t="s">
        <v>80</v>
      </c>
      <c r="AY97" s="18" t="s">
        <v>206</v>
      </c>
      <c r="BE97" s="205">
        <f>IF(N97="základní",J97,0)</f>
        <v>0</v>
      </c>
      <c r="BF97" s="205">
        <f>IF(N97="snížená",J97,0)</f>
        <v>0</v>
      </c>
      <c r="BG97" s="205">
        <f>IF(N97="zákl. přenesená",J97,0)</f>
        <v>0</v>
      </c>
      <c r="BH97" s="205">
        <f>IF(N97="sníž. přenesená",J97,0)</f>
        <v>0</v>
      </c>
      <c r="BI97" s="205">
        <f>IF(N97="nulová",J97,0)</f>
        <v>0</v>
      </c>
      <c r="BJ97" s="18" t="s">
        <v>80</v>
      </c>
      <c r="BK97" s="205">
        <f>ROUND(I97*H97,2)</f>
        <v>0</v>
      </c>
      <c r="BL97" s="18" t="s">
        <v>212</v>
      </c>
      <c r="BM97" s="204" t="s">
        <v>266</v>
      </c>
    </row>
    <row r="98" spans="1:65" s="2" customFormat="1" ht="19.5">
      <c r="A98" s="35"/>
      <c r="B98" s="36"/>
      <c r="C98" s="37"/>
      <c r="D98" s="208" t="s">
        <v>1104</v>
      </c>
      <c r="E98" s="37"/>
      <c r="F98" s="221" t="s">
        <v>8234</v>
      </c>
      <c r="G98" s="37"/>
      <c r="H98" s="37"/>
      <c r="I98" s="116"/>
      <c r="J98" s="37"/>
      <c r="K98" s="37"/>
      <c r="L98" s="40"/>
      <c r="M98" s="222"/>
      <c r="N98" s="223"/>
      <c r="O98" s="65"/>
      <c r="P98" s="65"/>
      <c r="Q98" s="65"/>
      <c r="R98" s="65"/>
      <c r="S98" s="65"/>
      <c r="T98" s="66"/>
      <c r="U98" s="35"/>
      <c r="V98" s="35"/>
      <c r="W98" s="35"/>
      <c r="X98" s="35"/>
      <c r="Y98" s="35"/>
      <c r="Z98" s="35"/>
      <c r="AA98" s="35"/>
      <c r="AB98" s="35"/>
      <c r="AC98" s="35"/>
      <c r="AD98" s="35"/>
      <c r="AE98" s="35"/>
      <c r="AT98" s="18" t="s">
        <v>1104</v>
      </c>
      <c r="AU98" s="18" t="s">
        <v>80</v>
      </c>
    </row>
    <row r="99" spans="1:65" s="2" customFormat="1" ht="55.5" customHeight="1">
      <c r="A99" s="35"/>
      <c r="B99" s="36"/>
      <c r="C99" s="193" t="s">
        <v>72</v>
      </c>
      <c r="D99" s="193" t="s">
        <v>208</v>
      </c>
      <c r="E99" s="194" t="s">
        <v>8235</v>
      </c>
      <c r="F99" s="195" t="s">
        <v>8236</v>
      </c>
      <c r="G99" s="196" t="s">
        <v>325</v>
      </c>
      <c r="H99" s="197">
        <v>15</v>
      </c>
      <c r="I99" s="198"/>
      <c r="J99" s="199">
        <f>ROUND(I99*H99,2)</f>
        <v>0</v>
      </c>
      <c r="K99" s="195" t="s">
        <v>19</v>
      </c>
      <c r="L99" s="40"/>
      <c r="M99" s="200" t="s">
        <v>19</v>
      </c>
      <c r="N99" s="201" t="s">
        <v>43</v>
      </c>
      <c r="O99" s="65"/>
      <c r="P99" s="202">
        <f>O99*H99</f>
        <v>0</v>
      </c>
      <c r="Q99" s="202">
        <v>0</v>
      </c>
      <c r="R99" s="202">
        <f>Q99*H99</f>
        <v>0</v>
      </c>
      <c r="S99" s="202">
        <v>0</v>
      </c>
      <c r="T99" s="203">
        <f>S99*H99</f>
        <v>0</v>
      </c>
      <c r="U99" s="35"/>
      <c r="V99" s="35"/>
      <c r="W99" s="35"/>
      <c r="X99" s="35"/>
      <c r="Y99" s="35"/>
      <c r="Z99" s="35"/>
      <c r="AA99" s="35"/>
      <c r="AB99" s="35"/>
      <c r="AC99" s="35"/>
      <c r="AD99" s="35"/>
      <c r="AE99" s="35"/>
      <c r="AR99" s="204" t="s">
        <v>212</v>
      </c>
      <c r="AT99" s="204" t="s">
        <v>208</v>
      </c>
      <c r="AU99" s="204" t="s">
        <v>80</v>
      </c>
      <c r="AY99" s="18" t="s">
        <v>206</v>
      </c>
      <c r="BE99" s="205">
        <f>IF(N99="základní",J99,0)</f>
        <v>0</v>
      </c>
      <c r="BF99" s="205">
        <f>IF(N99="snížená",J99,0)</f>
        <v>0</v>
      </c>
      <c r="BG99" s="205">
        <f>IF(N99="zákl. přenesená",J99,0)</f>
        <v>0</v>
      </c>
      <c r="BH99" s="205">
        <f>IF(N99="sníž. přenesená",J99,0)</f>
        <v>0</v>
      </c>
      <c r="BI99" s="205">
        <f>IF(N99="nulová",J99,0)</f>
        <v>0</v>
      </c>
      <c r="BJ99" s="18" t="s">
        <v>80</v>
      </c>
      <c r="BK99" s="205">
        <f>ROUND(I99*H99,2)</f>
        <v>0</v>
      </c>
      <c r="BL99" s="18" t="s">
        <v>212</v>
      </c>
      <c r="BM99" s="204" t="s">
        <v>343</v>
      </c>
    </row>
    <row r="100" spans="1:65" s="12" customFormat="1" ht="25.9" customHeight="1">
      <c r="B100" s="177"/>
      <c r="C100" s="178"/>
      <c r="D100" s="179" t="s">
        <v>71</v>
      </c>
      <c r="E100" s="180" t="s">
        <v>1430</v>
      </c>
      <c r="F100" s="180" t="s">
        <v>8237</v>
      </c>
      <c r="G100" s="178"/>
      <c r="H100" s="178"/>
      <c r="I100" s="181"/>
      <c r="J100" s="182">
        <f>BK100</f>
        <v>0</v>
      </c>
      <c r="K100" s="178"/>
      <c r="L100" s="183"/>
      <c r="M100" s="184"/>
      <c r="N100" s="185"/>
      <c r="O100" s="185"/>
      <c r="P100" s="186">
        <f>SUM(P101:P104)</f>
        <v>0</v>
      </c>
      <c r="Q100" s="185"/>
      <c r="R100" s="186">
        <f>SUM(R101:R104)</f>
        <v>0</v>
      </c>
      <c r="S100" s="185"/>
      <c r="T100" s="187">
        <f>SUM(T101:T104)</f>
        <v>0</v>
      </c>
      <c r="AR100" s="188" t="s">
        <v>80</v>
      </c>
      <c r="AT100" s="189" t="s">
        <v>71</v>
      </c>
      <c r="AU100" s="189" t="s">
        <v>72</v>
      </c>
      <c r="AY100" s="188" t="s">
        <v>206</v>
      </c>
      <c r="BK100" s="190">
        <f>SUM(BK101:BK104)</f>
        <v>0</v>
      </c>
    </row>
    <row r="101" spans="1:65" s="2" customFormat="1" ht="55.5" customHeight="1">
      <c r="A101" s="35"/>
      <c r="B101" s="36"/>
      <c r="C101" s="193" t="s">
        <v>72</v>
      </c>
      <c r="D101" s="193" t="s">
        <v>208</v>
      </c>
      <c r="E101" s="194" t="s">
        <v>8238</v>
      </c>
      <c r="F101" s="195" t="s">
        <v>8239</v>
      </c>
      <c r="G101" s="196" t="s">
        <v>862</v>
      </c>
      <c r="H101" s="197">
        <v>1</v>
      </c>
      <c r="I101" s="198"/>
      <c r="J101" s="199">
        <f>ROUND(I101*H101,2)</f>
        <v>0</v>
      </c>
      <c r="K101" s="195" t="s">
        <v>19</v>
      </c>
      <c r="L101" s="40"/>
      <c r="M101" s="200" t="s">
        <v>19</v>
      </c>
      <c r="N101" s="201" t="s">
        <v>43</v>
      </c>
      <c r="O101" s="65"/>
      <c r="P101" s="202">
        <f>O101*H101</f>
        <v>0</v>
      </c>
      <c r="Q101" s="202">
        <v>0</v>
      </c>
      <c r="R101" s="202">
        <f>Q101*H101</f>
        <v>0</v>
      </c>
      <c r="S101" s="202">
        <v>0</v>
      </c>
      <c r="T101" s="203">
        <f>S101*H101</f>
        <v>0</v>
      </c>
      <c r="U101" s="35"/>
      <c r="V101" s="35"/>
      <c r="W101" s="35"/>
      <c r="X101" s="35"/>
      <c r="Y101" s="35"/>
      <c r="Z101" s="35"/>
      <c r="AA101" s="35"/>
      <c r="AB101" s="35"/>
      <c r="AC101" s="35"/>
      <c r="AD101" s="35"/>
      <c r="AE101" s="35"/>
      <c r="AR101" s="204" t="s">
        <v>212</v>
      </c>
      <c r="AT101" s="204" t="s">
        <v>208</v>
      </c>
      <c r="AU101" s="204" t="s">
        <v>80</v>
      </c>
      <c r="AY101" s="18" t="s">
        <v>206</v>
      </c>
      <c r="BE101" s="205">
        <f>IF(N101="základní",J101,0)</f>
        <v>0</v>
      </c>
      <c r="BF101" s="205">
        <f>IF(N101="snížená",J101,0)</f>
        <v>0</v>
      </c>
      <c r="BG101" s="205">
        <f>IF(N101="zákl. přenesená",J101,0)</f>
        <v>0</v>
      </c>
      <c r="BH101" s="205">
        <f>IF(N101="sníž. přenesená",J101,0)</f>
        <v>0</v>
      </c>
      <c r="BI101" s="205">
        <f>IF(N101="nulová",J101,0)</f>
        <v>0</v>
      </c>
      <c r="BJ101" s="18" t="s">
        <v>80</v>
      </c>
      <c r="BK101" s="205">
        <f>ROUND(I101*H101,2)</f>
        <v>0</v>
      </c>
      <c r="BL101" s="18" t="s">
        <v>212</v>
      </c>
      <c r="BM101" s="204" t="s">
        <v>353</v>
      </c>
    </row>
    <row r="102" spans="1:65" s="2" customFormat="1" ht="19.5">
      <c r="A102" s="35"/>
      <c r="B102" s="36"/>
      <c r="C102" s="37"/>
      <c r="D102" s="208" t="s">
        <v>1104</v>
      </c>
      <c r="E102" s="37"/>
      <c r="F102" s="221" t="s">
        <v>8240</v>
      </c>
      <c r="G102" s="37"/>
      <c r="H102" s="37"/>
      <c r="I102" s="116"/>
      <c r="J102" s="37"/>
      <c r="K102" s="37"/>
      <c r="L102" s="40"/>
      <c r="M102" s="222"/>
      <c r="N102" s="223"/>
      <c r="O102" s="65"/>
      <c r="P102" s="65"/>
      <c r="Q102" s="65"/>
      <c r="R102" s="65"/>
      <c r="S102" s="65"/>
      <c r="T102" s="66"/>
      <c r="U102" s="35"/>
      <c r="V102" s="35"/>
      <c r="W102" s="35"/>
      <c r="X102" s="35"/>
      <c r="Y102" s="35"/>
      <c r="Z102" s="35"/>
      <c r="AA102" s="35"/>
      <c r="AB102" s="35"/>
      <c r="AC102" s="35"/>
      <c r="AD102" s="35"/>
      <c r="AE102" s="35"/>
      <c r="AT102" s="18" t="s">
        <v>1104</v>
      </c>
      <c r="AU102" s="18" t="s">
        <v>80</v>
      </c>
    </row>
    <row r="103" spans="1:65" s="2" customFormat="1" ht="16.5" customHeight="1">
      <c r="A103" s="35"/>
      <c r="B103" s="36"/>
      <c r="C103" s="193" t="s">
        <v>72</v>
      </c>
      <c r="D103" s="193" t="s">
        <v>208</v>
      </c>
      <c r="E103" s="194" t="s">
        <v>8241</v>
      </c>
      <c r="F103" s="195" t="s">
        <v>8242</v>
      </c>
      <c r="G103" s="196" t="s">
        <v>862</v>
      </c>
      <c r="H103" s="197">
        <v>3</v>
      </c>
      <c r="I103" s="198"/>
      <c r="J103" s="199">
        <f>ROUND(I103*H103,2)</f>
        <v>0</v>
      </c>
      <c r="K103" s="195" t="s">
        <v>19</v>
      </c>
      <c r="L103" s="40"/>
      <c r="M103" s="200" t="s">
        <v>19</v>
      </c>
      <c r="N103" s="201" t="s">
        <v>43</v>
      </c>
      <c r="O103" s="65"/>
      <c r="P103" s="202">
        <f>O103*H103</f>
        <v>0</v>
      </c>
      <c r="Q103" s="202">
        <v>0</v>
      </c>
      <c r="R103" s="202">
        <f>Q103*H103</f>
        <v>0</v>
      </c>
      <c r="S103" s="202">
        <v>0</v>
      </c>
      <c r="T103" s="203">
        <f>S103*H103</f>
        <v>0</v>
      </c>
      <c r="U103" s="35"/>
      <c r="V103" s="35"/>
      <c r="W103" s="35"/>
      <c r="X103" s="35"/>
      <c r="Y103" s="35"/>
      <c r="Z103" s="35"/>
      <c r="AA103" s="35"/>
      <c r="AB103" s="35"/>
      <c r="AC103" s="35"/>
      <c r="AD103" s="35"/>
      <c r="AE103" s="35"/>
      <c r="AR103" s="204" t="s">
        <v>212</v>
      </c>
      <c r="AT103" s="204" t="s">
        <v>208</v>
      </c>
      <c r="AU103" s="204" t="s">
        <v>80</v>
      </c>
      <c r="AY103" s="18" t="s">
        <v>206</v>
      </c>
      <c r="BE103" s="205">
        <f>IF(N103="základní",J103,0)</f>
        <v>0</v>
      </c>
      <c r="BF103" s="205">
        <f>IF(N103="snížená",J103,0)</f>
        <v>0</v>
      </c>
      <c r="BG103" s="205">
        <f>IF(N103="zákl. přenesená",J103,0)</f>
        <v>0</v>
      </c>
      <c r="BH103" s="205">
        <f>IF(N103="sníž. přenesená",J103,0)</f>
        <v>0</v>
      </c>
      <c r="BI103" s="205">
        <f>IF(N103="nulová",J103,0)</f>
        <v>0</v>
      </c>
      <c r="BJ103" s="18" t="s">
        <v>80</v>
      </c>
      <c r="BK103" s="205">
        <f>ROUND(I103*H103,2)</f>
        <v>0</v>
      </c>
      <c r="BL103" s="18" t="s">
        <v>212</v>
      </c>
      <c r="BM103" s="204" t="s">
        <v>362</v>
      </c>
    </row>
    <row r="104" spans="1:65" s="2" customFormat="1" ht="19.5">
      <c r="A104" s="35"/>
      <c r="B104" s="36"/>
      <c r="C104" s="37"/>
      <c r="D104" s="208" t="s">
        <v>1104</v>
      </c>
      <c r="E104" s="37"/>
      <c r="F104" s="221" t="s">
        <v>8243</v>
      </c>
      <c r="G104" s="37"/>
      <c r="H104" s="37"/>
      <c r="I104" s="116"/>
      <c r="J104" s="37"/>
      <c r="K104" s="37"/>
      <c r="L104" s="40"/>
      <c r="M104" s="222"/>
      <c r="N104" s="223"/>
      <c r="O104" s="65"/>
      <c r="P104" s="65"/>
      <c r="Q104" s="65"/>
      <c r="R104" s="65"/>
      <c r="S104" s="65"/>
      <c r="T104" s="66"/>
      <c r="U104" s="35"/>
      <c r="V104" s="35"/>
      <c r="W104" s="35"/>
      <c r="X104" s="35"/>
      <c r="Y104" s="35"/>
      <c r="Z104" s="35"/>
      <c r="AA104" s="35"/>
      <c r="AB104" s="35"/>
      <c r="AC104" s="35"/>
      <c r="AD104" s="35"/>
      <c r="AE104" s="35"/>
      <c r="AT104" s="18" t="s">
        <v>1104</v>
      </c>
      <c r="AU104" s="18" t="s">
        <v>80</v>
      </c>
    </row>
    <row r="105" spans="1:65" s="12" customFormat="1" ht="25.9" customHeight="1">
      <c r="B105" s="177"/>
      <c r="C105" s="178"/>
      <c r="D105" s="179" t="s">
        <v>71</v>
      </c>
      <c r="E105" s="180" t="s">
        <v>1450</v>
      </c>
      <c r="F105" s="180" t="s">
        <v>8244</v>
      </c>
      <c r="G105" s="178"/>
      <c r="H105" s="178"/>
      <c r="I105" s="181"/>
      <c r="J105" s="182">
        <f>BK105</f>
        <v>0</v>
      </c>
      <c r="K105" s="178"/>
      <c r="L105" s="183"/>
      <c r="M105" s="184"/>
      <c r="N105" s="185"/>
      <c r="O105" s="185"/>
      <c r="P105" s="186">
        <f>SUM(P106:P111)</f>
        <v>0</v>
      </c>
      <c r="Q105" s="185"/>
      <c r="R105" s="186">
        <f>SUM(R106:R111)</f>
        <v>0</v>
      </c>
      <c r="S105" s="185"/>
      <c r="T105" s="187">
        <f>SUM(T106:T111)</f>
        <v>0</v>
      </c>
      <c r="AR105" s="188" t="s">
        <v>80</v>
      </c>
      <c r="AT105" s="189" t="s">
        <v>71</v>
      </c>
      <c r="AU105" s="189" t="s">
        <v>72</v>
      </c>
      <c r="AY105" s="188" t="s">
        <v>206</v>
      </c>
      <c r="BK105" s="190">
        <f>SUM(BK106:BK111)</f>
        <v>0</v>
      </c>
    </row>
    <row r="106" spans="1:65" s="2" customFormat="1" ht="16.5" customHeight="1">
      <c r="A106" s="35"/>
      <c r="B106" s="36"/>
      <c r="C106" s="193" t="s">
        <v>72</v>
      </c>
      <c r="D106" s="193" t="s">
        <v>208</v>
      </c>
      <c r="E106" s="194" t="s">
        <v>8245</v>
      </c>
      <c r="F106" s="195" t="s">
        <v>8246</v>
      </c>
      <c r="G106" s="196" t="s">
        <v>8247</v>
      </c>
      <c r="H106" s="197">
        <v>1</v>
      </c>
      <c r="I106" s="198"/>
      <c r="J106" s="199">
        <f t="shared" ref="J106:J111" si="0">ROUND(I106*H106,2)</f>
        <v>0</v>
      </c>
      <c r="K106" s="195" t="s">
        <v>19</v>
      </c>
      <c r="L106" s="40"/>
      <c r="M106" s="200" t="s">
        <v>19</v>
      </c>
      <c r="N106" s="201" t="s">
        <v>43</v>
      </c>
      <c r="O106" s="65"/>
      <c r="P106" s="202">
        <f t="shared" ref="P106:P111" si="1">O106*H106</f>
        <v>0</v>
      </c>
      <c r="Q106" s="202">
        <v>0</v>
      </c>
      <c r="R106" s="202">
        <f t="shared" ref="R106:R111" si="2">Q106*H106</f>
        <v>0</v>
      </c>
      <c r="S106" s="202">
        <v>0</v>
      </c>
      <c r="T106" s="203">
        <f t="shared" ref="T106:T111" si="3">S106*H106</f>
        <v>0</v>
      </c>
      <c r="U106" s="35"/>
      <c r="V106" s="35"/>
      <c r="W106" s="35"/>
      <c r="X106" s="35"/>
      <c r="Y106" s="35"/>
      <c r="Z106" s="35"/>
      <c r="AA106" s="35"/>
      <c r="AB106" s="35"/>
      <c r="AC106" s="35"/>
      <c r="AD106" s="35"/>
      <c r="AE106" s="35"/>
      <c r="AR106" s="204" t="s">
        <v>212</v>
      </c>
      <c r="AT106" s="204" t="s">
        <v>208</v>
      </c>
      <c r="AU106" s="204" t="s">
        <v>80</v>
      </c>
      <c r="AY106" s="18" t="s">
        <v>206</v>
      </c>
      <c r="BE106" s="205">
        <f t="shared" ref="BE106:BE111" si="4">IF(N106="základní",J106,0)</f>
        <v>0</v>
      </c>
      <c r="BF106" s="205">
        <f t="shared" ref="BF106:BF111" si="5">IF(N106="snížená",J106,0)</f>
        <v>0</v>
      </c>
      <c r="BG106" s="205">
        <f t="shared" ref="BG106:BG111" si="6">IF(N106="zákl. přenesená",J106,0)</f>
        <v>0</v>
      </c>
      <c r="BH106" s="205">
        <f t="shared" ref="BH106:BH111" si="7">IF(N106="sníž. přenesená",J106,0)</f>
        <v>0</v>
      </c>
      <c r="BI106" s="205">
        <f t="shared" ref="BI106:BI111" si="8">IF(N106="nulová",J106,0)</f>
        <v>0</v>
      </c>
      <c r="BJ106" s="18" t="s">
        <v>80</v>
      </c>
      <c r="BK106" s="205">
        <f t="shared" ref="BK106:BK111" si="9">ROUND(I106*H106,2)</f>
        <v>0</v>
      </c>
      <c r="BL106" s="18" t="s">
        <v>212</v>
      </c>
      <c r="BM106" s="204" t="s">
        <v>371</v>
      </c>
    </row>
    <row r="107" spans="1:65" s="2" customFormat="1" ht="16.5" customHeight="1">
      <c r="A107" s="35"/>
      <c r="B107" s="36"/>
      <c r="C107" s="193" t="s">
        <v>72</v>
      </c>
      <c r="D107" s="193" t="s">
        <v>208</v>
      </c>
      <c r="E107" s="194" t="s">
        <v>8248</v>
      </c>
      <c r="F107" s="195" t="s">
        <v>8249</v>
      </c>
      <c r="G107" s="196" t="s">
        <v>8247</v>
      </c>
      <c r="H107" s="197">
        <v>1</v>
      </c>
      <c r="I107" s="198"/>
      <c r="J107" s="199">
        <f t="shared" si="0"/>
        <v>0</v>
      </c>
      <c r="K107" s="195" t="s">
        <v>19</v>
      </c>
      <c r="L107" s="40"/>
      <c r="M107" s="200" t="s">
        <v>19</v>
      </c>
      <c r="N107" s="201" t="s">
        <v>43</v>
      </c>
      <c r="O107" s="65"/>
      <c r="P107" s="202">
        <f t="shared" si="1"/>
        <v>0</v>
      </c>
      <c r="Q107" s="202">
        <v>0</v>
      </c>
      <c r="R107" s="202">
        <f t="shared" si="2"/>
        <v>0</v>
      </c>
      <c r="S107" s="202">
        <v>0</v>
      </c>
      <c r="T107" s="203">
        <f t="shared" si="3"/>
        <v>0</v>
      </c>
      <c r="U107" s="35"/>
      <c r="V107" s="35"/>
      <c r="W107" s="35"/>
      <c r="X107" s="35"/>
      <c r="Y107" s="35"/>
      <c r="Z107" s="35"/>
      <c r="AA107" s="35"/>
      <c r="AB107" s="35"/>
      <c r="AC107" s="35"/>
      <c r="AD107" s="35"/>
      <c r="AE107" s="35"/>
      <c r="AR107" s="204" t="s">
        <v>212</v>
      </c>
      <c r="AT107" s="204" t="s">
        <v>208</v>
      </c>
      <c r="AU107" s="204" t="s">
        <v>80</v>
      </c>
      <c r="AY107" s="18" t="s">
        <v>206</v>
      </c>
      <c r="BE107" s="205">
        <f t="shared" si="4"/>
        <v>0</v>
      </c>
      <c r="BF107" s="205">
        <f t="shared" si="5"/>
        <v>0</v>
      </c>
      <c r="BG107" s="205">
        <f t="shared" si="6"/>
        <v>0</v>
      </c>
      <c r="BH107" s="205">
        <f t="shared" si="7"/>
        <v>0</v>
      </c>
      <c r="BI107" s="205">
        <f t="shared" si="8"/>
        <v>0</v>
      </c>
      <c r="BJ107" s="18" t="s">
        <v>80</v>
      </c>
      <c r="BK107" s="205">
        <f t="shared" si="9"/>
        <v>0</v>
      </c>
      <c r="BL107" s="18" t="s">
        <v>212</v>
      </c>
      <c r="BM107" s="204" t="s">
        <v>380</v>
      </c>
    </row>
    <row r="108" spans="1:65" s="2" customFormat="1" ht="16.5" customHeight="1">
      <c r="A108" s="35"/>
      <c r="B108" s="36"/>
      <c r="C108" s="193" t="s">
        <v>72</v>
      </c>
      <c r="D108" s="193" t="s">
        <v>208</v>
      </c>
      <c r="E108" s="194" t="s">
        <v>8250</v>
      </c>
      <c r="F108" s="195" t="s">
        <v>8251</v>
      </c>
      <c r="G108" s="196" t="s">
        <v>8247</v>
      </c>
      <c r="H108" s="197">
        <v>1</v>
      </c>
      <c r="I108" s="198"/>
      <c r="J108" s="199">
        <f t="shared" si="0"/>
        <v>0</v>
      </c>
      <c r="K108" s="195" t="s">
        <v>19</v>
      </c>
      <c r="L108" s="40"/>
      <c r="M108" s="200" t="s">
        <v>19</v>
      </c>
      <c r="N108" s="201" t="s">
        <v>43</v>
      </c>
      <c r="O108" s="65"/>
      <c r="P108" s="202">
        <f t="shared" si="1"/>
        <v>0</v>
      </c>
      <c r="Q108" s="202">
        <v>0</v>
      </c>
      <c r="R108" s="202">
        <f t="shared" si="2"/>
        <v>0</v>
      </c>
      <c r="S108" s="202">
        <v>0</v>
      </c>
      <c r="T108" s="203">
        <f t="shared" si="3"/>
        <v>0</v>
      </c>
      <c r="U108" s="35"/>
      <c r="V108" s="35"/>
      <c r="W108" s="35"/>
      <c r="X108" s="35"/>
      <c r="Y108" s="35"/>
      <c r="Z108" s="35"/>
      <c r="AA108" s="35"/>
      <c r="AB108" s="35"/>
      <c r="AC108" s="35"/>
      <c r="AD108" s="35"/>
      <c r="AE108" s="35"/>
      <c r="AR108" s="204" t="s">
        <v>212</v>
      </c>
      <c r="AT108" s="204" t="s">
        <v>208</v>
      </c>
      <c r="AU108" s="204" t="s">
        <v>80</v>
      </c>
      <c r="AY108" s="18" t="s">
        <v>206</v>
      </c>
      <c r="BE108" s="205">
        <f t="shared" si="4"/>
        <v>0</v>
      </c>
      <c r="BF108" s="205">
        <f t="shared" si="5"/>
        <v>0</v>
      </c>
      <c r="BG108" s="205">
        <f t="shared" si="6"/>
        <v>0</v>
      </c>
      <c r="BH108" s="205">
        <f t="shared" si="7"/>
        <v>0</v>
      </c>
      <c r="BI108" s="205">
        <f t="shared" si="8"/>
        <v>0</v>
      </c>
      <c r="BJ108" s="18" t="s">
        <v>80</v>
      </c>
      <c r="BK108" s="205">
        <f t="shared" si="9"/>
        <v>0</v>
      </c>
      <c r="BL108" s="18" t="s">
        <v>212</v>
      </c>
      <c r="BM108" s="204" t="s">
        <v>389</v>
      </c>
    </row>
    <row r="109" spans="1:65" s="2" customFormat="1" ht="16.5" customHeight="1">
      <c r="A109" s="35"/>
      <c r="B109" s="36"/>
      <c r="C109" s="193" t="s">
        <v>72</v>
      </c>
      <c r="D109" s="193" t="s">
        <v>208</v>
      </c>
      <c r="E109" s="194" t="s">
        <v>8252</v>
      </c>
      <c r="F109" s="195" t="s">
        <v>8253</v>
      </c>
      <c r="G109" s="196" t="s">
        <v>8247</v>
      </c>
      <c r="H109" s="197">
        <v>1</v>
      </c>
      <c r="I109" s="198"/>
      <c r="J109" s="199">
        <f t="shared" si="0"/>
        <v>0</v>
      </c>
      <c r="K109" s="195" t="s">
        <v>19</v>
      </c>
      <c r="L109" s="40"/>
      <c r="M109" s="200" t="s">
        <v>19</v>
      </c>
      <c r="N109" s="201" t="s">
        <v>43</v>
      </c>
      <c r="O109" s="65"/>
      <c r="P109" s="202">
        <f t="shared" si="1"/>
        <v>0</v>
      </c>
      <c r="Q109" s="202">
        <v>0</v>
      </c>
      <c r="R109" s="202">
        <f t="shared" si="2"/>
        <v>0</v>
      </c>
      <c r="S109" s="202">
        <v>0</v>
      </c>
      <c r="T109" s="203">
        <f t="shared" si="3"/>
        <v>0</v>
      </c>
      <c r="U109" s="35"/>
      <c r="V109" s="35"/>
      <c r="W109" s="35"/>
      <c r="X109" s="35"/>
      <c r="Y109" s="35"/>
      <c r="Z109" s="35"/>
      <c r="AA109" s="35"/>
      <c r="AB109" s="35"/>
      <c r="AC109" s="35"/>
      <c r="AD109" s="35"/>
      <c r="AE109" s="35"/>
      <c r="AR109" s="204" t="s">
        <v>212</v>
      </c>
      <c r="AT109" s="204" t="s">
        <v>208</v>
      </c>
      <c r="AU109" s="204" t="s">
        <v>80</v>
      </c>
      <c r="AY109" s="18" t="s">
        <v>206</v>
      </c>
      <c r="BE109" s="205">
        <f t="shared" si="4"/>
        <v>0</v>
      </c>
      <c r="BF109" s="205">
        <f t="shared" si="5"/>
        <v>0</v>
      </c>
      <c r="BG109" s="205">
        <f t="shared" si="6"/>
        <v>0</v>
      </c>
      <c r="BH109" s="205">
        <f t="shared" si="7"/>
        <v>0</v>
      </c>
      <c r="BI109" s="205">
        <f t="shared" si="8"/>
        <v>0</v>
      </c>
      <c r="BJ109" s="18" t="s">
        <v>80</v>
      </c>
      <c r="BK109" s="205">
        <f t="shared" si="9"/>
        <v>0</v>
      </c>
      <c r="BL109" s="18" t="s">
        <v>212</v>
      </c>
      <c r="BM109" s="204" t="s">
        <v>400</v>
      </c>
    </row>
    <row r="110" spans="1:65" s="2" customFormat="1" ht="16.5" customHeight="1">
      <c r="A110" s="35"/>
      <c r="B110" s="36"/>
      <c r="C110" s="193" t="s">
        <v>72</v>
      </c>
      <c r="D110" s="193" t="s">
        <v>208</v>
      </c>
      <c r="E110" s="194" t="s">
        <v>8254</v>
      </c>
      <c r="F110" s="195" t="s">
        <v>1549</v>
      </c>
      <c r="G110" s="196" t="s">
        <v>8247</v>
      </c>
      <c r="H110" s="197">
        <v>1</v>
      </c>
      <c r="I110" s="198"/>
      <c r="J110" s="199">
        <f t="shared" si="0"/>
        <v>0</v>
      </c>
      <c r="K110" s="195" t="s">
        <v>19</v>
      </c>
      <c r="L110" s="40"/>
      <c r="M110" s="200" t="s">
        <v>19</v>
      </c>
      <c r="N110" s="201" t="s">
        <v>43</v>
      </c>
      <c r="O110" s="65"/>
      <c r="P110" s="202">
        <f t="shared" si="1"/>
        <v>0</v>
      </c>
      <c r="Q110" s="202">
        <v>0</v>
      </c>
      <c r="R110" s="202">
        <f t="shared" si="2"/>
        <v>0</v>
      </c>
      <c r="S110" s="202">
        <v>0</v>
      </c>
      <c r="T110" s="203">
        <f t="shared" si="3"/>
        <v>0</v>
      </c>
      <c r="U110" s="35"/>
      <c r="V110" s="35"/>
      <c r="W110" s="35"/>
      <c r="X110" s="35"/>
      <c r="Y110" s="35"/>
      <c r="Z110" s="35"/>
      <c r="AA110" s="35"/>
      <c r="AB110" s="35"/>
      <c r="AC110" s="35"/>
      <c r="AD110" s="35"/>
      <c r="AE110" s="35"/>
      <c r="AR110" s="204" t="s">
        <v>212</v>
      </c>
      <c r="AT110" s="204" t="s">
        <v>208</v>
      </c>
      <c r="AU110" s="204" t="s">
        <v>80</v>
      </c>
      <c r="AY110" s="18" t="s">
        <v>206</v>
      </c>
      <c r="BE110" s="205">
        <f t="shared" si="4"/>
        <v>0</v>
      </c>
      <c r="BF110" s="205">
        <f t="shared" si="5"/>
        <v>0</v>
      </c>
      <c r="BG110" s="205">
        <f t="shared" si="6"/>
        <v>0</v>
      </c>
      <c r="BH110" s="205">
        <f t="shared" si="7"/>
        <v>0</v>
      </c>
      <c r="BI110" s="205">
        <f t="shared" si="8"/>
        <v>0</v>
      </c>
      <c r="BJ110" s="18" t="s">
        <v>80</v>
      </c>
      <c r="BK110" s="205">
        <f t="shared" si="9"/>
        <v>0</v>
      </c>
      <c r="BL110" s="18" t="s">
        <v>212</v>
      </c>
      <c r="BM110" s="204" t="s">
        <v>412</v>
      </c>
    </row>
    <row r="111" spans="1:65" s="2" customFormat="1" ht="16.5" customHeight="1">
      <c r="A111" s="35"/>
      <c r="B111" s="36"/>
      <c r="C111" s="193" t="s">
        <v>72</v>
      </c>
      <c r="D111" s="193" t="s">
        <v>208</v>
      </c>
      <c r="E111" s="194" t="s">
        <v>8255</v>
      </c>
      <c r="F111" s="195" t="s">
        <v>8256</v>
      </c>
      <c r="G111" s="196" t="s">
        <v>8247</v>
      </c>
      <c r="H111" s="197">
        <v>1</v>
      </c>
      <c r="I111" s="198"/>
      <c r="J111" s="199">
        <f t="shared" si="0"/>
        <v>0</v>
      </c>
      <c r="K111" s="195" t="s">
        <v>19</v>
      </c>
      <c r="L111" s="40"/>
      <c r="M111" s="249" t="s">
        <v>19</v>
      </c>
      <c r="N111" s="250" t="s">
        <v>43</v>
      </c>
      <c r="O111" s="247"/>
      <c r="P111" s="251">
        <f t="shared" si="1"/>
        <v>0</v>
      </c>
      <c r="Q111" s="251">
        <v>0</v>
      </c>
      <c r="R111" s="251">
        <f t="shared" si="2"/>
        <v>0</v>
      </c>
      <c r="S111" s="251">
        <v>0</v>
      </c>
      <c r="T111" s="252">
        <f t="shared" si="3"/>
        <v>0</v>
      </c>
      <c r="U111" s="35"/>
      <c r="V111" s="35"/>
      <c r="W111" s="35"/>
      <c r="X111" s="35"/>
      <c r="Y111" s="35"/>
      <c r="Z111" s="35"/>
      <c r="AA111" s="35"/>
      <c r="AB111" s="35"/>
      <c r="AC111" s="35"/>
      <c r="AD111" s="35"/>
      <c r="AE111" s="35"/>
      <c r="AR111" s="204" t="s">
        <v>212</v>
      </c>
      <c r="AT111" s="204" t="s">
        <v>208</v>
      </c>
      <c r="AU111" s="204" t="s">
        <v>80</v>
      </c>
      <c r="AY111" s="18" t="s">
        <v>206</v>
      </c>
      <c r="BE111" s="205">
        <f t="shared" si="4"/>
        <v>0</v>
      </c>
      <c r="BF111" s="205">
        <f t="shared" si="5"/>
        <v>0</v>
      </c>
      <c r="BG111" s="205">
        <f t="shared" si="6"/>
        <v>0</v>
      </c>
      <c r="BH111" s="205">
        <f t="shared" si="7"/>
        <v>0</v>
      </c>
      <c r="BI111" s="205">
        <f t="shared" si="8"/>
        <v>0</v>
      </c>
      <c r="BJ111" s="18" t="s">
        <v>80</v>
      </c>
      <c r="BK111" s="205">
        <f t="shared" si="9"/>
        <v>0</v>
      </c>
      <c r="BL111" s="18" t="s">
        <v>212</v>
      </c>
      <c r="BM111" s="204" t="s">
        <v>422</v>
      </c>
    </row>
    <row r="112" spans="1:65" s="2" customFormat="1" ht="6.95" customHeight="1">
      <c r="A112" s="35"/>
      <c r="B112" s="48"/>
      <c r="C112" s="49"/>
      <c r="D112" s="49"/>
      <c r="E112" s="49"/>
      <c r="F112" s="49"/>
      <c r="G112" s="49"/>
      <c r="H112" s="49"/>
      <c r="I112" s="143"/>
      <c r="J112" s="49"/>
      <c r="K112" s="49"/>
      <c r="L112" s="40"/>
      <c r="M112" s="35"/>
      <c r="O112" s="35"/>
      <c r="P112" s="35"/>
      <c r="Q112" s="35"/>
      <c r="R112" s="35"/>
      <c r="S112" s="35"/>
      <c r="T112" s="35"/>
      <c r="U112" s="35"/>
      <c r="V112" s="35"/>
      <c r="W112" s="35"/>
      <c r="X112" s="35"/>
      <c r="Y112" s="35"/>
      <c r="Z112" s="35"/>
      <c r="AA112" s="35"/>
      <c r="AB112" s="35"/>
      <c r="AC112" s="35"/>
      <c r="AD112" s="35"/>
      <c r="AE112" s="35"/>
    </row>
  </sheetData>
  <sheetProtection algorithmName="SHA-512" hashValue="VP3KVdrDrCig1l1X0d7AmWQJ7s2PLpZkUPLa+Bs22OzgK+EroTqGKFzqo3pqCoqDKWlhpZ9ZJjSKLRK32zh9Xw==" saltValue="TU89NtHLGYqHVNsoPLkCDjIsv+KVS/c/EwSxcu7q0+lFGa8HoRnpMCbC/gaKhyiEWjAe5GRtzOBat7/+HjEPNg==" spinCount="100000" sheet="1" objects="1" scenarios="1" formatColumns="0" formatRows="0" autoFilter="0"/>
  <autoFilter ref="C82:K111"/>
  <mergeCells count="9">
    <mergeCell ref="E50:H50"/>
    <mergeCell ref="E73:H73"/>
    <mergeCell ref="E75:H75"/>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95"/>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165</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8257</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ROUND(J81,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ROUND((SUM(BE81:BE94)),  2)</f>
        <v>0</v>
      </c>
      <c r="G33" s="35"/>
      <c r="H33" s="35"/>
      <c r="I33" s="132">
        <v>0.21</v>
      </c>
      <c r="J33" s="131">
        <f>ROUND(((SUM(BE81:BE94))*I33),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ROUND((SUM(BF81:BF94)),  2)</f>
        <v>0</v>
      </c>
      <c r="G34" s="35"/>
      <c r="H34" s="35"/>
      <c r="I34" s="132">
        <v>0.15</v>
      </c>
      <c r="J34" s="131">
        <f>ROUND(((SUM(BF81:BF94))*I34),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ROUND((SUM(BG81:BG94)),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ROUND((SUM(BH81:BH94)),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ROUND((SUM(BI81:BI94)),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700_D.1.4.L - Záchytný systém</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J81</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8258</v>
      </c>
      <c r="E60" s="155"/>
      <c r="F60" s="155"/>
      <c r="G60" s="155"/>
      <c r="H60" s="155"/>
      <c r="I60" s="156"/>
      <c r="J60" s="157">
        <f>J82</f>
        <v>0</v>
      </c>
      <c r="K60" s="153"/>
      <c r="L60" s="158"/>
    </row>
    <row r="61" spans="1:47" s="9" customFormat="1" ht="24.95" customHeight="1">
      <c r="B61" s="152"/>
      <c r="C61" s="153"/>
      <c r="D61" s="154" t="s">
        <v>8258</v>
      </c>
      <c r="E61" s="155"/>
      <c r="F61" s="155"/>
      <c r="G61" s="155"/>
      <c r="H61" s="155"/>
      <c r="I61" s="156"/>
      <c r="J61" s="157">
        <f>J89</f>
        <v>0</v>
      </c>
      <c r="K61" s="153"/>
      <c r="L61" s="158"/>
    </row>
    <row r="62" spans="1:47" s="2" customFormat="1" ht="21.75" customHeight="1">
      <c r="A62" s="35"/>
      <c r="B62" s="36"/>
      <c r="C62" s="37"/>
      <c r="D62" s="37"/>
      <c r="E62" s="37"/>
      <c r="F62" s="37"/>
      <c r="G62" s="37"/>
      <c r="H62" s="37"/>
      <c r="I62" s="116"/>
      <c r="J62" s="37"/>
      <c r="K62" s="37"/>
      <c r="L62" s="117"/>
      <c r="S62" s="35"/>
      <c r="T62" s="35"/>
      <c r="U62" s="35"/>
      <c r="V62" s="35"/>
      <c r="W62" s="35"/>
      <c r="X62" s="35"/>
      <c r="Y62" s="35"/>
      <c r="Z62" s="35"/>
      <c r="AA62" s="35"/>
      <c r="AB62" s="35"/>
      <c r="AC62" s="35"/>
      <c r="AD62" s="35"/>
      <c r="AE62" s="35"/>
    </row>
    <row r="63" spans="1:47" s="2" customFormat="1" ht="6.95" customHeight="1">
      <c r="A63" s="35"/>
      <c r="B63" s="48"/>
      <c r="C63" s="49"/>
      <c r="D63" s="49"/>
      <c r="E63" s="49"/>
      <c r="F63" s="49"/>
      <c r="G63" s="49"/>
      <c r="H63" s="49"/>
      <c r="I63" s="143"/>
      <c r="J63" s="49"/>
      <c r="K63" s="49"/>
      <c r="L63" s="117"/>
      <c r="S63" s="35"/>
      <c r="T63" s="35"/>
      <c r="U63" s="35"/>
      <c r="V63" s="35"/>
      <c r="W63" s="35"/>
      <c r="X63" s="35"/>
      <c r="Y63" s="35"/>
      <c r="Z63" s="35"/>
      <c r="AA63" s="35"/>
      <c r="AB63" s="35"/>
      <c r="AC63" s="35"/>
      <c r="AD63" s="35"/>
      <c r="AE63" s="35"/>
    </row>
    <row r="67" spans="1:31" s="2" customFormat="1" ht="6.95" customHeight="1">
      <c r="A67" s="35"/>
      <c r="B67" s="50"/>
      <c r="C67" s="51"/>
      <c r="D67" s="51"/>
      <c r="E67" s="51"/>
      <c r="F67" s="51"/>
      <c r="G67" s="51"/>
      <c r="H67" s="51"/>
      <c r="I67" s="146"/>
      <c r="J67" s="51"/>
      <c r="K67" s="51"/>
      <c r="L67" s="117"/>
      <c r="S67" s="35"/>
      <c r="T67" s="35"/>
      <c r="U67" s="35"/>
      <c r="V67" s="35"/>
      <c r="W67" s="35"/>
      <c r="X67" s="35"/>
      <c r="Y67" s="35"/>
      <c r="Z67" s="35"/>
      <c r="AA67" s="35"/>
      <c r="AB67" s="35"/>
      <c r="AC67" s="35"/>
      <c r="AD67" s="35"/>
      <c r="AE67" s="35"/>
    </row>
    <row r="68" spans="1:31" s="2" customFormat="1" ht="24.95" customHeight="1">
      <c r="A68" s="35"/>
      <c r="B68" s="36"/>
      <c r="C68" s="24" t="s">
        <v>191</v>
      </c>
      <c r="D68" s="37"/>
      <c r="E68" s="37"/>
      <c r="F68" s="37"/>
      <c r="G68" s="37"/>
      <c r="H68" s="37"/>
      <c r="I68" s="116"/>
      <c r="J68" s="37"/>
      <c r="K68" s="37"/>
      <c r="L68" s="117"/>
      <c r="S68" s="35"/>
      <c r="T68" s="35"/>
      <c r="U68" s="35"/>
      <c r="V68" s="35"/>
      <c r="W68" s="35"/>
      <c r="X68" s="35"/>
      <c r="Y68" s="35"/>
      <c r="Z68" s="35"/>
      <c r="AA68" s="35"/>
      <c r="AB68" s="35"/>
      <c r="AC68" s="35"/>
      <c r="AD68" s="35"/>
      <c r="AE68" s="35"/>
    </row>
    <row r="69" spans="1:31" s="2" customFormat="1" ht="6.95" customHeight="1">
      <c r="A69" s="35"/>
      <c r="B69" s="36"/>
      <c r="C69" s="37"/>
      <c r="D69" s="37"/>
      <c r="E69" s="37"/>
      <c r="F69" s="37"/>
      <c r="G69" s="37"/>
      <c r="H69" s="37"/>
      <c r="I69" s="116"/>
      <c r="J69" s="37"/>
      <c r="K69" s="37"/>
      <c r="L69" s="117"/>
      <c r="S69" s="35"/>
      <c r="T69" s="35"/>
      <c r="U69" s="35"/>
      <c r="V69" s="35"/>
      <c r="W69" s="35"/>
      <c r="X69" s="35"/>
      <c r="Y69" s="35"/>
      <c r="Z69" s="35"/>
      <c r="AA69" s="35"/>
      <c r="AB69" s="35"/>
      <c r="AC69" s="35"/>
      <c r="AD69" s="35"/>
      <c r="AE69" s="35"/>
    </row>
    <row r="70" spans="1:31" s="2" customFormat="1" ht="12" customHeight="1">
      <c r="A70" s="35"/>
      <c r="B70" s="36"/>
      <c r="C70" s="30" t="s">
        <v>16</v>
      </c>
      <c r="D70" s="37"/>
      <c r="E70" s="37"/>
      <c r="F70" s="37"/>
      <c r="G70" s="37"/>
      <c r="H70" s="37"/>
      <c r="I70" s="116"/>
      <c r="J70" s="37"/>
      <c r="K70" s="37"/>
      <c r="L70" s="117"/>
      <c r="S70" s="35"/>
      <c r="T70" s="35"/>
      <c r="U70" s="35"/>
      <c r="V70" s="35"/>
      <c r="W70" s="35"/>
      <c r="X70" s="35"/>
      <c r="Y70" s="35"/>
      <c r="Z70" s="35"/>
      <c r="AA70" s="35"/>
      <c r="AB70" s="35"/>
      <c r="AC70" s="35"/>
      <c r="AD70" s="35"/>
      <c r="AE70" s="35"/>
    </row>
    <row r="71" spans="1:31" s="2" customFormat="1" ht="16.5" customHeight="1">
      <c r="A71" s="35"/>
      <c r="B71" s="36"/>
      <c r="C71" s="37"/>
      <c r="D71" s="37"/>
      <c r="E71" s="396" t="str">
        <f>E7</f>
        <v>Základní škola U Elektry</v>
      </c>
      <c r="F71" s="397"/>
      <c r="G71" s="397"/>
      <c r="H71" s="397"/>
      <c r="I71" s="116"/>
      <c r="J71" s="37"/>
      <c r="K71" s="37"/>
      <c r="L71" s="117"/>
      <c r="S71" s="35"/>
      <c r="T71" s="35"/>
      <c r="U71" s="35"/>
      <c r="V71" s="35"/>
      <c r="W71" s="35"/>
      <c r="X71" s="35"/>
      <c r="Y71" s="35"/>
      <c r="Z71" s="35"/>
      <c r="AA71" s="35"/>
      <c r="AB71" s="35"/>
      <c r="AC71" s="35"/>
      <c r="AD71" s="35"/>
      <c r="AE71" s="35"/>
    </row>
    <row r="72" spans="1:31" s="2" customFormat="1" ht="12" customHeight="1">
      <c r="A72" s="35"/>
      <c r="B72" s="36"/>
      <c r="C72" s="30" t="s">
        <v>182</v>
      </c>
      <c r="D72" s="37"/>
      <c r="E72" s="37"/>
      <c r="F72" s="37"/>
      <c r="G72" s="37"/>
      <c r="H72" s="37"/>
      <c r="I72" s="116"/>
      <c r="J72" s="37"/>
      <c r="K72" s="37"/>
      <c r="L72" s="117"/>
      <c r="S72" s="35"/>
      <c r="T72" s="35"/>
      <c r="U72" s="35"/>
      <c r="V72" s="35"/>
      <c r="W72" s="35"/>
      <c r="X72" s="35"/>
      <c r="Y72" s="35"/>
      <c r="Z72" s="35"/>
      <c r="AA72" s="35"/>
      <c r="AB72" s="35"/>
      <c r="AC72" s="35"/>
      <c r="AD72" s="35"/>
      <c r="AE72" s="35"/>
    </row>
    <row r="73" spans="1:31" s="2" customFormat="1" ht="16.5" customHeight="1">
      <c r="A73" s="35"/>
      <c r="B73" s="36"/>
      <c r="C73" s="37"/>
      <c r="D73" s="37"/>
      <c r="E73" s="369" t="str">
        <f>E9</f>
        <v>SO 700_D.1.4.L - Záchytný systém</v>
      </c>
      <c r="F73" s="398"/>
      <c r="G73" s="398"/>
      <c r="H73" s="398"/>
      <c r="I73" s="116"/>
      <c r="J73" s="37"/>
      <c r="K73" s="37"/>
      <c r="L73" s="117"/>
      <c r="S73" s="35"/>
      <c r="T73" s="35"/>
      <c r="U73" s="35"/>
      <c r="V73" s="35"/>
      <c r="W73" s="35"/>
      <c r="X73" s="35"/>
      <c r="Y73" s="35"/>
      <c r="Z73" s="35"/>
      <c r="AA73" s="35"/>
      <c r="AB73" s="35"/>
      <c r="AC73" s="35"/>
      <c r="AD73" s="35"/>
      <c r="AE73" s="35"/>
    </row>
    <row r="74" spans="1:31" s="2" customFormat="1" ht="6.95" customHeight="1">
      <c r="A74" s="35"/>
      <c r="B74" s="36"/>
      <c r="C74" s="37"/>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12" customHeight="1">
      <c r="A75" s="35"/>
      <c r="B75" s="36"/>
      <c r="C75" s="30" t="s">
        <v>21</v>
      </c>
      <c r="D75" s="37"/>
      <c r="E75" s="37"/>
      <c r="F75" s="28" t="str">
        <f>F12</f>
        <v>Praha 9, k.ú. Vysočany</v>
      </c>
      <c r="G75" s="37"/>
      <c r="H75" s="37"/>
      <c r="I75" s="118" t="s">
        <v>23</v>
      </c>
      <c r="J75" s="60" t="str">
        <f>IF(J12="","",J12)</f>
        <v>10. 2. 2020</v>
      </c>
      <c r="K75" s="37"/>
      <c r="L75" s="117"/>
      <c r="S75" s="35"/>
      <c r="T75" s="35"/>
      <c r="U75" s="35"/>
      <c r="V75" s="35"/>
      <c r="W75" s="35"/>
      <c r="X75" s="35"/>
      <c r="Y75" s="35"/>
      <c r="Z75" s="35"/>
      <c r="AA75" s="35"/>
      <c r="AB75" s="35"/>
      <c r="AC75" s="35"/>
      <c r="AD75" s="35"/>
      <c r="AE75" s="35"/>
    </row>
    <row r="76" spans="1:31" s="2" customFormat="1" ht="6.95" customHeight="1">
      <c r="A76" s="35"/>
      <c r="B76" s="36"/>
      <c r="C76" s="37"/>
      <c r="D76" s="37"/>
      <c r="E76" s="37"/>
      <c r="F76" s="37"/>
      <c r="G76" s="37"/>
      <c r="H76" s="37"/>
      <c r="I76" s="116"/>
      <c r="J76" s="37"/>
      <c r="K76" s="37"/>
      <c r="L76" s="117"/>
      <c r="S76" s="35"/>
      <c r="T76" s="35"/>
      <c r="U76" s="35"/>
      <c r="V76" s="35"/>
      <c r="W76" s="35"/>
      <c r="X76" s="35"/>
      <c r="Y76" s="35"/>
      <c r="Z76" s="35"/>
      <c r="AA76" s="35"/>
      <c r="AB76" s="35"/>
      <c r="AC76" s="35"/>
      <c r="AD76" s="35"/>
      <c r="AE76" s="35"/>
    </row>
    <row r="77" spans="1:31" s="2" customFormat="1" ht="25.7" customHeight="1">
      <c r="A77" s="35"/>
      <c r="B77" s="36"/>
      <c r="C77" s="30" t="s">
        <v>25</v>
      </c>
      <c r="D77" s="37"/>
      <c r="E77" s="37"/>
      <c r="F77" s="28" t="str">
        <f>E15</f>
        <v>Městská část Praha 9</v>
      </c>
      <c r="G77" s="37"/>
      <c r="H77" s="37"/>
      <c r="I77" s="118" t="s">
        <v>31</v>
      </c>
      <c r="J77" s="33" t="str">
        <f>E21</f>
        <v>BOMART spol. s r.o.</v>
      </c>
      <c r="K77" s="37"/>
      <c r="L77" s="117"/>
      <c r="S77" s="35"/>
      <c r="T77" s="35"/>
      <c r="U77" s="35"/>
      <c r="V77" s="35"/>
      <c r="W77" s="35"/>
      <c r="X77" s="35"/>
      <c r="Y77" s="35"/>
      <c r="Z77" s="35"/>
      <c r="AA77" s="35"/>
      <c r="AB77" s="35"/>
      <c r="AC77" s="35"/>
      <c r="AD77" s="35"/>
      <c r="AE77" s="35"/>
    </row>
    <row r="78" spans="1:31" s="2" customFormat="1" ht="15.2" customHeight="1">
      <c r="A78" s="35"/>
      <c r="B78" s="36"/>
      <c r="C78" s="30" t="s">
        <v>29</v>
      </c>
      <c r="D78" s="37"/>
      <c r="E78" s="37"/>
      <c r="F78" s="28" t="str">
        <f>IF(E18="","",E18)</f>
        <v>Vyplň údaj</v>
      </c>
      <c r="G78" s="37"/>
      <c r="H78" s="37"/>
      <c r="I78" s="118" t="s">
        <v>34</v>
      </c>
      <c r="J78" s="33" t="str">
        <f>E24</f>
        <v xml:space="preserve"> </v>
      </c>
      <c r="K78" s="37"/>
      <c r="L78" s="117"/>
      <c r="S78" s="35"/>
      <c r="T78" s="35"/>
      <c r="U78" s="35"/>
      <c r="V78" s="35"/>
      <c r="W78" s="35"/>
      <c r="X78" s="35"/>
      <c r="Y78" s="35"/>
      <c r="Z78" s="35"/>
      <c r="AA78" s="35"/>
      <c r="AB78" s="35"/>
      <c r="AC78" s="35"/>
      <c r="AD78" s="35"/>
      <c r="AE78" s="35"/>
    </row>
    <row r="79" spans="1:31" s="2" customFormat="1" ht="10.35" customHeight="1">
      <c r="A79" s="35"/>
      <c r="B79" s="36"/>
      <c r="C79" s="37"/>
      <c r="D79" s="37"/>
      <c r="E79" s="37"/>
      <c r="F79" s="37"/>
      <c r="G79" s="37"/>
      <c r="H79" s="37"/>
      <c r="I79" s="116"/>
      <c r="J79" s="37"/>
      <c r="K79" s="37"/>
      <c r="L79" s="117"/>
      <c r="S79" s="35"/>
      <c r="T79" s="35"/>
      <c r="U79" s="35"/>
      <c r="V79" s="35"/>
      <c r="W79" s="35"/>
      <c r="X79" s="35"/>
      <c r="Y79" s="35"/>
      <c r="Z79" s="35"/>
      <c r="AA79" s="35"/>
      <c r="AB79" s="35"/>
      <c r="AC79" s="35"/>
      <c r="AD79" s="35"/>
      <c r="AE79" s="35"/>
    </row>
    <row r="80" spans="1:31" s="11" customFormat="1" ht="29.25" customHeight="1">
      <c r="A80" s="165"/>
      <c r="B80" s="166"/>
      <c r="C80" s="167" t="s">
        <v>192</v>
      </c>
      <c r="D80" s="168" t="s">
        <v>57</v>
      </c>
      <c r="E80" s="168" t="s">
        <v>53</v>
      </c>
      <c r="F80" s="168" t="s">
        <v>54</v>
      </c>
      <c r="G80" s="168" t="s">
        <v>193</v>
      </c>
      <c r="H80" s="168" t="s">
        <v>194</v>
      </c>
      <c r="I80" s="169" t="s">
        <v>195</v>
      </c>
      <c r="J80" s="168" t="s">
        <v>186</v>
      </c>
      <c r="K80" s="170" t="s">
        <v>196</v>
      </c>
      <c r="L80" s="171"/>
      <c r="M80" s="69" t="s">
        <v>19</v>
      </c>
      <c r="N80" s="70" t="s">
        <v>42</v>
      </c>
      <c r="O80" s="70" t="s">
        <v>197</v>
      </c>
      <c r="P80" s="70" t="s">
        <v>198</v>
      </c>
      <c r="Q80" s="70" t="s">
        <v>199</v>
      </c>
      <c r="R80" s="70" t="s">
        <v>200</v>
      </c>
      <c r="S80" s="70" t="s">
        <v>201</v>
      </c>
      <c r="T80" s="71" t="s">
        <v>202</v>
      </c>
      <c r="U80" s="165"/>
      <c r="V80" s="165"/>
      <c r="W80" s="165"/>
      <c r="X80" s="165"/>
      <c r="Y80" s="165"/>
      <c r="Z80" s="165"/>
      <c r="AA80" s="165"/>
      <c r="AB80" s="165"/>
      <c r="AC80" s="165"/>
      <c r="AD80" s="165"/>
      <c r="AE80" s="165"/>
    </row>
    <row r="81" spans="1:65" s="2" customFormat="1" ht="22.9" customHeight="1">
      <c r="A81" s="35"/>
      <c r="B81" s="36"/>
      <c r="C81" s="76" t="s">
        <v>203</v>
      </c>
      <c r="D81" s="37"/>
      <c r="E81" s="37"/>
      <c r="F81" s="37"/>
      <c r="G81" s="37"/>
      <c r="H81" s="37"/>
      <c r="I81" s="116"/>
      <c r="J81" s="172">
        <f>BK81</f>
        <v>0</v>
      </c>
      <c r="K81" s="37"/>
      <c r="L81" s="40"/>
      <c r="M81" s="72"/>
      <c r="N81" s="173"/>
      <c r="O81" s="73"/>
      <c r="P81" s="174">
        <f>P82+P89</f>
        <v>0</v>
      </c>
      <c r="Q81" s="73"/>
      <c r="R81" s="174">
        <f>R82+R89</f>
        <v>0</v>
      </c>
      <c r="S81" s="73"/>
      <c r="T81" s="175">
        <f>T82+T89</f>
        <v>0</v>
      </c>
      <c r="U81" s="35"/>
      <c r="V81" s="35"/>
      <c r="W81" s="35"/>
      <c r="X81" s="35"/>
      <c r="Y81" s="35"/>
      <c r="Z81" s="35"/>
      <c r="AA81" s="35"/>
      <c r="AB81" s="35"/>
      <c r="AC81" s="35"/>
      <c r="AD81" s="35"/>
      <c r="AE81" s="35"/>
      <c r="AT81" s="18" t="s">
        <v>71</v>
      </c>
      <c r="AU81" s="18" t="s">
        <v>187</v>
      </c>
      <c r="BK81" s="176">
        <f>BK82+BK89</f>
        <v>0</v>
      </c>
    </row>
    <row r="82" spans="1:65" s="12" customFormat="1" ht="25.9" customHeight="1">
      <c r="B82" s="177"/>
      <c r="C82" s="178"/>
      <c r="D82" s="179" t="s">
        <v>71</v>
      </c>
      <c r="E82" s="180" t="s">
        <v>846</v>
      </c>
      <c r="F82" s="180" t="s">
        <v>8259</v>
      </c>
      <c r="G82" s="178"/>
      <c r="H82" s="178"/>
      <c r="I82" s="181"/>
      <c r="J82" s="182">
        <f>BK82</f>
        <v>0</v>
      </c>
      <c r="K82" s="178"/>
      <c r="L82" s="183"/>
      <c r="M82" s="184"/>
      <c r="N82" s="185"/>
      <c r="O82" s="185"/>
      <c r="P82" s="186">
        <f>SUM(P83:P88)</f>
        <v>0</v>
      </c>
      <c r="Q82" s="185"/>
      <c r="R82" s="186">
        <f>SUM(R83:R88)</f>
        <v>0</v>
      </c>
      <c r="S82" s="185"/>
      <c r="T82" s="187">
        <f>SUM(T83:T88)</f>
        <v>0</v>
      </c>
      <c r="AR82" s="188" t="s">
        <v>80</v>
      </c>
      <c r="AT82" s="189" t="s">
        <v>71</v>
      </c>
      <c r="AU82" s="189" t="s">
        <v>72</v>
      </c>
      <c r="AY82" s="188" t="s">
        <v>206</v>
      </c>
      <c r="BK82" s="190">
        <f>SUM(BK83:BK88)</f>
        <v>0</v>
      </c>
    </row>
    <row r="83" spans="1:65" s="2" customFormat="1" ht="16.5" customHeight="1">
      <c r="A83" s="35"/>
      <c r="B83" s="36"/>
      <c r="C83" s="193" t="s">
        <v>72</v>
      </c>
      <c r="D83" s="193" t="s">
        <v>208</v>
      </c>
      <c r="E83" s="194" t="s">
        <v>8260</v>
      </c>
      <c r="F83" s="195" t="s">
        <v>8261</v>
      </c>
      <c r="G83" s="196" t="s">
        <v>211</v>
      </c>
      <c r="H83" s="197">
        <v>15</v>
      </c>
      <c r="I83" s="198"/>
      <c r="J83" s="199">
        <f t="shared" ref="J83:J88" si="0">ROUND(I83*H83,2)</f>
        <v>0</v>
      </c>
      <c r="K83" s="195" t="s">
        <v>19</v>
      </c>
      <c r="L83" s="40"/>
      <c r="M83" s="200" t="s">
        <v>19</v>
      </c>
      <c r="N83" s="201" t="s">
        <v>43</v>
      </c>
      <c r="O83" s="65"/>
      <c r="P83" s="202">
        <f t="shared" ref="P83:P88" si="1">O83*H83</f>
        <v>0</v>
      </c>
      <c r="Q83" s="202">
        <v>0</v>
      </c>
      <c r="R83" s="202">
        <f t="shared" ref="R83:R88" si="2">Q83*H83</f>
        <v>0</v>
      </c>
      <c r="S83" s="202">
        <v>0</v>
      </c>
      <c r="T83" s="203">
        <f t="shared" ref="T83:T88" si="3">S83*H83</f>
        <v>0</v>
      </c>
      <c r="U83" s="35"/>
      <c r="V83" s="35"/>
      <c r="W83" s="35"/>
      <c r="X83" s="35"/>
      <c r="Y83" s="35"/>
      <c r="Z83" s="35"/>
      <c r="AA83" s="35"/>
      <c r="AB83" s="35"/>
      <c r="AC83" s="35"/>
      <c r="AD83" s="35"/>
      <c r="AE83" s="35"/>
      <c r="AR83" s="204" t="s">
        <v>212</v>
      </c>
      <c r="AT83" s="204" t="s">
        <v>208</v>
      </c>
      <c r="AU83" s="204" t="s">
        <v>80</v>
      </c>
      <c r="AY83" s="18" t="s">
        <v>206</v>
      </c>
      <c r="BE83" s="205">
        <f t="shared" ref="BE83:BE88" si="4">IF(N83="základní",J83,0)</f>
        <v>0</v>
      </c>
      <c r="BF83" s="205">
        <f t="shared" ref="BF83:BF88" si="5">IF(N83="snížená",J83,0)</f>
        <v>0</v>
      </c>
      <c r="BG83" s="205">
        <f t="shared" ref="BG83:BG88" si="6">IF(N83="zákl. přenesená",J83,0)</f>
        <v>0</v>
      </c>
      <c r="BH83" s="205">
        <f t="shared" ref="BH83:BH88" si="7">IF(N83="sníž. přenesená",J83,0)</f>
        <v>0</v>
      </c>
      <c r="BI83" s="205">
        <f t="shared" ref="BI83:BI88" si="8">IF(N83="nulová",J83,0)</f>
        <v>0</v>
      </c>
      <c r="BJ83" s="18" t="s">
        <v>80</v>
      </c>
      <c r="BK83" s="205">
        <f t="shared" ref="BK83:BK88" si="9">ROUND(I83*H83,2)</f>
        <v>0</v>
      </c>
      <c r="BL83" s="18" t="s">
        <v>212</v>
      </c>
      <c r="BM83" s="204" t="s">
        <v>82</v>
      </c>
    </row>
    <row r="84" spans="1:65" s="2" customFormat="1" ht="16.5" customHeight="1">
      <c r="A84" s="35"/>
      <c r="B84" s="36"/>
      <c r="C84" s="193" t="s">
        <v>72</v>
      </c>
      <c r="D84" s="193" t="s">
        <v>208</v>
      </c>
      <c r="E84" s="194" t="s">
        <v>8262</v>
      </c>
      <c r="F84" s="195" t="s">
        <v>8263</v>
      </c>
      <c r="G84" s="196" t="s">
        <v>211</v>
      </c>
      <c r="H84" s="197">
        <v>17</v>
      </c>
      <c r="I84" s="198"/>
      <c r="J84" s="199">
        <f t="shared" si="0"/>
        <v>0</v>
      </c>
      <c r="K84" s="195" t="s">
        <v>19</v>
      </c>
      <c r="L84" s="40"/>
      <c r="M84" s="200" t="s">
        <v>19</v>
      </c>
      <c r="N84" s="201" t="s">
        <v>43</v>
      </c>
      <c r="O84" s="65"/>
      <c r="P84" s="202">
        <f t="shared" si="1"/>
        <v>0</v>
      </c>
      <c r="Q84" s="202">
        <v>0</v>
      </c>
      <c r="R84" s="202">
        <f t="shared" si="2"/>
        <v>0</v>
      </c>
      <c r="S84" s="202">
        <v>0</v>
      </c>
      <c r="T84" s="203">
        <f t="shared" si="3"/>
        <v>0</v>
      </c>
      <c r="U84" s="35"/>
      <c r="V84" s="35"/>
      <c r="W84" s="35"/>
      <c r="X84" s="35"/>
      <c r="Y84" s="35"/>
      <c r="Z84" s="35"/>
      <c r="AA84" s="35"/>
      <c r="AB84" s="35"/>
      <c r="AC84" s="35"/>
      <c r="AD84" s="35"/>
      <c r="AE84" s="35"/>
      <c r="AR84" s="204" t="s">
        <v>212</v>
      </c>
      <c r="AT84" s="204" t="s">
        <v>208</v>
      </c>
      <c r="AU84" s="204" t="s">
        <v>80</v>
      </c>
      <c r="AY84" s="18" t="s">
        <v>206</v>
      </c>
      <c r="BE84" s="205">
        <f t="shared" si="4"/>
        <v>0</v>
      </c>
      <c r="BF84" s="205">
        <f t="shared" si="5"/>
        <v>0</v>
      </c>
      <c r="BG84" s="205">
        <f t="shared" si="6"/>
        <v>0</v>
      </c>
      <c r="BH84" s="205">
        <f t="shared" si="7"/>
        <v>0</v>
      </c>
      <c r="BI84" s="205">
        <f t="shared" si="8"/>
        <v>0</v>
      </c>
      <c r="BJ84" s="18" t="s">
        <v>80</v>
      </c>
      <c r="BK84" s="205">
        <f t="shared" si="9"/>
        <v>0</v>
      </c>
      <c r="BL84" s="18" t="s">
        <v>212</v>
      </c>
      <c r="BM84" s="204" t="s">
        <v>212</v>
      </c>
    </row>
    <row r="85" spans="1:65" s="2" customFormat="1" ht="16.5" customHeight="1">
      <c r="A85" s="35"/>
      <c r="B85" s="36"/>
      <c r="C85" s="193" t="s">
        <v>72</v>
      </c>
      <c r="D85" s="193" t="s">
        <v>208</v>
      </c>
      <c r="E85" s="194" t="s">
        <v>8264</v>
      </c>
      <c r="F85" s="195" t="s">
        <v>8265</v>
      </c>
      <c r="G85" s="196" t="s">
        <v>211</v>
      </c>
      <c r="H85" s="197">
        <v>1</v>
      </c>
      <c r="I85" s="198"/>
      <c r="J85" s="199">
        <f t="shared" si="0"/>
        <v>0</v>
      </c>
      <c r="K85" s="195" t="s">
        <v>19</v>
      </c>
      <c r="L85" s="40"/>
      <c r="M85" s="200" t="s">
        <v>19</v>
      </c>
      <c r="N85" s="201" t="s">
        <v>43</v>
      </c>
      <c r="O85" s="65"/>
      <c r="P85" s="202">
        <f t="shared" si="1"/>
        <v>0</v>
      </c>
      <c r="Q85" s="202">
        <v>0</v>
      </c>
      <c r="R85" s="202">
        <f t="shared" si="2"/>
        <v>0</v>
      </c>
      <c r="S85" s="202">
        <v>0</v>
      </c>
      <c r="T85" s="203">
        <f t="shared" si="3"/>
        <v>0</v>
      </c>
      <c r="U85" s="35"/>
      <c r="V85" s="35"/>
      <c r="W85" s="35"/>
      <c r="X85" s="35"/>
      <c r="Y85" s="35"/>
      <c r="Z85" s="35"/>
      <c r="AA85" s="35"/>
      <c r="AB85" s="35"/>
      <c r="AC85" s="35"/>
      <c r="AD85" s="35"/>
      <c r="AE85" s="35"/>
      <c r="AR85" s="204" t="s">
        <v>212</v>
      </c>
      <c r="AT85" s="204" t="s">
        <v>208</v>
      </c>
      <c r="AU85" s="204" t="s">
        <v>80</v>
      </c>
      <c r="AY85" s="18" t="s">
        <v>206</v>
      </c>
      <c r="BE85" s="205">
        <f t="shared" si="4"/>
        <v>0</v>
      </c>
      <c r="BF85" s="205">
        <f t="shared" si="5"/>
        <v>0</v>
      </c>
      <c r="BG85" s="205">
        <f t="shared" si="6"/>
        <v>0</v>
      </c>
      <c r="BH85" s="205">
        <f t="shared" si="7"/>
        <v>0</v>
      </c>
      <c r="BI85" s="205">
        <f t="shared" si="8"/>
        <v>0</v>
      </c>
      <c r="BJ85" s="18" t="s">
        <v>80</v>
      </c>
      <c r="BK85" s="205">
        <f t="shared" si="9"/>
        <v>0</v>
      </c>
      <c r="BL85" s="18" t="s">
        <v>212</v>
      </c>
      <c r="BM85" s="204" t="s">
        <v>231</v>
      </c>
    </row>
    <row r="86" spans="1:65" s="2" customFormat="1" ht="16.5" customHeight="1">
      <c r="A86" s="35"/>
      <c r="B86" s="36"/>
      <c r="C86" s="193" t="s">
        <v>72</v>
      </c>
      <c r="D86" s="193" t="s">
        <v>208</v>
      </c>
      <c r="E86" s="194" t="s">
        <v>8266</v>
      </c>
      <c r="F86" s="195" t="s">
        <v>8267</v>
      </c>
      <c r="G86" s="196" t="s">
        <v>220</v>
      </c>
      <c r="H86" s="197">
        <v>222</v>
      </c>
      <c r="I86" s="198"/>
      <c r="J86" s="199">
        <f t="shared" si="0"/>
        <v>0</v>
      </c>
      <c r="K86" s="195" t="s">
        <v>19</v>
      </c>
      <c r="L86" s="40"/>
      <c r="M86" s="200" t="s">
        <v>19</v>
      </c>
      <c r="N86" s="201" t="s">
        <v>43</v>
      </c>
      <c r="O86" s="65"/>
      <c r="P86" s="202">
        <f t="shared" si="1"/>
        <v>0</v>
      </c>
      <c r="Q86" s="202">
        <v>0</v>
      </c>
      <c r="R86" s="202">
        <f t="shared" si="2"/>
        <v>0</v>
      </c>
      <c r="S86" s="202">
        <v>0</v>
      </c>
      <c r="T86" s="203">
        <f t="shared" si="3"/>
        <v>0</v>
      </c>
      <c r="U86" s="35"/>
      <c r="V86" s="35"/>
      <c r="W86" s="35"/>
      <c r="X86" s="35"/>
      <c r="Y86" s="35"/>
      <c r="Z86" s="35"/>
      <c r="AA86" s="35"/>
      <c r="AB86" s="35"/>
      <c r="AC86" s="35"/>
      <c r="AD86" s="35"/>
      <c r="AE86" s="35"/>
      <c r="AR86" s="204" t="s">
        <v>212</v>
      </c>
      <c r="AT86" s="204" t="s">
        <v>208</v>
      </c>
      <c r="AU86" s="204" t="s">
        <v>80</v>
      </c>
      <c r="AY86" s="18" t="s">
        <v>206</v>
      </c>
      <c r="BE86" s="205">
        <f t="shared" si="4"/>
        <v>0</v>
      </c>
      <c r="BF86" s="205">
        <f t="shared" si="5"/>
        <v>0</v>
      </c>
      <c r="BG86" s="205">
        <f t="shared" si="6"/>
        <v>0</v>
      </c>
      <c r="BH86" s="205">
        <f t="shared" si="7"/>
        <v>0</v>
      </c>
      <c r="BI86" s="205">
        <f t="shared" si="8"/>
        <v>0</v>
      </c>
      <c r="BJ86" s="18" t="s">
        <v>80</v>
      </c>
      <c r="BK86" s="205">
        <f t="shared" si="9"/>
        <v>0</v>
      </c>
      <c r="BL86" s="18" t="s">
        <v>212</v>
      </c>
      <c r="BM86" s="204" t="s">
        <v>239</v>
      </c>
    </row>
    <row r="87" spans="1:65" s="2" customFormat="1" ht="16.5" customHeight="1">
      <c r="A87" s="35"/>
      <c r="B87" s="36"/>
      <c r="C87" s="193" t="s">
        <v>72</v>
      </c>
      <c r="D87" s="193" t="s">
        <v>208</v>
      </c>
      <c r="E87" s="194" t="s">
        <v>8268</v>
      </c>
      <c r="F87" s="195" t="s">
        <v>8269</v>
      </c>
      <c r="G87" s="196" t="s">
        <v>5959</v>
      </c>
      <c r="H87" s="197">
        <v>1</v>
      </c>
      <c r="I87" s="198"/>
      <c r="J87" s="199">
        <f t="shared" si="0"/>
        <v>0</v>
      </c>
      <c r="K87" s="195" t="s">
        <v>19</v>
      </c>
      <c r="L87" s="40"/>
      <c r="M87" s="200" t="s">
        <v>19</v>
      </c>
      <c r="N87" s="201" t="s">
        <v>43</v>
      </c>
      <c r="O87" s="65"/>
      <c r="P87" s="202">
        <f t="shared" si="1"/>
        <v>0</v>
      </c>
      <c r="Q87" s="202">
        <v>0</v>
      </c>
      <c r="R87" s="202">
        <f t="shared" si="2"/>
        <v>0</v>
      </c>
      <c r="S87" s="202">
        <v>0</v>
      </c>
      <c r="T87" s="203">
        <f t="shared" si="3"/>
        <v>0</v>
      </c>
      <c r="U87" s="35"/>
      <c r="V87" s="35"/>
      <c r="W87" s="35"/>
      <c r="X87" s="35"/>
      <c r="Y87" s="35"/>
      <c r="Z87" s="35"/>
      <c r="AA87" s="35"/>
      <c r="AB87" s="35"/>
      <c r="AC87" s="35"/>
      <c r="AD87" s="35"/>
      <c r="AE87" s="35"/>
      <c r="AR87" s="204" t="s">
        <v>212</v>
      </c>
      <c r="AT87" s="204" t="s">
        <v>208</v>
      </c>
      <c r="AU87" s="204" t="s">
        <v>80</v>
      </c>
      <c r="AY87" s="18" t="s">
        <v>206</v>
      </c>
      <c r="BE87" s="205">
        <f t="shared" si="4"/>
        <v>0</v>
      </c>
      <c r="BF87" s="205">
        <f t="shared" si="5"/>
        <v>0</v>
      </c>
      <c r="BG87" s="205">
        <f t="shared" si="6"/>
        <v>0</v>
      </c>
      <c r="BH87" s="205">
        <f t="shared" si="7"/>
        <v>0</v>
      </c>
      <c r="BI87" s="205">
        <f t="shared" si="8"/>
        <v>0</v>
      </c>
      <c r="BJ87" s="18" t="s">
        <v>80</v>
      </c>
      <c r="BK87" s="205">
        <f t="shared" si="9"/>
        <v>0</v>
      </c>
      <c r="BL87" s="18" t="s">
        <v>212</v>
      </c>
      <c r="BM87" s="204" t="s">
        <v>248</v>
      </c>
    </row>
    <row r="88" spans="1:65" s="2" customFormat="1" ht="16.5" customHeight="1">
      <c r="A88" s="35"/>
      <c r="B88" s="36"/>
      <c r="C88" s="193" t="s">
        <v>72</v>
      </c>
      <c r="D88" s="193" t="s">
        <v>208</v>
      </c>
      <c r="E88" s="194" t="s">
        <v>8270</v>
      </c>
      <c r="F88" s="195" t="s">
        <v>8271</v>
      </c>
      <c r="G88" s="196" t="s">
        <v>5959</v>
      </c>
      <c r="H88" s="197">
        <v>1</v>
      </c>
      <c r="I88" s="198"/>
      <c r="J88" s="199">
        <f t="shared" si="0"/>
        <v>0</v>
      </c>
      <c r="K88" s="195" t="s">
        <v>19</v>
      </c>
      <c r="L88" s="40"/>
      <c r="M88" s="200" t="s">
        <v>19</v>
      </c>
      <c r="N88" s="201" t="s">
        <v>43</v>
      </c>
      <c r="O88" s="65"/>
      <c r="P88" s="202">
        <f t="shared" si="1"/>
        <v>0</v>
      </c>
      <c r="Q88" s="202">
        <v>0</v>
      </c>
      <c r="R88" s="202">
        <f t="shared" si="2"/>
        <v>0</v>
      </c>
      <c r="S88" s="202">
        <v>0</v>
      </c>
      <c r="T88" s="203">
        <f t="shared" si="3"/>
        <v>0</v>
      </c>
      <c r="U88" s="35"/>
      <c r="V88" s="35"/>
      <c r="W88" s="35"/>
      <c r="X88" s="35"/>
      <c r="Y88" s="35"/>
      <c r="Z88" s="35"/>
      <c r="AA88" s="35"/>
      <c r="AB88" s="35"/>
      <c r="AC88" s="35"/>
      <c r="AD88" s="35"/>
      <c r="AE88" s="35"/>
      <c r="AR88" s="204" t="s">
        <v>212</v>
      </c>
      <c r="AT88" s="204" t="s">
        <v>208</v>
      </c>
      <c r="AU88" s="204" t="s">
        <v>80</v>
      </c>
      <c r="AY88" s="18" t="s">
        <v>206</v>
      </c>
      <c r="BE88" s="205">
        <f t="shared" si="4"/>
        <v>0</v>
      </c>
      <c r="BF88" s="205">
        <f t="shared" si="5"/>
        <v>0</v>
      </c>
      <c r="BG88" s="205">
        <f t="shared" si="6"/>
        <v>0</v>
      </c>
      <c r="BH88" s="205">
        <f t="shared" si="7"/>
        <v>0</v>
      </c>
      <c r="BI88" s="205">
        <f t="shared" si="8"/>
        <v>0</v>
      </c>
      <c r="BJ88" s="18" t="s">
        <v>80</v>
      </c>
      <c r="BK88" s="205">
        <f t="shared" si="9"/>
        <v>0</v>
      </c>
      <c r="BL88" s="18" t="s">
        <v>212</v>
      </c>
      <c r="BM88" s="204" t="s">
        <v>257</v>
      </c>
    </row>
    <row r="89" spans="1:65" s="12" customFormat="1" ht="25.9" customHeight="1">
      <c r="B89" s="177"/>
      <c r="C89" s="178"/>
      <c r="D89" s="179" t="s">
        <v>71</v>
      </c>
      <c r="E89" s="180" t="s">
        <v>846</v>
      </c>
      <c r="F89" s="180" t="s">
        <v>8259</v>
      </c>
      <c r="G89" s="178"/>
      <c r="H89" s="178"/>
      <c r="I89" s="181"/>
      <c r="J89" s="182">
        <f>BK89</f>
        <v>0</v>
      </c>
      <c r="K89" s="178"/>
      <c r="L89" s="183"/>
      <c r="M89" s="184"/>
      <c r="N89" s="185"/>
      <c r="O89" s="185"/>
      <c r="P89" s="186">
        <f>SUM(P90:P94)</f>
        <v>0</v>
      </c>
      <c r="Q89" s="185"/>
      <c r="R89" s="186">
        <f>SUM(R90:R94)</f>
        <v>0</v>
      </c>
      <c r="S89" s="185"/>
      <c r="T89" s="187">
        <f>SUM(T90:T94)</f>
        <v>0</v>
      </c>
      <c r="AR89" s="188" t="s">
        <v>80</v>
      </c>
      <c r="AT89" s="189" t="s">
        <v>71</v>
      </c>
      <c r="AU89" s="189" t="s">
        <v>72</v>
      </c>
      <c r="AY89" s="188" t="s">
        <v>206</v>
      </c>
      <c r="BK89" s="190">
        <f>SUM(BK90:BK94)</f>
        <v>0</v>
      </c>
    </row>
    <row r="90" spans="1:65" s="2" customFormat="1" ht="16.5" customHeight="1">
      <c r="A90" s="35"/>
      <c r="B90" s="36"/>
      <c r="C90" s="193" t="s">
        <v>72</v>
      </c>
      <c r="D90" s="193" t="s">
        <v>208</v>
      </c>
      <c r="E90" s="194" t="s">
        <v>8260</v>
      </c>
      <c r="F90" s="195" t="s">
        <v>8261</v>
      </c>
      <c r="G90" s="196" t="s">
        <v>211</v>
      </c>
      <c r="H90" s="197">
        <v>32</v>
      </c>
      <c r="I90" s="198"/>
      <c r="J90" s="199">
        <f>ROUND(I90*H90,2)</f>
        <v>0</v>
      </c>
      <c r="K90" s="195" t="s">
        <v>19</v>
      </c>
      <c r="L90" s="40"/>
      <c r="M90" s="200" t="s">
        <v>19</v>
      </c>
      <c r="N90" s="201" t="s">
        <v>43</v>
      </c>
      <c r="O90" s="65"/>
      <c r="P90" s="202">
        <f>O90*H90</f>
        <v>0</v>
      </c>
      <c r="Q90" s="202">
        <v>0</v>
      </c>
      <c r="R90" s="202">
        <f>Q90*H90</f>
        <v>0</v>
      </c>
      <c r="S90" s="202">
        <v>0</v>
      </c>
      <c r="T90" s="203">
        <f>S90*H90</f>
        <v>0</v>
      </c>
      <c r="U90" s="35"/>
      <c r="V90" s="35"/>
      <c r="W90" s="35"/>
      <c r="X90" s="35"/>
      <c r="Y90" s="35"/>
      <c r="Z90" s="35"/>
      <c r="AA90" s="35"/>
      <c r="AB90" s="35"/>
      <c r="AC90" s="35"/>
      <c r="AD90" s="35"/>
      <c r="AE90" s="35"/>
      <c r="AR90" s="204" t="s">
        <v>212</v>
      </c>
      <c r="AT90" s="204" t="s">
        <v>208</v>
      </c>
      <c r="AU90" s="204" t="s">
        <v>80</v>
      </c>
      <c r="AY90" s="18" t="s">
        <v>206</v>
      </c>
      <c r="BE90" s="205">
        <f>IF(N90="základní",J90,0)</f>
        <v>0</v>
      </c>
      <c r="BF90" s="205">
        <f>IF(N90="snížená",J90,0)</f>
        <v>0</v>
      </c>
      <c r="BG90" s="205">
        <f>IF(N90="zákl. přenesená",J90,0)</f>
        <v>0</v>
      </c>
      <c r="BH90" s="205">
        <f>IF(N90="sníž. přenesená",J90,0)</f>
        <v>0</v>
      </c>
      <c r="BI90" s="205">
        <f>IF(N90="nulová",J90,0)</f>
        <v>0</v>
      </c>
      <c r="BJ90" s="18" t="s">
        <v>80</v>
      </c>
      <c r="BK90" s="205">
        <f>ROUND(I90*H90,2)</f>
        <v>0</v>
      </c>
      <c r="BL90" s="18" t="s">
        <v>212</v>
      </c>
      <c r="BM90" s="204" t="s">
        <v>266</v>
      </c>
    </row>
    <row r="91" spans="1:65" s="2" customFormat="1" ht="16.5" customHeight="1">
      <c r="A91" s="35"/>
      <c r="B91" s="36"/>
      <c r="C91" s="193" t="s">
        <v>72</v>
      </c>
      <c r="D91" s="193" t="s">
        <v>208</v>
      </c>
      <c r="E91" s="194" t="s">
        <v>8264</v>
      </c>
      <c r="F91" s="195" t="s">
        <v>8265</v>
      </c>
      <c r="G91" s="196" t="s">
        <v>211</v>
      </c>
      <c r="H91" s="197">
        <v>1</v>
      </c>
      <c r="I91" s="198"/>
      <c r="J91" s="199">
        <f>ROUND(I91*H91,2)</f>
        <v>0</v>
      </c>
      <c r="K91" s="195" t="s">
        <v>19</v>
      </c>
      <c r="L91" s="40"/>
      <c r="M91" s="200" t="s">
        <v>19</v>
      </c>
      <c r="N91" s="201" t="s">
        <v>43</v>
      </c>
      <c r="O91" s="65"/>
      <c r="P91" s="202">
        <f>O91*H91</f>
        <v>0</v>
      </c>
      <c r="Q91" s="202">
        <v>0</v>
      </c>
      <c r="R91" s="202">
        <f>Q91*H91</f>
        <v>0</v>
      </c>
      <c r="S91" s="202">
        <v>0</v>
      </c>
      <c r="T91" s="203">
        <f>S91*H91</f>
        <v>0</v>
      </c>
      <c r="U91" s="35"/>
      <c r="V91" s="35"/>
      <c r="W91" s="35"/>
      <c r="X91" s="35"/>
      <c r="Y91" s="35"/>
      <c r="Z91" s="35"/>
      <c r="AA91" s="35"/>
      <c r="AB91" s="35"/>
      <c r="AC91" s="35"/>
      <c r="AD91" s="35"/>
      <c r="AE91" s="35"/>
      <c r="AR91" s="204" t="s">
        <v>212</v>
      </c>
      <c r="AT91" s="204" t="s">
        <v>208</v>
      </c>
      <c r="AU91" s="204" t="s">
        <v>80</v>
      </c>
      <c r="AY91" s="18" t="s">
        <v>206</v>
      </c>
      <c r="BE91" s="205">
        <f>IF(N91="základní",J91,0)</f>
        <v>0</v>
      </c>
      <c r="BF91" s="205">
        <f>IF(N91="snížená",J91,0)</f>
        <v>0</v>
      </c>
      <c r="BG91" s="205">
        <f>IF(N91="zákl. přenesená",J91,0)</f>
        <v>0</v>
      </c>
      <c r="BH91" s="205">
        <f>IF(N91="sníž. přenesená",J91,0)</f>
        <v>0</v>
      </c>
      <c r="BI91" s="205">
        <f>IF(N91="nulová",J91,0)</f>
        <v>0</v>
      </c>
      <c r="BJ91" s="18" t="s">
        <v>80</v>
      </c>
      <c r="BK91" s="205">
        <f>ROUND(I91*H91,2)</f>
        <v>0</v>
      </c>
      <c r="BL91" s="18" t="s">
        <v>212</v>
      </c>
      <c r="BM91" s="204" t="s">
        <v>343</v>
      </c>
    </row>
    <row r="92" spans="1:65" s="2" customFormat="1" ht="16.5" customHeight="1">
      <c r="A92" s="35"/>
      <c r="B92" s="36"/>
      <c r="C92" s="193" t="s">
        <v>72</v>
      </c>
      <c r="D92" s="193" t="s">
        <v>208</v>
      </c>
      <c r="E92" s="194" t="s">
        <v>8272</v>
      </c>
      <c r="F92" s="195" t="s">
        <v>8273</v>
      </c>
      <c r="G92" s="196" t="s">
        <v>211</v>
      </c>
      <c r="H92" s="197">
        <v>1</v>
      </c>
      <c r="I92" s="198"/>
      <c r="J92" s="199">
        <f>ROUND(I92*H92,2)</f>
        <v>0</v>
      </c>
      <c r="K92" s="195" t="s">
        <v>19</v>
      </c>
      <c r="L92" s="40"/>
      <c r="M92" s="200" t="s">
        <v>19</v>
      </c>
      <c r="N92" s="201" t="s">
        <v>43</v>
      </c>
      <c r="O92" s="65"/>
      <c r="P92" s="202">
        <f>O92*H92</f>
        <v>0</v>
      </c>
      <c r="Q92" s="202">
        <v>0</v>
      </c>
      <c r="R92" s="202">
        <f>Q92*H92</f>
        <v>0</v>
      </c>
      <c r="S92" s="202">
        <v>0</v>
      </c>
      <c r="T92" s="203">
        <f>S92*H92</f>
        <v>0</v>
      </c>
      <c r="U92" s="35"/>
      <c r="V92" s="35"/>
      <c r="W92" s="35"/>
      <c r="X92" s="35"/>
      <c r="Y92" s="35"/>
      <c r="Z92" s="35"/>
      <c r="AA92" s="35"/>
      <c r="AB92" s="35"/>
      <c r="AC92" s="35"/>
      <c r="AD92" s="35"/>
      <c r="AE92" s="35"/>
      <c r="AR92" s="204" t="s">
        <v>212</v>
      </c>
      <c r="AT92" s="204" t="s">
        <v>208</v>
      </c>
      <c r="AU92" s="204" t="s">
        <v>80</v>
      </c>
      <c r="AY92" s="18" t="s">
        <v>206</v>
      </c>
      <c r="BE92" s="205">
        <f>IF(N92="základní",J92,0)</f>
        <v>0</v>
      </c>
      <c r="BF92" s="205">
        <f>IF(N92="snížená",J92,0)</f>
        <v>0</v>
      </c>
      <c r="BG92" s="205">
        <f>IF(N92="zákl. přenesená",J92,0)</f>
        <v>0</v>
      </c>
      <c r="BH92" s="205">
        <f>IF(N92="sníž. přenesená",J92,0)</f>
        <v>0</v>
      </c>
      <c r="BI92" s="205">
        <f>IF(N92="nulová",J92,0)</f>
        <v>0</v>
      </c>
      <c r="BJ92" s="18" t="s">
        <v>80</v>
      </c>
      <c r="BK92" s="205">
        <f>ROUND(I92*H92,2)</f>
        <v>0</v>
      </c>
      <c r="BL92" s="18" t="s">
        <v>212</v>
      </c>
      <c r="BM92" s="204" t="s">
        <v>353</v>
      </c>
    </row>
    <row r="93" spans="1:65" s="2" customFormat="1" ht="16.5" customHeight="1">
      <c r="A93" s="35"/>
      <c r="B93" s="36"/>
      <c r="C93" s="193" t="s">
        <v>72</v>
      </c>
      <c r="D93" s="193" t="s">
        <v>208</v>
      </c>
      <c r="E93" s="194" t="s">
        <v>8268</v>
      </c>
      <c r="F93" s="195" t="s">
        <v>8269</v>
      </c>
      <c r="G93" s="196" t="s">
        <v>5959</v>
      </c>
      <c r="H93" s="197">
        <v>1</v>
      </c>
      <c r="I93" s="198"/>
      <c r="J93" s="199">
        <f>ROUND(I93*H93,2)</f>
        <v>0</v>
      </c>
      <c r="K93" s="195" t="s">
        <v>19</v>
      </c>
      <c r="L93" s="40"/>
      <c r="M93" s="200" t="s">
        <v>19</v>
      </c>
      <c r="N93" s="201" t="s">
        <v>43</v>
      </c>
      <c r="O93" s="65"/>
      <c r="P93" s="202">
        <f>O93*H93</f>
        <v>0</v>
      </c>
      <c r="Q93" s="202">
        <v>0</v>
      </c>
      <c r="R93" s="202">
        <f>Q93*H93</f>
        <v>0</v>
      </c>
      <c r="S93" s="202">
        <v>0</v>
      </c>
      <c r="T93" s="203">
        <f>S93*H93</f>
        <v>0</v>
      </c>
      <c r="U93" s="35"/>
      <c r="V93" s="35"/>
      <c r="W93" s="35"/>
      <c r="X93" s="35"/>
      <c r="Y93" s="35"/>
      <c r="Z93" s="35"/>
      <c r="AA93" s="35"/>
      <c r="AB93" s="35"/>
      <c r="AC93" s="35"/>
      <c r="AD93" s="35"/>
      <c r="AE93" s="35"/>
      <c r="AR93" s="204" t="s">
        <v>212</v>
      </c>
      <c r="AT93" s="204" t="s">
        <v>208</v>
      </c>
      <c r="AU93" s="204" t="s">
        <v>80</v>
      </c>
      <c r="AY93" s="18" t="s">
        <v>206</v>
      </c>
      <c r="BE93" s="205">
        <f>IF(N93="základní",J93,0)</f>
        <v>0</v>
      </c>
      <c r="BF93" s="205">
        <f>IF(N93="snížená",J93,0)</f>
        <v>0</v>
      </c>
      <c r="BG93" s="205">
        <f>IF(N93="zákl. přenesená",J93,0)</f>
        <v>0</v>
      </c>
      <c r="BH93" s="205">
        <f>IF(N93="sníž. přenesená",J93,0)</f>
        <v>0</v>
      </c>
      <c r="BI93" s="205">
        <f>IF(N93="nulová",J93,0)</f>
        <v>0</v>
      </c>
      <c r="BJ93" s="18" t="s">
        <v>80</v>
      </c>
      <c r="BK93" s="205">
        <f>ROUND(I93*H93,2)</f>
        <v>0</v>
      </c>
      <c r="BL93" s="18" t="s">
        <v>212</v>
      </c>
      <c r="BM93" s="204" t="s">
        <v>362</v>
      </c>
    </row>
    <row r="94" spans="1:65" s="2" customFormat="1" ht="16.5" customHeight="1">
      <c r="A94" s="35"/>
      <c r="B94" s="36"/>
      <c r="C94" s="193" t="s">
        <v>72</v>
      </c>
      <c r="D94" s="193" t="s">
        <v>208</v>
      </c>
      <c r="E94" s="194" t="s">
        <v>8274</v>
      </c>
      <c r="F94" s="195" t="s">
        <v>8271</v>
      </c>
      <c r="G94" s="196" t="s">
        <v>5959</v>
      </c>
      <c r="H94" s="197">
        <v>1</v>
      </c>
      <c r="I94" s="198"/>
      <c r="J94" s="199">
        <f>ROUND(I94*H94,2)</f>
        <v>0</v>
      </c>
      <c r="K94" s="195" t="s">
        <v>19</v>
      </c>
      <c r="L94" s="40"/>
      <c r="M94" s="249" t="s">
        <v>19</v>
      </c>
      <c r="N94" s="250" t="s">
        <v>43</v>
      </c>
      <c r="O94" s="247"/>
      <c r="P94" s="251">
        <f>O94*H94</f>
        <v>0</v>
      </c>
      <c r="Q94" s="251">
        <v>0</v>
      </c>
      <c r="R94" s="251">
        <f>Q94*H94</f>
        <v>0</v>
      </c>
      <c r="S94" s="251">
        <v>0</v>
      </c>
      <c r="T94" s="252">
        <f>S94*H94</f>
        <v>0</v>
      </c>
      <c r="U94" s="35"/>
      <c r="V94" s="35"/>
      <c r="W94" s="35"/>
      <c r="X94" s="35"/>
      <c r="Y94" s="35"/>
      <c r="Z94" s="35"/>
      <c r="AA94" s="35"/>
      <c r="AB94" s="35"/>
      <c r="AC94" s="35"/>
      <c r="AD94" s="35"/>
      <c r="AE94" s="35"/>
      <c r="AR94" s="204" t="s">
        <v>212</v>
      </c>
      <c r="AT94" s="204" t="s">
        <v>208</v>
      </c>
      <c r="AU94" s="204" t="s">
        <v>80</v>
      </c>
      <c r="AY94" s="18" t="s">
        <v>206</v>
      </c>
      <c r="BE94" s="205">
        <f>IF(N94="základní",J94,0)</f>
        <v>0</v>
      </c>
      <c r="BF94" s="205">
        <f>IF(N94="snížená",J94,0)</f>
        <v>0</v>
      </c>
      <c r="BG94" s="205">
        <f>IF(N94="zákl. přenesená",J94,0)</f>
        <v>0</v>
      </c>
      <c r="BH94" s="205">
        <f>IF(N94="sníž. přenesená",J94,0)</f>
        <v>0</v>
      </c>
      <c r="BI94" s="205">
        <f>IF(N94="nulová",J94,0)</f>
        <v>0</v>
      </c>
      <c r="BJ94" s="18" t="s">
        <v>80</v>
      </c>
      <c r="BK94" s="205">
        <f>ROUND(I94*H94,2)</f>
        <v>0</v>
      </c>
      <c r="BL94" s="18" t="s">
        <v>212</v>
      </c>
      <c r="BM94" s="204" t="s">
        <v>371</v>
      </c>
    </row>
    <row r="95" spans="1:65" s="2" customFormat="1" ht="6.95" customHeight="1">
      <c r="A95" s="35"/>
      <c r="B95" s="48"/>
      <c r="C95" s="49"/>
      <c r="D95" s="49"/>
      <c r="E95" s="49"/>
      <c r="F95" s="49"/>
      <c r="G95" s="49"/>
      <c r="H95" s="49"/>
      <c r="I95" s="143"/>
      <c r="J95" s="49"/>
      <c r="K95" s="49"/>
      <c r="L95" s="40"/>
      <c r="M95" s="35"/>
      <c r="O95" s="35"/>
      <c r="P95" s="35"/>
      <c r="Q95" s="35"/>
      <c r="R95" s="35"/>
      <c r="S95" s="35"/>
      <c r="T95" s="35"/>
      <c r="U95" s="35"/>
      <c r="V95" s="35"/>
      <c r="W95" s="35"/>
      <c r="X95" s="35"/>
      <c r="Y95" s="35"/>
      <c r="Z95" s="35"/>
      <c r="AA95" s="35"/>
      <c r="AB95" s="35"/>
      <c r="AC95" s="35"/>
      <c r="AD95" s="35"/>
      <c r="AE95" s="35"/>
    </row>
  </sheetData>
  <sheetProtection algorithmName="SHA-512" hashValue="LFnDqbeQ8tycaqgcGYLWvNmwTBKWzRgb6TlfADUPyt9nyjTLmpdmCZV1CxTGkoId0mL8aeuJ7auzcRklSSAGGA==" saltValue="xGTMTc1Wt/lskKam5Wy3jvFZKsdkjUYkBcJEvFDjJ4PECwaNqLLi3OF3+2aRNqlAaWiDilrclvQvUDu87O9sDw==" spinCount="100000" sheet="1" objects="1" scenarios="1" formatColumns="0" formatRows="0" autoFilter="0"/>
  <autoFilter ref="C80:K94"/>
  <mergeCells count="9">
    <mergeCell ref="E50:H50"/>
    <mergeCell ref="E71:H71"/>
    <mergeCell ref="E73:H73"/>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84"/>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168</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8275</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ROUND(J80,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ROUND((SUM(BE80:BE83)),  2)</f>
        <v>0</v>
      </c>
      <c r="G33" s="35"/>
      <c r="H33" s="35"/>
      <c r="I33" s="132">
        <v>0.21</v>
      </c>
      <c r="J33" s="131">
        <f>ROUND(((SUM(BE80:BE83))*I33),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ROUND((SUM(BF80:BF83)),  2)</f>
        <v>0</v>
      </c>
      <c r="G34" s="35"/>
      <c r="H34" s="35"/>
      <c r="I34" s="132">
        <v>0.15</v>
      </c>
      <c r="J34" s="131">
        <f>ROUND(((SUM(BF80:BF83))*I34),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ROUND((SUM(BG80:BG83)),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ROUND((SUM(BH80:BH83)),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ROUND((SUM(BI80:BI83)),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700_D.1.4.M - Návrh výtahů</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J80</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910</v>
      </c>
      <c r="E60" s="155"/>
      <c r="F60" s="155"/>
      <c r="G60" s="155"/>
      <c r="H60" s="155"/>
      <c r="I60" s="156"/>
      <c r="J60" s="157">
        <f>J81</f>
        <v>0</v>
      </c>
      <c r="K60" s="153"/>
      <c r="L60" s="158"/>
    </row>
    <row r="61" spans="1:47" s="2" customFormat="1" ht="21.75" customHeight="1">
      <c r="A61" s="35"/>
      <c r="B61" s="36"/>
      <c r="C61" s="37"/>
      <c r="D61" s="37"/>
      <c r="E61" s="37"/>
      <c r="F61" s="37"/>
      <c r="G61" s="37"/>
      <c r="H61" s="37"/>
      <c r="I61" s="116"/>
      <c r="J61" s="37"/>
      <c r="K61" s="37"/>
      <c r="L61" s="117"/>
      <c r="S61" s="35"/>
      <c r="T61" s="35"/>
      <c r="U61" s="35"/>
      <c r="V61" s="35"/>
      <c r="W61" s="35"/>
      <c r="X61" s="35"/>
      <c r="Y61" s="35"/>
      <c r="Z61" s="35"/>
      <c r="AA61" s="35"/>
      <c r="AB61" s="35"/>
      <c r="AC61" s="35"/>
      <c r="AD61" s="35"/>
      <c r="AE61" s="35"/>
    </row>
    <row r="62" spans="1:47" s="2" customFormat="1" ht="6.95" customHeight="1">
      <c r="A62" s="35"/>
      <c r="B62" s="48"/>
      <c r="C62" s="49"/>
      <c r="D62" s="49"/>
      <c r="E62" s="49"/>
      <c r="F62" s="49"/>
      <c r="G62" s="49"/>
      <c r="H62" s="49"/>
      <c r="I62" s="143"/>
      <c r="J62" s="49"/>
      <c r="K62" s="49"/>
      <c r="L62" s="117"/>
      <c r="S62" s="35"/>
      <c r="T62" s="35"/>
      <c r="U62" s="35"/>
      <c r="V62" s="35"/>
      <c r="W62" s="35"/>
      <c r="X62" s="35"/>
      <c r="Y62" s="35"/>
      <c r="Z62" s="35"/>
      <c r="AA62" s="35"/>
      <c r="AB62" s="35"/>
      <c r="AC62" s="35"/>
      <c r="AD62" s="35"/>
      <c r="AE62" s="35"/>
    </row>
    <row r="66" spans="1:63" s="2" customFormat="1" ht="6.95" customHeight="1">
      <c r="A66" s="35"/>
      <c r="B66" s="50"/>
      <c r="C66" s="51"/>
      <c r="D66" s="51"/>
      <c r="E66" s="51"/>
      <c r="F66" s="51"/>
      <c r="G66" s="51"/>
      <c r="H66" s="51"/>
      <c r="I66" s="146"/>
      <c r="J66" s="51"/>
      <c r="K66" s="51"/>
      <c r="L66" s="117"/>
      <c r="S66" s="35"/>
      <c r="T66" s="35"/>
      <c r="U66" s="35"/>
      <c r="V66" s="35"/>
      <c r="W66" s="35"/>
      <c r="X66" s="35"/>
      <c r="Y66" s="35"/>
      <c r="Z66" s="35"/>
      <c r="AA66" s="35"/>
      <c r="AB66" s="35"/>
      <c r="AC66" s="35"/>
      <c r="AD66" s="35"/>
      <c r="AE66" s="35"/>
    </row>
    <row r="67" spans="1:63" s="2" customFormat="1" ht="24.95" customHeight="1">
      <c r="A67" s="35"/>
      <c r="B67" s="36"/>
      <c r="C67" s="24" t="s">
        <v>191</v>
      </c>
      <c r="D67" s="37"/>
      <c r="E67" s="37"/>
      <c r="F67" s="37"/>
      <c r="G67" s="37"/>
      <c r="H67" s="37"/>
      <c r="I67" s="116"/>
      <c r="J67" s="37"/>
      <c r="K67" s="37"/>
      <c r="L67" s="117"/>
      <c r="S67" s="35"/>
      <c r="T67" s="35"/>
      <c r="U67" s="35"/>
      <c r="V67" s="35"/>
      <c r="W67" s="35"/>
      <c r="X67" s="35"/>
      <c r="Y67" s="35"/>
      <c r="Z67" s="35"/>
      <c r="AA67" s="35"/>
      <c r="AB67" s="35"/>
      <c r="AC67" s="35"/>
      <c r="AD67" s="35"/>
      <c r="AE67" s="35"/>
    </row>
    <row r="68" spans="1:63" s="2" customFormat="1" ht="6.95" customHeight="1">
      <c r="A68" s="35"/>
      <c r="B68" s="36"/>
      <c r="C68" s="37"/>
      <c r="D68" s="37"/>
      <c r="E68" s="37"/>
      <c r="F68" s="37"/>
      <c r="G68" s="37"/>
      <c r="H68" s="37"/>
      <c r="I68" s="116"/>
      <c r="J68" s="37"/>
      <c r="K68" s="37"/>
      <c r="L68" s="117"/>
      <c r="S68" s="35"/>
      <c r="T68" s="35"/>
      <c r="U68" s="35"/>
      <c r="V68" s="35"/>
      <c r="W68" s="35"/>
      <c r="X68" s="35"/>
      <c r="Y68" s="35"/>
      <c r="Z68" s="35"/>
      <c r="AA68" s="35"/>
      <c r="AB68" s="35"/>
      <c r="AC68" s="35"/>
      <c r="AD68" s="35"/>
      <c r="AE68" s="35"/>
    </row>
    <row r="69" spans="1:63" s="2" customFormat="1" ht="12" customHeight="1">
      <c r="A69" s="35"/>
      <c r="B69" s="36"/>
      <c r="C69" s="30" t="s">
        <v>16</v>
      </c>
      <c r="D69" s="37"/>
      <c r="E69" s="37"/>
      <c r="F69" s="37"/>
      <c r="G69" s="37"/>
      <c r="H69" s="37"/>
      <c r="I69" s="116"/>
      <c r="J69" s="37"/>
      <c r="K69" s="37"/>
      <c r="L69" s="117"/>
      <c r="S69" s="35"/>
      <c r="T69" s="35"/>
      <c r="U69" s="35"/>
      <c r="V69" s="35"/>
      <c r="W69" s="35"/>
      <c r="X69" s="35"/>
      <c r="Y69" s="35"/>
      <c r="Z69" s="35"/>
      <c r="AA69" s="35"/>
      <c r="AB69" s="35"/>
      <c r="AC69" s="35"/>
      <c r="AD69" s="35"/>
      <c r="AE69" s="35"/>
    </row>
    <row r="70" spans="1:63" s="2" customFormat="1" ht="16.5" customHeight="1">
      <c r="A70" s="35"/>
      <c r="B70" s="36"/>
      <c r="C70" s="37"/>
      <c r="D70" s="37"/>
      <c r="E70" s="396" t="str">
        <f>E7</f>
        <v>Základní škola U Elektry</v>
      </c>
      <c r="F70" s="397"/>
      <c r="G70" s="397"/>
      <c r="H70" s="397"/>
      <c r="I70" s="116"/>
      <c r="J70" s="37"/>
      <c r="K70" s="37"/>
      <c r="L70" s="117"/>
      <c r="S70" s="35"/>
      <c r="T70" s="35"/>
      <c r="U70" s="35"/>
      <c r="V70" s="35"/>
      <c r="W70" s="35"/>
      <c r="X70" s="35"/>
      <c r="Y70" s="35"/>
      <c r="Z70" s="35"/>
      <c r="AA70" s="35"/>
      <c r="AB70" s="35"/>
      <c r="AC70" s="35"/>
      <c r="AD70" s="35"/>
      <c r="AE70" s="35"/>
    </row>
    <row r="71" spans="1:63" s="2" customFormat="1" ht="12" customHeight="1">
      <c r="A71" s="35"/>
      <c r="B71" s="36"/>
      <c r="C71" s="30" t="s">
        <v>182</v>
      </c>
      <c r="D71" s="37"/>
      <c r="E71" s="37"/>
      <c r="F71" s="37"/>
      <c r="G71" s="37"/>
      <c r="H71" s="37"/>
      <c r="I71" s="116"/>
      <c r="J71" s="37"/>
      <c r="K71" s="37"/>
      <c r="L71" s="117"/>
      <c r="S71" s="35"/>
      <c r="T71" s="35"/>
      <c r="U71" s="35"/>
      <c r="V71" s="35"/>
      <c r="W71" s="35"/>
      <c r="X71" s="35"/>
      <c r="Y71" s="35"/>
      <c r="Z71" s="35"/>
      <c r="AA71" s="35"/>
      <c r="AB71" s="35"/>
      <c r="AC71" s="35"/>
      <c r="AD71" s="35"/>
      <c r="AE71" s="35"/>
    </row>
    <row r="72" spans="1:63" s="2" customFormat="1" ht="16.5" customHeight="1">
      <c r="A72" s="35"/>
      <c r="B72" s="36"/>
      <c r="C72" s="37"/>
      <c r="D72" s="37"/>
      <c r="E72" s="369" t="str">
        <f>E9</f>
        <v>SO 700_D.1.4.M - Návrh výtahů</v>
      </c>
      <c r="F72" s="398"/>
      <c r="G72" s="398"/>
      <c r="H72" s="398"/>
      <c r="I72" s="116"/>
      <c r="J72" s="37"/>
      <c r="K72" s="37"/>
      <c r="L72" s="117"/>
      <c r="S72" s="35"/>
      <c r="T72" s="35"/>
      <c r="U72" s="35"/>
      <c r="V72" s="35"/>
      <c r="W72" s="35"/>
      <c r="X72" s="35"/>
      <c r="Y72" s="35"/>
      <c r="Z72" s="35"/>
      <c r="AA72" s="35"/>
      <c r="AB72" s="35"/>
      <c r="AC72" s="35"/>
      <c r="AD72" s="35"/>
      <c r="AE72" s="35"/>
    </row>
    <row r="73" spans="1:63" s="2" customFormat="1" ht="6.95" customHeight="1">
      <c r="A73" s="35"/>
      <c r="B73" s="36"/>
      <c r="C73" s="37"/>
      <c r="D73" s="37"/>
      <c r="E73" s="37"/>
      <c r="F73" s="37"/>
      <c r="G73" s="37"/>
      <c r="H73" s="37"/>
      <c r="I73" s="116"/>
      <c r="J73" s="37"/>
      <c r="K73" s="37"/>
      <c r="L73" s="117"/>
      <c r="S73" s="35"/>
      <c r="T73" s="35"/>
      <c r="U73" s="35"/>
      <c r="V73" s="35"/>
      <c r="W73" s="35"/>
      <c r="X73" s="35"/>
      <c r="Y73" s="35"/>
      <c r="Z73" s="35"/>
      <c r="AA73" s="35"/>
      <c r="AB73" s="35"/>
      <c r="AC73" s="35"/>
      <c r="AD73" s="35"/>
      <c r="AE73" s="35"/>
    </row>
    <row r="74" spans="1:63" s="2" customFormat="1" ht="12" customHeight="1">
      <c r="A74" s="35"/>
      <c r="B74" s="36"/>
      <c r="C74" s="30" t="s">
        <v>21</v>
      </c>
      <c r="D74" s="37"/>
      <c r="E74" s="37"/>
      <c r="F74" s="28" t="str">
        <f>F12</f>
        <v>Praha 9, k.ú. Vysočany</v>
      </c>
      <c r="G74" s="37"/>
      <c r="H74" s="37"/>
      <c r="I74" s="118" t="s">
        <v>23</v>
      </c>
      <c r="J74" s="60" t="str">
        <f>IF(J12="","",J12)</f>
        <v>10. 2. 2020</v>
      </c>
      <c r="K74" s="37"/>
      <c r="L74" s="117"/>
      <c r="S74" s="35"/>
      <c r="T74" s="35"/>
      <c r="U74" s="35"/>
      <c r="V74" s="35"/>
      <c r="W74" s="35"/>
      <c r="X74" s="35"/>
      <c r="Y74" s="35"/>
      <c r="Z74" s="35"/>
      <c r="AA74" s="35"/>
      <c r="AB74" s="35"/>
      <c r="AC74" s="35"/>
      <c r="AD74" s="35"/>
      <c r="AE74" s="35"/>
    </row>
    <row r="75" spans="1:63" s="2" customFormat="1" ht="6.95" customHeight="1">
      <c r="A75" s="35"/>
      <c r="B75" s="36"/>
      <c r="C75" s="37"/>
      <c r="D75" s="37"/>
      <c r="E75" s="37"/>
      <c r="F75" s="37"/>
      <c r="G75" s="37"/>
      <c r="H75" s="37"/>
      <c r="I75" s="116"/>
      <c r="J75" s="37"/>
      <c r="K75" s="37"/>
      <c r="L75" s="117"/>
      <c r="S75" s="35"/>
      <c r="T75" s="35"/>
      <c r="U75" s="35"/>
      <c r="V75" s="35"/>
      <c r="W75" s="35"/>
      <c r="X75" s="35"/>
      <c r="Y75" s="35"/>
      <c r="Z75" s="35"/>
      <c r="AA75" s="35"/>
      <c r="AB75" s="35"/>
      <c r="AC75" s="35"/>
      <c r="AD75" s="35"/>
      <c r="AE75" s="35"/>
    </row>
    <row r="76" spans="1:63" s="2" customFormat="1" ht="25.7" customHeight="1">
      <c r="A76" s="35"/>
      <c r="B76" s="36"/>
      <c r="C76" s="30" t="s">
        <v>25</v>
      </c>
      <c r="D76" s="37"/>
      <c r="E76" s="37"/>
      <c r="F76" s="28" t="str">
        <f>E15</f>
        <v>Městská část Praha 9</v>
      </c>
      <c r="G76" s="37"/>
      <c r="H76" s="37"/>
      <c r="I76" s="118" t="s">
        <v>31</v>
      </c>
      <c r="J76" s="33" t="str">
        <f>E21</f>
        <v>BOMART spol. s r.o.</v>
      </c>
      <c r="K76" s="37"/>
      <c r="L76" s="117"/>
      <c r="S76" s="35"/>
      <c r="T76" s="35"/>
      <c r="U76" s="35"/>
      <c r="V76" s="35"/>
      <c r="W76" s="35"/>
      <c r="X76" s="35"/>
      <c r="Y76" s="35"/>
      <c r="Z76" s="35"/>
      <c r="AA76" s="35"/>
      <c r="AB76" s="35"/>
      <c r="AC76" s="35"/>
      <c r="AD76" s="35"/>
      <c r="AE76" s="35"/>
    </row>
    <row r="77" spans="1:63" s="2" customFormat="1" ht="15.2" customHeight="1">
      <c r="A77" s="35"/>
      <c r="B77" s="36"/>
      <c r="C77" s="30" t="s">
        <v>29</v>
      </c>
      <c r="D77" s="37"/>
      <c r="E77" s="37"/>
      <c r="F77" s="28" t="str">
        <f>IF(E18="","",E18)</f>
        <v>Vyplň údaj</v>
      </c>
      <c r="G77" s="37"/>
      <c r="H77" s="37"/>
      <c r="I77" s="118" t="s">
        <v>34</v>
      </c>
      <c r="J77" s="33" t="str">
        <f>E24</f>
        <v xml:space="preserve"> </v>
      </c>
      <c r="K77" s="37"/>
      <c r="L77" s="117"/>
      <c r="S77" s="35"/>
      <c r="T77" s="35"/>
      <c r="U77" s="35"/>
      <c r="V77" s="35"/>
      <c r="W77" s="35"/>
      <c r="X77" s="35"/>
      <c r="Y77" s="35"/>
      <c r="Z77" s="35"/>
      <c r="AA77" s="35"/>
      <c r="AB77" s="35"/>
      <c r="AC77" s="35"/>
      <c r="AD77" s="35"/>
      <c r="AE77" s="35"/>
    </row>
    <row r="78" spans="1:63" s="2" customFormat="1" ht="10.35" customHeight="1">
      <c r="A78" s="35"/>
      <c r="B78" s="36"/>
      <c r="C78" s="37"/>
      <c r="D78" s="37"/>
      <c r="E78" s="37"/>
      <c r="F78" s="37"/>
      <c r="G78" s="37"/>
      <c r="H78" s="37"/>
      <c r="I78" s="116"/>
      <c r="J78" s="37"/>
      <c r="K78" s="37"/>
      <c r="L78" s="117"/>
      <c r="S78" s="35"/>
      <c r="T78" s="35"/>
      <c r="U78" s="35"/>
      <c r="V78" s="35"/>
      <c r="W78" s="35"/>
      <c r="X78" s="35"/>
      <c r="Y78" s="35"/>
      <c r="Z78" s="35"/>
      <c r="AA78" s="35"/>
      <c r="AB78" s="35"/>
      <c r="AC78" s="35"/>
      <c r="AD78" s="35"/>
      <c r="AE78" s="35"/>
    </row>
    <row r="79" spans="1:63" s="11" customFormat="1" ht="29.25" customHeight="1">
      <c r="A79" s="165"/>
      <c r="B79" s="166"/>
      <c r="C79" s="167" t="s">
        <v>192</v>
      </c>
      <c r="D79" s="168" t="s">
        <v>57</v>
      </c>
      <c r="E79" s="168" t="s">
        <v>53</v>
      </c>
      <c r="F79" s="168" t="s">
        <v>54</v>
      </c>
      <c r="G79" s="168" t="s">
        <v>193</v>
      </c>
      <c r="H79" s="168" t="s">
        <v>194</v>
      </c>
      <c r="I79" s="169" t="s">
        <v>195</v>
      </c>
      <c r="J79" s="168" t="s">
        <v>186</v>
      </c>
      <c r="K79" s="170" t="s">
        <v>196</v>
      </c>
      <c r="L79" s="171"/>
      <c r="M79" s="69" t="s">
        <v>19</v>
      </c>
      <c r="N79" s="70" t="s">
        <v>42</v>
      </c>
      <c r="O79" s="70" t="s">
        <v>197</v>
      </c>
      <c r="P79" s="70" t="s">
        <v>198</v>
      </c>
      <c r="Q79" s="70" t="s">
        <v>199</v>
      </c>
      <c r="R79" s="70" t="s">
        <v>200</v>
      </c>
      <c r="S79" s="70" t="s">
        <v>201</v>
      </c>
      <c r="T79" s="71" t="s">
        <v>202</v>
      </c>
      <c r="U79" s="165"/>
      <c r="V79" s="165"/>
      <c r="W79" s="165"/>
      <c r="X79" s="165"/>
      <c r="Y79" s="165"/>
      <c r="Z79" s="165"/>
      <c r="AA79" s="165"/>
      <c r="AB79" s="165"/>
      <c r="AC79" s="165"/>
      <c r="AD79" s="165"/>
      <c r="AE79" s="165"/>
    </row>
    <row r="80" spans="1:63" s="2" customFormat="1" ht="22.9" customHeight="1">
      <c r="A80" s="35"/>
      <c r="B80" s="36"/>
      <c r="C80" s="76" t="s">
        <v>203</v>
      </c>
      <c r="D80" s="37"/>
      <c r="E80" s="37"/>
      <c r="F80" s="37"/>
      <c r="G80" s="37"/>
      <c r="H80" s="37"/>
      <c r="I80" s="116"/>
      <c r="J80" s="172">
        <f>BK80</f>
        <v>0</v>
      </c>
      <c r="K80" s="37"/>
      <c r="L80" s="40"/>
      <c r="M80" s="72"/>
      <c r="N80" s="173"/>
      <c r="O80" s="73"/>
      <c r="P80" s="174">
        <f>P81</f>
        <v>0</v>
      </c>
      <c r="Q80" s="73"/>
      <c r="R80" s="174">
        <f>R81</f>
        <v>0</v>
      </c>
      <c r="S80" s="73"/>
      <c r="T80" s="175">
        <f>T81</f>
        <v>0</v>
      </c>
      <c r="U80" s="35"/>
      <c r="V80" s="35"/>
      <c r="W80" s="35"/>
      <c r="X80" s="35"/>
      <c r="Y80" s="35"/>
      <c r="Z80" s="35"/>
      <c r="AA80" s="35"/>
      <c r="AB80" s="35"/>
      <c r="AC80" s="35"/>
      <c r="AD80" s="35"/>
      <c r="AE80" s="35"/>
      <c r="AT80" s="18" t="s">
        <v>71</v>
      </c>
      <c r="AU80" s="18" t="s">
        <v>187</v>
      </c>
      <c r="BK80" s="176">
        <f>BK81</f>
        <v>0</v>
      </c>
    </row>
    <row r="81" spans="1:65" s="12" customFormat="1" ht="25.9" customHeight="1">
      <c r="B81" s="177"/>
      <c r="C81" s="178"/>
      <c r="D81" s="179" t="s">
        <v>71</v>
      </c>
      <c r="E81" s="180" t="s">
        <v>1168</v>
      </c>
      <c r="F81" s="180" t="s">
        <v>1169</v>
      </c>
      <c r="G81" s="178"/>
      <c r="H81" s="178"/>
      <c r="I81" s="181"/>
      <c r="J81" s="182">
        <f>BK81</f>
        <v>0</v>
      </c>
      <c r="K81" s="178"/>
      <c r="L81" s="183"/>
      <c r="M81" s="184"/>
      <c r="N81" s="185"/>
      <c r="O81" s="185"/>
      <c r="P81" s="186">
        <f>SUM(P82:P83)</f>
        <v>0</v>
      </c>
      <c r="Q81" s="185"/>
      <c r="R81" s="186">
        <f>SUM(R82:R83)</f>
        <v>0</v>
      </c>
      <c r="S81" s="185"/>
      <c r="T81" s="187">
        <f>SUM(T82:T83)</f>
        <v>0</v>
      </c>
      <c r="AR81" s="188" t="s">
        <v>212</v>
      </c>
      <c r="AT81" s="189" t="s">
        <v>71</v>
      </c>
      <c r="AU81" s="189" t="s">
        <v>72</v>
      </c>
      <c r="AY81" s="188" t="s">
        <v>206</v>
      </c>
      <c r="BK81" s="190">
        <f>SUM(BK82:BK83)</f>
        <v>0</v>
      </c>
    </row>
    <row r="82" spans="1:65" s="2" customFormat="1" ht="16.5" customHeight="1">
      <c r="A82" s="35"/>
      <c r="B82" s="36"/>
      <c r="C82" s="193" t="s">
        <v>80</v>
      </c>
      <c r="D82" s="193" t="s">
        <v>208</v>
      </c>
      <c r="E82" s="194" t="s">
        <v>8276</v>
      </c>
      <c r="F82" s="195" t="s">
        <v>8277</v>
      </c>
      <c r="G82" s="196" t="s">
        <v>5959</v>
      </c>
      <c r="H82" s="197">
        <v>1</v>
      </c>
      <c r="I82" s="198"/>
      <c r="J82" s="199">
        <f>ROUND(I82*H82,2)</f>
        <v>0</v>
      </c>
      <c r="K82" s="195" t="s">
        <v>19</v>
      </c>
      <c r="L82" s="40"/>
      <c r="M82" s="200" t="s">
        <v>19</v>
      </c>
      <c r="N82" s="201" t="s">
        <v>43</v>
      </c>
      <c r="O82" s="65"/>
      <c r="P82" s="202">
        <f>O82*H82</f>
        <v>0</v>
      </c>
      <c r="Q82" s="202">
        <v>0</v>
      </c>
      <c r="R82" s="202">
        <f>Q82*H82</f>
        <v>0</v>
      </c>
      <c r="S82" s="202">
        <v>0</v>
      </c>
      <c r="T82" s="203">
        <f>S82*H82</f>
        <v>0</v>
      </c>
      <c r="U82" s="35"/>
      <c r="V82" s="35"/>
      <c r="W82" s="35"/>
      <c r="X82" s="35"/>
      <c r="Y82" s="35"/>
      <c r="Z82" s="35"/>
      <c r="AA82" s="35"/>
      <c r="AB82" s="35"/>
      <c r="AC82" s="35"/>
      <c r="AD82" s="35"/>
      <c r="AE82" s="35"/>
      <c r="AR82" s="204" t="s">
        <v>4183</v>
      </c>
      <c r="AT82" s="204" t="s">
        <v>208</v>
      </c>
      <c r="AU82" s="204" t="s">
        <v>80</v>
      </c>
      <c r="AY82" s="18" t="s">
        <v>206</v>
      </c>
      <c r="BE82" s="205">
        <f>IF(N82="základní",J82,0)</f>
        <v>0</v>
      </c>
      <c r="BF82" s="205">
        <f>IF(N82="snížená",J82,0)</f>
        <v>0</v>
      </c>
      <c r="BG82" s="205">
        <f>IF(N82="zákl. přenesená",J82,0)</f>
        <v>0</v>
      </c>
      <c r="BH82" s="205">
        <f>IF(N82="sníž. přenesená",J82,0)</f>
        <v>0</v>
      </c>
      <c r="BI82" s="205">
        <f>IF(N82="nulová",J82,0)</f>
        <v>0</v>
      </c>
      <c r="BJ82" s="18" t="s">
        <v>80</v>
      </c>
      <c r="BK82" s="205">
        <f>ROUND(I82*H82,2)</f>
        <v>0</v>
      </c>
      <c r="BL82" s="18" t="s">
        <v>4183</v>
      </c>
      <c r="BM82" s="204" t="s">
        <v>8278</v>
      </c>
    </row>
    <row r="83" spans="1:65" s="2" customFormat="1" ht="16.5" customHeight="1">
      <c r="A83" s="35"/>
      <c r="B83" s="36"/>
      <c r="C83" s="193" t="s">
        <v>82</v>
      </c>
      <c r="D83" s="193" t="s">
        <v>208</v>
      </c>
      <c r="E83" s="194" t="s">
        <v>8279</v>
      </c>
      <c r="F83" s="195" t="s">
        <v>8280</v>
      </c>
      <c r="G83" s="196" t="s">
        <v>5959</v>
      </c>
      <c r="H83" s="197">
        <v>1</v>
      </c>
      <c r="I83" s="198"/>
      <c r="J83" s="199">
        <f>ROUND(I83*H83,2)</f>
        <v>0</v>
      </c>
      <c r="K83" s="195" t="s">
        <v>19</v>
      </c>
      <c r="L83" s="40"/>
      <c r="M83" s="249" t="s">
        <v>19</v>
      </c>
      <c r="N83" s="250" t="s">
        <v>43</v>
      </c>
      <c r="O83" s="247"/>
      <c r="P83" s="251">
        <f>O83*H83</f>
        <v>0</v>
      </c>
      <c r="Q83" s="251">
        <v>0</v>
      </c>
      <c r="R83" s="251">
        <f>Q83*H83</f>
        <v>0</v>
      </c>
      <c r="S83" s="251">
        <v>0</v>
      </c>
      <c r="T83" s="252">
        <f>S83*H83</f>
        <v>0</v>
      </c>
      <c r="U83" s="35"/>
      <c r="V83" s="35"/>
      <c r="W83" s="35"/>
      <c r="X83" s="35"/>
      <c r="Y83" s="35"/>
      <c r="Z83" s="35"/>
      <c r="AA83" s="35"/>
      <c r="AB83" s="35"/>
      <c r="AC83" s="35"/>
      <c r="AD83" s="35"/>
      <c r="AE83" s="35"/>
      <c r="AR83" s="204" t="s">
        <v>4183</v>
      </c>
      <c r="AT83" s="204" t="s">
        <v>208</v>
      </c>
      <c r="AU83" s="204" t="s">
        <v>80</v>
      </c>
      <c r="AY83" s="18" t="s">
        <v>206</v>
      </c>
      <c r="BE83" s="205">
        <f>IF(N83="základní",J83,0)</f>
        <v>0</v>
      </c>
      <c r="BF83" s="205">
        <f>IF(N83="snížená",J83,0)</f>
        <v>0</v>
      </c>
      <c r="BG83" s="205">
        <f>IF(N83="zákl. přenesená",J83,0)</f>
        <v>0</v>
      </c>
      <c r="BH83" s="205">
        <f>IF(N83="sníž. přenesená",J83,0)</f>
        <v>0</v>
      </c>
      <c r="BI83" s="205">
        <f>IF(N83="nulová",J83,0)</f>
        <v>0</v>
      </c>
      <c r="BJ83" s="18" t="s">
        <v>80</v>
      </c>
      <c r="BK83" s="205">
        <f>ROUND(I83*H83,2)</f>
        <v>0</v>
      </c>
      <c r="BL83" s="18" t="s">
        <v>4183</v>
      </c>
      <c r="BM83" s="204" t="s">
        <v>8281</v>
      </c>
    </row>
    <row r="84" spans="1:65" s="2" customFormat="1" ht="6.95" customHeight="1">
      <c r="A84" s="35"/>
      <c r="B84" s="48"/>
      <c r="C84" s="49"/>
      <c r="D84" s="49"/>
      <c r="E84" s="49"/>
      <c r="F84" s="49"/>
      <c r="G84" s="49"/>
      <c r="H84" s="49"/>
      <c r="I84" s="143"/>
      <c r="J84" s="49"/>
      <c r="K84" s="49"/>
      <c r="L84" s="40"/>
      <c r="M84" s="35"/>
      <c r="O84" s="35"/>
      <c r="P84" s="35"/>
      <c r="Q84" s="35"/>
      <c r="R84" s="35"/>
      <c r="S84" s="35"/>
      <c r="T84" s="35"/>
      <c r="U84" s="35"/>
      <c r="V84" s="35"/>
      <c r="W84" s="35"/>
      <c r="X84" s="35"/>
      <c r="Y84" s="35"/>
      <c r="Z84" s="35"/>
      <c r="AA84" s="35"/>
      <c r="AB84" s="35"/>
      <c r="AC84" s="35"/>
      <c r="AD84" s="35"/>
      <c r="AE84" s="35"/>
    </row>
  </sheetData>
  <sheetProtection algorithmName="SHA-512" hashValue="I4DjgoAZ05Z0k75TIUSGHHyKaiRUsh9nk4RQEnxDR2HYNODSitEHBmeH3FZZlQApv0YGW4SguwZxxS1KjsAmlg==" saltValue="UuSTCwKXRklkwhXoKyQFRVgXPIvttb1TkAcgbDkDgE+A2dk/M9yppLLnoCatI3JEL2nVzxe/a1Od1wzFD61rWQ==" spinCount="100000" sheet="1" objects="1" scenarios="1" formatColumns="0" formatRows="0" autoFilter="0"/>
  <autoFilter ref="C79:K83"/>
  <mergeCells count="9">
    <mergeCell ref="E50:H50"/>
    <mergeCell ref="E70:H70"/>
    <mergeCell ref="E72:H72"/>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73"/>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85</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271</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ROUND(J84,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ROUND((SUM(BE84:BE172)),  2)</f>
        <v>0</v>
      </c>
      <c r="G33" s="35"/>
      <c r="H33" s="35"/>
      <c r="I33" s="132">
        <v>0.21</v>
      </c>
      <c r="J33" s="131">
        <f>ROUND(((SUM(BE84:BE172))*I33),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ROUND((SUM(BF84:BF172)),  2)</f>
        <v>0</v>
      </c>
      <c r="G34" s="35"/>
      <c r="H34" s="35"/>
      <c r="I34" s="132">
        <v>0.15</v>
      </c>
      <c r="J34" s="131">
        <f>ROUND(((SUM(BF84:BF172))*I34),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ROUND((SUM(BG84:BG172)),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ROUND((SUM(BH84:BH172)),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ROUND((SUM(BI84:BI172)),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003 - Zajištění stavební jámy</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J84</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188</v>
      </c>
      <c r="E60" s="155"/>
      <c r="F60" s="155"/>
      <c r="G60" s="155"/>
      <c r="H60" s="155"/>
      <c r="I60" s="156"/>
      <c r="J60" s="157">
        <f>J85</f>
        <v>0</v>
      </c>
      <c r="K60" s="153"/>
      <c r="L60" s="158"/>
    </row>
    <row r="61" spans="1:47" s="10" customFormat="1" ht="19.899999999999999" customHeight="1">
      <c r="B61" s="159"/>
      <c r="C61" s="98"/>
      <c r="D61" s="160" t="s">
        <v>189</v>
      </c>
      <c r="E61" s="161"/>
      <c r="F61" s="161"/>
      <c r="G61" s="161"/>
      <c r="H61" s="161"/>
      <c r="I61" s="162"/>
      <c r="J61" s="163">
        <f>J86</f>
        <v>0</v>
      </c>
      <c r="K61" s="98"/>
      <c r="L61" s="164"/>
    </row>
    <row r="62" spans="1:47" s="10" customFormat="1" ht="19.899999999999999" customHeight="1">
      <c r="B62" s="159"/>
      <c r="C62" s="98"/>
      <c r="D62" s="160" t="s">
        <v>272</v>
      </c>
      <c r="E62" s="161"/>
      <c r="F62" s="161"/>
      <c r="G62" s="161"/>
      <c r="H62" s="161"/>
      <c r="I62" s="162"/>
      <c r="J62" s="163">
        <f>J113</f>
        <v>0</v>
      </c>
      <c r="K62" s="98"/>
      <c r="L62" s="164"/>
    </row>
    <row r="63" spans="1:47" s="10" customFormat="1" ht="19.899999999999999" customHeight="1">
      <c r="B63" s="159"/>
      <c r="C63" s="98"/>
      <c r="D63" s="160" t="s">
        <v>273</v>
      </c>
      <c r="E63" s="161"/>
      <c r="F63" s="161"/>
      <c r="G63" s="161"/>
      <c r="H63" s="161"/>
      <c r="I63" s="162"/>
      <c r="J63" s="163">
        <f>J162</f>
        <v>0</v>
      </c>
      <c r="K63" s="98"/>
      <c r="L63" s="164"/>
    </row>
    <row r="64" spans="1:47" s="10" customFormat="1" ht="19.899999999999999" customHeight="1">
      <c r="B64" s="159"/>
      <c r="C64" s="98"/>
      <c r="D64" s="160" t="s">
        <v>274</v>
      </c>
      <c r="E64" s="161"/>
      <c r="F64" s="161"/>
      <c r="G64" s="161"/>
      <c r="H64" s="161"/>
      <c r="I64" s="162"/>
      <c r="J64" s="163">
        <f>J170</f>
        <v>0</v>
      </c>
      <c r="K64" s="98"/>
      <c r="L64" s="164"/>
    </row>
    <row r="65" spans="1:31" s="2" customFormat="1" ht="21.75" customHeight="1">
      <c r="A65" s="35"/>
      <c r="B65" s="36"/>
      <c r="C65" s="37"/>
      <c r="D65" s="37"/>
      <c r="E65" s="37"/>
      <c r="F65" s="37"/>
      <c r="G65" s="37"/>
      <c r="H65" s="37"/>
      <c r="I65" s="116"/>
      <c r="J65" s="37"/>
      <c r="K65" s="37"/>
      <c r="L65" s="117"/>
      <c r="S65" s="35"/>
      <c r="T65" s="35"/>
      <c r="U65" s="35"/>
      <c r="V65" s="35"/>
      <c r="W65" s="35"/>
      <c r="X65" s="35"/>
      <c r="Y65" s="35"/>
      <c r="Z65" s="35"/>
      <c r="AA65" s="35"/>
      <c r="AB65" s="35"/>
      <c r="AC65" s="35"/>
      <c r="AD65" s="35"/>
      <c r="AE65" s="35"/>
    </row>
    <row r="66" spans="1:31" s="2" customFormat="1" ht="6.95" customHeight="1">
      <c r="A66" s="35"/>
      <c r="B66" s="48"/>
      <c r="C66" s="49"/>
      <c r="D66" s="49"/>
      <c r="E66" s="49"/>
      <c r="F66" s="49"/>
      <c r="G66" s="49"/>
      <c r="H66" s="49"/>
      <c r="I66" s="143"/>
      <c r="J66" s="49"/>
      <c r="K66" s="49"/>
      <c r="L66" s="117"/>
      <c r="S66" s="35"/>
      <c r="T66" s="35"/>
      <c r="U66" s="35"/>
      <c r="V66" s="35"/>
      <c r="W66" s="35"/>
      <c r="X66" s="35"/>
      <c r="Y66" s="35"/>
      <c r="Z66" s="35"/>
      <c r="AA66" s="35"/>
      <c r="AB66" s="35"/>
      <c r="AC66" s="35"/>
      <c r="AD66" s="35"/>
      <c r="AE66" s="35"/>
    </row>
    <row r="70" spans="1:31" s="2" customFormat="1" ht="6.95" customHeight="1">
      <c r="A70" s="35"/>
      <c r="B70" s="50"/>
      <c r="C70" s="51"/>
      <c r="D70" s="51"/>
      <c r="E70" s="51"/>
      <c r="F70" s="51"/>
      <c r="G70" s="51"/>
      <c r="H70" s="51"/>
      <c r="I70" s="146"/>
      <c r="J70" s="51"/>
      <c r="K70" s="51"/>
      <c r="L70" s="117"/>
      <c r="S70" s="35"/>
      <c r="T70" s="35"/>
      <c r="U70" s="35"/>
      <c r="V70" s="35"/>
      <c r="W70" s="35"/>
      <c r="X70" s="35"/>
      <c r="Y70" s="35"/>
      <c r="Z70" s="35"/>
      <c r="AA70" s="35"/>
      <c r="AB70" s="35"/>
      <c r="AC70" s="35"/>
      <c r="AD70" s="35"/>
      <c r="AE70" s="35"/>
    </row>
    <row r="71" spans="1:31" s="2" customFormat="1" ht="24.95" customHeight="1">
      <c r="A71" s="35"/>
      <c r="B71" s="36"/>
      <c r="C71" s="24" t="s">
        <v>191</v>
      </c>
      <c r="D71" s="37"/>
      <c r="E71" s="37"/>
      <c r="F71" s="37"/>
      <c r="G71" s="37"/>
      <c r="H71" s="37"/>
      <c r="I71" s="116"/>
      <c r="J71" s="37"/>
      <c r="K71" s="37"/>
      <c r="L71" s="117"/>
      <c r="S71" s="35"/>
      <c r="T71" s="35"/>
      <c r="U71" s="35"/>
      <c r="V71" s="35"/>
      <c r="W71" s="35"/>
      <c r="X71" s="35"/>
      <c r="Y71" s="35"/>
      <c r="Z71" s="35"/>
      <c r="AA71" s="35"/>
      <c r="AB71" s="35"/>
      <c r="AC71" s="35"/>
      <c r="AD71" s="35"/>
      <c r="AE71" s="35"/>
    </row>
    <row r="72" spans="1:31" s="2" customFormat="1" ht="6.95" customHeight="1">
      <c r="A72" s="35"/>
      <c r="B72" s="36"/>
      <c r="C72" s="37"/>
      <c r="D72" s="37"/>
      <c r="E72" s="37"/>
      <c r="F72" s="37"/>
      <c r="G72" s="37"/>
      <c r="H72" s="37"/>
      <c r="I72" s="116"/>
      <c r="J72" s="37"/>
      <c r="K72" s="37"/>
      <c r="L72" s="117"/>
      <c r="S72" s="35"/>
      <c r="T72" s="35"/>
      <c r="U72" s="35"/>
      <c r="V72" s="35"/>
      <c r="W72" s="35"/>
      <c r="X72" s="35"/>
      <c r="Y72" s="35"/>
      <c r="Z72" s="35"/>
      <c r="AA72" s="35"/>
      <c r="AB72" s="35"/>
      <c r="AC72" s="35"/>
      <c r="AD72" s="35"/>
      <c r="AE72" s="35"/>
    </row>
    <row r="73" spans="1:31" s="2" customFormat="1" ht="12" customHeight="1">
      <c r="A73" s="35"/>
      <c r="B73" s="36"/>
      <c r="C73" s="30" t="s">
        <v>16</v>
      </c>
      <c r="D73" s="37"/>
      <c r="E73" s="37"/>
      <c r="F73" s="37"/>
      <c r="G73" s="37"/>
      <c r="H73" s="37"/>
      <c r="I73" s="116"/>
      <c r="J73" s="37"/>
      <c r="K73" s="37"/>
      <c r="L73" s="117"/>
      <c r="S73" s="35"/>
      <c r="T73" s="35"/>
      <c r="U73" s="35"/>
      <c r="V73" s="35"/>
      <c r="W73" s="35"/>
      <c r="X73" s="35"/>
      <c r="Y73" s="35"/>
      <c r="Z73" s="35"/>
      <c r="AA73" s="35"/>
      <c r="AB73" s="35"/>
      <c r="AC73" s="35"/>
      <c r="AD73" s="35"/>
      <c r="AE73" s="35"/>
    </row>
    <row r="74" spans="1:31" s="2" customFormat="1" ht="16.5" customHeight="1">
      <c r="A74" s="35"/>
      <c r="B74" s="36"/>
      <c r="C74" s="37"/>
      <c r="D74" s="37"/>
      <c r="E74" s="396" t="str">
        <f>E7</f>
        <v>Základní škola U Elektry</v>
      </c>
      <c r="F74" s="397"/>
      <c r="G74" s="397"/>
      <c r="H74" s="397"/>
      <c r="I74" s="116"/>
      <c r="J74" s="37"/>
      <c r="K74" s="37"/>
      <c r="L74" s="117"/>
      <c r="S74" s="35"/>
      <c r="T74" s="35"/>
      <c r="U74" s="35"/>
      <c r="V74" s="35"/>
      <c r="W74" s="35"/>
      <c r="X74" s="35"/>
      <c r="Y74" s="35"/>
      <c r="Z74" s="35"/>
      <c r="AA74" s="35"/>
      <c r="AB74" s="35"/>
      <c r="AC74" s="35"/>
      <c r="AD74" s="35"/>
      <c r="AE74" s="35"/>
    </row>
    <row r="75" spans="1:31" s="2" customFormat="1" ht="12" customHeight="1">
      <c r="A75" s="35"/>
      <c r="B75" s="36"/>
      <c r="C75" s="30" t="s">
        <v>182</v>
      </c>
      <c r="D75" s="37"/>
      <c r="E75" s="37"/>
      <c r="F75" s="37"/>
      <c r="G75" s="37"/>
      <c r="H75" s="37"/>
      <c r="I75" s="116"/>
      <c r="J75" s="37"/>
      <c r="K75" s="37"/>
      <c r="L75" s="117"/>
      <c r="S75" s="35"/>
      <c r="T75" s="35"/>
      <c r="U75" s="35"/>
      <c r="V75" s="35"/>
      <c r="W75" s="35"/>
      <c r="X75" s="35"/>
      <c r="Y75" s="35"/>
      <c r="Z75" s="35"/>
      <c r="AA75" s="35"/>
      <c r="AB75" s="35"/>
      <c r="AC75" s="35"/>
      <c r="AD75" s="35"/>
      <c r="AE75" s="35"/>
    </row>
    <row r="76" spans="1:31" s="2" customFormat="1" ht="16.5" customHeight="1">
      <c r="A76" s="35"/>
      <c r="B76" s="36"/>
      <c r="C76" s="37"/>
      <c r="D76" s="37"/>
      <c r="E76" s="369" t="str">
        <f>E9</f>
        <v>SO 003 - Zajištění stavební jámy</v>
      </c>
      <c r="F76" s="398"/>
      <c r="G76" s="398"/>
      <c r="H76" s="398"/>
      <c r="I76" s="116"/>
      <c r="J76" s="37"/>
      <c r="K76" s="37"/>
      <c r="L76" s="117"/>
      <c r="S76" s="35"/>
      <c r="T76" s="35"/>
      <c r="U76" s="35"/>
      <c r="V76" s="35"/>
      <c r="W76" s="35"/>
      <c r="X76" s="35"/>
      <c r="Y76" s="35"/>
      <c r="Z76" s="35"/>
      <c r="AA76" s="35"/>
      <c r="AB76" s="35"/>
      <c r="AC76" s="35"/>
      <c r="AD76" s="35"/>
      <c r="AE76" s="35"/>
    </row>
    <row r="77" spans="1:31" s="2" customFormat="1" ht="6.95" customHeight="1">
      <c r="A77" s="35"/>
      <c r="B77" s="36"/>
      <c r="C77" s="37"/>
      <c r="D77" s="37"/>
      <c r="E77" s="37"/>
      <c r="F77" s="37"/>
      <c r="G77" s="37"/>
      <c r="H77" s="37"/>
      <c r="I77" s="116"/>
      <c r="J77" s="37"/>
      <c r="K77" s="37"/>
      <c r="L77" s="117"/>
      <c r="S77" s="35"/>
      <c r="T77" s="35"/>
      <c r="U77" s="35"/>
      <c r="V77" s="35"/>
      <c r="W77" s="35"/>
      <c r="X77" s="35"/>
      <c r="Y77" s="35"/>
      <c r="Z77" s="35"/>
      <c r="AA77" s="35"/>
      <c r="AB77" s="35"/>
      <c r="AC77" s="35"/>
      <c r="AD77" s="35"/>
      <c r="AE77" s="35"/>
    </row>
    <row r="78" spans="1:31" s="2" customFormat="1" ht="12" customHeight="1">
      <c r="A78" s="35"/>
      <c r="B78" s="36"/>
      <c r="C78" s="30" t="s">
        <v>21</v>
      </c>
      <c r="D78" s="37"/>
      <c r="E78" s="37"/>
      <c r="F78" s="28" t="str">
        <f>F12</f>
        <v>Praha 9, k.ú. Vysočany</v>
      </c>
      <c r="G78" s="37"/>
      <c r="H78" s="37"/>
      <c r="I78" s="118" t="s">
        <v>23</v>
      </c>
      <c r="J78" s="60" t="str">
        <f>IF(J12="","",J12)</f>
        <v>10. 2. 2020</v>
      </c>
      <c r="K78" s="37"/>
      <c r="L78" s="117"/>
      <c r="S78" s="35"/>
      <c r="T78" s="35"/>
      <c r="U78" s="35"/>
      <c r="V78" s="35"/>
      <c r="W78" s="35"/>
      <c r="X78" s="35"/>
      <c r="Y78" s="35"/>
      <c r="Z78" s="35"/>
      <c r="AA78" s="35"/>
      <c r="AB78" s="35"/>
      <c r="AC78" s="35"/>
      <c r="AD78" s="35"/>
      <c r="AE78" s="35"/>
    </row>
    <row r="79" spans="1:31" s="2" customFormat="1" ht="6.95" customHeight="1">
      <c r="A79" s="35"/>
      <c r="B79" s="36"/>
      <c r="C79" s="37"/>
      <c r="D79" s="37"/>
      <c r="E79" s="37"/>
      <c r="F79" s="37"/>
      <c r="G79" s="37"/>
      <c r="H79" s="37"/>
      <c r="I79" s="116"/>
      <c r="J79" s="37"/>
      <c r="K79" s="37"/>
      <c r="L79" s="117"/>
      <c r="S79" s="35"/>
      <c r="T79" s="35"/>
      <c r="U79" s="35"/>
      <c r="V79" s="35"/>
      <c r="W79" s="35"/>
      <c r="X79" s="35"/>
      <c r="Y79" s="35"/>
      <c r="Z79" s="35"/>
      <c r="AA79" s="35"/>
      <c r="AB79" s="35"/>
      <c r="AC79" s="35"/>
      <c r="AD79" s="35"/>
      <c r="AE79" s="35"/>
    </row>
    <row r="80" spans="1:31" s="2" customFormat="1" ht="25.7" customHeight="1">
      <c r="A80" s="35"/>
      <c r="B80" s="36"/>
      <c r="C80" s="30" t="s">
        <v>25</v>
      </c>
      <c r="D80" s="37"/>
      <c r="E80" s="37"/>
      <c r="F80" s="28" t="str">
        <f>E15</f>
        <v>Městská část Praha 9</v>
      </c>
      <c r="G80" s="37"/>
      <c r="H80" s="37"/>
      <c r="I80" s="118" t="s">
        <v>31</v>
      </c>
      <c r="J80" s="33" t="str">
        <f>E21</f>
        <v>BOMART spol. s r.o.</v>
      </c>
      <c r="K80" s="37"/>
      <c r="L80" s="117"/>
      <c r="S80" s="35"/>
      <c r="T80" s="35"/>
      <c r="U80" s="35"/>
      <c r="V80" s="35"/>
      <c r="W80" s="35"/>
      <c r="X80" s="35"/>
      <c r="Y80" s="35"/>
      <c r="Z80" s="35"/>
      <c r="AA80" s="35"/>
      <c r="AB80" s="35"/>
      <c r="AC80" s="35"/>
      <c r="AD80" s="35"/>
      <c r="AE80" s="35"/>
    </row>
    <row r="81" spans="1:65" s="2" customFormat="1" ht="15.2" customHeight="1">
      <c r="A81" s="35"/>
      <c r="B81" s="36"/>
      <c r="C81" s="30" t="s">
        <v>29</v>
      </c>
      <c r="D81" s="37"/>
      <c r="E81" s="37"/>
      <c r="F81" s="28" t="str">
        <f>IF(E18="","",E18)</f>
        <v>Vyplň údaj</v>
      </c>
      <c r="G81" s="37"/>
      <c r="H81" s="37"/>
      <c r="I81" s="118" t="s">
        <v>34</v>
      </c>
      <c r="J81" s="33" t="str">
        <f>E24</f>
        <v xml:space="preserve"> </v>
      </c>
      <c r="K81" s="37"/>
      <c r="L81" s="117"/>
      <c r="S81" s="35"/>
      <c r="T81" s="35"/>
      <c r="U81" s="35"/>
      <c r="V81" s="35"/>
      <c r="W81" s="35"/>
      <c r="X81" s="35"/>
      <c r="Y81" s="35"/>
      <c r="Z81" s="35"/>
      <c r="AA81" s="35"/>
      <c r="AB81" s="35"/>
      <c r="AC81" s="35"/>
      <c r="AD81" s="35"/>
      <c r="AE81" s="35"/>
    </row>
    <row r="82" spans="1:65" s="2" customFormat="1" ht="10.35" customHeight="1">
      <c r="A82" s="35"/>
      <c r="B82" s="36"/>
      <c r="C82" s="37"/>
      <c r="D82" s="37"/>
      <c r="E82" s="37"/>
      <c r="F82" s="37"/>
      <c r="G82" s="37"/>
      <c r="H82" s="37"/>
      <c r="I82" s="116"/>
      <c r="J82" s="37"/>
      <c r="K82" s="37"/>
      <c r="L82" s="117"/>
      <c r="S82" s="35"/>
      <c r="T82" s="35"/>
      <c r="U82" s="35"/>
      <c r="V82" s="35"/>
      <c r="W82" s="35"/>
      <c r="X82" s="35"/>
      <c r="Y82" s="35"/>
      <c r="Z82" s="35"/>
      <c r="AA82" s="35"/>
      <c r="AB82" s="35"/>
      <c r="AC82" s="35"/>
      <c r="AD82" s="35"/>
      <c r="AE82" s="35"/>
    </row>
    <row r="83" spans="1:65" s="11" customFormat="1" ht="29.25" customHeight="1">
      <c r="A83" s="165"/>
      <c r="B83" s="166"/>
      <c r="C83" s="167" t="s">
        <v>192</v>
      </c>
      <c r="D83" s="168" t="s">
        <v>57</v>
      </c>
      <c r="E83" s="168" t="s">
        <v>53</v>
      </c>
      <c r="F83" s="168" t="s">
        <v>54</v>
      </c>
      <c r="G83" s="168" t="s">
        <v>193</v>
      </c>
      <c r="H83" s="168" t="s">
        <v>194</v>
      </c>
      <c r="I83" s="169" t="s">
        <v>195</v>
      </c>
      <c r="J83" s="168" t="s">
        <v>186</v>
      </c>
      <c r="K83" s="170" t="s">
        <v>196</v>
      </c>
      <c r="L83" s="171"/>
      <c r="M83" s="69" t="s">
        <v>19</v>
      </c>
      <c r="N83" s="70" t="s">
        <v>42</v>
      </c>
      <c r="O83" s="70" t="s">
        <v>197</v>
      </c>
      <c r="P83" s="70" t="s">
        <v>198</v>
      </c>
      <c r="Q83" s="70" t="s">
        <v>199</v>
      </c>
      <c r="R83" s="70" t="s">
        <v>200</v>
      </c>
      <c r="S83" s="70" t="s">
        <v>201</v>
      </c>
      <c r="T83" s="71" t="s">
        <v>202</v>
      </c>
      <c r="U83" s="165"/>
      <c r="V83" s="165"/>
      <c r="W83" s="165"/>
      <c r="X83" s="165"/>
      <c r="Y83" s="165"/>
      <c r="Z83" s="165"/>
      <c r="AA83" s="165"/>
      <c r="AB83" s="165"/>
      <c r="AC83" s="165"/>
      <c r="AD83" s="165"/>
      <c r="AE83" s="165"/>
    </row>
    <row r="84" spans="1:65" s="2" customFormat="1" ht="22.9" customHeight="1">
      <c r="A84" s="35"/>
      <c r="B84" s="36"/>
      <c r="C84" s="76" t="s">
        <v>203</v>
      </c>
      <c r="D84" s="37"/>
      <c r="E84" s="37"/>
      <c r="F84" s="37"/>
      <c r="G84" s="37"/>
      <c r="H84" s="37"/>
      <c r="I84" s="116"/>
      <c r="J84" s="172">
        <f>BK84</f>
        <v>0</v>
      </c>
      <c r="K84" s="37"/>
      <c r="L84" s="40"/>
      <c r="M84" s="72"/>
      <c r="N84" s="173"/>
      <c r="O84" s="73"/>
      <c r="P84" s="174">
        <f>P85</f>
        <v>0</v>
      </c>
      <c r="Q84" s="73"/>
      <c r="R84" s="174">
        <f>R85</f>
        <v>2329.0893847000002</v>
      </c>
      <c r="S84" s="73"/>
      <c r="T84" s="175">
        <f>T85</f>
        <v>248.91</v>
      </c>
      <c r="U84" s="35"/>
      <c r="V84" s="35"/>
      <c r="W84" s="35"/>
      <c r="X84" s="35"/>
      <c r="Y84" s="35"/>
      <c r="Z84" s="35"/>
      <c r="AA84" s="35"/>
      <c r="AB84" s="35"/>
      <c r="AC84" s="35"/>
      <c r="AD84" s="35"/>
      <c r="AE84" s="35"/>
      <c r="AT84" s="18" t="s">
        <v>71</v>
      </c>
      <c r="AU84" s="18" t="s">
        <v>187</v>
      </c>
      <c r="BK84" s="176">
        <f>BK85</f>
        <v>0</v>
      </c>
    </row>
    <row r="85" spans="1:65" s="12" customFormat="1" ht="25.9" customHeight="1">
      <c r="B85" s="177"/>
      <c r="C85" s="178"/>
      <c r="D85" s="179" t="s">
        <v>71</v>
      </c>
      <c r="E85" s="180" t="s">
        <v>204</v>
      </c>
      <c r="F85" s="180" t="s">
        <v>205</v>
      </c>
      <c r="G85" s="178"/>
      <c r="H85" s="178"/>
      <c r="I85" s="181"/>
      <c r="J85" s="182">
        <f>BK85</f>
        <v>0</v>
      </c>
      <c r="K85" s="178"/>
      <c r="L85" s="183"/>
      <c r="M85" s="184"/>
      <c r="N85" s="185"/>
      <c r="O85" s="185"/>
      <c r="P85" s="186">
        <f>P86+P113+P162+P170</f>
        <v>0</v>
      </c>
      <c r="Q85" s="185"/>
      <c r="R85" s="186">
        <f>R86+R113+R162+R170</f>
        <v>2329.0893847000002</v>
      </c>
      <c r="S85" s="185"/>
      <c r="T85" s="187">
        <f>T86+T113+T162+T170</f>
        <v>248.91</v>
      </c>
      <c r="AR85" s="188" t="s">
        <v>80</v>
      </c>
      <c r="AT85" s="189" t="s">
        <v>71</v>
      </c>
      <c r="AU85" s="189" t="s">
        <v>72</v>
      </c>
      <c r="AY85" s="188" t="s">
        <v>206</v>
      </c>
      <c r="BK85" s="190">
        <f>BK86+BK113+BK162+BK170</f>
        <v>0</v>
      </c>
    </row>
    <row r="86" spans="1:65" s="12" customFormat="1" ht="22.9" customHeight="1">
      <c r="B86" s="177"/>
      <c r="C86" s="178"/>
      <c r="D86" s="179" t="s">
        <v>71</v>
      </c>
      <c r="E86" s="191" t="s">
        <v>80</v>
      </c>
      <c r="F86" s="191" t="s">
        <v>207</v>
      </c>
      <c r="G86" s="178"/>
      <c r="H86" s="178"/>
      <c r="I86" s="181"/>
      <c r="J86" s="192">
        <f>BK86</f>
        <v>0</v>
      </c>
      <c r="K86" s="178"/>
      <c r="L86" s="183"/>
      <c r="M86" s="184"/>
      <c r="N86" s="185"/>
      <c r="O86" s="185"/>
      <c r="P86" s="186">
        <f>SUM(P87:P112)</f>
        <v>0</v>
      </c>
      <c r="Q86" s="185"/>
      <c r="R86" s="186">
        <f>SUM(R87:R112)</f>
        <v>341.86817000000002</v>
      </c>
      <c r="S86" s="185"/>
      <c r="T86" s="187">
        <f>SUM(T87:T112)</f>
        <v>0</v>
      </c>
      <c r="AR86" s="188" t="s">
        <v>80</v>
      </c>
      <c r="AT86" s="189" t="s">
        <v>71</v>
      </c>
      <c r="AU86" s="189" t="s">
        <v>80</v>
      </c>
      <c r="AY86" s="188" t="s">
        <v>206</v>
      </c>
      <c r="BK86" s="190">
        <f>SUM(BK87:BK112)</f>
        <v>0</v>
      </c>
    </row>
    <row r="87" spans="1:65" s="2" customFormat="1" ht="21.75" customHeight="1">
      <c r="A87" s="35"/>
      <c r="B87" s="36"/>
      <c r="C87" s="193" t="s">
        <v>80</v>
      </c>
      <c r="D87" s="193" t="s">
        <v>208</v>
      </c>
      <c r="E87" s="194" t="s">
        <v>275</v>
      </c>
      <c r="F87" s="195" t="s">
        <v>276</v>
      </c>
      <c r="G87" s="196" t="s">
        <v>220</v>
      </c>
      <c r="H87" s="197">
        <v>215</v>
      </c>
      <c r="I87" s="198"/>
      <c r="J87" s="199">
        <f>ROUND(I87*H87,2)</f>
        <v>0</v>
      </c>
      <c r="K87" s="195" t="s">
        <v>277</v>
      </c>
      <c r="L87" s="40"/>
      <c r="M87" s="200" t="s">
        <v>19</v>
      </c>
      <c r="N87" s="201" t="s">
        <v>43</v>
      </c>
      <c r="O87" s="65"/>
      <c r="P87" s="202">
        <f>O87*H87</f>
        <v>0</v>
      </c>
      <c r="Q87" s="202">
        <v>1.33E-3</v>
      </c>
      <c r="R87" s="202">
        <f>Q87*H87</f>
        <v>0.28594999999999998</v>
      </c>
      <c r="S87" s="202">
        <v>0</v>
      </c>
      <c r="T87" s="203">
        <f>S87*H87</f>
        <v>0</v>
      </c>
      <c r="U87" s="35"/>
      <c r="V87" s="35"/>
      <c r="W87" s="35"/>
      <c r="X87" s="35"/>
      <c r="Y87" s="35"/>
      <c r="Z87" s="35"/>
      <c r="AA87" s="35"/>
      <c r="AB87" s="35"/>
      <c r="AC87" s="35"/>
      <c r="AD87" s="35"/>
      <c r="AE87" s="35"/>
      <c r="AR87" s="204" t="s">
        <v>212</v>
      </c>
      <c r="AT87" s="204" t="s">
        <v>208</v>
      </c>
      <c r="AU87" s="204" t="s">
        <v>82</v>
      </c>
      <c r="AY87" s="18" t="s">
        <v>206</v>
      </c>
      <c r="BE87" s="205">
        <f>IF(N87="základní",J87,0)</f>
        <v>0</v>
      </c>
      <c r="BF87" s="205">
        <f>IF(N87="snížená",J87,0)</f>
        <v>0</v>
      </c>
      <c r="BG87" s="205">
        <f>IF(N87="zákl. přenesená",J87,0)</f>
        <v>0</v>
      </c>
      <c r="BH87" s="205">
        <f>IF(N87="sníž. přenesená",J87,0)</f>
        <v>0</v>
      </c>
      <c r="BI87" s="205">
        <f>IF(N87="nulová",J87,0)</f>
        <v>0</v>
      </c>
      <c r="BJ87" s="18" t="s">
        <v>80</v>
      </c>
      <c r="BK87" s="205">
        <f>ROUND(I87*H87,2)</f>
        <v>0</v>
      </c>
      <c r="BL87" s="18" t="s">
        <v>212</v>
      </c>
      <c r="BM87" s="204" t="s">
        <v>278</v>
      </c>
    </row>
    <row r="88" spans="1:65" s="2" customFormat="1" ht="107.25">
      <c r="A88" s="35"/>
      <c r="B88" s="36"/>
      <c r="C88" s="37"/>
      <c r="D88" s="208" t="s">
        <v>279</v>
      </c>
      <c r="E88" s="37"/>
      <c r="F88" s="221" t="s">
        <v>280</v>
      </c>
      <c r="G88" s="37"/>
      <c r="H88" s="37"/>
      <c r="I88" s="116"/>
      <c r="J88" s="37"/>
      <c r="K88" s="37"/>
      <c r="L88" s="40"/>
      <c r="M88" s="222"/>
      <c r="N88" s="223"/>
      <c r="O88" s="65"/>
      <c r="P88" s="65"/>
      <c r="Q88" s="65"/>
      <c r="R88" s="65"/>
      <c r="S88" s="65"/>
      <c r="T88" s="66"/>
      <c r="U88" s="35"/>
      <c r="V88" s="35"/>
      <c r="W88" s="35"/>
      <c r="X88" s="35"/>
      <c r="Y88" s="35"/>
      <c r="Z88" s="35"/>
      <c r="AA88" s="35"/>
      <c r="AB88" s="35"/>
      <c r="AC88" s="35"/>
      <c r="AD88" s="35"/>
      <c r="AE88" s="35"/>
      <c r="AT88" s="18" t="s">
        <v>279</v>
      </c>
      <c r="AU88" s="18" t="s">
        <v>82</v>
      </c>
    </row>
    <row r="89" spans="1:65" s="13" customFormat="1" ht="11.25">
      <c r="B89" s="206"/>
      <c r="C89" s="207"/>
      <c r="D89" s="208" t="s">
        <v>246</v>
      </c>
      <c r="E89" s="209" t="s">
        <v>19</v>
      </c>
      <c r="F89" s="210" t="s">
        <v>281</v>
      </c>
      <c r="G89" s="207"/>
      <c r="H89" s="211">
        <v>215</v>
      </c>
      <c r="I89" s="212"/>
      <c r="J89" s="207"/>
      <c r="K89" s="207"/>
      <c r="L89" s="213"/>
      <c r="M89" s="214"/>
      <c r="N89" s="215"/>
      <c r="O89" s="215"/>
      <c r="P89" s="215"/>
      <c r="Q89" s="215"/>
      <c r="R89" s="215"/>
      <c r="S89" s="215"/>
      <c r="T89" s="216"/>
      <c r="AT89" s="217" t="s">
        <v>246</v>
      </c>
      <c r="AU89" s="217" t="s">
        <v>82</v>
      </c>
      <c r="AV89" s="13" t="s">
        <v>82</v>
      </c>
      <c r="AW89" s="13" t="s">
        <v>33</v>
      </c>
      <c r="AX89" s="13" t="s">
        <v>80</v>
      </c>
      <c r="AY89" s="217" t="s">
        <v>206</v>
      </c>
    </row>
    <row r="90" spans="1:65" s="2" customFormat="1" ht="21.75" customHeight="1">
      <c r="A90" s="35"/>
      <c r="B90" s="36"/>
      <c r="C90" s="193" t="s">
        <v>82</v>
      </c>
      <c r="D90" s="193" t="s">
        <v>208</v>
      </c>
      <c r="E90" s="194" t="s">
        <v>282</v>
      </c>
      <c r="F90" s="195" t="s">
        <v>283</v>
      </c>
      <c r="G90" s="196" t="s">
        <v>220</v>
      </c>
      <c r="H90" s="197">
        <v>544</v>
      </c>
      <c r="I90" s="198"/>
      <c r="J90" s="199">
        <f>ROUND(I90*H90,2)</f>
        <v>0</v>
      </c>
      <c r="K90" s="195" t="s">
        <v>277</v>
      </c>
      <c r="L90" s="40"/>
      <c r="M90" s="200" t="s">
        <v>19</v>
      </c>
      <c r="N90" s="201" t="s">
        <v>43</v>
      </c>
      <c r="O90" s="65"/>
      <c r="P90" s="202">
        <f>O90*H90</f>
        <v>0</v>
      </c>
      <c r="Q90" s="202">
        <v>1.1900000000000001E-3</v>
      </c>
      <c r="R90" s="202">
        <f>Q90*H90</f>
        <v>0.64736000000000005</v>
      </c>
      <c r="S90" s="202">
        <v>0</v>
      </c>
      <c r="T90" s="203">
        <f>S90*H90</f>
        <v>0</v>
      </c>
      <c r="U90" s="35"/>
      <c r="V90" s="35"/>
      <c r="W90" s="35"/>
      <c r="X90" s="35"/>
      <c r="Y90" s="35"/>
      <c r="Z90" s="35"/>
      <c r="AA90" s="35"/>
      <c r="AB90" s="35"/>
      <c r="AC90" s="35"/>
      <c r="AD90" s="35"/>
      <c r="AE90" s="35"/>
      <c r="AR90" s="204" t="s">
        <v>212</v>
      </c>
      <c r="AT90" s="204" t="s">
        <v>208</v>
      </c>
      <c r="AU90" s="204" t="s">
        <v>82</v>
      </c>
      <c r="AY90" s="18" t="s">
        <v>206</v>
      </c>
      <c r="BE90" s="205">
        <f>IF(N90="základní",J90,0)</f>
        <v>0</v>
      </c>
      <c r="BF90" s="205">
        <f>IF(N90="snížená",J90,0)</f>
        <v>0</v>
      </c>
      <c r="BG90" s="205">
        <f>IF(N90="zákl. přenesená",J90,0)</f>
        <v>0</v>
      </c>
      <c r="BH90" s="205">
        <f>IF(N90="sníž. přenesená",J90,0)</f>
        <v>0</v>
      </c>
      <c r="BI90" s="205">
        <f>IF(N90="nulová",J90,0)</f>
        <v>0</v>
      </c>
      <c r="BJ90" s="18" t="s">
        <v>80</v>
      </c>
      <c r="BK90" s="205">
        <f>ROUND(I90*H90,2)</f>
        <v>0</v>
      </c>
      <c r="BL90" s="18" t="s">
        <v>212</v>
      </c>
      <c r="BM90" s="204" t="s">
        <v>284</v>
      </c>
    </row>
    <row r="91" spans="1:65" s="2" customFormat="1" ht="107.25">
      <c r="A91" s="35"/>
      <c r="B91" s="36"/>
      <c r="C91" s="37"/>
      <c r="D91" s="208" t="s">
        <v>279</v>
      </c>
      <c r="E91" s="37"/>
      <c r="F91" s="221" t="s">
        <v>280</v>
      </c>
      <c r="G91" s="37"/>
      <c r="H91" s="37"/>
      <c r="I91" s="116"/>
      <c r="J91" s="37"/>
      <c r="K91" s="37"/>
      <c r="L91" s="40"/>
      <c r="M91" s="222"/>
      <c r="N91" s="223"/>
      <c r="O91" s="65"/>
      <c r="P91" s="65"/>
      <c r="Q91" s="65"/>
      <c r="R91" s="65"/>
      <c r="S91" s="65"/>
      <c r="T91" s="66"/>
      <c r="U91" s="35"/>
      <c r="V91" s="35"/>
      <c r="W91" s="35"/>
      <c r="X91" s="35"/>
      <c r="Y91" s="35"/>
      <c r="Z91" s="35"/>
      <c r="AA91" s="35"/>
      <c r="AB91" s="35"/>
      <c r="AC91" s="35"/>
      <c r="AD91" s="35"/>
      <c r="AE91" s="35"/>
      <c r="AT91" s="18" t="s">
        <v>279</v>
      </c>
      <c r="AU91" s="18" t="s">
        <v>82</v>
      </c>
    </row>
    <row r="92" spans="1:65" s="13" customFormat="1" ht="11.25">
      <c r="B92" s="206"/>
      <c r="C92" s="207"/>
      <c r="D92" s="208" t="s">
        <v>246</v>
      </c>
      <c r="E92" s="209" t="s">
        <v>19</v>
      </c>
      <c r="F92" s="210" t="s">
        <v>285</v>
      </c>
      <c r="G92" s="207"/>
      <c r="H92" s="211">
        <v>544</v>
      </c>
      <c r="I92" s="212"/>
      <c r="J92" s="207"/>
      <c r="K92" s="207"/>
      <c r="L92" s="213"/>
      <c r="M92" s="214"/>
      <c r="N92" s="215"/>
      <c r="O92" s="215"/>
      <c r="P92" s="215"/>
      <c r="Q92" s="215"/>
      <c r="R92" s="215"/>
      <c r="S92" s="215"/>
      <c r="T92" s="216"/>
      <c r="AT92" s="217" t="s">
        <v>246</v>
      </c>
      <c r="AU92" s="217" t="s">
        <v>82</v>
      </c>
      <c r="AV92" s="13" t="s">
        <v>82</v>
      </c>
      <c r="AW92" s="13" t="s">
        <v>33</v>
      </c>
      <c r="AX92" s="13" t="s">
        <v>80</v>
      </c>
      <c r="AY92" s="217" t="s">
        <v>206</v>
      </c>
    </row>
    <row r="93" spans="1:65" s="2" customFormat="1" ht="16.5" customHeight="1">
      <c r="A93" s="35"/>
      <c r="B93" s="36"/>
      <c r="C93" s="224" t="s">
        <v>217</v>
      </c>
      <c r="D93" s="224" t="s">
        <v>286</v>
      </c>
      <c r="E93" s="225" t="s">
        <v>287</v>
      </c>
      <c r="F93" s="226" t="s">
        <v>288</v>
      </c>
      <c r="G93" s="227" t="s">
        <v>289</v>
      </c>
      <c r="H93" s="228">
        <v>0.36099999999999999</v>
      </c>
      <c r="I93" s="229"/>
      <c r="J93" s="230">
        <f>ROUND(I93*H93,2)</f>
        <v>0</v>
      </c>
      <c r="K93" s="226" t="s">
        <v>277</v>
      </c>
      <c r="L93" s="231"/>
      <c r="M93" s="232" t="s">
        <v>19</v>
      </c>
      <c r="N93" s="233" t="s">
        <v>43</v>
      </c>
      <c r="O93" s="65"/>
      <c r="P93" s="202">
        <f>O93*H93</f>
        <v>0</v>
      </c>
      <c r="Q93" s="202">
        <v>1</v>
      </c>
      <c r="R93" s="202">
        <f>Q93*H93</f>
        <v>0.36099999999999999</v>
      </c>
      <c r="S93" s="202">
        <v>0</v>
      </c>
      <c r="T93" s="203">
        <f>S93*H93</f>
        <v>0</v>
      </c>
      <c r="U93" s="35"/>
      <c r="V93" s="35"/>
      <c r="W93" s="35"/>
      <c r="X93" s="35"/>
      <c r="Y93" s="35"/>
      <c r="Z93" s="35"/>
      <c r="AA93" s="35"/>
      <c r="AB93" s="35"/>
      <c r="AC93" s="35"/>
      <c r="AD93" s="35"/>
      <c r="AE93" s="35"/>
      <c r="AR93" s="204" t="s">
        <v>239</v>
      </c>
      <c r="AT93" s="204" t="s">
        <v>286</v>
      </c>
      <c r="AU93" s="204" t="s">
        <v>82</v>
      </c>
      <c r="AY93" s="18" t="s">
        <v>206</v>
      </c>
      <c r="BE93" s="205">
        <f>IF(N93="základní",J93,0)</f>
        <v>0</v>
      </c>
      <c r="BF93" s="205">
        <f>IF(N93="snížená",J93,0)</f>
        <v>0</v>
      </c>
      <c r="BG93" s="205">
        <f>IF(N93="zákl. přenesená",J93,0)</f>
        <v>0</v>
      </c>
      <c r="BH93" s="205">
        <f>IF(N93="sníž. přenesená",J93,0)</f>
        <v>0</v>
      </c>
      <c r="BI93" s="205">
        <f>IF(N93="nulová",J93,0)</f>
        <v>0</v>
      </c>
      <c r="BJ93" s="18" t="s">
        <v>80</v>
      </c>
      <c r="BK93" s="205">
        <f>ROUND(I93*H93,2)</f>
        <v>0</v>
      </c>
      <c r="BL93" s="18" t="s">
        <v>212</v>
      </c>
      <c r="BM93" s="204" t="s">
        <v>290</v>
      </c>
    </row>
    <row r="94" spans="1:65" s="13" customFormat="1" ht="11.25">
      <c r="B94" s="206"/>
      <c r="C94" s="207"/>
      <c r="D94" s="208" t="s">
        <v>246</v>
      </c>
      <c r="E94" s="209" t="s">
        <v>19</v>
      </c>
      <c r="F94" s="210" t="s">
        <v>291</v>
      </c>
      <c r="G94" s="207"/>
      <c r="H94" s="211">
        <v>0.36099999999999999</v>
      </c>
      <c r="I94" s="212"/>
      <c r="J94" s="207"/>
      <c r="K94" s="207"/>
      <c r="L94" s="213"/>
      <c r="M94" s="214"/>
      <c r="N94" s="215"/>
      <c r="O94" s="215"/>
      <c r="P94" s="215"/>
      <c r="Q94" s="215"/>
      <c r="R94" s="215"/>
      <c r="S94" s="215"/>
      <c r="T94" s="216"/>
      <c r="AT94" s="217" t="s">
        <v>246</v>
      </c>
      <c r="AU94" s="217" t="s">
        <v>82</v>
      </c>
      <c r="AV94" s="13" t="s">
        <v>82</v>
      </c>
      <c r="AW94" s="13" t="s">
        <v>33</v>
      </c>
      <c r="AX94" s="13" t="s">
        <v>80</v>
      </c>
      <c r="AY94" s="217" t="s">
        <v>206</v>
      </c>
    </row>
    <row r="95" spans="1:65" s="2" customFormat="1" ht="16.5" customHeight="1">
      <c r="A95" s="35"/>
      <c r="B95" s="36"/>
      <c r="C95" s="224" t="s">
        <v>212</v>
      </c>
      <c r="D95" s="224" t="s">
        <v>286</v>
      </c>
      <c r="E95" s="225" t="s">
        <v>292</v>
      </c>
      <c r="F95" s="226" t="s">
        <v>293</v>
      </c>
      <c r="G95" s="227" t="s">
        <v>289</v>
      </c>
      <c r="H95" s="228">
        <v>44.023000000000003</v>
      </c>
      <c r="I95" s="229"/>
      <c r="J95" s="230">
        <f>ROUND(I95*H95,2)</f>
        <v>0</v>
      </c>
      <c r="K95" s="226" t="s">
        <v>277</v>
      </c>
      <c r="L95" s="231"/>
      <c r="M95" s="232" t="s">
        <v>19</v>
      </c>
      <c r="N95" s="233" t="s">
        <v>43</v>
      </c>
      <c r="O95" s="65"/>
      <c r="P95" s="202">
        <f>O95*H95</f>
        <v>0</v>
      </c>
      <c r="Q95" s="202">
        <v>1</v>
      </c>
      <c r="R95" s="202">
        <f>Q95*H95</f>
        <v>44.023000000000003</v>
      </c>
      <c r="S95" s="202">
        <v>0</v>
      </c>
      <c r="T95" s="203">
        <f>S95*H95</f>
        <v>0</v>
      </c>
      <c r="U95" s="35"/>
      <c r="V95" s="35"/>
      <c r="W95" s="35"/>
      <c r="X95" s="35"/>
      <c r="Y95" s="35"/>
      <c r="Z95" s="35"/>
      <c r="AA95" s="35"/>
      <c r="AB95" s="35"/>
      <c r="AC95" s="35"/>
      <c r="AD95" s="35"/>
      <c r="AE95" s="35"/>
      <c r="AR95" s="204" t="s">
        <v>239</v>
      </c>
      <c r="AT95" s="204" t="s">
        <v>286</v>
      </c>
      <c r="AU95" s="204" t="s">
        <v>82</v>
      </c>
      <c r="AY95" s="18" t="s">
        <v>206</v>
      </c>
      <c r="BE95" s="205">
        <f>IF(N95="základní",J95,0)</f>
        <v>0</v>
      </c>
      <c r="BF95" s="205">
        <f>IF(N95="snížená",J95,0)</f>
        <v>0</v>
      </c>
      <c r="BG95" s="205">
        <f>IF(N95="zákl. přenesená",J95,0)</f>
        <v>0</v>
      </c>
      <c r="BH95" s="205">
        <f>IF(N95="sníž. přenesená",J95,0)</f>
        <v>0</v>
      </c>
      <c r="BI95" s="205">
        <f>IF(N95="nulová",J95,0)</f>
        <v>0</v>
      </c>
      <c r="BJ95" s="18" t="s">
        <v>80</v>
      </c>
      <c r="BK95" s="205">
        <f>ROUND(I95*H95,2)</f>
        <v>0</v>
      </c>
      <c r="BL95" s="18" t="s">
        <v>212</v>
      </c>
      <c r="BM95" s="204" t="s">
        <v>294</v>
      </c>
    </row>
    <row r="96" spans="1:65" s="13" customFormat="1" ht="11.25">
      <c r="B96" s="206"/>
      <c r="C96" s="207"/>
      <c r="D96" s="208" t="s">
        <v>246</v>
      </c>
      <c r="E96" s="209" t="s">
        <v>19</v>
      </c>
      <c r="F96" s="210" t="s">
        <v>295</v>
      </c>
      <c r="G96" s="207"/>
      <c r="H96" s="211">
        <v>44.023000000000003</v>
      </c>
      <c r="I96" s="212"/>
      <c r="J96" s="207"/>
      <c r="K96" s="207"/>
      <c r="L96" s="213"/>
      <c r="M96" s="214"/>
      <c r="N96" s="215"/>
      <c r="O96" s="215"/>
      <c r="P96" s="215"/>
      <c r="Q96" s="215"/>
      <c r="R96" s="215"/>
      <c r="S96" s="215"/>
      <c r="T96" s="216"/>
      <c r="AT96" s="217" t="s">
        <v>246</v>
      </c>
      <c r="AU96" s="217" t="s">
        <v>82</v>
      </c>
      <c r="AV96" s="13" t="s">
        <v>82</v>
      </c>
      <c r="AW96" s="13" t="s">
        <v>33</v>
      </c>
      <c r="AX96" s="13" t="s">
        <v>80</v>
      </c>
      <c r="AY96" s="217" t="s">
        <v>206</v>
      </c>
    </row>
    <row r="97" spans="1:65" s="2" customFormat="1" ht="16.5" customHeight="1">
      <c r="A97" s="35"/>
      <c r="B97" s="36"/>
      <c r="C97" s="224" t="s">
        <v>227</v>
      </c>
      <c r="D97" s="224" t="s">
        <v>286</v>
      </c>
      <c r="E97" s="225" t="s">
        <v>296</v>
      </c>
      <c r="F97" s="226" t="s">
        <v>297</v>
      </c>
      <c r="G97" s="227" t="s">
        <v>289</v>
      </c>
      <c r="H97" s="228">
        <v>2.8650000000000002</v>
      </c>
      <c r="I97" s="229"/>
      <c r="J97" s="230">
        <f>ROUND(I97*H97,2)</f>
        <v>0</v>
      </c>
      <c r="K97" s="226" t="s">
        <v>277</v>
      </c>
      <c r="L97" s="231"/>
      <c r="M97" s="232" t="s">
        <v>19</v>
      </c>
      <c r="N97" s="233" t="s">
        <v>43</v>
      </c>
      <c r="O97" s="65"/>
      <c r="P97" s="202">
        <f>O97*H97</f>
        <v>0</v>
      </c>
      <c r="Q97" s="202">
        <v>1</v>
      </c>
      <c r="R97" s="202">
        <f>Q97*H97</f>
        <v>2.8650000000000002</v>
      </c>
      <c r="S97" s="202">
        <v>0</v>
      </c>
      <c r="T97" s="203">
        <f>S97*H97</f>
        <v>0</v>
      </c>
      <c r="U97" s="35"/>
      <c r="V97" s="35"/>
      <c r="W97" s="35"/>
      <c r="X97" s="35"/>
      <c r="Y97" s="35"/>
      <c r="Z97" s="35"/>
      <c r="AA97" s="35"/>
      <c r="AB97" s="35"/>
      <c r="AC97" s="35"/>
      <c r="AD97" s="35"/>
      <c r="AE97" s="35"/>
      <c r="AR97" s="204" t="s">
        <v>239</v>
      </c>
      <c r="AT97" s="204" t="s">
        <v>286</v>
      </c>
      <c r="AU97" s="204" t="s">
        <v>82</v>
      </c>
      <c r="AY97" s="18" t="s">
        <v>206</v>
      </c>
      <c r="BE97" s="205">
        <f>IF(N97="základní",J97,0)</f>
        <v>0</v>
      </c>
      <c r="BF97" s="205">
        <f>IF(N97="snížená",J97,0)</f>
        <v>0</v>
      </c>
      <c r="BG97" s="205">
        <f>IF(N97="zákl. přenesená",J97,0)</f>
        <v>0</v>
      </c>
      <c r="BH97" s="205">
        <f>IF(N97="sníž. přenesená",J97,0)</f>
        <v>0</v>
      </c>
      <c r="BI97" s="205">
        <f>IF(N97="nulová",J97,0)</f>
        <v>0</v>
      </c>
      <c r="BJ97" s="18" t="s">
        <v>80</v>
      </c>
      <c r="BK97" s="205">
        <f>ROUND(I97*H97,2)</f>
        <v>0</v>
      </c>
      <c r="BL97" s="18" t="s">
        <v>212</v>
      </c>
      <c r="BM97" s="204" t="s">
        <v>298</v>
      </c>
    </row>
    <row r="98" spans="1:65" s="13" customFormat="1" ht="11.25">
      <c r="B98" s="206"/>
      <c r="C98" s="207"/>
      <c r="D98" s="208" t="s">
        <v>246</v>
      </c>
      <c r="E98" s="209" t="s">
        <v>19</v>
      </c>
      <c r="F98" s="210" t="s">
        <v>299</v>
      </c>
      <c r="G98" s="207"/>
      <c r="H98" s="211">
        <v>2.8650000000000002</v>
      </c>
      <c r="I98" s="212"/>
      <c r="J98" s="207"/>
      <c r="K98" s="207"/>
      <c r="L98" s="213"/>
      <c r="M98" s="214"/>
      <c r="N98" s="215"/>
      <c r="O98" s="215"/>
      <c r="P98" s="215"/>
      <c r="Q98" s="215"/>
      <c r="R98" s="215"/>
      <c r="S98" s="215"/>
      <c r="T98" s="216"/>
      <c r="AT98" s="217" t="s">
        <v>246</v>
      </c>
      <c r="AU98" s="217" t="s">
        <v>82</v>
      </c>
      <c r="AV98" s="13" t="s">
        <v>82</v>
      </c>
      <c r="AW98" s="13" t="s">
        <v>33</v>
      </c>
      <c r="AX98" s="13" t="s">
        <v>80</v>
      </c>
      <c r="AY98" s="217" t="s">
        <v>206</v>
      </c>
    </row>
    <row r="99" spans="1:65" s="2" customFormat="1" ht="16.5" customHeight="1">
      <c r="A99" s="35"/>
      <c r="B99" s="36"/>
      <c r="C99" s="224" t="s">
        <v>231</v>
      </c>
      <c r="D99" s="224" t="s">
        <v>286</v>
      </c>
      <c r="E99" s="225" t="s">
        <v>300</v>
      </c>
      <c r="F99" s="226" t="s">
        <v>301</v>
      </c>
      <c r="G99" s="227" t="s">
        <v>302</v>
      </c>
      <c r="H99" s="228">
        <v>120</v>
      </c>
      <c r="I99" s="229"/>
      <c r="J99" s="230">
        <f>ROUND(I99*H99,2)</f>
        <v>0</v>
      </c>
      <c r="K99" s="226" t="s">
        <v>277</v>
      </c>
      <c r="L99" s="231"/>
      <c r="M99" s="232" t="s">
        <v>19</v>
      </c>
      <c r="N99" s="233" t="s">
        <v>43</v>
      </c>
      <c r="O99" s="65"/>
      <c r="P99" s="202">
        <f>O99*H99</f>
        <v>0</v>
      </c>
      <c r="Q99" s="202">
        <v>2.234</v>
      </c>
      <c r="R99" s="202">
        <f>Q99*H99</f>
        <v>268.08</v>
      </c>
      <c r="S99" s="202">
        <v>0</v>
      </c>
      <c r="T99" s="203">
        <f>S99*H99</f>
        <v>0</v>
      </c>
      <c r="U99" s="35"/>
      <c r="V99" s="35"/>
      <c r="W99" s="35"/>
      <c r="X99" s="35"/>
      <c r="Y99" s="35"/>
      <c r="Z99" s="35"/>
      <c r="AA99" s="35"/>
      <c r="AB99" s="35"/>
      <c r="AC99" s="35"/>
      <c r="AD99" s="35"/>
      <c r="AE99" s="35"/>
      <c r="AR99" s="204" t="s">
        <v>239</v>
      </c>
      <c r="AT99" s="204" t="s">
        <v>286</v>
      </c>
      <c r="AU99" s="204" t="s">
        <v>82</v>
      </c>
      <c r="AY99" s="18" t="s">
        <v>206</v>
      </c>
      <c r="BE99" s="205">
        <f>IF(N99="základní",J99,0)</f>
        <v>0</v>
      </c>
      <c r="BF99" s="205">
        <f>IF(N99="snížená",J99,0)</f>
        <v>0</v>
      </c>
      <c r="BG99" s="205">
        <f>IF(N99="zákl. přenesená",J99,0)</f>
        <v>0</v>
      </c>
      <c r="BH99" s="205">
        <f>IF(N99="sníž. přenesená",J99,0)</f>
        <v>0</v>
      </c>
      <c r="BI99" s="205">
        <f>IF(N99="nulová",J99,0)</f>
        <v>0</v>
      </c>
      <c r="BJ99" s="18" t="s">
        <v>80</v>
      </c>
      <c r="BK99" s="205">
        <f>ROUND(I99*H99,2)</f>
        <v>0</v>
      </c>
      <c r="BL99" s="18" t="s">
        <v>212</v>
      </c>
      <c r="BM99" s="204" t="s">
        <v>303</v>
      </c>
    </row>
    <row r="100" spans="1:65" s="13" customFormat="1" ht="11.25">
      <c r="B100" s="206"/>
      <c r="C100" s="207"/>
      <c r="D100" s="208" t="s">
        <v>246</v>
      </c>
      <c r="E100" s="209" t="s">
        <v>19</v>
      </c>
      <c r="F100" s="210" t="s">
        <v>304</v>
      </c>
      <c r="G100" s="207"/>
      <c r="H100" s="211">
        <v>120</v>
      </c>
      <c r="I100" s="212"/>
      <c r="J100" s="207"/>
      <c r="K100" s="207"/>
      <c r="L100" s="213"/>
      <c r="M100" s="214"/>
      <c r="N100" s="215"/>
      <c r="O100" s="215"/>
      <c r="P100" s="215"/>
      <c r="Q100" s="215"/>
      <c r="R100" s="215"/>
      <c r="S100" s="215"/>
      <c r="T100" s="216"/>
      <c r="AT100" s="217" t="s">
        <v>246</v>
      </c>
      <c r="AU100" s="217" t="s">
        <v>82</v>
      </c>
      <c r="AV100" s="13" t="s">
        <v>82</v>
      </c>
      <c r="AW100" s="13" t="s">
        <v>33</v>
      </c>
      <c r="AX100" s="13" t="s">
        <v>80</v>
      </c>
      <c r="AY100" s="217" t="s">
        <v>206</v>
      </c>
    </row>
    <row r="101" spans="1:65" s="2" customFormat="1" ht="16.5" customHeight="1">
      <c r="A101" s="35"/>
      <c r="B101" s="36"/>
      <c r="C101" s="224" t="s">
        <v>235</v>
      </c>
      <c r="D101" s="224" t="s">
        <v>286</v>
      </c>
      <c r="E101" s="225" t="s">
        <v>305</v>
      </c>
      <c r="F101" s="226" t="s">
        <v>306</v>
      </c>
      <c r="G101" s="227" t="s">
        <v>307</v>
      </c>
      <c r="H101" s="228">
        <v>6060</v>
      </c>
      <c r="I101" s="229"/>
      <c r="J101" s="230">
        <f>ROUND(I101*H101,2)</f>
        <v>0</v>
      </c>
      <c r="K101" s="226" t="s">
        <v>277</v>
      </c>
      <c r="L101" s="231"/>
      <c r="M101" s="232" t="s">
        <v>19</v>
      </c>
      <c r="N101" s="233" t="s">
        <v>43</v>
      </c>
      <c r="O101" s="65"/>
      <c r="P101" s="202">
        <f>O101*H101</f>
        <v>0</v>
      </c>
      <c r="Q101" s="202">
        <v>1E-3</v>
      </c>
      <c r="R101" s="202">
        <f>Q101*H101</f>
        <v>6.0600000000000005</v>
      </c>
      <c r="S101" s="202">
        <v>0</v>
      </c>
      <c r="T101" s="203">
        <f>S101*H101</f>
        <v>0</v>
      </c>
      <c r="U101" s="35"/>
      <c r="V101" s="35"/>
      <c r="W101" s="35"/>
      <c r="X101" s="35"/>
      <c r="Y101" s="35"/>
      <c r="Z101" s="35"/>
      <c r="AA101" s="35"/>
      <c r="AB101" s="35"/>
      <c r="AC101" s="35"/>
      <c r="AD101" s="35"/>
      <c r="AE101" s="35"/>
      <c r="AR101" s="204" t="s">
        <v>239</v>
      </c>
      <c r="AT101" s="204" t="s">
        <v>286</v>
      </c>
      <c r="AU101" s="204" t="s">
        <v>82</v>
      </c>
      <c r="AY101" s="18" t="s">
        <v>206</v>
      </c>
      <c r="BE101" s="205">
        <f>IF(N101="základní",J101,0)</f>
        <v>0</v>
      </c>
      <c r="BF101" s="205">
        <f>IF(N101="snížená",J101,0)</f>
        <v>0</v>
      </c>
      <c r="BG101" s="205">
        <f>IF(N101="zákl. přenesená",J101,0)</f>
        <v>0</v>
      </c>
      <c r="BH101" s="205">
        <f>IF(N101="sníž. přenesená",J101,0)</f>
        <v>0</v>
      </c>
      <c r="BI101" s="205">
        <f>IF(N101="nulová",J101,0)</f>
        <v>0</v>
      </c>
      <c r="BJ101" s="18" t="s">
        <v>80</v>
      </c>
      <c r="BK101" s="205">
        <f>ROUND(I101*H101,2)</f>
        <v>0</v>
      </c>
      <c r="BL101" s="18" t="s">
        <v>212</v>
      </c>
      <c r="BM101" s="204" t="s">
        <v>308</v>
      </c>
    </row>
    <row r="102" spans="1:65" s="13" customFormat="1" ht="11.25">
      <c r="B102" s="206"/>
      <c r="C102" s="207"/>
      <c r="D102" s="208" t="s">
        <v>246</v>
      </c>
      <c r="E102" s="209" t="s">
        <v>19</v>
      </c>
      <c r="F102" s="210" t="s">
        <v>309</v>
      </c>
      <c r="G102" s="207"/>
      <c r="H102" s="211">
        <v>6060</v>
      </c>
      <c r="I102" s="212"/>
      <c r="J102" s="207"/>
      <c r="K102" s="207"/>
      <c r="L102" s="213"/>
      <c r="M102" s="214"/>
      <c r="N102" s="215"/>
      <c r="O102" s="215"/>
      <c r="P102" s="215"/>
      <c r="Q102" s="215"/>
      <c r="R102" s="215"/>
      <c r="S102" s="215"/>
      <c r="T102" s="216"/>
      <c r="AT102" s="217" t="s">
        <v>246</v>
      </c>
      <c r="AU102" s="217" t="s">
        <v>82</v>
      </c>
      <c r="AV102" s="13" t="s">
        <v>82</v>
      </c>
      <c r="AW102" s="13" t="s">
        <v>33</v>
      </c>
      <c r="AX102" s="13" t="s">
        <v>80</v>
      </c>
      <c r="AY102" s="217" t="s">
        <v>206</v>
      </c>
    </row>
    <row r="103" spans="1:65" s="2" customFormat="1" ht="16.5" customHeight="1">
      <c r="A103" s="35"/>
      <c r="B103" s="36"/>
      <c r="C103" s="193" t="s">
        <v>239</v>
      </c>
      <c r="D103" s="193" t="s">
        <v>208</v>
      </c>
      <c r="E103" s="194" t="s">
        <v>310</v>
      </c>
      <c r="F103" s="195" t="s">
        <v>311</v>
      </c>
      <c r="G103" s="196" t="s">
        <v>220</v>
      </c>
      <c r="H103" s="197">
        <v>215</v>
      </c>
      <c r="I103" s="198"/>
      <c r="J103" s="199">
        <f>ROUND(I103*H103,2)</f>
        <v>0</v>
      </c>
      <c r="K103" s="195" t="s">
        <v>277</v>
      </c>
      <c r="L103" s="40"/>
      <c r="M103" s="200" t="s">
        <v>19</v>
      </c>
      <c r="N103" s="201" t="s">
        <v>43</v>
      </c>
      <c r="O103" s="65"/>
      <c r="P103" s="202">
        <f>O103*H103</f>
        <v>0</v>
      </c>
      <c r="Q103" s="202">
        <v>0</v>
      </c>
      <c r="R103" s="202">
        <f>Q103*H103</f>
        <v>0</v>
      </c>
      <c r="S103" s="202">
        <v>0</v>
      </c>
      <c r="T103" s="203">
        <f>S103*H103</f>
        <v>0</v>
      </c>
      <c r="U103" s="35"/>
      <c r="V103" s="35"/>
      <c r="W103" s="35"/>
      <c r="X103" s="35"/>
      <c r="Y103" s="35"/>
      <c r="Z103" s="35"/>
      <c r="AA103" s="35"/>
      <c r="AB103" s="35"/>
      <c r="AC103" s="35"/>
      <c r="AD103" s="35"/>
      <c r="AE103" s="35"/>
      <c r="AR103" s="204" t="s">
        <v>212</v>
      </c>
      <c r="AT103" s="204" t="s">
        <v>208</v>
      </c>
      <c r="AU103" s="204" t="s">
        <v>82</v>
      </c>
      <c r="AY103" s="18" t="s">
        <v>206</v>
      </c>
      <c r="BE103" s="205">
        <f>IF(N103="základní",J103,0)</f>
        <v>0</v>
      </c>
      <c r="BF103" s="205">
        <f>IF(N103="snížená",J103,0)</f>
        <v>0</v>
      </c>
      <c r="BG103" s="205">
        <f>IF(N103="zákl. přenesená",J103,0)</f>
        <v>0</v>
      </c>
      <c r="BH103" s="205">
        <f>IF(N103="sníž. přenesená",J103,0)</f>
        <v>0</v>
      </c>
      <c r="BI103" s="205">
        <f>IF(N103="nulová",J103,0)</f>
        <v>0</v>
      </c>
      <c r="BJ103" s="18" t="s">
        <v>80</v>
      </c>
      <c r="BK103" s="205">
        <f>ROUND(I103*H103,2)</f>
        <v>0</v>
      </c>
      <c r="BL103" s="18" t="s">
        <v>212</v>
      </c>
      <c r="BM103" s="204" t="s">
        <v>312</v>
      </c>
    </row>
    <row r="104" spans="1:65" s="13" customFormat="1" ht="11.25">
      <c r="B104" s="206"/>
      <c r="C104" s="207"/>
      <c r="D104" s="208" t="s">
        <v>246</v>
      </c>
      <c r="E104" s="209" t="s">
        <v>19</v>
      </c>
      <c r="F104" s="210" t="s">
        <v>281</v>
      </c>
      <c r="G104" s="207"/>
      <c r="H104" s="211">
        <v>215</v>
      </c>
      <c r="I104" s="212"/>
      <c r="J104" s="207"/>
      <c r="K104" s="207"/>
      <c r="L104" s="213"/>
      <c r="M104" s="214"/>
      <c r="N104" s="215"/>
      <c r="O104" s="215"/>
      <c r="P104" s="215"/>
      <c r="Q104" s="215"/>
      <c r="R104" s="215"/>
      <c r="S104" s="215"/>
      <c r="T104" s="216"/>
      <c r="AT104" s="217" t="s">
        <v>246</v>
      </c>
      <c r="AU104" s="217" t="s">
        <v>82</v>
      </c>
      <c r="AV104" s="13" t="s">
        <v>82</v>
      </c>
      <c r="AW104" s="13" t="s">
        <v>33</v>
      </c>
      <c r="AX104" s="13" t="s">
        <v>80</v>
      </c>
      <c r="AY104" s="217" t="s">
        <v>206</v>
      </c>
    </row>
    <row r="105" spans="1:65" s="2" customFormat="1" ht="16.5" customHeight="1">
      <c r="A105" s="35"/>
      <c r="B105" s="36"/>
      <c r="C105" s="193" t="s">
        <v>225</v>
      </c>
      <c r="D105" s="193" t="s">
        <v>208</v>
      </c>
      <c r="E105" s="194" t="s">
        <v>313</v>
      </c>
      <c r="F105" s="195" t="s">
        <v>314</v>
      </c>
      <c r="G105" s="196" t="s">
        <v>220</v>
      </c>
      <c r="H105" s="197">
        <v>544</v>
      </c>
      <c r="I105" s="198"/>
      <c r="J105" s="199">
        <f>ROUND(I105*H105,2)</f>
        <v>0</v>
      </c>
      <c r="K105" s="195" t="s">
        <v>277</v>
      </c>
      <c r="L105" s="40"/>
      <c r="M105" s="200" t="s">
        <v>19</v>
      </c>
      <c r="N105" s="201" t="s">
        <v>43</v>
      </c>
      <c r="O105" s="65"/>
      <c r="P105" s="202">
        <f>O105*H105</f>
        <v>0</v>
      </c>
      <c r="Q105" s="202">
        <v>0</v>
      </c>
      <c r="R105" s="202">
        <f>Q105*H105</f>
        <v>0</v>
      </c>
      <c r="S105" s="202">
        <v>0</v>
      </c>
      <c r="T105" s="203">
        <f>S105*H105</f>
        <v>0</v>
      </c>
      <c r="U105" s="35"/>
      <c r="V105" s="35"/>
      <c r="W105" s="35"/>
      <c r="X105" s="35"/>
      <c r="Y105" s="35"/>
      <c r="Z105" s="35"/>
      <c r="AA105" s="35"/>
      <c r="AB105" s="35"/>
      <c r="AC105" s="35"/>
      <c r="AD105" s="35"/>
      <c r="AE105" s="35"/>
      <c r="AR105" s="204" t="s">
        <v>212</v>
      </c>
      <c r="AT105" s="204" t="s">
        <v>208</v>
      </c>
      <c r="AU105" s="204" t="s">
        <v>82</v>
      </c>
      <c r="AY105" s="18" t="s">
        <v>206</v>
      </c>
      <c r="BE105" s="205">
        <f>IF(N105="základní",J105,0)</f>
        <v>0</v>
      </c>
      <c r="BF105" s="205">
        <f>IF(N105="snížená",J105,0)</f>
        <v>0</v>
      </c>
      <c r="BG105" s="205">
        <f>IF(N105="zákl. přenesená",J105,0)</f>
        <v>0</v>
      </c>
      <c r="BH105" s="205">
        <f>IF(N105="sníž. přenesená",J105,0)</f>
        <v>0</v>
      </c>
      <c r="BI105" s="205">
        <f>IF(N105="nulová",J105,0)</f>
        <v>0</v>
      </c>
      <c r="BJ105" s="18" t="s">
        <v>80</v>
      </c>
      <c r="BK105" s="205">
        <f>ROUND(I105*H105,2)</f>
        <v>0</v>
      </c>
      <c r="BL105" s="18" t="s">
        <v>212</v>
      </c>
      <c r="BM105" s="204" t="s">
        <v>315</v>
      </c>
    </row>
    <row r="106" spans="1:65" s="13" customFormat="1" ht="11.25">
      <c r="B106" s="206"/>
      <c r="C106" s="207"/>
      <c r="D106" s="208" t="s">
        <v>246</v>
      </c>
      <c r="E106" s="209" t="s">
        <v>19</v>
      </c>
      <c r="F106" s="210" t="s">
        <v>285</v>
      </c>
      <c r="G106" s="207"/>
      <c r="H106" s="211">
        <v>544</v>
      </c>
      <c r="I106" s="212"/>
      <c r="J106" s="207"/>
      <c r="K106" s="207"/>
      <c r="L106" s="213"/>
      <c r="M106" s="214"/>
      <c r="N106" s="215"/>
      <c r="O106" s="215"/>
      <c r="P106" s="215"/>
      <c r="Q106" s="215"/>
      <c r="R106" s="215"/>
      <c r="S106" s="215"/>
      <c r="T106" s="216"/>
      <c r="AT106" s="217" t="s">
        <v>246</v>
      </c>
      <c r="AU106" s="217" t="s">
        <v>82</v>
      </c>
      <c r="AV106" s="13" t="s">
        <v>82</v>
      </c>
      <c r="AW106" s="13" t="s">
        <v>33</v>
      </c>
      <c r="AX106" s="13" t="s">
        <v>80</v>
      </c>
      <c r="AY106" s="217" t="s">
        <v>206</v>
      </c>
    </row>
    <row r="107" spans="1:65" s="2" customFormat="1" ht="16.5" customHeight="1">
      <c r="A107" s="35"/>
      <c r="B107" s="36"/>
      <c r="C107" s="193" t="s">
        <v>248</v>
      </c>
      <c r="D107" s="193" t="s">
        <v>208</v>
      </c>
      <c r="E107" s="194" t="s">
        <v>316</v>
      </c>
      <c r="F107" s="195" t="s">
        <v>317</v>
      </c>
      <c r="G107" s="196" t="s">
        <v>220</v>
      </c>
      <c r="H107" s="197">
        <v>23</v>
      </c>
      <c r="I107" s="198"/>
      <c r="J107" s="199">
        <f>ROUND(I107*H107,2)</f>
        <v>0</v>
      </c>
      <c r="K107" s="195" t="s">
        <v>277</v>
      </c>
      <c r="L107" s="40"/>
      <c r="M107" s="200" t="s">
        <v>19</v>
      </c>
      <c r="N107" s="201" t="s">
        <v>43</v>
      </c>
      <c r="O107" s="65"/>
      <c r="P107" s="202">
        <f>O107*H107</f>
        <v>0</v>
      </c>
      <c r="Q107" s="202">
        <v>0.15478</v>
      </c>
      <c r="R107" s="202">
        <f>Q107*H107</f>
        <v>3.5599400000000001</v>
      </c>
      <c r="S107" s="202">
        <v>0</v>
      </c>
      <c r="T107" s="203">
        <f>S107*H107</f>
        <v>0</v>
      </c>
      <c r="U107" s="35"/>
      <c r="V107" s="35"/>
      <c r="W107" s="35"/>
      <c r="X107" s="35"/>
      <c r="Y107" s="35"/>
      <c r="Z107" s="35"/>
      <c r="AA107" s="35"/>
      <c r="AB107" s="35"/>
      <c r="AC107" s="35"/>
      <c r="AD107" s="35"/>
      <c r="AE107" s="35"/>
      <c r="AR107" s="204" t="s">
        <v>212</v>
      </c>
      <c r="AT107" s="204" t="s">
        <v>208</v>
      </c>
      <c r="AU107" s="204" t="s">
        <v>82</v>
      </c>
      <c r="AY107" s="18" t="s">
        <v>206</v>
      </c>
      <c r="BE107" s="205">
        <f>IF(N107="základní",J107,0)</f>
        <v>0</v>
      </c>
      <c r="BF107" s="205">
        <f>IF(N107="snížená",J107,0)</f>
        <v>0</v>
      </c>
      <c r="BG107" s="205">
        <f>IF(N107="zákl. přenesená",J107,0)</f>
        <v>0</v>
      </c>
      <c r="BH107" s="205">
        <f>IF(N107="sníž. přenesená",J107,0)</f>
        <v>0</v>
      </c>
      <c r="BI107" s="205">
        <f>IF(N107="nulová",J107,0)</f>
        <v>0</v>
      </c>
      <c r="BJ107" s="18" t="s">
        <v>80</v>
      </c>
      <c r="BK107" s="205">
        <f>ROUND(I107*H107,2)</f>
        <v>0</v>
      </c>
      <c r="BL107" s="18" t="s">
        <v>212</v>
      </c>
      <c r="BM107" s="204" t="s">
        <v>318</v>
      </c>
    </row>
    <row r="108" spans="1:65" s="2" customFormat="1" ht="39">
      <c r="A108" s="35"/>
      <c r="B108" s="36"/>
      <c r="C108" s="37"/>
      <c r="D108" s="208" t="s">
        <v>279</v>
      </c>
      <c r="E108" s="37"/>
      <c r="F108" s="221" t="s">
        <v>319</v>
      </c>
      <c r="G108" s="37"/>
      <c r="H108" s="37"/>
      <c r="I108" s="116"/>
      <c r="J108" s="37"/>
      <c r="K108" s="37"/>
      <c r="L108" s="40"/>
      <c r="M108" s="222"/>
      <c r="N108" s="223"/>
      <c r="O108" s="65"/>
      <c r="P108" s="65"/>
      <c r="Q108" s="65"/>
      <c r="R108" s="65"/>
      <c r="S108" s="65"/>
      <c r="T108" s="66"/>
      <c r="U108" s="35"/>
      <c r="V108" s="35"/>
      <c r="W108" s="35"/>
      <c r="X108" s="35"/>
      <c r="Y108" s="35"/>
      <c r="Z108" s="35"/>
      <c r="AA108" s="35"/>
      <c r="AB108" s="35"/>
      <c r="AC108" s="35"/>
      <c r="AD108" s="35"/>
      <c r="AE108" s="35"/>
      <c r="AT108" s="18" t="s">
        <v>279</v>
      </c>
      <c r="AU108" s="18" t="s">
        <v>82</v>
      </c>
    </row>
    <row r="109" spans="1:65" s="2" customFormat="1" ht="16.5" customHeight="1">
      <c r="A109" s="35"/>
      <c r="B109" s="36"/>
      <c r="C109" s="193" t="s">
        <v>253</v>
      </c>
      <c r="D109" s="193" t="s">
        <v>208</v>
      </c>
      <c r="E109" s="194" t="s">
        <v>320</v>
      </c>
      <c r="F109" s="195" t="s">
        <v>321</v>
      </c>
      <c r="G109" s="196" t="s">
        <v>220</v>
      </c>
      <c r="H109" s="197">
        <v>23</v>
      </c>
      <c r="I109" s="198"/>
      <c r="J109" s="199">
        <f>ROUND(I109*H109,2)</f>
        <v>0</v>
      </c>
      <c r="K109" s="195" t="s">
        <v>277</v>
      </c>
      <c r="L109" s="40"/>
      <c r="M109" s="200" t="s">
        <v>19</v>
      </c>
      <c r="N109" s="201" t="s">
        <v>43</v>
      </c>
      <c r="O109" s="65"/>
      <c r="P109" s="202">
        <f>O109*H109</f>
        <v>0</v>
      </c>
      <c r="Q109" s="202">
        <v>0</v>
      </c>
      <c r="R109" s="202">
        <f>Q109*H109</f>
        <v>0</v>
      </c>
      <c r="S109" s="202">
        <v>0</v>
      </c>
      <c r="T109" s="203">
        <f>S109*H109</f>
        <v>0</v>
      </c>
      <c r="U109" s="35"/>
      <c r="V109" s="35"/>
      <c r="W109" s="35"/>
      <c r="X109" s="35"/>
      <c r="Y109" s="35"/>
      <c r="Z109" s="35"/>
      <c r="AA109" s="35"/>
      <c r="AB109" s="35"/>
      <c r="AC109" s="35"/>
      <c r="AD109" s="35"/>
      <c r="AE109" s="35"/>
      <c r="AR109" s="204" t="s">
        <v>212</v>
      </c>
      <c r="AT109" s="204" t="s">
        <v>208</v>
      </c>
      <c r="AU109" s="204" t="s">
        <v>82</v>
      </c>
      <c r="AY109" s="18" t="s">
        <v>206</v>
      </c>
      <c r="BE109" s="205">
        <f>IF(N109="základní",J109,0)</f>
        <v>0</v>
      </c>
      <c r="BF109" s="205">
        <f>IF(N109="snížená",J109,0)</f>
        <v>0</v>
      </c>
      <c r="BG109" s="205">
        <f>IF(N109="zákl. přenesená",J109,0)</f>
        <v>0</v>
      </c>
      <c r="BH109" s="205">
        <f>IF(N109="sníž. přenesená",J109,0)</f>
        <v>0</v>
      </c>
      <c r="BI109" s="205">
        <f>IF(N109="nulová",J109,0)</f>
        <v>0</v>
      </c>
      <c r="BJ109" s="18" t="s">
        <v>80</v>
      </c>
      <c r="BK109" s="205">
        <f>ROUND(I109*H109,2)</f>
        <v>0</v>
      </c>
      <c r="BL109" s="18" t="s">
        <v>212</v>
      </c>
      <c r="BM109" s="204" t="s">
        <v>322</v>
      </c>
    </row>
    <row r="110" spans="1:65" s="2" customFormat="1" ht="16.5" customHeight="1">
      <c r="A110" s="35"/>
      <c r="B110" s="36"/>
      <c r="C110" s="193" t="s">
        <v>257</v>
      </c>
      <c r="D110" s="193" t="s">
        <v>208</v>
      </c>
      <c r="E110" s="194" t="s">
        <v>323</v>
      </c>
      <c r="F110" s="195" t="s">
        <v>324</v>
      </c>
      <c r="G110" s="196" t="s">
        <v>325</v>
      </c>
      <c r="H110" s="197">
        <v>543</v>
      </c>
      <c r="I110" s="198"/>
      <c r="J110" s="199">
        <f>ROUND(I110*H110,2)</f>
        <v>0</v>
      </c>
      <c r="K110" s="195" t="s">
        <v>277</v>
      </c>
      <c r="L110" s="40"/>
      <c r="M110" s="200" t="s">
        <v>19</v>
      </c>
      <c r="N110" s="201" t="s">
        <v>43</v>
      </c>
      <c r="O110" s="65"/>
      <c r="P110" s="202">
        <f>O110*H110</f>
        <v>0</v>
      </c>
      <c r="Q110" s="202">
        <v>2.9440000000000001E-2</v>
      </c>
      <c r="R110" s="202">
        <f>Q110*H110</f>
        <v>15.98592</v>
      </c>
      <c r="S110" s="202">
        <v>0</v>
      </c>
      <c r="T110" s="203">
        <f>S110*H110</f>
        <v>0</v>
      </c>
      <c r="U110" s="35"/>
      <c r="V110" s="35"/>
      <c r="W110" s="35"/>
      <c r="X110" s="35"/>
      <c r="Y110" s="35"/>
      <c r="Z110" s="35"/>
      <c r="AA110" s="35"/>
      <c r="AB110" s="35"/>
      <c r="AC110" s="35"/>
      <c r="AD110" s="35"/>
      <c r="AE110" s="35"/>
      <c r="AR110" s="204" t="s">
        <v>212</v>
      </c>
      <c r="AT110" s="204" t="s">
        <v>208</v>
      </c>
      <c r="AU110" s="204" t="s">
        <v>82</v>
      </c>
      <c r="AY110" s="18" t="s">
        <v>206</v>
      </c>
      <c r="BE110" s="205">
        <f>IF(N110="základní",J110,0)</f>
        <v>0</v>
      </c>
      <c r="BF110" s="205">
        <f>IF(N110="snížená",J110,0)</f>
        <v>0</v>
      </c>
      <c r="BG110" s="205">
        <f>IF(N110="zákl. přenesená",J110,0)</f>
        <v>0</v>
      </c>
      <c r="BH110" s="205">
        <f>IF(N110="sníž. přenesená",J110,0)</f>
        <v>0</v>
      </c>
      <c r="BI110" s="205">
        <f>IF(N110="nulová",J110,0)</f>
        <v>0</v>
      </c>
      <c r="BJ110" s="18" t="s">
        <v>80</v>
      </c>
      <c r="BK110" s="205">
        <f>ROUND(I110*H110,2)</f>
        <v>0</v>
      </c>
      <c r="BL110" s="18" t="s">
        <v>212</v>
      </c>
      <c r="BM110" s="204" t="s">
        <v>326</v>
      </c>
    </row>
    <row r="111" spans="1:65" s="2" customFormat="1" ht="58.5">
      <c r="A111" s="35"/>
      <c r="B111" s="36"/>
      <c r="C111" s="37"/>
      <c r="D111" s="208" t="s">
        <v>279</v>
      </c>
      <c r="E111" s="37"/>
      <c r="F111" s="221" t="s">
        <v>327</v>
      </c>
      <c r="G111" s="37"/>
      <c r="H111" s="37"/>
      <c r="I111" s="116"/>
      <c r="J111" s="37"/>
      <c r="K111" s="37"/>
      <c r="L111" s="40"/>
      <c r="M111" s="222"/>
      <c r="N111" s="223"/>
      <c r="O111" s="65"/>
      <c r="P111" s="65"/>
      <c r="Q111" s="65"/>
      <c r="R111" s="65"/>
      <c r="S111" s="65"/>
      <c r="T111" s="66"/>
      <c r="U111" s="35"/>
      <c r="V111" s="35"/>
      <c r="W111" s="35"/>
      <c r="X111" s="35"/>
      <c r="Y111" s="35"/>
      <c r="Z111" s="35"/>
      <c r="AA111" s="35"/>
      <c r="AB111" s="35"/>
      <c r="AC111" s="35"/>
      <c r="AD111" s="35"/>
      <c r="AE111" s="35"/>
      <c r="AT111" s="18" t="s">
        <v>279</v>
      </c>
      <c r="AU111" s="18" t="s">
        <v>82</v>
      </c>
    </row>
    <row r="112" spans="1:65" s="13" customFormat="1" ht="11.25">
      <c r="B112" s="206"/>
      <c r="C112" s="207"/>
      <c r="D112" s="208" t="s">
        <v>246</v>
      </c>
      <c r="E112" s="209" t="s">
        <v>19</v>
      </c>
      <c r="F112" s="210" t="s">
        <v>328</v>
      </c>
      <c r="G112" s="207"/>
      <c r="H112" s="211">
        <v>543</v>
      </c>
      <c r="I112" s="212"/>
      <c r="J112" s="207"/>
      <c r="K112" s="207"/>
      <c r="L112" s="213"/>
      <c r="M112" s="214"/>
      <c r="N112" s="215"/>
      <c r="O112" s="215"/>
      <c r="P112" s="215"/>
      <c r="Q112" s="215"/>
      <c r="R112" s="215"/>
      <c r="S112" s="215"/>
      <c r="T112" s="216"/>
      <c r="AT112" s="217" t="s">
        <v>246</v>
      </c>
      <c r="AU112" s="217" t="s">
        <v>82</v>
      </c>
      <c r="AV112" s="13" t="s">
        <v>82</v>
      </c>
      <c r="AW112" s="13" t="s">
        <v>33</v>
      </c>
      <c r="AX112" s="13" t="s">
        <v>80</v>
      </c>
      <c r="AY112" s="217" t="s">
        <v>206</v>
      </c>
    </row>
    <row r="113" spans="1:65" s="12" customFormat="1" ht="22.9" customHeight="1">
      <c r="B113" s="177"/>
      <c r="C113" s="178"/>
      <c r="D113" s="179" t="s">
        <v>71</v>
      </c>
      <c r="E113" s="191" t="s">
        <v>82</v>
      </c>
      <c r="F113" s="191" t="s">
        <v>329</v>
      </c>
      <c r="G113" s="178"/>
      <c r="H113" s="178"/>
      <c r="I113" s="181"/>
      <c r="J113" s="192">
        <f>BK113</f>
        <v>0</v>
      </c>
      <c r="K113" s="178"/>
      <c r="L113" s="183"/>
      <c r="M113" s="184"/>
      <c r="N113" s="185"/>
      <c r="O113" s="185"/>
      <c r="P113" s="186">
        <f>SUM(P114:P161)</f>
        <v>0</v>
      </c>
      <c r="Q113" s="185"/>
      <c r="R113" s="186">
        <f>SUM(R114:R161)</f>
        <v>1987.2212147</v>
      </c>
      <c r="S113" s="185"/>
      <c r="T113" s="187">
        <f>SUM(T114:T161)</f>
        <v>248.91</v>
      </c>
      <c r="AR113" s="188" t="s">
        <v>80</v>
      </c>
      <c r="AT113" s="189" t="s">
        <v>71</v>
      </c>
      <c r="AU113" s="189" t="s">
        <v>80</v>
      </c>
      <c r="AY113" s="188" t="s">
        <v>206</v>
      </c>
      <c r="BK113" s="190">
        <f>SUM(BK114:BK161)</f>
        <v>0</v>
      </c>
    </row>
    <row r="114" spans="1:65" s="2" customFormat="1" ht="16.5" customHeight="1">
      <c r="A114" s="35"/>
      <c r="B114" s="36"/>
      <c r="C114" s="193" t="s">
        <v>262</v>
      </c>
      <c r="D114" s="193" t="s">
        <v>208</v>
      </c>
      <c r="E114" s="194" t="s">
        <v>330</v>
      </c>
      <c r="F114" s="195" t="s">
        <v>331</v>
      </c>
      <c r="G114" s="196" t="s">
        <v>325</v>
      </c>
      <c r="H114" s="197">
        <v>446</v>
      </c>
      <c r="I114" s="198"/>
      <c r="J114" s="199">
        <f>ROUND(I114*H114,2)</f>
        <v>0</v>
      </c>
      <c r="K114" s="195" t="s">
        <v>277</v>
      </c>
      <c r="L114" s="40"/>
      <c r="M114" s="200" t="s">
        <v>19</v>
      </c>
      <c r="N114" s="201" t="s">
        <v>43</v>
      </c>
      <c r="O114" s="65"/>
      <c r="P114" s="202">
        <f>O114*H114</f>
        <v>0</v>
      </c>
      <c r="Q114" s="202">
        <v>0</v>
      </c>
      <c r="R114" s="202">
        <f>Q114*H114</f>
        <v>0</v>
      </c>
      <c r="S114" s="202">
        <v>0</v>
      </c>
      <c r="T114" s="203">
        <f>S114*H114</f>
        <v>0</v>
      </c>
      <c r="U114" s="35"/>
      <c r="V114" s="35"/>
      <c r="W114" s="35"/>
      <c r="X114" s="35"/>
      <c r="Y114" s="35"/>
      <c r="Z114" s="35"/>
      <c r="AA114" s="35"/>
      <c r="AB114" s="35"/>
      <c r="AC114" s="35"/>
      <c r="AD114" s="35"/>
      <c r="AE114" s="35"/>
      <c r="AR114" s="204" t="s">
        <v>212</v>
      </c>
      <c r="AT114" s="204" t="s">
        <v>208</v>
      </c>
      <c r="AU114" s="204" t="s">
        <v>82</v>
      </c>
      <c r="AY114" s="18" t="s">
        <v>206</v>
      </c>
      <c r="BE114" s="205">
        <f>IF(N114="základní",J114,0)</f>
        <v>0</v>
      </c>
      <c r="BF114" s="205">
        <f>IF(N114="snížená",J114,0)</f>
        <v>0</v>
      </c>
      <c r="BG114" s="205">
        <f>IF(N114="zákl. přenesená",J114,0)</f>
        <v>0</v>
      </c>
      <c r="BH114" s="205">
        <f>IF(N114="sníž. přenesená",J114,0)</f>
        <v>0</v>
      </c>
      <c r="BI114" s="205">
        <f>IF(N114="nulová",J114,0)</f>
        <v>0</v>
      </c>
      <c r="BJ114" s="18" t="s">
        <v>80</v>
      </c>
      <c r="BK114" s="205">
        <f>ROUND(I114*H114,2)</f>
        <v>0</v>
      </c>
      <c r="BL114" s="18" t="s">
        <v>212</v>
      </c>
      <c r="BM114" s="204" t="s">
        <v>332</v>
      </c>
    </row>
    <row r="115" spans="1:65" s="2" customFormat="1" ht="117">
      <c r="A115" s="35"/>
      <c r="B115" s="36"/>
      <c r="C115" s="37"/>
      <c r="D115" s="208" t="s">
        <v>279</v>
      </c>
      <c r="E115" s="37"/>
      <c r="F115" s="221" t="s">
        <v>333</v>
      </c>
      <c r="G115" s="37"/>
      <c r="H115" s="37"/>
      <c r="I115" s="116"/>
      <c r="J115" s="37"/>
      <c r="K115" s="37"/>
      <c r="L115" s="40"/>
      <c r="M115" s="222"/>
      <c r="N115" s="223"/>
      <c r="O115" s="65"/>
      <c r="P115" s="65"/>
      <c r="Q115" s="65"/>
      <c r="R115" s="65"/>
      <c r="S115" s="65"/>
      <c r="T115" s="66"/>
      <c r="U115" s="35"/>
      <c r="V115" s="35"/>
      <c r="W115" s="35"/>
      <c r="X115" s="35"/>
      <c r="Y115" s="35"/>
      <c r="Z115" s="35"/>
      <c r="AA115" s="35"/>
      <c r="AB115" s="35"/>
      <c r="AC115" s="35"/>
      <c r="AD115" s="35"/>
      <c r="AE115" s="35"/>
      <c r="AT115" s="18" t="s">
        <v>279</v>
      </c>
      <c r="AU115" s="18" t="s">
        <v>82</v>
      </c>
    </row>
    <row r="116" spans="1:65" s="2" customFormat="1" ht="16.5" customHeight="1">
      <c r="A116" s="35"/>
      <c r="B116" s="36"/>
      <c r="C116" s="224" t="s">
        <v>266</v>
      </c>
      <c r="D116" s="224" t="s">
        <v>286</v>
      </c>
      <c r="E116" s="225" t="s">
        <v>334</v>
      </c>
      <c r="F116" s="226" t="s">
        <v>335</v>
      </c>
      <c r="G116" s="227" t="s">
        <v>302</v>
      </c>
      <c r="H116" s="228">
        <v>44.6</v>
      </c>
      <c r="I116" s="229"/>
      <c r="J116" s="230">
        <f>ROUND(I116*H116,2)</f>
        <v>0</v>
      </c>
      <c r="K116" s="226" t="s">
        <v>277</v>
      </c>
      <c r="L116" s="231"/>
      <c r="M116" s="232" t="s">
        <v>19</v>
      </c>
      <c r="N116" s="233" t="s">
        <v>43</v>
      </c>
      <c r="O116" s="65"/>
      <c r="P116" s="202">
        <f>O116*H116</f>
        <v>0</v>
      </c>
      <c r="Q116" s="202">
        <v>2.4289999999999998</v>
      </c>
      <c r="R116" s="202">
        <f>Q116*H116</f>
        <v>108.3334</v>
      </c>
      <c r="S116" s="202">
        <v>0</v>
      </c>
      <c r="T116" s="203">
        <f>S116*H116</f>
        <v>0</v>
      </c>
      <c r="U116" s="35"/>
      <c r="V116" s="35"/>
      <c r="W116" s="35"/>
      <c r="X116" s="35"/>
      <c r="Y116" s="35"/>
      <c r="Z116" s="35"/>
      <c r="AA116" s="35"/>
      <c r="AB116" s="35"/>
      <c r="AC116" s="35"/>
      <c r="AD116" s="35"/>
      <c r="AE116" s="35"/>
      <c r="AR116" s="204" t="s">
        <v>239</v>
      </c>
      <c r="AT116" s="204" t="s">
        <v>286</v>
      </c>
      <c r="AU116" s="204" t="s">
        <v>82</v>
      </c>
      <c r="AY116" s="18" t="s">
        <v>206</v>
      </c>
      <c r="BE116" s="205">
        <f>IF(N116="základní",J116,0)</f>
        <v>0</v>
      </c>
      <c r="BF116" s="205">
        <f>IF(N116="snížená",J116,0)</f>
        <v>0</v>
      </c>
      <c r="BG116" s="205">
        <f>IF(N116="zákl. přenesená",J116,0)</f>
        <v>0</v>
      </c>
      <c r="BH116" s="205">
        <f>IF(N116="sníž. přenesená",J116,0)</f>
        <v>0</v>
      </c>
      <c r="BI116" s="205">
        <f>IF(N116="nulová",J116,0)</f>
        <v>0</v>
      </c>
      <c r="BJ116" s="18" t="s">
        <v>80</v>
      </c>
      <c r="BK116" s="205">
        <f>ROUND(I116*H116,2)</f>
        <v>0</v>
      </c>
      <c r="BL116" s="18" t="s">
        <v>212</v>
      </c>
      <c r="BM116" s="204" t="s">
        <v>336</v>
      </c>
    </row>
    <row r="117" spans="1:65" s="13" customFormat="1" ht="11.25">
      <c r="B117" s="206"/>
      <c r="C117" s="207"/>
      <c r="D117" s="208" t="s">
        <v>246</v>
      </c>
      <c r="E117" s="209" t="s">
        <v>19</v>
      </c>
      <c r="F117" s="210" t="s">
        <v>337</v>
      </c>
      <c r="G117" s="207"/>
      <c r="H117" s="211">
        <v>44.6</v>
      </c>
      <c r="I117" s="212"/>
      <c r="J117" s="207"/>
      <c r="K117" s="207"/>
      <c r="L117" s="213"/>
      <c r="M117" s="214"/>
      <c r="N117" s="215"/>
      <c r="O117" s="215"/>
      <c r="P117" s="215"/>
      <c r="Q117" s="215"/>
      <c r="R117" s="215"/>
      <c r="S117" s="215"/>
      <c r="T117" s="216"/>
      <c r="AT117" s="217" t="s">
        <v>246</v>
      </c>
      <c r="AU117" s="217" t="s">
        <v>82</v>
      </c>
      <c r="AV117" s="13" t="s">
        <v>82</v>
      </c>
      <c r="AW117" s="13" t="s">
        <v>33</v>
      </c>
      <c r="AX117" s="13" t="s">
        <v>80</v>
      </c>
      <c r="AY117" s="217" t="s">
        <v>206</v>
      </c>
    </row>
    <row r="118" spans="1:65" s="2" customFormat="1" ht="21.75" customHeight="1">
      <c r="A118" s="35"/>
      <c r="B118" s="36"/>
      <c r="C118" s="193" t="s">
        <v>8</v>
      </c>
      <c r="D118" s="193" t="s">
        <v>208</v>
      </c>
      <c r="E118" s="194" t="s">
        <v>338</v>
      </c>
      <c r="F118" s="195" t="s">
        <v>339</v>
      </c>
      <c r="G118" s="196" t="s">
        <v>211</v>
      </c>
      <c r="H118" s="197">
        <v>446</v>
      </c>
      <c r="I118" s="198"/>
      <c r="J118" s="199">
        <f>ROUND(I118*H118,2)</f>
        <v>0</v>
      </c>
      <c r="K118" s="195" t="s">
        <v>277</v>
      </c>
      <c r="L118" s="40"/>
      <c r="M118" s="200" t="s">
        <v>19</v>
      </c>
      <c r="N118" s="201" t="s">
        <v>43</v>
      </c>
      <c r="O118" s="65"/>
      <c r="P118" s="202">
        <f>O118*H118</f>
        <v>0</v>
      </c>
      <c r="Q118" s="202">
        <v>3.3E-4</v>
      </c>
      <c r="R118" s="202">
        <f>Q118*H118</f>
        <v>0.14718000000000001</v>
      </c>
      <c r="S118" s="202">
        <v>0</v>
      </c>
      <c r="T118" s="203">
        <f>S118*H118</f>
        <v>0</v>
      </c>
      <c r="U118" s="35"/>
      <c r="V118" s="35"/>
      <c r="W118" s="35"/>
      <c r="X118" s="35"/>
      <c r="Y118" s="35"/>
      <c r="Z118" s="35"/>
      <c r="AA118" s="35"/>
      <c r="AB118" s="35"/>
      <c r="AC118" s="35"/>
      <c r="AD118" s="35"/>
      <c r="AE118" s="35"/>
      <c r="AR118" s="204" t="s">
        <v>212</v>
      </c>
      <c r="AT118" s="204" t="s">
        <v>208</v>
      </c>
      <c r="AU118" s="204" t="s">
        <v>82</v>
      </c>
      <c r="AY118" s="18" t="s">
        <v>206</v>
      </c>
      <c r="BE118" s="205">
        <f>IF(N118="základní",J118,0)</f>
        <v>0</v>
      </c>
      <c r="BF118" s="205">
        <f>IF(N118="snížená",J118,0)</f>
        <v>0</v>
      </c>
      <c r="BG118" s="205">
        <f>IF(N118="zákl. přenesená",J118,0)</f>
        <v>0</v>
      </c>
      <c r="BH118" s="205">
        <f>IF(N118="sníž. přenesená",J118,0)</f>
        <v>0</v>
      </c>
      <c r="BI118" s="205">
        <f>IF(N118="nulová",J118,0)</f>
        <v>0</v>
      </c>
      <c r="BJ118" s="18" t="s">
        <v>80</v>
      </c>
      <c r="BK118" s="205">
        <f>ROUND(I118*H118,2)</f>
        <v>0</v>
      </c>
      <c r="BL118" s="18" t="s">
        <v>212</v>
      </c>
      <c r="BM118" s="204" t="s">
        <v>340</v>
      </c>
    </row>
    <row r="119" spans="1:65" s="2" customFormat="1" ht="58.5">
      <c r="A119" s="35"/>
      <c r="B119" s="36"/>
      <c r="C119" s="37"/>
      <c r="D119" s="208" t="s">
        <v>279</v>
      </c>
      <c r="E119" s="37"/>
      <c r="F119" s="221" t="s">
        <v>341</v>
      </c>
      <c r="G119" s="37"/>
      <c r="H119" s="37"/>
      <c r="I119" s="116"/>
      <c r="J119" s="37"/>
      <c r="K119" s="37"/>
      <c r="L119" s="40"/>
      <c r="M119" s="222"/>
      <c r="N119" s="223"/>
      <c r="O119" s="65"/>
      <c r="P119" s="65"/>
      <c r="Q119" s="65"/>
      <c r="R119" s="65"/>
      <c r="S119" s="65"/>
      <c r="T119" s="66"/>
      <c r="U119" s="35"/>
      <c r="V119" s="35"/>
      <c r="W119" s="35"/>
      <c r="X119" s="35"/>
      <c r="Y119" s="35"/>
      <c r="Z119" s="35"/>
      <c r="AA119" s="35"/>
      <c r="AB119" s="35"/>
      <c r="AC119" s="35"/>
      <c r="AD119" s="35"/>
      <c r="AE119" s="35"/>
      <c r="AT119" s="18" t="s">
        <v>279</v>
      </c>
      <c r="AU119" s="18" t="s">
        <v>82</v>
      </c>
    </row>
    <row r="120" spans="1:65" s="13" customFormat="1" ht="11.25">
      <c r="B120" s="206"/>
      <c r="C120" s="207"/>
      <c r="D120" s="208" t="s">
        <v>246</v>
      </c>
      <c r="E120" s="209" t="s">
        <v>19</v>
      </c>
      <c r="F120" s="210" t="s">
        <v>342</v>
      </c>
      <c r="G120" s="207"/>
      <c r="H120" s="211">
        <v>446</v>
      </c>
      <c r="I120" s="212"/>
      <c r="J120" s="207"/>
      <c r="K120" s="207"/>
      <c r="L120" s="213"/>
      <c r="M120" s="214"/>
      <c r="N120" s="215"/>
      <c r="O120" s="215"/>
      <c r="P120" s="215"/>
      <c r="Q120" s="215"/>
      <c r="R120" s="215"/>
      <c r="S120" s="215"/>
      <c r="T120" s="216"/>
      <c r="AT120" s="217" t="s">
        <v>246</v>
      </c>
      <c r="AU120" s="217" t="s">
        <v>82</v>
      </c>
      <c r="AV120" s="13" t="s">
        <v>82</v>
      </c>
      <c r="AW120" s="13" t="s">
        <v>33</v>
      </c>
      <c r="AX120" s="13" t="s">
        <v>80</v>
      </c>
      <c r="AY120" s="217" t="s">
        <v>206</v>
      </c>
    </row>
    <row r="121" spans="1:65" s="2" customFormat="1" ht="21.75" customHeight="1">
      <c r="A121" s="35"/>
      <c r="B121" s="36"/>
      <c r="C121" s="193" t="s">
        <v>343</v>
      </c>
      <c r="D121" s="193" t="s">
        <v>208</v>
      </c>
      <c r="E121" s="194" t="s">
        <v>344</v>
      </c>
      <c r="F121" s="195" t="s">
        <v>345</v>
      </c>
      <c r="G121" s="196" t="s">
        <v>325</v>
      </c>
      <c r="H121" s="197">
        <v>446</v>
      </c>
      <c r="I121" s="198"/>
      <c r="J121" s="199">
        <f>ROUND(I121*H121,2)</f>
        <v>0</v>
      </c>
      <c r="K121" s="195" t="s">
        <v>277</v>
      </c>
      <c r="L121" s="40"/>
      <c r="M121" s="200" t="s">
        <v>19</v>
      </c>
      <c r="N121" s="201" t="s">
        <v>43</v>
      </c>
      <c r="O121" s="65"/>
      <c r="P121" s="202">
        <f>O121*H121</f>
        <v>0</v>
      </c>
      <c r="Q121" s="202">
        <v>5.3800000000000002E-3</v>
      </c>
      <c r="R121" s="202">
        <f>Q121*H121</f>
        <v>2.3994800000000001</v>
      </c>
      <c r="S121" s="202">
        <v>0</v>
      </c>
      <c r="T121" s="203">
        <f>S121*H121</f>
        <v>0</v>
      </c>
      <c r="U121" s="35"/>
      <c r="V121" s="35"/>
      <c r="W121" s="35"/>
      <c r="X121" s="35"/>
      <c r="Y121" s="35"/>
      <c r="Z121" s="35"/>
      <c r="AA121" s="35"/>
      <c r="AB121" s="35"/>
      <c r="AC121" s="35"/>
      <c r="AD121" s="35"/>
      <c r="AE121" s="35"/>
      <c r="AR121" s="204" t="s">
        <v>212</v>
      </c>
      <c r="AT121" s="204" t="s">
        <v>208</v>
      </c>
      <c r="AU121" s="204" t="s">
        <v>82</v>
      </c>
      <c r="AY121" s="18" t="s">
        <v>206</v>
      </c>
      <c r="BE121" s="205">
        <f>IF(N121="základní",J121,0)</f>
        <v>0</v>
      </c>
      <c r="BF121" s="205">
        <f>IF(N121="snížená",J121,0)</f>
        <v>0</v>
      </c>
      <c r="BG121" s="205">
        <f>IF(N121="zákl. přenesená",J121,0)</f>
        <v>0</v>
      </c>
      <c r="BH121" s="205">
        <f>IF(N121="sníž. přenesená",J121,0)</f>
        <v>0</v>
      </c>
      <c r="BI121" s="205">
        <f>IF(N121="nulová",J121,0)</f>
        <v>0</v>
      </c>
      <c r="BJ121" s="18" t="s">
        <v>80</v>
      </c>
      <c r="BK121" s="205">
        <f>ROUND(I121*H121,2)</f>
        <v>0</v>
      </c>
      <c r="BL121" s="18" t="s">
        <v>212</v>
      </c>
      <c r="BM121" s="204" t="s">
        <v>346</v>
      </c>
    </row>
    <row r="122" spans="1:65" s="2" customFormat="1" ht="58.5">
      <c r="A122" s="35"/>
      <c r="B122" s="36"/>
      <c r="C122" s="37"/>
      <c r="D122" s="208" t="s">
        <v>279</v>
      </c>
      <c r="E122" s="37"/>
      <c r="F122" s="221" t="s">
        <v>347</v>
      </c>
      <c r="G122" s="37"/>
      <c r="H122" s="37"/>
      <c r="I122" s="116"/>
      <c r="J122" s="37"/>
      <c r="K122" s="37"/>
      <c r="L122" s="40"/>
      <c r="M122" s="222"/>
      <c r="N122" s="223"/>
      <c r="O122" s="65"/>
      <c r="P122" s="65"/>
      <c r="Q122" s="65"/>
      <c r="R122" s="65"/>
      <c r="S122" s="65"/>
      <c r="T122" s="66"/>
      <c r="U122" s="35"/>
      <c r="V122" s="35"/>
      <c r="W122" s="35"/>
      <c r="X122" s="35"/>
      <c r="Y122" s="35"/>
      <c r="Z122" s="35"/>
      <c r="AA122" s="35"/>
      <c r="AB122" s="35"/>
      <c r="AC122" s="35"/>
      <c r="AD122" s="35"/>
      <c r="AE122" s="35"/>
      <c r="AT122" s="18" t="s">
        <v>279</v>
      </c>
      <c r="AU122" s="18" t="s">
        <v>82</v>
      </c>
    </row>
    <row r="123" spans="1:65" s="2" customFormat="1" ht="33" customHeight="1">
      <c r="A123" s="35"/>
      <c r="B123" s="36"/>
      <c r="C123" s="193" t="s">
        <v>348</v>
      </c>
      <c r="D123" s="193" t="s">
        <v>208</v>
      </c>
      <c r="E123" s="194" t="s">
        <v>349</v>
      </c>
      <c r="F123" s="195" t="s">
        <v>350</v>
      </c>
      <c r="G123" s="196" t="s">
        <v>220</v>
      </c>
      <c r="H123" s="197">
        <v>360</v>
      </c>
      <c r="I123" s="198"/>
      <c r="J123" s="199">
        <f>ROUND(I123*H123,2)</f>
        <v>0</v>
      </c>
      <c r="K123" s="195" t="s">
        <v>277</v>
      </c>
      <c r="L123" s="40"/>
      <c r="M123" s="200" t="s">
        <v>19</v>
      </c>
      <c r="N123" s="201" t="s">
        <v>43</v>
      </c>
      <c r="O123" s="65"/>
      <c r="P123" s="202">
        <f>O123*H123</f>
        <v>0</v>
      </c>
      <c r="Q123" s="202">
        <v>0.2044</v>
      </c>
      <c r="R123" s="202">
        <f>Q123*H123</f>
        <v>73.584000000000003</v>
      </c>
      <c r="S123" s="202">
        <v>0</v>
      </c>
      <c r="T123" s="203">
        <f>S123*H123</f>
        <v>0</v>
      </c>
      <c r="U123" s="35"/>
      <c r="V123" s="35"/>
      <c r="W123" s="35"/>
      <c r="X123" s="35"/>
      <c r="Y123" s="35"/>
      <c r="Z123" s="35"/>
      <c r="AA123" s="35"/>
      <c r="AB123" s="35"/>
      <c r="AC123" s="35"/>
      <c r="AD123" s="35"/>
      <c r="AE123" s="35"/>
      <c r="AR123" s="204" t="s">
        <v>212</v>
      </c>
      <c r="AT123" s="204" t="s">
        <v>208</v>
      </c>
      <c r="AU123" s="204" t="s">
        <v>82</v>
      </c>
      <c r="AY123" s="18" t="s">
        <v>206</v>
      </c>
      <c r="BE123" s="205">
        <f>IF(N123="základní",J123,0)</f>
        <v>0</v>
      </c>
      <c r="BF123" s="205">
        <f>IF(N123="snížená",J123,0)</f>
        <v>0</v>
      </c>
      <c r="BG123" s="205">
        <f>IF(N123="zákl. přenesená",J123,0)</f>
        <v>0</v>
      </c>
      <c r="BH123" s="205">
        <f>IF(N123="sníž. přenesená",J123,0)</f>
        <v>0</v>
      </c>
      <c r="BI123" s="205">
        <f>IF(N123="nulová",J123,0)</f>
        <v>0</v>
      </c>
      <c r="BJ123" s="18" t="s">
        <v>80</v>
      </c>
      <c r="BK123" s="205">
        <f>ROUND(I123*H123,2)</f>
        <v>0</v>
      </c>
      <c r="BL123" s="18" t="s">
        <v>212</v>
      </c>
      <c r="BM123" s="204" t="s">
        <v>351</v>
      </c>
    </row>
    <row r="124" spans="1:65" s="2" customFormat="1" ht="68.25">
      <c r="A124" s="35"/>
      <c r="B124" s="36"/>
      <c r="C124" s="37"/>
      <c r="D124" s="208" t="s">
        <v>279</v>
      </c>
      <c r="E124" s="37"/>
      <c r="F124" s="221" t="s">
        <v>352</v>
      </c>
      <c r="G124" s="37"/>
      <c r="H124" s="37"/>
      <c r="I124" s="116"/>
      <c r="J124" s="37"/>
      <c r="K124" s="37"/>
      <c r="L124" s="40"/>
      <c r="M124" s="222"/>
      <c r="N124" s="223"/>
      <c r="O124" s="65"/>
      <c r="P124" s="65"/>
      <c r="Q124" s="65"/>
      <c r="R124" s="65"/>
      <c r="S124" s="65"/>
      <c r="T124" s="66"/>
      <c r="U124" s="35"/>
      <c r="V124" s="35"/>
      <c r="W124" s="35"/>
      <c r="X124" s="35"/>
      <c r="Y124" s="35"/>
      <c r="Z124" s="35"/>
      <c r="AA124" s="35"/>
      <c r="AB124" s="35"/>
      <c r="AC124" s="35"/>
      <c r="AD124" s="35"/>
      <c r="AE124" s="35"/>
      <c r="AT124" s="18" t="s">
        <v>279</v>
      </c>
      <c r="AU124" s="18" t="s">
        <v>82</v>
      </c>
    </row>
    <row r="125" spans="1:65" s="2" customFormat="1" ht="21.75" customHeight="1">
      <c r="A125" s="35"/>
      <c r="B125" s="36"/>
      <c r="C125" s="193" t="s">
        <v>353</v>
      </c>
      <c r="D125" s="193" t="s">
        <v>208</v>
      </c>
      <c r="E125" s="194" t="s">
        <v>354</v>
      </c>
      <c r="F125" s="195" t="s">
        <v>355</v>
      </c>
      <c r="G125" s="196" t="s">
        <v>220</v>
      </c>
      <c r="H125" s="197">
        <v>85</v>
      </c>
      <c r="I125" s="198"/>
      <c r="J125" s="199">
        <f>ROUND(I125*H125,2)</f>
        <v>0</v>
      </c>
      <c r="K125" s="195" t="s">
        <v>277</v>
      </c>
      <c r="L125" s="40"/>
      <c r="M125" s="200" t="s">
        <v>19</v>
      </c>
      <c r="N125" s="201" t="s">
        <v>43</v>
      </c>
      <c r="O125" s="65"/>
      <c r="P125" s="202">
        <f>O125*H125</f>
        <v>0</v>
      </c>
      <c r="Q125" s="202">
        <v>2.7999999999999998E-4</v>
      </c>
      <c r="R125" s="202">
        <f>Q125*H125</f>
        <v>2.3799999999999998E-2</v>
      </c>
      <c r="S125" s="202">
        <v>0</v>
      </c>
      <c r="T125" s="203">
        <f>S125*H125</f>
        <v>0</v>
      </c>
      <c r="U125" s="35"/>
      <c r="V125" s="35"/>
      <c r="W125" s="35"/>
      <c r="X125" s="35"/>
      <c r="Y125" s="35"/>
      <c r="Z125" s="35"/>
      <c r="AA125" s="35"/>
      <c r="AB125" s="35"/>
      <c r="AC125" s="35"/>
      <c r="AD125" s="35"/>
      <c r="AE125" s="35"/>
      <c r="AR125" s="204" t="s">
        <v>212</v>
      </c>
      <c r="AT125" s="204" t="s">
        <v>208</v>
      </c>
      <c r="AU125" s="204" t="s">
        <v>82</v>
      </c>
      <c r="AY125" s="18" t="s">
        <v>206</v>
      </c>
      <c r="BE125" s="205">
        <f>IF(N125="základní",J125,0)</f>
        <v>0</v>
      </c>
      <c r="BF125" s="205">
        <f>IF(N125="snížená",J125,0)</f>
        <v>0</v>
      </c>
      <c r="BG125" s="205">
        <f>IF(N125="zákl. přenesená",J125,0)</f>
        <v>0</v>
      </c>
      <c r="BH125" s="205">
        <f>IF(N125="sníž. přenesená",J125,0)</f>
        <v>0</v>
      </c>
      <c r="BI125" s="205">
        <f>IF(N125="nulová",J125,0)</f>
        <v>0</v>
      </c>
      <c r="BJ125" s="18" t="s">
        <v>80</v>
      </c>
      <c r="BK125" s="205">
        <f>ROUND(I125*H125,2)</f>
        <v>0</v>
      </c>
      <c r="BL125" s="18" t="s">
        <v>212</v>
      </c>
      <c r="BM125" s="204" t="s">
        <v>356</v>
      </c>
    </row>
    <row r="126" spans="1:65" s="13" customFormat="1" ht="11.25">
      <c r="B126" s="206"/>
      <c r="C126" s="207"/>
      <c r="D126" s="208" t="s">
        <v>246</v>
      </c>
      <c r="E126" s="209" t="s">
        <v>19</v>
      </c>
      <c r="F126" s="210" t="s">
        <v>357</v>
      </c>
      <c r="G126" s="207"/>
      <c r="H126" s="211">
        <v>85</v>
      </c>
      <c r="I126" s="212"/>
      <c r="J126" s="207"/>
      <c r="K126" s="207"/>
      <c r="L126" s="213"/>
      <c r="M126" s="214"/>
      <c r="N126" s="215"/>
      <c r="O126" s="215"/>
      <c r="P126" s="215"/>
      <c r="Q126" s="215"/>
      <c r="R126" s="215"/>
      <c r="S126" s="215"/>
      <c r="T126" s="216"/>
      <c r="AT126" s="217" t="s">
        <v>246</v>
      </c>
      <c r="AU126" s="217" t="s">
        <v>82</v>
      </c>
      <c r="AV126" s="13" t="s">
        <v>82</v>
      </c>
      <c r="AW126" s="13" t="s">
        <v>33</v>
      </c>
      <c r="AX126" s="13" t="s">
        <v>80</v>
      </c>
      <c r="AY126" s="217" t="s">
        <v>206</v>
      </c>
    </row>
    <row r="127" spans="1:65" s="2" customFormat="1" ht="21.75" customHeight="1">
      <c r="A127" s="35"/>
      <c r="B127" s="36"/>
      <c r="C127" s="193" t="s">
        <v>358</v>
      </c>
      <c r="D127" s="193" t="s">
        <v>208</v>
      </c>
      <c r="E127" s="194" t="s">
        <v>359</v>
      </c>
      <c r="F127" s="195" t="s">
        <v>360</v>
      </c>
      <c r="G127" s="196" t="s">
        <v>220</v>
      </c>
      <c r="H127" s="197">
        <v>4</v>
      </c>
      <c r="I127" s="198"/>
      <c r="J127" s="199">
        <f>ROUND(I127*H127,2)</f>
        <v>0</v>
      </c>
      <c r="K127" s="195" t="s">
        <v>277</v>
      </c>
      <c r="L127" s="40"/>
      <c r="M127" s="200" t="s">
        <v>19</v>
      </c>
      <c r="N127" s="201" t="s">
        <v>43</v>
      </c>
      <c r="O127" s="65"/>
      <c r="P127" s="202">
        <f>O127*H127</f>
        <v>0</v>
      </c>
      <c r="Q127" s="202">
        <v>1E-4</v>
      </c>
      <c r="R127" s="202">
        <f>Q127*H127</f>
        <v>4.0000000000000002E-4</v>
      </c>
      <c r="S127" s="202">
        <v>0</v>
      </c>
      <c r="T127" s="203">
        <f>S127*H127</f>
        <v>0</v>
      </c>
      <c r="U127" s="35"/>
      <c r="V127" s="35"/>
      <c r="W127" s="35"/>
      <c r="X127" s="35"/>
      <c r="Y127" s="35"/>
      <c r="Z127" s="35"/>
      <c r="AA127" s="35"/>
      <c r="AB127" s="35"/>
      <c r="AC127" s="35"/>
      <c r="AD127" s="35"/>
      <c r="AE127" s="35"/>
      <c r="AR127" s="204" t="s">
        <v>212</v>
      </c>
      <c r="AT127" s="204" t="s">
        <v>208</v>
      </c>
      <c r="AU127" s="204" t="s">
        <v>82</v>
      </c>
      <c r="AY127" s="18" t="s">
        <v>206</v>
      </c>
      <c r="BE127" s="205">
        <f>IF(N127="základní",J127,0)</f>
        <v>0</v>
      </c>
      <c r="BF127" s="205">
        <f>IF(N127="snížená",J127,0)</f>
        <v>0</v>
      </c>
      <c r="BG127" s="205">
        <f>IF(N127="zákl. přenesená",J127,0)</f>
        <v>0</v>
      </c>
      <c r="BH127" s="205">
        <f>IF(N127="sníž. přenesená",J127,0)</f>
        <v>0</v>
      </c>
      <c r="BI127" s="205">
        <f>IF(N127="nulová",J127,0)</f>
        <v>0</v>
      </c>
      <c r="BJ127" s="18" t="s">
        <v>80</v>
      </c>
      <c r="BK127" s="205">
        <f>ROUND(I127*H127,2)</f>
        <v>0</v>
      </c>
      <c r="BL127" s="18" t="s">
        <v>212</v>
      </c>
      <c r="BM127" s="204" t="s">
        <v>361</v>
      </c>
    </row>
    <row r="128" spans="1:65" s="13" customFormat="1" ht="11.25">
      <c r="B128" s="206"/>
      <c r="C128" s="207"/>
      <c r="D128" s="208" t="s">
        <v>246</v>
      </c>
      <c r="E128" s="209" t="s">
        <v>19</v>
      </c>
      <c r="F128" s="210" t="s">
        <v>212</v>
      </c>
      <c r="G128" s="207"/>
      <c r="H128" s="211">
        <v>4</v>
      </c>
      <c r="I128" s="212"/>
      <c r="J128" s="207"/>
      <c r="K128" s="207"/>
      <c r="L128" s="213"/>
      <c r="M128" s="214"/>
      <c r="N128" s="215"/>
      <c r="O128" s="215"/>
      <c r="P128" s="215"/>
      <c r="Q128" s="215"/>
      <c r="R128" s="215"/>
      <c r="S128" s="215"/>
      <c r="T128" s="216"/>
      <c r="AT128" s="217" t="s">
        <v>246</v>
      </c>
      <c r="AU128" s="217" t="s">
        <v>82</v>
      </c>
      <c r="AV128" s="13" t="s">
        <v>82</v>
      </c>
      <c r="AW128" s="13" t="s">
        <v>33</v>
      </c>
      <c r="AX128" s="13" t="s">
        <v>80</v>
      </c>
      <c r="AY128" s="217" t="s">
        <v>206</v>
      </c>
    </row>
    <row r="129" spans="1:65" s="2" customFormat="1" ht="21.75" customHeight="1">
      <c r="A129" s="35"/>
      <c r="B129" s="36"/>
      <c r="C129" s="193" t="s">
        <v>362</v>
      </c>
      <c r="D129" s="193" t="s">
        <v>208</v>
      </c>
      <c r="E129" s="194" t="s">
        <v>363</v>
      </c>
      <c r="F129" s="195" t="s">
        <v>364</v>
      </c>
      <c r="G129" s="196" t="s">
        <v>220</v>
      </c>
      <c r="H129" s="197">
        <v>376</v>
      </c>
      <c r="I129" s="198"/>
      <c r="J129" s="199">
        <f>ROUND(I129*H129,2)</f>
        <v>0</v>
      </c>
      <c r="K129" s="195" t="s">
        <v>277</v>
      </c>
      <c r="L129" s="40"/>
      <c r="M129" s="200" t="s">
        <v>19</v>
      </c>
      <c r="N129" s="201" t="s">
        <v>43</v>
      </c>
      <c r="O129" s="65"/>
      <c r="P129" s="202">
        <f>O129*H129</f>
        <v>0</v>
      </c>
      <c r="Q129" s="202">
        <v>1.1E-4</v>
      </c>
      <c r="R129" s="202">
        <f>Q129*H129</f>
        <v>4.1360000000000001E-2</v>
      </c>
      <c r="S129" s="202">
        <v>0</v>
      </c>
      <c r="T129" s="203">
        <f>S129*H129</f>
        <v>0</v>
      </c>
      <c r="U129" s="35"/>
      <c r="V129" s="35"/>
      <c r="W129" s="35"/>
      <c r="X129" s="35"/>
      <c r="Y129" s="35"/>
      <c r="Z129" s="35"/>
      <c r="AA129" s="35"/>
      <c r="AB129" s="35"/>
      <c r="AC129" s="35"/>
      <c r="AD129" s="35"/>
      <c r="AE129" s="35"/>
      <c r="AR129" s="204" t="s">
        <v>212</v>
      </c>
      <c r="AT129" s="204" t="s">
        <v>208</v>
      </c>
      <c r="AU129" s="204" t="s">
        <v>82</v>
      </c>
      <c r="AY129" s="18" t="s">
        <v>206</v>
      </c>
      <c r="BE129" s="205">
        <f>IF(N129="základní",J129,0)</f>
        <v>0</v>
      </c>
      <c r="BF129" s="205">
        <f>IF(N129="snížená",J129,0)</f>
        <v>0</v>
      </c>
      <c r="BG129" s="205">
        <f>IF(N129="zákl. přenesená",J129,0)</f>
        <v>0</v>
      </c>
      <c r="BH129" s="205">
        <f>IF(N129="sníž. přenesená",J129,0)</f>
        <v>0</v>
      </c>
      <c r="BI129" s="205">
        <f>IF(N129="nulová",J129,0)</f>
        <v>0</v>
      </c>
      <c r="BJ129" s="18" t="s">
        <v>80</v>
      </c>
      <c r="BK129" s="205">
        <f>ROUND(I129*H129,2)</f>
        <v>0</v>
      </c>
      <c r="BL129" s="18" t="s">
        <v>212</v>
      </c>
      <c r="BM129" s="204" t="s">
        <v>365</v>
      </c>
    </row>
    <row r="130" spans="1:65" s="13" customFormat="1" ht="11.25">
      <c r="B130" s="206"/>
      <c r="C130" s="207"/>
      <c r="D130" s="208" t="s">
        <v>246</v>
      </c>
      <c r="E130" s="209" t="s">
        <v>19</v>
      </c>
      <c r="F130" s="210" t="s">
        <v>366</v>
      </c>
      <c r="G130" s="207"/>
      <c r="H130" s="211">
        <v>376</v>
      </c>
      <c r="I130" s="212"/>
      <c r="J130" s="207"/>
      <c r="K130" s="207"/>
      <c r="L130" s="213"/>
      <c r="M130" s="214"/>
      <c r="N130" s="215"/>
      <c r="O130" s="215"/>
      <c r="P130" s="215"/>
      <c r="Q130" s="215"/>
      <c r="R130" s="215"/>
      <c r="S130" s="215"/>
      <c r="T130" s="216"/>
      <c r="AT130" s="217" t="s">
        <v>246</v>
      </c>
      <c r="AU130" s="217" t="s">
        <v>82</v>
      </c>
      <c r="AV130" s="13" t="s">
        <v>82</v>
      </c>
      <c r="AW130" s="13" t="s">
        <v>33</v>
      </c>
      <c r="AX130" s="13" t="s">
        <v>80</v>
      </c>
      <c r="AY130" s="217" t="s">
        <v>206</v>
      </c>
    </row>
    <row r="131" spans="1:65" s="2" customFormat="1" ht="21.75" customHeight="1">
      <c r="A131" s="35"/>
      <c r="B131" s="36"/>
      <c r="C131" s="193" t="s">
        <v>7</v>
      </c>
      <c r="D131" s="193" t="s">
        <v>208</v>
      </c>
      <c r="E131" s="194" t="s">
        <v>367</v>
      </c>
      <c r="F131" s="195" t="s">
        <v>368</v>
      </c>
      <c r="G131" s="196" t="s">
        <v>220</v>
      </c>
      <c r="H131" s="197">
        <v>546</v>
      </c>
      <c r="I131" s="198"/>
      <c r="J131" s="199">
        <f>ROUND(I131*H131,2)</f>
        <v>0</v>
      </c>
      <c r="K131" s="195" t="s">
        <v>277</v>
      </c>
      <c r="L131" s="40"/>
      <c r="M131" s="200" t="s">
        <v>19</v>
      </c>
      <c r="N131" s="201" t="s">
        <v>43</v>
      </c>
      <c r="O131" s="65"/>
      <c r="P131" s="202">
        <f>O131*H131</f>
        <v>0</v>
      </c>
      <c r="Q131" s="202">
        <v>1.2999999999999999E-4</v>
      </c>
      <c r="R131" s="202">
        <f>Q131*H131</f>
        <v>7.0979999999999988E-2</v>
      </c>
      <c r="S131" s="202">
        <v>0</v>
      </c>
      <c r="T131" s="203">
        <f>S131*H131</f>
        <v>0</v>
      </c>
      <c r="U131" s="35"/>
      <c r="V131" s="35"/>
      <c r="W131" s="35"/>
      <c r="X131" s="35"/>
      <c r="Y131" s="35"/>
      <c r="Z131" s="35"/>
      <c r="AA131" s="35"/>
      <c r="AB131" s="35"/>
      <c r="AC131" s="35"/>
      <c r="AD131" s="35"/>
      <c r="AE131" s="35"/>
      <c r="AR131" s="204" t="s">
        <v>212</v>
      </c>
      <c r="AT131" s="204" t="s">
        <v>208</v>
      </c>
      <c r="AU131" s="204" t="s">
        <v>82</v>
      </c>
      <c r="AY131" s="18" t="s">
        <v>206</v>
      </c>
      <c r="BE131" s="205">
        <f>IF(N131="základní",J131,0)</f>
        <v>0</v>
      </c>
      <c r="BF131" s="205">
        <f>IF(N131="snížená",J131,0)</f>
        <v>0</v>
      </c>
      <c r="BG131" s="205">
        <f>IF(N131="zákl. přenesená",J131,0)</f>
        <v>0</v>
      </c>
      <c r="BH131" s="205">
        <f>IF(N131="sníž. přenesená",J131,0)</f>
        <v>0</v>
      </c>
      <c r="BI131" s="205">
        <f>IF(N131="nulová",J131,0)</f>
        <v>0</v>
      </c>
      <c r="BJ131" s="18" t="s">
        <v>80</v>
      </c>
      <c r="BK131" s="205">
        <f>ROUND(I131*H131,2)</f>
        <v>0</v>
      </c>
      <c r="BL131" s="18" t="s">
        <v>212</v>
      </c>
      <c r="BM131" s="204" t="s">
        <v>369</v>
      </c>
    </row>
    <row r="132" spans="1:65" s="13" customFormat="1" ht="11.25">
      <c r="B132" s="206"/>
      <c r="C132" s="207"/>
      <c r="D132" s="208" t="s">
        <v>246</v>
      </c>
      <c r="E132" s="209" t="s">
        <v>19</v>
      </c>
      <c r="F132" s="210" t="s">
        <v>370</v>
      </c>
      <c r="G132" s="207"/>
      <c r="H132" s="211">
        <v>546</v>
      </c>
      <c r="I132" s="212"/>
      <c r="J132" s="207"/>
      <c r="K132" s="207"/>
      <c r="L132" s="213"/>
      <c r="M132" s="214"/>
      <c r="N132" s="215"/>
      <c r="O132" s="215"/>
      <c r="P132" s="215"/>
      <c r="Q132" s="215"/>
      <c r="R132" s="215"/>
      <c r="S132" s="215"/>
      <c r="T132" s="216"/>
      <c r="AT132" s="217" t="s">
        <v>246</v>
      </c>
      <c r="AU132" s="217" t="s">
        <v>82</v>
      </c>
      <c r="AV132" s="13" t="s">
        <v>82</v>
      </c>
      <c r="AW132" s="13" t="s">
        <v>33</v>
      </c>
      <c r="AX132" s="13" t="s">
        <v>80</v>
      </c>
      <c r="AY132" s="217" t="s">
        <v>206</v>
      </c>
    </row>
    <row r="133" spans="1:65" s="2" customFormat="1" ht="21.75" customHeight="1">
      <c r="A133" s="35"/>
      <c r="B133" s="36"/>
      <c r="C133" s="193" t="s">
        <v>371</v>
      </c>
      <c r="D133" s="193" t="s">
        <v>208</v>
      </c>
      <c r="E133" s="194" t="s">
        <v>372</v>
      </c>
      <c r="F133" s="195" t="s">
        <v>373</v>
      </c>
      <c r="G133" s="196" t="s">
        <v>220</v>
      </c>
      <c r="H133" s="197">
        <v>910</v>
      </c>
      <c r="I133" s="198"/>
      <c r="J133" s="199">
        <f>ROUND(I133*H133,2)</f>
        <v>0</v>
      </c>
      <c r="K133" s="195" t="s">
        <v>277</v>
      </c>
      <c r="L133" s="40"/>
      <c r="M133" s="200" t="s">
        <v>19</v>
      </c>
      <c r="N133" s="201" t="s">
        <v>43</v>
      </c>
      <c r="O133" s="65"/>
      <c r="P133" s="202">
        <f>O133*H133</f>
        <v>0</v>
      </c>
      <c r="Q133" s="202">
        <v>1.7000000000000001E-4</v>
      </c>
      <c r="R133" s="202">
        <f>Q133*H133</f>
        <v>0.1547</v>
      </c>
      <c r="S133" s="202">
        <v>0</v>
      </c>
      <c r="T133" s="203">
        <f>S133*H133</f>
        <v>0</v>
      </c>
      <c r="U133" s="35"/>
      <c r="V133" s="35"/>
      <c r="W133" s="35"/>
      <c r="X133" s="35"/>
      <c r="Y133" s="35"/>
      <c r="Z133" s="35"/>
      <c r="AA133" s="35"/>
      <c r="AB133" s="35"/>
      <c r="AC133" s="35"/>
      <c r="AD133" s="35"/>
      <c r="AE133" s="35"/>
      <c r="AR133" s="204" t="s">
        <v>212</v>
      </c>
      <c r="AT133" s="204" t="s">
        <v>208</v>
      </c>
      <c r="AU133" s="204" t="s">
        <v>82</v>
      </c>
      <c r="AY133" s="18" t="s">
        <v>206</v>
      </c>
      <c r="BE133" s="205">
        <f>IF(N133="základní",J133,0)</f>
        <v>0</v>
      </c>
      <c r="BF133" s="205">
        <f>IF(N133="snížená",J133,0)</f>
        <v>0</v>
      </c>
      <c r="BG133" s="205">
        <f>IF(N133="zákl. přenesená",J133,0)</f>
        <v>0</v>
      </c>
      <c r="BH133" s="205">
        <f>IF(N133="sníž. přenesená",J133,0)</f>
        <v>0</v>
      </c>
      <c r="BI133" s="205">
        <f>IF(N133="nulová",J133,0)</f>
        <v>0</v>
      </c>
      <c r="BJ133" s="18" t="s">
        <v>80</v>
      </c>
      <c r="BK133" s="205">
        <f>ROUND(I133*H133,2)</f>
        <v>0</v>
      </c>
      <c r="BL133" s="18" t="s">
        <v>212</v>
      </c>
      <c r="BM133" s="204" t="s">
        <v>374</v>
      </c>
    </row>
    <row r="134" spans="1:65" s="13" customFormat="1" ht="11.25">
      <c r="B134" s="206"/>
      <c r="C134" s="207"/>
      <c r="D134" s="208" t="s">
        <v>246</v>
      </c>
      <c r="E134" s="209" t="s">
        <v>19</v>
      </c>
      <c r="F134" s="210" t="s">
        <v>375</v>
      </c>
      <c r="G134" s="207"/>
      <c r="H134" s="211">
        <v>910</v>
      </c>
      <c r="I134" s="212"/>
      <c r="J134" s="207"/>
      <c r="K134" s="207"/>
      <c r="L134" s="213"/>
      <c r="M134" s="214"/>
      <c r="N134" s="215"/>
      <c r="O134" s="215"/>
      <c r="P134" s="215"/>
      <c r="Q134" s="215"/>
      <c r="R134" s="215"/>
      <c r="S134" s="215"/>
      <c r="T134" s="216"/>
      <c r="AT134" s="217" t="s">
        <v>246</v>
      </c>
      <c r="AU134" s="217" t="s">
        <v>82</v>
      </c>
      <c r="AV134" s="13" t="s">
        <v>82</v>
      </c>
      <c r="AW134" s="13" t="s">
        <v>33</v>
      </c>
      <c r="AX134" s="13" t="s">
        <v>80</v>
      </c>
      <c r="AY134" s="217" t="s">
        <v>206</v>
      </c>
    </row>
    <row r="135" spans="1:65" s="2" customFormat="1" ht="16.5" customHeight="1">
      <c r="A135" s="35"/>
      <c r="B135" s="36"/>
      <c r="C135" s="193" t="s">
        <v>376</v>
      </c>
      <c r="D135" s="193" t="s">
        <v>208</v>
      </c>
      <c r="E135" s="194" t="s">
        <v>377</v>
      </c>
      <c r="F135" s="195" t="s">
        <v>378</v>
      </c>
      <c r="G135" s="196" t="s">
        <v>220</v>
      </c>
      <c r="H135" s="197">
        <v>85</v>
      </c>
      <c r="I135" s="198"/>
      <c r="J135" s="199">
        <f>ROUND(I135*H135,2)</f>
        <v>0</v>
      </c>
      <c r="K135" s="195" t="s">
        <v>277</v>
      </c>
      <c r="L135" s="40"/>
      <c r="M135" s="200" t="s">
        <v>19</v>
      </c>
      <c r="N135" s="201" t="s">
        <v>43</v>
      </c>
      <c r="O135" s="65"/>
      <c r="P135" s="202">
        <f>O135*H135</f>
        <v>0</v>
      </c>
      <c r="Q135" s="202">
        <v>0</v>
      </c>
      <c r="R135" s="202">
        <f>Q135*H135</f>
        <v>0</v>
      </c>
      <c r="S135" s="202">
        <v>0</v>
      </c>
      <c r="T135" s="203">
        <f>S135*H135</f>
        <v>0</v>
      </c>
      <c r="U135" s="35"/>
      <c r="V135" s="35"/>
      <c r="W135" s="35"/>
      <c r="X135" s="35"/>
      <c r="Y135" s="35"/>
      <c r="Z135" s="35"/>
      <c r="AA135" s="35"/>
      <c r="AB135" s="35"/>
      <c r="AC135" s="35"/>
      <c r="AD135" s="35"/>
      <c r="AE135" s="35"/>
      <c r="AR135" s="204" t="s">
        <v>212</v>
      </c>
      <c r="AT135" s="204" t="s">
        <v>208</v>
      </c>
      <c r="AU135" s="204" t="s">
        <v>82</v>
      </c>
      <c r="AY135" s="18" t="s">
        <v>206</v>
      </c>
      <c r="BE135" s="205">
        <f>IF(N135="základní",J135,0)</f>
        <v>0</v>
      </c>
      <c r="BF135" s="205">
        <f>IF(N135="snížená",J135,0)</f>
        <v>0</v>
      </c>
      <c r="BG135" s="205">
        <f>IF(N135="zákl. přenesená",J135,0)</f>
        <v>0</v>
      </c>
      <c r="BH135" s="205">
        <f>IF(N135="sníž. přenesená",J135,0)</f>
        <v>0</v>
      </c>
      <c r="BI135" s="205">
        <f>IF(N135="nulová",J135,0)</f>
        <v>0</v>
      </c>
      <c r="BJ135" s="18" t="s">
        <v>80</v>
      </c>
      <c r="BK135" s="205">
        <f>ROUND(I135*H135,2)</f>
        <v>0</v>
      </c>
      <c r="BL135" s="18" t="s">
        <v>212</v>
      </c>
      <c r="BM135" s="204" t="s">
        <v>379</v>
      </c>
    </row>
    <row r="136" spans="1:65" s="2" customFormat="1" ht="16.5" customHeight="1">
      <c r="A136" s="35"/>
      <c r="B136" s="36"/>
      <c r="C136" s="193" t="s">
        <v>380</v>
      </c>
      <c r="D136" s="193" t="s">
        <v>208</v>
      </c>
      <c r="E136" s="194" t="s">
        <v>381</v>
      </c>
      <c r="F136" s="195" t="s">
        <v>382</v>
      </c>
      <c r="G136" s="196" t="s">
        <v>220</v>
      </c>
      <c r="H136" s="197">
        <v>926</v>
      </c>
      <c r="I136" s="198"/>
      <c r="J136" s="199">
        <f>ROUND(I136*H136,2)</f>
        <v>0</v>
      </c>
      <c r="K136" s="195" t="s">
        <v>277</v>
      </c>
      <c r="L136" s="40"/>
      <c r="M136" s="200" t="s">
        <v>19</v>
      </c>
      <c r="N136" s="201" t="s">
        <v>43</v>
      </c>
      <c r="O136" s="65"/>
      <c r="P136" s="202">
        <f>O136*H136</f>
        <v>0</v>
      </c>
      <c r="Q136" s="202">
        <v>0</v>
      </c>
      <c r="R136" s="202">
        <f>Q136*H136</f>
        <v>0</v>
      </c>
      <c r="S136" s="202">
        <v>0</v>
      </c>
      <c r="T136" s="203">
        <f>S136*H136</f>
        <v>0</v>
      </c>
      <c r="U136" s="35"/>
      <c r="V136" s="35"/>
      <c r="W136" s="35"/>
      <c r="X136" s="35"/>
      <c r="Y136" s="35"/>
      <c r="Z136" s="35"/>
      <c r="AA136" s="35"/>
      <c r="AB136" s="35"/>
      <c r="AC136" s="35"/>
      <c r="AD136" s="35"/>
      <c r="AE136" s="35"/>
      <c r="AR136" s="204" t="s">
        <v>212</v>
      </c>
      <c r="AT136" s="204" t="s">
        <v>208</v>
      </c>
      <c r="AU136" s="204" t="s">
        <v>82</v>
      </c>
      <c r="AY136" s="18" t="s">
        <v>206</v>
      </c>
      <c r="BE136" s="205">
        <f>IF(N136="základní",J136,0)</f>
        <v>0</v>
      </c>
      <c r="BF136" s="205">
        <f>IF(N136="snížená",J136,0)</f>
        <v>0</v>
      </c>
      <c r="BG136" s="205">
        <f>IF(N136="zákl. přenesená",J136,0)</f>
        <v>0</v>
      </c>
      <c r="BH136" s="205">
        <f>IF(N136="sníž. přenesená",J136,0)</f>
        <v>0</v>
      </c>
      <c r="BI136" s="205">
        <f>IF(N136="nulová",J136,0)</f>
        <v>0</v>
      </c>
      <c r="BJ136" s="18" t="s">
        <v>80</v>
      </c>
      <c r="BK136" s="205">
        <f>ROUND(I136*H136,2)</f>
        <v>0</v>
      </c>
      <c r="BL136" s="18" t="s">
        <v>212</v>
      </c>
      <c r="BM136" s="204" t="s">
        <v>383</v>
      </c>
    </row>
    <row r="137" spans="1:65" s="13" customFormat="1" ht="11.25">
      <c r="B137" s="206"/>
      <c r="C137" s="207"/>
      <c r="D137" s="208" t="s">
        <v>246</v>
      </c>
      <c r="E137" s="209" t="s">
        <v>19</v>
      </c>
      <c r="F137" s="210" t="s">
        <v>384</v>
      </c>
      <c r="G137" s="207"/>
      <c r="H137" s="211">
        <v>926</v>
      </c>
      <c r="I137" s="212"/>
      <c r="J137" s="207"/>
      <c r="K137" s="207"/>
      <c r="L137" s="213"/>
      <c r="M137" s="214"/>
      <c r="N137" s="215"/>
      <c r="O137" s="215"/>
      <c r="P137" s="215"/>
      <c r="Q137" s="215"/>
      <c r="R137" s="215"/>
      <c r="S137" s="215"/>
      <c r="T137" s="216"/>
      <c r="AT137" s="217" t="s">
        <v>246</v>
      </c>
      <c r="AU137" s="217" t="s">
        <v>82</v>
      </c>
      <c r="AV137" s="13" t="s">
        <v>82</v>
      </c>
      <c r="AW137" s="13" t="s">
        <v>33</v>
      </c>
      <c r="AX137" s="13" t="s">
        <v>80</v>
      </c>
      <c r="AY137" s="217" t="s">
        <v>206</v>
      </c>
    </row>
    <row r="138" spans="1:65" s="2" customFormat="1" ht="16.5" customHeight="1">
      <c r="A138" s="35"/>
      <c r="B138" s="36"/>
      <c r="C138" s="193" t="s">
        <v>385</v>
      </c>
      <c r="D138" s="193" t="s">
        <v>208</v>
      </c>
      <c r="E138" s="194" t="s">
        <v>386</v>
      </c>
      <c r="F138" s="195" t="s">
        <v>387</v>
      </c>
      <c r="G138" s="196" t="s">
        <v>220</v>
      </c>
      <c r="H138" s="197">
        <v>910</v>
      </c>
      <c r="I138" s="198"/>
      <c r="J138" s="199">
        <f>ROUND(I138*H138,2)</f>
        <v>0</v>
      </c>
      <c r="K138" s="195" t="s">
        <v>277</v>
      </c>
      <c r="L138" s="40"/>
      <c r="M138" s="200" t="s">
        <v>19</v>
      </c>
      <c r="N138" s="201" t="s">
        <v>43</v>
      </c>
      <c r="O138" s="65"/>
      <c r="P138" s="202">
        <f>O138*H138</f>
        <v>0</v>
      </c>
      <c r="Q138" s="202">
        <v>0</v>
      </c>
      <c r="R138" s="202">
        <f>Q138*H138</f>
        <v>0</v>
      </c>
      <c r="S138" s="202">
        <v>0</v>
      </c>
      <c r="T138" s="203">
        <f>S138*H138</f>
        <v>0</v>
      </c>
      <c r="U138" s="35"/>
      <c r="V138" s="35"/>
      <c r="W138" s="35"/>
      <c r="X138" s="35"/>
      <c r="Y138" s="35"/>
      <c r="Z138" s="35"/>
      <c r="AA138" s="35"/>
      <c r="AB138" s="35"/>
      <c r="AC138" s="35"/>
      <c r="AD138" s="35"/>
      <c r="AE138" s="35"/>
      <c r="AR138" s="204" t="s">
        <v>212</v>
      </c>
      <c r="AT138" s="204" t="s">
        <v>208</v>
      </c>
      <c r="AU138" s="204" t="s">
        <v>82</v>
      </c>
      <c r="AY138" s="18" t="s">
        <v>206</v>
      </c>
      <c r="BE138" s="205">
        <f>IF(N138="základní",J138,0)</f>
        <v>0</v>
      </c>
      <c r="BF138" s="205">
        <f>IF(N138="snížená",J138,0)</f>
        <v>0</v>
      </c>
      <c r="BG138" s="205">
        <f>IF(N138="zákl. přenesená",J138,0)</f>
        <v>0</v>
      </c>
      <c r="BH138" s="205">
        <f>IF(N138="sníž. přenesená",J138,0)</f>
        <v>0</v>
      </c>
      <c r="BI138" s="205">
        <f>IF(N138="nulová",J138,0)</f>
        <v>0</v>
      </c>
      <c r="BJ138" s="18" t="s">
        <v>80</v>
      </c>
      <c r="BK138" s="205">
        <f>ROUND(I138*H138,2)</f>
        <v>0</v>
      </c>
      <c r="BL138" s="18" t="s">
        <v>212</v>
      </c>
      <c r="BM138" s="204" t="s">
        <v>388</v>
      </c>
    </row>
    <row r="139" spans="1:65" s="13" customFormat="1" ht="11.25">
      <c r="B139" s="206"/>
      <c r="C139" s="207"/>
      <c r="D139" s="208" t="s">
        <v>246</v>
      </c>
      <c r="E139" s="209" t="s">
        <v>19</v>
      </c>
      <c r="F139" s="210" t="s">
        <v>375</v>
      </c>
      <c r="G139" s="207"/>
      <c r="H139" s="211">
        <v>910</v>
      </c>
      <c r="I139" s="212"/>
      <c r="J139" s="207"/>
      <c r="K139" s="207"/>
      <c r="L139" s="213"/>
      <c r="M139" s="214"/>
      <c r="N139" s="215"/>
      <c r="O139" s="215"/>
      <c r="P139" s="215"/>
      <c r="Q139" s="215"/>
      <c r="R139" s="215"/>
      <c r="S139" s="215"/>
      <c r="T139" s="216"/>
      <c r="AT139" s="217" t="s">
        <v>246</v>
      </c>
      <c r="AU139" s="217" t="s">
        <v>82</v>
      </c>
      <c r="AV139" s="13" t="s">
        <v>82</v>
      </c>
      <c r="AW139" s="13" t="s">
        <v>33</v>
      </c>
      <c r="AX139" s="13" t="s">
        <v>80</v>
      </c>
      <c r="AY139" s="217" t="s">
        <v>206</v>
      </c>
    </row>
    <row r="140" spans="1:65" s="2" customFormat="1" ht="21.75" customHeight="1">
      <c r="A140" s="35"/>
      <c r="B140" s="36"/>
      <c r="C140" s="193" t="s">
        <v>389</v>
      </c>
      <c r="D140" s="193" t="s">
        <v>208</v>
      </c>
      <c r="E140" s="194" t="s">
        <v>390</v>
      </c>
      <c r="F140" s="195" t="s">
        <v>391</v>
      </c>
      <c r="G140" s="196" t="s">
        <v>220</v>
      </c>
      <c r="H140" s="197">
        <v>239.4</v>
      </c>
      <c r="I140" s="198"/>
      <c r="J140" s="199">
        <f>ROUND(I140*H140,2)</f>
        <v>0</v>
      </c>
      <c r="K140" s="195" t="s">
        <v>277</v>
      </c>
      <c r="L140" s="40"/>
      <c r="M140" s="200" t="s">
        <v>19</v>
      </c>
      <c r="N140" s="201" t="s">
        <v>43</v>
      </c>
      <c r="O140" s="65"/>
      <c r="P140" s="202">
        <f>O140*H140</f>
        <v>0</v>
      </c>
      <c r="Q140" s="202">
        <v>0</v>
      </c>
      <c r="R140" s="202">
        <f>Q140*H140</f>
        <v>0</v>
      </c>
      <c r="S140" s="202">
        <v>0</v>
      </c>
      <c r="T140" s="203">
        <f>S140*H140</f>
        <v>0</v>
      </c>
      <c r="U140" s="35"/>
      <c r="V140" s="35"/>
      <c r="W140" s="35"/>
      <c r="X140" s="35"/>
      <c r="Y140" s="35"/>
      <c r="Z140" s="35"/>
      <c r="AA140" s="35"/>
      <c r="AB140" s="35"/>
      <c r="AC140" s="35"/>
      <c r="AD140" s="35"/>
      <c r="AE140" s="35"/>
      <c r="AR140" s="204" t="s">
        <v>212</v>
      </c>
      <c r="AT140" s="204" t="s">
        <v>208</v>
      </c>
      <c r="AU140" s="204" t="s">
        <v>82</v>
      </c>
      <c r="AY140" s="18" t="s">
        <v>206</v>
      </c>
      <c r="BE140" s="205">
        <f>IF(N140="základní",J140,0)</f>
        <v>0</v>
      </c>
      <c r="BF140" s="205">
        <f>IF(N140="snížená",J140,0)</f>
        <v>0</v>
      </c>
      <c r="BG140" s="205">
        <f>IF(N140="zákl. přenesená",J140,0)</f>
        <v>0</v>
      </c>
      <c r="BH140" s="205">
        <f>IF(N140="sníž. přenesená",J140,0)</f>
        <v>0</v>
      </c>
      <c r="BI140" s="205">
        <f>IF(N140="nulová",J140,0)</f>
        <v>0</v>
      </c>
      <c r="BJ140" s="18" t="s">
        <v>80</v>
      </c>
      <c r="BK140" s="205">
        <f>ROUND(I140*H140,2)</f>
        <v>0</v>
      </c>
      <c r="BL140" s="18" t="s">
        <v>212</v>
      </c>
      <c r="BM140" s="204" t="s">
        <v>392</v>
      </c>
    </row>
    <row r="141" spans="1:65" s="2" customFormat="1" ht="126.75">
      <c r="A141" s="35"/>
      <c r="B141" s="36"/>
      <c r="C141" s="37"/>
      <c r="D141" s="208" t="s">
        <v>279</v>
      </c>
      <c r="E141" s="37"/>
      <c r="F141" s="221" t="s">
        <v>393</v>
      </c>
      <c r="G141" s="37"/>
      <c r="H141" s="37"/>
      <c r="I141" s="116"/>
      <c r="J141" s="37"/>
      <c r="K141" s="37"/>
      <c r="L141" s="40"/>
      <c r="M141" s="222"/>
      <c r="N141" s="223"/>
      <c r="O141" s="65"/>
      <c r="P141" s="65"/>
      <c r="Q141" s="65"/>
      <c r="R141" s="65"/>
      <c r="S141" s="65"/>
      <c r="T141" s="66"/>
      <c r="U141" s="35"/>
      <c r="V141" s="35"/>
      <c r="W141" s="35"/>
      <c r="X141" s="35"/>
      <c r="Y141" s="35"/>
      <c r="Z141" s="35"/>
      <c r="AA141" s="35"/>
      <c r="AB141" s="35"/>
      <c r="AC141" s="35"/>
      <c r="AD141" s="35"/>
      <c r="AE141" s="35"/>
      <c r="AT141" s="18" t="s">
        <v>279</v>
      </c>
      <c r="AU141" s="18" t="s">
        <v>82</v>
      </c>
    </row>
    <row r="142" spans="1:65" s="13" customFormat="1" ht="11.25">
      <c r="B142" s="206"/>
      <c r="C142" s="207"/>
      <c r="D142" s="208" t="s">
        <v>246</v>
      </c>
      <c r="E142" s="209" t="s">
        <v>19</v>
      </c>
      <c r="F142" s="210" t="s">
        <v>394</v>
      </c>
      <c r="G142" s="207"/>
      <c r="H142" s="211">
        <v>239.4</v>
      </c>
      <c r="I142" s="212"/>
      <c r="J142" s="207"/>
      <c r="K142" s="207"/>
      <c r="L142" s="213"/>
      <c r="M142" s="214"/>
      <c r="N142" s="215"/>
      <c r="O142" s="215"/>
      <c r="P142" s="215"/>
      <c r="Q142" s="215"/>
      <c r="R142" s="215"/>
      <c r="S142" s="215"/>
      <c r="T142" s="216"/>
      <c r="AT142" s="217" t="s">
        <v>246</v>
      </c>
      <c r="AU142" s="217" t="s">
        <v>82</v>
      </c>
      <c r="AV142" s="13" t="s">
        <v>82</v>
      </c>
      <c r="AW142" s="13" t="s">
        <v>33</v>
      </c>
      <c r="AX142" s="13" t="s">
        <v>80</v>
      </c>
      <c r="AY142" s="217" t="s">
        <v>206</v>
      </c>
    </row>
    <row r="143" spans="1:65" s="2" customFormat="1" ht="21.75" customHeight="1">
      <c r="A143" s="35"/>
      <c r="B143" s="36"/>
      <c r="C143" s="193" t="s">
        <v>395</v>
      </c>
      <c r="D143" s="193" t="s">
        <v>208</v>
      </c>
      <c r="E143" s="194" t="s">
        <v>396</v>
      </c>
      <c r="F143" s="195" t="s">
        <v>397</v>
      </c>
      <c r="G143" s="196" t="s">
        <v>220</v>
      </c>
      <c r="H143" s="197">
        <v>871</v>
      </c>
      <c r="I143" s="198"/>
      <c r="J143" s="199">
        <f>ROUND(I143*H143,2)</f>
        <v>0</v>
      </c>
      <c r="K143" s="195" t="s">
        <v>277</v>
      </c>
      <c r="L143" s="40"/>
      <c r="M143" s="200" t="s">
        <v>19</v>
      </c>
      <c r="N143" s="201" t="s">
        <v>43</v>
      </c>
      <c r="O143" s="65"/>
      <c r="P143" s="202">
        <f>O143*H143</f>
        <v>0</v>
      </c>
      <c r="Q143" s="202">
        <v>0</v>
      </c>
      <c r="R143" s="202">
        <f>Q143*H143</f>
        <v>0</v>
      </c>
      <c r="S143" s="202">
        <v>0</v>
      </c>
      <c r="T143" s="203">
        <f>S143*H143</f>
        <v>0</v>
      </c>
      <c r="U143" s="35"/>
      <c r="V143" s="35"/>
      <c r="W143" s="35"/>
      <c r="X143" s="35"/>
      <c r="Y143" s="35"/>
      <c r="Z143" s="35"/>
      <c r="AA143" s="35"/>
      <c r="AB143" s="35"/>
      <c r="AC143" s="35"/>
      <c r="AD143" s="35"/>
      <c r="AE143" s="35"/>
      <c r="AR143" s="204" t="s">
        <v>212</v>
      </c>
      <c r="AT143" s="204" t="s">
        <v>208</v>
      </c>
      <c r="AU143" s="204" t="s">
        <v>82</v>
      </c>
      <c r="AY143" s="18" t="s">
        <v>206</v>
      </c>
      <c r="BE143" s="205">
        <f>IF(N143="základní",J143,0)</f>
        <v>0</v>
      </c>
      <c r="BF143" s="205">
        <f>IF(N143="snížená",J143,0)</f>
        <v>0</v>
      </c>
      <c r="BG143" s="205">
        <f>IF(N143="zákl. přenesená",J143,0)</f>
        <v>0</v>
      </c>
      <c r="BH143" s="205">
        <f>IF(N143="sníž. přenesená",J143,0)</f>
        <v>0</v>
      </c>
      <c r="BI143" s="205">
        <f>IF(N143="nulová",J143,0)</f>
        <v>0</v>
      </c>
      <c r="BJ143" s="18" t="s">
        <v>80</v>
      </c>
      <c r="BK143" s="205">
        <f>ROUND(I143*H143,2)</f>
        <v>0</v>
      </c>
      <c r="BL143" s="18" t="s">
        <v>212</v>
      </c>
      <c r="BM143" s="204" t="s">
        <v>398</v>
      </c>
    </row>
    <row r="144" spans="1:65" s="2" customFormat="1" ht="126.75">
      <c r="A144" s="35"/>
      <c r="B144" s="36"/>
      <c r="C144" s="37"/>
      <c r="D144" s="208" t="s">
        <v>279</v>
      </c>
      <c r="E144" s="37"/>
      <c r="F144" s="221" t="s">
        <v>393</v>
      </c>
      <c r="G144" s="37"/>
      <c r="H144" s="37"/>
      <c r="I144" s="116"/>
      <c r="J144" s="37"/>
      <c r="K144" s="37"/>
      <c r="L144" s="40"/>
      <c r="M144" s="222"/>
      <c r="N144" s="223"/>
      <c r="O144" s="65"/>
      <c r="P144" s="65"/>
      <c r="Q144" s="65"/>
      <c r="R144" s="65"/>
      <c r="S144" s="65"/>
      <c r="T144" s="66"/>
      <c r="U144" s="35"/>
      <c r="V144" s="35"/>
      <c r="W144" s="35"/>
      <c r="X144" s="35"/>
      <c r="Y144" s="35"/>
      <c r="Z144" s="35"/>
      <c r="AA144" s="35"/>
      <c r="AB144" s="35"/>
      <c r="AC144" s="35"/>
      <c r="AD144" s="35"/>
      <c r="AE144" s="35"/>
      <c r="AT144" s="18" t="s">
        <v>279</v>
      </c>
      <c r="AU144" s="18" t="s">
        <v>82</v>
      </c>
    </row>
    <row r="145" spans="1:65" s="13" customFormat="1" ht="11.25">
      <c r="B145" s="206"/>
      <c r="C145" s="207"/>
      <c r="D145" s="208" t="s">
        <v>246</v>
      </c>
      <c r="E145" s="209" t="s">
        <v>19</v>
      </c>
      <c r="F145" s="210" t="s">
        <v>399</v>
      </c>
      <c r="G145" s="207"/>
      <c r="H145" s="211">
        <v>871</v>
      </c>
      <c r="I145" s="212"/>
      <c r="J145" s="207"/>
      <c r="K145" s="207"/>
      <c r="L145" s="213"/>
      <c r="M145" s="214"/>
      <c r="N145" s="215"/>
      <c r="O145" s="215"/>
      <c r="P145" s="215"/>
      <c r="Q145" s="215"/>
      <c r="R145" s="215"/>
      <c r="S145" s="215"/>
      <c r="T145" s="216"/>
      <c r="AT145" s="217" t="s">
        <v>246</v>
      </c>
      <c r="AU145" s="217" t="s">
        <v>82</v>
      </c>
      <c r="AV145" s="13" t="s">
        <v>82</v>
      </c>
      <c r="AW145" s="13" t="s">
        <v>33</v>
      </c>
      <c r="AX145" s="13" t="s">
        <v>80</v>
      </c>
      <c r="AY145" s="217" t="s">
        <v>206</v>
      </c>
    </row>
    <row r="146" spans="1:65" s="2" customFormat="1" ht="16.5" customHeight="1">
      <c r="A146" s="35"/>
      <c r="B146" s="36"/>
      <c r="C146" s="224" t="s">
        <v>400</v>
      </c>
      <c r="D146" s="224" t="s">
        <v>286</v>
      </c>
      <c r="E146" s="225" t="s">
        <v>401</v>
      </c>
      <c r="F146" s="226" t="s">
        <v>402</v>
      </c>
      <c r="G146" s="227" t="s">
        <v>302</v>
      </c>
      <c r="H146" s="228">
        <v>601.72400000000005</v>
      </c>
      <c r="I146" s="229"/>
      <c r="J146" s="230">
        <f>ROUND(I146*H146,2)</f>
        <v>0</v>
      </c>
      <c r="K146" s="226" t="s">
        <v>277</v>
      </c>
      <c r="L146" s="231"/>
      <c r="M146" s="232" t="s">
        <v>19</v>
      </c>
      <c r="N146" s="233" t="s">
        <v>43</v>
      </c>
      <c r="O146" s="65"/>
      <c r="P146" s="202">
        <f>O146*H146</f>
        <v>0</v>
      </c>
      <c r="Q146" s="202">
        <v>2.4289999999999998</v>
      </c>
      <c r="R146" s="202">
        <f>Q146*H146</f>
        <v>1461.5875960000001</v>
      </c>
      <c r="S146" s="202">
        <v>0</v>
      </c>
      <c r="T146" s="203">
        <f>S146*H146</f>
        <v>0</v>
      </c>
      <c r="U146" s="35"/>
      <c r="V146" s="35"/>
      <c r="W146" s="35"/>
      <c r="X146" s="35"/>
      <c r="Y146" s="35"/>
      <c r="Z146" s="35"/>
      <c r="AA146" s="35"/>
      <c r="AB146" s="35"/>
      <c r="AC146" s="35"/>
      <c r="AD146" s="35"/>
      <c r="AE146" s="35"/>
      <c r="AR146" s="204" t="s">
        <v>239</v>
      </c>
      <c r="AT146" s="204" t="s">
        <v>286</v>
      </c>
      <c r="AU146" s="204" t="s">
        <v>82</v>
      </c>
      <c r="AY146" s="18" t="s">
        <v>206</v>
      </c>
      <c r="BE146" s="205">
        <f>IF(N146="základní",J146,0)</f>
        <v>0</v>
      </c>
      <c r="BF146" s="205">
        <f>IF(N146="snížená",J146,0)</f>
        <v>0</v>
      </c>
      <c r="BG146" s="205">
        <f>IF(N146="zákl. přenesená",J146,0)</f>
        <v>0</v>
      </c>
      <c r="BH146" s="205">
        <f>IF(N146="sníž. přenesená",J146,0)</f>
        <v>0</v>
      </c>
      <c r="BI146" s="205">
        <f>IF(N146="nulová",J146,0)</f>
        <v>0</v>
      </c>
      <c r="BJ146" s="18" t="s">
        <v>80</v>
      </c>
      <c r="BK146" s="205">
        <f>ROUND(I146*H146,2)</f>
        <v>0</v>
      </c>
      <c r="BL146" s="18" t="s">
        <v>212</v>
      </c>
      <c r="BM146" s="204" t="s">
        <v>403</v>
      </c>
    </row>
    <row r="147" spans="1:65" s="13" customFormat="1" ht="11.25">
      <c r="B147" s="206"/>
      <c r="C147" s="207"/>
      <c r="D147" s="208" t="s">
        <v>246</v>
      </c>
      <c r="E147" s="209" t="s">
        <v>19</v>
      </c>
      <c r="F147" s="210" t="s">
        <v>404</v>
      </c>
      <c r="G147" s="207"/>
      <c r="H147" s="211">
        <v>72.239999999999995</v>
      </c>
      <c r="I147" s="212"/>
      <c r="J147" s="207"/>
      <c r="K147" s="207"/>
      <c r="L147" s="213"/>
      <c r="M147" s="214"/>
      <c r="N147" s="215"/>
      <c r="O147" s="215"/>
      <c r="P147" s="215"/>
      <c r="Q147" s="215"/>
      <c r="R147" s="215"/>
      <c r="S147" s="215"/>
      <c r="T147" s="216"/>
      <c r="AT147" s="217" t="s">
        <v>246</v>
      </c>
      <c r="AU147" s="217" t="s">
        <v>82</v>
      </c>
      <c r="AV147" s="13" t="s">
        <v>82</v>
      </c>
      <c r="AW147" s="13" t="s">
        <v>33</v>
      </c>
      <c r="AX147" s="13" t="s">
        <v>72</v>
      </c>
      <c r="AY147" s="217" t="s">
        <v>206</v>
      </c>
    </row>
    <row r="148" spans="1:65" s="13" customFormat="1" ht="11.25">
      <c r="B148" s="206"/>
      <c r="C148" s="207"/>
      <c r="D148" s="208" t="s">
        <v>246</v>
      </c>
      <c r="E148" s="209" t="s">
        <v>19</v>
      </c>
      <c r="F148" s="210" t="s">
        <v>405</v>
      </c>
      <c r="G148" s="207"/>
      <c r="H148" s="211">
        <v>529.48400000000004</v>
      </c>
      <c r="I148" s="212"/>
      <c r="J148" s="207"/>
      <c r="K148" s="207"/>
      <c r="L148" s="213"/>
      <c r="M148" s="214"/>
      <c r="N148" s="215"/>
      <c r="O148" s="215"/>
      <c r="P148" s="215"/>
      <c r="Q148" s="215"/>
      <c r="R148" s="215"/>
      <c r="S148" s="215"/>
      <c r="T148" s="216"/>
      <c r="AT148" s="217" t="s">
        <v>246</v>
      </c>
      <c r="AU148" s="217" t="s">
        <v>82</v>
      </c>
      <c r="AV148" s="13" t="s">
        <v>82</v>
      </c>
      <c r="AW148" s="13" t="s">
        <v>33</v>
      </c>
      <c r="AX148" s="13" t="s">
        <v>72</v>
      </c>
      <c r="AY148" s="217" t="s">
        <v>206</v>
      </c>
    </row>
    <row r="149" spans="1:65" s="14" customFormat="1" ht="11.25">
      <c r="B149" s="234"/>
      <c r="C149" s="235"/>
      <c r="D149" s="208" t="s">
        <v>246</v>
      </c>
      <c r="E149" s="236" t="s">
        <v>19</v>
      </c>
      <c r="F149" s="237" t="s">
        <v>406</v>
      </c>
      <c r="G149" s="235"/>
      <c r="H149" s="238">
        <v>601.72400000000005</v>
      </c>
      <c r="I149" s="239"/>
      <c r="J149" s="235"/>
      <c r="K149" s="235"/>
      <c r="L149" s="240"/>
      <c r="M149" s="241"/>
      <c r="N149" s="242"/>
      <c r="O149" s="242"/>
      <c r="P149" s="242"/>
      <c r="Q149" s="242"/>
      <c r="R149" s="242"/>
      <c r="S149" s="242"/>
      <c r="T149" s="243"/>
      <c r="AT149" s="244" t="s">
        <v>246</v>
      </c>
      <c r="AU149" s="244" t="s">
        <v>82</v>
      </c>
      <c r="AV149" s="14" t="s">
        <v>212</v>
      </c>
      <c r="AW149" s="14" t="s">
        <v>33</v>
      </c>
      <c r="AX149" s="14" t="s">
        <v>80</v>
      </c>
      <c r="AY149" s="244" t="s">
        <v>206</v>
      </c>
    </row>
    <row r="150" spans="1:65" s="2" customFormat="1" ht="16.5" customHeight="1">
      <c r="A150" s="35"/>
      <c r="B150" s="36"/>
      <c r="C150" s="193" t="s">
        <v>407</v>
      </c>
      <c r="D150" s="193" t="s">
        <v>208</v>
      </c>
      <c r="E150" s="194" t="s">
        <v>408</v>
      </c>
      <c r="F150" s="195" t="s">
        <v>409</v>
      </c>
      <c r="G150" s="196" t="s">
        <v>289</v>
      </c>
      <c r="H150" s="197">
        <v>57.8</v>
      </c>
      <c r="I150" s="198"/>
      <c r="J150" s="199">
        <f>ROUND(I150*H150,2)</f>
        <v>0</v>
      </c>
      <c r="K150" s="195" t="s">
        <v>277</v>
      </c>
      <c r="L150" s="40"/>
      <c r="M150" s="200" t="s">
        <v>19</v>
      </c>
      <c r="N150" s="201" t="s">
        <v>43</v>
      </c>
      <c r="O150" s="65"/>
      <c r="P150" s="202">
        <f>O150*H150</f>
        <v>0</v>
      </c>
      <c r="Q150" s="202">
        <v>1.1133200000000001</v>
      </c>
      <c r="R150" s="202">
        <f>Q150*H150</f>
        <v>64.349896000000001</v>
      </c>
      <c r="S150" s="202">
        <v>0</v>
      </c>
      <c r="T150" s="203">
        <f>S150*H150</f>
        <v>0</v>
      </c>
      <c r="U150" s="35"/>
      <c r="V150" s="35"/>
      <c r="W150" s="35"/>
      <c r="X150" s="35"/>
      <c r="Y150" s="35"/>
      <c r="Z150" s="35"/>
      <c r="AA150" s="35"/>
      <c r="AB150" s="35"/>
      <c r="AC150" s="35"/>
      <c r="AD150" s="35"/>
      <c r="AE150" s="35"/>
      <c r="AR150" s="204" t="s">
        <v>212</v>
      </c>
      <c r="AT150" s="204" t="s">
        <v>208</v>
      </c>
      <c r="AU150" s="204" t="s">
        <v>82</v>
      </c>
      <c r="AY150" s="18" t="s">
        <v>206</v>
      </c>
      <c r="BE150" s="205">
        <f>IF(N150="základní",J150,0)</f>
        <v>0</v>
      </c>
      <c r="BF150" s="205">
        <f>IF(N150="snížená",J150,0)</f>
        <v>0</v>
      </c>
      <c r="BG150" s="205">
        <f>IF(N150="zákl. přenesená",J150,0)</f>
        <v>0</v>
      </c>
      <c r="BH150" s="205">
        <f>IF(N150="sníž. přenesená",J150,0)</f>
        <v>0</v>
      </c>
      <c r="BI150" s="205">
        <f>IF(N150="nulová",J150,0)</f>
        <v>0</v>
      </c>
      <c r="BJ150" s="18" t="s">
        <v>80</v>
      </c>
      <c r="BK150" s="205">
        <f>ROUND(I150*H150,2)</f>
        <v>0</v>
      </c>
      <c r="BL150" s="18" t="s">
        <v>212</v>
      </c>
      <c r="BM150" s="204" t="s">
        <v>410</v>
      </c>
    </row>
    <row r="151" spans="1:65" s="2" customFormat="1" ht="48.75">
      <c r="A151" s="35"/>
      <c r="B151" s="36"/>
      <c r="C151" s="37"/>
      <c r="D151" s="208" t="s">
        <v>279</v>
      </c>
      <c r="E151" s="37"/>
      <c r="F151" s="221" t="s">
        <v>411</v>
      </c>
      <c r="G151" s="37"/>
      <c r="H151" s="37"/>
      <c r="I151" s="116"/>
      <c r="J151" s="37"/>
      <c r="K151" s="37"/>
      <c r="L151" s="40"/>
      <c r="M151" s="222"/>
      <c r="N151" s="223"/>
      <c r="O151" s="65"/>
      <c r="P151" s="65"/>
      <c r="Q151" s="65"/>
      <c r="R151" s="65"/>
      <c r="S151" s="65"/>
      <c r="T151" s="66"/>
      <c r="U151" s="35"/>
      <c r="V151" s="35"/>
      <c r="W151" s="35"/>
      <c r="X151" s="35"/>
      <c r="Y151" s="35"/>
      <c r="Z151" s="35"/>
      <c r="AA151" s="35"/>
      <c r="AB151" s="35"/>
      <c r="AC151" s="35"/>
      <c r="AD151" s="35"/>
      <c r="AE151" s="35"/>
      <c r="AT151" s="18" t="s">
        <v>279</v>
      </c>
      <c r="AU151" s="18" t="s">
        <v>82</v>
      </c>
    </row>
    <row r="152" spans="1:65" s="2" customFormat="1" ht="21.75" customHeight="1">
      <c r="A152" s="35"/>
      <c r="B152" s="36"/>
      <c r="C152" s="193" t="s">
        <v>412</v>
      </c>
      <c r="D152" s="193" t="s">
        <v>208</v>
      </c>
      <c r="E152" s="194" t="s">
        <v>413</v>
      </c>
      <c r="F152" s="195" t="s">
        <v>414</v>
      </c>
      <c r="G152" s="196" t="s">
        <v>325</v>
      </c>
      <c r="H152" s="197">
        <v>188</v>
      </c>
      <c r="I152" s="198"/>
      <c r="J152" s="199">
        <f>ROUND(I152*H152,2)</f>
        <v>0</v>
      </c>
      <c r="K152" s="195" t="s">
        <v>277</v>
      </c>
      <c r="L152" s="40"/>
      <c r="M152" s="200" t="s">
        <v>19</v>
      </c>
      <c r="N152" s="201" t="s">
        <v>43</v>
      </c>
      <c r="O152" s="65"/>
      <c r="P152" s="202">
        <f>O152*H152</f>
        <v>0</v>
      </c>
      <c r="Q152" s="202">
        <v>1.9539999999999998E-2</v>
      </c>
      <c r="R152" s="202">
        <f>Q152*H152</f>
        <v>3.6735199999999999</v>
      </c>
      <c r="S152" s="202">
        <v>0.16500000000000001</v>
      </c>
      <c r="T152" s="203">
        <f>S152*H152</f>
        <v>31.020000000000003</v>
      </c>
      <c r="U152" s="35"/>
      <c r="V152" s="35"/>
      <c r="W152" s="35"/>
      <c r="X152" s="35"/>
      <c r="Y152" s="35"/>
      <c r="Z152" s="35"/>
      <c r="AA152" s="35"/>
      <c r="AB152" s="35"/>
      <c r="AC152" s="35"/>
      <c r="AD152" s="35"/>
      <c r="AE152" s="35"/>
      <c r="AR152" s="204" t="s">
        <v>212</v>
      </c>
      <c r="AT152" s="204" t="s">
        <v>208</v>
      </c>
      <c r="AU152" s="204" t="s">
        <v>82</v>
      </c>
      <c r="AY152" s="18" t="s">
        <v>206</v>
      </c>
      <c r="BE152" s="205">
        <f>IF(N152="základní",J152,0)</f>
        <v>0</v>
      </c>
      <c r="BF152" s="205">
        <f>IF(N152="snížená",J152,0)</f>
        <v>0</v>
      </c>
      <c r="BG152" s="205">
        <f>IF(N152="zákl. přenesená",J152,0)</f>
        <v>0</v>
      </c>
      <c r="BH152" s="205">
        <f>IF(N152="sníž. přenesená",J152,0)</f>
        <v>0</v>
      </c>
      <c r="BI152" s="205">
        <f>IF(N152="nulová",J152,0)</f>
        <v>0</v>
      </c>
      <c r="BJ152" s="18" t="s">
        <v>80</v>
      </c>
      <c r="BK152" s="205">
        <f>ROUND(I152*H152,2)</f>
        <v>0</v>
      </c>
      <c r="BL152" s="18" t="s">
        <v>212</v>
      </c>
      <c r="BM152" s="204" t="s">
        <v>415</v>
      </c>
    </row>
    <row r="153" spans="1:65" s="2" customFormat="1" ht="68.25">
      <c r="A153" s="35"/>
      <c r="B153" s="36"/>
      <c r="C153" s="37"/>
      <c r="D153" s="208" t="s">
        <v>279</v>
      </c>
      <c r="E153" s="37"/>
      <c r="F153" s="221" t="s">
        <v>416</v>
      </c>
      <c r="G153" s="37"/>
      <c r="H153" s="37"/>
      <c r="I153" s="116"/>
      <c r="J153" s="37"/>
      <c r="K153" s="37"/>
      <c r="L153" s="40"/>
      <c r="M153" s="222"/>
      <c r="N153" s="223"/>
      <c r="O153" s="65"/>
      <c r="P153" s="65"/>
      <c r="Q153" s="65"/>
      <c r="R153" s="65"/>
      <c r="S153" s="65"/>
      <c r="T153" s="66"/>
      <c r="U153" s="35"/>
      <c r="V153" s="35"/>
      <c r="W153" s="35"/>
      <c r="X153" s="35"/>
      <c r="Y153" s="35"/>
      <c r="Z153" s="35"/>
      <c r="AA153" s="35"/>
      <c r="AB153" s="35"/>
      <c r="AC153" s="35"/>
      <c r="AD153" s="35"/>
      <c r="AE153" s="35"/>
      <c r="AT153" s="18" t="s">
        <v>279</v>
      </c>
      <c r="AU153" s="18" t="s">
        <v>82</v>
      </c>
    </row>
    <row r="154" spans="1:65" s="2" customFormat="1" ht="21.75" customHeight="1">
      <c r="A154" s="35"/>
      <c r="B154" s="36"/>
      <c r="C154" s="193" t="s">
        <v>417</v>
      </c>
      <c r="D154" s="193" t="s">
        <v>208</v>
      </c>
      <c r="E154" s="194" t="s">
        <v>418</v>
      </c>
      <c r="F154" s="195" t="s">
        <v>419</v>
      </c>
      <c r="G154" s="196" t="s">
        <v>220</v>
      </c>
      <c r="H154" s="197">
        <v>90</v>
      </c>
      <c r="I154" s="198"/>
      <c r="J154" s="199">
        <f>ROUND(I154*H154,2)</f>
        <v>0</v>
      </c>
      <c r="K154" s="195" t="s">
        <v>277</v>
      </c>
      <c r="L154" s="40"/>
      <c r="M154" s="200" t="s">
        <v>19</v>
      </c>
      <c r="N154" s="201" t="s">
        <v>43</v>
      </c>
      <c r="O154" s="65"/>
      <c r="P154" s="202">
        <f>O154*H154</f>
        <v>0</v>
      </c>
      <c r="Q154" s="202">
        <v>1.66883</v>
      </c>
      <c r="R154" s="202">
        <f>Q154*H154</f>
        <v>150.19470000000001</v>
      </c>
      <c r="S154" s="202">
        <v>0</v>
      </c>
      <c r="T154" s="203">
        <f>S154*H154</f>
        <v>0</v>
      </c>
      <c r="U154" s="35"/>
      <c r="V154" s="35"/>
      <c r="W154" s="35"/>
      <c r="X154" s="35"/>
      <c r="Y154" s="35"/>
      <c r="Z154" s="35"/>
      <c r="AA154" s="35"/>
      <c r="AB154" s="35"/>
      <c r="AC154" s="35"/>
      <c r="AD154" s="35"/>
      <c r="AE154" s="35"/>
      <c r="AR154" s="204" t="s">
        <v>212</v>
      </c>
      <c r="AT154" s="204" t="s">
        <v>208</v>
      </c>
      <c r="AU154" s="204" t="s">
        <v>82</v>
      </c>
      <c r="AY154" s="18" t="s">
        <v>206</v>
      </c>
      <c r="BE154" s="205">
        <f>IF(N154="základní",J154,0)</f>
        <v>0</v>
      </c>
      <c r="BF154" s="205">
        <f>IF(N154="snížená",J154,0)</f>
        <v>0</v>
      </c>
      <c r="BG154" s="205">
        <f>IF(N154="zákl. přenesená",J154,0)</f>
        <v>0</v>
      </c>
      <c r="BH154" s="205">
        <f>IF(N154="sníž. přenesená",J154,0)</f>
        <v>0</v>
      </c>
      <c r="BI154" s="205">
        <f>IF(N154="nulová",J154,0)</f>
        <v>0</v>
      </c>
      <c r="BJ154" s="18" t="s">
        <v>80</v>
      </c>
      <c r="BK154" s="205">
        <f>ROUND(I154*H154,2)</f>
        <v>0</v>
      </c>
      <c r="BL154" s="18" t="s">
        <v>212</v>
      </c>
      <c r="BM154" s="204" t="s">
        <v>420</v>
      </c>
    </row>
    <row r="155" spans="1:65" s="2" customFormat="1" ht="87.75">
      <c r="A155" s="35"/>
      <c r="B155" s="36"/>
      <c r="C155" s="37"/>
      <c r="D155" s="208" t="s">
        <v>279</v>
      </c>
      <c r="E155" s="37"/>
      <c r="F155" s="221" t="s">
        <v>421</v>
      </c>
      <c r="G155" s="37"/>
      <c r="H155" s="37"/>
      <c r="I155" s="116"/>
      <c r="J155" s="37"/>
      <c r="K155" s="37"/>
      <c r="L155" s="40"/>
      <c r="M155" s="222"/>
      <c r="N155" s="223"/>
      <c r="O155" s="65"/>
      <c r="P155" s="65"/>
      <c r="Q155" s="65"/>
      <c r="R155" s="65"/>
      <c r="S155" s="65"/>
      <c r="T155" s="66"/>
      <c r="U155" s="35"/>
      <c r="V155" s="35"/>
      <c r="W155" s="35"/>
      <c r="X155" s="35"/>
      <c r="Y155" s="35"/>
      <c r="Z155" s="35"/>
      <c r="AA155" s="35"/>
      <c r="AB155" s="35"/>
      <c r="AC155" s="35"/>
      <c r="AD155" s="35"/>
      <c r="AE155" s="35"/>
      <c r="AT155" s="18" t="s">
        <v>279</v>
      </c>
      <c r="AU155" s="18" t="s">
        <v>82</v>
      </c>
    </row>
    <row r="156" spans="1:65" s="2" customFormat="1" ht="16.5" customHeight="1">
      <c r="A156" s="35"/>
      <c r="B156" s="36"/>
      <c r="C156" s="193" t="s">
        <v>422</v>
      </c>
      <c r="D156" s="193" t="s">
        <v>208</v>
      </c>
      <c r="E156" s="194" t="s">
        <v>423</v>
      </c>
      <c r="F156" s="195" t="s">
        <v>424</v>
      </c>
      <c r="G156" s="196" t="s">
        <v>220</v>
      </c>
      <c r="H156" s="197">
        <v>90</v>
      </c>
      <c r="I156" s="198"/>
      <c r="J156" s="199">
        <f>ROUND(I156*H156,2)</f>
        <v>0</v>
      </c>
      <c r="K156" s="195" t="s">
        <v>277</v>
      </c>
      <c r="L156" s="40"/>
      <c r="M156" s="200" t="s">
        <v>19</v>
      </c>
      <c r="N156" s="201" t="s">
        <v>43</v>
      </c>
      <c r="O156" s="65"/>
      <c r="P156" s="202">
        <f>O156*H156</f>
        <v>0</v>
      </c>
      <c r="Q156" s="202">
        <v>0</v>
      </c>
      <c r="R156" s="202">
        <f>Q156*H156</f>
        <v>0</v>
      </c>
      <c r="S156" s="202">
        <v>2.4209999999999998</v>
      </c>
      <c r="T156" s="203">
        <f>S156*H156</f>
        <v>217.89</v>
      </c>
      <c r="U156" s="35"/>
      <c r="V156" s="35"/>
      <c r="W156" s="35"/>
      <c r="X156" s="35"/>
      <c r="Y156" s="35"/>
      <c r="Z156" s="35"/>
      <c r="AA156" s="35"/>
      <c r="AB156" s="35"/>
      <c r="AC156" s="35"/>
      <c r="AD156" s="35"/>
      <c r="AE156" s="35"/>
      <c r="AR156" s="204" t="s">
        <v>212</v>
      </c>
      <c r="AT156" s="204" t="s">
        <v>208</v>
      </c>
      <c r="AU156" s="204" t="s">
        <v>82</v>
      </c>
      <c r="AY156" s="18" t="s">
        <v>206</v>
      </c>
      <c r="BE156" s="205">
        <f>IF(N156="základní",J156,0)</f>
        <v>0</v>
      </c>
      <c r="BF156" s="205">
        <f>IF(N156="snížená",J156,0)</f>
        <v>0</v>
      </c>
      <c r="BG156" s="205">
        <f>IF(N156="zákl. přenesená",J156,0)</f>
        <v>0</v>
      </c>
      <c r="BH156" s="205">
        <f>IF(N156="sníž. přenesená",J156,0)</f>
        <v>0</v>
      </c>
      <c r="BI156" s="205">
        <f>IF(N156="nulová",J156,0)</f>
        <v>0</v>
      </c>
      <c r="BJ156" s="18" t="s">
        <v>80</v>
      </c>
      <c r="BK156" s="205">
        <f>ROUND(I156*H156,2)</f>
        <v>0</v>
      </c>
      <c r="BL156" s="18" t="s">
        <v>212</v>
      </c>
      <c r="BM156" s="204" t="s">
        <v>425</v>
      </c>
    </row>
    <row r="157" spans="1:65" s="2" customFormat="1" ht="58.5">
      <c r="A157" s="35"/>
      <c r="B157" s="36"/>
      <c r="C157" s="37"/>
      <c r="D157" s="208" t="s">
        <v>279</v>
      </c>
      <c r="E157" s="37"/>
      <c r="F157" s="221" t="s">
        <v>426</v>
      </c>
      <c r="G157" s="37"/>
      <c r="H157" s="37"/>
      <c r="I157" s="116"/>
      <c r="J157" s="37"/>
      <c r="K157" s="37"/>
      <c r="L157" s="40"/>
      <c r="M157" s="222"/>
      <c r="N157" s="223"/>
      <c r="O157" s="65"/>
      <c r="P157" s="65"/>
      <c r="Q157" s="65"/>
      <c r="R157" s="65"/>
      <c r="S157" s="65"/>
      <c r="T157" s="66"/>
      <c r="U157" s="35"/>
      <c r="V157" s="35"/>
      <c r="W157" s="35"/>
      <c r="X157" s="35"/>
      <c r="Y157" s="35"/>
      <c r="Z157" s="35"/>
      <c r="AA157" s="35"/>
      <c r="AB157" s="35"/>
      <c r="AC157" s="35"/>
      <c r="AD157" s="35"/>
      <c r="AE157" s="35"/>
      <c r="AT157" s="18" t="s">
        <v>279</v>
      </c>
      <c r="AU157" s="18" t="s">
        <v>82</v>
      </c>
    </row>
    <row r="158" spans="1:65" s="2" customFormat="1" ht="16.5" customHeight="1">
      <c r="A158" s="35"/>
      <c r="B158" s="36"/>
      <c r="C158" s="193" t="s">
        <v>427</v>
      </c>
      <c r="D158" s="193" t="s">
        <v>208</v>
      </c>
      <c r="E158" s="194" t="s">
        <v>428</v>
      </c>
      <c r="F158" s="195" t="s">
        <v>429</v>
      </c>
      <c r="G158" s="196" t="s">
        <v>302</v>
      </c>
      <c r="H158" s="197">
        <v>49</v>
      </c>
      <c r="I158" s="198"/>
      <c r="J158" s="199">
        <f>ROUND(I158*H158,2)</f>
        <v>0</v>
      </c>
      <c r="K158" s="195" t="s">
        <v>277</v>
      </c>
      <c r="L158" s="40"/>
      <c r="M158" s="200" t="s">
        <v>19</v>
      </c>
      <c r="N158" s="201" t="s">
        <v>43</v>
      </c>
      <c r="O158" s="65"/>
      <c r="P158" s="202">
        <f>O158*H158</f>
        <v>0</v>
      </c>
      <c r="Q158" s="202">
        <v>2.45329</v>
      </c>
      <c r="R158" s="202">
        <f>Q158*H158</f>
        <v>120.21120999999999</v>
      </c>
      <c r="S158" s="202">
        <v>0</v>
      </c>
      <c r="T158" s="203">
        <f>S158*H158</f>
        <v>0</v>
      </c>
      <c r="U158" s="35"/>
      <c r="V158" s="35"/>
      <c r="W158" s="35"/>
      <c r="X158" s="35"/>
      <c r="Y158" s="35"/>
      <c r="Z158" s="35"/>
      <c r="AA158" s="35"/>
      <c r="AB158" s="35"/>
      <c r="AC158" s="35"/>
      <c r="AD158" s="35"/>
      <c r="AE158" s="35"/>
      <c r="AR158" s="204" t="s">
        <v>212</v>
      </c>
      <c r="AT158" s="204" t="s">
        <v>208</v>
      </c>
      <c r="AU158" s="204" t="s">
        <v>82</v>
      </c>
      <c r="AY158" s="18" t="s">
        <v>206</v>
      </c>
      <c r="BE158" s="205">
        <f>IF(N158="základní",J158,0)</f>
        <v>0</v>
      </c>
      <c r="BF158" s="205">
        <f>IF(N158="snížená",J158,0)</f>
        <v>0</v>
      </c>
      <c r="BG158" s="205">
        <f>IF(N158="zákl. přenesená",J158,0)</f>
        <v>0</v>
      </c>
      <c r="BH158" s="205">
        <f>IF(N158="sníž. přenesená",J158,0)</f>
        <v>0</v>
      </c>
      <c r="BI158" s="205">
        <f>IF(N158="nulová",J158,0)</f>
        <v>0</v>
      </c>
      <c r="BJ158" s="18" t="s">
        <v>80</v>
      </c>
      <c r="BK158" s="205">
        <f>ROUND(I158*H158,2)</f>
        <v>0</v>
      </c>
      <c r="BL158" s="18" t="s">
        <v>212</v>
      </c>
      <c r="BM158" s="204" t="s">
        <v>430</v>
      </c>
    </row>
    <row r="159" spans="1:65" s="2" customFormat="1" ht="87.75">
      <c r="A159" s="35"/>
      <c r="B159" s="36"/>
      <c r="C159" s="37"/>
      <c r="D159" s="208" t="s">
        <v>279</v>
      </c>
      <c r="E159" s="37"/>
      <c r="F159" s="221" t="s">
        <v>431</v>
      </c>
      <c r="G159" s="37"/>
      <c r="H159" s="37"/>
      <c r="I159" s="116"/>
      <c r="J159" s="37"/>
      <c r="K159" s="37"/>
      <c r="L159" s="40"/>
      <c r="M159" s="222"/>
      <c r="N159" s="223"/>
      <c r="O159" s="65"/>
      <c r="P159" s="65"/>
      <c r="Q159" s="65"/>
      <c r="R159" s="65"/>
      <c r="S159" s="65"/>
      <c r="T159" s="66"/>
      <c r="U159" s="35"/>
      <c r="V159" s="35"/>
      <c r="W159" s="35"/>
      <c r="X159" s="35"/>
      <c r="Y159" s="35"/>
      <c r="Z159" s="35"/>
      <c r="AA159" s="35"/>
      <c r="AB159" s="35"/>
      <c r="AC159" s="35"/>
      <c r="AD159" s="35"/>
      <c r="AE159" s="35"/>
      <c r="AT159" s="18" t="s">
        <v>279</v>
      </c>
      <c r="AU159" s="18" t="s">
        <v>82</v>
      </c>
    </row>
    <row r="160" spans="1:65" s="2" customFormat="1" ht="16.5" customHeight="1">
      <c r="A160" s="35"/>
      <c r="B160" s="36"/>
      <c r="C160" s="193" t="s">
        <v>432</v>
      </c>
      <c r="D160" s="193" t="s">
        <v>208</v>
      </c>
      <c r="E160" s="194" t="s">
        <v>433</v>
      </c>
      <c r="F160" s="195" t="s">
        <v>434</v>
      </c>
      <c r="G160" s="196" t="s">
        <v>289</v>
      </c>
      <c r="H160" s="197">
        <v>2.31</v>
      </c>
      <c r="I160" s="198"/>
      <c r="J160" s="199">
        <f>ROUND(I160*H160,2)</f>
        <v>0</v>
      </c>
      <c r="K160" s="195" t="s">
        <v>277</v>
      </c>
      <c r="L160" s="40"/>
      <c r="M160" s="200" t="s">
        <v>19</v>
      </c>
      <c r="N160" s="201" t="s">
        <v>43</v>
      </c>
      <c r="O160" s="65"/>
      <c r="P160" s="202">
        <f>O160*H160</f>
        <v>0</v>
      </c>
      <c r="Q160" s="202">
        <v>1.0601700000000001</v>
      </c>
      <c r="R160" s="202">
        <f>Q160*H160</f>
        <v>2.4489927000000002</v>
      </c>
      <c r="S160" s="202">
        <v>0</v>
      </c>
      <c r="T160" s="203">
        <f>S160*H160</f>
        <v>0</v>
      </c>
      <c r="U160" s="35"/>
      <c r="V160" s="35"/>
      <c r="W160" s="35"/>
      <c r="X160" s="35"/>
      <c r="Y160" s="35"/>
      <c r="Z160" s="35"/>
      <c r="AA160" s="35"/>
      <c r="AB160" s="35"/>
      <c r="AC160" s="35"/>
      <c r="AD160" s="35"/>
      <c r="AE160" s="35"/>
      <c r="AR160" s="204" t="s">
        <v>212</v>
      </c>
      <c r="AT160" s="204" t="s">
        <v>208</v>
      </c>
      <c r="AU160" s="204" t="s">
        <v>82</v>
      </c>
      <c r="AY160" s="18" t="s">
        <v>206</v>
      </c>
      <c r="BE160" s="205">
        <f>IF(N160="základní",J160,0)</f>
        <v>0</v>
      </c>
      <c r="BF160" s="205">
        <f>IF(N160="snížená",J160,0)</f>
        <v>0</v>
      </c>
      <c r="BG160" s="205">
        <f>IF(N160="zákl. přenesená",J160,0)</f>
        <v>0</v>
      </c>
      <c r="BH160" s="205">
        <f>IF(N160="sníž. přenesená",J160,0)</f>
        <v>0</v>
      </c>
      <c r="BI160" s="205">
        <f>IF(N160="nulová",J160,0)</f>
        <v>0</v>
      </c>
      <c r="BJ160" s="18" t="s">
        <v>80</v>
      </c>
      <c r="BK160" s="205">
        <f>ROUND(I160*H160,2)</f>
        <v>0</v>
      </c>
      <c r="BL160" s="18" t="s">
        <v>212</v>
      </c>
      <c r="BM160" s="204" t="s">
        <v>435</v>
      </c>
    </row>
    <row r="161" spans="1:65" s="2" customFormat="1" ht="29.25">
      <c r="A161" s="35"/>
      <c r="B161" s="36"/>
      <c r="C161" s="37"/>
      <c r="D161" s="208" t="s">
        <v>279</v>
      </c>
      <c r="E161" s="37"/>
      <c r="F161" s="221" t="s">
        <v>436</v>
      </c>
      <c r="G161" s="37"/>
      <c r="H161" s="37"/>
      <c r="I161" s="116"/>
      <c r="J161" s="37"/>
      <c r="K161" s="37"/>
      <c r="L161" s="40"/>
      <c r="M161" s="222"/>
      <c r="N161" s="223"/>
      <c r="O161" s="65"/>
      <c r="P161" s="65"/>
      <c r="Q161" s="65"/>
      <c r="R161" s="65"/>
      <c r="S161" s="65"/>
      <c r="T161" s="66"/>
      <c r="U161" s="35"/>
      <c r="V161" s="35"/>
      <c r="W161" s="35"/>
      <c r="X161" s="35"/>
      <c r="Y161" s="35"/>
      <c r="Z161" s="35"/>
      <c r="AA161" s="35"/>
      <c r="AB161" s="35"/>
      <c r="AC161" s="35"/>
      <c r="AD161" s="35"/>
      <c r="AE161" s="35"/>
      <c r="AT161" s="18" t="s">
        <v>279</v>
      </c>
      <c r="AU161" s="18" t="s">
        <v>82</v>
      </c>
    </row>
    <row r="162" spans="1:65" s="12" customFormat="1" ht="22.9" customHeight="1">
      <c r="B162" s="177"/>
      <c r="C162" s="178"/>
      <c r="D162" s="179" t="s">
        <v>71</v>
      </c>
      <c r="E162" s="191" t="s">
        <v>437</v>
      </c>
      <c r="F162" s="191" t="s">
        <v>438</v>
      </c>
      <c r="G162" s="178"/>
      <c r="H162" s="178"/>
      <c r="I162" s="181"/>
      <c r="J162" s="192">
        <f>BK162</f>
        <v>0</v>
      </c>
      <c r="K162" s="178"/>
      <c r="L162" s="183"/>
      <c r="M162" s="184"/>
      <c r="N162" s="185"/>
      <c r="O162" s="185"/>
      <c r="P162" s="186">
        <f>SUM(P163:P169)</f>
        <v>0</v>
      </c>
      <c r="Q162" s="185"/>
      <c r="R162" s="186">
        <f>SUM(R163:R169)</f>
        <v>0</v>
      </c>
      <c r="S162" s="185"/>
      <c r="T162" s="187">
        <f>SUM(T163:T169)</f>
        <v>0</v>
      </c>
      <c r="AR162" s="188" t="s">
        <v>80</v>
      </c>
      <c r="AT162" s="189" t="s">
        <v>71</v>
      </c>
      <c r="AU162" s="189" t="s">
        <v>80</v>
      </c>
      <c r="AY162" s="188" t="s">
        <v>206</v>
      </c>
      <c r="BK162" s="190">
        <f>SUM(BK163:BK169)</f>
        <v>0</v>
      </c>
    </row>
    <row r="163" spans="1:65" s="2" customFormat="1" ht="16.5" customHeight="1">
      <c r="A163" s="35"/>
      <c r="B163" s="36"/>
      <c r="C163" s="193" t="s">
        <v>439</v>
      </c>
      <c r="D163" s="193" t="s">
        <v>208</v>
      </c>
      <c r="E163" s="194" t="s">
        <v>440</v>
      </c>
      <c r="F163" s="195" t="s">
        <v>441</v>
      </c>
      <c r="G163" s="196" t="s">
        <v>289</v>
      </c>
      <c r="H163" s="197">
        <v>248.91</v>
      </c>
      <c r="I163" s="198"/>
      <c r="J163" s="199">
        <f>ROUND(I163*H163,2)</f>
        <v>0</v>
      </c>
      <c r="K163" s="195" t="s">
        <v>277</v>
      </c>
      <c r="L163" s="40"/>
      <c r="M163" s="200" t="s">
        <v>19</v>
      </c>
      <c r="N163" s="201" t="s">
        <v>43</v>
      </c>
      <c r="O163" s="65"/>
      <c r="P163" s="202">
        <f>O163*H163</f>
        <v>0</v>
      </c>
      <c r="Q163" s="202">
        <v>0</v>
      </c>
      <c r="R163" s="202">
        <f>Q163*H163</f>
        <v>0</v>
      </c>
      <c r="S163" s="202">
        <v>0</v>
      </c>
      <c r="T163" s="203">
        <f>S163*H163</f>
        <v>0</v>
      </c>
      <c r="U163" s="35"/>
      <c r="V163" s="35"/>
      <c r="W163" s="35"/>
      <c r="X163" s="35"/>
      <c r="Y163" s="35"/>
      <c r="Z163" s="35"/>
      <c r="AA163" s="35"/>
      <c r="AB163" s="35"/>
      <c r="AC163" s="35"/>
      <c r="AD163" s="35"/>
      <c r="AE163" s="35"/>
      <c r="AR163" s="204" t="s">
        <v>212</v>
      </c>
      <c r="AT163" s="204" t="s">
        <v>208</v>
      </c>
      <c r="AU163" s="204" t="s">
        <v>82</v>
      </c>
      <c r="AY163" s="18" t="s">
        <v>206</v>
      </c>
      <c r="BE163" s="205">
        <f>IF(N163="základní",J163,0)</f>
        <v>0</v>
      </c>
      <c r="BF163" s="205">
        <f>IF(N163="snížená",J163,0)</f>
        <v>0</v>
      </c>
      <c r="BG163" s="205">
        <f>IF(N163="zákl. přenesená",J163,0)</f>
        <v>0</v>
      </c>
      <c r="BH163" s="205">
        <f>IF(N163="sníž. přenesená",J163,0)</f>
        <v>0</v>
      </c>
      <c r="BI163" s="205">
        <f>IF(N163="nulová",J163,0)</f>
        <v>0</v>
      </c>
      <c r="BJ163" s="18" t="s">
        <v>80</v>
      </c>
      <c r="BK163" s="205">
        <f>ROUND(I163*H163,2)</f>
        <v>0</v>
      </c>
      <c r="BL163" s="18" t="s">
        <v>212</v>
      </c>
      <c r="BM163" s="204" t="s">
        <v>442</v>
      </c>
    </row>
    <row r="164" spans="1:65" s="2" customFormat="1" ht="58.5">
      <c r="A164" s="35"/>
      <c r="B164" s="36"/>
      <c r="C164" s="37"/>
      <c r="D164" s="208" t="s">
        <v>279</v>
      </c>
      <c r="E164" s="37"/>
      <c r="F164" s="221" t="s">
        <v>443</v>
      </c>
      <c r="G164" s="37"/>
      <c r="H164" s="37"/>
      <c r="I164" s="116"/>
      <c r="J164" s="37"/>
      <c r="K164" s="37"/>
      <c r="L164" s="40"/>
      <c r="M164" s="222"/>
      <c r="N164" s="223"/>
      <c r="O164" s="65"/>
      <c r="P164" s="65"/>
      <c r="Q164" s="65"/>
      <c r="R164" s="65"/>
      <c r="S164" s="65"/>
      <c r="T164" s="66"/>
      <c r="U164" s="35"/>
      <c r="V164" s="35"/>
      <c r="W164" s="35"/>
      <c r="X164" s="35"/>
      <c r="Y164" s="35"/>
      <c r="Z164" s="35"/>
      <c r="AA164" s="35"/>
      <c r="AB164" s="35"/>
      <c r="AC164" s="35"/>
      <c r="AD164" s="35"/>
      <c r="AE164" s="35"/>
      <c r="AT164" s="18" t="s">
        <v>279</v>
      </c>
      <c r="AU164" s="18" t="s">
        <v>82</v>
      </c>
    </row>
    <row r="165" spans="1:65" s="2" customFormat="1" ht="21.75" customHeight="1">
      <c r="A165" s="35"/>
      <c r="B165" s="36"/>
      <c r="C165" s="193" t="s">
        <v>444</v>
      </c>
      <c r="D165" s="193" t="s">
        <v>208</v>
      </c>
      <c r="E165" s="194" t="s">
        <v>445</v>
      </c>
      <c r="F165" s="195" t="s">
        <v>446</v>
      </c>
      <c r="G165" s="196" t="s">
        <v>289</v>
      </c>
      <c r="H165" s="197">
        <v>2240.19</v>
      </c>
      <c r="I165" s="198"/>
      <c r="J165" s="199">
        <f>ROUND(I165*H165,2)</f>
        <v>0</v>
      </c>
      <c r="K165" s="195" t="s">
        <v>277</v>
      </c>
      <c r="L165" s="40"/>
      <c r="M165" s="200" t="s">
        <v>19</v>
      </c>
      <c r="N165" s="201" t="s">
        <v>43</v>
      </c>
      <c r="O165" s="65"/>
      <c r="P165" s="202">
        <f>O165*H165</f>
        <v>0</v>
      </c>
      <c r="Q165" s="202">
        <v>0</v>
      </c>
      <c r="R165" s="202">
        <f>Q165*H165</f>
        <v>0</v>
      </c>
      <c r="S165" s="202">
        <v>0</v>
      </c>
      <c r="T165" s="203">
        <f>S165*H165</f>
        <v>0</v>
      </c>
      <c r="U165" s="35"/>
      <c r="V165" s="35"/>
      <c r="W165" s="35"/>
      <c r="X165" s="35"/>
      <c r="Y165" s="35"/>
      <c r="Z165" s="35"/>
      <c r="AA165" s="35"/>
      <c r="AB165" s="35"/>
      <c r="AC165" s="35"/>
      <c r="AD165" s="35"/>
      <c r="AE165" s="35"/>
      <c r="AR165" s="204" t="s">
        <v>212</v>
      </c>
      <c r="AT165" s="204" t="s">
        <v>208</v>
      </c>
      <c r="AU165" s="204" t="s">
        <v>82</v>
      </c>
      <c r="AY165" s="18" t="s">
        <v>206</v>
      </c>
      <c r="BE165" s="205">
        <f>IF(N165="základní",J165,0)</f>
        <v>0</v>
      </c>
      <c r="BF165" s="205">
        <f>IF(N165="snížená",J165,0)</f>
        <v>0</v>
      </c>
      <c r="BG165" s="205">
        <f>IF(N165="zákl. přenesená",J165,0)</f>
        <v>0</v>
      </c>
      <c r="BH165" s="205">
        <f>IF(N165="sníž. přenesená",J165,0)</f>
        <v>0</v>
      </c>
      <c r="BI165" s="205">
        <f>IF(N165="nulová",J165,0)</f>
        <v>0</v>
      </c>
      <c r="BJ165" s="18" t="s">
        <v>80</v>
      </c>
      <c r="BK165" s="205">
        <f>ROUND(I165*H165,2)</f>
        <v>0</v>
      </c>
      <c r="BL165" s="18" t="s">
        <v>212</v>
      </c>
      <c r="BM165" s="204" t="s">
        <v>447</v>
      </c>
    </row>
    <row r="166" spans="1:65" s="2" customFormat="1" ht="58.5">
      <c r="A166" s="35"/>
      <c r="B166" s="36"/>
      <c r="C166" s="37"/>
      <c r="D166" s="208" t="s">
        <v>279</v>
      </c>
      <c r="E166" s="37"/>
      <c r="F166" s="221" t="s">
        <v>443</v>
      </c>
      <c r="G166" s="37"/>
      <c r="H166" s="37"/>
      <c r="I166" s="116"/>
      <c r="J166" s="37"/>
      <c r="K166" s="37"/>
      <c r="L166" s="40"/>
      <c r="M166" s="222"/>
      <c r="N166" s="223"/>
      <c r="O166" s="65"/>
      <c r="P166" s="65"/>
      <c r="Q166" s="65"/>
      <c r="R166" s="65"/>
      <c r="S166" s="65"/>
      <c r="T166" s="66"/>
      <c r="U166" s="35"/>
      <c r="V166" s="35"/>
      <c r="W166" s="35"/>
      <c r="X166" s="35"/>
      <c r="Y166" s="35"/>
      <c r="Z166" s="35"/>
      <c r="AA166" s="35"/>
      <c r="AB166" s="35"/>
      <c r="AC166" s="35"/>
      <c r="AD166" s="35"/>
      <c r="AE166" s="35"/>
      <c r="AT166" s="18" t="s">
        <v>279</v>
      </c>
      <c r="AU166" s="18" t="s">
        <v>82</v>
      </c>
    </row>
    <row r="167" spans="1:65" s="13" customFormat="1" ht="11.25">
      <c r="B167" s="206"/>
      <c r="C167" s="207"/>
      <c r="D167" s="208" t="s">
        <v>246</v>
      </c>
      <c r="E167" s="207"/>
      <c r="F167" s="210" t="s">
        <v>448</v>
      </c>
      <c r="G167" s="207"/>
      <c r="H167" s="211">
        <v>2240.19</v>
      </c>
      <c r="I167" s="212"/>
      <c r="J167" s="207"/>
      <c r="K167" s="207"/>
      <c r="L167" s="213"/>
      <c r="M167" s="214"/>
      <c r="N167" s="215"/>
      <c r="O167" s="215"/>
      <c r="P167" s="215"/>
      <c r="Q167" s="215"/>
      <c r="R167" s="215"/>
      <c r="S167" s="215"/>
      <c r="T167" s="216"/>
      <c r="AT167" s="217" t="s">
        <v>246</v>
      </c>
      <c r="AU167" s="217" t="s">
        <v>82</v>
      </c>
      <c r="AV167" s="13" t="s">
        <v>82</v>
      </c>
      <c r="AW167" s="13" t="s">
        <v>4</v>
      </c>
      <c r="AX167" s="13" t="s">
        <v>80</v>
      </c>
      <c r="AY167" s="217" t="s">
        <v>206</v>
      </c>
    </row>
    <row r="168" spans="1:65" s="2" customFormat="1" ht="21.75" customHeight="1">
      <c r="A168" s="35"/>
      <c r="B168" s="36"/>
      <c r="C168" s="193" t="s">
        <v>449</v>
      </c>
      <c r="D168" s="193" t="s">
        <v>208</v>
      </c>
      <c r="E168" s="194" t="s">
        <v>450</v>
      </c>
      <c r="F168" s="195" t="s">
        <v>451</v>
      </c>
      <c r="G168" s="196" t="s">
        <v>289</v>
      </c>
      <c r="H168" s="197">
        <v>248.91</v>
      </c>
      <c r="I168" s="198"/>
      <c r="J168" s="199">
        <f>ROUND(I168*H168,2)</f>
        <v>0</v>
      </c>
      <c r="K168" s="195" t="s">
        <v>277</v>
      </c>
      <c r="L168" s="40"/>
      <c r="M168" s="200" t="s">
        <v>19</v>
      </c>
      <c r="N168" s="201" t="s">
        <v>43</v>
      </c>
      <c r="O168" s="65"/>
      <c r="P168" s="202">
        <f>O168*H168</f>
        <v>0</v>
      </c>
      <c r="Q168" s="202">
        <v>0</v>
      </c>
      <c r="R168" s="202">
        <f>Q168*H168</f>
        <v>0</v>
      </c>
      <c r="S168" s="202">
        <v>0</v>
      </c>
      <c r="T168" s="203">
        <f>S168*H168</f>
        <v>0</v>
      </c>
      <c r="U168" s="35"/>
      <c r="V168" s="35"/>
      <c r="W168" s="35"/>
      <c r="X168" s="35"/>
      <c r="Y168" s="35"/>
      <c r="Z168" s="35"/>
      <c r="AA168" s="35"/>
      <c r="AB168" s="35"/>
      <c r="AC168" s="35"/>
      <c r="AD168" s="35"/>
      <c r="AE168" s="35"/>
      <c r="AR168" s="204" t="s">
        <v>212</v>
      </c>
      <c r="AT168" s="204" t="s">
        <v>208</v>
      </c>
      <c r="AU168" s="204" t="s">
        <v>82</v>
      </c>
      <c r="AY168" s="18" t="s">
        <v>206</v>
      </c>
      <c r="BE168" s="205">
        <f>IF(N168="základní",J168,0)</f>
        <v>0</v>
      </c>
      <c r="BF168" s="205">
        <f>IF(N168="snížená",J168,0)</f>
        <v>0</v>
      </c>
      <c r="BG168" s="205">
        <f>IF(N168="zákl. přenesená",J168,0)</f>
        <v>0</v>
      </c>
      <c r="BH168" s="205">
        <f>IF(N168="sníž. přenesená",J168,0)</f>
        <v>0</v>
      </c>
      <c r="BI168" s="205">
        <f>IF(N168="nulová",J168,0)</f>
        <v>0</v>
      </c>
      <c r="BJ168" s="18" t="s">
        <v>80</v>
      </c>
      <c r="BK168" s="205">
        <f>ROUND(I168*H168,2)</f>
        <v>0</v>
      </c>
      <c r="BL168" s="18" t="s">
        <v>212</v>
      </c>
      <c r="BM168" s="204" t="s">
        <v>452</v>
      </c>
    </row>
    <row r="169" spans="1:65" s="2" customFormat="1" ht="39">
      <c r="A169" s="35"/>
      <c r="B169" s="36"/>
      <c r="C169" s="37"/>
      <c r="D169" s="208" t="s">
        <v>279</v>
      </c>
      <c r="E169" s="37"/>
      <c r="F169" s="221" t="s">
        <v>453</v>
      </c>
      <c r="G169" s="37"/>
      <c r="H169" s="37"/>
      <c r="I169" s="116"/>
      <c r="J169" s="37"/>
      <c r="K169" s="37"/>
      <c r="L169" s="40"/>
      <c r="M169" s="222"/>
      <c r="N169" s="223"/>
      <c r="O169" s="65"/>
      <c r="P169" s="65"/>
      <c r="Q169" s="65"/>
      <c r="R169" s="65"/>
      <c r="S169" s="65"/>
      <c r="T169" s="66"/>
      <c r="U169" s="35"/>
      <c r="V169" s="35"/>
      <c r="W169" s="35"/>
      <c r="X169" s="35"/>
      <c r="Y169" s="35"/>
      <c r="Z169" s="35"/>
      <c r="AA169" s="35"/>
      <c r="AB169" s="35"/>
      <c r="AC169" s="35"/>
      <c r="AD169" s="35"/>
      <c r="AE169" s="35"/>
      <c r="AT169" s="18" t="s">
        <v>279</v>
      </c>
      <c r="AU169" s="18" t="s">
        <v>82</v>
      </c>
    </row>
    <row r="170" spans="1:65" s="12" customFormat="1" ht="22.9" customHeight="1">
      <c r="B170" s="177"/>
      <c r="C170" s="178"/>
      <c r="D170" s="179" t="s">
        <v>71</v>
      </c>
      <c r="E170" s="191" t="s">
        <v>454</v>
      </c>
      <c r="F170" s="191" t="s">
        <v>455</v>
      </c>
      <c r="G170" s="178"/>
      <c r="H170" s="178"/>
      <c r="I170" s="181"/>
      <c r="J170" s="192">
        <f>BK170</f>
        <v>0</v>
      </c>
      <c r="K170" s="178"/>
      <c r="L170" s="183"/>
      <c r="M170" s="184"/>
      <c r="N170" s="185"/>
      <c r="O170" s="185"/>
      <c r="P170" s="186">
        <f>SUM(P171:P172)</f>
        <v>0</v>
      </c>
      <c r="Q170" s="185"/>
      <c r="R170" s="186">
        <f>SUM(R171:R172)</f>
        <v>0</v>
      </c>
      <c r="S170" s="185"/>
      <c r="T170" s="187">
        <f>SUM(T171:T172)</f>
        <v>0</v>
      </c>
      <c r="AR170" s="188" t="s">
        <v>80</v>
      </c>
      <c r="AT170" s="189" t="s">
        <v>71</v>
      </c>
      <c r="AU170" s="189" t="s">
        <v>80</v>
      </c>
      <c r="AY170" s="188" t="s">
        <v>206</v>
      </c>
      <c r="BK170" s="190">
        <f>SUM(BK171:BK172)</f>
        <v>0</v>
      </c>
    </row>
    <row r="171" spans="1:65" s="2" customFormat="1" ht="16.5" customHeight="1">
      <c r="A171" s="35"/>
      <c r="B171" s="36"/>
      <c r="C171" s="193" t="s">
        <v>456</v>
      </c>
      <c r="D171" s="193" t="s">
        <v>208</v>
      </c>
      <c r="E171" s="194" t="s">
        <v>457</v>
      </c>
      <c r="F171" s="195" t="s">
        <v>458</v>
      </c>
      <c r="G171" s="196" t="s">
        <v>289</v>
      </c>
      <c r="H171" s="197">
        <v>2329.0889999999999</v>
      </c>
      <c r="I171" s="198"/>
      <c r="J171" s="199">
        <f>ROUND(I171*H171,2)</f>
        <v>0</v>
      </c>
      <c r="K171" s="195" t="s">
        <v>277</v>
      </c>
      <c r="L171" s="40"/>
      <c r="M171" s="200" t="s">
        <v>19</v>
      </c>
      <c r="N171" s="201" t="s">
        <v>43</v>
      </c>
      <c r="O171" s="65"/>
      <c r="P171" s="202">
        <f>O171*H171</f>
        <v>0</v>
      </c>
      <c r="Q171" s="202">
        <v>0</v>
      </c>
      <c r="R171" s="202">
        <f>Q171*H171</f>
        <v>0</v>
      </c>
      <c r="S171" s="202">
        <v>0</v>
      </c>
      <c r="T171" s="203">
        <f>S171*H171</f>
        <v>0</v>
      </c>
      <c r="U171" s="35"/>
      <c r="V171" s="35"/>
      <c r="W171" s="35"/>
      <c r="X171" s="35"/>
      <c r="Y171" s="35"/>
      <c r="Z171" s="35"/>
      <c r="AA171" s="35"/>
      <c r="AB171" s="35"/>
      <c r="AC171" s="35"/>
      <c r="AD171" s="35"/>
      <c r="AE171" s="35"/>
      <c r="AR171" s="204" t="s">
        <v>212</v>
      </c>
      <c r="AT171" s="204" t="s">
        <v>208</v>
      </c>
      <c r="AU171" s="204" t="s">
        <v>82</v>
      </c>
      <c r="AY171" s="18" t="s">
        <v>206</v>
      </c>
      <c r="BE171" s="205">
        <f>IF(N171="základní",J171,0)</f>
        <v>0</v>
      </c>
      <c r="BF171" s="205">
        <f>IF(N171="snížená",J171,0)</f>
        <v>0</v>
      </c>
      <c r="BG171" s="205">
        <f>IF(N171="zákl. přenesená",J171,0)</f>
        <v>0</v>
      </c>
      <c r="BH171" s="205">
        <f>IF(N171="sníž. přenesená",J171,0)</f>
        <v>0</v>
      </c>
      <c r="BI171" s="205">
        <f>IF(N171="nulová",J171,0)</f>
        <v>0</v>
      </c>
      <c r="BJ171" s="18" t="s">
        <v>80</v>
      </c>
      <c r="BK171" s="205">
        <f>ROUND(I171*H171,2)</f>
        <v>0</v>
      </c>
      <c r="BL171" s="18" t="s">
        <v>212</v>
      </c>
      <c r="BM171" s="204" t="s">
        <v>459</v>
      </c>
    </row>
    <row r="172" spans="1:65" s="2" customFormat="1" ht="39">
      <c r="A172" s="35"/>
      <c r="B172" s="36"/>
      <c r="C172" s="37"/>
      <c r="D172" s="208" t="s">
        <v>279</v>
      </c>
      <c r="E172" s="37"/>
      <c r="F172" s="221" t="s">
        <v>460</v>
      </c>
      <c r="G172" s="37"/>
      <c r="H172" s="37"/>
      <c r="I172" s="116"/>
      <c r="J172" s="37"/>
      <c r="K172" s="37"/>
      <c r="L172" s="40"/>
      <c r="M172" s="245"/>
      <c r="N172" s="246"/>
      <c r="O172" s="247"/>
      <c r="P172" s="247"/>
      <c r="Q172" s="247"/>
      <c r="R172" s="247"/>
      <c r="S172" s="247"/>
      <c r="T172" s="248"/>
      <c r="U172" s="35"/>
      <c r="V172" s="35"/>
      <c r="W172" s="35"/>
      <c r="X172" s="35"/>
      <c r="Y172" s="35"/>
      <c r="Z172" s="35"/>
      <c r="AA172" s="35"/>
      <c r="AB172" s="35"/>
      <c r="AC172" s="35"/>
      <c r="AD172" s="35"/>
      <c r="AE172" s="35"/>
      <c r="AT172" s="18" t="s">
        <v>279</v>
      </c>
      <c r="AU172" s="18" t="s">
        <v>82</v>
      </c>
    </row>
    <row r="173" spans="1:65" s="2" customFormat="1" ht="6.95" customHeight="1">
      <c r="A173" s="35"/>
      <c r="B173" s="48"/>
      <c r="C173" s="49"/>
      <c r="D173" s="49"/>
      <c r="E173" s="49"/>
      <c r="F173" s="49"/>
      <c r="G173" s="49"/>
      <c r="H173" s="49"/>
      <c r="I173" s="143"/>
      <c r="J173" s="49"/>
      <c r="K173" s="49"/>
      <c r="L173" s="40"/>
      <c r="M173" s="35"/>
      <c r="O173" s="35"/>
      <c r="P173" s="35"/>
      <c r="Q173" s="35"/>
      <c r="R173" s="35"/>
      <c r="S173" s="35"/>
      <c r="T173" s="35"/>
      <c r="U173" s="35"/>
      <c r="V173" s="35"/>
      <c r="W173" s="35"/>
      <c r="X173" s="35"/>
      <c r="Y173" s="35"/>
      <c r="Z173" s="35"/>
      <c r="AA173" s="35"/>
      <c r="AB173" s="35"/>
      <c r="AC173" s="35"/>
      <c r="AD173" s="35"/>
      <c r="AE173" s="35"/>
    </row>
  </sheetData>
  <sheetProtection algorithmName="SHA-512" hashValue="SPs8gfbTU9x4tY4/VNLm6IChqACcQAo+NzrP2zXxBa16VA1uCifevn/ZeGImm2r2iMIzOI6tCliVadN4BMuNKQ==" saltValue="bApJtuN5Vmr2r/Zzg+qIbPOv3QPDQW/I4Q2LXYrihjxLwehVOXyLJEKwYUuBOQy8xoPps7dwokDkmoRMOk2RBA==" spinCount="100000" sheet="1" objects="1" scenarios="1" formatColumns="0" formatRows="0" autoFilter="0"/>
  <autoFilter ref="C83:K172"/>
  <mergeCells count="9">
    <mergeCell ref="E50:H50"/>
    <mergeCell ref="E74:H74"/>
    <mergeCell ref="E76:H76"/>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31"/>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171</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8282</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ROUND(J86,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ROUND((SUM(BE86:BE130)),  2)</f>
        <v>0</v>
      </c>
      <c r="G33" s="35"/>
      <c r="H33" s="35"/>
      <c r="I33" s="132">
        <v>0.21</v>
      </c>
      <c r="J33" s="131">
        <f>ROUND(((SUM(BE86:BE130))*I33),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ROUND((SUM(BF86:BF130)),  2)</f>
        <v>0</v>
      </c>
      <c r="G34" s="35"/>
      <c r="H34" s="35"/>
      <c r="I34" s="132">
        <v>0.15</v>
      </c>
      <c r="J34" s="131">
        <f>ROUND(((SUM(BF86:BF130))*I34),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ROUND((SUM(BG86:BG130)),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ROUND((SUM(BH86:BH130)),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ROUND((SUM(BI86:BI130)),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701 - Opěrné stěny</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J86</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188</v>
      </c>
      <c r="E60" s="155"/>
      <c r="F60" s="155"/>
      <c r="G60" s="155"/>
      <c r="H60" s="155"/>
      <c r="I60" s="156"/>
      <c r="J60" s="157">
        <f>J87</f>
        <v>0</v>
      </c>
      <c r="K60" s="153"/>
      <c r="L60" s="158"/>
    </row>
    <row r="61" spans="1:47" s="10" customFormat="1" ht="19.899999999999999" customHeight="1">
      <c r="B61" s="159"/>
      <c r="C61" s="98"/>
      <c r="D61" s="160" t="s">
        <v>462</v>
      </c>
      <c r="E61" s="161"/>
      <c r="F61" s="161"/>
      <c r="G61" s="161"/>
      <c r="H61" s="161"/>
      <c r="I61" s="162"/>
      <c r="J61" s="163">
        <f>J88</f>
        <v>0</v>
      </c>
      <c r="K61" s="98"/>
      <c r="L61" s="164"/>
    </row>
    <row r="62" spans="1:47" s="10" customFormat="1" ht="19.899999999999999" customHeight="1">
      <c r="B62" s="159"/>
      <c r="C62" s="98"/>
      <c r="D62" s="160" t="s">
        <v>1626</v>
      </c>
      <c r="E62" s="161"/>
      <c r="F62" s="161"/>
      <c r="G62" s="161"/>
      <c r="H62" s="161"/>
      <c r="I62" s="162"/>
      <c r="J62" s="163">
        <f>J100</f>
        <v>0</v>
      </c>
      <c r="K62" s="98"/>
      <c r="L62" s="164"/>
    </row>
    <row r="63" spans="1:47" s="10" customFormat="1" ht="19.899999999999999" customHeight="1">
      <c r="B63" s="159"/>
      <c r="C63" s="98"/>
      <c r="D63" s="160" t="s">
        <v>190</v>
      </c>
      <c r="E63" s="161"/>
      <c r="F63" s="161"/>
      <c r="G63" s="161"/>
      <c r="H63" s="161"/>
      <c r="I63" s="162"/>
      <c r="J63" s="163">
        <f>J103</f>
        <v>0</v>
      </c>
      <c r="K63" s="98"/>
      <c r="L63" s="164"/>
    </row>
    <row r="64" spans="1:47" s="10" customFormat="1" ht="19.899999999999999" customHeight="1">
      <c r="B64" s="159"/>
      <c r="C64" s="98"/>
      <c r="D64" s="160" t="s">
        <v>274</v>
      </c>
      <c r="E64" s="161"/>
      <c r="F64" s="161"/>
      <c r="G64" s="161"/>
      <c r="H64" s="161"/>
      <c r="I64" s="162"/>
      <c r="J64" s="163">
        <f>J120</f>
        <v>0</v>
      </c>
      <c r="K64" s="98"/>
      <c r="L64" s="164"/>
    </row>
    <row r="65" spans="1:31" s="9" customFormat="1" ht="24.95" customHeight="1">
      <c r="B65" s="152"/>
      <c r="C65" s="153"/>
      <c r="D65" s="154" t="s">
        <v>908</v>
      </c>
      <c r="E65" s="155"/>
      <c r="F65" s="155"/>
      <c r="G65" s="155"/>
      <c r="H65" s="155"/>
      <c r="I65" s="156"/>
      <c r="J65" s="157">
        <f>J122</f>
        <v>0</v>
      </c>
      <c r="K65" s="153"/>
      <c r="L65" s="158"/>
    </row>
    <row r="66" spans="1:31" s="10" customFormat="1" ht="19.899999999999999" customHeight="1">
      <c r="B66" s="159"/>
      <c r="C66" s="98"/>
      <c r="D66" s="160" t="s">
        <v>909</v>
      </c>
      <c r="E66" s="161"/>
      <c r="F66" s="161"/>
      <c r="G66" s="161"/>
      <c r="H66" s="161"/>
      <c r="I66" s="162"/>
      <c r="J66" s="163">
        <f>J123</f>
        <v>0</v>
      </c>
      <c r="K66" s="98"/>
      <c r="L66" s="164"/>
    </row>
    <row r="67" spans="1:31" s="2" customFormat="1" ht="21.75" customHeight="1">
      <c r="A67" s="35"/>
      <c r="B67" s="36"/>
      <c r="C67" s="37"/>
      <c r="D67" s="37"/>
      <c r="E67" s="37"/>
      <c r="F67" s="37"/>
      <c r="G67" s="37"/>
      <c r="H67" s="37"/>
      <c r="I67" s="116"/>
      <c r="J67" s="37"/>
      <c r="K67" s="37"/>
      <c r="L67" s="117"/>
      <c r="S67" s="35"/>
      <c r="T67" s="35"/>
      <c r="U67" s="35"/>
      <c r="V67" s="35"/>
      <c r="W67" s="35"/>
      <c r="X67" s="35"/>
      <c r="Y67" s="35"/>
      <c r="Z67" s="35"/>
      <c r="AA67" s="35"/>
      <c r="AB67" s="35"/>
      <c r="AC67" s="35"/>
      <c r="AD67" s="35"/>
      <c r="AE67" s="35"/>
    </row>
    <row r="68" spans="1:31" s="2" customFormat="1" ht="6.95" customHeight="1">
      <c r="A68" s="35"/>
      <c r="B68" s="48"/>
      <c r="C68" s="49"/>
      <c r="D68" s="49"/>
      <c r="E68" s="49"/>
      <c r="F68" s="49"/>
      <c r="G68" s="49"/>
      <c r="H68" s="49"/>
      <c r="I68" s="143"/>
      <c r="J68" s="49"/>
      <c r="K68" s="49"/>
      <c r="L68" s="117"/>
      <c r="S68" s="35"/>
      <c r="T68" s="35"/>
      <c r="U68" s="35"/>
      <c r="V68" s="35"/>
      <c r="W68" s="35"/>
      <c r="X68" s="35"/>
      <c r="Y68" s="35"/>
      <c r="Z68" s="35"/>
      <c r="AA68" s="35"/>
      <c r="AB68" s="35"/>
      <c r="AC68" s="35"/>
      <c r="AD68" s="35"/>
      <c r="AE68" s="35"/>
    </row>
    <row r="72" spans="1:31" s="2" customFormat="1" ht="6.95" customHeight="1">
      <c r="A72" s="35"/>
      <c r="B72" s="50"/>
      <c r="C72" s="51"/>
      <c r="D72" s="51"/>
      <c r="E72" s="51"/>
      <c r="F72" s="51"/>
      <c r="G72" s="51"/>
      <c r="H72" s="51"/>
      <c r="I72" s="146"/>
      <c r="J72" s="51"/>
      <c r="K72" s="51"/>
      <c r="L72" s="117"/>
      <c r="S72" s="35"/>
      <c r="T72" s="35"/>
      <c r="U72" s="35"/>
      <c r="V72" s="35"/>
      <c r="W72" s="35"/>
      <c r="X72" s="35"/>
      <c r="Y72" s="35"/>
      <c r="Z72" s="35"/>
      <c r="AA72" s="35"/>
      <c r="AB72" s="35"/>
      <c r="AC72" s="35"/>
      <c r="AD72" s="35"/>
      <c r="AE72" s="35"/>
    </row>
    <row r="73" spans="1:31" s="2" customFormat="1" ht="24.95" customHeight="1">
      <c r="A73" s="35"/>
      <c r="B73" s="36"/>
      <c r="C73" s="24" t="s">
        <v>191</v>
      </c>
      <c r="D73" s="37"/>
      <c r="E73" s="37"/>
      <c r="F73" s="37"/>
      <c r="G73" s="37"/>
      <c r="H73" s="37"/>
      <c r="I73" s="116"/>
      <c r="J73" s="37"/>
      <c r="K73" s="37"/>
      <c r="L73" s="117"/>
      <c r="S73" s="35"/>
      <c r="T73" s="35"/>
      <c r="U73" s="35"/>
      <c r="V73" s="35"/>
      <c r="W73" s="35"/>
      <c r="X73" s="35"/>
      <c r="Y73" s="35"/>
      <c r="Z73" s="35"/>
      <c r="AA73" s="35"/>
      <c r="AB73" s="35"/>
      <c r="AC73" s="35"/>
      <c r="AD73" s="35"/>
      <c r="AE73" s="35"/>
    </row>
    <row r="74" spans="1:31" s="2" customFormat="1" ht="6.95" customHeight="1">
      <c r="A74" s="35"/>
      <c r="B74" s="36"/>
      <c r="C74" s="37"/>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12" customHeight="1">
      <c r="A75" s="35"/>
      <c r="B75" s="36"/>
      <c r="C75" s="30" t="s">
        <v>16</v>
      </c>
      <c r="D75" s="37"/>
      <c r="E75" s="37"/>
      <c r="F75" s="37"/>
      <c r="G75" s="37"/>
      <c r="H75" s="37"/>
      <c r="I75" s="116"/>
      <c r="J75" s="37"/>
      <c r="K75" s="37"/>
      <c r="L75" s="117"/>
      <c r="S75" s="35"/>
      <c r="T75" s="35"/>
      <c r="U75" s="35"/>
      <c r="V75" s="35"/>
      <c r="W75" s="35"/>
      <c r="X75" s="35"/>
      <c r="Y75" s="35"/>
      <c r="Z75" s="35"/>
      <c r="AA75" s="35"/>
      <c r="AB75" s="35"/>
      <c r="AC75" s="35"/>
      <c r="AD75" s="35"/>
      <c r="AE75" s="35"/>
    </row>
    <row r="76" spans="1:31" s="2" customFormat="1" ht="16.5" customHeight="1">
      <c r="A76" s="35"/>
      <c r="B76" s="36"/>
      <c r="C76" s="37"/>
      <c r="D76" s="37"/>
      <c r="E76" s="396" t="str">
        <f>E7</f>
        <v>Základní škola U Elektry</v>
      </c>
      <c r="F76" s="397"/>
      <c r="G76" s="397"/>
      <c r="H76" s="397"/>
      <c r="I76" s="116"/>
      <c r="J76" s="37"/>
      <c r="K76" s="37"/>
      <c r="L76" s="117"/>
      <c r="S76" s="35"/>
      <c r="T76" s="35"/>
      <c r="U76" s="35"/>
      <c r="V76" s="35"/>
      <c r="W76" s="35"/>
      <c r="X76" s="35"/>
      <c r="Y76" s="35"/>
      <c r="Z76" s="35"/>
      <c r="AA76" s="35"/>
      <c r="AB76" s="35"/>
      <c r="AC76" s="35"/>
      <c r="AD76" s="35"/>
      <c r="AE76" s="35"/>
    </row>
    <row r="77" spans="1:31" s="2" customFormat="1" ht="12" customHeight="1">
      <c r="A77" s="35"/>
      <c r="B77" s="36"/>
      <c r="C77" s="30" t="s">
        <v>182</v>
      </c>
      <c r="D77" s="37"/>
      <c r="E77" s="37"/>
      <c r="F77" s="37"/>
      <c r="G77" s="37"/>
      <c r="H77" s="37"/>
      <c r="I77" s="116"/>
      <c r="J77" s="37"/>
      <c r="K77" s="37"/>
      <c r="L77" s="117"/>
      <c r="S77" s="35"/>
      <c r="T77" s="35"/>
      <c r="U77" s="35"/>
      <c r="V77" s="35"/>
      <c r="W77" s="35"/>
      <c r="X77" s="35"/>
      <c r="Y77" s="35"/>
      <c r="Z77" s="35"/>
      <c r="AA77" s="35"/>
      <c r="AB77" s="35"/>
      <c r="AC77" s="35"/>
      <c r="AD77" s="35"/>
      <c r="AE77" s="35"/>
    </row>
    <row r="78" spans="1:31" s="2" customFormat="1" ht="16.5" customHeight="1">
      <c r="A78" s="35"/>
      <c r="B78" s="36"/>
      <c r="C78" s="37"/>
      <c r="D78" s="37"/>
      <c r="E78" s="369" t="str">
        <f>E9</f>
        <v>SO 701 - Opěrné stěny</v>
      </c>
      <c r="F78" s="398"/>
      <c r="G78" s="398"/>
      <c r="H78" s="398"/>
      <c r="I78" s="116"/>
      <c r="J78" s="37"/>
      <c r="K78" s="37"/>
      <c r="L78" s="117"/>
      <c r="S78" s="35"/>
      <c r="T78" s="35"/>
      <c r="U78" s="35"/>
      <c r="V78" s="35"/>
      <c r="W78" s="35"/>
      <c r="X78" s="35"/>
      <c r="Y78" s="35"/>
      <c r="Z78" s="35"/>
      <c r="AA78" s="35"/>
      <c r="AB78" s="35"/>
      <c r="AC78" s="35"/>
      <c r="AD78" s="35"/>
      <c r="AE78" s="35"/>
    </row>
    <row r="79" spans="1:31" s="2" customFormat="1" ht="6.95" customHeight="1">
      <c r="A79" s="35"/>
      <c r="B79" s="36"/>
      <c r="C79" s="37"/>
      <c r="D79" s="37"/>
      <c r="E79" s="37"/>
      <c r="F79" s="37"/>
      <c r="G79" s="37"/>
      <c r="H79" s="37"/>
      <c r="I79" s="116"/>
      <c r="J79" s="37"/>
      <c r="K79" s="37"/>
      <c r="L79" s="117"/>
      <c r="S79" s="35"/>
      <c r="T79" s="35"/>
      <c r="U79" s="35"/>
      <c r="V79" s="35"/>
      <c r="W79" s="35"/>
      <c r="X79" s="35"/>
      <c r="Y79" s="35"/>
      <c r="Z79" s="35"/>
      <c r="AA79" s="35"/>
      <c r="AB79" s="35"/>
      <c r="AC79" s="35"/>
      <c r="AD79" s="35"/>
      <c r="AE79" s="35"/>
    </row>
    <row r="80" spans="1:31" s="2" customFormat="1" ht="12" customHeight="1">
      <c r="A80" s="35"/>
      <c r="B80" s="36"/>
      <c r="C80" s="30" t="s">
        <v>21</v>
      </c>
      <c r="D80" s="37"/>
      <c r="E80" s="37"/>
      <c r="F80" s="28" t="str">
        <f>F12</f>
        <v>Praha 9, k.ú. Vysočany</v>
      </c>
      <c r="G80" s="37"/>
      <c r="H80" s="37"/>
      <c r="I80" s="118" t="s">
        <v>23</v>
      </c>
      <c r="J80" s="60" t="str">
        <f>IF(J12="","",J12)</f>
        <v>10. 2. 2020</v>
      </c>
      <c r="K80" s="37"/>
      <c r="L80" s="117"/>
      <c r="S80" s="35"/>
      <c r="T80" s="35"/>
      <c r="U80" s="35"/>
      <c r="V80" s="35"/>
      <c r="W80" s="35"/>
      <c r="X80" s="35"/>
      <c r="Y80" s="35"/>
      <c r="Z80" s="35"/>
      <c r="AA80" s="35"/>
      <c r="AB80" s="35"/>
      <c r="AC80" s="35"/>
      <c r="AD80" s="35"/>
      <c r="AE80" s="35"/>
    </row>
    <row r="81" spans="1:65" s="2" customFormat="1" ht="6.95" customHeight="1">
      <c r="A81" s="35"/>
      <c r="B81" s="36"/>
      <c r="C81" s="37"/>
      <c r="D81" s="37"/>
      <c r="E81" s="37"/>
      <c r="F81" s="37"/>
      <c r="G81" s="37"/>
      <c r="H81" s="37"/>
      <c r="I81" s="116"/>
      <c r="J81" s="37"/>
      <c r="K81" s="37"/>
      <c r="L81" s="117"/>
      <c r="S81" s="35"/>
      <c r="T81" s="35"/>
      <c r="U81" s="35"/>
      <c r="V81" s="35"/>
      <c r="W81" s="35"/>
      <c r="X81" s="35"/>
      <c r="Y81" s="35"/>
      <c r="Z81" s="35"/>
      <c r="AA81" s="35"/>
      <c r="AB81" s="35"/>
      <c r="AC81" s="35"/>
      <c r="AD81" s="35"/>
      <c r="AE81" s="35"/>
    </row>
    <row r="82" spans="1:65" s="2" customFormat="1" ht="25.7" customHeight="1">
      <c r="A82" s="35"/>
      <c r="B82" s="36"/>
      <c r="C82" s="30" t="s">
        <v>25</v>
      </c>
      <c r="D82" s="37"/>
      <c r="E82" s="37"/>
      <c r="F82" s="28" t="str">
        <f>E15</f>
        <v>Městská část Praha 9</v>
      </c>
      <c r="G82" s="37"/>
      <c r="H82" s="37"/>
      <c r="I82" s="118" t="s">
        <v>31</v>
      </c>
      <c r="J82" s="33" t="str">
        <f>E21</f>
        <v>BOMART spol. s r.o.</v>
      </c>
      <c r="K82" s="37"/>
      <c r="L82" s="117"/>
      <c r="S82" s="35"/>
      <c r="T82" s="35"/>
      <c r="U82" s="35"/>
      <c r="V82" s="35"/>
      <c r="W82" s="35"/>
      <c r="X82" s="35"/>
      <c r="Y82" s="35"/>
      <c r="Z82" s="35"/>
      <c r="AA82" s="35"/>
      <c r="AB82" s="35"/>
      <c r="AC82" s="35"/>
      <c r="AD82" s="35"/>
      <c r="AE82" s="35"/>
    </row>
    <row r="83" spans="1:65" s="2" customFormat="1" ht="15.2" customHeight="1">
      <c r="A83" s="35"/>
      <c r="B83" s="36"/>
      <c r="C83" s="30" t="s">
        <v>29</v>
      </c>
      <c r="D83" s="37"/>
      <c r="E83" s="37"/>
      <c r="F83" s="28" t="str">
        <f>IF(E18="","",E18)</f>
        <v>Vyplň údaj</v>
      </c>
      <c r="G83" s="37"/>
      <c r="H83" s="37"/>
      <c r="I83" s="118" t="s">
        <v>34</v>
      </c>
      <c r="J83" s="33" t="str">
        <f>E24</f>
        <v xml:space="preserve"> </v>
      </c>
      <c r="K83" s="37"/>
      <c r="L83" s="117"/>
      <c r="S83" s="35"/>
      <c r="T83" s="35"/>
      <c r="U83" s="35"/>
      <c r="V83" s="35"/>
      <c r="W83" s="35"/>
      <c r="X83" s="35"/>
      <c r="Y83" s="35"/>
      <c r="Z83" s="35"/>
      <c r="AA83" s="35"/>
      <c r="AB83" s="35"/>
      <c r="AC83" s="35"/>
      <c r="AD83" s="35"/>
      <c r="AE83" s="35"/>
    </row>
    <row r="84" spans="1:65" s="2" customFormat="1" ht="10.35" customHeight="1">
      <c r="A84" s="35"/>
      <c r="B84" s="36"/>
      <c r="C84" s="37"/>
      <c r="D84" s="37"/>
      <c r="E84" s="37"/>
      <c r="F84" s="37"/>
      <c r="G84" s="37"/>
      <c r="H84" s="37"/>
      <c r="I84" s="116"/>
      <c r="J84" s="37"/>
      <c r="K84" s="37"/>
      <c r="L84" s="117"/>
      <c r="S84" s="35"/>
      <c r="T84" s="35"/>
      <c r="U84" s="35"/>
      <c r="V84" s="35"/>
      <c r="W84" s="35"/>
      <c r="X84" s="35"/>
      <c r="Y84" s="35"/>
      <c r="Z84" s="35"/>
      <c r="AA84" s="35"/>
      <c r="AB84" s="35"/>
      <c r="AC84" s="35"/>
      <c r="AD84" s="35"/>
      <c r="AE84" s="35"/>
    </row>
    <row r="85" spans="1:65" s="11" customFormat="1" ht="29.25" customHeight="1">
      <c r="A85" s="165"/>
      <c r="B85" s="166"/>
      <c r="C85" s="167" t="s">
        <v>192</v>
      </c>
      <c r="D85" s="168" t="s">
        <v>57</v>
      </c>
      <c r="E85" s="168" t="s">
        <v>53</v>
      </c>
      <c r="F85" s="168" t="s">
        <v>54</v>
      </c>
      <c r="G85" s="168" t="s">
        <v>193</v>
      </c>
      <c r="H85" s="168" t="s">
        <v>194</v>
      </c>
      <c r="I85" s="169" t="s">
        <v>195</v>
      </c>
      <c r="J85" s="168" t="s">
        <v>186</v>
      </c>
      <c r="K85" s="170" t="s">
        <v>196</v>
      </c>
      <c r="L85" s="171"/>
      <c r="M85" s="69" t="s">
        <v>19</v>
      </c>
      <c r="N85" s="70" t="s">
        <v>42</v>
      </c>
      <c r="O85" s="70" t="s">
        <v>197</v>
      </c>
      <c r="P85" s="70" t="s">
        <v>198</v>
      </c>
      <c r="Q85" s="70" t="s">
        <v>199</v>
      </c>
      <c r="R85" s="70" t="s">
        <v>200</v>
      </c>
      <c r="S85" s="70" t="s">
        <v>201</v>
      </c>
      <c r="T85" s="71" t="s">
        <v>202</v>
      </c>
      <c r="U85" s="165"/>
      <c r="V85" s="165"/>
      <c r="W85" s="165"/>
      <c r="X85" s="165"/>
      <c r="Y85" s="165"/>
      <c r="Z85" s="165"/>
      <c r="AA85" s="165"/>
      <c r="AB85" s="165"/>
      <c r="AC85" s="165"/>
      <c r="AD85" s="165"/>
      <c r="AE85" s="165"/>
    </row>
    <row r="86" spans="1:65" s="2" customFormat="1" ht="22.9" customHeight="1">
      <c r="A86" s="35"/>
      <c r="B86" s="36"/>
      <c r="C86" s="76" t="s">
        <v>203</v>
      </c>
      <c r="D86" s="37"/>
      <c r="E86" s="37"/>
      <c r="F86" s="37"/>
      <c r="G86" s="37"/>
      <c r="H86" s="37"/>
      <c r="I86" s="116"/>
      <c r="J86" s="172">
        <f>BK86</f>
        <v>0</v>
      </c>
      <c r="K86" s="37"/>
      <c r="L86" s="40"/>
      <c r="M86" s="72"/>
      <c r="N86" s="173"/>
      <c r="O86" s="73"/>
      <c r="P86" s="174">
        <f>P87+P122</f>
        <v>0</v>
      </c>
      <c r="Q86" s="73"/>
      <c r="R86" s="174">
        <f>R87+R122</f>
        <v>28.761367109999995</v>
      </c>
      <c r="S86" s="73"/>
      <c r="T86" s="175">
        <f>T87+T122</f>
        <v>0</v>
      </c>
      <c r="U86" s="35"/>
      <c r="V86" s="35"/>
      <c r="W86" s="35"/>
      <c r="X86" s="35"/>
      <c r="Y86" s="35"/>
      <c r="Z86" s="35"/>
      <c r="AA86" s="35"/>
      <c r="AB86" s="35"/>
      <c r="AC86" s="35"/>
      <c r="AD86" s="35"/>
      <c r="AE86" s="35"/>
      <c r="AT86" s="18" t="s">
        <v>71</v>
      </c>
      <c r="AU86" s="18" t="s">
        <v>187</v>
      </c>
      <c r="BK86" s="176">
        <f>BK87+BK122</f>
        <v>0</v>
      </c>
    </row>
    <row r="87" spans="1:65" s="12" customFormat="1" ht="25.9" customHeight="1">
      <c r="B87" s="177"/>
      <c r="C87" s="178"/>
      <c r="D87" s="179" t="s">
        <v>71</v>
      </c>
      <c r="E87" s="180" t="s">
        <v>204</v>
      </c>
      <c r="F87" s="180" t="s">
        <v>205</v>
      </c>
      <c r="G87" s="178"/>
      <c r="H87" s="178"/>
      <c r="I87" s="181"/>
      <c r="J87" s="182">
        <f>BK87</f>
        <v>0</v>
      </c>
      <c r="K87" s="178"/>
      <c r="L87" s="183"/>
      <c r="M87" s="184"/>
      <c r="N87" s="185"/>
      <c r="O87" s="185"/>
      <c r="P87" s="186">
        <f>P88+P100+P103+P120</f>
        <v>0</v>
      </c>
      <c r="Q87" s="185"/>
      <c r="R87" s="186">
        <f>R88+R100+R103+R120</f>
        <v>28.415833809999995</v>
      </c>
      <c r="S87" s="185"/>
      <c r="T87" s="187">
        <f>T88+T100+T103+T120</f>
        <v>0</v>
      </c>
      <c r="AR87" s="188" t="s">
        <v>80</v>
      </c>
      <c r="AT87" s="189" t="s">
        <v>71</v>
      </c>
      <c r="AU87" s="189" t="s">
        <v>72</v>
      </c>
      <c r="AY87" s="188" t="s">
        <v>206</v>
      </c>
      <c r="BK87" s="190">
        <f>BK88+BK100+BK103+BK120</f>
        <v>0</v>
      </c>
    </row>
    <row r="88" spans="1:65" s="12" customFormat="1" ht="22.9" customHeight="1">
      <c r="B88" s="177"/>
      <c r="C88" s="178"/>
      <c r="D88" s="179" t="s">
        <v>71</v>
      </c>
      <c r="E88" s="191" t="s">
        <v>217</v>
      </c>
      <c r="F88" s="191" t="s">
        <v>474</v>
      </c>
      <c r="G88" s="178"/>
      <c r="H88" s="178"/>
      <c r="I88" s="181"/>
      <c r="J88" s="192">
        <f>BK88</f>
        <v>0</v>
      </c>
      <c r="K88" s="178"/>
      <c r="L88" s="183"/>
      <c r="M88" s="184"/>
      <c r="N88" s="185"/>
      <c r="O88" s="185"/>
      <c r="P88" s="186">
        <f>SUM(P89:P99)</f>
        <v>0</v>
      </c>
      <c r="Q88" s="185"/>
      <c r="R88" s="186">
        <f>SUM(R89:R99)</f>
        <v>26.905340099999997</v>
      </c>
      <c r="S88" s="185"/>
      <c r="T88" s="187">
        <f>SUM(T89:T99)</f>
        <v>0</v>
      </c>
      <c r="AR88" s="188" t="s">
        <v>80</v>
      </c>
      <c r="AT88" s="189" t="s">
        <v>71</v>
      </c>
      <c r="AU88" s="189" t="s">
        <v>80</v>
      </c>
      <c r="AY88" s="188" t="s">
        <v>206</v>
      </c>
      <c r="BK88" s="190">
        <f>SUM(BK89:BK99)</f>
        <v>0</v>
      </c>
    </row>
    <row r="89" spans="1:65" s="2" customFormat="1" ht="16.5" customHeight="1">
      <c r="A89" s="35"/>
      <c r="B89" s="36"/>
      <c r="C89" s="193" t="s">
        <v>80</v>
      </c>
      <c r="D89" s="193" t="s">
        <v>208</v>
      </c>
      <c r="E89" s="194" t="s">
        <v>8283</v>
      </c>
      <c r="F89" s="195" t="s">
        <v>8284</v>
      </c>
      <c r="G89" s="196" t="s">
        <v>302</v>
      </c>
      <c r="H89" s="197">
        <v>161.30000000000001</v>
      </c>
      <c r="I89" s="198"/>
      <c r="J89" s="199">
        <f>ROUND(I89*H89,2)</f>
        <v>0</v>
      </c>
      <c r="K89" s="195" t="s">
        <v>277</v>
      </c>
      <c r="L89" s="40"/>
      <c r="M89" s="200" t="s">
        <v>19</v>
      </c>
      <c r="N89" s="201" t="s">
        <v>43</v>
      </c>
      <c r="O89" s="65"/>
      <c r="P89" s="202">
        <f>O89*H89</f>
        <v>0</v>
      </c>
      <c r="Q89" s="202">
        <v>0</v>
      </c>
      <c r="R89" s="202">
        <f>Q89*H89</f>
        <v>0</v>
      </c>
      <c r="S89" s="202">
        <v>0</v>
      </c>
      <c r="T89" s="203">
        <f>S89*H89</f>
        <v>0</v>
      </c>
      <c r="U89" s="35"/>
      <c r="V89" s="35"/>
      <c r="W89" s="35"/>
      <c r="X89" s="35"/>
      <c r="Y89" s="35"/>
      <c r="Z89" s="35"/>
      <c r="AA89" s="35"/>
      <c r="AB89" s="35"/>
      <c r="AC89" s="35"/>
      <c r="AD89" s="35"/>
      <c r="AE89" s="35"/>
      <c r="AR89" s="204" t="s">
        <v>212</v>
      </c>
      <c r="AT89" s="204" t="s">
        <v>208</v>
      </c>
      <c r="AU89" s="204" t="s">
        <v>82</v>
      </c>
      <c r="AY89" s="18" t="s">
        <v>206</v>
      </c>
      <c r="BE89" s="205">
        <f>IF(N89="základní",J89,0)</f>
        <v>0</v>
      </c>
      <c r="BF89" s="205">
        <f>IF(N89="snížená",J89,0)</f>
        <v>0</v>
      </c>
      <c r="BG89" s="205">
        <f>IF(N89="zákl. přenesená",J89,0)</f>
        <v>0</v>
      </c>
      <c r="BH89" s="205">
        <f>IF(N89="sníž. přenesená",J89,0)</f>
        <v>0</v>
      </c>
      <c r="BI89" s="205">
        <f>IF(N89="nulová",J89,0)</f>
        <v>0</v>
      </c>
      <c r="BJ89" s="18" t="s">
        <v>80</v>
      </c>
      <c r="BK89" s="205">
        <f>ROUND(I89*H89,2)</f>
        <v>0</v>
      </c>
      <c r="BL89" s="18" t="s">
        <v>212</v>
      </c>
      <c r="BM89" s="204" t="s">
        <v>8285</v>
      </c>
    </row>
    <row r="90" spans="1:65" s="2" customFormat="1" ht="29.25">
      <c r="A90" s="35"/>
      <c r="B90" s="36"/>
      <c r="C90" s="37"/>
      <c r="D90" s="208" t="s">
        <v>279</v>
      </c>
      <c r="E90" s="37"/>
      <c r="F90" s="221" t="s">
        <v>8286</v>
      </c>
      <c r="G90" s="37"/>
      <c r="H90" s="37"/>
      <c r="I90" s="116"/>
      <c r="J90" s="37"/>
      <c r="K90" s="37"/>
      <c r="L90" s="40"/>
      <c r="M90" s="222"/>
      <c r="N90" s="223"/>
      <c r="O90" s="65"/>
      <c r="P90" s="65"/>
      <c r="Q90" s="65"/>
      <c r="R90" s="65"/>
      <c r="S90" s="65"/>
      <c r="T90" s="66"/>
      <c r="U90" s="35"/>
      <c r="V90" s="35"/>
      <c r="W90" s="35"/>
      <c r="X90" s="35"/>
      <c r="Y90" s="35"/>
      <c r="Z90" s="35"/>
      <c r="AA90" s="35"/>
      <c r="AB90" s="35"/>
      <c r="AC90" s="35"/>
      <c r="AD90" s="35"/>
      <c r="AE90" s="35"/>
      <c r="AT90" s="18" t="s">
        <v>279</v>
      </c>
      <c r="AU90" s="18" t="s">
        <v>82</v>
      </c>
    </row>
    <row r="91" spans="1:65" s="13" customFormat="1" ht="11.25">
      <c r="B91" s="206"/>
      <c r="C91" s="207"/>
      <c r="D91" s="208" t="s">
        <v>246</v>
      </c>
      <c r="E91" s="209" t="s">
        <v>19</v>
      </c>
      <c r="F91" s="210" t="s">
        <v>8287</v>
      </c>
      <c r="G91" s="207"/>
      <c r="H91" s="211">
        <v>161.30000000000001</v>
      </c>
      <c r="I91" s="212"/>
      <c r="J91" s="207"/>
      <c r="K91" s="207"/>
      <c r="L91" s="213"/>
      <c r="M91" s="214"/>
      <c r="N91" s="215"/>
      <c r="O91" s="215"/>
      <c r="P91" s="215"/>
      <c r="Q91" s="215"/>
      <c r="R91" s="215"/>
      <c r="S91" s="215"/>
      <c r="T91" s="216"/>
      <c r="AT91" s="217" t="s">
        <v>246</v>
      </c>
      <c r="AU91" s="217" t="s">
        <v>82</v>
      </c>
      <c r="AV91" s="13" t="s">
        <v>82</v>
      </c>
      <c r="AW91" s="13" t="s">
        <v>33</v>
      </c>
      <c r="AX91" s="13" t="s">
        <v>80</v>
      </c>
      <c r="AY91" s="217" t="s">
        <v>206</v>
      </c>
    </row>
    <row r="92" spans="1:65" s="2" customFormat="1" ht="16.5" customHeight="1">
      <c r="A92" s="35"/>
      <c r="B92" s="36"/>
      <c r="C92" s="193" t="s">
        <v>82</v>
      </c>
      <c r="D92" s="193" t="s">
        <v>208</v>
      </c>
      <c r="E92" s="194" t="s">
        <v>8288</v>
      </c>
      <c r="F92" s="195" t="s">
        <v>8289</v>
      </c>
      <c r="G92" s="196" t="s">
        <v>325</v>
      </c>
      <c r="H92" s="197">
        <v>593.54999999999995</v>
      </c>
      <c r="I92" s="198"/>
      <c r="J92" s="199">
        <f>ROUND(I92*H92,2)</f>
        <v>0</v>
      </c>
      <c r="K92" s="195" t="s">
        <v>277</v>
      </c>
      <c r="L92" s="40"/>
      <c r="M92" s="200" t="s">
        <v>19</v>
      </c>
      <c r="N92" s="201" t="s">
        <v>43</v>
      </c>
      <c r="O92" s="65"/>
      <c r="P92" s="202">
        <f>O92*H92</f>
        <v>0</v>
      </c>
      <c r="Q92" s="202">
        <v>2.3700000000000001E-3</v>
      </c>
      <c r="R92" s="202">
        <f>Q92*H92</f>
        <v>1.4067135</v>
      </c>
      <c r="S92" s="202">
        <v>0</v>
      </c>
      <c r="T92" s="203">
        <f>S92*H92</f>
        <v>0</v>
      </c>
      <c r="U92" s="35"/>
      <c r="V92" s="35"/>
      <c r="W92" s="35"/>
      <c r="X92" s="35"/>
      <c r="Y92" s="35"/>
      <c r="Z92" s="35"/>
      <c r="AA92" s="35"/>
      <c r="AB92" s="35"/>
      <c r="AC92" s="35"/>
      <c r="AD92" s="35"/>
      <c r="AE92" s="35"/>
      <c r="AR92" s="204" t="s">
        <v>212</v>
      </c>
      <c r="AT92" s="204" t="s">
        <v>208</v>
      </c>
      <c r="AU92" s="204" t="s">
        <v>82</v>
      </c>
      <c r="AY92" s="18" t="s">
        <v>206</v>
      </c>
      <c r="BE92" s="205">
        <f>IF(N92="základní",J92,0)</f>
        <v>0</v>
      </c>
      <c r="BF92" s="205">
        <f>IF(N92="snížená",J92,0)</f>
        <v>0</v>
      </c>
      <c r="BG92" s="205">
        <f>IF(N92="zákl. přenesená",J92,0)</f>
        <v>0</v>
      </c>
      <c r="BH92" s="205">
        <f>IF(N92="sníž. přenesená",J92,0)</f>
        <v>0</v>
      </c>
      <c r="BI92" s="205">
        <f>IF(N92="nulová",J92,0)</f>
        <v>0</v>
      </c>
      <c r="BJ92" s="18" t="s">
        <v>80</v>
      </c>
      <c r="BK92" s="205">
        <f>ROUND(I92*H92,2)</f>
        <v>0</v>
      </c>
      <c r="BL92" s="18" t="s">
        <v>212</v>
      </c>
      <c r="BM92" s="204" t="s">
        <v>8290</v>
      </c>
    </row>
    <row r="93" spans="1:65" s="2" customFormat="1" ht="39">
      <c r="A93" s="35"/>
      <c r="B93" s="36"/>
      <c r="C93" s="37"/>
      <c r="D93" s="208" t="s">
        <v>279</v>
      </c>
      <c r="E93" s="37"/>
      <c r="F93" s="221" t="s">
        <v>8291</v>
      </c>
      <c r="G93" s="37"/>
      <c r="H93" s="37"/>
      <c r="I93" s="116"/>
      <c r="J93" s="37"/>
      <c r="K93" s="37"/>
      <c r="L93" s="40"/>
      <c r="M93" s="222"/>
      <c r="N93" s="223"/>
      <c r="O93" s="65"/>
      <c r="P93" s="65"/>
      <c r="Q93" s="65"/>
      <c r="R93" s="65"/>
      <c r="S93" s="65"/>
      <c r="T93" s="66"/>
      <c r="U93" s="35"/>
      <c r="V93" s="35"/>
      <c r="W93" s="35"/>
      <c r="X93" s="35"/>
      <c r="Y93" s="35"/>
      <c r="Z93" s="35"/>
      <c r="AA93" s="35"/>
      <c r="AB93" s="35"/>
      <c r="AC93" s="35"/>
      <c r="AD93" s="35"/>
      <c r="AE93" s="35"/>
      <c r="AT93" s="18" t="s">
        <v>279</v>
      </c>
      <c r="AU93" s="18" t="s">
        <v>82</v>
      </c>
    </row>
    <row r="94" spans="1:65" s="13" customFormat="1" ht="11.25">
      <c r="B94" s="206"/>
      <c r="C94" s="207"/>
      <c r="D94" s="208" t="s">
        <v>246</v>
      </c>
      <c r="E94" s="209" t="s">
        <v>19</v>
      </c>
      <c r="F94" s="210" t="s">
        <v>8292</v>
      </c>
      <c r="G94" s="207"/>
      <c r="H94" s="211">
        <v>593.54999999999995</v>
      </c>
      <c r="I94" s="212"/>
      <c r="J94" s="207"/>
      <c r="K94" s="207"/>
      <c r="L94" s="213"/>
      <c r="M94" s="214"/>
      <c r="N94" s="215"/>
      <c r="O94" s="215"/>
      <c r="P94" s="215"/>
      <c r="Q94" s="215"/>
      <c r="R94" s="215"/>
      <c r="S94" s="215"/>
      <c r="T94" s="216"/>
      <c r="AT94" s="217" t="s">
        <v>246</v>
      </c>
      <c r="AU94" s="217" t="s">
        <v>82</v>
      </c>
      <c r="AV94" s="13" t="s">
        <v>82</v>
      </c>
      <c r="AW94" s="13" t="s">
        <v>33</v>
      </c>
      <c r="AX94" s="13" t="s">
        <v>80</v>
      </c>
      <c r="AY94" s="217" t="s">
        <v>206</v>
      </c>
    </row>
    <row r="95" spans="1:65" s="2" customFormat="1" ht="16.5" customHeight="1">
      <c r="A95" s="35"/>
      <c r="B95" s="36"/>
      <c r="C95" s="193" t="s">
        <v>217</v>
      </c>
      <c r="D95" s="193" t="s">
        <v>208</v>
      </c>
      <c r="E95" s="194" t="s">
        <v>8293</v>
      </c>
      <c r="F95" s="195" t="s">
        <v>8294</v>
      </c>
      <c r="G95" s="196" t="s">
        <v>325</v>
      </c>
      <c r="H95" s="197">
        <v>593.54999999999995</v>
      </c>
      <c r="I95" s="198"/>
      <c r="J95" s="199">
        <f>ROUND(I95*H95,2)</f>
        <v>0</v>
      </c>
      <c r="K95" s="195" t="s">
        <v>277</v>
      </c>
      <c r="L95" s="40"/>
      <c r="M95" s="200" t="s">
        <v>19</v>
      </c>
      <c r="N95" s="201" t="s">
        <v>43</v>
      </c>
      <c r="O95" s="65"/>
      <c r="P95" s="202">
        <f>O95*H95</f>
        <v>0</v>
      </c>
      <c r="Q95" s="202">
        <v>0</v>
      </c>
      <c r="R95" s="202">
        <f>Q95*H95</f>
        <v>0</v>
      </c>
      <c r="S95" s="202">
        <v>0</v>
      </c>
      <c r="T95" s="203">
        <f>S95*H95</f>
        <v>0</v>
      </c>
      <c r="U95" s="35"/>
      <c r="V95" s="35"/>
      <c r="W95" s="35"/>
      <c r="X95" s="35"/>
      <c r="Y95" s="35"/>
      <c r="Z95" s="35"/>
      <c r="AA95" s="35"/>
      <c r="AB95" s="35"/>
      <c r="AC95" s="35"/>
      <c r="AD95" s="35"/>
      <c r="AE95" s="35"/>
      <c r="AR95" s="204" t="s">
        <v>212</v>
      </c>
      <c r="AT95" s="204" t="s">
        <v>208</v>
      </c>
      <c r="AU95" s="204" t="s">
        <v>82</v>
      </c>
      <c r="AY95" s="18" t="s">
        <v>206</v>
      </c>
      <c r="BE95" s="205">
        <f>IF(N95="základní",J95,0)</f>
        <v>0</v>
      </c>
      <c r="BF95" s="205">
        <f>IF(N95="snížená",J95,0)</f>
        <v>0</v>
      </c>
      <c r="BG95" s="205">
        <f>IF(N95="zákl. přenesená",J95,0)</f>
        <v>0</v>
      </c>
      <c r="BH95" s="205">
        <f>IF(N95="sníž. přenesená",J95,0)</f>
        <v>0</v>
      </c>
      <c r="BI95" s="205">
        <f>IF(N95="nulová",J95,0)</f>
        <v>0</v>
      </c>
      <c r="BJ95" s="18" t="s">
        <v>80</v>
      </c>
      <c r="BK95" s="205">
        <f>ROUND(I95*H95,2)</f>
        <v>0</v>
      </c>
      <c r="BL95" s="18" t="s">
        <v>212</v>
      </c>
      <c r="BM95" s="204" t="s">
        <v>8295</v>
      </c>
    </row>
    <row r="96" spans="1:65" s="2" customFormat="1" ht="39">
      <c r="A96" s="35"/>
      <c r="B96" s="36"/>
      <c r="C96" s="37"/>
      <c r="D96" s="208" t="s">
        <v>279</v>
      </c>
      <c r="E96" s="37"/>
      <c r="F96" s="221" t="s">
        <v>8291</v>
      </c>
      <c r="G96" s="37"/>
      <c r="H96" s="37"/>
      <c r="I96" s="116"/>
      <c r="J96" s="37"/>
      <c r="K96" s="37"/>
      <c r="L96" s="40"/>
      <c r="M96" s="222"/>
      <c r="N96" s="223"/>
      <c r="O96" s="65"/>
      <c r="P96" s="65"/>
      <c r="Q96" s="65"/>
      <c r="R96" s="65"/>
      <c r="S96" s="65"/>
      <c r="T96" s="66"/>
      <c r="U96" s="35"/>
      <c r="V96" s="35"/>
      <c r="W96" s="35"/>
      <c r="X96" s="35"/>
      <c r="Y96" s="35"/>
      <c r="Z96" s="35"/>
      <c r="AA96" s="35"/>
      <c r="AB96" s="35"/>
      <c r="AC96" s="35"/>
      <c r="AD96" s="35"/>
      <c r="AE96" s="35"/>
      <c r="AT96" s="18" t="s">
        <v>279</v>
      </c>
      <c r="AU96" s="18" t="s">
        <v>82</v>
      </c>
    </row>
    <row r="97" spans="1:65" s="2" customFormat="1" ht="16.5" customHeight="1">
      <c r="A97" s="35"/>
      <c r="B97" s="36"/>
      <c r="C97" s="193" t="s">
        <v>212</v>
      </c>
      <c r="D97" s="193" t="s">
        <v>208</v>
      </c>
      <c r="E97" s="194" t="s">
        <v>8296</v>
      </c>
      <c r="F97" s="195" t="s">
        <v>8297</v>
      </c>
      <c r="G97" s="196" t="s">
        <v>289</v>
      </c>
      <c r="H97" s="197">
        <v>24.195</v>
      </c>
      <c r="I97" s="198"/>
      <c r="J97" s="199">
        <f>ROUND(I97*H97,2)</f>
        <v>0</v>
      </c>
      <c r="K97" s="195" t="s">
        <v>277</v>
      </c>
      <c r="L97" s="40"/>
      <c r="M97" s="200" t="s">
        <v>19</v>
      </c>
      <c r="N97" s="201" t="s">
        <v>43</v>
      </c>
      <c r="O97" s="65"/>
      <c r="P97" s="202">
        <f>O97*H97</f>
        <v>0</v>
      </c>
      <c r="Q97" s="202">
        <v>1.0538799999999999</v>
      </c>
      <c r="R97" s="202">
        <f>Q97*H97</f>
        <v>25.498626599999998</v>
      </c>
      <c r="S97" s="202">
        <v>0</v>
      </c>
      <c r="T97" s="203">
        <f>S97*H97</f>
        <v>0</v>
      </c>
      <c r="U97" s="35"/>
      <c r="V97" s="35"/>
      <c r="W97" s="35"/>
      <c r="X97" s="35"/>
      <c r="Y97" s="35"/>
      <c r="Z97" s="35"/>
      <c r="AA97" s="35"/>
      <c r="AB97" s="35"/>
      <c r="AC97" s="35"/>
      <c r="AD97" s="35"/>
      <c r="AE97" s="35"/>
      <c r="AR97" s="204" t="s">
        <v>212</v>
      </c>
      <c r="AT97" s="204" t="s">
        <v>208</v>
      </c>
      <c r="AU97" s="204" t="s">
        <v>82</v>
      </c>
      <c r="AY97" s="18" t="s">
        <v>206</v>
      </c>
      <c r="BE97" s="205">
        <f>IF(N97="základní",J97,0)</f>
        <v>0</v>
      </c>
      <c r="BF97" s="205">
        <f>IF(N97="snížená",J97,0)</f>
        <v>0</v>
      </c>
      <c r="BG97" s="205">
        <f>IF(N97="zákl. přenesená",J97,0)</f>
        <v>0</v>
      </c>
      <c r="BH97" s="205">
        <f>IF(N97="sníž. přenesená",J97,0)</f>
        <v>0</v>
      </c>
      <c r="BI97" s="205">
        <f>IF(N97="nulová",J97,0)</f>
        <v>0</v>
      </c>
      <c r="BJ97" s="18" t="s">
        <v>80</v>
      </c>
      <c r="BK97" s="205">
        <f>ROUND(I97*H97,2)</f>
        <v>0</v>
      </c>
      <c r="BL97" s="18" t="s">
        <v>212</v>
      </c>
      <c r="BM97" s="204" t="s">
        <v>8298</v>
      </c>
    </row>
    <row r="98" spans="1:65" s="2" customFormat="1" ht="29.25">
      <c r="A98" s="35"/>
      <c r="B98" s="36"/>
      <c r="C98" s="37"/>
      <c r="D98" s="208" t="s">
        <v>279</v>
      </c>
      <c r="E98" s="37"/>
      <c r="F98" s="221" t="s">
        <v>8299</v>
      </c>
      <c r="G98" s="37"/>
      <c r="H98" s="37"/>
      <c r="I98" s="116"/>
      <c r="J98" s="37"/>
      <c r="K98" s="37"/>
      <c r="L98" s="40"/>
      <c r="M98" s="222"/>
      <c r="N98" s="223"/>
      <c r="O98" s="65"/>
      <c r="P98" s="65"/>
      <c r="Q98" s="65"/>
      <c r="R98" s="65"/>
      <c r="S98" s="65"/>
      <c r="T98" s="66"/>
      <c r="U98" s="35"/>
      <c r="V98" s="35"/>
      <c r="W98" s="35"/>
      <c r="X98" s="35"/>
      <c r="Y98" s="35"/>
      <c r="Z98" s="35"/>
      <c r="AA98" s="35"/>
      <c r="AB98" s="35"/>
      <c r="AC98" s="35"/>
      <c r="AD98" s="35"/>
      <c r="AE98" s="35"/>
      <c r="AT98" s="18" t="s">
        <v>279</v>
      </c>
      <c r="AU98" s="18" t="s">
        <v>82</v>
      </c>
    </row>
    <row r="99" spans="1:65" s="13" customFormat="1" ht="11.25">
      <c r="B99" s="206"/>
      <c r="C99" s="207"/>
      <c r="D99" s="208" t="s">
        <v>246</v>
      </c>
      <c r="E99" s="209" t="s">
        <v>19</v>
      </c>
      <c r="F99" s="210" t="s">
        <v>8300</v>
      </c>
      <c r="G99" s="207"/>
      <c r="H99" s="211">
        <v>24.195</v>
      </c>
      <c r="I99" s="212"/>
      <c r="J99" s="207"/>
      <c r="K99" s="207"/>
      <c r="L99" s="213"/>
      <c r="M99" s="214"/>
      <c r="N99" s="215"/>
      <c r="O99" s="215"/>
      <c r="P99" s="215"/>
      <c r="Q99" s="215"/>
      <c r="R99" s="215"/>
      <c r="S99" s="215"/>
      <c r="T99" s="216"/>
      <c r="AT99" s="217" t="s">
        <v>246</v>
      </c>
      <c r="AU99" s="217" t="s">
        <v>82</v>
      </c>
      <c r="AV99" s="13" t="s">
        <v>82</v>
      </c>
      <c r="AW99" s="13" t="s">
        <v>33</v>
      </c>
      <c r="AX99" s="13" t="s">
        <v>80</v>
      </c>
      <c r="AY99" s="217" t="s">
        <v>206</v>
      </c>
    </row>
    <row r="100" spans="1:65" s="12" customFormat="1" ht="22.9" customHeight="1">
      <c r="B100" s="177"/>
      <c r="C100" s="178"/>
      <c r="D100" s="179" t="s">
        <v>71</v>
      </c>
      <c r="E100" s="191" t="s">
        <v>231</v>
      </c>
      <c r="F100" s="191" t="s">
        <v>2254</v>
      </c>
      <c r="G100" s="178"/>
      <c r="H100" s="178"/>
      <c r="I100" s="181"/>
      <c r="J100" s="192">
        <f>BK100</f>
        <v>0</v>
      </c>
      <c r="K100" s="178"/>
      <c r="L100" s="183"/>
      <c r="M100" s="184"/>
      <c r="N100" s="185"/>
      <c r="O100" s="185"/>
      <c r="P100" s="186">
        <f>SUM(P101:P102)</f>
        <v>0</v>
      </c>
      <c r="Q100" s="185"/>
      <c r="R100" s="186">
        <f>SUM(R101:R102)</f>
        <v>7.4362600000000001E-2</v>
      </c>
      <c r="S100" s="185"/>
      <c r="T100" s="187">
        <f>SUM(T101:T102)</f>
        <v>0</v>
      </c>
      <c r="AR100" s="188" t="s">
        <v>80</v>
      </c>
      <c r="AT100" s="189" t="s">
        <v>71</v>
      </c>
      <c r="AU100" s="189" t="s">
        <v>80</v>
      </c>
      <c r="AY100" s="188" t="s">
        <v>206</v>
      </c>
      <c r="BK100" s="190">
        <f>SUM(BK101:BK102)</f>
        <v>0</v>
      </c>
    </row>
    <row r="101" spans="1:65" s="2" customFormat="1" ht="21.75" customHeight="1">
      <c r="A101" s="35"/>
      <c r="B101" s="36"/>
      <c r="C101" s="193" t="s">
        <v>227</v>
      </c>
      <c r="D101" s="193" t="s">
        <v>208</v>
      </c>
      <c r="E101" s="194" t="s">
        <v>8301</v>
      </c>
      <c r="F101" s="195" t="s">
        <v>8302</v>
      </c>
      <c r="G101" s="196" t="s">
        <v>220</v>
      </c>
      <c r="H101" s="197">
        <v>50.244999999999997</v>
      </c>
      <c r="I101" s="198"/>
      <c r="J101" s="199">
        <f>ROUND(I101*H101,2)</f>
        <v>0</v>
      </c>
      <c r="K101" s="195" t="s">
        <v>277</v>
      </c>
      <c r="L101" s="40"/>
      <c r="M101" s="200" t="s">
        <v>19</v>
      </c>
      <c r="N101" s="201" t="s">
        <v>43</v>
      </c>
      <c r="O101" s="65"/>
      <c r="P101" s="202">
        <f>O101*H101</f>
        <v>0</v>
      </c>
      <c r="Q101" s="202">
        <v>1.48E-3</v>
      </c>
      <c r="R101" s="202">
        <f>Q101*H101</f>
        <v>7.4362600000000001E-2</v>
      </c>
      <c r="S101" s="202">
        <v>0</v>
      </c>
      <c r="T101" s="203">
        <f>S101*H101</f>
        <v>0</v>
      </c>
      <c r="U101" s="35"/>
      <c r="V101" s="35"/>
      <c r="W101" s="35"/>
      <c r="X101" s="35"/>
      <c r="Y101" s="35"/>
      <c r="Z101" s="35"/>
      <c r="AA101" s="35"/>
      <c r="AB101" s="35"/>
      <c r="AC101" s="35"/>
      <c r="AD101" s="35"/>
      <c r="AE101" s="35"/>
      <c r="AR101" s="204" t="s">
        <v>212</v>
      </c>
      <c r="AT101" s="204" t="s">
        <v>208</v>
      </c>
      <c r="AU101" s="204" t="s">
        <v>82</v>
      </c>
      <c r="AY101" s="18" t="s">
        <v>206</v>
      </c>
      <c r="BE101" s="205">
        <f>IF(N101="základní",J101,0)</f>
        <v>0</v>
      </c>
      <c r="BF101" s="205">
        <f>IF(N101="snížená",J101,0)</f>
        <v>0</v>
      </c>
      <c r="BG101" s="205">
        <f>IF(N101="zákl. přenesená",J101,0)</f>
        <v>0</v>
      </c>
      <c r="BH101" s="205">
        <f>IF(N101="sníž. přenesená",J101,0)</f>
        <v>0</v>
      </c>
      <c r="BI101" s="205">
        <f>IF(N101="nulová",J101,0)</f>
        <v>0</v>
      </c>
      <c r="BJ101" s="18" t="s">
        <v>80</v>
      </c>
      <c r="BK101" s="205">
        <f>ROUND(I101*H101,2)</f>
        <v>0</v>
      </c>
      <c r="BL101" s="18" t="s">
        <v>212</v>
      </c>
      <c r="BM101" s="204" t="s">
        <v>8303</v>
      </c>
    </row>
    <row r="102" spans="1:65" s="2" customFormat="1" ht="48.75">
      <c r="A102" s="35"/>
      <c r="B102" s="36"/>
      <c r="C102" s="37"/>
      <c r="D102" s="208" t="s">
        <v>279</v>
      </c>
      <c r="E102" s="37"/>
      <c r="F102" s="221" t="s">
        <v>8304</v>
      </c>
      <c r="G102" s="37"/>
      <c r="H102" s="37"/>
      <c r="I102" s="116"/>
      <c r="J102" s="37"/>
      <c r="K102" s="37"/>
      <c r="L102" s="40"/>
      <c r="M102" s="222"/>
      <c r="N102" s="223"/>
      <c r="O102" s="65"/>
      <c r="P102" s="65"/>
      <c r="Q102" s="65"/>
      <c r="R102" s="65"/>
      <c r="S102" s="65"/>
      <c r="T102" s="66"/>
      <c r="U102" s="35"/>
      <c r="V102" s="35"/>
      <c r="W102" s="35"/>
      <c r="X102" s="35"/>
      <c r="Y102" s="35"/>
      <c r="Z102" s="35"/>
      <c r="AA102" s="35"/>
      <c r="AB102" s="35"/>
      <c r="AC102" s="35"/>
      <c r="AD102" s="35"/>
      <c r="AE102" s="35"/>
      <c r="AT102" s="18" t="s">
        <v>279</v>
      </c>
      <c r="AU102" s="18" t="s">
        <v>82</v>
      </c>
    </row>
    <row r="103" spans="1:65" s="12" customFormat="1" ht="22.9" customHeight="1">
      <c r="B103" s="177"/>
      <c r="C103" s="178"/>
      <c r="D103" s="179" t="s">
        <v>71</v>
      </c>
      <c r="E103" s="191" t="s">
        <v>225</v>
      </c>
      <c r="F103" s="191" t="s">
        <v>226</v>
      </c>
      <c r="G103" s="178"/>
      <c r="H103" s="178"/>
      <c r="I103" s="181"/>
      <c r="J103" s="192">
        <f>BK103</f>
        <v>0</v>
      </c>
      <c r="K103" s="178"/>
      <c r="L103" s="183"/>
      <c r="M103" s="184"/>
      <c r="N103" s="185"/>
      <c r="O103" s="185"/>
      <c r="P103" s="186">
        <f>SUM(P104:P119)</f>
        <v>0</v>
      </c>
      <c r="Q103" s="185"/>
      <c r="R103" s="186">
        <f>SUM(R104:R119)</f>
        <v>1.4361311099999998</v>
      </c>
      <c r="S103" s="185"/>
      <c r="T103" s="187">
        <f>SUM(T104:T119)</f>
        <v>0</v>
      </c>
      <c r="AR103" s="188" t="s">
        <v>80</v>
      </c>
      <c r="AT103" s="189" t="s">
        <v>71</v>
      </c>
      <c r="AU103" s="189" t="s">
        <v>80</v>
      </c>
      <c r="AY103" s="188" t="s">
        <v>206</v>
      </c>
      <c r="BK103" s="190">
        <f>SUM(BK104:BK119)</f>
        <v>0</v>
      </c>
    </row>
    <row r="104" spans="1:65" s="2" customFormat="1" ht="16.5" customHeight="1">
      <c r="A104" s="35"/>
      <c r="B104" s="36"/>
      <c r="C104" s="193" t="s">
        <v>231</v>
      </c>
      <c r="D104" s="193" t="s">
        <v>208</v>
      </c>
      <c r="E104" s="194" t="s">
        <v>8305</v>
      </c>
      <c r="F104" s="195" t="s">
        <v>8306</v>
      </c>
      <c r="G104" s="196" t="s">
        <v>325</v>
      </c>
      <c r="H104" s="197">
        <v>15.436999999999999</v>
      </c>
      <c r="I104" s="198"/>
      <c r="J104" s="199">
        <f>ROUND(I104*H104,2)</f>
        <v>0</v>
      </c>
      <c r="K104" s="195" t="s">
        <v>277</v>
      </c>
      <c r="L104" s="40"/>
      <c r="M104" s="200" t="s">
        <v>19</v>
      </c>
      <c r="N104" s="201" t="s">
        <v>43</v>
      </c>
      <c r="O104" s="65"/>
      <c r="P104" s="202">
        <f>O104*H104</f>
        <v>0</v>
      </c>
      <c r="Q104" s="202">
        <v>3.7299999999999998E-3</v>
      </c>
      <c r="R104" s="202">
        <f>Q104*H104</f>
        <v>5.7580009999999994E-2</v>
      </c>
      <c r="S104" s="202">
        <v>0</v>
      </c>
      <c r="T104" s="203">
        <f>S104*H104</f>
        <v>0</v>
      </c>
      <c r="U104" s="35"/>
      <c r="V104" s="35"/>
      <c r="W104" s="35"/>
      <c r="X104" s="35"/>
      <c r="Y104" s="35"/>
      <c r="Z104" s="35"/>
      <c r="AA104" s="35"/>
      <c r="AB104" s="35"/>
      <c r="AC104" s="35"/>
      <c r="AD104" s="35"/>
      <c r="AE104" s="35"/>
      <c r="AR104" s="204" t="s">
        <v>212</v>
      </c>
      <c r="AT104" s="204" t="s">
        <v>208</v>
      </c>
      <c r="AU104" s="204" t="s">
        <v>82</v>
      </c>
      <c r="AY104" s="18" t="s">
        <v>206</v>
      </c>
      <c r="BE104" s="205">
        <f>IF(N104="základní",J104,0)</f>
        <v>0</v>
      </c>
      <c r="BF104" s="205">
        <f>IF(N104="snížená",J104,0)</f>
        <v>0</v>
      </c>
      <c r="BG104" s="205">
        <f>IF(N104="zákl. přenesená",J104,0)</f>
        <v>0</v>
      </c>
      <c r="BH104" s="205">
        <f>IF(N104="sníž. přenesená",J104,0)</f>
        <v>0</v>
      </c>
      <c r="BI104" s="205">
        <f>IF(N104="nulová",J104,0)</f>
        <v>0</v>
      </c>
      <c r="BJ104" s="18" t="s">
        <v>80</v>
      </c>
      <c r="BK104" s="205">
        <f>ROUND(I104*H104,2)</f>
        <v>0</v>
      </c>
      <c r="BL104" s="18" t="s">
        <v>212</v>
      </c>
      <c r="BM104" s="204" t="s">
        <v>8307</v>
      </c>
    </row>
    <row r="105" spans="1:65" s="2" customFormat="1" ht="16.5" customHeight="1">
      <c r="A105" s="35"/>
      <c r="B105" s="36"/>
      <c r="C105" s="193" t="s">
        <v>235</v>
      </c>
      <c r="D105" s="193" t="s">
        <v>208</v>
      </c>
      <c r="E105" s="194" t="s">
        <v>8308</v>
      </c>
      <c r="F105" s="195" t="s">
        <v>8309</v>
      </c>
      <c r="G105" s="196" t="s">
        <v>211</v>
      </c>
      <c r="H105" s="197">
        <v>8</v>
      </c>
      <c r="I105" s="198"/>
      <c r="J105" s="199">
        <f>ROUND(I105*H105,2)</f>
        <v>0</v>
      </c>
      <c r="K105" s="195" t="s">
        <v>277</v>
      </c>
      <c r="L105" s="40"/>
      <c r="M105" s="200" t="s">
        <v>19</v>
      </c>
      <c r="N105" s="201" t="s">
        <v>43</v>
      </c>
      <c r="O105" s="65"/>
      <c r="P105" s="202">
        <f>O105*H105</f>
        <v>0</v>
      </c>
      <c r="Q105" s="202">
        <v>2.7709999999999999E-2</v>
      </c>
      <c r="R105" s="202">
        <f>Q105*H105</f>
        <v>0.22167999999999999</v>
      </c>
      <c r="S105" s="202">
        <v>0</v>
      </c>
      <c r="T105" s="203">
        <f>S105*H105</f>
        <v>0</v>
      </c>
      <c r="U105" s="35"/>
      <c r="V105" s="35"/>
      <c r="W105" s="35"/>
      <c r="X105" s="35"/>
      <c r="Y105" s="35"/>
      <c r="Z105" s="35"/>
      <c r="AA105" s="35"/>
      <c r="AB105" s="35"/>
      <c r="AC105" s="35"/>
      <c r="AD105" s="35"/>
      <c r="AE105" s="35"/>
      <c r="AR105" s="204" t="s">
        <v>212</v>
      </c>
      <c r="AT105" s="204" t="s">
        <v>208</v>
      </c>
      <c r="AU105" s="204" t="s">
        <v>82</v>
      </c>
      <c r="AY105" s="18" t="s">
        <v>206</v>
      </c>
      <c r="BE105" s="205">
        <f>IF(N105="základní",J105,0)</f>
        <v>0</v>
      </c>
      <c r="BF105" s="205">
        <f>IF(N105="snížená",J105,0)</f>
        <v>0</v>
      </c>
      <c r="BG105" s="205">
        <f>IF(N105="zákl. přenesená",J105,0)</f>
        <v>0</v>
      </c>
      <c r="BH105" s="205">
        <f>IF(N105="sníž. přenesená",J105,0)</f>
        <v>0</v>
      </c>
      <c r="BI105" s="205">
        <f>IF(N105="nulová",J105,0)</f>
        <v>0</v>
      </c>
      <c r="BJ105" s="18" t="s">
        <v>80</v>
      </c>
      <c r="BK105" s="205">
        <f>ROUND(I105*H105,2)</f>
        <v>0</v>
      </c>
      <c r="BL105" s="18" t="s">
        <v>212</v>
      </c>
      <c r="BM105" s="204" t="s">
        <v>8310</v>
      </c>
    </row>
    <row r="106" spans="1:65" s="2" customFormat="1" ht="58.5">
      <c r="A106" s="35"/>
      <c r="B106" s="36"/>
      <c r="C106" s="37"/>
      <c r="D106" s="208" t="s">
        <v>279</v>
      </c>
      <c r="E106" s="37"/>
      <c r="F106" s="221" t="s">
        <v>8311</v>
      </c>
      <c r="G106" s="37"/>
      <c r="H106" s="37"/>
      <c r="I106" s="116"/>
      <c r="J106" s="37"/>
      <c r="K106" s="37"/>
      <c r="L106" s="40"/>
      <c r="M106" s="222"/>
      <c r="N106" s="223"/>
      <c r="O106" s="65"/>
      <c r="P106" s="65"/>
      <c r="Q106" s="65"/>
      <c r="R106" s="65"/>
      <c r="S106" s="65"/>
      <c r="T106" s="66"/>
      <c r="U106" s="35"/>
      <c r="V106" s="35"/>
      <c r="W106" s="35"/>
      <c r="X106" s="35"/>
      <c r="Y106" s="35"/>
      <c r="Z106" s="35"/>
      <c r="AA106" s="35"/>
      <c r="AB106" s="35"/>
      <c r="AC106" s="35"/>
      <c r="AD106" s="35"/>
      <c r="AE106" s="35"/>
      <c r="AT106" s="18" t="s">
        <v>279</v>
      </c>
      <c r="AU106" s="18" t="s">
        <v>82</v>
      </c>
    </row>
    <row r="107" spans="1:65" s="2" customFormat="1" ht="16.5" customHeight="1">
      <c r="A107" s="35"/>
      <c r="B107" s="36"/>
      <c r="C107" s="224" t="s">
        <v>239</v>
      </c>
      <c r="D107" s="224" t="s">
        <v>286</v>
      </c>
      <c r="E107" s="225" t="s">
        <v>8312</v>
      </c>
      <c r="F107" s="226" t="s">
        <v>8313</v>
      </c>
      <c r="G107" s="227" t="s">
        <v>289</v>
      </c>
      <c r="H107" s="228">
        <v>1.04</v>
      </c>
      <c r="I107" s="229"/>
      <c r="J107" s="230">
        <f>ROUND(I107*H107,2)</f>
        <v>0</v>
      </c>
      <c r="K107" s="226" t="s">
        <v>277</v>
      </c>
      <c r="L107" s="231"/>
      <c r="M107" s="232" t="s">
        <v>19</v>
      </c>
      <c r="N107" s="233" t="s">
        <v>43</v>
      </c>
      <c r="O107" s="65"/>
      <c r="P107" s="202">
        <f>O107*H107</f>
        <v>0</v>
      </c>
      <c r="Q107" s="202">
        <v>1</v>
      </c>
      <c r="R107" s="202">
        <f>Q107*H107</f>
        <v>1.04</v>
      </c>
      <c r="S107" s="202">
        <v>0</v>
      </c>
      <c r="T107" s="203">
        <f>S107*H107</f>
        <v>0</v>
      </c>
      <c r="U107" s="35"/>
      <c r="V107" s="35"/>
      <c r="W107" s="35"/>
      <c r="X107" s="35"/>
      <c r="Y107" s="35"/>
      <c r="Z107" s="35"/>
      <c r="AA107" s="35"/>
      <c r="AB107" s="35"/>
      <c r="AC107" s="35"/>
      <c r="AD107" s="35"/>
      <c r="AE107" s="35"/>
      <c r="AR107" s="204" t="s">
        <v>239</v>
      </c>
      <c r="AT107" s="204" t="s">
        <v>286</v>
      </c>
      <c r="AU107" s="204" t="s">
        <v>82</v>
      </c>
      <c r="AY107" s="18" t="s">
        <v>206</v>
      </c>
      <c r="BE107" s="205">
        <f>IF(N107="základní",J107,0)</f>
        <v>0</v>
      </c>
      <c r="BF107" s="205">
        <f>IF(N107="snížená",J107,0)</f>
        <v>0</v>
      </c>
      <c r="BG107" s="205">
        <f>IF(N107="zákl. přenesená",J107,0)</f>
        <v>0</v>
      </c>
      <c r="BH107" s="205">
        <f>IF(N107="sníž. přenesená",J107,0)</f>
        <v>0</v>
      </c>
      <c r="BI107" s="205">
        <f>IF(N107="nulová",J107,0)</f>
        <v>0</v>
      </c>
      <c r="BJ107" s="18" t="s">
        <v>80</v>
      </c>
      <c r="BK107" s="205">
        <f>ROUND(I107*H107,2)</f>
        <v>0</v>
      </c>
      <c r="BL107" s="18" t="s">
        <v>212</v>
      </c>
      <c r="BM107" s="204" t="s">
        <v>8314</v>
      </c>
    </row>
    <row r="108" spans="1:65" s="13" customFormat="1" ht="11.25">
      <c r="B108" s="206"/>
      <c r="C108" s="207"/>
      <c r="D108" s="208" t="s">
        <v>246</v>
      </c>
      <c r="E108" s="209" t="s">
        <v>19</v>
      </c>
      <c r="F108" s="210" t="s">
        <v>8315</v>
      </c>
      <c r="G108" s="207"/>
      <c r="H108" s="211">
        <v>1.04</v>
      </c>
      <c r="I108" s="212"/>
      <c r="J108" s="207"/>
      <c r="K108" s="207"/>
      <c r="L108" s="213"/>
      <c r="M108" s="214"/>
      <c r="N108" s="215"/>
      <c r="O108" s="215"/>
      <c r="P108" s="215"/>
      <c r="Q108" s="215"/>
      <c r="R108" s="215"/>
      <c r="S108" s="215"/>
      <c r="T108" s="216"/>
      <c r="AT108" s="217" t="s">
        <v>246</v>
      </c>
      <c r="AU108" s="217" t="s">
        <v>82</v>
      </c>
      <c r="AV108" s="13" t="s">
        <v>82</v>
      </c>
      <c r="AW108" s="13" t="s">
        <v>33</v>
      </c>
      <c r="AX108" s="13" t="s">
        <v>80</v>
      </c>
      <c r="AY108" s="217" t="s">
        <v>206</v>
      </c>
    </row>
    <row r="109" spans="1:65" s="2" customFormat="1" ht="21.75" customHeight="1">
      <c r="A109" s="35"/>
      <c r="B109" s="36"/>
      <c r="C109" s="193" t="s">
        <v>225</v>
      </c>
      <c r="D109" s="193" t="s">
        <v>208</v>
      </c>
      <c r="E109" s="194" t="s">
        <v>8316</v>
      </c>
      <c r="F109" s="195" t="s">
        <v>8317</v>
      </c>
      <c r="G109" s="196" t="s">
        <v>211</v>
      </c>
      <c r="H109" s="197">
        <v>13</v>
      </c>
      <c r="I109" s="198"/>
      <c r="J109" s="199">
        <f>ROUND(I109*H109,2)</f>
        <v>0</v>
      </c>
      <c r="K109" s="195" t="s">
        <v>277</v>
      </c>
      <c r="L109" s="40"/>
      <c r="M109" s="200" t="s">
        <v>19</v>
      </c>
      <c r="N109" s="201" t="s">
        <v>43</v>
      </c>
      <c r="O109" s="65"/>
      <c r="P109" s="202">
        <f>O109*H109</f>
        <v>0</v>
      </c>
      <c r="Q109" s="202">
        <v>0</v>
      </c>
      <c r="R109" s="202">
        <f>Q109*H109</f>
        <v>0</v>
      </c>
      <c r="S109" s="202">
        <v>0</v>
      </c>
      <c r="T109" s="203">
        <f>S109*H109</f>
        <v>0</v>
      </c>
      <c r="U109" s="35"/>
      <c r="V109" s="35"/>
      <c r="W109" s="35"/>
      <c r="X109" s="35"/>
      <c r="Y109" s="35"/>
      <c r="Z109" s="35"/>
      <c r="AA109" s="35"/>
      <c r="AB109" s="35"/>
      <c r="AC109" s="35"/>
      <c r="AD109" s="35"/>
      <c r="AE109" s="35"/>
      <c r="AR109" s="204" t="s">
        <v>212</v>
      </c>
      <c r="AT109" s="204" t="s">
        <v>208</v>
      </c>
      <c r="AU109" s="204" t="s">
        <v>82</v>
      </c>
      <c r="AY109" s="18" t="s">
        <v>206</v>
      </c>
      <c r="BE109" s="205">
        <f>IF(N109="základní",J109,0)</f>
        <v>0</v>
      </c>
      <c r="BF109" s="205">
        <f>IF(N109="snížená",J109,0)</f>
        <v>0</v>
      </c>
      <c r="BG109" s="205">
        <f>IF(N109="zákl. přenesená",J109,0)</f>
        <v>0</v>
      </c>
      <c r="BH109" s="205">
        <f>IF(N109="sníž. přenesená",J109,0)</f>
        <v>0</v>
      </c>
      <c r="BI109" s="205">
        <f>IF(N109="nulová",J109,0)</f>
        <v>0</v>
      </c>
      <c r="BJ109" s="18" t="s">
        <v>80</v>
      </c>
      <c r="BK109" s="205">
        <f>ROUND(I109*H109,2)</f>
        <v>0</v>
      </c>
      <c r="BL109" s="18" t="s">
        <v>212</v>
      </c>
      <c r="BM109" s="204" t="s">
        <v>8318</v>
      </c>
    </row>
    <row r="110" spans="1:65" s="2" customFormat="1" ht="58.5">
      <c r="A110" s="35"/>
      <c r="B110" s="36"/>
      <c r="C110" s="37"/>
      <c r="D110" s="208" t="s">
        <v>279</v>
      </c>
      <c r="E110" s="37"/>
      <c r="F110" s="221" t="s">
        <v>8319</v>
      </c>
      <c r="G110" s="37"/>
      <c r="H110" s="37"/>
      <c r="I110" s="116"/>
      <c r="J110" s="37"/>
      <c r="K110" s="37"/>
      <c r="L110" s="40"/>
      <c r="M110" s="222"/>
      <c r="N110" s="223"/>
      <c r="O110" s="65"/>
      <c r="P110" s="65"/>
      <c r="Q110" s="65"/>
      <c r="R110" s="65"/>
      <c r="S110" s="65"/>
      <c r="T110" s="66"/>
      <c r="U110" s="35"/>
      <c r="V110" s="35"/>
      <c r="W110" s="35"/>
      <c r="X110" s="35"/>
      <c r="Y110" s="35"/>
      <c r="Z110" s="35"/>
      <c r="AA110" s="35"/>
      <c r="AB110" s="35"/>
      <c r="AC110" s="35"/>
      <c r="AD110" s="35"/>
      <c r="AE110" s="35"/>
      <c r="AT110" s="18" t="s">
        <v>279</v>
      </c>
      <c r="AU110" s="18" t="s">
        <v>82</v>
      </c>
    </row>
    <row r="111" spans="1:65" s="2" customFormat="1" ht="16.5" customHeight="1">
      <c r="A111" s="35"/>
      <c r="B111" s="36"/>
      <c r="C111" s="224" t="s">
        <v>248</v>
      </c>
      <c r="D111" s="224" t="s">
        <v>286</v>
      </c>
      <c r="E111" s="225" t="s">
        <v>8320</v>
      </c>
      <c r="F111" s="226" t="s">
        <v>8321</v>
      </c>
      <c r="G111" s="227" t="s">
        <v>211</v>
      </c>
      <c r="H111" s="228">
        <v>13</v>
      </c>
      <c r="I111" s="229"/>
      <c r="J111" s="230">
        <f>ROUND(I111*H111,2)</f>
        <v>0</v>
      </c>
      <c r="K111" s="226" t="s">
        <v>277</v>
      </c>
      <c r="L111" s="231"/>
      <c r="M111" s="232" t="s">
        <v>19</v>
      </c>
      <c r="N111" s="233" t="s">
        <v>43</v>
      </c>
      <c r="O111" s="65"/>
      <c r="P111" s="202">
        <f>O111*H111</f>
        <v>0</v>
      </c>
      <c r="Q111" s="202">
        <v>4.4999999999999997E-3</v>
      </c>
      <c r="R111" s="202">
        <f>Q111*H111</f>
        <v>5.8499999999999996E-2</v>
      </c>
      <c r="S111" s="202">
        <v>0</v>
      </c>
      <c r="T111" s="203">
        <f>S111*H111</f>
        <v>0</v>
      </c>
      <c r="U111" s="35"/>
      <c r="V111" s="35"/>
      <c r="W111" s="35"/>
      <c r="X111" s="35"/>
      <c r="Y111" s="35"/>
      <c r="Z111" s="35"/>
      <c r="AA111" s="35"/>
      <c r="AB111" s="35"/>
      <c r="AC111" s="35"/>
      <c r="AD111" s="35"/>
      <c r="AE111" s="35"/>
      <c r="AR111" s="204" t="s">
        <v>239</v>
      </c>
      <c r="AT111" s="204" t="s">
        <v>286</v>
      </c>
      <c r="AU111" s="204" t="s">
        <v>82</v>
      </c>
      <c r="AY111" s="18" t="s">
        <v>206</v>
      </c>
      <c r="BE111" s="205">
        <f>IF(N111="základní",J111,0)</f>
        <v>0</v>
      </c>
      <c r="BF111" s="205">
        <f>IF(N111="snížená",J111,0)</f>
        <v>0</v>
      </c>
      <c r="BG111" s="205">
        <f>IF(N111="zákl. přenesená",J111,0)</f>
        <v>0</v>
      </c>
      <c r="BH111" s="205">
        <f>IF(N111="sníž. přenesená",J111,0)</f>
        <v>0</v>
      </c>
      <c r="BI111" s="205">
        <f>IF(N111="nulová",J111,0)</f>
        <v>0</v>
      </c>
      <c r="BJ111" s="18" t="s">
        <v>80</v>
      </c>
      <c r="BK111" s="205">
        <f>ROUND(I111*H111,2)</f>
        <v>0</v>
      </c>
      <c r="BL111" s="18" t="s">
        <v>212</v>
      </c>
      <c r="BM111" s="204" t="s">
        <v>8322</v>
      </c>
    </row>
    <row r="112" spans="1:65" s="2" customFormat="1" ht="16.5" customHeight="1">
      <c r="A112" s="35"/>
      <c r="B112" s="36"/>
      <c r="C112" s="193" t="s">
        <v>253</v>
      </c>
      <c r="D112" s="193" t="s">
        <v>208</v>
      </c>
      <c r="E112" s="194" t="s">
        <v>8323</v>
      </c>
      <c r="F112" s="195" t="s">
        <v>8324</v>
      </c>
      <c r="G112" s="196" t="s">
        <v>325</v>
      </c>
      <c r="H112" s="197">
        <v>9.17</v>
      </c>
      <c r="I112" s="198"/>
      <c r="J112" s="199">
        <f>ROUND(I112*H112,2)</f>
        <v>0</v>
      </c>
      <c r="K112" s="195" t="s">
        <v>277</v>
      </c>
      <c r="L112" s="40"/>
      <c r="M112" s="200" t="s">
        <v>19</v>
      </c>
      <c r="N112" s="201" t="s">
        <v>43</v>
      </c>
      <c r="O112" s="65"/>
      <c r="P112" s="202">
        <f>O112*H112</f>
        <v>0</v>
      </c>
      <c r="Q112" s="202">
        <v>4.8300000000000001E-3</v>
      </c>
      <c r="R112" s="202">
        <f>Q112*H112</f>
        <v>4.42911E-2</v>
      </c>
      <c r="S112" s="202">
        <v>0</v>
      </c>
      <c r="T112" s="203">
        <f>S112*H112</f>
        <v>0</v>
      </c>
      <c r="U112" s="35"/>
      <c r="V112" s="35"/>
      <c r="W112" s="35"/>
      <c r="X112" s="35"/>
      <c r="Y112" s="35"/>
      <c r="Z112" s="35"/>
      <c r="AA112" s="35"/>
      <c r="AB112" s="35"/>
      <c r="AC112" s="35"/>
      <c r="AD112" s="35"/>
      <c r="AE112" s="35"/>
      <c r="AR112" s="204" t="s">
        <v>212</v>
      </c>
      <c r="AT112" s="204" t="s">
        <v>208</v>
      </c>
      <c r="AU112" s="204" t="s">
        <v>82</v>
      </c>
      <c r="AY112" s="18" t="s">
        <v>206</v>
      </c>
      <c r="BE112" s="205">
        <f>IF(N112="základní",J112,0)</f>
        <v>0</v>
      </c>
      <c r="BF112" s="205">
        <f>IF(N112="snížená",J112,0)</f>
        <v>0</v>
      </c>
      <c r="BG112" s="205">
        <f>IF(N112="zákl. přenesená",J112,0)</f>
        <v>0</v>
      </c>
      <c r="BH112" s="205">
        <f>IF(N112="sníž. přenesená",J112,0)</f>
        <v>0</v>
      </c>
      <c r="BI112" s="205">
        <f>IF(N112="nulová",J112,0)</f>
        <v>0</v>
      </c>
      <c r="BJ112" s="18" t="s">
        <v>80</v>
      </c>
      <c r="BK112" s="205">
        <f>ROUND(I112*H112,2)</f>
        <v>0</v>
      </c>
      <c r="BL112" s="18" t="s">
        <v>212</v>
      </c>
      <c r="BM112" s="204" t="s">
        <v>8325</v>
      </c>
    </row>
    <row r="113" spans="1:65" s="13" customFormat="1" ht="11.25">
      <c r="B113" s="206"/>
      <c r="C113" s="207"/>
      <c r="D113" s="208" t="s">
        <v>246</v>
      </c>
      <c r="E113" s="209" t="s">
        <v>19</v>
      </c>
      <c r="F113" s="210" t="s">
        <v>8326</v>
      </c>
      <c r="G113" s="207"/>
      <c r="H113" s="211">
        <v>9.17</v>
      </c>
      <c r="I113" s="212"/>
      <c r="J113" s="207"/>
      <c r="K113" s="207"/>
      <c r="L113" s="213"/>
      <c r="M113" s="214"/>
      <c r="N113" s="215"/>
      <c r="O113" s="215"/>
      <c r="P113" s="215"/>
      <c r="Q113" s="215"/>
      <c r="R113" s="215"/>
      <c r="S113" s="215"/>
      <c r="T113" s="216"/>
      <c r="AT113" s="217" t="s">
        <v>246</v>
      </c>
      <c r="AU113" s="217" t="s">
        <v>82</v>
      </c>
      <c r="AV113" s="13" t="s">
        <v>82</v>
      </c>
      <c r="AW113" s="13" t="s">
        <v>33</v>
      </c>
      <c r="AX113" s="13" t="s">
        <v>80</v>
      </c>
      <c r="AY113" s="217" t="s">
        <v>206</v>
      </c>
    </row>
    <row r="114" spans="1:65" s="2" customFormat="1" ht="21.75" customHeight="1">
      <c r="A114" s="35"/>
      <c r="B114" s="36"/>
      <c r="C114" s="193" t="s">
        <v>257</v>
      </c>
      <c r="D114" s="193" t="s">
        <v>208</v>
      </c>
      <c r="E114" s="194" t="s">
        <v>2795</v>
      </c>
      <c r="F114" s="195" t="s">
        <v>2796</v>
      </c>
      <c r="G114" s="196" t="s">
        <v>211</v>
      </c>
      <c r="H114" s="197">
        <v>64</v>
      </c>
      <c r="I114" s="198"/>
      <c r="J114" s="199">
        <f>ROUND(I114*H114,2)</f>
        <v>0</v>
      </c>
      <c r="K114" s="195" t="s">
        <v>277</v>
      </c>
      <c r="L114" s="40"/>
      <c r="M114" s="200" t="s">
        <v>19</v>
      </c>
      <c r="N114" s="201" t="s">
        <v>43</v>
      </c>
      <c r="O114" s="65"/>
      <c r="P114" s="202">
        <f>O114*H114</f>
        <v>0</v>
      </c>
      <c r="Q114" s="202">
        <v>4.0000000000000003E-5</v>
      </c>
      <c r="R114" s="202">
        <f>Q114*H114</f>
        <v>2.5600000000000002E-3</v>
      </c>
      <c r="S114" s="202">
        <v>0</v>
      </c>
      <c r="T114" s="203">
        <f>S114*H114</f>
        <v>0</v>
      </c>
      <c r="U114" s="35"/>
      <c r="V114" s="35"/>
      <c r="W114" s="35"/>
      <c r="X114" s="35"/>
      <c r="Y114" s="35"/>
      <c r="Z114" s="35"/>
      <c r="AA114" s="35"/>
      <c r="AB114" s="35"/>
      <c r="AC114" s="35"/>
      <c r="AD114" s="35"/>
      <c r="AE114" s="35"/>
      <c r="AR114" s="204" t="s">
        <v>212</v>
      </c>
      <c r="AT114" s="204" t="s">
        <v>208</v>
      </c>
      <c r="AU114" s="204" t="s">
        <v>82</v>
      </c>
      <c r="AY114" s="18" t="s">
        <v>206</v>
      </c>
      <c r="BE114" s="205">
        <f>IF(N114="základní",J114,0)</f>
        <v>0</v>
      </c>
      <c r="BF114" s="205">
        <f>IF(N114="snížená",J114,0)</f>
        <v>0</v>
      </c>
      <c r="BG114" s="205">
        <f>IF(N114="zákl. přenesená",J114,0)</f>
        <v>0</v>
      </c>
      <c r="BH114" s="205">
        <f>IF(N114="sníž. přenesená",J114,0)</f>
        <v>0</v>
      </c>
      <c r="BI114" s="205">
        <f>IF(N114="nulová",J114,0)</f>
        <v>0</v>
      </c>
      <c r="BJ114" s="18" t="s">
        <v>80</v>
      </c>
      <c r="BK114" s="205">
        <f>ROUND(I114*H114,2)</f>
        <v>0</v>
      </c>
      <c r="BL114" s="18" t="s">
        <v>212</v>
      </c>
      <c r="BM114" s="204" t="s">
        <v>8327</v>
      </c>
    </row>
    <row r="115" spans="1:65" s="2" customFormat="1" ht="87.75">
      <c r="A115" s="35"/>
      <c r="B115" s="36"/>
      <c r="C115" s="37"/>
      <c r="D115" s="208" t="s">
        <v>279</v>
      </c>
      <c r="E115" s="37"/>
      <c r="F115" s="221" t="s">
        <v>2792</v>
      </c>
      <c r="G115" s="37"/>
      <c r="H115" s="37"/>
      <c r="I115" s="116"/>
      <c r="J115" s="37"/>
      <c r="K115" s="37"/>
      <c r="L115" s="40"/>
      <c r="M115" s="222"/>
      <c r="N115" s="223"/>
      <c r="O115" s="65"/>
      <c r="P115" s="65"/>
      <c r="Q115" s="65"/>
      <c r="R115" s="65"/>
      <c r="S115" s="65"/>
      <c r="T115" s="66"/>
      <c r="U115" s="35"/>
      <c r="V115" s="35"/>
      <c r="W115" s="35"/>
      <c r="X115" s="35"/>
      <c r="Y115" s="35"/>
      <c r="Z115" s="35"/>
      <c r="AA115" s="35"/>
      <c r="AB115" s="35"/>
      <c r="AC115" s="35"/>
      <c r="AD115" s="35"/>
      <c r="AE115" s="35"/>
      <c r="AT115" s="18" t="s">
        <v>279</v>
      </c>
      <c r="AU115" s="18" t="s">
        <v>82</v>
      </c>
    </row>
    <row r="116" spans="1:65" s="13" customFormat="1" ht="11.25">
      <c r="B116" s="206"/>
      <c r="C116" s="207"/>
      <c r="D116" s="208" t="s">
        <v>246</v>
      </c>
      <c r="E116" s="209" t="s">
        <v>19</v>
      </c>
      <c r="F116" s="210" t="s">
        <v>791</v>
      </c>
      <c r="G116" s="207"/>
      <c r="H116" s="211">
        <v>64</v>
      </c>
      <c r="I116" s="212"/>
      <c r="J116" s="207"/>
      <c r="K116" s="207"/>
      <c r="L116" s="213"/>
      <c r="M116" s="214"/>
      <c r="N116" s="215"/>
      <c r="O116" s="215"/>
      <c r="P116" s="215"/>
      <c r="Q116" s="215"/>
      <c r="R116" s="215"/>
      <c r="S116" s="215"/>
      <c r="T116" s="216"/>
      <c r="AT116" s="217" t="s">
        <v>246</v>
      </c>
      <c r="AU116" s="217" t="s">
        <v>82</v>
      </c>
      <c r="AV116" s="13" t="s">
        <v>82</v>
      </c>
      <c r="AW116" s="13" t="s">
        <v>33</v>
      </c>
      <c r="AX116" s="13" t="s">
        <v>80</v>
      </c>
      <c r="AY116" s="217" t="s">
        <v>206</v>
      </c>
    </row>
    <row r="117" spans="1:65" s="2" customFormat="1" ht="16.5" customHeight="1">
      <c r="A117" s="35"/>
      <c r="B117" s="36"/>
      <c r="C117" s="193" t="s">
        <v>262</v>
      </c>
      <c r="D117" s="193" t="s">
        <v>208</v>
      </c>
      <c r="E117" s="194" t="s">
        <v>2814</v>
      </c>
      <c r="F117" s="195" t="s">
        <v>2815</v>
      </c>
      <c r="G117" s="196" t="s">
        <v>211</v>
      </c>
      <c r="H117" s="197">
        <v>64</v>
      </c>
      <c r="I117" s="198"/>
      <c r="J117" s="199">
        <f>ROUND(I117*H117,2)</f>
        <v>0</v>
      </c>
      <c r="K117" s="195" t="s">
        <v>277</v>
      </c>
      <c r="L117" s="40"/>
      <c r="M117" s="200" t="s">
        <v>19</v>
      </c>
      <c r="N117" s="201" t="s">
        <v>43</v>
      </c>
      <c r="O117" s="65"/>
      <c r="P117" s="202">
        <f>O117*H117</f>
        <v>0</v>
      </c>
      <c r="Q117" s="202">
        <v>1.8000000000000001E-4</v>
      </c>
      <c r="R117" s="202">
        <f>Q117*H117</f>
        <v>1.1520000000000001E-2</v>
      </c>
      <c r="S117" s="202">
        <v>0</v>
      </c>
      <c r="T117" s="203">
        <f>S117*H117</f>
        <v>0</v>
      </c>
      <c r="U117" s="35"/>
      <c r="V117" s="35"/>
      <c r="W117" s="35"/>
      <c r="X117" s="35"/>
      <c r="Y117" s="35"/>
      <c r="Z117" s="35"/>
      <c r="AA117" s="35"/>
      <c r="AB117" s="35"/>
      <c r="AC117" s="35"/>
      <c r="AD117" s="35"/>
      <c r="AE117" s="35"/>
      <c r="AR117" s="204" t="s">
        <v>212</v>
      </c>
      <c r="AT117" s="204" t="s">
        <v>208</v>
      </c>
      <c r="AU117" s="204" t="s">
        <v>82</v>
      </c>
      <c r="AY117" s="18" t="s">
        <v>206</v>
      </c>
      <c r="BE117" s="205">
        <f>IF(N117="základní",J117,0)</f>
        <v>0</v>
      </c>
      <c r="BF117" s="205">
        <f>IF(N117="snížená",J117,0)</f>
        <v>0</v>
      </c>
      <c r="BG117" s="205">
        <f>IF(N117="zákl. přenesená",J117,0)</f>
        <v>0</v>
      </c>
      <c r="BH117" s="205">
        <f>IF(N117="sníž. přenesená",J117,0)</f>
        <v>0</v>
      </c>
      <c r="BI117" s="205">
        <f>IF(N117="nulová",J117,0)</f>
        <v>0</v>
      </c>
      <c r="BJ117" s="18" t="s">
        <v>80</v>
      </c>
      <c r="BK117" s="205">
        <f>ROUND(I117*H117,2)</f>
        <v>0</v>
      </c>
      <c r="BL117" s="18" t="s">
        <v>212</v>
      </c>
      <c r="BM117" s="204" t="s">
        <v>8328</v>
      </c>
    </row>
    <row r="118" spans="1:65" s="2" customFormat="1" ht="87.75">
      <c r="A118" s="35"/>
      <c r="B118" s="36"/>
      <c r="C118" s="37"/>
      <c r="D118" s="208" t="s">
        <v>279</v>
      </c>
      <c r="E118" s="37"/>
      <c r="F118" s="221" t="s">
        <v>2792</v>
      </c>
      <c r="G118" s="37"/>
      <c r="H118" s="37"/>
      <c r="I118" s="116"/>
      <c r="J118" s="37"/>
      <c r="K118" s="37"/>
      <c r="L118" s="40"/>
      <c r="M118" s="222"/>
      <c r="N118" s="223"/>
      <c r="O118" s="65"/>
      <c r="P118" s="65"/>
      <c r="Q118" s="65"/>
      <c r="R118" s="65"/>
      <c r="S118" s="65"/>
      <c r="T118" s="66"/>
      <c r="U118" s="35"/>
      <c r="V118" s="35"/>
      <c r="W118" s="35"/>
      <c r="X118" s="35"/>
      <c r="Y118" s="35"/>
      <c r="Z118" s="35"/>
      <c r="AA118" s="35"/>
      <c r="AB118" s="35"/>
      <c r="AC118" s="35"/>
      <c r="AD118" s="35"/>
      <c r="AE118" s="35"/>
      <c r="AT118" s="18" t="s">
        <v>279</v>
      </c>
      <c r="AU118" s="18" t="s">
        <v>82</v>
      </c>
    </row>
    <row r="119" spans="1:65" s="13" customFormat="1" ht="11.25">
      <c r="B119" s="206"/>
      <c r="C119" s="207"/>
      <c r="D119" s="208" t="s">
        <v>246</v>
      </c>
      <c r="E119" s="209" t="s">
        <v>19</v>
      </c>
      <c r="F119" s="210" t="s">
        <v>791</v>
      </c>
      <c r="G119" s="207"/>
      <c r="H119" s="211">
        <v>64</v>
      </c>
      <c r="I119" s="212"/>
      <c r="J119" s="207"/>
      <c r="K119" s="207"/>
      <c r="L119" s="213"/>
      <c r="M119" s="214"/>
      <c r="N119" s="215"/>
      <c r="O119" s="215"/>
      <c r="P119" s="215"/>
      <c r="Q119" s="215"/>
      <c r="R119" s="215"/>
      <c r="S119" s="215"/>
      <c r="T119" s="216"/>
      <c r="AT119" s="217" t="s">
        <v>246</v>
      </c>
      <c r="AU119" s="217" t="s">
        <v>82</v>
      </c>
      <c r="AV119" s="13" t="s">
        <v>82</v>
      </c>
      <c r="AW119" s="13" t="s">
        <v>33</v>
      </c>
      <c r="AX119" s="13" t="s">
        <v>80</v>
      </c>
      <c r="AY119" s="217" t="s">
        <v>206</v>
      </c>
    </row>
    <row r="120" spans="1:65" s="12" customFormat="1" ht="22.9" customHeight="1">
      <c r="B120" s="177"/>
      <c r="C120" s="178"/>
      <c r="D120" s="179" t="s">
        <v>71</v>
      </c>
      <c r="E120" s="191" t="s">
        <v>454</v>
      </c>
      <c r="F120" s="191" t="s">
        <v>455</v>
      </c>
      <c r="G120" s="178"/>
      <c r="H120" s="178"/>
      <c r="I120" s="181"/>
      <c r="J120" s="192">
        <f>BK120</f>
        <v>0</v>
      </c>
      <c r="K120" s="178"/>
      <c r="L120" s="183"/>
      <c r="M120" s="184"/>
      <c r="N120" s="185"/>
      <c r="O120" s="185"/>
      <c r="P120" s="186">
        <f>P121</f>
        <v>0</v>
      </c>
      <c r="Q120" s="185"/>
      <c r="R120" s="186">
        <f>R121</f>
        <v>0</v>
      </c>
      <c r="S120" s="185"/>
      <c r="T120" s="187">
        <f>T121</f>
        <v>0</v>
      </c>
      <c r="AR120" s="188" t="s">
        <v>80</v>
      </c>
      <c r="AT120" s="189" t="s">
        <v>71</v>
      </c>
      <c r="AU120" s="189" t="s">
        <v>80</v>
      </c>
      <c r="AY120" s="188" t="s">
        <v>206</v>
      </c>
      <c r="BK120" s="190">
        <f>BK121</f>
        <v>0</v>
      </c>
    </row>
    <row r="121" spans="1:65" s="2" customFormat="1" ht="21.75" customHeight="1">
      <c r="A121" s="35"/>
      <c r="B121" s="36"/>
      <c r="C121" s="193" t="s">
        <v>266</v>
      </c>
      <c r="D121" s="193" t="s">
        <v>208</v>
      </c>
      <c r="E121" s="194" t="s">
        <v>8329</v>
      </c>
      <c r="F121" s="195" t="s">
        <v>8330</v>
      </c>
      <c r="G121" s="196" t="s">
        <v>289</v>
      </c>
      <c r="H121" s="197">
        <v>28.416</v>
      </c>
      <c r="I121" s="198"/>
      <c r="J121" s="199">
        <f>ROUND(I121*H121,2)</f>
        <v>0</v>
      </c>
      <c r="K121" s="195" t="s">
        <v>277</v>
      </c>
      <c r="L121" s="40"/>
      <c r="M121" s="200" t="s">
        <v>19</v>
      </c>
      <c r="N121" s="201" t="s">
        <v>43</v>
      </c>
      <c r="O121" s="65"/>
      <c r="P121" s="202">
        <f>O121*H121</f>
        <v>0</v>
      </c>
      <c r="Q121" s="202">
        <v>0</v>
      </c>
      <c r="R121" s="202">
        <f>Q121*H121</f>
        <v>0</v>
      </c>
      <c r="S121" s="202">
        <v>0</v>
      </c>
      <c r="T121" s="203">
        <f>S121*H121</f>
        <v>0</v>
      </c>
      <c r="U121" s="35"/>
      <c r="V121" s="35"/>
      <c r="W121" s="35"/>
      <c r="X121" s="35"/>
      <c r="Y121" s="35"/>
      <c r="Z121" s="35"/>
      <c r="AA121" s="35"/>
      <c r="AB121" s="35"/>
      <c r="AC121" s="35"/>
      <c r="AD121" s="35"/>
      <c r="AE121" s="35"/>
      <c r="AR121" s="204" t="s">
        <v>212</v>
      </c>
      <c r="AT121" s="204" t="s">
        <v>208</v>
      </c>
      <c r="AU121" s="204" t="s">
        <v>82</v>
      </c>
      <c r="AY121" s="18" t="s">
        <v>206</v>
      </c>
      <c r="BE121" s="205">
        <f>IF(N121="základní",J121,0)</f>
        <v>0</v>
      </c>
      <c r="BF121" s="205">
        <f>IF(N121="snížená",J121,0)</f>
        <v>0</v>
      </c>
      <c r="BG121" s="205">
        <f>IF(N121="zákl. přenesená",J121,0)</f>
        <v>0</v>
      </c>
      <c r="BH121" s="205">
        <f>IF(N121="sníž. přenesená",J121,0)</f>
        <v>0</v>
      </c>
      <c r="BI121" s="205">
        <f>IF(N121="nulová",J121,0)</f>
        <v>0</v>
      </c>
      <c r="BJ121" s="18" t="s">
        <v>80</v>
      </c>
      <c r="BK121" s="205">
        <f>ROUND(I121*H121,2)</f>
        <v>0</v>
      </c>
      <c r="BL121" s="18" t="s">
        <v>212</v>
      </c>
      <c r="BM121" s="204" t="s">
        <v>8331</v>
      </c>
    </row>
    <row r="122" spans="1:65" s="12" customFormat="1" ht="25.9" customHeight="1">
      <c r="B122" s="177"/>
      <c r="C122" s="178"/>
      <c r="D122" s="179" t="s">
        <v>71</v>
      </c>
      <c r="E122" s="180" t="s">
        <v>1142</v>
      </c>
      <c r="F122" s="180" t="s">
        <v>1143</v>
      </c>
      <c r="G122" s="178"/>
      <c r="H122" s="178"/>
      <c r="I122" s="181"/>
      <c r="J122" s="182">
        <f>BK122</f>
        <v>0</v>
      </c>
      <c r="K122" s="178"/>
      <c r="L122" s="183"/>
      <c r="M122" s="184"/>
      <c r="N122" s="185"/>
      <c r="O122" s="185"/>
      <c r="P122" s="186">
        <f>P123</f>
        <v>0</v>
      </c>
      <c r="Q122" s="185"/>
      <c r="R122" s="186">
        <f>R123</f>
        <v>0.34553329999999999</v>
      </c>
      <c r="S122" s="185"/>
      <c r="T122" s="187">
        <f>T123</f>
        <v>0</v>
      </c>
      <c r="AR122" s="188" t="s">
        <v>82</v>
      </c>
      <c r="AT122" s="189" t="s">
        <v>71</v>
      </c>
      <c r="AU122" s="189" t="s">
        <v>72</v>
      </c>
      <c r="AY122" s="188" t="s">
        <v>206</v>
      </c>
      <c r="BK122" s="190">
        <f>BK123</f>
        <v>0</v>
      </c>
    </row>
    <row r="123" spans="1:65" s="12" customFormat="1" ht="22.9" customHeight="1">
      <c r="B123" s="177"/>
      <c r="C123" s="178"/>
      <c r="D123" s="179" t="s">
        <v>71</v>
      </c>
      <c r="E123" s="191" t="s">
        <v>1144</v>
      </c>
      <c r="F123" s="191" t="s">
        <v>1145</v>
      </c>
      <c r="G123" s="178"/>
      <c r="H123" s="178"/>
      <c r="I123" s="181"/>
      <c r="J123" s="192">
        <f>BK123</f>
        <v>0</v>
      </c>
      <c r="K123" s="178"/>
      <c r="L123" s="183"/>
      <c r="M123" s="184"/>
      <c r="N123" s="185"/>
      <c r="O123" s="185"/>
      <c r="P123" s="186">
        <f>SUM(P124:P130)</f>
        <v>0</v>
      </c>
      <c r="Q123" s="185"/>
      <c r="R123" s="186">
        <f>SUM(R124:R130)</f>
        <v>0.34553329999999999</v>
      </c>
      <c r="S123" s="185"/>
      <c r="T123" s="187">
        <f>SUM(T124:T130)</f>
        <v>0</v>
      </c>
      <c r="AR123" s="188" t="s">
        <v>82</v>
      </c>
      <c r="AT123" s="189" t="s">
        <v>71</v>
      </c>
      <c r="AU123" s="189" t="s">
        <v>80</v>
      </c>
      <c r="AY123" s="188" t="s">
        <v>206</v>
      </c>
      <c r="BK123" s="190">
        <f>SUM(BK124:BK130)</f>
        <v>0</v>
      </c>
    </row>
    <row r="124" spans="1:65" s="2" customFormat="1" ht="16.5" customHeight="1">
      <c r="A124" s="35"/>
      <c r="B124" s="36"/>
      <c r="C124" s="193" t="s">
        <v>8</v>
      </c>
      <c r="D124" s="193" t="s">
        <v>208</v>
      </c>
      <c r="E124" s="194" t="s">
        <v>1146</v>
      </c>
      <c r="F124" s="195" t="s">
        <v>1147</v>
      </c>
      <c r="G124" s="196" t="s">
        <v>307</v>
      </c>
      <c r="H124" s="197">
        <v>325.55500000000001</v>
      </c>
      <c r="I124" s="198"/>
      <c r="J124" s="199">
        <f>ROUND(I124*H124,2)</f>
        <v>0</v>
      </c>
      <c r="K124" s="195" t="s">
        <v>277</v>
      </c>
      <c r="L124" s="40"/>
      <c r="M124" s="200" t="s">
        <v>19</v>
      </c>
      <c r="N124" s="201" t="s">
        <v>43</v>
      </c>
      <c r="O124" s="65"/>
      <c r="P124" s="202">
        <f>O124*H124</f>
        <v>0</v>
      </c>
      <c r="Q124" s="202">
        <v>6.0000000000000002E-5</v>
      </c>
      <c r="R124" s="202">
        <f>Q124*H124</f>
        <v>1.95333E-2</v>
      </c>
      <c r="S124" s="202">
        <v>0</v>
      </c>
      <c r="T124" s="203">
        <f>S124*H124</f>
        <v>0</v>
      </c>
      <c r="U124" s="35"/>
      <c r="V124" s="35"/>
      <c r="W124" s="35"/>
      <c r="X124" s="35"/>
      <c r="Y124" s="35"/>
      <c r="Z124" s="35"/>
      <c r="AA124" s="35"/>
      <c r="AB124" s="35"/>
      <c r="AC124" s="35"/>
      <c r="AD124" s="35"/>
      <c r="AE124" s="35"/>
      <c r="AR124" s="204" t="s">
        <v>343</v>
      </c>
      <c r="AT124" s="204" t="s">
        <v>208</v>
      </c>
      <c r="AU124" s="204" t="s">
        <v>82</v>
      </c>
      <c r="AY124" s="18" t="s">
        <v>206</v>
      </c>
      <c r="BE124" s="205">
        <f>IF(N124="základní",J124,0)</f>
        <v>0</v>
      </c>
      <c r="BF124" s="205">
        <f>IF(N124="snížená",J124,0)</f>
        <v>0</v>
      </c>
      <c r="BG124" s="205">
        <f>IF(N124="zákl. přenesená",J124,0)</f>
        <v>0</v>
      </c>
      <c r="BH124" s="205">
        <f>IF(N124="sníž. přenesená",J124,0)</f>
        <v>0</v>
      </c>
      <c r="BI124" s="205">
        <f>IF(N124="nulová",J124,0)</f>
        <v>0</v>
      </c>
      <c r="BJ124" s="18" t="s">
        <v>80</v>
      </c>
      <c r="BK124" s="205">
        <f>ROUND(I124*H124,2)</f>
        <v>0</v>
      </c>
      <c r="BL124" s="18" t="s">
        <v>343</v>
      </c>
      <c r="BM124" s="204" t="s">
        <v>8332</v>
      </c>
    </row>
    <row r="125" spans="1:65" s="2" customFormat="1" ht="29.25">
      <c r="A125" s="35"/>
      <c r="B125" s="36"/>
      <c r="C125" s="37"/>
      <c r="D125" s="208" t="s">
        <v>279</v>
      </c>
      <c r="E125" s="37"/>
      <c r="F125" s="221" t="s">
        <v>1149</v>
      </c>
      <c r="G125" s="37"/>
      <c r="H125" s="37"/>
      <c r="I125" s="116"/>
      <c r="J125" s="37"/>
      <c r="K125" s="37"/>
      <c r="L125" s="40"/>
      <c r="M125" s="222"/>
      <c r="N125" s="223"/>
      <c r="O125" s="65"/>
      <c r="P125" s="65"/>
      <c r="Q125" s="65"/>
      <c r="R125" s="65"/>
      <c r="S125" s="65"/>
      <c r="T125" s="66"/>
      <c r="U125" s="35"/>
      <c r="V125" s="35"/>
      <c r="W125" s="35"/>
      <c r="X125" s="35"/>
      <c r="Y125" s="35"/>
      <c r="Z125" s="35"/>
      <c r="AA125" s="35"/>
      <c r="AB125" s="35"/>
      <c r="AC125" s="35"/>
      <c r="AD125" s="35"/>
      <c r="AE125" s="35"/>
      <c r="AT125" s="18" t="s">
        <v>279</v>
      </c>
      <c r="AU125" s="18" t="s">
        <v>82</v>
      </c>
    </row>
    <row r="126" spans="1:65" s="13" customFormat="1" ht="11.25">
      <c r="B126" s="206"/>
      <c r="C126" s="207"/>
      <c r="D126" s="208" t="s">
        <v>246</v>
      </c>
      <c r="E126" s="209" t="s">
        <v>19</v>
      </c>
      <c r="F126" s="210" t="s">
        <v>8333</v>
      </c>
      <c r="G126" s="207"/>
      <c r="H126" s="211">
        <v>325.55500000000001</v>
      </c>
      <c r="I126" s="212"/>
      <c r="J126" s="207"/>
      <c r="K126" s="207"/>
      <c r="L126" s="213"/>
      <c r="M126" s="214"/>
      <c r="N126" s="215"/>
      <c r="O126" s="215"/>
      <c r="P126" s="215"/>
      <c r="Q126" s="215"/>
      <c r="R126" s="215"/>
      <c r="S126" s="215"/>
      <c r="T126" s="216"/>
      <c r="AT126" s="217" t="s">
        <v>246</v>
      </c>
      <c r="AU126" s="217" t="s">
        <v>82</v>
      </c>
      <c r="AV126" s="13" t="s">
        <v>82</v>
      </c>
      <c r="AW126" s="13" t="s">
        <v>33</v>
      </c>
      <c r="AX126" s="13" t="s">
        <v>80</v>
      </c>
      <c r="AY126" s="217" t="s">
        <v>206</v>
      </c>
    </row>
    <row r="127" spans="1:65" s="2" customFormat="1" ht="16.5" customHeight="1">
      <c r="A127" s="35"/>
      <c r="B127" s="36"/>
      <c r="C127" s="224" t="s">
        <v>343</v>
      </c>
      <c r="D127" s="224" t="s">
        <v>286</v>
      </c>
      <c r="E127" s="225" t="s">
        <v>4557</v>
      </c>
      <c r="F127" s="226" t="s">
        <v>4558</v>
      </c>
      <c r="G127" s="227" t="s">
        <v>289</v>
      </c>
      <c r="H127" s="228">
        <v>0.32600000000000001</v>
      </c>
      <c r="I127" s="229"/>
      <c r="J127" s="230">
        <f>ROUND(I127*H127,2)</f>
        <v>0</v>
      </c>
      <c r="K127" s="226" t="s">
        <v>277</v>
      </c>
      <c r="L127" s="231"/>
      <c r="M127" s="232" t="s">
        <v>19</v>
      </c>
      <c r="N127" s="233" t="s">
        <v>43</v>
      </c>
      <c r="O127" s="65"/>
      <c r="P127" s="202">
        <f>O127*H127</f>
        <v>0</v>
      </c>
      <c r="Q127" s="202">
        <v>1</v>
      </c>
      <c r="R127" s="202">
        <f>Q127*H127</f>
        <v>0.32600000000000001</v>
      </c>
      <c r="S127" s="202">
        <v>0</v>
      </c>
      <c r="T127" s="203">
        <f>S127*H127</f>
        <v>0</v>
      </c>
      <c r="U127" s="35"/>
      <c r="V127" s="35"/>
      <c r="W127" s="35"/>
      <c r="X127" s="35"/>
      <c r="Y127" s="35"/>
      <c r="Z127" s="35"/>
      <c r="AA127" s="35"/>
      <c r="AB127" s="35"/>
      <c r="AC127" s="35"/>
      <c r="AD127" s="35"/>
      <c r="AE127" s="35"/>
      <c r="AR127" s="204" t="s">
        <v>422</v>
      </c>
      <c r="AT127" s="204" t="s">
        <v>286</v>
      </c>
      <c r="AU127" s="204" t="s">
        <v>82</v>
      </c>
      <c r="AY127" s="18" t="s">
        <v>206</v>
      </c>
      <c r="BE127" s="205">
        <f>IF(N127="základní",J127,0)</f>
        <v>0</v>
      </c>
      <c r="BF127" s="205">
        <f>IF(N127="snížená",J127,0)</f>
        <v>0</v>
      </c>
      <c r="BG127" s="205">
        <f>IF(N127="zákl. přenesená",J127,0)</f>
        <v>0</v>
      </c>
      <c r="BH127" s="205">
        <f>IF(N127="sníž. přenesená",J127,0)</f>
        <v>0</v>
      </c>
      <c r="BI127" s="205">
        <f>IF(N127="nulová",J127,0)</f>
        <v>0</v>
      </c>
      <c r="BJ127" s="18" t="s">
        <v>80</v>
      </c>
      <c r="BK127" s="205">
        <f>ROUND(I127*H127,2)</f>
        <v>0</v>
      </c>
      <c r="BL127" s="18" t="s">
        <v>343</v>
      </c>
      <c r="BM127" s="204" t="s">
        <v>8334</v>
      </c>
    </row>
    <row r="128" spans="1:65" s="13" customFormat="1" ht="11.25">
      <c r="B128" s="206"/>
      <c r="C128" s="207"/>
      <c r="D128" s="208" t="s">
        <v>246</v>
      </c>
      <c r="E128" s="209" t="s">
        <v>19</v>
      </c>
      <c r="F128" s="210" t="s">
        <v>8335</v>
      </c>
      <c r="G128" s="207"/>
      <c r="H128" s="211">
        <v>0.32600000000000001</v>
      </c>
      <c r="I128" s="212"/>
      <c r="J128" s="207"/>
      <c r="K128" s="207"/>
      <c r="L128" s="213"/>
      <c r="M128" s="214"/>
      <c r="N128" s="215"/>
      <c r="O128" s="215"/>
      <c r="P128" s="215"/>
      <c r="Q128" s="215"/>
      <c r="R128" s="215"/>
      <c r="S128" s="215"/>
      <c r="T128" s="216"/>
      <c r="AT128" s="217" t="s">
        <v>246</v>
      </c>
      <c r="AU128" s="217" t="s">
        <v>82</v>
      </c>
      <c r="AV128" s="13" t="s">
        <v>82</v>
      </c>
      <c r="AW128" s="13" t="s">
        <v>33</v>
      </c>
      <c r="AX128" s="13" t="s">
        <v>80</v>
      </c>
      <c r="AY128" s="217" t="s">
        <v>206</v>
      </c>
    </row>
    <row r="129" spans="1:65" s="2" customFormat="1" ht="21.75" customHeight="1">
      <c r="A129" s="35"/>
      <c r="B129" s="36"/>
      <c r="C129" s="193" t="s">
        <v>348</v>
      </c>
      <c r="D129" s="193" t="s">
        <v>208</v>
      </c>
      <c r="E129" s="194" t="s">
        <v>1164</v>
      </c>
      <c r="F129" s="195" t="s">
        <v>1165</v>
      </c>
      <c r="G129" s="196" t="s">
        <v>289</v>
      </c>
      <c r="H129" s="197">
        <v>0.34599999999999997</v>
      </c>
      <c r="I129" s="198"/>
      <c r="J129" s="199">
        <f>ROUND(I129*H129,2)</f>
        <v>0</v>
      </c>
      <c r="K129" s="195" t="s">
        <v>277</v>
      </c>
      <c r="L129" s="40"/>
      <c r="M129" s="200" t="s">
        <v>19</v>
      </c>
      <c r="N129" s="201" t="s">
        <v>43</v>
      </c>
      <c r="O129" s="65"/>
      <c r="P129" s="202">
        <f>O129*H129</f>
        <v>0</v>
      </c>
      <c r="Q129" s="202">
        <v>0</v>
      </c>
      <c r="R129" s="202">
        <f>Q129*H129</f>
        <v>0</v>
      </c>
      <c r="S129" s="202">
        <v>0</v>
      </c>
      <c r="T129" s="203">
        <f>S129*H129</f>
        <v>0</v>
      </c>
      <c r="U129" s="35"/>
      <c r="V129" s="35"/>
      <c r="W129" s="35"/>
      <c r="X129" s="35"/>
      <c r="Y129" s="35"/>
      <c r="Z129" s="35"/>
      <c r="AA129" s="35"/>
      <c r="AB129" s="35"/>
      <c r="AC129" s="35"/>
      <c r="AD129" s="35"/>
      <c r="AE129" s="35"/>
      <c r="AR129" s="204" t="s">
        <v>343</v>
      </c>
      <c r="AT129" s="204" t="s">
        <v>208</v>
      </c>
      <c r="AU129" s="204" t="s">
        <v>82</v>
      </c>
      <c r="AY129" s="18" t="s">
        <v>206</v>
      </c>
      <c r="BE129" s="205">
        <f>IF(N129="základní",J129,0)</f>
        <v>0</v>
      </c>
      <c r="BF129" s="205">
        <f>IF(N129="snížená",J129,0)</f>
        <v>0</v>
      </c>
      <c r="BG129" s="205">
        <f>IF(N129="zákl. přenesená",J129,0)</f>
        <v>0</v>
      </c>
      <c r="BH129" s="205">
        <f>IF(N129="sníž. přenesená",J129,0)</f>
        <v>0</v>
      </c>
      <c r="BI129" s="205">
        <f>IF(N129="nulová",J129,0)</f>
        <v>0</v>
      </c>
      <c r="BJ129" s="18" t="s">
        <v>80</v>
      </c>
      <c r="BK129" s="205">
        <f>ROUND(I129*H129,2)</f>
        <v>0</v>
      </c>
      <c r="BL129" s="18" t="s">
        <v>343</v>
      </c>
      <c r="BM129" s="204" t="s">
        <v>8336</v>
      </c>
    </row>
    <row r="130" spans="1:65" s="2" customFormat="1" ht="78">
      <c r="A130" s="35"/>
      <c r="B130" s="36"/>
      <c r="C130" s="37"/>
      <c r="D130" s="208" t="s">
        <v>279</v>
      </c>
      <c r="E130" s="37"/>
      <c r="F130" s="221" t="s">
        <v>1167</v>
      </c>
      <c r="G130" s="37"/>
      <c r="H130" s="37"/>
      <c r="I130" s="116"/>
      <c r="J130" s="37"/>
      <c r="K130" s="37"/>
      <c r="L130" s="40"/>
      <c r="M130" s="245"/>
      <c r="N130" s="246"/>
      <c r="O130" s="247"/>
      <c r="P130" s="247"/>
      <c r="Q130" s="247"/>
      <c r="R130" s="247"/>
      <c r="S130" s="247"/>
      <c r="T130" s="248"/>
      <c r="U130" s="35"/>
      <c r="V130" s="35"/>
      <c r="W130" s="35"/>
      <c r="X130" s="35"/>
      <c r="Y130" s="35"/>
      <c r="Z130" s="35"/>
      <c r="AA130" s="35"/>
      <c r="AB130" s="35"/>
      <c r="AC130" s="35"/>
      <c r="AD130" s="35"/>
      <c r="AE130" s="35"/>
      <c r="AT130" s="18" t="s">
        <v>279</v>
      </c>
      <c r="AU130" s="18" t="s">
        <v>82</v>
      </c>
    </row>
    <row r="131" spans="1:65" s="2" customFormat="1" ht="6.95" customHeight="1">
      <c r="A131" s="35"/>
      <c r="B131" s="48"/>
      <c r="C131" s="49"/>
      <c r="D131" s="49"/>
      <c r="E131" s="49"/>
      <c r="F131" s="49"/>
      <c r="G131" s="49"/>
      <c r="H131" s="49"/>
      <c r="I131" s="143"/>
      <c r="J131" s="49"/>
      <c r="K131" s="49"/>
      <c r="L131" s="40"/>
      <c r="M131" s="35"/>
      <c r="O131" s="35"/>
      <c r="P131" s="35"/>
      <c r="Q131" s="35"/>
      <c r="R131" s="35"/>
      <c r="S131" s="35"/>
      <c r="T131" s="35"/>
      <c r="U131" s="35"/>
      <c r="V131" s="35"/>
      <c r="W131" s="35"/>
      <c r="X131" s="35"/>
      <c r="Y131" s="35"/>
      <c r="Z131" s="35"/>
      <c r="AA131" s="35"/>
      <c r="AB131" s="35"/>
      <c r="AC131" s="35"/>
      <c r="AD131" s="35"/>
      <c r="AE131" s="35"/>
    </row>
  </sheetData>
  <sheetProtection algorithmName="SHA-512" hashValue="8xOPzJebHGeJiqpTjrn92IdTLjYs/b9OwEi032ShfhY3xwBJr7mzaf0YpdV/X2p9y9aiJDmlb6z+78AnURSlXw==" saltValue="nuZI5xPq7MVrzOhBwJCpole1R/bqOlDpr+Cxhtlro6CoS8qdL7uXqW98RimrDpDC/cByUM+5B8dZkjF/o9D8ow==" spinCount="100000" sheet="1" objects="1" scenarios="1" formatColumns="0" formatRows="0" autoFilter="0"/>
  <autoFilter ref="C85:K130"/>
  <mergeCells count="9">
    <mergeCell ref="E50:H50"/>
    <mergeCell ref="E76:H76"/>
    <mergeCell ref="E78:H78"/>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20"/>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174</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8337</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ROUND(J82,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ROUND((SUM(BE82:BE119)),  2)</f>
        <v>0</v>
      </c>
      <c r="G33" s="35"/>
      <c r="H33" s="35"/>
      <c r="I33" s="132">
        <v>0.21</v>
      </c>
      <c r="J33" s="131">
        <f>ROUND(((SUM(BE82:BE119))*I33),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ROUND((SUM(BF82:BF119)),  2)</f>
        <v>0</v>
      </c>
      <c r="G34" s="35"/>
      <c r="H34" s="35"/>
      <c r="I34" s="132">
        <v>0.15</v>
      </c>
      <c r="J34" s="131">
        <f>ROUND(((SUM(BF82:BF119))*I34),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ROUND((SUM(BG82:BG119)),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ROUND((SUM(BH82:BH119)),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ROUND((SUM(BI82:BI119)),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703 - Oplocení</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J82</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188</v>
      </c>
      <c r="E60" s="155"/>
      <c r="F60" s="155"/>
      <c r="G60" s="155"/>
      <c r="H60" s="155"/>
      <c r="I60" s="156"/>
      <c r="J60" s="157">
        <f>J83</f>
        <v>0</v>
      </c>
      <c r="K60" s="153"/>
      <c r="L60" s="158"/>
    </row>
    <row r="61" spans="1:47" s="10" customFormat="1" ht="19.899999999999999" customHeight="1">
      <c r="B61" s="159"/>
      <c r="C61" s="98"/>
      <c r="D61" s="160" t="s">
        <v>462</v>
      </c>
      <c r="E61" s="161"/>
      <c r="F61" s="161"/>
      <c r="G61" s="161"/>
      <c r="H61" s="161"/>
      <c r="I61" s="162"/>
      <c r="J61" s="163">
        <f>J84</f>
        <v>0</v>
      </c>
      <c r="K61" s="98"/>
      <c r="L61" s="164"/>
    </row>
    <row r="62" spans="1:47" s="10" customFormat="1" ht="19.899999999999999" customHeight="1">
      <c r="B62" s="159"/>
      <c r="C62" s="98"/>
      <c r="D62" s="160" t="s">
        <v>274</v>
      </c>
      <c r="E62" s="161"/>
      <c r="F62" s="161"/>
      <c r="G62" s="161"/>
      <c r="H62" s="161"/>
      <c r="I62" s="162"/>
      <c r="J62" s="163">
        <f>J117</f>
        <v>0</v>
      </c>
      <c r="K62" s="98"/>
      <c r="L62" s="164"/>
    </row>
    <row r="63" spans="1:47" s="2" customFormat="1" ht="21.75" customHeight="1">
      <c r="A63" s="35"/>
      <c r="B63" s="36"/>
      <c r="C63" s="37"/>
      <c r="D63" s="37"/>
      <c r="E63" s="37"/>
      <c r="F63" s="37"/>
      <c r="G63" s="37"/>
      <c r="H63" s="37"/>
      <c r="I63" s="116"/>
      <c r="J63" s="37"/>
      <c r="K63" s="37"/>
      <c r="L63" s="117"/>
      <c r="S63" s="35"/>
      <c r="T63" s="35"/>
      <c r="U63" s="35"/>
      <c r="V63" s="35"/>
      <c r="W63" s="35"/>
      <c r="X63" s="35"/>
      <c r="Y63" s="35"/>
      <c r="Z63" s="35"/>
      <c r="AA63" s="35"/>
      <c r="AB63" s="35"/>
      <c r="AC63" s="35"/>
      <c r="AD63" s="35"/>
      <c r="AE63" s="35"/>
    </row>
    <row r="64" spans="1:47" s="2" customFormat="1" ht="6.95" customHeight="1">
      <c r="A64" s="35"/>
      <c r="B64" s="48"/>
      <c r="C64" s="49"/>
      <c r="D64" s="49"/>
      <c r="E64" s="49"/>
      <c r="F64" s="49"/>
      <c r="G64" s="49"/>
      <c r="H64" s="49"/>
      <c r="I64" s="143"/>
      <c r="J64" s="49"/>
      <c r="K64" s="49"/>
      <c r="L64" s="117"/>
      <c r="S64" s="35"/>
      <c r="T64" s="35"/>
      <c r="U64" s="35"/>
      <c r="V64" s="35"/>
      <c r="W64" s="35"/>
      <c r="X64" s="35"/>
      <c r="Y64" s="35"/>
      <c r="Z64" s="35"/>
      <c r="AA64" s="35"/>
      <c r="AB64" s="35"/>
      <c r="AC64" s="35"/>
      <c r="AD64" s="35"/>
      <c r="AE64" s="35"/>
    </row>
    <row r="68" spans="1:31" s="2" customFormat="1" ht="6.95" customHeight="1">
      <c r="A68" s="35"/>
      <c r="B68" s="50"/>
      <c r="C68" s="51"/>
      <c r="D68" s="51"/>
      <c r="E68" s="51"/>
      <c r="F68" s="51"/>
      <c r="G68" s="51"/>
      <c r="H68" s="51"/>
      <c r="I68" s="146"/>
      <c r="J68" s="51"/>
      <c r="K68" s="51"/>
      <c r="L68" s="117"/>
      <c r="S68" s="35"/>
      <c r="T68" s="35"/>
      <c r="U68" s="35"/>
      <c r="V68" s="35"/>
      <c r="W68" s="35"/>
      <c r="X68" s="35"/>
      <c r="Y68" s="35"/>
      <c r="Z68" s="35"/>
      <c r="AA68" s="35"/>
      <c r="AB68" s="35"/>
      <c r="AC68" s="35"/>
      <c r="AD68" s="35"/>
      <c r="AE68" s="35"/>
    </row>
    <row r="69" spans="1:31" s="2" customFormat="1" ht="24.95" customHeight="1">
      <c r="A69" s="35"/>
      <c r="B69" s="36"/>
      <c r="C69" s="24" t="s">
        <v>191</v>
      </c>
      <c r="D69" s="37"/>
      <c r="E69" s="37"/>
      <c r="F69" s="37"/>
      <c r="G69" s="37"/>
      <c r="H69" s="37"/>
      <c r="I69" s="116"/>
      <c r="J69" s="37"/>
      <c r="K69" s="37"/>
      <c r="L69" s="117"/>
      <c r="S69" s="35"/>
      <c r="T69" s="35"/>
      <c r="U69" s="35"/>
      <c r="V69" s="35"/>
      <c r="W69" s="35"/>
      <c r="X69" s="35"/>
      <c r="Y69" s="35"/>
      <c r="Z69" s="35"/>
      <c r="AA69" s="35"/>
      <c r="AB69" s="35"/>
      <c r="AC69" s="35"/>
      <c r="AD69" s="35"/>
      <c r="AE69" s="35"/>
    </row>
    <row r="70" spans="1:31" s="2" customFormat="1" ht="6.95" customHeight="1">
      <c r="A70" s="35"/>
      <c r="B70" s="36"/>
      <c r="C70" s="37"/>
      <c r="D70" s="37"/>
      <c r="E70" s="37"/>
      <c r="F70" s="37"/>
      <c r="G70" s="37"/>
      <c r="H70" s="37"/>
      <c r="I70" s="116"/>
      <c r="J70" s="37"/>
      <c r="K70" s="37"/>
      <c r="L70" s="117"/>
      <c r="S70" s="35"/>
      <c r="T70" s="35"/>
      <c r="U70" s="35"/>
      <c r="V70" s="35"/>
      <c r="W70" s="35"/>
      <c r="X70" s="35"/>
      <c r="Y70" s="35"/>
      <c r="Z70" s="35"/>
      <c r="AA70" s="35"/>
      <c r="AB70" s="35"/>
      <c r="AC70" s="35"/>
      <c r="AD70" s="35"/>
      <c r="AE70" s="35"/>
    </row>
    <row r="71" spans="1:31" s="2" customFormat="1" ht="12" customHeight="1">
      <c r="A71" s="35"/>
      <c r="B71" s="36"/>
      <c r="C71" s="30" t="s">
        <v>16</v>
      </c>
      <c r="D71" s="37"/>
      <c r="E71" s="37"/>
      <c r="F71" s="37"/>
      <c r="G71" s="37"/>
      <c r="H71" s="37"/>
      <c r="I71" s="116"/>
      <c r="J71" s="37"/>
      <c r="K71" s="37"/>
      <c r="L71" s="117"/>
      <c r="S71" s="35"/>
      <c r="T71" s="35"/>
      <c r="U71" s="35"/>
      <c r="V71" s="35"/>
      <c r="W71" s="35"/>
      <c r="X71" s="35"/>
      <c r="Y71" s="35"/>
      <c r="Z71" s="35"/>
      <c r="AA71" s="35"/>
      <c r="AB71" s="35"/>
      <c r="AC71" s="35"/>
      <c r="AD71" s="35"/>
      <c r="AE71" s="35"/>
    </row>
    <row r="72" spans="1:31" s="2" customFormat="1" ht="16.5" customHeight="1">
      <c r="A72" s="35"/>
      <c r="B72" s="36"/>
      <c r="C72" s="37"/>
      <c r="D72" s="37"/>
      <c r="E72" s="396" t="str">
        <f>E7</f>
        <v>Základní škola U Elektry</v>
      </c>
      <c r="F72" s="397"/>
      <c r="G72" s="397"/>
      <c r="H72" s="397"/>
      <c r="I72" s="116"/>
      <c r="J72" s="37"/>
      <c r="K72" s="37"/>
      <c r="L72" s="117"/>
      <c r="S72" s="35"/>
      <c r="T72" s="35"/>
      <c r="U72" s="35"/>
      <c r="V72" s="35"/>
      <c r="W72" s="35"/>
      <c r="X72" s="35"/>
      <c r="Y72" s="35"/>
      <c r="Z72" s="35"/>
      <c r="AA72" s="35"/>
      <c r="AB72" s="35"/>
      <c r="AC72" s="35"/>
      <c r="AD72" s="35"/>
      <c r="AE72" s="35"/>
    </row>
    <row r="73" spans="1:31" s="2" customFormat="1" ht="12" customHeight="1">
      <c r="A73" s="35"/>
      <c r="B73" s="36"/>
      <c r="C73" s="30" t="s">
        <v>182</v>
      </c>
      <c r="D73" s="37"/>
      <c r="E73" s="37"/>
      <c r="F73" s="37"/>
      <c r="G73" s="37"/>
      <c r="H73" s="37"/>
      <c r="I73" s="116"/>
      <c r="J73" s="37"/>
      <c r="K73" s="37"/>
      <c r="L73" s="117"/>
      <c r="S73" s="35"/>
      <c r="T73" s="35"/>
      <c r="U73" s="35"/>
      <c r="V73" s="35"/>
      <c r="W73" s="35"/>
      <c r="X73" s="35"/>
      <c r="Y73" s="35"/>
      <c r="Z73" s="35"/>
      <c r="AA73" s="35"/>
      <c r="AB73" s="35"/>
      <c r="AC73" s="35"/>
      <c r="AD73" s="35"/>
      <c r="AE73" s="35"/>
    </row>
    <row r="74" spans="1:31" s="2" customFormat="1" ht="16.5" customHeight="1">
      <c r="A74" s="35"/>
      <c r="B74" s="36"/>
      <c r="C74" s="37"/>
      <c r="D74" s="37"/>
      <c r="E74" s="369" t="str">
        <f>E9</f>
        <v>SO 703 - Oplocení</v>
      </c>
      <c r="F74" s="398"/>
      <c r="G74" s="398"/>
      <c r="H74" s="398"/>
      <c r="I74" s="116"/>
      <c r="J74" s="37"/>
      <c r="K74" s="37"/>
      <c r="L74" s="117"/>
      <c r="S74" s="35"/>
      <c r="T74" s="35"/>
      <c r="U74" s="35"/>
      <c r="V74" s="35"/>
      <c r="W74" s="35"/>
      <c r="X74" s="35"/>
      <c r="Y74" s="35"/>
      <c r="Z74" s="35"/>
      <c r="AA74" s="35"/>
      <c r="AB74" s="35"/>
      <c r="AC74" s="35"/>
      <c r="AD74" s="35"/>
      <c r="AE74" s="35"/>
    </row>
    <row r="75" spans="1:31" s="2" customFormat="1" ht="6.95" customHeight="1">
      <c r="A75" s="35"/>
      <c r="B75" s="36"/>
      <c r="C75" s="37"/>
      <c r="D75" s="37"/>
      <c r="E75" s="37"/>
      <c r="F75" s="37"/>
      <c r="G75" s="37"/>
      <c r="H75" s="37"/>
      <c r="I75" s="116"/>
      <c r="J75" s="37"/>
      <c r="K75" s="37"/>
      <c r="L75" s="117"/>
      <c r="S75" s="35"/>
      <c r="T75" s="35"/>
      <c r="U75" s="35"/>
      <c r="V75" s="35"/>
      <c r="W75" s="35"/>
      <c r="X75" s="35"/>
      <c r="Y75" s="35"/>
      <c r="Z75" s="35"/>
      <c r="AA75" s="35"/>
      <c r="AB75" s="35"/>
      <c r="AC75" s="35"/>
      <c r="AD75" s="35"/>
      <c r="AE75" s="35"/>
    </row>
    <row r="76" spans="1:31" s="2" customFormat="1" ht="12" customHeight="1">
      <c r="A76" s="35"/>
      <c r="B76" s="36"/>
      <c r="C76" s="30" t="s">
        <v>21</v>
      </c>
      <c r="D76" s="37"/>
      <c r="E76" s="37"/>
      <c r="F76" s="28" t="str">
        <f>F12</f>
        <v>Praha 9, k.ú. Vysočany</v>
      </c>
      <c r="G76" s="37"/>
      <c r="H76" s="37"/>
      <c r="I76" s="118" t="s">
        <v>23</v>
      </c>
      <c r="J76" s="60" t="str">
        <f>IF(J12="","",J12)</f>
        <v>10. 2. 2020</v>
      </c>
      <c r="K76" s="37"/>
      <c r="L76" s="117"/>
      <c r="S76" s="35"/>
      <c r="T76" s="35"/>
      <c r="U76" s="35"/>
      <c r="V76" s="35"/>
      <c r="W76" s="35"/>
      <c r="X76" s="35"/>
      <c r="Y76" s="35"/>
      <c r="Z76" s="35"/>
      <c r="AA76" s="35"/>
      <c r="AB76" s="35"/>
      <c r="AC76" s="35"/>
      <c r="AD76" s="35"/>
      <c r="AE76" s="35"/>
    </row>
    <row r="77" spans="1:31" s="2" customFormat="1" ht="6.95" customHeight="1">
      <c r="A77" s="35"/>
      <c r="B77" s="36"/>
      <c r="C77" s="37"/>
      <c r="D77" s="37"/>
      <c r="E77" s="37"/>
      <c r="F77" s="37"/>
      <c r="G77" s="37"/>
      <c r="H77" s="37"/>
      <c r="I77" s="116"/>
      <c r="J77" s="37"/>
      <c r="K77" s="37"/>
      <c r="L77" s="117"/>
      <c r="S77" s="35"/>
      <c r="T77" s="35"/>
      <c r="U77" s="35"/>
      <c r="V77" s="35"/>
      <c r="W77" s="35"/>
      <c r="X77" s="35"/>
      <c r="Y77" s="35"/>
      <c r="Z77" s="35"/>
      <c r="AA77" s="35"/>
      <c r="AB77" s="35"/>
      <c r="AC77" s="35"/>
      <c r="AD77" s="35"/>
      <c r="AE77" s="35"/>
    </row>
    <row r="78" spans="1:31" s="2" customFormat="1" ht="25.7" customHeight="1">
      <c r="A78" s="35"/>
      <c r="B78" s="36"/>
      <c r="C78" s="30" t="s">
        <v>25</v>
      </c>
      <c r="D78" s="37"/>
      <c r="E78" s="37"/>
      <c r="F78" s="28" t="str">
        <f>E15</f>
        <v>Městská část Praha 9</v>
      </c>
      <c r="G78" s="37"/>
      <c r="H78" s="37"/>
      <c r="I78" s="118" t="s">
        <v>31</v>
      </c>
      <c r="J78" s="33" t="str">
        <f>E21</f>
        <v>BOMART spol. s r.o.</v>
      </c>
      <c r="K78" s="37"/>
      <c r="L78" s="117"/>
      <c r="S78" s="35"/>
      <c r="T78" s="35"/>
      <c r="U78" s="35"/>
      <c r="V78" s="35"/>
      <c r="W78" s="35"/>
      <c r="X78" s="35"/>
      <c r="Y78" s="35"/>
      <c r="Z78" s="35"/>
      <c r="AA78" s="35"/>
      <c r="AB78" s="35"/>
      <c r="AC78" s="35"/>
      <c r="AD78" s="35"/>
      <c r="AE78" s="35"/>
    </row>
    <row r="79" spans="1:31" s="2" customFormat="1" ht="15.2" customHeight="1">
      <c r="A79" s="35"/>
      <c r="B79" s="36"/>
      <c r="C79" s="30" t="s">
        <v>29</v>
      </c>
      <c r="D79" s="37"/>
      <c r="E79" s="37"/>
      <c r="F79" s="28" t="str">
        <f>IF(E18="","",E18)</f>
        <v>Vyplň údaj</v>
      </c>
      <c r="G79" s="37"/>
      <c r="H79" s="37"/>
      <c r="I79" s="118" t="s">
        <v>34</v>
      </c>
      <c r="J79" s="33" t="str">
        <f>E24</f>
        <v xml:space="preserve"> </v>
      </c>
      <c r="K79" s="37"/>
      <c r="L79" s="117"/>
      <c r="S79" s="35"/>
      <c r="T79" s="35"/>
      <c r="U79" s="35"/>
      <c r="V79" s="35"/>
      <c r="W79" s="35"/>
      <c r="X79" s="35"/>
      <c r="Y79" s="35"/>
      <c r="Z79" s="35"/>
      <c r="AA79" s="35"/>
      <c r="AB79" s="35"/>
      <c r="AC79" s="35"/>
      <c r="AD79" s="35"/>
      <c r="AE79" s="35"/>
    </row>
    <row r="80" spans="1:31" s="2" customFormat="1" ht="10.35" customHeight="1">
      <c r="A80" s="35"/>
      <c r="B80" s="36"/>
      <c r="C80" s="37"/>
      <c r="D80" s="37"/>
      <c r="E80" s="37"/>
      <c r="F80" s="37"/>
      <c r="G80" s="37"/>
      <c r="H80" s="37"/>
      <c r="I80" s="116"/>
      <c r="J80" s="37"/>
      <c r="K80" s="37"/>
      <c r="L80" s="117"/>
      <c r="S80" s="35"/>
      <c r="T80" s="35"/>
      <c r="U80" s="35"/>
      <c r="V80" s="35"/>
      <c r="W80" s="35"/>
      <c r="X80" s="35"/>
      <c r="Y80" s="35"/>
      <c r="Z80" s="35"/>
      <c r="AA80" s="35"/>
      <c r="AB80" s="35"/>
      <c r="AC80" s="35"/>
      <c r="AD80" s="35"/>
      <c r="AE80" s="35"/>
    </row>
    <row r="81" spans="1:65" s="11" customFormat="1" ht="29.25" customHeight="1">
      <c r="A81" s="165"/>
      <c r="B81" s="166"/>
      <c r="C81" s="167" t="s">
        <v>192</v>
      </c>
      <c r="D81" s="168" t="s">
        <v>57</v>
      </c>
      <c r="E81" s="168" t="s">
        <v>53</v>
      </c>
      <c r="F81" s="168" t="s">
        <v>54</v>
      </c>
      <c r="G81" s="168" t="s">
        <v>193</v>
      </c>
      <c r="H81" s="168" t="s">
        <v>194</v>
      </c>
      <c r="I81" s="169" t="s">
        <v>195</v>
      </c>
      <c r="J81" s="168" t="s">
        <v>186</v>
      </c>
      <c r="K81" s="170" t="s">
        <v>196</v>
      </c>
      <c r="L81" s="171"/>
      <c r="M81" s="69" t="s">
        <v>19</v>
      </c>
      <c r="N81" s="70" t="s">
        <v>42</v>
      </c>
      <c r="O81" s="70" t="s">
        <v>197</v>
      </c>
      <c r="P81" s="70" t="s">
        <v>198</v>
      </c>
      <c r="Q81" s="70" t="s">
        <v>199</v>
      </c>
      <c r="R81" s="70" t="s">
        <v>200</v>
      </c>
      <c r="S81" s="70" t="s">
        <v>201</v>
      </c>
      <c r="T81" s="71" t="s">
        <v>202</v>
      </c>
      <c r="U81" s="165"/>
      <c r="V81" s="165"/>
      <c r="W81" s="165"/>
      <c r="X81" s="165"/>
      <c r="Y81" s="165"/>
      <c r="Z81" s="165"/>
      <c r="AA81" s="165"/>
      <c r="AB81" s="165"/>
      <c r="AC81" s="165"/>
      <c r="AD81" s="165"/>
      <c r="AE81" s="165"/>
    </row>
    <row r="82" spans="1:65" s="2" customFormat="1" ht="22.9" customHeight="1">
      <c r="A82" s="35"/>
      <c r="B82" s="36"/>
      <c r="C82" s="76" t="s">
        <v>203</v>
      </c>
      <c r="D82" s="37"/>
      <c r="E82" s="37"/>
      <c r="F82" s="37"/>
      <c r="G82" s="37"/>
      <c r="H82" s="37"/>
      <c r="I82" s="116"/>
      <c r="J82" s="172">
        <f>BK82</f>
        <v>0</v>
      </c>
      <c r="K82" s="37"/>
      <c r="L82" s="40"/>
      <c r="M82" s="72"/>
      <c r="N82" s="173"/>
      <c r="O82" s="73"/>
      <c r="P82" s="174">
        <f>P83</f>
        <v>0</v>
      </c>
      <c r="Q82" s="73"/>
      <c r="R82" s="174">
        <f>R83</f>
        <v>2.3629204000000001</v>
      </c>
      <c r="S82" s="73"/>
      <c r="T82" s="175">
        <f>T83</f>
        <v>0</v>
      </c>
      <c r="U82" s="35"/>
      <c r="V82" s="35"/>
      <c r="W82" s="35"/>
      <c r="X82" s="35"/>
      <c r="Y82" s="35"/>
      <c r="Z82" s="35"/>
      <c r="AA82" s="35"/>
      <c r="AB82" s="35"/>
      <c r="AC82" s="35"/>
      <c r="AD82" s="35"/>
      <c r="AE82" s="35"/>
      <c r="AT82" s="18" t="s">
        <v>71</v>
      </c>
      <c r="AU82" s="18" t="s">
        <v>187</v>
      </c>
      <c r="BK82" s="176">
        <f>BK83</f>
        <v>0</v>
      </c>
    </row>
    <row r="83" spans="1:65" s="12" customFormat="1" ht="25.9" customHeight="1">
      <c r="B83" s="177"/>
      <c r="C83" s="178"/>
      <c r="D83" s="179" t="s">
        <v>71</v>
      </c>
      <c r="E83" s="180" t="s">
        <v>204</v>
      </c>
      <c r="F83" s="180" t="s">
        <v>205</v>
      </c>
      <c r="G83" s="178"/>
      <c r="H83" s="178"/>
      <c r="I83" s="181"/>
      <c r="J83" s="182">
        <f>BK83</f>
        <v>0</v>
      </c>
      <c r="K83" s="178"/>
      <c r="L83" s="183"/>
      <c r="M83" s="184"/>
      <c r="N83" s="185"/>
      <c r="O83" s="185"/>
      <c r="P83" s="186">
        <f>P84+P117</f>
        <v>0</v>
      </c>
      <c r="Q83" s="185"/>
      <c r="R83" s="186">
        <f>R84+R117</f>
        <v>2.3629204000000001</v>
      </c>
      <c r="S83" s="185"/>
      <c r="T83" s="187">
        <f>T84+T117</f>
        <v>0</v>
      </c>
      <c r="AR83" s="188" t="s">
        <v>80</v>
      </c>
      <c r="AT83" s="189" t="s">
        <v>71</v>
      </c>
      <c r="AU83" s="189" t="s">
        <v>72</v>
      </c>
      <c r="AY83" s="188" t="s">
        <v>206</v>
      </c>
      <c r="BK83" s="190">
        <f>BK84+BK117</f>
        <v>0</v>
      </c>
    </row>
    <row r="84" spans="1:65" s="12" customFormat="1" ht="22.9" customHeight="1">
      <c r="B84" s="177"/>
      <c r="C84" s="178"/>
      <c r="D84" s="179" t="s">
        <v>71</v>
      </c>
      <c r="E84" s="191" t="s">
        <v>217</v>
      </c>
      <c r="F84" s="191" t="s">
        <v>474</v>
      </c>
      <c r="G84" s="178"/>
      <c r="H84" s="178"/>
      <c r="I84" s="181"/>
      <c r="J84" s="192">
        <f>BK84</f>
        <v>0</v>
      </c>
      <c r="K84" s="178"/>
      <c r="L84" s="183"/>
      <c r="M84" s="184"/>
      <c r="N84" s="185"/>
      <c r="O84" s="185"/>
      <c r="P84" s="186">
        <f>SUM(P85:P116)</f>
        <v>0</v>
      </c>
      <c r="Q84" s="185"/>
      <c r="R84" s="186">
        <f>SUM(R85:R116)</f>
        <v>2.3629204000000001</v>
      </c>
      <c r="S84" s="185"/>
      <c r="T84" s="187">
        <f>SUM(T85:T116)</f>
        <v>0</v>
      </c>
      <c r="AR84" s="188" t="s">
        <v>80</v>
      </c>
      <c r="AT84" s="189" t="s">
        <v>71</v>
      </c>
      <c r="AU84" s="189" t="s">
        <v>80</v>
      </c>
      <c r="AY84" s="188" t="s">
        <v>206</v>
      </c>
      <c r="BK84" s="190">
        <f>SUM(BK85:BK116)</f>
        <v>0</v>
      </c>
    </row>
    <row r="85" spans="1:65" s="2" customFormat="1" ht="21.75" customHeight="1">
      <c r="A85" s="35"/>
      <c r="B85" s="36"/>
      <c r="C85" s="193" t="s">
        <v>80</v>
      </c>
      <c r="D85" s="193" t="s">
        <v>208</v>
      </c>
      <c r="E85" s="194" t="s">
        <v>8338</v>
      </c>
      <c r="F85" s="195" t="s">
        <v>8339</v>
      </c>
      <c r="G85" s="196" t="s">
        <v>211</v>
      </c>
      <c r="H85" s="197">
        <v>89</v>
      </c>
      <c r="I85" s="198"/>
      <c r="J85" s="199">
        <f>ROUND(I85*H85,2)</f>
        <v>0</v>
      </c>
      <c r="K85" s="195" t="s">
        <v>277</v>
      </c>
      <c r="L85" s="40"/>
      <c r="M85" s="200" t="s">
        <v>19</v>
      </c>
      <c r="N85" s="201" t="s">
        <v>43</v>
      </c>
      <c r="O85" s="65"/>
      <c r="P85" s="202">
        <f>O85*H85</f>
        <v>0</v>
      </c>
      <c r="Q85" s="202">
        <v>4.6800000000000001E-3</v>
      </c>
      <c r="R85" s="202">
        <f>Q85*H85</f>
        <v>0.41652</v>
      </c>
      <c r="S85" s="202">
        <v>0</v>
      </c>
      <c r="T85" s="203">
        <f>S85*H85</f>
        <v>0</v>
      </c>
      <c r="U85" s="35"/>
      <c r="V85" s="35"/>
      <c r="W85" s="35"/>
      <c r="X85" s="35"/>
      <c r="Y85" s="35"/>
      <c r="Z85" s="35"/>
      <c r="AA85" s="35"/>
      <c r="AB85" s="35"/>
      <c r="AC85" s="35"/>
      <c r="AD85" s="35"/>
      <c r="AE85" s="35"/>
      <c r="AR85" s="204" t="s">
        <v>212</v>
      </c>
      <c r="AT85" s="204" t="s">
        <v>208</v>
      </c>
      <c r="AU85" s="204" t="s">
        <v>82</v>
      </c>
      <c r="AY85" s="18" t="s">
        <v>206</v>
      </c>
      <c r="BE85" s="205">
        <f>IF(N85="základní",J85,0)</f>
        <v>0</v>
      </c>
      <c r="BF85" s="205">
        <f>IF(N85="snížená",J85,0)</f>
        <v>0</v>
      </c>
      <c r="BG85" s="205">
        <f>IF(N85="zákl. přenesená",J85,0)</f>
        <v>0</v>
      </c>
      <c r="BH85" s="205">
        <f>IF(N85="sníž. přenesená",J85,0)</f>
        <v>0</v>
      </c>
      <c r="BI85" s="205">
        <f>IF(N85="nulová",J85,0)</f>
        <v>0</v>
      </c>
      <c r="BJ85" s="18" t="s">
        <v>80</v>
      </c>
      <c r="BK85" s="205">
        <f>ROUND(I85*H85,2)</f>
        <v>0</v>
      </c>
      <c r="BL85" s="18" t="s">
        <v>212</v>
      </c>
      <c r="BM85" s="204" t="s">
        <v>8340</v>
      </c>
    </row>
    <row r="86" spans="1:65" s="2" customFormat="1" ht="97.5">
      <c r="A86" s="35"/>
      <c r="B86" s="36"/>
      <c r="C86" s="37"/>
      <c r="D86" s="208" t="s">
        <v>279</v>
      </c>
      <c r="E86" s="37"/>
      <c r="F86" s="221" t="s">
        <v>2013</v>
      </c>
      <c r="G86" s="37"/>
      <c r="H86" s="37"/>
      <c r="I86" s="116"/>
      <c r="J86" s="37"/>
      <c r="K86" s="37"/>
      <c r="L86" s="40"/>
      <c r="M86" s="222"/>
      <c r="N86" s="223"/>
      <c r="O86" s="65"/>
      <c r="P86" s="65"/>
      <c r="Q86" s="65"/>
      <c r="R86" s="65"/>
      <c r="S86" s="65"/>
      <c r="T86" s="66"/>
      <c r="U86" s="35"/>
      <c r="V86" s="35"/>
      <c r="W86" s="35"/>
      <c r="X86" s="35"/>
      <c r="Y86" s="35"/>
      <c r="Z86" s="35"/>
      <c r="AA86" s="35"/>
      <c r="AB86" s="35"/>
      <c r="AC86" s="35"/>
      <c r="AD86" s="35"/>
      <c r="AE86" s="35"/>
      <c r="AT86" s="18" t="s">
        <v>279</v>
      </c>
      <c r="AU86" s="18" t="s">
        <v>82</v>
      </c>
    </row>
    <row r="87" spans="1:65" s="13" customFormat="1" ht="11.25">
      <c r="B87" s="206"/>
      <c r="C87" s="207"/>
      <c r="D87" s="208" t="s">
        <v>246</v>
      </c>
      <c r="E87" s="209" t="s">
        <v>19</v>
      </c>
      <c r="F87" s="210" t="s">
        <v>8341</v>
      </c>
      <c r="G87" s="207"/>
      <c r="H87" s="211">
        <v>89</v>
      </c>
      <c r="I87" s="212"/>
      <c r="J87" s="207"/>
      <c r="K87" s="207"/>
      <c r="L87" s="213"/>
      <c r="M87" s="214"/>
      <c r="N87" s="215"/>
      <c r="O87" s="215"/>
      <c r="P87" s="215"/>
      <c r="Q87" s="215"/>
      <c r="R87" s="215"/>
      <c r="S87" s="215"/>
      <c r="T87" s="216"/>
      <c r="AT87" s="217" t="s">
        <v>246</v>
      </c>
      <c r="AU87" s="217" t="s">
        <v>82</v>
      </c>
      <c r="AV87" s="13" t="s">
        <v>82</v>
      </c>
      <c r="AW87" s="13" t="s">
        <v>33</v>
      </c>
      <c r="AX87" s="13" t="s">
        <v>80</v>
      </c>
      <c r="AY87" s="217" t="s">
        <v>206</v>
      </c>
    </row>
    <row r="88" spans="1:65" s="2" customFormat="1" ht="16.5" customHeight="1">
      <c r="A88" s="35"/>
      <c r="B88" s="36"/>
      <c r="C88" s="224" t="s">
        <v>82</v>
      </c>
      <c r="D88" s="224" t="s">
        <v>286</v>
      </c>
      <c r="E88" s="225" t="s">
        <v>8342</v>
      </c>
      <c r="F88" s="226" t="s">
        <v>8343</v>
      </c>
      <c r="G88" s="227" t="s">
        <v>211</v>
      </c>
      <c r="H88" s="228">
        <v>66</v>
      </c>
      <c r="I88" s="229"/>
      <c r="J88" s="230">
        <f>ROUND(I88*H88,2)</f>
        <v>0</v>
      </c>
      <c r="K88" s="226" t="s">
        <v>277</v>
      </c>
      <c r="L88" s="231"/>
      <c r="M88" s="232" t="s">
        <v>19</v>
      </c>
      <c r="N88" s="233" t="s">
        <v>43</v>
      </c>
      <c r="O88" s="65"/>
      <c r="P88" s="202">
        <f>O88*H88</f>
        <v>0</v>
      </c>
      <c r="Q88" s="202">
        <v>5.3E-3</v>
      </c>
      <c r="R88" s="202">
        <f>Q88*H88</f>
        <v>0.3498</v>
      </c>
      <c r="S88" s="202">
        <v>0</v>
      </c>
      <c r="T88" s="203">
        <f>S88*H88</f>
        <v>0</v>
      </c>
      <c r="U88" s="35"/>
      <c r="V88" s="35"/>
      <c r="W88" s="35"/>
      <c r="X88" s="35"/>
      <c r="Y88" s="35"/>
      <c r="Z88" s="35"/>
      <c r="AA88" s="35"/>
      <c r="AB88" s="35"/>
      <c r="AC88" s="35"/>
      <c r="AD88" s="35"/>
      <c r="AE88" s="35"/>
      <c r="AR88" s="204" t="s">
        <v>239</v>
      </c>
      <c r="AT88" s="204" t="s">
        <v>286</v>
      </c>
      <c r="AU88" s="204" t="s">
        <v>82</v>
      </c>
      <c r="AY88" s="18" t="s">
        <v>206</v>
      </c>
      <c r="BE88" s="205">
        <f>IF(N88="základní",J88,0)</f>
        <v>0</v>
      </c>
      <c r="BF88" s="205">
        <f>IF(N88="snížená",J88,0)</f>
        <v>0</v>
      </c>
      <c r="BG88" s="205">
        <f>IF(N88="zákl. přenesená",J88,0)</f>
        <v>0</v>
      </c>
      <c r="BH88" s="205">
        <f>IF(N88="sníž. přenesená",J88,0)</f>
        <v>0</v>
      </c>
      <c r="BI88" s="205">
        <f>IF(N88="nulová",J88,0)</f>
        <v>0</v>
      </c>
      <c r="BJ88" s="18" t="s">
        <v>80</v>
      </c>
      <c r="BK88" s="205">
        <f>ROUND(I88*H88,2)</f>
        <v>0</v>
      </c>
      <c r="BL88" s="18" t="s">
        <v>212</v>
      </c>
      <c r="BM88" s="204" t="s">
        <v>8344</v>
      </c>
    </row>
    <row r="89" spans="1:65" s="13" customFormat="1" ht="11.25">
      <c r="B89" s="206"/>
      <c r="C89" s="207"/>
      <c r="D89" s="208" t="s">
        <v>246</v>
      </c>
      <c r="E89" s="209" t="s">
        <v>19</v>
      </c>
      <c r="F89" s="210" t="s">
        <v>8345</v>
      </c>
      <c r="G89" s="207"/>
      <c r="H89" s="211">
        <v>66</v>
      </c>
      <c r="I89" s="212"/>
      <c r="J89" s="207"/>
      <c r="K89" s="207"/>
      <c r="L89" s="213"/>
      <c r="M89" s="214"/>
      <c r="N89" s="215"/>
      <c r="O89" s="215"/>
      <c r="P89" s="215"/>
      <c r="Q89" s="215"/>
      <c r="R89" s="215"/>
      <c r="S89" s="215"/>
      <c r="T89" s="216"/>
      <c r="AT89" s="217" t="s">
        <v>246</v>
      </c>
      <c r="AU89" s="217" t="s">
        <v>82</v>
      </c>
      <c r="AV89" s="13" t="s">
        <v>82</v>
      </c>
      <c r="AW89" s="13" t="s">
        <v>33</v>
      </c>
      <c r="AX89" s="13" t="s">
        <v>80</v>
      </c>
      <c r="AY89" s="217" t="s">
        <v>206</v>
      </c>
    </row>
    <row r="90" spans="1:65" s="2" customFormat="1" ht="21.75" customHeight="1">
      <c r="A90" s="35"/>
      <c r="B90" s="36"/>
      <c r="C90" s="224" t="s">
        <v>217</v>
      </c>
      <c r="D90" s="224" t="s">
        <v>286</v>
      </c>
      <c r="E90" s="225" t="s">
        <v>8346</v>
      </c>
      <c r="F90" s="226" t="s">
        <v>8347</v>
      </c>
      <c r="G90" s="227" t="s">
        <v>211</v>
      </c>
      <c r="H90" s="228">
        <v>23</v>
      </c>
      <c r="I90" s="229"/>
      <c r="J90" s="230">
        <f>ROUND(I90*H90,2)</f>
        <v>0</v>
      </c>
      <c r="K90" s="226" t="s">
        <v>277</v>
      </c>
      <c r="L90" s="231"/>
      <c r="M90" s="232" t="s">
        <v>19</v>
      </c>
      <c r="N90" s="233" t="s">
        <v>43</v>
      </c>
      <c r="O90" s="65"/>
      <c r="P90" s="202">
        <f>O90*H90</f>
        <v>0</v>
      </c>
      <c r="Q90" s="202">
        <v>2.7000000000000001E-3</v>
      </c>
      <c r="R90" s="202">
        <f>Q90*H90</f>
        <v>6.2100000000000002E-2</v>
      </c>
      <c r="S90" s="202">
        <v>0</v>
      </c>
      <c r="T90" s="203">
        <f>S90*H90</f>
        <v>0</v>
      </c>
      <c r="U90" s="35"/>
      <c r="V90" s="35"/>
      <c r="W90" s="35"/>
      <c r="X90" s="35"/>
      <c r="Y90" s="35"/>
      <c r="Z90" s="35"/>
      <c r="AA90" s="35"/>
      <c r="AB90" s="35"/>
      <c r="AC90" s="35"/>
      <c r="AD90" s="35"/>
      <c r="AE90" s="35"/>
      <c r="AR90" s="204" t="s">
        <v>239</v>
      </c>
      <c r="AT90" s="204" t="s">
        <v>286</v>
      </c>
      <c r="AU90" s="204" t="s">
        <v>82</v>
      </c>
      <c r="AY90" s="18" t="s">
        <v>206</v>
      </c>
      <c r="BE90" s="205">
        <f>IF(N90="základní",J90,0)</f>
        <v>0</v>
      </c>
      <c r="BF90" s="205">
        <f>IF(N90="snížená",J90,0)</f>
        <v>0</v>
      </c>
      <c r="BG90" s="205">
        <f>IF(N90="zákl. přenesená",J90,0)</f>
        <v>0</v>
      </c>
      <c r="BH90" s="205">
        <f>IF(N90="sníž. přenesená",J90,0)</f>
        <v>0</v>
      </c>
      <c r="BI90" s="205">
        <f>IF(N90="nulová",J90,0)</f>
        <v>0</v>
      </c>
      <c r="BJ90" s="18" t="s">
        <v>80</v>
      </c>
      <c r="BK90" s="205">
        <f>ROUND(I90*H90,2)</f>
        <v>0</v>
      </c>
      <c r="BL90" s="18" t="s">
        <v>212</v>
      </c>
      <c r="BM90" s="204" t="s">
        <v>8348</v>
      </c>
    </row>
    <row r="91" spans="1:65" s="13" customFormat="1" ht="11.25">
      <c r="B91" s="206"/>
      <c r="C91" s="207"/>
      <c r="D91" s="208" t="s">
        <v>246</v>
      </c>
      <c r="E91" s="209" t="s">
        <v>19</v>
      </c>
      <c r="F91" s="210" t="s">
        <v>8349</v>
      </c>
      <c r="G91" s="207"/>
      <c r="H91" s="211">
        <v>23</v>
      </c>
      <c r="I91" s="212"/>
      <c r="J91" s="207"/>
      <c r="K91" s="207"/>
      <c r="L91" s="213"/>
      <c r="M91" s="214"/>
      <c r="N91" s="215"/>
      <c r="O91" s="215"/>
      <c r="P91" s="215"/>
      <c r="Q91" s="215"/>
      <c r="R91" s="215"/>
      <c r="S91" s="215"/>
      <c r="T91" s="216"/>
      <c r="AT91" s="217" t="s">
        <v>246</v>
      </c>
      <c r="AU91" s="217" t="s">
        <v>82</v>
      </c>
      <c r="AV91" s="13" t="s">
        <v>82</v>
      </c>
      <c r="AW91" s="13" t="s">
        <v>33</v>
      </c>
      <c r="AX91" s="13" t="s">
        <v>80</v>
      </c>
      <c r="AY91" s="217" t="s">
        <v>206</v>
      </c>
    </row>
    <row r="92" spans="1:65" s="2" customFormat="1" ht="21.75" customHeight="1">
      <c r="A92" s="35"/>
      <c r="B92" s="36"/>
      <c r="C92" s="193" t="s">
        <v>212</v>
      </c>
      <c r="D92" s="193" t="s">
        <v>208</v>
      </c>
      <c r="E92" s="194" t="s">
        <v>8350</v>
      </c>
      <c r="F92" s="195" t="s">
        <v>8351</v>
      </c>
      <c r="G92" s="196" t="s">
        <v>211</v>
      </c>
      <c r="H92" s="197">
        <v>21</v>
      </c>
      <c r="I92" s="198"/>
      <c r="J92" s="199">
        <f>ROUND(I92*H92,2)</f>
        <v>0</v>
      </c>
      <c r="K92" s="195" t="s">
        <v>277</v>
      </c>
      <c r="L92" s="40"/>
      <c r="M92" s="200" t="s">
        <v>19</v>
      </c>
      <c r="N92" s="201" t="s">
        <v>43</v>
      </c>
      <c r="O92" s="65"/>
      <c r="P92" s="202">
        <f>O92*H92</f>
        <v>0</v>
      </c>
      <c r="Q92" s="202">
        <v>0</v>
      </c>
      <c r="R92" s="202">
        <f>Q92*H92</f>
        <v>0</v>
      </c>
      <c r="S92" s="202">
        <v>0</v>
      </c>
      <c r="T92" s="203">
        <f>S92*H92</f>
        <v>0</v>
      </c>
      <c r="U92" s="35"/>
      <c r="V92" s="35"/>
      <c r="W92" s="35"/>
      <c r="X92" s="35"/>
      <c r="Y92" s="35"/>
      <c r="Z92" s="35"/>
      <c r="AA92" s="35"/>
      <c r="AB92" s="35"/>
      <c r="AC92" s="35"/>
      <c r="AD92" s="35"/>
      <c r="AE92" s="35"/>
      <c r="AR92" s="204" t="s">
        <v>212</v>
      </c>
      <c r="AT92" s="204" t="s">
        <v>208</v>
      </c>
      <c r="AU92" s="204" t="s">
        <v>82</v>
      </c>
      <c r="AY92" s="18" t="s">
        <v>206</v>
      </c>
      <c r="BE92" s="205">
        <f>IF(N92="základní",J92,0)</f>
        <v>0</v>
      </c>
      <c r="BF92" s="205">
        <f>IF(N92="snížená",J92,0)</f>
        <v>0</v>
      </c>
      <c r="BG92" s="205">
        <f>IF(N92="zákl. přenesená",J92,0)</f>
        <v>0</v>
      </c>
      <c r="BH92" s="205">
        <f>IF(N92="sníž. přenesená",J92,0)</f>
        <v>0</v>
      </c>
      <c r="BI92" s="205">
        <f>IF(N92="nulová",J92,0)</f>
        <v>0</v>
      </c>
      <c r="BJ92" s="18" t="s">
        <v>80</v>
      </c>
      <c r="BK92" s="205">
        <f>ROUND(I92*H92,2)</f>
        <v>0</v>
      </c>
      <c r="BL92" s="18" t="s">
        <v>212</v>
      </c>
      <c r="BM92" s="204" t="s">
        <v>8352</v>
      </c>
    </row>
    <row r="93" spans="1:65" s="2" customFormat="1" ht="97.5">
      <c r="A93" s="35"/>
      <c r="B93" s="36"/>
      <c r="C93" s="37"/>
      <c r="D93" s="208" t="s">
        <v>279</v>
      </c>
      <c r="E93" s="37"/>
      <c r="F93" s="221" t="s">
        <v>2013</v>
      </c>
      <c r="G93" s="37"/>
      <c r="H93" s="37"/>
      <c r="I93" s="116"/>
      <c r="J93" s="37"/>
      <c r="K93" s="37"/>
      <c r="L93" s="40"/>
      <c r="M93" s="222"/>
      <c r="N93" s="223"/>
      <c r="O93" s="65"/>
      <c r="P93" s="65"/>
      <c r="Q93" s="65"/>
      <c r="R93" s="65"/>
      <c r="S93" s="65"/>
      <c r="T93" s="66"/>
      <c r="U93" s="35"/>
      <c r="V93" s="35"/>
      <c r="W93" s="35"/>
      <c r="X93" s="35"/>
      <c r="Y93" s="35"/>
      <c r="Z93" s="35"/>
      <c r="AA93" s="35"/>
      <c r="AB93" s="35"/>
      <c r="AC93" s="35"/>
      <c r="AD93" s="35"/>
      <c r="AE93" s="35"/>
      <c r="AT93" s="18" t="s">
        <v>279</v>
      </c>
      <c r="AU93" s="18" t="s">
        <v>82</v>
      </c>
    </row>
    <row r="94" spans="1:65" s="13" customFormat="1" ht="11.25">
      <c r="B94" s="206"/>
      <c r="C94" s="207"/>
      <c r="D94" s="208" t="s">
        <v>246</v>
      </c>
      <c r="E94" s="209" t="s">
        <v>19</v>
      </c>
      <c r="F94" s="210" t="s">
        <v>8353</v>
      </c>
      <c r="G94" s="207"/>
      <c r="H94" s="211">
        <v>21</v>
      </c>
      <c r="I94" s="212"/>
      <c r="J94" s="207"/>
      <c r="K94" s="207"/>
      <c r="L94" s="213"/>
      <c r="M94" s="214"/>
      <c r="N94" s="215"/>
      <c r="O94" s="215"/>
      <c r="P94" s="215"/>
      <c r="Q94" s="215"/>
      <c r="R94" s="215"/>
      <c r="S94" s="215"/>
      <c r="T94" s="216"/>
      <c r="AT94" s="217" t="s">
        <v>246</v>
      </c>
      <c r="AU94" s="217" t="s">
        <v>82</v>
      </c>
      <c r="AV94" s="13" t="s">
        <v>82</v>
      </c>
      <c r="AW94" s="13" t="s">
        <v>33</v>
      </c>
      <c r="AX94" s="13" t="s">
        <v>80</v>
      </c>
      <c r="AY94" s="217" t="s">
        <v>206</v>
      </c>
    </row>
    <row r="95" spans="1:65" s="2" customFormat="1" ht="16.5" customHeight="1">
      <c r="A95" s="35"/>
      <c r="B95" s="36"/>
      <c r="C95" s="224" t="s">
        <v>227</v>
      </c>
      <c r="D95" s="224" t="s">
        <v>286</v>
      </c>
      <c r="E95" s="225" t="s">
        <v>8354</v>
      </c>
      <c r="F95" s="226" t="s">
        <v>8355</v>
      </c>
      <c r="G95" s="227" t="s">
        <v>211</v>
      </c>
      <c r="H95" s="228">
        <v>17</v>
      </c>
      <c r="I95" s="229"/>
      <c r="J95" s="230">
        <f>ROUND(I95*H95,2)</f>
        <v>0</v>
      </c>
      <c r="K95" s="226" t="s">
        <v>277</v>
      </c>
      <c r="L95" s="231"/>
      <c r="M95" s="232" t="s">
        <v>19</v>
      </c>
      <c r="N95" s="233" t="s">
        <v>43</v>
      </c>
      <c r="O95" s="65"/>
      <c r="P95" s="202">
        <f>O95*H95</f>
        <v>0</v>
      </c>
      <c r="Q95" s="202">
        <v>3.7000000000000002E-3</v>
      </c>
      <c r="R95" s="202">
        <f>Q95*H95</f>
        <v>6.2899999999999998E-2</v>
      </c>
      <c r="S95" s="202">
        <v>0</v>
      </c>
      <c r="T95" s="203">
        <f>S95*H95</f>
        <v>0</v>
      </c>
      <c r="U95" s="35"/>
      <c r="V95" s="35"/>
      <c r="W95" s="35"/>
      <c r="X95" s="35"/>
      <c r="Y95" s="35"/>
      <c r="Z95" s="35"/>
      <c r="AA95" s="35"/>
      <c r="AB95" s="35"/>
      <c r="AC95" s="35"/>
      <c r="AD95" s="35"/>
      <c r="AE95" s="35"/>
      <c r="AR95" s="204" t="s">
        <v>239</v>
      </c>
      <c r="AT95" s="204" t="s">
        <v>286</v>
      </c>
      <c r="AU95" s="204" t="s">
        <v>82</v>
      </c>
      <c r="AY95" s="18" t="s">
        <v>206</v>
      </c>
      <c r="BE95" s="205">
        <f>IF(N95="základní",J95,0)</f>
        <v>0</v>
      </c>
      <c r="BF95" s="205">
        <f>IF(N95="snížená",J95,0)</f>
        <v>0</v>
      </c>
      <c r="BG95" s="205">
        <f>IF(N95="zákl. přenesená",J95,0)</f>
        <v>0</v>
      </c>
      <c r="BH95" s="205">
        <f>IF(N95="sníž. přenesená",J95,0)</f>
        <v>0</v>
      </c>
      <c r="BI95" s="205">
        <f>IF(N95="nulová",J95,0)</f>
        <v>0</v>
      </c>
      <c r="BJ95" s="18" t="s">
        <v>80</v>
      </c>
      <c r="BK95" s="205">
        <f>ROUND(I95*H95,2)</f>
        <v>0</v>
      </c>
      <c r="BL95" s="18" t="s">
        <v>212</v>
      </c>
      <c r="BM95" s="204" t="s">
        <v>8356</v>
      </c>
    </row>
    <row r="96" spans="1:65" s="2" customFormat="1" ht="21.75" customHeight="1">
      <c r="A96" s="35"/>
      <c r="B96" s="36"/>
      <c r="C96" s="224" t="s">
        <v>231</v>
      </c>
      <c r="D96" s="224" t="s">
        <v>286</v>
      </c>
      <c r="E96" s="225" t="s">
        <v>8357</v>
      </c>
      <c r="F96" s="226" t="s">
        <v>8358</v>
      </c>
      <c r="G96" s="227" t="s">
        <v>211</v>
      </c>
      <c r="H96" s="228">
        <v>4</v>
      </c>
      <c r="I96" s="229"/>
      <c r="J96" s="230">
        <f>ROUND(I96*H96,2)</f>
        <v>0</v>
      </c>
      <c r="K96" s="226" t="s">
        <v>277</v>
      </c>
      <c r="L96" s="231"/>
      <c r="M96" s="232" t="s">
        <v>19</v>
      </c>
      <c r="N96" s="233" t="s">
        <v>43</v>
      </c>
      <c r="O96" s="65"/>
      <c r="P96" s="202">
        <f>O96*H96</f>
        <v>0</v>
      </c>
      <c r="Q96" s="202">
        <v>2E-3</v>
      </c>
      <c r="R96" s="202">
        <f>Q96*H96</f>
        <v>8.0000000000000002E-3</v>
      </c>
      <c r="S96" s="202">
        <v>0</v>
      </c>
      <c r="T96" s="203">
        <f>S96*H96</f>
        <v>0</v>
      </c>
      <c r="U96" s="35"/>
      <c r="V96" s="35"/>
      <c r="W96" s="35"/>
      <c r="X96" s="35"/>
      <c r="Y96" s="35"/>
      <c r="Z96" s="35"/>
      <c r="AA96" s="35"/>
      <c r="AB96" s="35"/>
      <c r="AC96" s="35"/>
      <c r="AD96" s="35"/>
      <c r="AE96" s="35"/>
      <c r="AR96" s="204" t="s">
        <v>239</v>
      </c>
      <c r="AT96" s="204" t="s">
        <v>286</v>
      </c>
      <c r="AU96" s="204" t="s">
        <v>82</v>
      </c>
      <c r="AY96" s="18" t="s">
        <v>206</v>
      </c>
      <c r="BE96" s="205">
        <f>IF(N96="základní",J96,0)</f>
        <v>0</v>
      </c>
      <c r="BF96" s="205">
        <f>IF(N96="snížená",J96,0)</f>
        <v>0</v>
      </c>
      <c r="BG96" s="205">
        <f>IF(N96="zákl. přenesená",J96,0)</f>
        <v>0</v>
      </c>
      <c r="BH96" s="205">
        <f>IF(N96="sníž. přenesená",J96,0)</f>
        <v>0</v>
      </c>
      <c r="BI96" s="205">
        <f>IF(N96="nulová",J96,0)</f>
        <v>0</v>
      </c>
      <c r="BJ96" s="18" t="s">
        <v>80</v>
      </c>
      <c r="BK96" s="205">
        <f>ROUND(I96*H96,2)</f>
        <v>0</v>
      </c>
      <c r="BL96" s="18" t="s">
        <v>212</v>
      </c>
      <c r="BM96" s="204" t="s">
        <v>8359</v>
      </c>
    </row>
    <row r="97" spans="1:65" s="2" customFormat="1" ht="16.5" customHeight="1">
      <c r="A97" s="35"/>
      <c r="B97" s="36"/>
      <c r="C97" s="224" t="s">
        <v>235</v>
      </c>
      <c r="D97" s="224" t="s">
        <v>286</v>
      </c>
      <c r="E97" s="225" t="s">
        <v>8360</v>
      </c>
      <c r="F97" s="226" t="s">
        <v>8361</v>
      </c>
      <c r="G97" s="227" t="s">
        <v>211</v>
      </c>
      <c r="H97" s="228">
        <v>21</v>
      </c>
      <c r="I97" s="229"/>
      <c r="J97" s="230">
        <f>ROUND(I97*H97,2)</f>
        <v>0</v>
      </c>
      <c r="K97" s="226" t="s">
        <v>277</v>
      </c>
      <c r="L97" s="231"/>
      <c r="M97" s="232" t="s">
        <v>19</v>
      </c>
      <c r="N97" s="233" t="s">
        <v>43</v>
      </c>
      <c r="O97" s="65"/>
      <c r="P97" s="202">
        <f>O97*H97</f>
        <v>0</v>
      </c>
      <c r="Q97" s="202">
        <v>5.9999999999999995E-4</v>
      </c>
      <c r="R97" s="202">
        <f>Q97*H97</f>
        <v>1.2599999999999998E-2</v>
      </c>
      <c r="S97" s="202">
        <v>0</v>
      </c>
      <c r="T97" s="203">
        <f>S97*H97</f>
        <v>0</v>
      </c>
      <c r="U97" s="35"/>
      <c r="V97" s="35"/>
      <c r="W97" s="35"/>
      <c r="X97" s="35"/>
      <c r="Y97" s="35"/>
      <c r="Z97" s="35"/>
      <c r="AA97" s="35"/>
      <c r="AB97" s="35"/>
      <c r="AC97" s="35"/>
      <c r="AD97" s="35"/>
      <c r="AE97" s="35"/>
      <c r="AR97" s="204" t="s">
        <v>239</v>
      </c>
      <c r="AT97" s="204" t="s">
        <v>286</v>
      </c>
      <c r="AU97" s="204" t="s">
        <v>82</v>
      </c>
      <c r="AY97" s="18" t="s">
        <v>206</v>
      </c>
      <c r="BE97" s="205">
        <f>IF(N97="základní",J97,0)</f>
        <v>0</v>
      </c>
      <c r="BF97" s="205">
        <f>IF(N97="snížená",J97,0)</f>
        <v>0</v>
      </c>
      <c r="BG97" s="205">
        <f>IF(N97="zákl. přenesená",J97,0)</f>
        <v>0</v>
      </c>
      <c r="BH97" s="205">
        <f>IF(N97="sníž. přenesená",J97,0)</f>
        <v>0</v>
      </c>
      <c r="BI97" s="205">
        <f>IF(N97="nulová",J97,0)</f>
        <v>0</v>
      </c>
      <c r="BJ97" s="18" t="s">
        <v>80</v>
      </c>
      <c r="BK97" s="205">
        <f>ROUND(I97*H97,2)</f>
        <v>0</v>
      </c>
      <c r="BL97" s="18" t="s">
        <v>212</v>
      </c>
      <c r="BM97" s="204" t="s">
        <v>8362</v>
      </c>
    </row>
    <row r="98" spans="1:65" s="13" customFormat="1" ht="11.25">
      <c r="B98" s="206"/>
      <c r="C98" s="207"/>
      <c r="D98" s="208" t="s">
        <v>246</v>
      </c>
      <c r="E98" s="209" t="s">
        <v>19</v>
      </c>
      <c r="F98" s="210" t="s">
        <v>8353</v>
      </c>
      <c r="G98" s="207"/>
      <c r="H98" s="211">
        <v>21</v>
      </c>
      <c r="I98" s="212"/>
      <c r="J98" s="207"/>
      <c r="K98" s="207"/>
      <c r="L98" s="213"/>
      <c r="M98" s="214"/>
      <c r="N98" s="215"/>
      <c r="O98" s="215"/>
      <c r="P98" s="215"/>
      <c r="Q98" s="215"/>
      <c r="R98" s="215"/>
      <c r="S98" s="215"/>
      <c r="T98" s="216"/>
      <c r="AT98" s="217" t="s">
        <v>246</v>
      </c>
      <c r="AU98" s="217" t="s">
        <v>82</v>
      </c>
      <c r="AV98" s="13" t="s">
        <v>82</v>
      </c>
      <c r="AW98" s="13" t="s">
        <v>33</v>
      </c>
      <c r="AX98" s="13" t="s">
        <v>80</v>
      </c>
      <c r="AY98" s="217" t="s">
        <v>206</v>
      </c>
    </row>
    <row r="99" spans="1:65" s="2" customFormat="1" ht="16.5" customHeight="1">
      <c r="A99" s="35"/>
      <c r="B99" s="36"/>
      <c r="C99" s="224" t="s">
        <v>239</v>
      </c>
      <c r="D99" s="224" t="s">
        <v>286</v>
      </c>
      <c r="E99" s="225" t="s">
        <v>8363</v>
      </c>
      <c r="F99" s="226" t="s">
        <v>8364</v>
      </c>
      <c r="G99" s="227" t="s">
        <v>211</v>
      </c>
      <c r="H99" s="228">
        <v>27</v>
      </c>
      <c r="I99" s="229"/>
      <c r="J99" s="230">
        <f>ROUND(I99*H99,2)</f>
        <v>0</v>
      </c>
      <c r="K99" s="226" t="s">
        <v>277</v>
      </c>
      <c r="L99" s="231"/>
      <c r="M99" s="232" t="s">
        <v>19</v>
      </c>
      <c r="N99" s="233" t="s">
        <v>43</v>
      </c>
      <c r="O99" s="65"/>
      <c r="P99" s="202">
        <f>O99*H99</f>
        <v>0</v>
      </c>
      <c r="Q99" s="202">
        <v>1E-4</v>
      </c>
      <c r="R99" s="202">
        <f>Q99*H99</f>
        <v>2.7000000000000001E-3</v>
      </c>
      <c r="S99" s="202">
        <v>0</v>
      </c>
      <c r="T99" s="203">
        <f>S99*H99</f>
        <v>0</v>
      </c>
      <c r="U99" s="35"/>
      <c r="V99" s="35"/>
      <c r="W99" s="35"/>
      <c r="X99" s="35"/>
      <c r="Y99" s="35"/>
      <c r="Z99" s="35"/>
      <c r="AA99" s="35"/>
      <c r="AB99" s="35"/>
      <c r="AC99" s="35"/>
      <c r="AD99" s="35"/>
      <c r="AE99" s="35"/>
      <c r="AR99" s="204" t="s">
        <v>239</v>
      </c>
      <c r="AT99" s="204" t="s">
        <v>286</v>
      </c>
      <c r="AU99" s="204" t="s">
        <v>82</v>
      </c>
      <c r="AY99" s="18" t="s">
        <v>206</v>
      </c>
      <c r="BE99" s="205">
        <f>IF(N99="základní",J99,0)</f>
        <v>0</v>
      </c>
      <c r="BF99" s="205">
        <f>IF(N99="snížená",J99,0)</f>
        <v>0</v>
      </c>
      <c r="BG99" s="205">
        <f>IF(N99="zákl. přenesená",J99,0)</f>
        <v>0</v>
      </c>
      <c r="BH99" s="205">
        <f>IF(N99="sníž. přenesená",J99,0)</f>
        <v>0</v>
      </c>
      <c r="BI99" s="205">
        <f>IF(N99="nulová",J99,0)</f>
        <v>0</v>
      </c>
      <c r="BJ99" s="18" t="s">
        <v>80</v>
      </c>
      <c r="BK99" s="205">
        <f>ROUND(I99*H99,2)</f>
        <v>0</v>
      </c>
      <c r="BL99" s="18" t="s">
        <v>212</v>
      </c>
      <c r="BM99" s="204" t="s">
        <v>8365</v>
      </c>
    </row>
    <row r="100" spans="1:65" s="13" customFormat="1" ht="11.25">
      <c r="B100" s="206"/>
      <c r="C100" s="207"/>
      <c r="D100" s="208" t="s">
        <v>246</v>
      </c>
      <c r="E100" s="209" t="s">
        <v>19</v>
      </c>
      <c r="F100" s="210" t="s">
        <v>8366</v>
      </c>
      <c r="G100" s="207"/>
      <c r="H100" s="211">
        <v>27</v>
      </c>
      <c r="I100" s="212"/>
      <c r="J100" s="207"/>
      <c r="K100" s="207"/>
      <c r="L100" s="213"/>
      <c r="M100" s="214"/>
      <c r="N100" s="215"/>
      <c r="O100" s="215"/>
      <c r="P100" s="215"/>
      <c r="Q100" s="215"/>
      <c r="R100" s="215"/>
      <c r="S100" s="215"/>
      <c r="T100" s="216"/>
      <c r="AT100" s="217" t="s">
        <v>246</v>
      </c>
      <c r="AU100" s="217" t="s">
        <v>82</v>
      </c>
      <c r="AV100" s="13" t="s">
        <v>82</v>
      </c>
      <c r="AW100" s="13" t="s">
        <v>33</v>
      </c>
      <c r="AX100" s="13" t="s">
        <v>80</v>
      </c>
      <c r="AY100" s="217" t="s">
        <v>206</v>
      </c>
    </row>
    <row r="101" spans="1:65" s="2" customFormat="1" ht="16.5" customHeight="1">
      <c r="A101" s="35"/>
      <c r="B101" s="36"/>
      <c r="C101" s="224" t="s">
        <v>225</v>
      </c>
      <c r="D101" s="224" t="s">
        <v>286</v>
      </c>
      <c r="E101" s="225" t="s">
        <v>8367</v>
      </c>
      <c r="F101" s="226" t="s">
        <v>8368</v>
      </c>
      <c r="G101" s="227" t="s">
        <v>211</v>
      </c>
      <c r="H101" s="228">
        <v>27</v>
      </c>
      <c r="I101" s="229"/>
      <c r="J101" s="230">
        <f>ROUND(I101*H101,2)</f>
        <v>0</v>
      </c>
      <c r="K101" s="226" t="s">
        <v>277</v>
      </c>
      <c r="L101" s="231"/>
      <c r="M101" s="232" t="s">
        <v>19</v>
      </c>
      <c r="N101" s="233" t="s">
        <v>43</v>
      </c>
      <c r="O101" s="65"/>
      <c r="P101" s="202">
        <f>O101*H101</f>
        <v>0</v>
      </c>
      <c r="Q101" s="202">
        <v>1E-4</v>
      </c>
      <c r="R101" s="202">
        <f>Q101*H101</f>
        <v>2.7000000000000001E-3</v>
      </c>
      <c r="S101" s="202">
        <v>0</v>
      </c>
      <c r="T101" s="203">
        <f>S101*H101</f>
        <v>0</v>
      </c>
      <c r="U101" s="35"/>
      <c r="V101" s="35"/>
      <c r="W101" s="35"/>
      <c r="X101" s="35"/>
      <c r="Y101" s="35"/>
      <c r="Z101" s="35"/>
      <c r="AA101" s="35"/>
      <c r="AB101" s="35"/>
      <c r="AC101" s="35"/>
      <c r="AD101" s="35"/>
      <c r="AE101" s="35"/>
      <c r="AR101" s="204" t="s">
        <v>239</v>
      </c>
      <c r="AT101" s="204" t="s">
        <v>286</v>
      </c>
      <c r="AU101" s="204" t="s">
        <v>82</v>
      </c>
      <c r="AY101" s="18" t="s">
        <v>206</v>
      </c>
      <c r="BE101" s="205">
        <f>IF(N101="základní",J101,0)</f>
        <v>0</v>
      </c>
      <c r="BF101" s="205">
        <f>IF(N101="snížená",J101,0)</f>
        <v>0</v>
      </c>
      <c r="BG101" s="205">
        <f>IF(N101="zákl. přenesená",J101,0)</f>
        <v>0</v>
      </c>
      <c r="BH101" s="205">
        <f>IF(N101="sníž. přenesená",J101,0)</f>
        <v>0</v>
      </c>
      <c r="BI101" s="205">
        <f>IF(N101="nulová",J101,0)</f>
        <v>0</v>
      </c>
      <c r="BJ101" s="18" t="s">
        <v>80</v>
      </c>
      <c r="BK101" s="205">
        <f>ROUND(I101*H101,2)</f>
        <v>0</v>
      </c>
      <c r="BL101" s="18" t="s">
        <v>212</v>
      </c>
      <c r="BM101" s="204" t="s">
        <v>8369</v>
      </c>
    </row>
    <row r="102" spans="1:65" s="2" customFormat="1" ht="16.5" customHeight="1">
      <c r="A102" s="35"/>
      <c r="B102" s="36"/>
      <c r="C102" s="193" t="s">
        <v>248</v>
      </c>
      <c r="D102" s="193" t="s">
        <v>208</v>
      </c>
      <c r="E102" s="194" t="s">
        <v>8370</v>
      </c>
      <c r="F102" s="195" t="s">
        <v>8371</v>
      </c>
      <c r="G102" s="196" t="s">
        <v>211</v>
      </c>
      <c r="H102" s="197">
        <v>3</v>
      </c>
      <c r="I102" s="198"/>
      <c r="J102" s="199">
        <f>ROUND(I102*H102,2)</f>
        <v>0</v>
      </c>
      <c r="K102" s="195" t="s">
        <v>277</v>
      </c>
      <c r="L102" s="40"/>
      <c r="M102" s="200" t="s">
        <v>19</v>
      </c>
      <c r="N102" s="201" t="s">
        <v>43</v>
      </c>
      <c r="O102" s="65"/>
      <c r="P102" s="202">
        <f>O102*H102</f>
        <v>0</v>
      </c>
      <c r="Q102" s="202">
        <v>0</v>
      </c>
      <c r="R102" s="202">
        <f>Q102*H102</f>
        <v>0</v>
      </c>
      <c r="S102" s="202">
        <v>0</v>
      </c>
      <c r="T102" s="203">
        <f>S102*H102</f>
        <v>0</v>
      </c>
      <c r="U102" s="35"/>
      <c r="V102" s="35"/>
      <c r="W102" s="35"/>
      <c r="X102" s="35"/>
      <c r="Y102" s="35"/>
      <c r="Z102" s="35"/>
      <c r="AA102" s="35"/>
      <c r="AB102" s="35"/>
      <c r="AC102" s="35"/>
      <c r="AD102" s="35"/>
      <c r="AE102" s="35"/>
      <c r="AR102" s="204" t="s">
        <v>212</v>
      </c>
      <c r="AT102" s="204" t="s">
        <v>208</v>
      </c>
      <c r="AU102" s="204" t="s">
        <v>82</v>
      </c>
      <c r="AY102" s="18" t="s">
        <v>206</v>
      </c>
      <c r="BE102" s="205">
        <f>IF(N102="základní",J102,0)</f>
        <v>0</v>
      </c>
      <c r="BF102" s="205">
        <f>IF(N102="snížená",J102,0)</f>
        <v>0</v>
      </c>
      <c r="BG102" s="205">
        <f>IF(N102="zákl. přenesená",J102,0)</f>
        <v>0</v>
      </c>
      <c r="BH102" s="205">
        <f>IF(N102="sníž. přenesená",J102,0)</f>
        <v>0</v>
      </c>
      <c r="BI102" s="205">
        <f>IF(N102="nulová",J102,0)</f>
        <v>0</v>
      </c>
      <c r="BJ102" s="18" t="s">
        <v>80</v>
      </c>
      <c r="BK102" s="205">
        <f>ROUND(I102*H102,2)</f>
        <v>0</v>
      </c>
      <c r="BL102" s="18" t="s">
        <v>212</v>
      </c>
      <c r="BM102" s="204" t="s">
        <v>8372</v>
      </c>
    </row>
    <row r="103" spans="1:65" s="2" customFormat="1" ht="48.75">
      <c r="A103" s="35"/>
      <c r="B103" s="36"/>
      <c r="C103" s="37"/>
      <c r="D103" s="208" t="s">
        <v>279</v>
      </c>
      <c r="E103" s="37"/>
      <c r="F103" s="221" t="s">
        <v>8373</v>
      </c>
      <c r="G103" s="37"/>
      <c r="H103" s="37"/>
      <c r="I103" s="116"/>
      <c r="J103" s="37"/>
      <c r="K103" s="37"/>
      <c r="L103" s="40"/>
      <c r="M103" s="222"/>
      <c r="N103" s="223"/>
      <c r="O103" s="65"/>
      <c r="P103" s="65"/>
      <c r="Q103" s="65"/>
      <c r="R103" s="65"/>
      <c r="S103" s="65"/>
      <c r="T103" s="66"/>
      <c r="U103" s="35"/>
      <c r="V103" s="35"/>
      <c r="W103" s="35"/>
      <c r="X103" s="35"/>
      <c r="Y103" s="35"/>
      <c r="Z103" s="35"/>
      <c r="AA103" s="35"/>
      <c r="AB103" s="35"/>
      <c r="AC103" s="35"/>
      <c r="AD103" s="35"/>
      <c r="AE103" s="35"/>
      <c r="AT103" s="18" t="s">
        <v>279</v>
      </c>
      <c r="AU103" s="18" t="s">
        <v>82</v>
      </c>
    </row>
    <row r="104" spans="1:65" s="2" customFormat="1" ht="16.5" customHeight="1">
      <c r="A104" s="35"/>
      <c r="B104" s="36"/>
      <c r="C104" s="224" t="s">
        <v>253</v>
      </c>
      <c r="D104" s="224" t="s">
        <v>286</v>
      </c>
      <c r="E104" s="225" t="s">
        <v>8374</v>
      </c>
      <c r="F104" s="226" t="s">
        <v>8375</v>
      </c>
      <c r="G104" s="227" t="s">
        <v>211</v>
      </c>
      <c r="H104" s="228">
        <v>1</v>
      </c>
      <c r="I104" s="229"/>
      <c r="J104" s="230">
        <f>ROUND(I104*H104,2)</f>
        <v>0</v>
      </c>
      <c r="K104" s="226" t="s">
        <v>277</v>
      </c>
      <c r="L104" s="231"/>
      <c r="M104" s="232" t="s">
        <v>19</v>
      </c>
      <c r="N104" s="233" t="s">
        <v>43</v>
      </c>
      <c r="O104" s="65"/>
      <c r="P104" s="202">
        <f>O104*H104</f>
        <v>0</v>
      </c>
      <c r="Q104" s="202">
        <v>0</v>
      </c>
      <c r="R104" s="202">
        <f>Q104*H104</f>
        <v>0</v>
      </c>
      <c r="S104" s="202">
        <v>0</v>
      </c>
      <c r="T104" s="203">
        <f>S104*H104</f>
        <v>0</v>
      </c>
      <c r="U104" s="35"/>
      <c r="V104" s="35"/>
      <c r="W104" s="35"/>
      <c r="X104" s="35"/>
      <c r="Y104" s="35"/>
      <c r="Z104" s="35"/>
      <c r="AA104" s="35"/>
      <c r="AB104" s="35"/>
      <c r="AC104" s="35"/>
      <c r="AD104" s="35"/>
      <c r="AE104" s="35"/>
      <c r="AR104" s="204" t="s">
        <v>239</v>
      </c>
      <c r="AT104" s="204" t="s">
        <v>286</v>
      </c>
      <c r="AU104" s="204" t="s">
        <v>82</v>
      </c>
      <c r="AY104" s="18" t="s">
        <v>206</v>
      </c>
      <c r="BE104" s="205">
        <f>IF(N104="základní",J104,0)</f>
        <v>0</v>
      </c>
      <c r="BF104" s="205">
        <f>IF(N104="snížená",J104,0)</f>
        <v>0</v>
      </c>
      <c r="BG104" s="205">
        <f>IF(N104="zákl. přenesená",J104,0)</f>
        <v>0</v>
      </c>
      <c r="BH104" s="205">
        <f>IF(N104="sníž. přenesená",J104,0)</f>
        <v>0</v>
      </c>
      <c r="BI104" s="205">
        <f>IF(N104="nulová",J104,0)</f>
        <v>0</v>
      </c>
      <c r="BJ104" s="18" t="s">
        <v>80</v>
      </c>
      <c r="BK104" s="205">
        <f>ROUND(I104*H104,2)</f>
        <v>0</v>
      </c>
      <c r="BL104" s="18" t="s">
        <v>212</v>
      </c>
      <c r="BM104" s="204" t="s">
        <v>8376</v>
      </c>
    </row>
    <row r="105" spans="1:65" s="2" customFormat="1" ht="16.5" customHeight="1">
      <c r="A105" s="35"/>
      <c r="B105" s="36"/>
      <c r="C105" s="224" t="s">
        <v>257</v>
      </c>
      <c r="D105" s="224" t="s">
        <v>286</v>
      </c>
      <c r="E105" s="225" t="s">
        <v>8377</v>
      </c>
      <c r="F105" s="226" t="s">
        <v>8378</v>
      </c>
      <c r="G105" s="227" t="s">
        <v>211</v>
      </c>
      <c r="H105" s="228">
        <v>2</v>
      </c>
      <c r="I105" s="229"/>
      <c r="J105" s="230">
        <f>ROUND(I105*H105,2)</f>
        <v>0</v>
      </c>
      <c r="K105" s="226" t="s">
        <v>277</v>
      </c>
      <c r="L105" s="231"/>
      <c r="M105" s="232" t="s">
        <v>19</v>
      </c>
      <c r="N105" s="233" t="s">
        <v>43</v>
      </c>
      <c r="O105" s="65"/>
      <c r="P105" s="202">
        <f>O105*H105</f>
        <v>0</v>
      </c>
      <c r="Q105" s="202">
        <v>0</v>
      </c>
      <c r="R105" s="202">
        <f>Q105*H105</f>
        <v>0</v>
      </c>
      <c r="S105" s="202">
        <v>0</v>
      </c>
      <c r="T105" s="203">
        <f>S105*H105</f>
        <v>0</v>
      </c>
      <c r="U105" s="35"/>
      <c r="V105" s="35"/>
      <c r="W105" s="35"/>
      <c r="X105" s="35"/>
      <c r="Y105" s="35"/>
      <c r="Z105" s="35"/>
      <c r="AA105" s="35"/>
      <c r="AB105" s="35"/>
      <c r="AC105" s="35"/>
      <c r="AD105" s="35"/>
      <c r="AE105" s="35"/>
      <c r="AR105" s="204" t="s">
        <v>239</v>
      </c>
      <c r="AT105" s="204" t="s">
        <v>286</v>
      </c>
      <c r="AU105" s="204" t="s">
        <v>82</v>
      </c>
      <c r="AY105" s="18" t="s">
        <v>206</v>
      </c>
      <c r="BE105" s="205">
        <f>IF(N105="základní",J105,0)</f>
        <v>0</v>
      </c>
      <c r="BF105" s="205">
        <f>IF(N105="snížená",J105,0)</f>
        <v>0</v>
      </c>
      <c r="BG105" s="205">
        <f>IF(N105="zákl. přenesená",J105,0)</f>
        <v>0</v>
      </c>
      <c r="BH105" s="205">
        <f>IF(N105="sníž. přenesená",J105,0)</f>
        <v>0</v>
      </c>
      <c r="BI105" s="205">
        <f>IF(N105="nulová",J105,0)</f>
        <v>0</v>
      </c>
      <c r="BJ105" s="18" t="s">
        <v>80</v>
      </c>
      <c r="BK105" s="205">
        <f>ROUND(I105*H105,2)</f>
        <v>0</v>
      </c>
      <c r="BL105" s="18" t="s">
        <v>212</v>
      </c>
      <c r="BM105" s="204" t="s">
        <v>8379</v>
      </c>
    </row>
    <row r="106" spans="1:65" s="2" customFormat="1" ht="16.5" customHeight="1">
      <c r="A106" s="35"/>
      <c r="B106" s="36"/>
      <c r="C106" s="193" t="s">
        <v>262</v>
      </c>
      <c r="D106" s="193" t="s">
        <v>208</v>
      </c>
      <c r="E106" s="194" t="s">
        <v>8380</v>
      </c>
      <c r="F106" s="195" t="s">
        <v>8381</v>
      </c>
      <c r="G106" s="196" t="s">
        <v>211</v>
      </c>
      <c r="H106" s="197">
        <v>1</v>
      </c>
      <c r="I106" s="198"/>
      <c r="J106" s="199">
        <f>ROUND(I106*H106,2)</f>
        <v>0</v>
      </c>
      <c r="K106" s="195" t="s">
        <v>277</v>
      </c>
      <c r="L106" s="40"/>
      <c r="M106" s="200" t="s">
        <v>19</v>
      </c>
      <c r="N106" s="201" t="s">
        <v>43</v>
      </c>
      <c r="O106" s="65"/>
      <c r="P106" s="202">
        <f>O106*H106</f>
        <v>0</v>
      </c>
      <c r="Q106" s="202">
        <v>0</v>
      </c>
      <c r="R106" s="202">
        <f>Q106*H106</f>
        <v>0</v>
      </c>
      <c r="S106" s="202">
        <v>0</v>
      </c>
      <c r="T106" s="203">
        <f>S106*H106</f>
        <v>0</v>
      </c>
      <c r="U106" s="35"/>
      <c r="V106" s="35"/>
      <c r="W106" s="35"/>
      <c r="X106" s="35"/>
      <c r="Y106" s="35"/>
      <c r="Z106" s="35"/>
      <c r="AA106" s="35"/>
      <c r="AB106" s="35"/>
      <c r="AC106" s="35"/>
      <c r="AD106" s="35"/>
      <c r="AE106" s="35"/>
      <c r="AR106" s="204" t="s">
        <v>212</v>
      </c>
      <c r="AT106" s="204" t="s">
        <v>208</v>
      </c>
      <c r="AU106" s="204" t="s">
        <v>82</v>
      </c>
      <c r="AY106" s="18" t="s">
        <v>206</v>
      </c>
      <c r="BE106" s="205">
        <f>IF(N106="základní",J106,0)</f>
        <v>0</v>
      </c>
      <c r="BF106" s="205">
        <f>IF(N106="snížená",J106,0)</f>
        <v>0</v>
      </c>
      <c r="BG106" s="205">
        <f>IF(N106="zákl. přenesená",J106,0)</f>
        <v>0</v>
      </c>
      <c r="BH106" s="205">
        <f>IF(N106="sníž. přenesená",J106,0)</f>
        <v>0</v>
      </c>
      <c r="BI106" s="205">
        <f>IF(N106="nulová",J106,0)</f>
        <v>0</v>
      </c>
      <c r="BJ106" s="18" t="s">
        <v>80</v>
      </c>
      <c r="BK106" s="205">
        <f>ROUND(I106*H106,2)</f>
        <v>0</v>
      </c>
      <c r="BL106" s="18" t="s">
        <v>212</v>
      </c>
      <c r="BM106" s="204" t="s">
        <v>8382</v>
      </c>
    </row>
    <row r="107" spans="1:65" s="2" customFormat="1" ht="48.75">
      <c r="A107" s="35"/>
      <c r="B107" s="36"/>
      <c r="C107" s="37"/>
      <c r="D107" s="208" t="s">
        <v>279</v>
      </c>
      <c r="E107" s="37"/>
      <c r="F107" s="221" t="s">
        <v>8373</v>
      </c>
      <c r="G107" s="37"/>
      <c r="H107" s="37"/>
      <c r="I107" s="116"/>
      <c r="J107" s="37"/>
      <c r="K107" s="37"/>
      <c r="L107" s="40"/>
      <c r="M107" s="222"/>
      <c r="N107" s="223"/>
      <c r="O107" s="65"/>
      <c r="P107" s="65"/>
      <c r="Q107" s="65"/>
      <c r="R107" s="65"/>
      <c r="S107" s="65"/>
      <c r="T107" s="66"/>
      <c r="U107" s="35"/>
      <c r="V107" s="35"/>
      <c r="W107" s="35"/>
      <c r="X107" s="35"/>
      <c r="Y107" s="35"/>
      <c r="Z107" s="35"/>
      <c r="AA107" s="35"/>
      <c r="AB107" s="35"/>
      <c r="AC107" s="35"/>
      <c r="AD107" s="35"/>
      <c r="AE107" s="35"/>
      <c r="AT107" s="18" t="s">
        <v>279</v>
      </c>
      <c r="AU107" s="18" t="s">
        <v>82</v>
      </c>
    </row>
    <row r="108" spans="1:65" s="2" customFormat="1" ht="16.5" customHeight="1">
      <c r="A108" s="35"/>
      <c r="B108" s="36"/>
      <c r="C108" s="224" t="s">
        <v>266</v>
      </c>
      <c r="D108" s="224" t="s">
        <v>286</v>
      </c>
      <c r="E108" s="225" t="s">
        <v>8383</v>
      </c>
      <c r="F108" s="226" t="s">
        <v>8384</v>
      </c>
      <c r="G108" s="227" t="s">
        <v>211</v>
      </c>
      <c r="H108" s="228">
        <v>1</v>
      </c>
      <c r="I108" s="229"/>
      <c r="J108" s="230">
        <f>ROUND(I108*H108,2)</f>
        <v>0</v>
      </c>
      <c r="K108" s="226" t="s">
        <v>277</v>
      </c>
      <c r="L108" s="231"/>
      <c r="M108" s="232" t="s">
        <v>19</v>
      </c>
      <c r="N108" s="233" t="s">
        <v>43</v>
      </c>
      <c r="O108" s="65"/>
      <c r="P108" s="202">
        <f>O108*H108</f>
        <v>0</v>
      </c>
      <c r="Q108" s="202">
        <v>0</v>
      </c>
      <c r="R108" s="202">
        <f>Q108*H108</f>
        <v>0</v>
      </c>
      <c r="S108" s="202">
        <v>0</v>
      </c>
      <c r="T108" s="203">
        <f>S108*H108</f>
        <v>0</v>
      </c>
      <c r="U108" s="35"/>
      <c r="V108" s="35"/>
      <c r="W108" s="35"/>
      <c r="X108" s="35"/>
      <c r="Y108" s="35"/>
      <c r="Z108" s="35"/>
      <c r="AA108" s="35"/>
      <c r="AB108" s="35"/>
      <c r="AC108" s="35"/>
      <c r="AD108" s="35"/>
      <c r="AE108" s="35"/>
      <c r="AR108" s="204" t="s">
        <v>239</v>
      </c>
      <c r="AT108" s="204" t="s">
        <v>286</v>
      </c>
      <c r="AU108" s="204" t="s">
        <v>82</v>
      </c>
      <c r="AY108" s="18" t="s">
        <v>206</v>
      </c>
      <c r="BE108" s="205">
        <f>IF(N108="základní",J108,0)</f>
        <v>0</v>
      </c>
      <c r="BF108" s="205">
        <f>IF(N108="snížená",J108,0)</f>
        <v>0</v>
      </c>
      <c r="BG108" s="205">
        <f>IF(N108="zákl. přenesená",J108,0)</f>
        <v>0</v>
      </c>
      <c r="BH108" s="205">
        <f>IF(N108="sníž. přenesená",J108,0)</f>
        <v>0</v>
      </c>
      <c r="BI108" s="205">
        <f>IF(N108="nulová",J108,0)</f>
        <v>0</v>
      </c>
      <c r="BJ108" s="18" t="s">
        <v>80</v>
      </c>
      <c r="BK108" s="205">
        <f>ROUND(I108*H108,2)</f>
        <v>0</v>
      </c>
      <c r="BL108" s="18" t="s">
        <v>212</v>
      </c>
      <c r="BM108" s="204" t="s">
        <v>8385</v>
      </c>
    </row>
    <row r="109" spans="1:65" s="2" customFormat="1" ht="21.75" customHeight="1">
      <c r="A109" s="35"/>
      <c r="B109" s="36"/>
      <c r="C109" s="193" t="s">
        <v>8</v>
      </c>
      <c r="D109" s="193" t="s">
        <v>208</v>
      </c>
      <c r="E109" s="194" t="s">
        <v>8386</v>
      </c>
      <c r="F109" s="195" t="s">
        <v>8387</v>
      </c>
      <c r="G109" s="196" t="s">
        <v>220</v>
      </c>
      <c r="H109" s="197">
        <v>50.04</v>
      </c>
      <c r="I109" s="198"/>
      <c r="J109" s="199">
        <f>ROUND(I109*H109,2)</f>
        <v>0</v>
      </c>
      <c r="K109" s="195" t="s">
        <v>277</v>
      </c>
      <c r="L109" s="40"/>
      <c r="M109" s="200" t="s">
        <v>19</v>
      </c>
      <c r="N109" s="201" t="s">
        <v>43</v>
      </c>
      <c r="O109" s="65"/>
      <c r="P109" s="202">
        <f>O109*H109</f>
        <v>0</v>
      </c>
      <c r="Q109" s="202">
        <v>0</v>
      </c>
      <c r="R109" s="202">
        <f>Q109*H109</f>
        <v>0</v>
      </c>
      <c r="S109" s="202">
        <v>0</v>
      </c>
      <c r="T109" s="203">
        <f>S109*H109</f>
        <v>0</v>
      </c>
      <c r="U109" s="35"/>
      <c r="V109" s="35"/>
      <c r="W109" s="35"/>
      <c r="X109" s="35"/>
      <c r="Y109" s="35"/>
      <c r="Z109" s="35"/>
      <c r="AA109" s="35"/>
      <c r="AB109" s="35"/>
      <c r="AC109" s="35"/>
      <c r="AD109" s="35"/>
      <c r="AE109" s="35"/>
      <c r="AR109" s="204" t="s">
        <v>212</v>
      </c>
      <c r="AT109" s="204" t="s">
        <v>208</v>
      </c>
      <c r="AU109" s="204" t="s">
        <v>82</v>
      </c>
      <c r="AY109" s="18" t="s">
        <v>206</v>
      </c>
      <c r="BE109" s="205">
        <f>IF(N109="základní",J109,0)</f>
        <v>0</v>
      </c>
      <c r="BF109" s="205">
        <f>IF(N109="snížená",J109,0)</f>
        <v>0</v>
      </c>
      <c r="BG109" s="205">
        <f>IF(N109="zákl. přenesená",J109,0)</f>
        <v>0</v>
      </c>
      <c r="BH109" s="205">
        <f>IF(N109="sníž. přenesená",J109,0)</f>
        <v>0</v>
      </c>
      <c r="BI109" s="205">
        <f>IF(N109="nulová",J109,0)</f>
        <v>0</v>
      </c>
      <c r="BJ109" s="18" t="s">
        <v>80</v>
      </c>
      <c r="BK109" s="205">
        <f>ROUND(I109*H109,2)</f>
        <v>0</v>
      </c>
      <c r="BL109" s="18" t="s">
        <v>212</v>
      </c>
      <c r="BM109" s="204" t="s">
        <v>8388</v>
      </c>
    </row>
    <row r="110" spans="1:65" s="2" customFormat="1" ht="29.25">
      <c r="A110" s="35"/>
      <c r="B110" s="36"/>
      <c r="C110" s="37"/>
      <c r="D110" s="208" t="s">
        <v>279</v>
      </c>
      <c r="E110" s="37"/>
      <c r="F110" s="221" t="s">
        <v>8389</v>
      </c>
      <c r="G110" s="37"/>
      <c r="H110" s="37"/>
      <c r="I110" s="116"/>
      <c r="J110" s="37"/>
      <c r="K110" s="37"/>
      <c r="L110" s="40"/>
      <c r="M110" s="222"/>
      <c r="N110" s="223"/>
      <c r="O110" s="65"/>
      <c r="P110" s="65"/>
      <c r="Q110" s="65"/>
      <c r="R110" s="65"/>
      <c r="S110" s="65"/>
      <c r="T110" s="66"/>
      <c r="U110" s="35"/>
      <c r="V110" s="35"/>
      <c r="W110" s="35"/>
      <c r="X110" s="35"/>
      <c r="Y110" s="35"/>
      <c r="Z110" s="35"/>
      <c r="AA110" s="35"/>
      <c r="AB110" s="35"/>
      <c r="AC110" s="35"/>
      <c r="AD110" s="35"/>
      <c r="AE110" s="35"/>
      <c r="AT110" s="18" t="s">
        <v>279</v>
      </c>
      <c r="AU110" s="18" t="s">
        <v>82</v>
      </c>
    </row>
    <row r="111" spans="1:65" s="2" customFormat="1" ht="21.75" customHeight="1">
      <c r="A111" s="35"/>
      <c r="B111" s="36"/>
      <c r="C111" s="224" t="s">
        <v>343</v>
      </c>
      <c r="D111" s="224" t="s">
        <v>286</v>
      </c>
      <c r="E111" s="225" t="s">
        <v>8390</v>
      </c>
      <c r="F111" s="226" t="s">
        <v>8391</v>
      </c>
      <c r="G111" s="227" t="s">
        <v>211</v>
      </c>
      <c r="H111" s="228">
        <v>20.015999999999998</v>
      </c>
      <c r="I111" s="229"/>
      <c r="J111" s="230">
        <f>ROUND(I111*H111,2)</f>
        <v>0</v>
      </c>
      <c r="K111" s="226" t="s">
        <v>277</v>
      </c>
      <c r="L111" s="231"/>
      <c r="M111" s="232" t="s">
        <v>19</v>
      </c>
      <c r="N111" s="233" t="s">
        <v>43</v>
      </c>
      <c r="O111" s="65"/>
      <c r="P111" s="202">
        <f>O111*H111</f>
        <v>0</v>
      </c>
      <c r="Q111" s="202">
        <v>1.23E-2</v>
      </c>
      <c r="R111" s="202">
        <f>Q111*H111</f>
        <v>0.24619679999999999</v>
      </c>
      <c r="S111" s="202">
        <v>0</v>
      </c>
      <c r="T111" s="203">
        <f>S111*H111</f>
        <v>0</v>
      </c>
      <c r="U111" s="35"/>
      <c r="V111" s="35"/>
      <c r="W111" s="35"/>
      <c r="X111" s="35"/>
      <c r="Y111" s="35"/>
      <c r="Z111" s="35"/>
      <c r="AA111" s="35"/>
      <c r="AB111" s="35"/>
      <c r="AC111" s="35"/>
      <c r="AD111" s="35"/>
      <c r="AE111" s="35"/>
      <c r="AR111" s="204" t="s">
        <v>239</v>
      </c>
      <c r="AT111" s="204" t="s">
        <v>286</v>
      </c>
      <c r="AU111" s="204" t="s">
        <v>82</v>
      </c>
      <c r="AY111" s="18" t="s">
        <v>206</v>
      </c>
      <c r="BE111" s="205">
        <f>IF(N111="základní",J111,0)</f>
        <v>0</v>
      </c>
      <c r="BF111" s="205">
        <f>IF(N111="snížená",J111,0)</f>
        <v>0</v>
      </c>
      <c r="BG111" s="205">
        <f>IF(N111="zákl. přenesená",J111,0)</f>
        <v>0</v>
      </c>
      <c r="BH111" s="205">
        <f>IF(N111="sníž. přenesená",J111,0)</f>
        <v>0</v>
      </c>
      <c r="BI111" s="205">
        <f>IF(N111="nulová",J111,0)</f>
        <v>0</v>
      </c>
      <c r="BJ111" s="18" t="s">
        <v>80</v>
      </c>
      <c r="BK111" s="205">
        <f>ROUND(I111*H111,2)</f>
        <v>0</v>
      </c>
      <c r="BL111" s="18" t="s">
        <v>212</v>
      </c>
      <c r="BM111" s="204" t="s">
        <v>8392</v>
      </c>
    </row>
    <row r="112" spans="1:65" s="13" customFormat="1" ht="11.25">
      <c r="B112" s="206"/>
      <c r="C112" s="207"/>
      <c r="D112" s="208" t="s">
        <v>246</v>
      </c>
      <c r="E112" s="207"/>
      <c r="F112" s="210" t="s">
        <v>8393</v>
      </c>
      <c r="G112" s="207"/>
      <c r="H112" s="211">
        <v>20.015999999999998</v>
      </c>
      <c r="I112" s="212"/>
      <c r="J112" s="207"/>
      <c r="K112" s="207"/>
      <c r="L112" s="213"/>
      <c r="M112" s="214"/>
      <c r="N112" s="215"/>
      <c r="O112" s="215"/>
      <c r="P112" s="215"/>
      <c r="Q112" s="215"/>
      <c r="R112" s="215"/>
      <c r="S112" s="215"/>
      <c r="T112" s="216"/>
      <c r="AT112" s="217" t="s">
        <v>246</v>
      </c>
      <c r="AU112" s="217" t="s">
        <v>82</v>
      </c>
      <c r="AV112" s="13" t="s">
        <v>82</v>
      </c>
      <c r="AW112" s="13" t="s">
        <v>4</v>
      </c>
      <c r="AX112" s="13" t="s">
        <v>80</v>
      </c>
      <c r="AY112" s="217" t="s">
        <v>206</v>
      </c>
    </row>
    <row r="113" spans="1:65" s="2" customFormat="1" ht="21.75" customHeight="1">
      <c r="A113" s="35"/>
      <c r="B113" s="36"/>
      <c r="C113" s="193" t="s">
        <v>348</v>
      </c>
      <c r="D113" s="193" t="s">
        <v>208</v>
      </c>
      <c r="E113" s="194" t="s">
        <v>8394</v>
      </c>
      <c r="F113" s="195" t="s">
        <v>8395</v>
      </c>
      <c r="G113" s="196" t="s">
        <v>220</v>
      </c>
      <c r="H113" s="197">
        <v>156.99</v>
      </c>
      <c r="I113" s="198"/>
      <c r="J113" s="199">
        <f>ROUND(I113*H113,2)</f>
        <v>0</v>
      </c>
      <c r="K113" s="195" t="s">
        <v>277</v>
      </c>
      <c r="L113" s="40"/>
      <c r="M113" s="200" t="s">
        <v>19</v>
      </c>
      <c r="N113" s="201" t="s">
        <v>43</v>
      </c>
      <c r="O113" s="65"/>
      <c r="P113" s="202">
        <f>O113*H113</f>
        <v>0</v>
      </c>
      <c r="Q113" s="202">
        <v>0</v>
      </c>
      <c r="R113" s="202">
        <f>Q113*H113</f>
        <v>0</v>
      </c>
      <c r="S113" s="202">
        <v>0</v>
      </c>
      <c r="T113" s="203">
        <f>S113*H113</f>
        <v>0</v>
      </c>
      <c r="U113" s="35"/>
      <c r="V113" s="35"/>
      <c r="W113" s="35"/>
      <c r="X113" s="35"/>
      <c r="Y113" s="35"/>
      <c r="Z113" s="35"/>
      <c r="AA113" s="35"/>
      <c r="AB113" s="35"/>
      <c r="AC113" s="35"/>
      <c r="AD113" s="35"/>
      <c r="AE113" s="35"/>
      <c r="AR113" s="204" t="s">
        <v>212</v>
      </c>
      <c r="AT113" s="204" t="s">
        <v>208</v>
      </c>
      <c r="AU113" s="204" t="s">
        <v>82</v>
      </c>
      <c r="AY113" s="18" t="s">
        <v>206</v>
      </c>
      <c r="BE113" s="205">
        <f>IF(N113="základní",J113,0)</f>
        <v>0</v>
      </c>
      <c r="BF113" s="205">
        <f>IF(N113="snížená",J113,0)</f>
        <v>0</v>
      </c>
      <c r="BG113" s="205">
        <f>IF(N113="zákl. přenesená",J113,0)</f>
        <v>0</v>
      </c>
      <c r="BH113" s="205">
        <f>IF(N113="sníž. přenesená",J113,0)</f>
        <v>0</v>
      </c>
      <c r="BI113" s="205">
        <f>IF(N113="nulová",J113,0)</f>
        <v>0</v>
      </c>
      <c r="BJ113" s="18" t="s">
        <v>80</v>
      </c>
      <c r="BK113" s="205">
        <f>ROUND(I113*H113,2)</f>
        <v>0</v>
      </c>
      <c r="BL113" s="18" t="s">
        <v>212</v>
      </c>
      <c r="BM113" s="204" t="s">
        <v>8396</v>
      </c>
    </row>
    <row r="114" spans="1:65" s="2" customFormat="1" ht="29.25">
      <c r="A114" s="35"/>
      <c r="B114" s="36"/>
      <c r="C114" s="37"/>
      <c r="D114" s="208" t="s">
        <v>279</v>
      </c>
      <c r="E114" s="37"/>
      <c r="F114" s="221" t="s">
        <v>8389</v>
      </c>
      <c r="G114" s="37"/>
      <c r="H114" s="37"/>
      <c r="I114" s="116"/>
      <c r="J114" s="37"/>
      <c r="K114" s="37"/>
      <c r="L114" s="40"/>
      <c r="M114" s="222"/>
      <c r="N114" s="223"/>
      <c r="O114" s="65"/>
      <c r="P114" s="65"/>
      <c r="Q114" s="65"/>
      <c r="R114" s="65"/>
      <c r="S114" s="65"/>
      <c r="T114" s="66"/>
      <c r="U114" s="35"/>
      <c r="V114" s="35"/>
      <c r="W114" s="35"/>
      <c r="X114" s="35"/>
      <c r="Y114" s="35"/>
      <c r="Z114" s="35"/>
      <c r="AA114" s="35"/>
      <c r="AB114" s="35"/>
      <c r="AC114" s="35"/>
      <c r="AD114" s="35"/>
      <c r="AE114" s="35"/>
      <c r="AT114" s="18" t="s">
        <v>279</v>
      </c>
      <c r="AU114" s="18" t="s">
        <v>82</v>
      </c>
    </row>
    <row r="115" spans="1:65" s="2" customFormat="1" ht="21.75" customHeight="1">
      <c r="A115" s="35"/>
      <c r="B115" s="36"/>
      <c r="C115" s="224" t="s">
        <v>353</v>
      </c>
      <c r="D115" s="224" t="s">
        <v>286</v>
      </c>
      <c r="E115" s="225" t="s">
        <v>8397</v>
      </c>
      <c r="F115" s="226" t="s">
        <v>8398</v>
      </c>
      <c r="G115" s="227" t="s">
        <v>211</v>
      </c>
      <c r="H115" s="228">
        <v>62.795999999999999</v>
      </c>
      <c r="I115" s="229"/>
      <c r="J115" s="230">
        <f>ROUND(I115*H115,2)</f>
        <v>0</v>
      </c>
      <c r="K115" s="226" t="s">
        <v>277</v>
      </c>
      <c r="L115" s="231"/>
      <c r="M115" s="232" t="s">
        <v>19</v>
      </c>
      <c r="N115" s="233" t="s">
        <v>43</v>
      </c>
      <c r="O115" s="65"/>
      <c r="P115" s="202">
        <f>O115*H115</f>
        <v>0</v>
      </c>
      <c r="Q115" s="202">
        <v>1.9099999999999999E-2</v>
      </c>
      <c r="R115" s="202">
        <f>Q115*H115</f>
        <v>1.1994035999999999</v>
      </c>
      <c r="S115" s="202">
        <v>0</v>
      </c>
      <c r="T115" s="203">
        <f>S115*H115</f>
        <v>0</v>
      </c>
      <c r="U115" s="35"/>
      <c r="V115" s="35"/>
      <c r="W115" s="35"/>
      <c r="X115" s="35"/>
      <c r="Y115" s="35"/>
      <c r="Z115" s="35"/>
      <c r="AA115" s="35"/>
      <c r="AB115" s="35"/>
      <c r="AC115" s="35"/>
      <c r="AD115" s="35"/>
      <c r="AE115" s="35"/>
      <c r="AR115" s="204" t="s">
        <v>239</v>
      </c>
      <c r="AT115" s="204" t="s">
        <v>286</v>
      </c>
      <c r="AU115" s="204" t="s">
        <v>82</v>
      </c>
      <c r="AY115" s="18" t="s">
        <v>206</v>
      </c>
      <c r="BE115" s="205">
        <f>IF(N115="základní",J115,0)</f>
        <v>0</v>
      </c>
      <c r="BF115" s="205">
        <f>IF(N115="snížená",J115,0)</f>
        <v>0</v>
      </c>
      <c r="BG115" s="205">
        <f>IF(N115="zákl. přenesená",J115,0)</f>
        <v>0</v>
      </c>
      <c r="BH115" s="205">
        <f>IF(N115="sníž. přenesená",J115,0)</f>
        <v>0</v>
      </c>
      <c r="BI115" s="205">
        <f>IF(N115="nulová",J115,0)</f>
        <v>0</v>
      </c>
      <c r="BJ115" s="18" t="s">
        <v>80</v>
      </c>
      <c r="BK115" s="205">
        <f>ROUND(I115*H115,2)</f>
        <v>0</v>
      </c>
      <c r="BL115" s="18" t="s">
        <v>212</v>
      </c>
      <c r="BM115" s="204" t="s">
        <v>8399</v>
      </c>
    </row>
    <row r="116" spans="1:65" s="13" customFormat="1" ht="11.25">
      <c r="B116" s="206"/>
      <c r="C116" s="207"/>
      <c r="D116" s="208" t="s">
        <v>246</v>
      </c>
      <c r="E116" s="207"/>
      <c r="F116" s="210" t="s">
        <v>8400</v>
      </c>
      <c r="G116" s="207"/>
      <c r="H116" s="211">
        <v>62.795999999999999</v>
      </c>
      <c r="I116" s="212"/>
      <c r="J116" s="207"/>
      <c r="K116" s="207"/>
      <c r="L116" s="213"/>
      <c r="M116" s="214"/>
      <c r="N116" s="215"/>
      <c r="O116" s="215"/>
      <c r="P116" s="215"/>
      <c r="Q116" s="215"/>
      <c r="R116" s="215"/>
      <c r="S116" s="215"/>
      <c r="T116" s="216"/>
      <c r="AT116" s="217" t="s">
        <v>246</v>
      </c>
      <c r="AU116" s="217" t="s">
        <v>82</v>
      </c>
      <c r="AV116" s="13" t="s">
        <v>82</v>
      </c>
      <c r="AW116" s="13" t="s">
        <v>4</v>
      </c>
      <c r="AX116" s="13" t="s">
        <v>80</v>
      </c>
      <c r="AY116" s="217" t="s">
        <v>206</v>
      </c>
    </row>
    <row r="117" spans="1:65" s="12" customFormat="1" ht="22.9" customHeight="1">
      <c r="B117" s="177"/>
      <c r="C117" s="178"/>
      <c r="D117" s="179" t="s">
        <v>71</v>
      </c>
      <c r="E117" s="191" t="s">
        <v>454</v>
      </c>
      <c r="F117" s="191" t="s">
        <v>455</v>
      </c>
      <c r="G117" s="178"/>
      <c r="H117" s="178"/>
      <c r="I117" s="181"/>
      <c r="J117" s="192">
        <f>BK117</f>
        <v>0</v>
      </c>
      <c r="K117" s="178"/>
      <c r="L117" s="183"/>
      <c r="M117" s="184"/>
      <c r="N117" s="185"/>
      <c r="O117" s="185"/>
      <c r="P117" s="186">
        <f>SUM(P118:P119)</f>
        <v>0</v>
      </c>
      <c r="Q117" s="185"/>
      <c r="R117" s="186">
        <f>SUM(R118:R119)</f>
        <v>0</v>
      </c>
      <c r="S117" s="185"/>
      <c r="T117" s="187">
        <f>SUM(T118:T119)</f>
        <v>0</v>
      </c>
      <c r="AR117" s="188" t="s">
        <v>80</v>
      </c>
      <c r="AT117" s="189" t="s">
        <v>71</v>
      </c>
      <c r="AU117" s="189" t="s">
        <v>80</v>
      </c>
      <c r="AY117" s="188" t="s">
        <v>206</v>
      </c>
      <c r="BK117" s="190">
        <f>SUM(BK118:BK119)</f>
        <v>0</v>
      </c>
    </row>
    <row r="118" spans="1:65" s="2" customFormat="1" ht="21.75" customHeight="1">
      <c r="A118" s="35"/>
      <c r="B118" s="36"/>
      <c r="C118" s="193" t="s">
        <v>358</v>
      </c>
      <c r="D118" s="193" t="s">
        <v>208</v>
      </c>
      <c r="E118" s="194" t="s">
        <v>8401</v>
      </c>
      <c r="F118" s="195" t="s">
        <v>8402</v>
      </c>
      <c r="G118" s="196" t="s">
        <v>289</v>
      </c>
      <c r="H118" s="197">
        <v>2.363</v>
      </c>
      <c r="I118" s="198"/>
      <c r="J118" s="199">
        <f>ROUND(I118*H118,2)</f>
        <v>0</v>
      </c>
      <c r="K118" s="195" t="s">
        <v>277</v>
      </c>
      <c r="L118" s="40"/>
      <c r="M118" s="200" t="s">
        <v>19</v>
      </c>
      <c r="N118" s="201" t="s">
        <v>43</v>
      </c>
      <c r="O118" s="65"/>
      <c r="P118" s="202">
        <f>O118*H118</f>
        <v>0</v>
      </c>
      <c r="Q118" s="202">
        <v>0</v>
      </c>
      <c r="R118" s="202">
        <f>Q118*H118</f>
        <v>0</v>
      </c>
      <c r="S118" s="202">
        <v>0</v>
      </c>
      <c r="T118" s="203">
        <f>S118*H118</f>
        <v>0</v>
      </c>
      <c r="U118" s="35"/>
      <c r="V118" s="35"/>
      <c r="W118" s="35"/>
      <c r="X118" s="35"/>
      <c r="Y118" s="35"/>
      <c r="Z118" s="35"/>
      <c r="AA118" s="35"/>
      <c r="AB118" s="35"/>
      <c r="AC118" s="35"/>
      <c r="AD118" s="35"/>
      <c r="AE118" s="35"/>
      <c r="AR118" s="204" t="s">
        <v>212</v>
      </c>
      <c r="AT118" s="204" t="s">
        <v>208</v>
      </c>
      <c r="AU118" s="204" t="s">
        <v>82</v>
      </c>
      <c r="AY118" s="18" t="s">
        <v>206</v>
      </c>
      <c r="BE118" s="205">
        <f>IF(N118="základní",J118,0)</f>
        <v>0</v>
      </c>
      <c r="BF118" s="205">
        <f>IF(N118="snížená",J118,0)</f>
        <v>0</v>
      </c>
      <c r="BG118" s="205">
        <f>IF(N118="zákl. přenesená",J118,0)</f>
        <v>0</v>
      </c>
      <c r="BH118" s="205">
        <f>IF(N118="sníž. přenesená",J118,0)</f>
        <v>0</v>
      </c>
      <c r="BI118" s="205">
        <f>IF(N118="nulová",J118,0)</f>
        <v>0</v>
      </c>
      <c r="BJ118" s="18" t="s">
        <v>80</v>
      </c>
      <c r="BK118" s="205">
        <f>ROUND(I118*H118,2)</f>
        <v>0</v>
      </c>
      <c r="BL118" s="18" t="s">
        <v>212</v>
      </c>
      <c r="BM118" s="204" t="s">
        <v>8403</v>
      </c>
    </row>
    <row r="119" spans="1:65" s="2" customFormat="1" ht="29.25">
      <c r="A119" s="35"/>
      <c r="B119" s="36"/>
      <c r="C119" s="37"/>
      <c r="D119" s="208" t="s">
        <v>279</v>
      </c>
      <c r="E119" s="37"/>
      <c r="F119" s="221" t="s">
        <v>8404</v>
      </c>
      <c r="G119" s="37"/>
      <c r="H119" s="37"/>
      <c r="I119" s="116"/>
      <c r="J119" s="37"/>
      <c r="K119" s="37"/>
      <c r="L119" s="40"/>
      <c r="M119" s="245"/>
      <c r="N119" s="246"/>
      <c r="O119" s="247"/>
      <c r="P119" s="247"/>
      <c r="Q119" s="247"/>
      <c r="R119" s="247"/>
      <c r="S119" s="247"/>
      <c r="T119" s="248"/>
      <c r="U119" s="35"/>
      <c r="V119" s="35"/>
      <c r="W119" s="35"/>
      <c r="X119" s="35"/>
      <c r="Y119" s="35"/>
      <c r="Z119" s="35"/>
      <c r="AA119" s="35"/>
      <c r="AB119" s="35"/>
      <c r="AC119" s="35"/>
      <c r="AD119" s="35"/>
      <c r="AE119" s="35"/>
      <c r="AT119" s="18" t="s">
        <v>279</v>
      </c>
      <c r="AU119" s="18" t="s">
        <v>82</v>
      </c>
    </row>
    <row r="120" spans="1:65" s="2" customFormat="1" ht="6.95" customHeight="1">
      <c r="A120" s="35"/>
      <c r="B120" s="48"/>
      <c r="C120" s="49"/>
      <c r="D120" s="49"/>
      <c r="E120" s="49"/>
      <c r="F120" s="49"/>
      <c r="G120" s="49"/>
      <c r="H120" s="49"/>
      <c r="I120" s="143"/>
      <c r="J120" s="49"/>
      <c r="K120" s="49"/>
      <c r="L120" s="40"/>
      <c r="M120" s="35"/>
      <c r="O120" s="35"/>
      <c r="P120" s="35"/>
      <c r="Q120" s="35"/>
      <c r="R120" s="35"/>
      <c r="S120" s="35"/>
      <c r="T120" s="35"/>
      <c r="U120" s="35"/>
      <c r="V120" s="35"/>
      <c r="W120" s="35"/>
      <c r="X120" s="35"/>
      <c r="Y120" s="35"/>
      <c r="Z120" s="35"/>
      <c r="AA120" s="35"/>
      <c r="AB120" s="35"/>
      <c r="AC120" s="35"/>
      <c r="AD120" s="35"/>
      <c r="AE120" s="35"/>
    </row>
  </sheetData>
  <sheetProtection algorithmName="SHA-512" hashValue="ckmPkZQxnmMjOWxP+TREm5oPwR/zgZDwPpo3blJgXrwTqDbn4PPO4V7kG0tGCUyXl3IxqfD43MkH58nPw4X1zw==" saltValue="8H6GqNVRCLChHlSvHSdaWqKNBNsPKBlZkZqnhVHP6um6NNC/mmFh7Yx7MGDXJeYi6AK7kBylfsbs/jAUj9F8ww==" spinCount="100000" sheet="1" objects="1" scenarios="1" formatColumns="0" formatRows="0" autoFilter="0"/>
  <autoFilter ref="C81:K119"/>
  <mergeCells count="9">
    <mergeCell ref="E50:H50"/>
    <mergeCell ref="E72:H72"/>
    <mergeCell ref="E74:H74"/>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374"/>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177</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8405</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ROUND(J96,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ROUND((SUM(BE96:BE373)),  2)</f>
        <v>0</v>
      </c>
      <c r="G33" s="35"/>
      <c r="H33" s="35"/>
      <c r="I33" s="132">
        <v>0.21</v>
      </c>
      <c r="J33" s="131">
        <f>ROUND(((SUM(BE96:BE373))*I33),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ROUND((SUM(BF96:BF373)),  2)</f>
        <v>0</v>
      </c>
      <c r="G34" s="35"/>
      <c r="H34" s="35"/>
      <c r="I34" s="132">
        <v>0.15</v>
      </c>
      <c r="J34" s="131">
        <f>ROUND(((SUM(BF96:BF373))*I34),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ROUND((SUM(BG96:BG373)),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ROUND((SUM(BH96:BH373)),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ROUND((SUM(BI96:BI373)),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891 - Sadové úpravy</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J96</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8406</v>
      </c>
      <c r="E60" s="155"/>
      <c r="F60" s="155"/>
      <c r="G60" s="155"/>
      <c r="H60" s="155"/>
      <c r="I60" s="156"/>
      <c r="J60" s="157">
        <f>J97</f>
        <v>0</v>
      </c>
      <c r="K60" s="153"/>
      <c r="L60" s="158"/>
    </row>
    <row r="61" spans="1:47" s="9" customFormat="1" ht="24.95" customHeight="1">
      <c r="B61" s="152"/>
      <c r="C61" s="153"/>
      <c r="D61" s="154" t="s">
        <v>8407</v>
      </c>
      <c r="E61" s="155"/>
      <c r="F61" s="155"/>
      <c r="G61" s="155"/>
      <c r="H61" s="155"/>
      <c r="I61" s="156"/>
      <c r="J61" s="157">
        <f>J118</f>
        <v>0</v>
      </c>
      <c r="K61" s="153"/>
      <c r="L61" s="158"/>
    </row>
    <row r="62" spans="1:47" s="9" customFormat="1" ht="24.95" customHeight="1">
      <c r="B62" s="152"/>
      <c r="C62" s="153"/>
      <c r="D62" s="154" t="s">
        <v>8408</v>
      </c>
      <c r="E62" s="155"/>
      <c r="F62" s="155"/>
      <c r="G62" s="155"/>
      <c r="H62" s="155"/>
      <c r="I62" s="156"/>
      <c r="J62" s="157">
        <f>J133</f>
        <v>0</v>
      </c>
      <c r="K62" s="153"/>
      <c r="L62" s="158"/>
    </row>
    <row r="63" spans="1:47" s="10" customFormat="1" ht="19.899999999999999" customHeight="1">
      <c r="B63" s="159"/>
      <c r="C63" s="98"/>
      <c r="D63" s="160" t="s">
        <v>8409</v>
      </c>
      <c r="E63" s="161"/>
      <c r="F63" s="161"/>
      <c r="G63" s="161"/>
      <c r="H63" s="161"/>
      <c r="I63" s="162"/>
      <c r="J63" s="163">
        <f>J159</f>
        <v>0</v>
      </c>
      <c r="K63" s="98"/>
      <c r="L63" s="164"/>
    </row>
    <row r="64" spans="1:47" s="10" customFormat="1" ht="19.899999999999999" customHeight="1">
      <c r="B64" s="159"/>
      <c r="C64" s="98"/>
      <c r="D64" s="160" t="s">
        <v>8410</v>
      </c>
      <c r="E64" s="161"/>
      <c r="F64" s="161"/>
      <c r="G64" s="161"/>
      <c r="H64" s="161"/>
      <c r="I64" s="162"/>
      <c r="J64" s="163">
        <f>J180</f>
        <v>0</v>
      </c>
      <c r="K64" s="98"/>
      <c r="L64" s="164"/>
    </row>
    <row r="65" spans="1:31" s="10" customFormat="1" ht="19.899999999999999" customHeight="1">
      <c r="B65" s="159"/>
      <c r="C65" s="98"/>
      <c r="D65" s="160" t="s">
        <v>8411</v>
      </c>
      <c r="E65" s="161"/>
      <c r="F65" s="161"/>
      <c r="G65" s="161"/>
      <c r="H65" s="161"/>
      <c r="I65" s="162"/>
      <c r="J65" s="163">
        <f>J229</f>
        <v>0</v>
      </c>
      <c r="K65" s="98"/>
      <c r="L65" s="164"/>
    </row>
    <row r="66" spans="1:31" s="10" customFormat="1" ht="19.899999999999999" customHeight="1">
      <c r="B66" s="159"/>
      <c r="C66" s="98"/>
      <c r="D66" s="160" t="s">
        <v>8412</v>
      </c>
      <c r="E66" s="161"/>
      <c r="F66" s="161"/>
      <c r="G66" s="161"/>
      <c r="H66" s="161"/>
      <c r="I66" s="162"/>
      <c r="J66" s="163">
        <f>J235</f>
        <v>0</v>
      </c>
      <c r="K66" s="98"/>
      <c r="L66" s="164"/>
    </row>
    <row r="67" spans="1:31" s="10" customFormat="1" ht="19.899999999999999" customHeight="1">
      <c r="B67" s="159"/>
      <c r="C67" s="98"/>
      <c r="D67" s="160" t="s">
        <v>8413</v>
      </c>
      <c r="E67" s="161"/>
      <c r="F67" s="161"/>
      <c r="G67" s="161"/>
      <c r="H67" s="161"/>
      <c r="I67" s="162"/>
      <c r="J67" s="163">
        <f>J258</f>
        <v>0</v>
      </c>
      <c r="K67" s="98"/>
      <c r="L67" s="164"/>
    </row>
    <row r="68" spans="1:31" s="10" customFormat="1" ht="19.899999999999999" customHeight="1">
      <c r="B68" s="159"/>
      <c r="C68" s="98"/>
      <c r="D68" s="160" t="s">
        <v>8411</v>
      </c>
      <c r="E68" s="161"/>
      <c r="F68" s="161"/>
      <c r="G68" s="161"/>
      <c r="H68" s="161"/>
      <c r="I68" s="162"/>
      <c r="J68" s="163">
        <f>J277</f>
        <v>0</v>
      </c>
      <c r="K68" s="98"/>
      <c r="L68" s="164"/>
    </row>
    <row r="69" spans="1:31" s="10" customFormat="1" ht="19.899999999999999" customHeight="1">
      <c r="B69" s="159"/>
      <c r="C69" s="98"/>
      <c r="D69" s="160" t="s">
        <v>8414</v>
      </c>
      <c r="E69" s="161"/>
      <c r="F69" s="161"/>
      <c r="G69" s="161"/>
      <c r="H69" s="161"/>
      <c r="I69" s="162"/>
      <c r="J69" s="163">
        <f>J279</f>
        <v>0</v>
      </c>
      <c r="K69" s="98"/>
      <c r="L69" s="164"/>
    </row>
    <row r="70" spans="1:31" s="10" customFormat="1" ht="19.899999999999999" customHeight="1">
      <c r="B70" s="159"/>
      <c r="C70" s="98"/>
      <c r="D70" s="160" t="s">
        <v>8411</v>
      </c>
      <c r="E70" s="161"/>
      <c r="F70" s="161"/>
      <c r="G70" s="161"/>
      <c r="H70" s="161"/>
      <c r="I70" s="162"/>
      <c r="J70" s="163">
        <f>J312</f>
        <v>0</v>
      </c>
      <c r="K70" s="98"/>
      <c r="L70" s="164"/>
    </row>
    <row r="71" spans="1:31" s="10" customFormat="1" ht="19.899999999999999" customHeight="1">
      <c r="B71" s="159"/>
      <c r="C71" s="98"/>
      <c r="D71" s="160" t="s">
        <v>8415</v>
      </c>
      <c r="E71" s="161"/>
      <c r="F71" s="161"/>
      <c r="G71" s="161"/>
      <c r="H71" s="161"/>
      <c r="I71" s="162"/>
      <c r="J71" s="163">
        <f>J316</f>
        <v>0</v>
      </c>
      <c r="K71" s="98"/>
      <c r="L71" s="164"/>
    </row>
    <row r="72" spans="1:31" s="10" customFormat="1" ht="19.899999999999999" customHeight="1">
      <c r="B72" s="159"/>
      <c r="C72" s="98"/>
      <c r="D72" s="160" t="s">
        <v>8411</v>
      </c>
      <c r="E72" s="161"/>
      <c r="F72" s="161"/>
      <c r="G72" s="161"/>
      <c r="H72" s="161"/>
      <c r="I72" s="162"/>
      <c r="J72" s="163">
        <f>J351</f>
        <v>0</v>
      </c>
      <c r="K72" s="98"/>
      <c r="L72" s="164"/>
    </row>
    <row r="73" spans="1:31" s="10" customFormat="1" ht="19.899999999999999" customHeight="1">
      <c r="B73" s="159"/>
      <c r="C73" s="98"/>
      <c r="D73" s="160" t="s">
        <v>8416</v>
      </c>
      <c r="E73" s="161"/>
      <c r="F73" s="161"/>
      <c r="G73" s="161"/>
      <c r="H73" s="161"/>
      <c r="I73" s="162"/>
      <c r="J73" s="163">
        <f>J355</f>
        <v>0</v>
      </c>
      <c r="K73" s="98"/>
      <c r="L73" s="164"/>
    </row>
    <row r="74" spans="1:31" s="10" customFormat="1" ht="19.899999999999999" customHeight="1">
      <c r="B74" s="159"/>
      <c r="C74" s="98"/>
      <c r="D74" s="160" t="s">
        <v>8416</v>
      </c>
      <c r="E74" s="161"/>
      <c r="F74" s="161"/>
      <c r="G74" s="161"/>
      <c r="H74" s="161"/>
      <c r="I74" s="162"/>
      <c r="J74" s="163">
        <f>J360</f>
        <v>0</v>
      </c>
      <c r="K74" s="98"/>
      <c r="L74" s="164"/>
    </row>
    <row r="75" spans="1:31" s="9" customFormat="1" ht="24.95" customHeight="1">
      <c r="B75" s="152"/>
      <c r="C75" s="153"/>
      <c r="D75" s="154" t="s">
        <v>8417</v>
      </c>
      <c r="E75" s="155"/>
      <c r="F75" s="155"/>
      <c r="G75" s="155"/>
      <c r="H75" s="155"/>
      <c r="I75" s="156"/>
      <c r="J75" s="157">
        <f>J367</f>
        <v>0</v>
      </c>
      <c r="K75" s="153"/>
      <c r="L75" s="158"/>
    </row>
    <row r="76" spans="1:31" s="10" customFormat="1" ht="19.899999999999999" customHeight="1">
      <c r="B76" s="159"/>
      <c r="C76" s="98"/>
      <c r="D76" s="160" t="s">
        <v>8418</v>
      </c>
      <c r="E76" s="161"/>
      <c r="F76" s="161"/>
      <c r="G76" s="161"/>
      <c r="H76" s="161"/>
      <c r="I76" s="162"/>
      <c r="J76" s="163">
        <f>J371</f>
        <v>0</v>
      </c>
      <c r="K76" s="98"/>
      <c r="L76" s="164"/>
    </row>
    <row r="77" spans="1:31" s="2" customFormat="1" ht="21.75" customHeight="1">
      <c r="A77" s="35"/>
      <c r="B77" s="36"/>
      <c r="C77" s="37"/>
      <c r="D77" s="37"/>
      <c r="E77" s="37"/>
      <c r="F77" s="37"/>
      <c r="G77" s="37"/>
      <c r="H77" s="37"/>
      <c r="I77" s="116"/>
      <c r="J77" s="37"/>
      <c r="K77" s="37"/>
      <c r="L77" s="117"/>
      <c r="S77" s="35"/>
      <c r="T77" s="35"/>
      <c r="U77" s="35"/>
      <c r="V77" s="35"/>
      <c r="W77" s="35"/>
      <c r="X77" s="35"/>
      <c r="Y77" s="35"/>
      <c r="Z77" s="35"/>
      <c r="AA77" s="35"/>
      <c r="AB77" s="35"/>
      <c r="AC77" s="35"/>
      <c r="AD77" s="35"/>
      <c r="AE77" s="35"/>
    </row>
    <row r="78" spans="1:31" s="2" customFormat="1" ht="6.95" customHeight="1">
      <c r="A78" s="35"/>
      <c r="B78" s="48"/>
      <c r="C78" s="49"/>
      <c r="D78" s="49"/>
      <c r="E78" s="49"/>
      <c r="F78" s="49"/>
      <c r="G78" s="49"/>
      <c r="H78" s="49"/>
      <c r="I78" s="143"/>
      <c r="J78" s="49"/>
      <c r="K78" s="49"/>
      <c r="L78" s="117"/>
      <c r="S78" s="35"/>
      <c r="T78" s="35"/>
      <c r="U78" s="35"/>
      <c r="V78" s="35"/>
      <c r="W78" s="35"/>
      <c r="X78" s="35"/>
      <c r="Y78" s="35"/>
      <c r="Z78" s="35"/>
      <c r="AA78" s="35"/>
      <c r="AB78" s="35"/>
      <c r="AC78" s="35"/>
      <c r="AD78" s="35"/>
      <c r="AE78" s="35"/>
    </row>
    <row r="82" spans="1:63" s="2" customFormat="1" ht="6.95" customHeight="1">
      <c r="A82" s="35"/>
      <c r="B82" s="50"/>
      <c r="C82" s="51"/>
      <c r="D82" s="51"/>
      <c r="E82" s="51"/>
      <c r="F82" s="51"/>
      <c r="G82" s="51"/>
      <c r="H82" s="51"/>
      <c r="I82" s="146"/>
      <c r="J82" s="51"/>
      <c r="K82" s="51"/>
      <c r="L82" s="117"/>
      <c r="S82" s="35"/>
      <c r="T82" s="35"/>
      <c r="U82" s="35"/>
      <c r="V82" s="35"/>
      <c r="W82" s="35"/>
      <c r="X82" s="35"/>
      <c r="Y82" s="35"/>
      <c r="Z82" s="35"/>
      <c r="AA82" s="35"/>
      <c r="AB82" s="35"/>
      <c r="AC82" s="35"/>
      <c r="AD82" s="35"/>
      <c r="AE82" s="35"/>
    </row>
    <row r="83" spans="1:63" s="2" customFormat="1" ht="24.95" customHeight="1">
      <c r="A83" s="35"/>
      <c r="B83" s="36"/>
      <c r="C83" s="24" t="s">
        <v>191</v>
      </c>
      <c r="D83" s="37"/>
      <c r="E83" s="37"/>
      <c r="F83" s="37"/>
      <c r="G83" s="37"/>
      <c r="H83" s="37"/>
      <c r="I83" s="116"/>
      <c r="J83" s="37"/>
      <c r="K83" s="37"/>
      <c r="L83" s="117"/>
      <c r="S83" s="35"/>
      <c r="T83" s="35"/>
      <c r="U83" s="35"/>
      <c r="V83" s="35"/>
      <c r="W83" s="35"/>
      <c r="X83" s="35"/>
      <c r="Y83" s="35"/>
      <c r="Z83" s="35"/>
      <c r="AA83" s="35"/>
      <c r="AB83" s="35"/>
      <c r="AC83" s="35"/>
      <c r="AD83" s="35"/>
      <c r="AE83" s="35"/>
    </row>
    <row r="84" spans="1:63" s="2" customFormat="1" ht="6.95" customHeight="1">
      <c r="A84" s="35"/>
      <c r="B84" s="36"/>
      <c r="C84" s="37"/>
      <c r="D84" s="37"/>
      <c r="E84" s="37"/>
      <c r="F84" s="37"/>
      <c r="G84" s="37"/>
      <c r="H84" s="37"/>
      <c r="I84" s="116"/>
      <c r="J84" s="37"/>
      <c r="K84" s="37"/>
      <c r="L84" s="117"/>
      <c r="S84" s="35"/>
      <c r="T84" s="35"/>
      <c r="U84" s="35"/>
      <c r="V84" s="35"/>
      <c r="W84" s="35"/>
      <c r="X84" s="35"/>
      <c r="Y84" s="35"/>
      <c r="Z84" s="35"/>
      <c r="AA84" s="35"/>
      <c r="AB84" s="35"/>
      <c r="AC84" s="35"/>
      <c r="AD84" s="35"/>
      <c r="AE84" s="35"/>
    </row>
    <row r="85" spans="1:63" s="2" customFormat="1" ht="12" customHeight="1">
      <c r="A85" s="35"/>
      <c r="B85" s="36"/>
      <c r="C85" s="30" t="s">
        <v>16</v>
      </c>
      <c r="D85" s="37"/>
      <c r="E85" s="37"/>
      <c r="F85" s="37"/>
      <c r="G85" s="37"/>
      <c r="H85" s="37"/>
      <c r="I85" s="116"/>
      <c r="J85" s="37"/>
      <c r="K85" s="37"/>
      <c r="L85" s="117"/>
      <c r="S85" s="35"/>
      <c r="T85" s="35"/>
      <c r="U85" s="35"/>
      <c r="V85" s="35"/>
      <c r="W85" s="35"/>
      <c r="X85" s="35"/>
      <c r="Y85" s="35"/>
      <c r="Z85" s="35"/>
      <c r="AA85" s="35"/>
      <c r="AB85" s="35"/>
      <c r="AC85" s="35"/>
      <c r="AD85" s="35"/>
      <c r="AE85" s="35"/>
    </row>
    <row r="86" spans="1:63" s="2" customFormat="1" ht="16.5" customHeight="1">
      <c r="A86" s="35"/>
      <c r="B86" s="36"/>
      <c r="C86" s="37"/>
      <c r="D86" s="37"/>
      <c r="E86" s="396" t="str">
        <f>E7</f>
        <v>Základní škola U Elektry</v>
      </c>
      <c r="F86" s="397"/>
      <c r="G86" s="397"/>
      <c r="H86" s="397"/>
      <c r="I86" s="116"/>
      <c r="J86" s="37"/>
      <c r="K86" s="37"/>
      <c r="L86" s="117"/>
      <c r="S86" s="35"/>
      <c r="T86" s="35"/>
      <c r="U86" s="35"/>
      <c r="V86" s="35"/>
      <c r="W86" s="35"/>
      <c r="X86" s="35"/>
      <c r="Y86" s="35"/>
      <c r="Z86" s="35"/>
      <c r="AA86" s="35"/>
      <c r="AB86" s="35"/>
      <c r="AC86" s="35"/>
      <c r="AD86" s="35"/>
      <c r="AE86" s="35"/>
    </row>
    <row r="87" spans="1:63" s="2" customFormat="1" ht="12" customHeight="1">
      <c r="A87" s="35"/>
      <c r="B87" s="36"/>
      <c r="C87" s="30" t="s">
        <v>182</v>
      </c>
      <c r="D87" s="37"/>
      <c r="E87" s="37"/>
      <c r="F87" s="37"/>
      <c r="G87" s="37"/>
      <c r="H87" s="37"/>
      <c r="I87" s="116"/>
      <c r="J87" s="37"/>
      <c r="K87" s="37"/>
      <c r="L87" s="117"/>
      <c r="S87" s="35"/>
      <c r="T87" s="35"/>
      <c r="U87" s="35"/>
      <c r="V87" s="35"/>
      <c r="W87" s="35"/>
      <c r="X87" s="35"/>
      <c r="Y87" s="35"/>
      <c r="Z87" s="35"/>
      <c r="AA87" s="35"/>
      <c r="AB87" s="35"/>
      <c r="AC87" s="35"/>
      <c r="AD87" s="35"/>
      <c r="AE87" s="35"/>
    </row>
    <row r="88" spans="1:63" s="2" customFormat="1" ht="16.5" customHeight="1">
      <c r="A88" s="35"/>
      <c r="B88" s="36"/>
      <c r="C88" s="37"/>
      <c r="D88" s="37"/>
      <c r="E88" s="369" t="str">
        <f>E9</f>
        <v>SO 891 - Sadové úpravy</v>
      </c>
      <c r="F88" s="398"/>
      <c r="G88" s="398"/>
      <c r="H88" s="398"/>
      <c r="I88" s="116"/>
      <c r="J88" s="37"/>
      <c r="K88" s="37"/>
      <c r="L88" s="117"/>
      <c r="S88" s="35"/>
      <c r="T88" s="35"/>
      <c r="U88" s="35"/>
      <c r="V88" s="35"/>
      <c r="W88" s="35"/>
      <c r="X88" s="35"/>
      <c r="Y88" s="35"/>
      <c r="Z88" s="35"/>
      <c r="AA88" s="35"/>
      <c r="AB88" s="35"/>
      <c r="AC88" s="35"/>
      <c r="AD88" s="35"/>
      <c r="AE88" s="35"/>
    </row>
    <row r="89" spans="1:63" s="2" customFormat="1" ht="6.95" customHeight="1">
      <c r="A89" s="35"/>
      <c r="B89" s="36"/>
      <c r="C89" s="37"/>
      <c r="D89" s="37"/>
      <c r="E89" s="37"/>
      <c r="F89" s="37"/>
      <c r="G89" s="37"/>
      <c r="H89" s="37"/>
      <c r="I89" s="116"/>
      <c r="J89" s="37"/>
      <c r="K89" s="37"/>
      <c r="L89" s="117"/>
      <c r="S89" s="35"/>
      <c r="T89" s="35"/>
      <c r="U89" s="35"/>
      <c r="V89" s="35"/>
      <c r="W89" s="35"/>
      <c r="X89" s="35"/>
      <c r="Y89" s="35"/>
      <c r="Z89" s="35"/>
      <c r="AA89" s="35"/>
      <c r="AB89" s="35"/>
      <c r="AC89" s="35"/>
      <c r="AD89" s="35"/>
      <c r="AE89" s="35"/>
    </row>
    <row r="90" spans="1:63" s="2" customFormat="1" ht="12" customHeight="1">
      <c r="A90" s="35"/>
      <c r="B90" s="36"/>
      <c r="C90" s="30" t="s">
        <v>21</v>
      </c>
      <c r="D90" s="37"/>
      <c r="E90" s="37"/>
      <c r="F90" s="28" t="str">
        <f>F12</f>
        <v>Praha 9, k.ú. Vysočany</v>
      </c>
      <c r="G90" s="37"/>
      <c r="H90" s="37"/>
      <c r="I90" s="118" t="s">
        <v>23</v>
      </c>
      <c r="J90" s="60" t="str">
        <f>IF(J12="","",J12)</f>
        <v>10. 2. 2020</v>
      </c>
      <c r="K90" s="37"/>
      <c r="L90" s="117"/>
      <c r="S90" s="35"/>
      <c r="T90" s="35"/>
      <c r="U90" s="35"/>
      <c r="V90" s="35"/>
      <c r="W90" s="35"/>
      <c r="X90" s="35"/>
      <c r="Y90" s="35"/>
      <c r="Z90" s="35"/>
      <c r="AA90" s="35"/>
      <c r="AB90" s="35"/>
      <c r="AC90" s="35"/>
      <c r="AD90" s="35"/>
      <c r="AE90" s="35"/>
    </row>
    <row r="91" spans="1:63" s="2" customFormat="1" ht="6.95" customHeight="1">
      <c r="A91" s="35"/>
      <c r="B91" s="36"/>
      <c r="C91" s="37"/>
      <c r="D91" s="37"/>
      <c r="E91" s="37"/>
      <c r="F91" s="37"/>
      <c r="G91" s="37"/>
      <c r="H91" s="37"/>
      <c r="I91" s="116"/>
      <c r="J91" s="37"/>
      <c r="K91" s="37"/>
      <c r="L91" s="117"/>
      <c r="S91" s="35"/>
      <c r="T91" s="35"/>
      <c r="U91" s="35"/>
      <c r="V91" s="35"/>
      <c r="W91" s="35"/>
      <c r="X91" s="35"/>
      <c r="Y91" s="35"/>
      <c r="Z91" s="35"/>
      <c r="AA91" s="35"/>
      <c r="AB91" s="35"/>
      <c r="AC91" s="35"/>
      <c r="AD91" s="35"/>
      <c r="AE91" s="35"/>
    </row>
    <row r="92" spans="1:63" s="2" customFormat="1" ht="25.7" customHeight="1">
      <c r="A92" s="35"/>
      <c r="B92" s="36"/>
      <c r="C92" s="30" t="s">
        <v>25</v>
      </c>
      <c r="D92" s="37"/>
      <c r="E92" s="37"/>
      <c r="F92" s="28" t="str">
        <f>E15</f>
        <v>Městská část Praha 9</v>
      </c>
      <c r="G92" s="37"/>
      <c r="H92" s="37"/>
      <c r="I92" s="118" t="s">
        <v>31</v>
      </c>
      <c r="J92" s="33" t="str">
        <f>E21</f>
        <v>BOMART spol. s r.o.</v>
      </c>
      <c r="K92" s="37"/>
      <c r="L92" s="117"/>
      <c r="S92" s="35"/>
      <c r="T92" s="35"/>
      <c r="U92" s="35"/>
      <c r="V92" s="35"/>
      <c r="W92" s="35"/>
      <c r="X92" s="35"/>
      <c r="Y92" s="35"/>
      <c r="Z92" s="35"/>
      <c r="AA92" s="35"/>
      <c r="AB92" s="35"/>
      <c r="AC92" s="35"/>
      <c r="AD92" s="35"/>
      <c r="AE92" s="35"/>
    </row>
    <row r="93" spans="1:63" s="2" customFormat="1" ht="15.2" customHeight="1">
      <c r="A93" s="35"/>
      <c r="B93" s="36"/>
      <c r="C93" s="30" t="s">
        <v>29</v>
      </c>
      <c r="D93" s="37"/>
      <c r="E93" s="37"/>
      <c r="F93" s="28" t="str">
        <f>IF(E18="","",E18)</f>
        <v>Vyplň údaj</v>
      </c>
      <c r="G93" s="37"/>
      <c r="H93" s="37"/>
      <c r="I93" s="118" t="s">
        <v>34</v>
      </c>
      <c r="J93" s="33" t="str">
        <f>E24</f>
        <v xml:space="preserve"> </v>
      </c>
      <c r="K93" s="37"/>
      <c r="L93" s="117"/>
      <c r="S93" s="35"/>
      <c r="T93" s="35"/>
      <c r="U93" s="35"/>
      <c r="V93" s="35"/>
      <c r="W93" s="35"/>
      <c r="X93" s="35"/>
      <c r="Y93" s="35"/>
      <c r="Z93" s="35"/>
      <c r="AA93" s="35"/>
      <c r="AB93" s="35"/>
      <c r="AC93" s="35"/>
      <c r="AD93" s="35"/>
      <c r="AE93" s="35"/>
    </row>
    <row r="94" spans="1:63" s="2" customFormat="1" ht="10.35" customHeight="1">
      <c r="A94" s="35"/>
      <c r="B94" s="36"/>
      <c r="C94" s="37"/>
      <c r="D94" s="37"/>
      <c r="E94" s="37"/>
      <c r="F94" s="37"/>
      <c r="G94" s="37"/>
      <c r="H94" s="37"/>
      <c r="I94" s="116"/>
      <c r="J94" s="37"/>
      <c r="K94" s="37"/>
      <c r="L94" s="117"/>
      <c r="S94" s="35"/>
      <c r="T94" s="35"/>
      <c r="U94" s="35"/>
      <c r="V94" s="35"/>
      <c r="W94" s="35"/>
      <c r="X94" s="35"/>
      <c r="Y94" s="35"/>
      <c r="Z94" s="35"/>
      <c r="AA94" s="35"/>
      <c r="AB94" s="35"/>
      <c r="AC94" s="35"/>
      <c r="AD94" s="35"/>
      <c r="AE94" s="35"/>
    </row>
    <row r="95" spans="1:63" s="11" customFormat="1" ht="29.25" customHeight="1">
      <c r="A95" s="165"/>
      <c r="B95" s="166"/>
      <c r="C95" s="167" t="s">
        <v>192</v>
      </c>
      <c r="D95" s="168" t="s">
        <v>57</v>
      </c>
      <c r="E95" s="168" t="s">
        <v>53</v>
      </c>
      <c r="F95" s="168" t="s">
        <v>54</v>
      </c>
      <c r="G95" s="168" t="s">
        <v>193</v>
      </c>
      <c r="H95" s="168" t="s">
        <v>194</v>
      </c>
      <c r="I95" s="169" t="s">
        <v>195</v>
      </c>
      <c r="J95" s="168" t="s">
        <v>186</v>
      </c>
      <c r="K95" s="170" t="s">
        <v>196</v>
      </c>
      <c r="L95" s="171"/>
      <c r="M95" s="69" t="s">
        <v>19</v>
      </c>
      <c r="N95" s="70" t="s">
        <v>42</v>
      </c>
      <c r="O95" s="70" t="s">
        <v>197</v>
      </c>
      <c r="P95" s="70" t="s">
        <v>198</v>
      </c>
      <c r="Q95" s="70" t="s">
        <v>199</v>
      </c>
      <c r="R95" s="70" t="s">
        <v>200</v>
      </c>
      <c r="S95" s="70" t="s">
        <v>201</v>
      </c>
      <c r="T95" s="71" t="s">
        <v>202</v>
      </c>
      <c r="U95" s="165"/>
      <c r="V95" s="165"/>
      <c r="W95" s="165"/>
      <c r="X95" s="165"/>
      <c r="Y95" s="165"/>
      <c r="Z95" s="165"/>
      <c r="AA95" s="165"/>
      <c r="AB95" s="165"/>
      <c r="AC95" s="165"/>
      <c r="AD95" s="165"/>
      <c r="AE95" s="165"/>
    </row>
    <row r="96" spans="1:63" s="2" customFormat="1" ht="22.9" customHeight="1">
      <c r="A96" s="35"/>
      <c r="B96" s="36"/>
      <c r="C96" s="76" t="s">
        <v>203</v>
      </c>
      <c r="D96" s="37"/>
      <c r="E96" s="37"/>
      <c r="F96" s="37"/>
      <c r="G96" s="37"/>
      <c r="H96" s="37"/>
      <c r="I96" s="116"/>
      <c r="J96" s="172">
        <f>BK96</f>
        <v>0</v>
      </c>
      <c r="K96" s="37"/>
      <c r="L96" s="40"/>
      <c r="M96" s="72"/>
      <c r="N96" s="173"/>
      <c r="O96" s="73"/>
      <c r="P96" s="174">
        <f>P97+P118+P133+P367</f>
        <v>0</v>
      </c>
      <c r="Q96" s="73"/>
      <c r="R96" s="174">
        <f>R97+R118+R133+R367</f>
        <v>0</v>
      </c>
      <c r="S96" s="73"/>
      <c r="T96" s="175">
        <f>T97+T118+T133+T367</f>
        <v>0</v>
      </c>
      <c r="U96" s="35"/>
      <c r="V96" s="35"/>
      <c r="W96" s="35"/>
      <c r="X96" s="35"/>
      <c r="Y96" s="35"/>
      <c r="Z96" s="35"/>
      <c r="AA96" s="35"/>
      <c r="AB96" s="35"/>
      <c r="AC96" s="35"/>
      <c r="AD96" s="35"/>
      <c r="AE96" s="35"/>
      <c r="AT96" s="18" t="s">
        <v>71</v>
      </c>
      <c r="AU96" s="18" t="s">
        <v>187</v>
      </c>
      <c r="BK96" s="176">
        <f>BK97+BK118+BK133+BK367</f>
        <v>0</v>
      </c>
    </row>
    <row r="97" spans="1:65" s="12" customFormat="1" ht="25.9" customHeight="1">
      <c r="B97" s="177"/>
      <c r="C97" s="178"/>
      <c r="D97" s="179" t="s">
        <v>71</v>
      </c>
      <c r="E97" s="180" t="s">
        <v>846</v>
      </c>
      <c r="F97" s="180" t="s">
        <v>8419</v>
      </c>
      <c r="G97" s="178"/>
      <c r="H97" s="178"/>
      <c r="I97" s="181"/>
      <c r="J97" s="182">
        <f>BK97</f>
        <v>0</v>
      </c>
      <c r="K97" s="178"/>
      <c r="L97" s="183"/>
      <c r="M97" s="184"/>
      <c r="N97" s="185"/>
      <c r="O97" s="185"/>
      <c r="P97" s="186">
        <f>SUM(P98:P117)</f>
        <v>0</v>
      </c>
      <c r="Q97" s="185"/>
      <c r="R97" s="186">
        <f>SUM(R98:R117)</f>
        <v>0</v>
      </c>
      <c r="S97" s="185"/>
      <c r="T97" s="187">
        <f>SUM(T98:T117)</f>
        <v>0</v>
      </c>
      <c r="AR97" s="188" t="s">
        <v>80</v>
      </c>
      <c r="AT97" s="189" t="s">
        <v>71</v>
      </c>
      <c r="AU97" s="189" t="s">
        <v>72</v>
      </c>
      <c r="AY97" s="188" t="s">
        <v>206</v>
      </c>
      <c r="BK97" s="190">
        <f>SUM(BK98:BK117)</f>
        <v>0</v>
      </c>
    </row>
    <row r="98" spans="1:65" s="2" customFormat="1" ht="16.5" customHeight="1">
      <c r="A98" s="35"/>
      <c r="B98" s="36"/>
      <c r="C98" s="193" t="s">
        <v>72</v>
      </c>
      <c r="D98" s="193" t="s">
        <v>208</v>
      </c>
      <c r="E98" s="194" t="s">
        <v>8420</v>
      </c>
      <c r="F98" s="195" t="s">
        <v>8421</v>
      </c>
      <c r="G98" s="196" t="s">
        <v>325</v>
      </c>
      <c r="H98" s="197">
        <v>1183</v>
      </c>
      <c r="I98" s="198"/>
      <c r="J98" s="199">
        <f>ROUND(I98*H98,2)</f>
        <v>0</v>
      </c>
      <c r="K98" s="195" t="s">
        <v>19</v>
      </c>
      <c r="L98" s="40"/>
      <c r="M98" s="200" t="s">
        <v>19</v>
      </c>
      <c r="N98" s="201" t="s">
        <v>43</v>
      </c>
      <c r="O98" s="65"/>
      <c r="P98" s="202">
        <f>O98*H98</f>
        <v>0</v>
      </c>
      <c r="Q98" s="202">
        <v>0</v>
      </c>
      <c r="R98" s="202">
        <f>Q98*H98</f>
        <v>0</v>
      </c>
      <c r="S98" s="202">
        <v>0</v>
      </c>
      <c r="T98" s="203">
        <f>S98*H98</f>
        <v>0</v>
      </c>
      <c r="U98" s="35"/>
      <c r="V98" s="35"/>
      <c r="W98" s="35"/>
      <c r="X98" s="35"/>
      <c r="Y98" s="35"/>
      <c r="Z98" s="35"/>
      <c r="AA98" s="35"/>
      <c r="AB98" s="35"/>
      <c r="AC98" s="35"/>
      <c r="AD98" s="35"/>
      <c r="AE98" s="35"/>
      <c r="AR98" s="204" t="s">
        <v>212</v>
      </c>
      <c r="AT98" s="204" t="s">
        <v>208</v>
      </c>
      <c r="AU98" s="204" t="s">
        <v>80</v>
      </c>
      <c r="AY98" s="18" t="s">
        <v>206</v>
      </c>
      <c r="BE98" s="205">
        <f>IF(N98="základní",J98,0)</f>
        <v>0</v>
      </c>
      <c r="BF98" s="205">
        <f>IF(N98="snížená",J98,0)</f>
        <v>0</v>
      </c>
      <c r="BG98" s="205">
        <f>IF(N98="zákl. přenesená",J98,0)</f>
        <v>0</v>
      </c>
      <c r="BH98" s="205">
        <f>IF(N98="sníž. přenesená",J98,0)</f>
        <v>0</v>
      </c>
      <c r="BI98" s="205">
        <f>IF(N98="nulová",J98,0)</f>
        <v>0</v>
      </c>
      <c r="BJ98" s="18" t="s">
        <v>80</v>
      </c>
      <c r="BK98" s="205">
        <f>ROUND(I98*H98,2)</f>
        <v>0</v>
      </c>
      <c r="BL98" s="18" t="s">
        <v>212</v>
      </c>
      <c r="BM98" s="204" t="s">
        <v>82</v>
      </c>
    </row>
    <row r="99" spans="1:65" s="2" customFormat="1" ht="16.5" customHeight="1">
      <c r="A99" s="35"/>
      <c r="B99" s="36"/>
      <c r="C99" s="193" t="s">
        <v>72</v>
      </c>
      <c r="D99" s="193" t="s">
        <v>208</v>
      </c>
      <c r="E99" s="194" t="s">
        <v>8422</v>
      </c>
      <c r="F99" s="195" t="s">
        <v>8423</v>
      </c>
      <c r="G99" s="196" t="s">
        <v>325</v>
      </c>
      <c r="H99" s="197">
        <v>1050</v>
      </c>
      <c r="I99" s="198"/>
      <c r="J99" s="199">
        <f>ROUND(I99*H99,2)</f>
        <v>0</v>
      </c>
      <c r="K99" s="195" t="s">
        <v>19</v>
      </c>
      <c r="L99" s="40"/>
      <c r="M99" s="200" t="s">
        <v>19</v>
      </c>
      <c r="N99" s="201" t="s">
        <v>43</v>
      </c>
      <c r="O99" s="65"/>
      <c r="P99" s="202">
        <f>O99*H99</f>
        <v>0</v>
      </c>
      <c r="Q99" s="202">
        <v>0</v>
      </c>
      <c r="R99" s="202">
        <f>Q99*H99</f>
        <v>0</v>
      </c>
      <c r="S99" s="202">
        <v>0</v>
      </c>
      <c r="T99" s="203">
        <f>S99*H99</f>
        <v>0</v>
      </c>
      <c r="U99" s="35"/>
      <c r="V99" s="35"/>
      <c r="W99" s="35"/>
      <c r="X99" s="35"/>
      <c r="Y99" s="35"/>
      <c r="Z99" s="35"/>
      <c r="AA99" s="35"/>
      <c r="AB99" s="35"/>
      <c r="AC99" s="35"/>
      <c r="AD99" s="35"/>
      <c r="AE99" s="35"/>
      <c r="AR99" s="204" t="s">
        <v>212</v>
      </c>
      <c r="AT99" s="204" t="s">
        <v>208</v>
      </c>
      <c r="AU99" s="204" t="s">
        <v>80</v>
      </c>
      <c r="AY99" s="18" t="s">
        <v>206</v>
      </c>
      <c r="BE99" s="205">
        <f>IF(N99="základní",J99,0)</f>
        <v>0</v>
      </c>
      <c r="BF99" s="205">
        <f>IF(N99="snížená",J99,0)</f>
        <v>0</v>
      </c>
      <c r="BG99" s="205">
        <f>IF(N99="zákl. přenesená",J99,0)</f>
        <v>0</v>
      </c>
      <c r="BH99" s="205">
        <f>IF(N99="sníž. přenesená",J99,0)</f>
        <v>0</v>
      </c>
      <c r="BI99" s="205">
        <f>IF(N99="nulová",J99,0)</f>
        <v>0</v>
      </c>
      <c r="BJ99" s="18" t="s">
        <v>80</v>
      </c>
      <c r="BK99" s="205">
        <f>ROUND(I99*H99,2)</f>
        <v>0</v>
      </c>
      <c r="BL99" s="18" t="s">
        <v>212</v>
      </c>
      <c r="BM99" s="204" t="s">
        <v>212</v>
      </c>
    </row>
    <row r="100" spans="1:65" s="2" customFormat="1" ht="19.5">
      <c r="A100" s="35"/>
      <c r="B100" s="36"/>
      <c r="C100" s="37"/>
      <c r="D100" s="208" t="s">
        <v>1104</v>
      </c>
      <c r="E100" s="37"/>
      <c r="F100" s="221" t="s">
        <v>8424</v>
      </c>
      <c r="G100" s="37"/>
      <c r="H100" s="37"/>
      <c r="I100" s="116"/>
      <c r="J100" s="37"/>
      <c r="K100" s="37"/>
      <c r="L100" s="40"/>
      <c r="M100" s="222"/>
      <c r="N100" s="223"/>
      <c r="O100" s="65"/>
      <c r="P100" s="65"/>
      <c r="Q100" s="65"/>
      <c r="R100" s="65"/>
      <c r="S100" s="65"/>
      <c r="T100" s="66"/>
      <c r="U100" s="35"/>
      <c r="V100" s="35"/>
      <c r="W100" s="35"/>
      <c r="X100" s="35"/>
      <c r="Y100" s="35"/>
      <c r="Z100" s="35"/>
      <c r="AA100" s="35"/>
      <c r="AB100" s="35"/>
      <c r="AC100" s="35"/>
      <c r="AD100" s="35"/>
      <c r="AE100" s="35"/>
      <c r="AT100" s="18" t="s">
        <v>1104</v>
      </c>
      <c r="AU100" s="18" t="s">
        <v>80</v>
      </c>
    </row>
    <row r="101" spans="1:65" s="2" customFormat="1" ht="16.5" customHeight="1">
      <c r="A101" s="35"/>
      <c r="B101" s="36"/>
      <c r="C101" s="193" t="s">
        <v>72</v>
      </c>
      <c r="D101" s="193" t="s">
        <v>208</v>
      </c>
      <c r="E101" s="194" t="s">
        <v>8425</v>
      </c>
      <c r="F101" s="195" t="s">
        <v>8426</v>
      </c>
      <c r="G101" s="196" t="s">
        <v>325</v>
      </c>
      <c r="H101" s="197">
        <v>76</v>
      </c>
      <c r="I101" s="198"/>
      <c r="J101" s="199">
        <f>ROUND(I101*H101,2)</f>
        <v>0</v>
      </c>
      <c r="K101" s="195" t="s">
        <v>19</v>
      </c>
      <c r="L101" s="40"/>
      <c r="M101" s="200" t="s">
        <v>19</v>
      </c>
      <c r="N101" s="201" t="s">
        <v>43</v>
      </c>
      <c r="O101" s="65"/>
      <c r="P101" s="202">
        <f>O101*H101</f>
        <v>0</v>
      </c>
      <c r="Q101" s="202">
        <v>0</v>
      </c>
      <c r="R101" s="202">
        <f>Q101*H101</f>
        <v>0</v>
      </c>
      <c r="S101" s="202">
        <v>0</v>
      </c>
      <c r="T101" s="203">
        <f>S101*H101</f>
        <v>0</v>
      </c>
      <c r="U101" s="35"/>
      <c r="V101" s="35"/>
      <c r="W101" s="35"/>
      <c r="X101" s="35"/>
      <c r="Y101" s="35"/>
      <c r="Z101" s="35"/>
      <c r="AA101" s="35"/>
      <c r="AB101" s="35"/>
      <c r="AC101" s="35"/>
      <c r="AD101" s="35"/>
      <c r="AE101" s="35"/>
      <c r="AR101" s="204" t="s">
        <v>212</v>
      </c>
      <c r="AT101" s="204" t="s">
        <v>208</v>
      </c>
      <c r="AU101" s="204" t="s">
        <v>80</v>
      </c>
      <c r="AY101" s="18" t="s">
        <v>206</v>
      </c>
      <c r="BE101" s="205">
        <f>IF(N101="základní",J101,0)</f>
        <v>0</v>
      </c>
      <c r="BF101" s="205">
        <f>IF(N101="snížená",J101,0)</f>
        <v>0</v>
      </c>
      <c r="BG101" s="205">
        <f>IF(N101="zákl. přenesená",J101,0)</f>
        <v>0</v>
      </c>
      <c r="BH101" s="205">
        <f>IF(N101="sníž. přenesená",J101,0)</f>
        <v>0</v>
      </c>
      <c r="BI101" s="205">
        <f>IF(N101="nulová",J101,0)</f>
        <v>0</v>
      </c>
      <c r="BJ101" s="18" t="s">
        <v>80</v>
      </c>
      <c r="BK101" s="205">
        <f>ROUND(I101*H101,2)</f>
        <v>0</v>
      </c>
      <c r="BL101" s="18" t="s">
        <v>212</v>
      </c>
      <c r="BM101" s="204" t="s">
        <v>231</v>
      </c>
    </row>
    <row r="102" spans="1:65" s="2" customFormat="1" ht="19.5">
      <c r="A102" s="35"/>
      <c r="B102" s="36"/>
      <c r="C102" s="37"/>
      <c r="D102" s="208" t="s">
        <v>1104</v>
      </c>
      <c r="E102" s="37"/>
      <c r="F102" s="221" t="s">
        <v>8427</v>
      </c>
      <c r="G102" s="37"/>
      <c r="H102" s="37"/>
      <c r="I102" s="116"/>
      <c r="J102" s="37"/>
      <c r="K102" s="37"/>
      <c r="L102" s="40"/>
      <c r="M102" s="222"/>
      <c r="N102" s="223"/>
      <c r="O102" s="65"/>
      <c r="P102" s="65"/>
      <c r="Q102" s="65"/>
      <c r="R102" s="65"/>
      <c r="S102" s="65"/>
      <c r="T102" s="66"/>
      <c r="U102" s="35"/>
      <c r="V102" s="35"/>
      <c r="W102" s="35"/>
      <c r="X102" s="35"/>
      <c r="Y102" s="35"/>
      <c r="Z102" s="35"/>
      <c r="AA102" s="35"/>
      <c r="AB102" s="35"/>
      <c r="AC102" s="35"/>
      <c r="AD102" s="35"/>
      <c r="AE102" s="35"/>
      <c r="AT102" s="18" t="s">
        <v>1104</v>
      </c>
      <c r="AU102" s="18" t="s">
        <v>80</v>
      </c>
    </row>
    <row r="103" spans="1:65" s="2" customFormat="1" ht="16.5" customHeight="1">
      <c r="A103" s="35"/>
      <c r="B103" s="36"/>
      <c r="C103" s="193" t="s">
        <v>72</v>
      </c>
      <c r="D103" s="193" t="s">
        <v>208</v>
      </c>
      <c r="E103" s="194" t="s">
        <v>8428</v>
      </c>
      <c r="F103" s="195" t="s">
        <v>8429</v>
      </c>
      <c r="G103" s="196" t="s">
        <v>325</v>
      </c>
      <c r="H103" s="197">
        <v>57</v>
      </c>
      <c r="I103" s="198"/>
      <c r="J103" s="199">
        <f>ROUND(I103*H103,2)</f>
        <v>0</v>
      </c>
      <c r="K103" s="195" t="s">
        <v>19</v>
      </c>
      <c r="L103" s="40"/>
      <c r="M103" s="200" t="s">
        <v>19</v>
      </c>
      <c r="N103" s="201" t="s">
        <v>43</v>
      </c>
      <c r="O103" s="65"/>
      <c r="P103" s="202">
        <f>O103*H103</f>
        <v>0</v>
      </c>
      <c r="Q103" s="202">
        <v>0</v>
      </c>
      <c r="R103" s="202">
        <f>Q103*H103</f>
        <v>0</v>
      </c>
      <c r="S103" s="202">
        <v>0</v>
      </c>
      <c r="T103" s="203">
        <f>S103*H103</f>
        <v>0</v>
      </c>
      <c r="U103" s="35"/>
      <c r="V103" s="35"/>
      <c r="W103" s="35"/>
      <c r="X103" s="35"/>
      <c r="Y103" s="35"/>
      <c r="Z103" s="35"/>
      <c r="AA103" s="35"/>
      <c r="AB103" s="35"/>
      <c r="AC103" s="35"/>
      <c r="AD103" s="35"/>
      <c r="AE103" s="35"/>
      <c r="AR103" s="204" t="s">
        <v>212</v>
      </c>
      <c r="AT103" s="204" t="s">
        <v>208</v>
      </c>
      <c r="AU103" s="204" t="s">
        <v>80</v>
      </c>
      <c r="AY103" s="18" t="s">
        <v>206</v>
      </c>
      <c r="BE103" s="205">
        <f>IF(N103="základní",J103,0)</f>
        <v>0</v>
      </c>
      <c r="BF103" s="205">
        <f>IF(N103="snížená",J103,0)</f>
        <v>0</v>
      </c>
      <c r="BG103" s="205">
        <f>IF(N103="zákl. přenesená",J103,0)</f>
        <v>0</v>
      </c>
      <c r="BH103" s="205">
        <f>IF(N103="sníž. přenesená",J103,0)</f>
        <v>0</v>
      </c>
      <c r="BI103" s="205">
        <f>IF(N103="nulová",J103,0)</f>
        <v>0</v>
      </c>
      <c r="BJ103" s="18" t="s">
        <v>80</v>
      </c>
      <c r="BK103" s="205">
        <f>ROUND(I103*H103,2)</f>
        <v>0</v>
      </c>
      <c r="BL103" s="18" t="s">
        <v>212</v>
      </c>
      <c r="BM103" s="204" t="s">
        <v>239</v>
      </c>
    </row>
    <row r="104" spans="1:65" s="2" customFormat="1" ht="19.5">
      <c r="A104" s="35"/>
      <c r="B104" s="36"/>
      <c r="C104" s="37"/>
      <c r="D104" s="208" t="s">
        <v>1104</v>
      </c>
      <c r="E104" s="37"/>
      <c r="F104" s="221" t="s">
        <v>8430</v>
      </c>
      <c r="G104" s="37"/>
      <c r="H104" s="37"/>
      <c r="I104" s="116"/>
      <c r="J104" s="37"/>
      <c r="K104" s="37"/>
      <c r="L104" s="40"/>
      <c r="M104" s="222"/>
      <c r="N104" s="223"/>
      <c r="O104" s="65"/>
      <c r="P104" s="65"/>
      <c r="Q104" s="65"/>
      <c r="R104" s="65"/>
      <c r="S104" s="65"/>
      <c r="T104" s="66"/>
      <c r="U104" s="35"/>
      <c r="V104" s="35"/>
      <c r="W104" s="35"/>
      <c r="X104" s="35"/>
      <c r="Y104" s="35"/>
      <c r="Z104" s="35"/>
      <c r="AA104" s="35"/>
      <c r="AB104" s="35"/>
      <c r="AC104" s="35"/>
      <c r="AD104" s="35"/>
      <c r="AE104" s="35"/>
      <c r="AT104" s="18" t="s">
        <v>1104</v>
      </c>
      <c r="AU104" s="18" t="s">
        <v>80</v>
      </c>
    </row>
    <row r="105" spans="1:65" s="2" customFormat="1" ht="16.5" customHeight="1">
      <c r="A105" s="35"/>
      <c r="B105" s="36"/>
      <c r="C105" s="193" t="s">
        <v>72</v>
      </c>
      <c r="D105" s="193" t="s">
        <v>208</v>
      </c>
      <c r="E105" s="194" t="s">
        <v>8431</v>
      </c>
      <c r="F105" s="195" t="s">
        <v>8432</v>
      </c>
      <c r="G105" s="196" t="s">
        <v>325</v>
      </c>
      <c r="H105" s="197">
        <v>57</v>
      </c>
      <c r="I105" s="198"/>
      <c r="J105" s="199">
        <f>ROUND(I105*H105,2)</f>
        <v>0</v>
      </c>
      <c r="K105" s="195" t="s">
        <v>19</v>
      </c>
      <c r="L105" s="40"/>
      <c r="M105" s="200" t="s">
        <v>19</v>
      </c>
      <c r="N105" s="201" t="s">
        <v>43</v>
      </c>
      <c r="O105" s="65"/>
      <c r="P105" s="202">
        <f>O105*H105</f>
        <v>0</v>
      </c>
      <c r="Q105" s="202">
        <v>0</v>
      </c>
      <c r="R105" s="202">
        <f>Q105*H105</f>
        <v>0</v>
      </c>
      <c r="S105" s="202">
        <v>0</v>
      </c>
      <c r="T105" s="203">
        <f>S105*H105</f>
        <v>0</v>
      </c>
      <c r="U105" s="35"/>
      <c r="V105" s="35"/>
      <c r="W105" s="35"/>
      <c r="X105" s="35"/>
      <c r="Y105" s="35"/>
      <c r="Z105" s="35"/>
      <c r="AA105" s="35"/>
      <c r="AB105" s="35"/>
      <c r="AC105" s="35"/>
      <c r="AD105" s="35"/>
      <c r="AE105" s="35"/>
      <c r="AR105" s="204" t="s">
        <v>212</v>
      </c>
      <c r="AT105" s="204" t="s">
        <v>208</v>
      </c>
      <c r="AU105" s="204" t="s">
        <v>80</v>
      </c>
      <c r="AY105" s="18" t="s">
        <v>206</v>
      </c>
      <c r="BE105" s="205">
        <f>IF(N105="základní",J105,0)</f>
        <v>0</v>
      </c>
      <c r="BF105" s="205">
        <f>IF(N105="snížená",J105,0)</f>
        <v>0</v>
      </c>
      <c r="BG105" s="205">
        <f>IF(N105="zákl. přenesená",J105,0)</f>
        <v>0</v>
      </c>
      <c r="BH105" s="205">
        <f>IF(N105="sníž. přenesená",J105,0)</f>
        <v>0</v>
      </c>
      <c r="BI105" s="205">
        <f>IF(N105="nulová",J105,0)</f>
        <v>0</v>
      </c>
      <c r="BJ105" s="18" t="s">
        <v>80</v>
      </c>
      <c r="BK105" s="205">
        <f>ROUND(I105*H105,2)</f>
        <v>0</v>
      </c>
      <c r="BL105" s="18" t="s">
        <v>212</v>
      </c>
      <c r="BM105" s="204" t="s">
        <v>248</v>
      </c>
    </row>
    <row r="106" spans="1:65" s="2" customFormat="1" ht="19.5">
      <c r="A106" s="35"/>
      <c r="B106" s="36"/>
      <c r="C106" s="37"/>
      <c r="D106" s="208" t="s">
        <v>1104</v>
      </c>
      <c r="E106" s="37"/>
      <c r="F106" s="221" t="s">
        <v>8430</v>
      </c>
      <c r="G106" s="37"/>
      <c r="H106" s="37"/>
      <c r="I106" s="116"/>
      <c r="J106" s="37"/>
      <c r="K106" s="37"/>
      <c r="L106" s="40"/>
      <c r="M106" s="222"/>
      <c r="N106" s="223"/>
      <c r="O106" s="65"/>
      <c r="P106" s="65"/>
      <c r="Q106" s="65"/>
      <c r="R106" s="65"/>
      <c r="S106" s="65"/>
      <c r="T106" s="66"/>
      <c r="U106" s="35"/>
      <c r="V106" s="35"/>
      <c r="W106" s="35"/>
      <c r="X106" s="35"/>
      <c r="Y106" s="35"/>
      <c r="Z106" s="35"/>
      <c r="AA106" s="35"/>
      <c r="AB106" s="35"/>
      <c r="AC106" s="35"/>
      <c r="AD106" s="35"/>
      <c r="AE106" s="35"/>
      <c r="AT106" s="18" t="s">
        <v>1104</v>
      </c>
      <c r="AU106" s="18" t="s">
        <v>80</v>
      </c>
    </row>
    <row r="107" spans="1:65" s="2" customFormat="1" ht="16.5" customHeight="1">
      <c r="A107" s="35"/>
      <c r="B107" s="36"/>
      <c r="C107" s="193" t="s">
        <v>72</v>
      </c>
      <c r="D107" s="193" t="s">
        <v>208</v>
      </c>
      <c r="E107" s="194" t="s">
        <v>8433</v>
      </c>
      <c r="F107" s="195" t="s">
        <v>8434</v>
      </c>
      <c r="G107" s="196" t="s">
        <v>325</v>
      </c>
      <c r="H107" s="197">
        <v>72</v>
      </c>
      <c r="I107" s="198"/>
      <c r="J107" s="199">
        <f t="shared" ref="J107:J117" si="0">ROUND(I107*H107,2)</f>
        <v>0</v>
      </c>
      <c r="K107" s="195" t="s">
        <v>19</v>
      </c>
      <c r="L107" s="40"/>
      <c r="M107" s="200" t="s">
        <v>19</v>
      </c>
      <c r="N107" s="201" t="s">
        <v>43</v>
      </c>
      <c r="O107" s="65"/>
      <c r="P107" s="202">
        <f t="shared" ref="P107:P117" si="1">O107*H107</f>
        <v>0</v>
      </c>
      <c r="Q107" s="202">
        <v>0</v>
      </c>
      <c r="R107" s="202">
        <f t="shared" ref="R107:R117" si="2">Q107*H107</f>
        <v>0</v>
      </c>
      <c r="S107" s="202">
        <v>0</v>
      </c>
      <c r="T107" s="203">
        <f t="shared" ref="T107:T117" si="3">S107*H107</f>
        <v>0</v>
      </c>
      <c r="U107" s="35"/>
      <c r="V107" s="35"/>
      <c r="W107" s="35"/>
      <c r="X107" s="35"/>
      <c r="Y107" s="35"/>
      <c r="Z107" s="35"/>
      <c r="AA107" s="35"/>
      <c r="AB107" s="35"/>
      <c r="AC107" s="35"/>
      <c r="AD107" s="35"/>
      <c r="AE107" s="35"/>
      <c r="AR107" s="204" t="s">
        <v>212</v>
      </c>
      <c r="AT107" s="204" t="s">
        <v>208</v>
      </c>
      <c r="AU107" s="204" t="s">
        <v>80</v>
      </c>
      <c r="AY107" s="18" t="s">
        <v>206</v>
      </c>
      <c r="BE107" s="205">
        <f t="shared" ref="BE107:BE117" si="4">IF(N107="základní",J107,0)</f>
        <v>0</v>
      </c>
      <c r="BF107" s="205">
        <f t="shared" ref="BF107:BF117" si="5">IF(N107="snížená",J107,0)</f>
        <v>0</v>
      </c>
      <c r="BG107" s="205">
        <f t="shared" ref="BG107:BG117" si="6">IF(N107="zákl. přenesená",J107,0)</f>
        <v>0</v>
      </c>
      <c r="BH107" s="205">
        <f t="shared" ref="BH107:BH117" si="7">IF(N107="sníž. přenesená",J107,0)</f>
        <v>0</v>
      </c>
      <c r="BI107" s="205">
        <f t="shared" ref="BI107:BI117" si="8">IF(N107="nulová",J107,0)</f>
        <v>0</v>
      </c>
      <c r="BJ107" s="18" t="s">
        <v>80</v>
      </c>
      <c r="BK107" s="205">
        <f t="shared" ref="BK107:BK117" si="9">ROUND(I107*H107,2)</f>
        <v>0</v>
      </c>
      <c r="BL107" s="18" t="s">
        <v>212</v>
      </c>
      <c r="BM107" s="204" t="s">
        <v>257</v>
      </c>
    </row>
    <row r="108" spans="1:65" s="2" customFormat="1" ht="16.5" customHeight="1">
      <c r="A108" s="35"/>
      <c r="B108" s="36"/>
      <c r="C108" s="193" t="s">
        <v>72</v>
      </c>
      <c r="D108" s="193" t="s">
        <v>208</v>
      </c>
      <c r="E108" s="194" t="s">
        <v>8435</v>
      </c>
      <c r="F108" s="195" t="s">
        <v>8436</v>
      </c>
      <c r="G108" s="196" t="s">
        <v>325</v>
      </c>
      <c r="H108" s="197">
        <v>943</v>
      </c>
      <c r="I108" s="198"/>
      <c r="J108" s="199">
        <f t="shared" si="0"/>
        <v>0</v>
      </c>
      <c r="K108" s="195" t="s">
        <v>19</v>
      </c>
      <c r="L108" s="40"/>
      <c r="M108" s="200" t="s">
        <v>19</v>
      </c>
      <c r="N108" s="201" t="s">
        <v>43</v>
      </c>
      <c r="O108" s="65"/>
      <c r="P108" s="202">
        <f t="shared" si="1"/>
        <v>0</v>
      </c>
      <c r="Q108" s="202">
        <v>0</v>
      </c>
      <c r="R108" s="202">
        <f t="shared" si="2"/>
        <v>0</v>
      </c>
      <c r="S108" s="202">
        <v>0</v>
      </c>
      <c r="T108" s="203">
        <f t="shared" si="3"/>
        <v>0</v>
      </c>
      <c r="U108" s="35"/>
      <c r="V108" s="35"/>
      <c r="W108" s="35"/>
      <c r="X108" s="35"/>
      <c r="Y108" s="35"/>
      <c r="Z108" s="35"/>
      <c r="AA108" s="35"/>
      <c r="AB108" s="35"/>
      <c r="AC108" s="35"/>
      <c r="AD108" s="35"/>
      <c r="AE108" s="35"/>
      <c r="AR108" s="204" t="s">
        <v>212</v>
      </c>
      <c r="AT108" s="204" t="s">
        <v>208</v>
      </c>
      <c r="AU108" s="204" t="s">
        <v>80</v>
      </c>
      <c r="AY108" s="18" t="s">
        <v>206</v>
      </c>
      <c r="BE108" s="205">
        <f t="shared" si="4"/>
        <v>0</v>
      </c>
      <c r="BF108" s="205">
        <f t="shared" si="5"/>
        <v>0</v>
      </c>
      <c r="BG108" s="205">
        <f t="shared" si="6"/>
        <v>0</v>
      </c>
      <c r="BH108" s="205">
        <f t="shared" si="7"/>
        <v>0</v>
      </c>
      <c r="BI108" s="205">
        <f t="shared" si="8"/>
        <v>0</v>
      </c>
      <c r="BJ108" s="18" t="s">
        <v>80</v>
      </c>
      <c r="BK108" s="205">
        <f t="shared" si="9"/>
        <v>0</v>
      </c>
      <c r="BL108" s="18" t="s">
        <v>212</v>
      </c>
      <c r="BM108" s="204" t="s">
        <v>266</v>
      </c>
    </row>
    <row r="109" spans="1:65" s="2" customFormat="1" ht="16.5" customHeight="1">
      <c r="A109" s="35"/>
      <c r="B109" s="36"/>
      <c r="C109" s="193" t="s">
        <v>72</v>
      </c>
      <c r="D109" s="193" t="s">
        <v>208</v>
      </c>
      <c r="E109" s="194" t="s">
        <v>8437</v>
      </c>
      <c r="F109" s="195" t="s">
        <v>8438</v>
      </c>
      <c r="G109" s="196" t="s">
        <v>302</v>
      </c>
      <c r="H109" s="197">
        <v>240</v>
      </c>
      <c r="I109" s="198"/>
      <c r="J109" s="199">
        <f t="shared" si="0"/>
        <v>0</v>
      </c>
      <c r="K109" s="195" t="s">
        <v>19</v>
      </c>
      <c r="L109" s="40"/>
      <c r="M109" s="200" t="s">
        <v>19</v>
      </c>
      <c r="N109" s="201" t="s">
        <v>43</v>
      </c>
      <c r="O109" s="65"/>
      <c r="P109" s="202">
        <f t="shared" si="1"/>
        <v>0</v>
      </c>
      <c r="Q109" s="202">
        <v>0</v>
      </c>
      <c r="R109" s="202">
        <f t="shared" si="2"/>
        <v>0</v>
      </c>
      <c r="S109" s="202">
        <v>0</v>
      </c>
      <c r="T109" s="203">
        <f t="shared" si="3"/>
        <v>0</v>
      </c>
      <c r="U109" s="35"/>
      <c r="V109" s="35"/>
      <c r="W109" s="35"/>
      <c r="X109" s="35"/>
      <c r="Y109" s="35"/>
      <c r="Z109" s="35"/>
      <c r="AA109" s="35"/>
      <c r="AB109" s="35"/>
      <c r="AC109" s="35"/>
      <c r="AD109" s="35"/>
      <c r="AE109" s="35"/>
      <c r="AR109" s="204" t="s">
        <v>212</v>
      </c>
      <c r="AT109" s="204" t="s">
        <v>208</v>
      </c>
      <c r="AU109" s="204" t="s">
        <v>80</v>
      </c>
      <c r="AY109" s="18" t="s">
        <v>206</v>
      </c>
      <c r="BE109" s="205">
        <f t="shared" si="4"/>
        <v>0</v>
      </c>
      <c r="BF109" s="205">
        <f t="shared" si="5"/>
        <v>0</v>
      </c>
      <c r="BG109" s="205">
        <f t="shared" si="6"/>
        <v>0</v>
      </c>
      <c r="BH109" s="205">
        <f t="shared" si="7"/>
        <v>0</v>
      </c>
      <c r="BI109" s="205">
        <f t="shared" si="8"/>
        <v>0</v>
      </c>
      <c r="BJ109" s="18" t="s">
        <v>80</v>
      </c>
      <c r="BK109" s="205">
        <f t="shared" si="9"/>
        <v>0</v>
      </c>
      <c r="BL109" s="18" t="s">
        <v>212</v>
      </c>
      <c r="BM109" s="204" t="s">
        <v>343</v>
      </c>
    </row>
    <row r="110" spans="1:65" s="2" customFormat="1" ht="16.5" customHeight="1">
      <c r="A110" s="35"/>
      <c r="B110" s="36"/>
      <c r="C110" s="193" t="s">
        <v>72</v>
      </c>
      <c r="D110" s="193" t="s">
        <v>208</v>
      </c>
      <c r="E110" s="194" t="s">
        <v>8439</v>
      </c>
      <c r="F110" s="195" t="s">
        <v>8440</v>
      </c>
      <c r="G110" s="196" t="s">
        <v>325</v>
      </c>
      <c r="H110" s="197">
        <v>1183</v>
      </c>
      <c r="I110" s="198"/>
      <c r="J110" s="199">
        <f t="shared" si="0"/>
        <v>0</v>
      </c>
      <c r="K110" s="195" t="s">
        <v>19</v>
      </c>
      <c r="L110" s="40"/>
      <c r="M110" s="200" t="s">
        <v>19</v>
      </c>
      <c r="N110" s="201" t="s">
        <v>43</v>
      </c>
      <c r="O110" s="65"/>
      <c r="P110" s="202">
        <f t="shared" si="1"/>
        <v>0</v>
      </c>
      <c r="Q110" s="202">
        <v>0</v>
      </c>
      <c r="R110" s="202">
        <f t="shared" si="2"/>
        <v>0</v>
      </c>
      <c r="S110" s="202">
        <v>0</v>
      </c>
      <c r="T110" s="203">
        <f t="shared" si="3"/>
        <v>0</v>
      </c>
      <c r="U110" s="35"/>
      <c r="V110" s="35"/>
      <c r="W110" s="35"/>
      <c r="X110" s="35"/>
      <c r="Y110" s="35"/>
      <c r="Z110" s="35"/>
      <c r="AA110" s="35"/>
      <c r="AB110" s="35"/>
      <c r="AC110" s="35"/>
      <c r="AD110" s="35"/>
      <c r="AE110" s="35"/>
      <c r="AR110" s="204" t="s">
        <v>212</v>
      </c>
      <c r="AT110" s="204" t="s">
        <v>208</v>
      </c>
      <c r="AU110" s="204" t="s">
        <v>80</v>
      </c>
      <c r="AY110" s="18" t="s">
        <v>206</v>
      </c>
      <c r="BE110" s="205">
        <f t="shared" si="4"/>
        <v>0</v>
      </c>
      <c r="BF110" s="205">
        <f t="shared" si="5"/>
        <v>0</v>
      </c>
      <c r="BG110" s="205">
        <f t="shared" si="6"/>
        <v>0</v>
      </c>
      <c r="BH110" s="205">
        <f t="shared" si="7"/>
        <v>0</v>
      </c>
      <c r="BI110" s="205">
        <f t="shared" si="8"/>
        <v>0</v>
      </c>
      <c r="BJ110" s="18" t="s">
        <v>80</v>
      </c>
      <c r="BK110" s="205">
        <f t="shared" si="9"/>
        <v>0</v>
      </c>
      <c r="BL110" s="18" t="s">
        <v>212</v>
      </c>
      <c r="BM110" s="204" t="s">
        <v>353</v>
      </c>
    </row>
    <row r="111" spans="1:65" s="2" customFormat="1" ht="16.5" customHeight="1">
      <c r="A111" s="35"/>
      <c r="B111" s="36"/>
      <c r="C111" s="193" t="s">
        <v>72</v>
      </c>
      <c r="D111" s="193" t="s">
        <v>208</v>
      </c>
      <c r="E111" s="194" t="s">
        <v>8441</v>
      </c>
      <c r="F111" s="195" t="s">
        <v>8442</v>
      </c>
      <c r="G111" s="196" t="s">
        <v>325</v>
      </c>
      <c r="H111" s="197">
        <v>40</v>
      </c>
      <c r="I111" s="198"/>
      <c r="J111" s="199">
        <f t="shared" si="0"/>
        <v>0</v>
      </c>
      <c r="K111" s="195" t="s">
        <v>19</v>
      </c>
      <c r="L111" s="40"/>
      <c r="M111" s="200" t="s">
        <v>19</v>
      </c>
      <c r="N111" s="201" t="s">
        <v>43</v>
      </c>
      <c r="O111" s="65"/>
      <c r="P111" s="202">
        <f t="shared" si="1"/>
        <v>0</v>
      </c>
      <c r="Q111" s="202">
        <v>0</v>
      </c>
      <c r="R111" s="202">
        <f t="shared" si="2"/>
        <v>0</v>
      </c>
      <c r="S111" s="202">
        <v>0</v>
      </c>
      <c r="T111" s="203">
        <f t="shared" si="3"/>
        <v>0</v>
      </c>
      <c r="U111" s="35"/>
      <c r="V111" s="35"/>
      <c r="W111" s="35"/>
      <c r="X111" s="35"/>
      <c r="Y111" s="35"/>
      <c r="Z111" s="35"/>
      <c r="AA111" s="35"/>
      <c r="AB111" s="35"/>
      <c r="AC111" s="35"/>
      <c r="AD111" s="35"/>
      <c r="AE111" s="35"/>
      <c r="AR111" s="204" t="s">
        <v>212</v>
      </c>
      <c r="AT111" s="204" t="s">
        <v>208</v>
      </c>
      <c r="AU111" s="204" t="s">
        <v>80</v>
      </c>
      <c r="AY111" s="18" t="s">
        <v>206</v>
      </c>
      <c r="BE111" s="205">
        <f t="shared" si="4"/>
        <v>0</v>
      </c>
      <c r="BF111" s="205">
        <f t="shared" si="5"/>
        <v>0</v>
      </c>
      <c r="BG111" s="205">
        <f t="shared" si="6"/>
        <v>0</v>
      </c>
      <c r="BH111" s="205">
        <f t="shared" si="7"/>
        <v>0</v>
      </c>
      <c r="BI111" s="205">
        <f t="shared" si="8"/>
        <v>0</v>
      </c>
      <c r="BJ111" s="18" t="s">
        <v>80</v>
      </c>
      <c r="BK111" s="205">
        <f t="shared" si="9"/>
        <v>0</v>
      </c>
      <c r="BL111" s="18" t="s">
        <v>212</v>
      </c>
      <c r="BM111" s="204" t="s">
        <v>362</v>
      </c>
    </row>
    <row r="112" spans="1:65" s="2" customFormat="1" ht="16.5" customHeight="1">
      <c r="A112" s="35"/>
      <c r="B112" s="36"/>
      <c r="C112" s="193" t="s">
        <v>72</v>
      </c>
      <c r="D112" s="193" t="s">
        <v>208</v>
      </c>
      <c r="E112" s="194" t="s">
        <v>8443</v>
      </c>
      <c r="F112" s="195" t="s">
        <v>8444</v>
      </c>
      <c r="G112" s="196" t="s">
        <v>220</v>
      </c>
      <c r="H112" s="197">
        <v>54</v>
      </c>
      <c r="I112" s="198"/>
      <c r="J112" s="199">
        <f t="shared" si="0"/>
        <v>0</v>
      </c>
      <c r="K112" s="195" t="s">
        <v>19</v>
      </c>
      <c r="L112" s="40"/>
      <c r="M112" s="200" t="s">
        <v>19</v>
      </c>
      <c r="N112" s="201" t="s">
        <v>43</v>
      </c>
      <c r="O112" s="65"/>
      <c r="P112" s="202">
        <f t="shared" si="1"/>
        <v>0</v>
      </c>
      <c r="Q112" s="202">
        <v>0</v>
      </c>
      <c r="R112" s="202">
        <f t="shared" si="2"/>
        <v>0</v>
      </c>
      <c r="S112" s="202">
        <v>0</v>
      </c>
      <c r="T112" s="203">
        <f t="shared" si="3"/>
        <v>0</v>
      </c>
      <c r="U112" s="35"/>
      <c r="V112" s="35"/>
      <c r="W112" s="35"/>
      <c r="X112" s="35"/>
      <c r="Y112" s="35"/>
      <c r="Z112" s="35"/>
      <c r="AA112" s="35"/>
      <c r="AB112" s="35"/>
      <c r="AC112" s="35"/>
      <c r="AD112" s="35"/>
      <c r="AE112" s="35"/>
      <c r="AR112" s="204" t="s">
        <v>212</v>
      </c>
      <c r="AT112" s="204" t="s">
        <v>208</v>
      </c>
      <c r="AU112" s="204" t="s">
        <v>80</v>
      </c>
      <c r="AY112" s="18" t="s">
        <v>206</v>
      </c>
      <c r="BE112" s="205">
        <f t="shared" si="4"/>
        <v>0</v>
      </c>
      <c r="BF112" s="205">
        <f t="shared" si="5"/>
        <v>0</v>
      </c>
      <c r="BG112" s="205">
        <f t="shared" si="6"/>
        <v>0</v>
      </c>
      <c r="BH112" s="205">
        <f t="shared" si="7"/>
        <v>0</v>
      </c>
      <c r="BI112" s="205">
        <f t="shared" si="8"/>
        <v>0</v>
      </c>
      <c r="BJ112" s="18" t="s">
        <v>80</v>
      </c>
      <c r="BK112" s="205">
        <f t="shared" si="9"/>
        <v>0</v>
      </c>
      <c r="BL112" s="18" t="s">
        <v>212</v>
      </c>
      <c r="BM112" s="204" t="s">
        <v>371</v>
      </c>
    </row>
    <row r="113" spans="1:65" s="2" customFormat="1" ht="16.5" customHeight="1">
      <c r="A113" s="35"/>
      <c r="B113" s="36"/>
      <c r="C113" s="193" t="s">
        <v>72</v>
      </c>
      <c r="D113" s="193" t="s">
        <v>208</v>
      </c>
      <c r="E113" s="194" t="s">
        <v>8445</v>
      </c>
      <c r="F113" s="195" t="s">
        <v>8446</v>
      </c>
      <c r="G113" s="196" t="s">
        <v>8447</v>
      </c>
      <c r="H113" s="197">
        <v>0.65</v>
      </c>
      <c r="I113" s="198"/>
      <c r="J113" s="199">
        <f t="shared" si="0"/>
        <v>0</v>
      </c>
      <c r="K113" s="195" t="s">
        <v>19</v>
      </c>
      <c r="L113" s="40"/>
      <c r="M113" s="200" t="s">
        <v>19</v>
      </c>
      <c r="N113" s="201" t="s">
        <v>43</v>
      </c>
      <c r="O113" s="65"/>
      <c r="P113" s="202">
        <f t="shared" si="1"/>
        <v>0</v>
      </c>
      <c r="Q113" s="202">
        <v>0</v>
      </c>
      <c r="R113" s="202">
        <f t="shared" si="2"/>
        <v>0</v>
      </c>
      <c r="S113" s="202">
        <v>0</v>
      </c>
      <c r="T113" s="203">
        <f t="shared" si="3"/>
        <v>0</v>
      </c>
      <c r="U113" s="35"/>
      <c r="V113" s="35"/>
      <c r="W113" s="35"/>
      <c r="X113" s="35"/>
      <c r="Y113" s="35"/>
      <c r="Z113" s="35"/>
      <c r="AA113" s="35"/>
      <c r="AB113" s="35"/>
      <c r="AC113" s="35"/>
      <c r="AD113" s="35"/>
      <c r="AE113" s="35"/>
      <c r="AR113" s="204" t="s">
        <v>212</v>
      </c>
      <c r="AT113" s="204" t="s">
        <v>208</v>
      </c>
      <c r="AU113" s="204" t="s">
        <v>80</v>
      </c>
      <c r="AY113" s="18" t="s">
        <v>206</v>
      </c>
      <c r="BE113" s="205">
        <f t="shared" si="4"/>
        <v>0</v>
      </c>
      <c r="BF113" s="205">
        <f t="shared" si="5"/>
        <v>0</v>
      </c>
      <c r="BG113" s="205">
        <f t="shared" si="6"/>
        <v>0</v>
      </c>
      <c r="BH113" s="205">
        <f t="shared" si="7"/>
        <v>0</v>
      </c>
      <c r="BI113" s="205">
        <f t="shared" si="8"/>
        <v>0</v>
      </c>
      <c r="BJ113" s="18" t="s">
        <v>80</v>
      </c>
      <c r="BK113" s="205">
        <f t="shared" si="9"/>
        <v>0</v>
      </c>
      <c r="BL113" s="18" t="s">
        <v>212</v>
      </c>
      <c r="BM113" s="204" t="s">
        <v>380</v>
      </c>
    </row>
    <row r="114" spans="1:65" s="2" customFormat="1" ht="16.5" customHeight="1">
      <c r="A114" s="35"/>
      <c r="B114" s="36"/>
      <c r="C114" s="193" t="s">
        <v>72</v>
      </c>
      <c r="D114" s="193" t="s">
        <v>208</v>
      </c>
      <c r="E114" s="194" t="s">
        <v>8448</v>
      </c>
      <c r="F114" s="195" t="s">
        <v>8449</v>
      </c>
      <c r="G114" s="196" t="s">
        <v>302</v>
      </c>
      <c r="H114" s="197">
        <v>194</v>
      </c>
      <c r="I114" s="198"/>
      <c r="J114" s="199">
        <f t="shared" si="0"/>
        <v>0</v>
      </c>
      <c r="K114" s="195" t="s">
        <v>19</v>
      </c>
      <c r="L114" s="40"/>
      <c r="M114" s="200" t="s">
        <v>19</v>
      </c>
      <c r="N114" s="201" t="s">
        <v>43</v>
      </c>
      <c r="O114" s="65"/>
      <c r="P114" s="202">
        <f t="shared" si="1"/>
        <v>0</v>
      </c>
      <c r="Q114" s="202">
        <v>0</v>
      </c>
      <c r="R114" s="202">
        <f t="shared" si="2"/>
        <v>0</v>
      </c>
      <c r="S114" s="202">
        <v>0</v>
      </c>
      <c r="T114" s="203">
        <f t="shared" si="3"/>
        <v>0</v>
      </c>
      <c r="U114" s="35"/>
      <c r="V114" s="35"/>
      <c r="W114" s="35"/>
      <c r="X114" s="35"/>
      <c r="Y114" s="35"/>
      <c r="Z114" s="35"/>
      <c r="AA114" s="35"/>
      <c r="AB114" s="35"/>
      <c r="AC114" s="35"/>
      <c r="AD114" s="35"/>
      <c r="AE114" s="35"/>
      <c r="AR114" s="204" t="s">
        <v>212</v>
      </c>
      <c r="AT114" s="204" t="s">
        <v>208</v>
      </c>
      <c r="AU114" s="204" t="s">
        <v>80</v>
      </c>
      <c r="AY114" s="18" t="s">
        <v>206</v>
      </c>
      <c r="BE114" s="205">
        <f t="shared" si="4"/>
        <v>0</v>
      </c>
      <c r="BF114" s="205">
        <f t="shared" si="5"/>
        <v>0</v>
      </c>
      <c r="BG114" s="205">
        <f t="shared" si="6"/>
        <v>0</v>
      </c>
      <c r="BH114" s="205">
        <f t="shared" si="7"/>
        <v>0</v>
      </c>
      <c r="BI114" s="205">
        <f t="shared" si="8"/>
        <v>0</v>
      </c>
      <c r="BJ114" s="18" t="s">
        <v>80</v>
      </c>
      <c r="BK114" s="205">
        <f t="shared" si="9"/>
        <v>0</v>
      </c>
      <c r="BL114" s="18" t="s">
        <v>212</v>
      </c>
      <c r="BM114" s="204" t="s">
        <v>389</v>
      </c>
    </row>
    <row r="115" spans="1:65" s="2" customFormat="1" ht="16.5" customHeight="1">
      <c r="A115" s="35"/>
      <c r="B115" s="36"/>
      <c r="C115" s="193" t="s">
        <v>72</v>
      </c>
      <c r="D115" s="193" t="s">
        <v>208</v>
      </c>
      <c r="E115" s="194" t="s">
        <v>8450</v>
      </c>
      <c r="F115" s="195" t="s">
        <v>8451</v>
      </c>
      <c r="G115" s="196" t="s">
        <v>302</v>
      </c>
      <c r="H115" s="197">
        <v>32</v>
      </c>
      <c r="I115" s="198"/>
      <c r="J115" s="199">
        <f t="shared" si="0"/>
        <v>0</v>
      </c>
      <c r="K115" s="195" t="s">
        <v>19</v>
      </c>
      <c r="L115" s="40"/>
      <c r="M115" s="200" t="s">
        <v>19</v>
      </c>
      <c r="N115" s="201" t="s">
        <v>43</v>
      </c>
      <c r="O115" s="65"/>
      <c r="P115" s="202">
        <f t="shared" si="1"/>
        <v>0</v>
      </c>
      <c r="Q115" s="202">
        <v>0</v>
      </c>
      <c r="R115" s="202">
        <f t="shared" si="2"/>
        <v>0</v>
      </c>
      <c r="S115" s="202">
        <v>0</v>
      </c>
      <c r="T115" s="203">
        <f t="shared" si="3"/>
        <v>0</v>
      </c>
      <c r="U115" s="35"/>
      <c r="V115" s="35"/>
      <c r="W115" s="35"/>
      <c r="X115" s="35"/>
      <c r="Y115" s="35"/>
      <c r="Z115" s="35"/>
      <c r="AA115" s="35"/>
      <c r="AB115" s="35"/>
      <c r="AC115" s="35"/>
      <c r="AD115" s="35"/>
      <c r="AE115" s="35"/>
      <c r="AR115" s="204" t="s">
        <v>212</v>
      </c>
      <c r="AT115" s="204" t="s">
        <v>208</v>
      </c>
      <c r="AU115" s="204" t="s">
        <v>80</v>
      </c>
      <c r="AY115" s="18" t="s">
        <v>206</v>
      </c>
      <c r="BE115" s="205">
        <f t="shared" si="4"/>
        <v>0</v>
      </c>
      <c r="BF115" s="205">
        <f t="shared" si="5"/>
        <v>0</v>
      </c>
      <c r="BG115" s="205">
        <f t="shared" si="6"/>
        <v>0</v>
      </c>
      <c r="BH115" s="205">
        <f t="shared" si="7"/>
        <v>0</v>
      </c>
      <c r="BI115" s="205">
        <f t="shared" si="8"/>
        <v>0</v>
      </c>
      <c r="BJ115" s="18" t="s">
        <v>80</v>
      </c>
      <c r="BK115" s="205">
        <f t="shared" si="9"/>
        <v>0</v>
      </c>
      <c r="BL115" s="18" t="s">
        <v>212</v>
      </c>
      <c r="BM115" s="204" t="s">
        <v>400</v>
      </c>
    </row>
    <row r="116" spans="1:65" s="2" customFormat="1" ht="16.5" customHeight="1">
      <c r="A116" s="35"/>
      <c r="B116" s="36"/>
      <c r="C116" s="193" t="s">
        <v>72</v>
      </c>
      <c r="D116" s="193" t="s">
        <v>208</v>
      </c>
      <c r="E116" s="194" t="s">
        <v>8452</v>
      </c>
      <c r="F116" s="195" t="s">
        <v>8453</v>
      </c>
      <c r="G116" s="196" t="s">
        <v>325</v>
      </c>
      <c r="H116" s="197">
        <v>44</v>
      </c>
      <c r="I116" s="198"/>
      <c r="J116" s="199">
        <f t="shared" si="0"/>
        <v>0</v>
      </c>
      <c r="K116" s="195" t="s">
        <v>19</v>
      </c>
      <c r="L116" s="40"/>
      <c r="M116" s="200" t="s">
        <v>19</v>
      </c>
      <c r="N116" s="201" t="s">
        <v>43</v>
      </c>
      <c r="O116" s="65"/>
      <c r="P116" s="202">
        <f t="shared" si="1"/>
        <v>0</v>
      </c>
      <c r="Q116" s="202">
        <v>0</v>
      </c>
      <c r="R116" s="202">
        <f t="shared" si="2"/>
        <v>0</v>
      </c>
      <c r="S116" s="202">
        <v>0</v>
      </c>
      <c r="T116" s="203">
        <f t="shared" si="3"/>
        <v>0</v>
      </c>
      <c r="U116" s="35"/>
      <c r="V116" s="35"/>
      <c r="W116" s="35"/>
      <c r="X116" s="35"/>
      <c r="Y116" s="35"/>
      <c r="Z116" s="35"/>
      <c r="AA116" s="35"/>
      <c r="AB116" s="35"/>
      <c r="AC116" s="35"/>
      <c r="AD116" s="35"/>
      <c r="AE116" s="35"/>
      <c r="AR116" s="204" t="s">
        <v>212</v>
      </c>
      <c r="AT116" s="204" t="s">
        <v>208</v>
      </c>
      <c r="AU116" s="204" t="s">
        <v>80</v>
      </c>
      <c r="AY116" s="18" t="s">
        <v>206</v>
      </c>
      <c r="BE116" s="205">
        <f t="shared" si="4"/>
        <v>0</v>
      </c>
      <c r="BF116" s="205">
        <f t="shared" si="5"/>
        <v>0</v>
      </c>
      <c r="BG116" s="205">
        <f t="shared" si="6"/>
        <v>0</v>
      </c>
      <c r="BH116" s="205">
        <f t="shared" si="7"/>
        <v>0</v>
      </c>
      <c r="BI116" s="205">
        <f t="shared" si="8"/>
        <v>0</v>
      </c>
      <c r="BJ116" s="18" t="s">
        <v>80</v>
      </c>
      <c r="BK116" s="205">
        <f t="shared" si="9"/>
        <v>0</v>
      </c>
      <c r="BL116" s="18" t="s">
        <v>212</v>
      </c>
      <c r="BM116" s="204" t="s">
        <v>412</v>
      </c>
    </row>
    <row r="117" spans="1:65" s="2" customFormat="1" ht="16.5" customHeight="1">
      <c r="A117" s="35"/>
      <c r="B117" s="36"/>
      <c r="C117" s="193" t="s">
        <v>72</v>
      </c>
      <c r="D117" s="193" t="s">
        <v>208</v>
      </c>
      <c r="E117" s="194" t="s">
        <v>8454</v>
      </c>
      <c r="F117" s="195" t="s">
        <v>8455</v>
      </c>
      <c r="G117" s="196" t="s">
        <v>220</v>
      </c>
      <c r="H117" s="197">
        <v>54</v>
      </c>
      <c r="I117" s="198"/>
      <c r="J117" s="199">
        <f t="shared" si="0"/>
        <v>0</v>
      </c>
      <c r="K117" s="195" t="s">
        <v>19</v>
      </c>
      <c r="L117" s="40"/>
      <c r="M117" s="200" t="s">
        <v>19</v>
      </c>
      <c r="N117" s="201" t="s">
        <v>43</v>
      </c>
      <c r="O117" s="65"/>
      <c r="P117" s="202">
        <f t="shared" si="1"/>
        <v>0</v>
      </c>
      <c r="Q117" s="202">
        <v>0</v>
      </c>
      <c r="R117" s="202">
        <f t="shared" si="2"/>
        <v>0</v>
      </c>
      <c r="S117" s="202">
        <v>0</v>
      </c>
      <c r="T117" s="203">
        <f t="shared" si="3"/>
        <v>0</v>
      </c>
      <c r="U117" s="35"/>
      <c r="V117" s="35"/>
      <c r="W117" s="35"/>
      <c r="X117" s="35"/>
      <c r="Y117" s="35"/>
      <c r="Z117" s="35"/>
      <c r="AA117" s="35"/>
      <c r="AB117" s="35"/>
      <c r="AC117" s="35"/>
      <c r="AD117" s="35"/>
      <c r="AE117" s="35"/>
      <c r="AR117" s="204" t="s">
        <v>212</v>
      </c>
      <c r="AT117" s="204" t="s">
        <v>208</v>
      </c>
      <c r="AU117" s="204" t="s">
        <v>80</v>
      </c>
      <c r="AY117" s="18" t="s">
        <v>206</v>
      </c>
      <c r="BE117" s="205">
        <f t="shared" si="4"/>
        <v>0</v>
      </c>
      <c r="BF117" s="205">
        <f t="shared" si="5"/>
        <v>0</v>
      </c>
      <c r="BG117" s="205">
        <f t="shared" si="6"/>
        <v>0</v>
      </c>
      <c r="BH117" s="205">
        <f t="shared" si="7"/>
        <v>0</v>
      </c>
      <c r="BI117" s="205">
        <f t="shared" si="8"/>
        <v>0</v>
      </c>
      <c r="BJ117" s="18" t="s">
        <v>80</v>
      </c>
      <c r="BK117" s="205">
        <f t="shared" si="9"/>
        <v>0</v>
      </c>
      <c r="BL117" s="18" t="s">
        <v>212</v>
      </c>
      <c r="BM117" s="204" t="s">
        <v>422</v>
      </c>
    </row>
    <row r="118" spans="1:65" s="12" customFormat="1" ht="25.9" customHeight="1">
      <c r="B118" s="177"/>
      <c r="C118" s="178"/>
      <c r="D118" s="179" t="s">
        <v>71</v>
      </c>
      <c r="E118" s="180" t="s">
        <v>848</v>
      </c>
      <c r="F118" s="180" t="s">
        <v>8456</v>
      </c>
      <c r="G118" s="178"/>
      <c r="H118" s="178"/>
      <c r="I118" s="181"/>
      <c r="J118" s="182">
        <f>BK118</f>
        <v>0</v>
      </c>
      <c r="K118" s="178"/>
      <c r="L118" s="183"/>
      <c r="M118" s="184"/>
      <c r="N118" s="185"/>
      <c r="O118" s="185"/>
      <c r="P118" s="186">
        <f>SUM(P119:P132)</f>
        <v>0</v>
      </c>
      <c r="Q118" s="185"/>
      <c r="R118" s="186">
        <f>SUM(R119:R132)</f>
        <v>0</v>
      </c>
      <c r="S118" s="185"/>
      <c r="T118" s="187">
        <f>SUM(T119:T132)</f>
        <v>0</v>
      </c>
      <c r="AR118" s="188" t="s">
        <v>80</v>
      </c>
      <c r="AT118" s="189" t="s">
        <v>71</v>
      </c>
      <c r="AU118" s="189" t="s">
        <v>72</v>
      </c>
      <c r="AY118" s="188" t="s">
        <v>206</v>
      </c>
      <c r="BK118" s="190">
        <f>SUM(BK119:BK132)</f>
        <v>0</v>
      </c>
    </row>
    <row r="119" spans="1:65" s="2" customFormat="1" ht="16.5" customHeight="1">
      <c r="A119" s="35"/>
      <c r="B119" s="36"/>
      <c r="C119" s="193" t="s">
        <v>72</v>
      </c>
      <c r="D119" s="193" t="s">
        <v>208</v>
      </c>
      <c r="E119" s="194" t="s">
        <v>8457</v>
      </c>
      <c r="F119" s="195" t="s">
        <v>8458</v>
      </c>
      <c r="G119" s="196" t="s">
        <v>325</v>
      </c>
      <c r="H119" s="197">
        <v>138</v>
      </c>
      <c r="I119" s="198"/>
      <c r="J119" s="199">
        <f>ROUND(I119*H119,2)</f>
        <v>0</v>
      </c>
      <c r="K119" s="195" t="s">
        <v>19</v>
      </c>
      <c r="L119" s="40"/>
      <c r="M119" s="200" t="s">
        <v>19</v>
      </c>
      <c r="N119" s="201" t="s">
        <v>43</v>
      </c>
      <c r="O119" s="65"/>
      <c r="P119" s="202">
        <f>O119*H119</f>
        <v>0</v>
      </c>
      <c r="Q119" s="202">
        <v>0</v>
      </c>
      <c r="R119" s="202">
        <f>Q119*H119</f>
        <v>0</v>
      </c>
      <c r="S119" s="202">
        <v>0</v>
      </c>
      <c r="T119" s="203">
        <f>S119*H119</f>
        <v>0</v>
      </c>
      <c r="U119" s="35"/>
      <c r="V119" s="35"/>
      <c r="W119" s="35"/>
      <c r="X119" s="35"/>
      <c r="Y119" s="35"/>
      <c r="Z119" s="35"/>
      <c r="AA119" s="35"/>
      <c r="AB119" s="35"/>
      <c r="AC119" s="35"/>
      <c r="AD119" s="35"/>
      <c r="AE119" s="35"/>
      <c r="AR119" s="204" t="s">
        <v>212</v>
      </c>
      <c r="AT119" s="204" t="s">
        <v>208</v>
      </c>
      <c r="AU119" s="204" t="s">
        <v>80</v>
      </c>
      <c r="AY119" s="18" t="s">
        <v>206</v>
      </c>
      <c r="BE119" s="205">
        <f>IF(N119="základní",J119,0)</f>
        <v>0</v>
      </c>
      <c r="BF119" s="205">
        <f>IF(N119="snížená",J119,0)</f>
        <v>0</v>
      </c>
      <c r="BG119" s="205">
        <f>IF(N119="zákl. přenesená",J119,0)</f>
        <v>0</v>
      </c>
      <c r="BH119" s="205">
        <f>IF(N119="sníž. přenesená",J119,0)</f>
        <v>0</v>
      </c>
      <c r="BI119" s="205">
        <f>IF(N119="nulová",J119,0)</f>
        <v>0</v>
      </c>
      <c r="BJ119" s="18" t="s">
        <v>80</v>
      </c>
      <c r="BK119" s="205">
        <f>ROUND(I119*H119,2)</f>
        <v>0</v>
      </c>
      <c r="BL119" s="18" t="s">
        <v>212</v>
      </c>
      <c r="BM119" s="204" t="s">
        <v>432</v>
      </c>
    </row>
    <row r="120" spans="1:65" s="2" customFormat="1" ht="19.5">
      <c r="A120" s="35"/>
      <c r="B120" s="36"/>
      <c r="C120" s="37"/>
      <c r="D120" s="208" t="s">
        <v>1104</v>
      </c>
      <c r="E120" s="37"/>
      <c r="F120" s="221" t="s">
        <v>8459</v>
      </c>
      <c r="G120" s="37"/>
      <c r="H120" s="37"/>
      <c r="I120" s="116"/>
      <c r="J120" s="37"/>
      <c r="K120" s="37"/>
      <c r="L120" s="40"/>
      <c r="M120" s="222"/>
      <c r="N120" s="223"/>
      <c r="O120" s="65"/>
      <c r="P120" s="65"/>
      <c r="Q120" s="65"/>
      <c r="R120" s="65"/>
      <c r="S120" s="65"/>
      <c r="T120" s="66"/>
      <c r="U120" s="35"/>
      <c r="V120" s="35"/>
      <c r="W120" s="35"/>
      <c r="X120" s="35"/>
      <c r="Y120" s="35"/>
      <c r="Z120" s="35"/>
      <c r="AA120" s="35"/>
      <c r="AB120" s="35"/>
      <c r="AC120" s="35"/>
      <c r="AD120" s="35"/>
      <c r="AE120" s="35"/>
      <c r="AT120" s="18" t="s">
        <v>1104</v>
      </c>
      <c r="AU120" s="18" t="s">
        <v>80</v>
      </c>
    </row>
    <row r="121" spans="1:65" s="2" customFormat="1" ht="16.5" customHeight="1">
      <c r="A121" s="35"/>
      <c r="B121" s="36"/>
      <c r="C121" s="193" t="s">
        <v>72</v>
      </c>
      <c r="D121" s="193" t="s">
        <v>208</v>
      </c>
      <c r="E121" s="194" t="s">
        <v>8460</v>
      </c>
      <c r="F121" s="195" t="s">
        <v>8461</v>
      </c>
      <c r="G121" s="196" t="s">
        <v>325</v>
      </c>
      <c r="H121" s="197">
        <v>236</v>
      </c>
      <c r="I121" s="198"/>
      <c r="J121" s="199">
        <f>ROUND(I121*H121,2)</f>
        <v>0</v>
      </c>
      <c r="K121" s="195" t="s">
        <v>19</v>
      </c>
      <c r="L121" s="40"/>
      <c r="M121" s="200" t="s">
        <v>19</v>
      </c>
      <c r="N121" s="201" t="s">
        <v>43</v>
      </c>
      <c r="O121" s="65"/>
      <c r="P121" s="202">
        <f>O121*H121</f>
        <v>0</v>
      </c>
      <c r="Q121" s="202">
        <v>0</v>
      </c>
      <c r="R121" s="202">
        <f>Q121*H121</f>
        <v>0</v>
      </c>
      <c r="S121" s="202">
        <v>0</v>
      </c>
      <c r="T121" s="203">
        <f>S121*H121</f>
        <v>0</v>
      </c>
      <c r="U121" s="35"/>
      <c r="V121" s="35"/>
      <c r="W121" s="35"/>
      <c r="X121" s="35"/>
      <c r="Y121" s="35"/>
      <c r="Z121" s="35"/>
      <c r="AA121" s="35"/>
      <c r="AB121" s="35"/>
      <c r="AC121" s="35"/>
      <c r="AD121" s="35"/>
      <c r="AE121" s="35"/>
      <c r="AR121" s="204" t="s">
        <v>212</v>
      </c>
      <c r="AT121" s="204" t="s">
        <v>208</v>
      </c>
      <c r="AU121" s="204" t="s">
        <v>80</v>
      </c>
      <c r="AY121" s="18" t="s">
        <v>206</v>
      </c>
      <c r="BE121" s="205">
        <f>IF(N121="základní",J121,0)</f>
        <v>0</v>
      </c>
      <c r="BF121" s="205">
        <f>IF(N121="snížená",J121,0)</f>
        <v>0</v>
      </c>
      <c r="BG121" s="205">
        <f>IF(N121="zákl. přenesená",J121,0)</f>
        <v>0</v>
      </c>
      <c r="BH121" s="205">
        <f>IF(N121="sníž. přenesená",J121,0)</f>
        <v>0</v>
      </c>
      <c r="BI121" s="205">
        <f>IF(N121="nulová",J121,0)</f>
        <v>0</v>
      </c>
      <c r="BJ121" s="18" t="s">
        <v>80</v>
      </c>
      <c r="BK121" s="205">
        <f>ROUND(I121*H121,2)</f>
        <v>0</v>
      </c>
      <c r="BL121" s="18" t="s">
        <v>212</v>
      </c>
      <c r="BM121" s="204" t="s">
        <v>444</v>
      </c>
    </row>
    <row r="122" spans="1:65" s="2" customFormat="1" ht="19.5">
      <c r="A122" s="35"/>
      <c r="B122" s="36"/>
      <c r="C122" s="37"/>
      <c r="D122" s="208" t="s">
        <v>1104</v>
      </c>
      <c r="E122" s="37"/>
      <c r="F122" s="221" t="s">
        <v>8462</v>
      </c>
      <c r="G122" s="37"/>
      <c r="H122" s="37"/>
      <c r="I122" s="116"/>
      <c r="J122" s="37"/>
      <c r="K122" s="37"/>
      <c r="L122" s="40"/>
      <c r="M122" s="222"/>
      <c r="N122" s="223"/>
      <c r="O122" s="65"/>
      <c r="P122" s="65"/>
      <c r="Q122" s="65"/>
      <c r="R122" s="65"/>
      <c r="S122" s="65"/>
      <c r="T122" s="66"/>
      <c r="U122" s="35"/>
      <c r="V122" s="35"/>
      <c r="W122" s="35"/>
      <c r="X122" s="35"/>
      <c r="Y122" s="35"/>
      <c r="Z122" s="35"/>
      <c r="AA122" s="35"/>
      <c r="AB122" s="35"/>
      <c r="AC122" s="35"/>
      <c r="AD122" s="35"/>
      <c r="AE122" s="35"/>
      <c r="AT122" s="18" t="s">
        <v>1104</v>
      </c>
      <c r="AU122" s="18" t="s">
        <v>80</v>
      </c>
    </row>
    <row r="123" spans="1:65" s="2" customFormat="1" ht="16.5" customHeight="1">
      <c r="A123" s="35"/>
      <c r="B123" s="36"/>
      <c r="C123" s="193" t="s">
        <v>72</v>
      </c>
      <c r="D123" s="193" t="s">
        <v>208</v>
      </c>
      <c r="E123" s="194" t="s">
        <v>8463</v>
      </c>
      <c r="F123" s="195" t="s">
        <v>8464</v>
      </c>
      <c r="G123" s="196" t="s">
        <v>325</v>
      </c>
      <c r="H123" s="197">
        <v>236</v>
      </c>
      <c r="I123" s="198"/>
      <c r="J123" s="199">
        <f>ROUND(I123*H123,2)</f>
        <v>0</v>
      </c>
      <c r="K123" s="195" t="s">
        <v>19</v>
      </c>
      <c r="L123" s="40"/>
      <c r="M123" s="200" t="s">
        <v>19</v>
      </c>
      <c r="N123" s="201" t="s">
        <v>43</v>
      </c>
      <c r="O123" s="65"/>
      <c r="P123" s="202">
        <f>O123*H123</f>
        <v>0</v>
      </c>
      <c r="Q123" s="202">
        <v>0</v>
      </c>
      <c r="R123" s="202">
        <f>Q123*H123</f>
        <v>0</v>
      </c>
      <c r="S123" s="202">
        <v>0</v>
      </c>
      <c r="T123" s="203">
        <f>S123*H123</f>
        <v>0</v>
      </c>
      <c r="U123" s="35"/>
      <c r="V123" s="35"/>
      <c r="W123" s="35"/>
      <c r="X123" s="35"/>
      <c r="Y123" s="35"/>
      <c r="Z123" s="35"/>
      <c r="AA123" s="35"/>
      <c r="AB123" s="35"/>
      <c r="AC123" s="35"/>
      <c r="AD123" s="35"/>
      <c r="AE123" s="35"/>
      <c r="AR123" s="204" t="s">
        <v>212</v>
      </c>
      <c r="AT123" s="204" t="s">
        <v>208</v>
      </c>
      <c r="AU123" s="204" t="s">
        <v>80</v>
      </c>
      <c r="AY123" s="18" t="s">
        <v>206</v>
      </c>
      <c r="BE123" s="205">
        <f>IF(N123="základní",J123,0)</f>
        <v>0</v>
      </c>
      <c r="BF123" s="205">
        <f>IF(N123="snížená",J123,0)</f>
        <v>0</v>
      </c>
      <c r="BG123" s="205">
        <f>IF(N123="zákl. přenesená",J123,0)</f>
        <v>0</v>
      </c>
      <c r="BH123" s="205">
        <f>IF(N123="sníž. přenesená",J123,0)</f>
        <v>0</v>
      </c>
      <c r="BI123" s="205">
        <f>IF(N123="nulová",J123,0)</f>
        <v>0</v>
      </c>
      <c r="BJ123" s="18" t="s">
        <v>80</v>
      </c>
      <c r="BK123" s="205">
        <f>ROUND(I123*H123,2)</f>
        <v>0</v>
      </c>
      <c r="BL123" s="18" t="s">
        <v>212</v>
      </c>
      <c r="BM123" s="204" t="s">
        <v>456</v>
      </c>
    </row>
    <row r="124" spans="1:65" s="2" customFormat="1" ht="19.5">
      <c r="A124" s="35"/>
      <c r="B124" s="36"/>
      <c r="C124" s="37"/>
      <c r="D124" s="208" t="s">
        <v>1104</v>
      </c>
      <c r="E124" s="37"/>
      <c r="F124" s="221" t="s">
        <v>8462</v>
      </c>
      <c r="G124" s="37"/>
      <c r="H124" s="37"/>
      <c r="I124" s="116"/>
      <c r="J124" s="37"/>
      <c r="K124" s="37"/>
      <c r="L124" s="40"/>
      <c r="M124" s="222"/>
      <c r="N124" s="223"/>
      <c r="O124" s="65"/>
      <c r="P124" s="65"/>
      <c r="Q124" s="65"/>
      <c r="R124" s="65"/>
      <c r="S124" s="65"/>
      <c r="T124" s="66"/>
      <c r="U124" s="35"/>
      <c r="V124" s="35"/>
      <c r="W124" s="35"/>
      <c r="X124" s="35"/>
      <c r="Y124" s="35"/>
      <c r="Z124" s="35"/>
      <c r="AA124" s="35"/>
      <c r="AB124" s="35"/>
      <c r="AC124" s="35"/>
      <c r="AD124" s="35"/>
      <c r="AE124" s="35"/>
      <c r="AT124" s="18" t="s">
        <v>1104</v>
      </c>
      <c r="AU124" s="18" t="s">
        <v>80</v>
      </c>
    </row>
    <row r="125" spans="1:65" s="2" customFormat="1" ht="16.5" customHeight="1">
      <c r="A125" s="35"/>
      <c r="B125" s="36"/>
      <c r="C125" s="193" t="s">
        <v>72</v>
      </c>
      <c r="D125" s="193" t="s">
        <v>208</v>
      </c>
      <c r="E125" s="194" t="s">
        <v>8465</v>
      </c>
      <c r="F125" s="195" t="s">
        <v>8466</v>
      </c>
      <c r="G125" s="196" t="s">
        <v>325</v>
      </c>
      <c r="H125" s="197">
        <v>497</v>
      </c>
      <c r="I125" s="198"/>
      <c r="J125" s="199">
        <f>ROUND(I125*H125,2)</f>
        <v>0</v>
      </c>
      <c r="K125" s="195" t="s">
        <v>19</v>
      </c>
      <c r="L125" s="40"/>
      <c r="M125" s="200" t="s">
        <v>19</v>
      </c>
      <c r="N125" s="201" t="s">
        <v>43</v>
      </c>
      <c r="O125" s="65"/>
      <c r="P125" s="202">
        <f>O125*H125</f>
        <v>0</v>
      </c>
      <c r="Q125" s="202">
        <v>0</v>
      </c>
      <c r="R125" s="202">
        <f>Q125*H125</f>
        <v>0</v>
      </c>
      <c r="S125" s="202">
        <v>0</v>
      </c>
      <c r="T125" s="203">
        <f>S125*H125</f>
        <v>0</v>
      </c>
      <c r="U125" s="35"/>
      <c r="V125" s="35"/>
      <c r="W125" s="35"/>
      <c r="X125" s="35"/>
      <c r="Y125" s="35"/>
      <c r="Z125" s="35"/>
      <c r="AA125" s="35"/>
      <c r="AB125" s="35"/>
      <c r="AC125" s="35"/>
      <c r="AD125" s="35"/>
      <c r="AE125" s="35"/>
      <c r="AR125" s="204" t="s">
        <v>212</v>
      </c>
      <c r="AT125" s="204" t="s">
        <v>208</v>
      </c>
      <c r="AU125" s="204" t="s">
        <v>80</v>
      </c>
      <c r="AY125" s="18" t="s">
        <v>206</v>
      </c>
      <c r="BE125" s="205">
        <f>IF(N125="základní",J125,0)</f>
        <v>0</v>
      </c>
      <c r="BF125" s="205">
        <f>IF(N125="snížená",J125,0)</f>
        <v>0</v>
      </c>
      <c r="BG125" s="205">
        <f>IF(N125="zákl. přenesená",J125,0)</f>
        <v>0</v>
      </c>
      <c r="BH125" s="205">
        <f>IF(N125="sníž. přenesená",J125,0)</f>
        <v>0</v>
      </c>
      <c r="BI125" s="205">
        <f>IF(N125="nulová",J125,0)</f>
        <v>0</v>
      </c>
      <c r="BJ125" s="18" t="s">
        <v>80</v>
      </c>
      <c r="BK125" s="205">
        <f>ROUND(I125*H125,2)</f>
        <v>0</v>
      </c>
      <c r="BL125" s="18" t="s">
        <v>212</v>
      </c>
      <c r="BM125" s="204" t="s">
        <v>594</v>
      </c>
    </row>
    <row r="126" spans="1:65" s="2" customFormat="1" ht="19.5">
      <c r="A126" s="35"/>
      <c r="B126" s="36"/>
      <c r="C126" s="37"/>
      <c r="D126" s="208" t="s">
        <v>1104</v>
      </c>
      <c r="E126" s="37"/>
      <c r="F126" s="221" t="s">
        <v>8467</v>
      </c>
      <c r="G126" s="37"/>
      <c r="H126" s="37"/>
      <c r="I126" s="116"/>
      <c r="J126" s="37"/>
      <c r="K126" s="37"/>
      <c r="L126" s="40"/>
      <c r="M126" s="222"/>
      <c r="N126" s="223"/>
      <c r="O126" s="65"/>
      <c r="P126" s="65"/>
      <c r="Q126" s="65"/>
      <c r="R126" s="65"/>
      <c r="S126" s="65"/>
      <c r="T126" s="66"/>
      <c r="U126" s="35"/>
      <c r="V126" s="35"/>
      <c r="W126" s="35"/>
      <c r="X126" s="35"/>
      <c r="Y126" s="35"/>
      <c r="Z126" s="35"/>
      <c r="AA126" s="35"/>
      <c r="AB126" s="35"/>
      <c r="AC126" s="35"/>
      <c r="AD126" s="35"/>
      <c r="AE126" s="35"/>
      <c r="AT126" s="18" t="s">
        <v>1104</v>
      </c>
      <c r="AU126" s="18" t="s">
        <v>80</v>
      </c>
    </row>
    <row r="127" spans="1:65" s="2" customFormat="1" ht="16.5" customHeight="1">
      <c r="A127" s="35"/>
      <c r="B127" s="36"/>
      <c r="C127" s="193" t="s">
        <v>72</v>
      </c>
      <c r="D127" s="193" t="s">
        <v>208</v>
      </c>
      <c r="E127" s="194" t="s">
        <v>8468</v>
      </c>
      <c r="F127" s="195" t="s">
        <v>8469</v>
      </c>
      <c r="G127" s="196" t="s">
        <v>302</v>
      </c>
      <c r="H127" s="197">
        <v>71</v>
      </c>
      <c r="I127" s="198"/>
      <c r="J127" s="199">
        <f>ROUND(I127*H127,2)</f>
        <v>0</v>
      </c>
      <c r="K127" s="195" t="s">
        <v>19</v>
      </c>
      <c r="L127" s="40"/>
      <c r="M127" s="200" t="s">
        <v>19</v>
      </c>
      <c r="N127" s="201" t="s">
        <v>43</v>
      </c>
      <c r="O127" s="65"/>
      <c r="P127" s="202">
        <f>O127*H127</f>
        <v>0</v>
      </c>
      <c r="Q127" s="202">
        <v>0</v>
      </c>
      <c r="R127" s="202">
        <f>Q127*H127</f>
        <v>0</v>
      </c>
      <c r="S127" s="202">
        <v>0</v>
      </c>
      <c r="T127" s="203">
        <f>S127*H127</f>
        <v>0</v>
      </c>
      <c r="U127" s="35"/>
      <c r="V127" s="35"/>
      <c r="W127" s="35"/>
      <c r="X127" s="35"/>
      <c r="Y127" s="35"/>
      <c r="Z127" s="35"/>
      <c r="AA127" s="35"/>
      <c r="AB127" s="35"/>
      <c r="AC127" s="35"/>
      <c r="AD127" s="35"/>
      <c r="AE127" s="35"/>
      <c r="AR127" s="204" t="s">
        <v>212</v>
      </c>
      <c r="AT127" s="204" t="s">
        <v>208</v>
      </c>
      <c r="AU127" s="204" t="s">
        <v>80</v>
      </c>
      <c r="AY127" s="18" t="s">
        <v>206</v>
      </c>
      <c r="BE127" s="205">
        <f>IF(N127="základní",J127,0)</f>
        <v>0</v>
      </c>
      <c r="BF127" s="205">
        <f>IF(N127="snížená",J127,0)</f>
        <v>0</v>
      </c>
      <c r="BG127" s="205">
        <f>IF(N127="zákl. přenesená",J127,0)</f>
        <v>0</v>
      </c>
      <c r="BH127" s="205">
        <f>IF(N127="sníž. přenesená",J127,0)</f>
        <v>0</v>
      </c>
      <c r="BI127" s="205">
        <f>IF(N127="nulová",J127,0)</f>
        <v>0</v>
      </c>
      <c r="BJ127" s="18" t="s">
        <v>80</v>
      </c>
      <c r="BK127" s="205">
        <f>ROUND(I127*H127,2)</f>
        <v>0</v>
      </c>
      <c r="BL127" s="18" t="s">
        <v>212</v>
      </c>
      <c r="BM127" s="204" t="s">
        <v>602</v>
      </c>
    </row>
    <row r="128" spans="1:65" s="2" customFormat="1" ht="19.5">
      <c r="A128" s="35"/>
      <c r="B128" s="36"/>
      <c r="C128" s="37"/>
      <c r="D128" s="208" t="s">
        <v>1104</v>
      </c>
      <c r="E128" s="37"/>
      <c r="F128" s="221" t="s">
        <v>8470</v>
      </c>
      <c r="G128" s="37"/>
      <c r="H128" s="37"/>
      <c r="I128" s="116"/>
      <c r="J128" s="37"/>
      <c r="K128" s="37"/>
      <c r="L128" s="40"/>
      <c r="M128" s="222"/>
      <c r="N128" s="223"/>
      <c r="O128" s="65"/>
      <c r="P128" s="65"/>
      <c r="Q128" s="65"/>
      <c r="R128" s="65"/>
      <c r="S128" s="65"/>
      <c r="T128" s="66"/>
      <c r="U128" s="35"/>
      <c r="V128" s="35"/>
      <c r="W128" s="35"/>
      <c r="X128" s="35"/>
      <c r="Y128" s="35"/>
      <c r="Z128" s="35"/>
      <c r="AA128" s="35"/>
      <c r="AB128" s="35"/>
      <c r="AC128" s="35"/>
      <c r="AD128" s="35"/>
      <c r="AE128" s="35"/>
      <c r="AT128" s="18" t="s">
        <v>1104</v>
      </c>
      <c r="AU128" s="18" t="s">
        <v>80</v>
      </c>
    </row>
    <row r="129" spans="1:65" s="2" customFormat="1" ht="16.5" customHeight="1">
      <c r="A129" s="35"/>
      <c r="B129" s="36"/>
      <c r="C129" s="193" t="s">
        <v>72</v>
      </c>
      <c r="D129" s="193" t="s">
        <v>208</v>
      </c>
      <c r="E129" s="194" t="s">
        <v>8471</v>
      </c>
      <c r="F129" s="195" t="s">
        <v>8472</v>
      </c>
      <c r="G129" s="196" t="s">
        <v>302</v>
      </c>
      <c r="H129" s="197">
        <v>95</v>
      </c>
      <c r="I129" s="198"/>
      <c r="J129" s="199">
        <f>ROUND(I129*H129,2)</f>
        <v>0</v>
      </c>
      <c r="K129" s="195" t="s">
        <v>19</v>
      </c>
      <c r="L129" s="40"/>
      <c r="M129" s="200" t="s">
        <v>19</v>
      </c>
      <c r="N129" s="201" t="s">
        <v>43</v>
      </c>
      <c r="O129" s="65"/>
      <c r="P129" s="202">
        <f>O129*H129</f>
        <v>0</v>
      </c>
      <c r="Q129" s="202">
        <v>0</v>
      </c>
      <c r="R129" s="202">
        <f>Q129*H129</f>
        <v>0</v>
      </c>
      <c r="S129" s="202">
        <v>0</v>
      </c>
      <c r="T129" s="203">
        <f>S129*H129</f>
        <v>0</v>
      </c>
      <c r="U129" s="35"/>
      <c r="V129" s="35"/>
      <c r="W129" s="35"/>
      <c r="X129" s="35"/>
      <c r="Y129" s="35"/>
      <c r="Z129" s="35"/>
      <c r="AA129" s="35"/>
      <c r="AB129" s="35"/>
      <c r="AC129" s="35"/>
      <c r="AD129" s="35"/>
      <c r="AE129" s="35"/>
      <c r="AR129" s="204" t="s">
        <v>212</v>
      </c>
      <c r="AT129" s="204" t="s">
        <v>208</v>
      </c>
      <c r="AU129" s="204" t="s">
        <v>80</v>
      </c>
      <c r="AY129" s="18" t="s">
        <v>206</v>
      </c>
      <c r="BE129" s="205">
        <f>IF(N129="základní",J129,0)</f>
        <v>0</v>
      </c>
      <c r="BF129" s="205">
        <f>IF(N129="snížená",J129,0)</f>
        <v>0</v>
      </c>
      <c r="BG129" s="205">
        <f>IF(N129="zákl. přenesená",J129,0)</f>
        <v>0</v>
      </c>
      <c r="BH129" s="205">
        <f>IF(N129="sníž. přenesená",J129,0)</f>
        <v>0</v>
      </c>
      <c r="BI129" s="205">
        <f>IF(N129="nulová",J129,0)</f>
        <v>0</v>
      </c>
      <c r="BJ129" s="18" t="s">
        <v>80</v>
      </c>
      <c r="BK129" s="205">
        <f>ROUND(I129*H129,2)</f>
        <v>0</v>
      </c>
      <c r="BL129" s="18" t="s">
        <v>212</v>
      </c>
      <c r="BM129" s="204" t="s">
        <v>734</v>
      </c>
    </row>
    <row r="130" spans="1:65" s="2" customFormat="1" ht="19.5">
      <c r="A130" s="35"/>
      <c r="B130" s="36"/>
      <c r="C130" s="37"/>
      <c r="D130" s="208" t="s">
        <v>1104</v>
      </c>
      <c r="E130" s="37"/>
      <c r="F130" s="221" t="s">
        <v>8470</v>
      </c>
      <c r="G130" s="37"/>
      <c r="H130" s="37"/>
      <c r="I130" s="116"/>
      <c r="J130" s="37"/>
      <c r="K130" s="37"/>
      <c r="L130" s="40"/>
      <c r="M130" s="222"/>
      <c r="N130" s="223"/>
      <c r="O130" s="65"/>
      <c r="P130" s="65"/>
      <c r="Q130" s="65"/>
      <c r="R130" s="65"/>
      <c r="S130" s="65"/>
      <c r="T130" s="66"/>
      <c r="U130" s="35"/>
      <c r="V130" s="35"/>
      <c r="W130" s="35"/>
      <c r="X130" s="35"/>
      <c r="Y130" s="35"/>
      <c r="Z130" s="35"/>
      <c r="AA130" s="35"/>
      <c r="AB130" s="35"/>
      <c r="AC130" s="35"/>
      <c r="AD130" s="35"/>
      <c r="AE130" s="35"/>
      <c r="AT130" s="18" t="s">
        <v>1104</v>
      </c>
      <c r="AU130" s="18" t="s">
        <v>80</v>
      </c>
    </row>
    <row r="131" spans="1:65" s="2" customFormat="1" ht="16.5" customHeight="1">
      <c r="A131" s="35"/>
      <c r="B131" s="36"/>
      <c r="C131" s="193" t="s">
        <v>72</v>
      </c>
      <c r="D131" s="193" t="s">
        <v>208</v>
      </c>
      <c r="E131" s="194" t="s">
        <v>8473</v>
      </c>
      <c r="F131" s="195" t="s">
        <v>8474</v>
      </c>
      <c r="G131" s="196" t="s">
        <v>302</v>
      </c>
      <c r="H131" s="197">
        <v>133</v>
      </c>
      <c r="I131" s="198"/>
      <c r="J131" s="199">
        <f>ROUND(I131*H131,2)</f>
        <v>0</v>
      </c>
      <c r="K131" s="195" t="s">
        <v>19</v>
      </c>
      <c r="L131" s="40"/>
      <c r="M131" s="200" t="s">
        <v>19</v>
      </c>
      <c r="N131" s="201" t="s">
        <v>43</v>
      </c>
      <c r="O131" s="65"/>
      <c r="P131" s="202">
        <f>O131*H131</f>
        <v>0</v>
      </c>
      <c r="Q131" s="202">
        <v>0</v>
      </c>
      <c r="R131" s="202">
        <f>Q131*H131</f>
        <v>0</v>
      </c>
      <c r="S131" s="202">
        <v>0</v>
      </c>
      <c r="T131" s="203">
        <f>S131*H131</f>
        <v>0</v>
      </c>
      <c r="U131" s="35"/>
      <c r="V131" s="35"/>
      <c r="W131" s="35"/>
      <c r="X131" s="35"/>
      <c r="Y131" s="35"/>
      <c r="Z131" s="35"/>
      <c r="AA131" s="35"/>
      <c r="AB131" s="35"/>
      <c r="AC131" s="35"/>
      <c r="AD131" s="35"/>
      <c r="AE131" s="35"/>
      <c r="AR131" s="204" t="s">
        <v>212</v>
      </c>
      <c r="AT131" s="204" t="s">
        <v>208</v>
      </c>
      <c r="AU131" s="204" t="s">
        <v>80</v>
      </c>
      <c r="AY131" s="18" t="s">
        <v>206</v>
      </c>
      <c r="BE131" s="205">
        <f>IF(N131="základní",J131,0)</f>
        <v>0</v>
      </c>
      <c r="BF131" s="205">
        <f>IF(N131="snížená",J131,0)</f>
        <v>0</v>
      </c>
      <c r="BG131" s="205">
        <f>IF(N131="zákl. přenesená",J131,0)</f>
        <v>0</v>
      </c>
      <c r="BH131" s="205">
        <f>IF(N131="sníž. přenesená",J131,0)</f>
        <v>0</v>
      </c>
      <c r="BI131" s="205">
        <f>IF(N131="nulová",J131,0)</f>
        <v>0</v>
      </c>
      <c r="BJ131" s="18" t="s">
        <v>80</v>
      </c>
      <c r="BK131" s="205">
        <f>ROUND(I131*H131,2)</f>
        <v>0</v>
      </c>
      <c r="BL131" s="18" t="s">
        <v>212</v>
      </c>
      <c r="BM131" s="204" t="s">
        <v>741</v>
      </c>
    </row>
    <row r="132" spans="1:65" s="2" customFormat="1" ht="19.5">
      <c r="A132" s="35"/>
      <c r="B132" s="36"/>
      <c r="C132" s="37"/>
      <c r="D132" s="208" t="s">
        <v>1104</v>
      </c>
      <c r="E132" s="37"/>
      <c r="F132" s="221" t="s">
        <v>8470</v>
      </c>
      <c r="G132" s="37"/>
      <c r="H132" s="37"/>
      <c r="I132" s="116"/>
      <c r="J132" s="37"/>
      <c r="K132" s="37"/>
      <c r="L132" s="40"/>
      <c r="M132" s="222"/>
      <c r="N132" s="223"/>
      <c r="O132" s="65"/>
      <c r="P132" s="65"/>
      <c r="Q132" s="65"/>
      <c r="R132" s="65"/>
      <c r="S132" s="65"/>
      <c r="T132" s="66"/>
      <c r="U132" s="35"/>
      <c r="V132" s="35"/>
      <c r="W132" s="35"/>
      <c r="X132" s="35"/>
      <c r="Y132" s="35"/>
      <c r="Z132" s="35"/>
      <c r="AA132" s="35"/>
      <c r="AB132" s="35"/>
      <c r="AC132" s="35"/>
      <c r="AD132" s="35"/>
      <c r="AE132" s="35"/>
      <c r="AT132" s="18" t="s">
        <v>1104</v>
      </c>
      <c r="AU132" s="18" t="s">
        <v>80</v>
      </c>
    </row>
    <row r="133" spans="1:65" s="12" customFormat="1" ht="25.9" customHeight="1">
      <c r="B133" s="177"/>
      <c r="C133" s="178"/>
      <c r="D133" s="179" t="s">
        <v>71</v>
      </c>
      <c r="E133" s="180" t="s">
        <v>1430</v>
      </c>
      <c r="F133" s="180" t="s">
        <v>8475</v>
      </c>
      <c r="G133" s="178"/>
      <c r="H133" s="178"/>
      <c r="I133" s="181"/>
      <c r="J133" s="182">
        <f>BK133</f>
        <v>0</v>
      </c>
      <c r="K133" s="178"/>
      <c r="L133" s="183"/>
      <c r="M133" s="184"/>
      <c r="N133" s="185"/>
      <c r="O133" s="185"/>
      <c r="P133" s="186">
        <f>P134+SUM(P135:P159)+P180+P229+P235+P258+P277+P279+P312+P316+P351+P355+P360</f>
        <v>0</v>
      </c>
      <c r="Q133" s="185"/>
      <c r="R133" s="186">
        <f>R134+SUM(R135:R159)+R180+R229+R235+R258+R277+R279+R312+R316+R351+R355+R360</f>
        <v>0</v>
      </c>
      <c r="S133" s="185"/>
      <c r="T133" s="187">
        <f>T134+SUM(T135:T159)+T180+T229+T235+T258+T277+T279+T312+T316+T351+T355+T360</f>
        <v>0</v>
      </c>
      <c r="AR133" s="188" t="s">
        <v>80</v>
      </c>
      <c r="AT133" s="189" t="s">
        <v>71</v>
      </c>
      <c r="AU133" s="189" t="s">
        <v>72</v>
      </c>
      <c r="AY133" s="188" t="s">
        <v>206</v>
      </c>
      <c r="BK133" s="190">
        <f>BK134+SUM(BK135:BK159)+BK180+BK229+BK235+BK258+BK277+BK279+BK312+BK316+BK351+BK355+BK360</f>
        <v>0</v>
      </c>
    </row>
    <row r="134" spans="1:65" s="2" customFormat="1" ht="16.5" customHeight="1">
      <c r="A134" s="35"/>
      <c r="B134" s="36"/>
      <c r="C134" s="193" t="s">
        <v>72</v>
      </c>
      <c r="D134" s="193" t="s">
        <v>208</v>
      </c>
      <c r="E134" s="194" t="s">
        <v>8476</v>
      </c>
      <c r="F134" s="195" t="s">
        <v>8477</v>
      </c>
      <c r="G134" s="196" t="s">
        <v>862</v>
      </c>
      <c r="H134" s="197">
        <v>7</v>
      </c>
      <c r="I134" s="198"/>
      <c r="J134" s="199">
        <f t="shared" ref="J134:J158" si="10">ROUND(I134*H134,2)</f>
        <v>0</v>
      </c>
      <c r="K134" s="195" t="s">
        <v>19</v>
      </c>
      <c r="L134" s="40"/>
      <c r="M134" s="200" t="s">
        <v>19</v>
      </c>
      <c r="N134" s="201" t="s">
        <v>43</v>
      </c>
      <c r="O134" s="65"/>
      <c r="P134" s="202">
        <f t="shared" ref="P134:P158" si="11">O134*H134</f>
        <v>0</v>
      </c>
      <c r="Q134" s="202">
        <v>0</v>
      </c>
      <c r="R134" s="202">
        <f t="shared" ref="R134:R158" si="12">Q134*H134</f>
        <v>0</v>
      </c>
      <c r="S134" s="202">
        <v>0</v>
      </c>
      <c r="T134" s="203">
        <f t="shared" ref="T134:T158" si="13">S134*H134</f>
        <v>0</v>
      </c>
      <c r="U134" s="35"/>
      <c r="V134" s="35"/>
      <c r="W134" s="35"/>
      <c r="X134" s="35"/>
      <c r="Y134" s="35"/>
      <c r="Z134" s="35"/>
      <c r="AA134" s="35"/>
      <c r="AB134" s="35"/>
      <c r="AC134" s="35"/>
      <c r="AD134" s="35"/>
      <c r="AE134" s="35"/>
      <c r="AR134" s="204" t="s">
        <v>212</v>
      </c>
      <c r="AT134" s="204" t="s">
        <v>208</v>
      </c>
      <c r="AU134" s="204" t="s">
        <v>80</v>
      </c>
      <c r="AY134" s="18" t="s">
        <v>206</v>
      </c>
      <c r="BE134" s="205">
        <f t="shared" ref="BE134:BE158" si="14">IF(N134="základní",J134,0)</f>
        <v>0</v>
      </c>
      <c r="BF134" s="205">
        <f t="shared" ref="BF134:BF158" si="15">IF(N134="snížená",J134,0)</f>
        <v>0</v>
      </c>
      <c r="BG134" s="205">
        <f t="shared" ref="BG134:BG158" si="16">IF(N134="zákl. přenesená",J134,0)</f>
        <v>0</v>
      </c>
      <c r="BH134" s="205">
        <f t="shared" ref="BH134:BH158" si="17">IF(N134="sníž. přenesená",J134,0)</f>
        <v>0</v>
      </c>
      <c r="BI134" s="205">
        <f t="shared" ref="BI134:BI158" si="18">IF(N134="nulová",J134,0)</f>
        <v>0</v>
      </c>
      <c r="BJ134" s="18" t="s">
        <v>80</v>
      </c>
      <c r="BK134" s="205">
        <f t="shared" ref="BK134:BK158" si="19">ROUND(I134*H134,2)</f>
        <v>0</v>
      </c>
      <c r="BL134" s="18" t="s">
        <v>212</v>
      </c>
      <c r="BM134" s="204" t="s">
        <v>745</v>
      </c>
    </row>
    <row r="135" spans="1:65" s="2" customFormat="1" ht="16.5" customHeight="1">
      <c r="A135" s="35"/>
      <c r="B135" s="36"/>
      <c r="C135" s="193" t="s">
        <v>72</v>
      </c>
      <c r="D135" s="193" t="s">
        <v>208</v>
      </c>
      <c r="E135" s="194" t="s">
        <v>8478</v>
      </c>
      <c r="F135" s="195" t="s">
        <v>8479</v>
      </c>
      <c r="G135" s="196" t="s">
        <v>862</v>
      </c>
      <c r="H135" s="197">
        <v>1</v>
      </c>
      <c r="I135" s="198"/>
      <c r="J135" s="199">
        <f t="shared" si="10"/>
        <v>0</v>
      </c>
      <c r="K135" s="195" t="s">
        <v>19</v>
      </c>
      <c r="L135" s="40"/>
      <c r="M135" s="200" t="s">
        <v>19</v>
      </c>
      <c r="N135" s="201" t="s">
        <v>43</v>
      </c>
      <c r="O135" s="65"/>
      <c r="P135" s="202">
        <f t="shared" si="11"/>
        <v>0</v>
      </c>
      <c r="Q135" s="202">
        <v>0</v>
      </c>
      <c r="R135" s="202">
        <f t="shared" si="12"/>
        <v>0</v>
      </c>
      <c r="S135" s="202">
        <v>0</v>
      </c>
      <c r="T135" s="203">
        <f t="shared" si="13"/>
        <v>0</v>
      </c>
      <c r="U135" s="35"/>
      <c r="V135" s="35"/>
      <c r="W135" s="35"/>
      <c r="X135" s="35"/>
      <c r="Y135" s="35"/>
      <c r="Z135" s="35"/>
      <c r="AA135" s="35"/>
      <c r="AB135" s="35"/>
      <c r="AC135" s="35"/>
      <c r="AD135" s="35"/>
      <c r="AE135" s="35"/>
      <c r="AR135" s="204" t="s">
        <v>212</v>
      </c>
      <c r="AT135" s="204" t="s">
        <v>208</v>
      </c>
      <c r="AU135" s="204" t="s">
        <v>80</v>
      </c>
      <c r="AY135" s="18" t="s">
        <v>206</v>
      </c>
      <c r="BE135" s="205">
        <f t="shared" si="14"/>
        <v>0</v>
      </c>
      <c r="BF135" s="205">
        <f t="shared" si="15"/>
        <v>0</v>
      </c>
      <c r="BG135" s="205">
        <f t="shared" si="16"/>
        <v>0</v>
      </c>
      <c r="BH135" s="205">
        <f t="shared" si="17"/>
        <v>0</v>
      </c>
      <c r="BI135" s="205">
        <f t="shared" si="18"/>
        <v>0</v>
      </c>
      <c r="BJ135" s="18" t="s">
        <v>80</v>
      </c>
      <c r="BK135" s="205">
        <f t="shared" si="19"/>
        <v>0</v>
      </c>
      <c r="BL135" s="18" t="s">
        <v>212</v>
      </c>
      <c r="BM135" s="204" t="s">
        <v>749</v>
      </c>
    </row>
    <row r="136" spans="1:65" s="2" customFormat="1" ht="16.5" customHeight="1">
      <c r="A136" s="35"/>
      <c r="B136" s="36"/>
      <c r="C136" s="193" t="s">
        <v>72</v>
      </c>
      <c r="D136" s="193" t="s">
        <v>208</v>
      </c>
      <c r="E136" s="194" t="s">
        <v>8480</v>
      </c>
      <c r="F136" s="195" t="s">
        <v>8481</v>
      </c>
      <c r="G136" s="196" t="s">
        <v>862</v>
      </c>
      <c r="H136" s="197">
        <v>8</v>
      </c>
      <c r="I136" s="198"/>
      <c r="J136" s="199">
        <f t="shared" si="10"/>
        <v>0</v>
      </c>
      <c r="K136" s="195" t="s">
        <v>19</v>
      </c>
      <c r="L136" s="40"/>
      <c r="M136" s="200" t="s">
        <v>19</v>
      </c>
      <c r="N136" s="201" t="s">
        <v>43</v>
      </c>
      <c r="O136" s="65"/>
      <c r="P136" s="202">
        <f t="shared" si="11"/>
        <v>0</v>
      </c>
      <c r="Q136" s="202">
        <v>0</v>
      </c>
      <c r="R136" s="202">
        <f t="shared" si="12"/>
        <v>0</v>
      </c>
      <c r="S136" s="202">
        <v>0</v>
      </c>
      <c r="T136" s="203">
        <f t="shared" si="13"/>
        <v>0</v>
      </c>
      <c r="U136" s="35"/>
      <c r="V136" s="35"/>
      <c r="W136" s="35"/>
      <c r="X136" s="35"/>
      <c r="Y136" s="35"/>
      <c r="Z136" s="35"/>
      <c r="AA136" s="35"/>
      <c r="AB136" s="35"/>
      <c r="AC136" s="35"/>
      <c r="AD136" s="35"/>
      <c r="AE136" s="35"/>
      <c r="AR136" s="204" t="s">
        <v>212</v>
      </c>
      <c r="AT136" s="204" t="s">
        <v>208</v>
      </c>
      <c r="AU136" s="204" t="s">
        <v>80</v>
      </c>
      <c r="AY136" s="18" t="s">
        <v>206</v>
      </c>
      <c r="BE136" s="205">
        <f t="shared" si="14"/>
        <v>0</v>
      </c>
      <c r="BF136" s="205">
        <f t="shared" si="15"/>
        <v>0</v>
      </c>
      <c r="BG136" s="205">
        <f t="shared" si="16"/>
        <v>0</v>
      </c>
      <c r="BH136" s="205">
        <f t="shared" si="17"/>
        <v>0</v>
      </c>
      <c r="BI136" s="205">
        <f t="shared" si="18"/>
        <v>0</v>
      </c>
      <c r="BJ136" s="18" t="s">
        <v>80</v>
      </c>
      <c r="BK136" s="205">
        <f t="shared" si="19"/>
        <v>0</v>
      </c>
      <c r="BL136" s="18" t="s">
        <v>212</v>
      </c>
      <c r="BM136" s="204" t="s">
        <v>753</v>
      </c>
    </row>
    <row r="137" spans="1:65" s="2" customFormat="1" ht="16.5" customHeight="1">
      <c r="A137" s="35"/>
      <c r="B137" s="36"/>
      <c r="C137" s="193" t="s">
        <v>72</v>
      </c>
      <c r="D137" s="193" t="s">
        <v>208</v>
      </c>
      <c r="E137" s="194" t="s">
        <v>8482</v>
      </c>
      <c r="F137" s="195" t="s">
        <v>8483</v>
      </c>
      <c r="G137" s="196" t="s">
        <v>862</v>
      </c>
      <c r="H137" s="197">
        <v>7</v>
      </c>
      <c r="I137" s="198"/>
      <c r="J137" s="199">
        <f t="shared" si="10"/>
        <v>0</v>
      </c>
      <c r="K137" s="195" t="s">
        <v>19</v>
      </c>
      <c r="L137" s="40"/>
      <c r="M137" s="200" t="s">
        <v>19</v>
      </c>
      <c r="N137" s="201" t="s">
        <v>43</v>
      </c>
      <c r="O137" s="65"/>
      <c r="P137" s="202">
        <f t="shared" si="11"/>
        <v>0</v>
      </c>
      <c r="Q137" s="202">
        <v>0</v>
      </c>
      <c r="R137" s="202">
        <f t="shared" si="12"/>
        <v>0</v>
      </c>
      <c r="S137" s="202">
        <v>0</v>
      </c>
      <c r="T137" s="203">
        <f t="shared" si="13"/>
        <v>0</v>
      </c>
      <c r="U137" s="35"/>
      <c r="V137" s="35"/>
      <c r="W137" s="35"/>
      <c r="X137" s="35"/>
      <c r="Y137" s="35"/>
      <c r="Z137" s="35"/>
      <c r="AA137" s="35"/>
      <c r="AB137" s="35"/>
      <c r="AC137" s="35"/>
      <c r="AD137" s="35"/>
      <c r="AE137" s="35"/>
      <c r="AR137" s="204" t="s">
        <v>212</v>
      </c>
      <c r="AT137" s="204" t="s">
        <v>208</v>
      </c>
      <c r="AU137" s="204" t="s">
        <v>80</v>
      </c>
      <c r="AY137" s="18" t="s">
        <v>206</v>
      </c>
      <c r="BE137" s="205">
        <f t="shared" si="14"/>
        <v>0</v>
      </c>
      <c r="BF137" s="205">
        <f t="shared" si="15"/>
        <v>0</v>
      </c>
      <c r="BG137" s="205">
        <f t="shared" si="16"/>
        <v>0</v>
      </c>
      <c r="BH137" s="205">
        <f t="shared" si="17"/>
        <v>0</v>
      </c>
      <c r="BI137" s="205">
        <f t="shared" si="18"/>
        <v>0</v>
      </c>
      <c r="BJ137" s="18" t="s">
        <v>80</v>
      </c>
      <c r="BK137" s="205">
        <f t="shared" si="19"/>
        <v>0</v>
      </c>
      <c r="BL137" s="18" t="s">
        <v>212</v>
      </c>
      <c r="BM137" s="204" t="s">
        <v>762</v>
      </c>
    </row>
    <row r="138" spans="1:65" s="2" customFormat="1" ht="16.5" customHeight="1">
      <c r="A138" s="35"/>
      <c r="B138" s="36"/>
      <c r="C138" s="193" t="s">
        <v>72</v>
      </c>
      <c r="D138" s="193" t="s">
        <v>208</v>
      </c>
      <c r="E138" s="194" t="s">
        <v>8484</v>
      </c>
      <c r="F138" s="195" t="s">
        <v>8485</v>
      </c>
      <c r="G138" s="196" t="s">
        <v>862</v>
      </c>
      <c r="H138" s="197">
        <v>7</v>
      </c>
      <c r="I138" s="198"/>
      <c r="J138" s="199">
        <f t="shared" si="10"/>
        <v>0</v>
      </c>
      <c r="K138" s="195" t="s">
        <v>19</v>
      </c>
      <c r="L138" s="40"/>
      <c r="M138" s="200" t="s">
        <v>19</v>
      </c>
      <c r="N138" s="201" t="s">
        <v>43</v>
      </c>
      <c r="O138" s="65"/>
      <c r="P138" s="202">
        <f t="shared" si="11"/>
        <v>0</v>
      </c>
      <c r="Q138" s="202">
        <v>0</v>
      </c>
      <c r="R138" s="202">
        <f t="shared" si="12"/>
        <v>0</v>
      </c>
      <c r="S138" s="202">
        <v>0</v>
      </c>
      <c r="T138" s="203">
        <f t="shared" si="13"/>
        <v>0</v>
      </c>
      <c r="U138" s="35"/>
      <c r="V138" s="35"/>
      <c r="W138" s="35"/>
      <c r="X138" s="35"/>
      <c r="Y138" s="35"/>
      <c r="Z138" s="35"/>
      <c r="AA138" s="35"/>
      <c r="AB138" s="35"/>
      <c r="AC138" s="35"/>
      <c r="AD138" s="35"/>
      <c r="AE138" s="35"/>
      <c r="AR138" s="204" t="s">
        <v>212</v>
      </c>
      <c r="AT138" s="204" t="s">
        <v>208</v>
      </c>
      <c r="AU138" s="204" t="s">
        <v>80</v>
      </c>
      <c r="AY138" s="18" t="s">
        <v>206</v>
      </c>
      <c r="BE138" s="205">
        <f t="shared" si="14"/>
        <v>0</v>
      </c>
      <c r="BF138" s="205">
        <f t="shared" si="15"/>
        <v>0</v>
      </c>
      <c r="BG138" s="205">
        <f t="shared" si="16"/>
        <v>0</v>
      </c>
      <c r="BH138" s="205">
        <f t="shared" si="17"/>
        <v>0</v>
      </c>
      <c r="BI138" s="205">
        <f t="shared" si="18"/>
        <v>0</v>
      </c>
      <c r="BJ138" s="18" t="s">
        <v>80</v>
      </c>
      <c r="BK138" s="205">
        <f t="shared" si="19"/>
        <v>0</v>
      </c>
      <c r="BL138" s="18" t="s">
        <v>212</v>
      </c>
      <c r="BM138" s="204" t="s">
        <v>768</v>
      </c>
    </row>
    <row r="139" spans="1:65" s="2" customFormat="1" ht="16.5" customHeight="1">
      <c r="A139" s="35"/>
      <c r="B139" s="36"/>
      <c r="C139" s="193" t="s">
        <v>72</v>
      </c>
      <c r="D139" s="193" t="s">
        <v>208</v>
      </c>
      <c r="E139" s="194" t="s">
        <v>8486</v>
      </c>
      <c r="F139" s="195" t="s">
        <v>8487</v>
      </c>
      <c r="G139" s="196" t="s">
        <v>862</v>
      </c>
      <c r="H139" s="197">
        <v>7</v>
      </c>
      <c r="I139" s="198"/>
      <c r="J139" s="199">
        <f t="shared" si="10"/>
        <v>0</v>
      </c>
      <c r="K139" s="195" t="s">
        <v>19</v>
      </c>
      <c r="L139" s="40"/>
      <c r="M139" s="200" t="s">
        <v>19</v>
      </c>
      <c r="N139" s="201" t="s">
        <v>43</v>
      </c>
      <c r="O139" s="65"/>
      <c r="P139" s="202">
        <f t="shared" si="11"/>
        <v>0</v>
      </c>
      <c r="Q139" s="202">
        <v>0</v>
      </c>
      <c r="R139" s="202">
        <f t="shared" si="12"/>
        <v>0</v>
      </c>
      <c r="S139" s="202">
        <v>0</v>
      </c>
      <c r="T139" s="203">
        <f t="shared" si="13"/>
        <v>0</v>
      </c>
      <c r="U139" s="35"/>
      <c r="V139" s="35"/>
      <c r="W139" s="35"/>
      <c r="X139" s="35"/>
      <c r="Y139" s="35"/>
      <c r="Z139" s="35"/>
      <c r="AA139" s="35"/>
      <c r="AB139" s="35"/>
      <c r="AC139" s="35"/>
      <c r="AD139" s="35"/>
      <c r="AE139" s="35"/>
      <c r="AR139" s="204" t="s">
        <v>212</v>
      </c>
      <c r="AT139" s="204" t="s">
        <v>208</v>
      </c>
      <c r="AU139" s="204" t="s">
        <v>80</v>
      </c>
      <c r="AY139" s="18" t="s">
        <v>206</v>
      </c>
      <c r="BE139" s="205">
        <f t="shared" si="14"/>
        <v>0</v>
      </c>
      <c r="BF139" s="205">
        <f t="shared" si="15"/>
        <v>0</v>
      </c>
      <c r="BG139" s="205">
        <f t="shared" si="16"/>
        <v>0</v>
      </c>
      <c r="BH139" s="205">
        <f t="shared" si="17"/>
        <v>0</v>
      </c>
      <c r="BI139" s="205">
        <f t="shared" si="18"/>
        <v>0</v>
      </c>
      <c r="BJ139" s="18" t="s">
        <v>80</v>
      </c>
      <c r="BK139" s="205">
        <f t="shared" si="19"/>
        <v>0</v>
      </c>
      <c r="BL139" s="18" t="s">
        <v>212</v>
      </c>
      <c r="BM139" s="204" t="s">
        <v>774</v>
      </c>
    </row>
    <row r="140" spans="1:65" s="2" customFormat="1" ht="16.5" customHeight="1">
      <c r="A140" s="35"/>
      <c r="B140" s="36"/>
      <c r="C140" s="193" t="s">
        <v>72</v>
      </c>
      <c r="D140" s="193" t="s">
        <v>208</v>
      </c>
      <c r="E140" s="194" t="s">
        <v>8488</v>
      </c>
      <c r="F140" s="195" t="s">
        <v>8489</v>
      </c>
      <c r="G140" s="196" t="s">
        <v>862</v>
      </c>
      <c r="H140" s="197">
        <v>1</v>
      </c>
      <c r="I140" s="198"/>
      <c r="J140" s="199">
        <f t="shared" si="10"/>
        <v>0</v>
      </c>
      <c r="K140" s="195" t="s">
        <v>19</v>
      </c>
      <c r="L140" s="40"/>
      <c r="M140" s="200" t="s">
        <v>19</v>
      </c>
      <c r="N140" s="201" t="s">
        <v>43</v>
      </c>
      <c r="O140" s="65"/>
      <c r="P140" s="202">
        <f t="shared" si="11"/>
        <v>0</v>
      </c>
      <c r="Q140" s="202">
        <v>0</v>
      </c>
      <c r="R140" s="202">
        <f t="shared" si="12"/>
        <v>0</v>
      </c>
      <c r="S140" s="202">
        <v>0</v>
      </c>
      <c r="T140" s="203">
        <f t="shared" si="13"/>
        <v>0</v>
      </c>
      <c r="U140" s="35"/>
      <c r="V140" s="35"/>
      <c r="W140" s="35"/>
      <c r="X140" s="35"/>
      <c r="Y140" s="35"/>
      <c r="Z140" s="35"/>
      <c r="AA140" s="35"/>
      <c r="AB140" s="35"/>
      <c r="AC140" s="35"/>
      <c r="AD140" s="35"/>
      <c r="AE140" s="35"/>
      <c r="AR140" s="204" t="s">
        <v>212</v>
      </c>
      <c r="AT140" s="204" t="s">
        <v>208</v>
      </c>
      <c r="AU140" s="204" t="s">
        <v>80</v>
      </c>
      <c r="AY140" s="18" t="s">
        <v>206</v>
      </c>
      <c r="BE140" s="205">
        <f t="shared" si="14"/>
        <v>0</v>
      </c>
      <c r="BF140" s="205">
        <f t="shared" si="15"/>
        <v>0</v>
      </c>
      <c r="BG140" s="205">
        <f t="shared" si="16"/>
        <v>0</v>
      </c>
      <c r="BH140" s="205">
        <f t="shared" si="17"/>
        <v>0</v>
      </c>
      <c r="BI140" s="205">
        <f t="shared" si="18"/>
        <v>0</v>
      </c>
      <c r="BJ140" s="18" t="s">
        <v>80</v>
      </c>
      <c r="BK140" s="205">
        <f t="shared" si="19"/>
        <v>0</v>
      </c>
      <c r="BL140" s="18" t="s">
        <v>212</v>
      </c>
      <c r="BM140" s="204" t="s">
        <v>782</v>
      </c>
    </row>
    <row r="141" spans="1:65" s="2" customFormat="1" ht="16.5" customHeight="1">
      <c r="A141" s="35"/>
      <c r="B141" s="36"/>
      <c r="C141" s="193" t="s">
        <v>72</v>
      </c>
      <c r="D141" s="193" t="s">
        <v>208</v>
      </c>
      <c r="E141" s="194" t="s">
        <v>8490</v>
      </c>
      <c r="F141" s="195" t="s">
        <v>8491</v>
      </c>
      <c r="G141" s="196" t="s">
        <v>220</v>
      </c>
      <c r="H141" s="197">
        <v>45</v>
      </c>
      <c r="I141" s="198"/>
      <c r="J141" s="199">
        <f t="shared" si="10"/>
        <v>0</v>
      </c>
      <c r="K141" s="195" t="s">
        <v>19</v>
      </c>
      <c r="L141" s="40"/>
      <c r="M141" s="200" t="s">
        <v>19</v>
      </c>
      <c r="N141" s="201" t="s">
        <v>43</v>
      </c>
      <c r="O141" s="65"/>
      <c r="P141" s="202">
        <f t="shared" si="11"/>
        <v>0</v>
      </c>
      <c r="Q141" s="202">
        <v>0</v>
      </c>
      <c r="R141" s="202">
        <f t="shared" si="12"/>
        <v>0</v>
      </c>
      <c r="S141" s="202">
        <v>0</v>
      </c>
      <c r="T141" s="203">
        <f t="shared" si="13"/>
        <v>0</v>
      </c>
      <c r="U141" s="35"/>
      <c r="V141" s="35"/>
      <c r="W141" s="35"/>
      <c r="X141" s="35"/>
      <c r="Y141" s="35"/>
      <c r="Z141" s="35"/>
      <c r="AA141" s="35"/>
      <c r="AB141" s="35"/>
      <c r="AC141" s="35"/>
      <c r="AD141" s="35"/>
      <c r="AE141" s="35"/>
      <c r="AR141" s="204" t="s">
        <v>212</v>
      </c>
      <c r="AT141" s="204" t="s">
        <v>208</v>
      </c>
      <c r="AU141" s="204" t="s">
        <v>80</v>
      </c>
      <c r="AY141" s="18" t="s">
        <v>206</v>
      </c>
      <c r="BE141" s="205">
        <f t="shared" si="14"/>
        <v>0</v>
      </c>
      <c r="BF141" s="205">
        <f t="shared" si="15"/>
        <v>0</v>
      </c>
      <c r="BG141" s="205">
        <f t="shared" si="16"/>
        <v>0</v>
      </c>
      <c r="BH141" s="205">
        <f t="shared" si="17"/>
        <v>0</v>
      </c>
      <c r="BI141" s="205">
        <f t="shared" si="18"/>
        <v>0</v>
      </c>
      <c r="BJ141" s="18" t="s">
        <v>80</v>
      </c>
      <c r="BK141" s="205">
        <f t="shared" si="19"/>
        <v>0</v>
      </c>
      <c r="BL141" s="18" t="s">
        <v>212</v>
      </c>
      <c r="BM141" s="204" t="s">
        <v>786</v>
      </c>
    </row>
    <row r="142" spans="1:65" s="2" customFormat="1" ht="16.5" customHeight="1">
      <c r="A142" s="35"/>
      <c r="B142" s="36"/>
      <c r="C142" s="193" t="s">
        <v>72</v>
      </c>
      <c r="D142" s="193" t="s">
        <v>208</v>
      </c>
      <c r="E142" s="194" t="s">
        <v>8492</v>
      </c>
      <c r="F142" s="195" t="s">
        <v>8493</v>
      </c>
      <c r="G142" s="196" t="s">
        <v>862</v>
      </c>
      <c r="H142" s="197">
        <v>3</v>
      </c>
      <c r="I142" s="198"/>
      <c r="J142" s="199">
        <f t="shared" si="10"/>
        <v>0</v>
      </c>
      <c r="K142" s="195" t="s">
        <v>19</v>
      </c>
      <c r="L142" s="40"/>
      <c r="M142" s="200" t="s">
        <v>19</v>
      </c>
      <c r="N142" s="201" t="s">
        <v>43</v>
      </c>
      <c r="O142" s="65"/>
      <c r="P142" s="202">
        <f t="shared" si="11"/>
        <v>0</v>
      </c>
      <c r="Q142" s="202">
        <v>0</v>
      </c>
      <c r="R142" s="202">
        <f t="shared" si="12"/>
        <v>0</v>
      </c>
      <c r="S142" s="202">
        <v>0</v>
      </c>
      <c r="T142" s="203">
        <f t="shared" si="13"/>
        <v>0</v>
      </c>
      <c r="U142" s="35"/>
      <c r="V142" s="35"/>
      <c r="W142" s="35"/>
      <c r="X142" s="35"/>
      <c r="Y142" s="35"/>
      <c r="Z142" s="35"/>
      <c r="AA142" s="35"/>
      <c r="AB142" s="35"/>
      <c r="AC142" s="35"/>
      <c r="AD142" s="35"/>
      <c r="AE142" s="35"/>
      <c r="AR142" s="204" t="s">
        <v>212</v>
      </c>
      <c r="AT142" s="204" t="s">
        <v>208</v>
      </c>
      <c r="AU142" s="204" t="s">
        <v>80</v>
      </c>
      <c r="AY142" s="18" t="s">
        <v>206</v>
      </c>
      <c r="BE142" s="205">
        <f t="shared" si="14"/>
        <v>0</v>
      </c>
      <c r="BF142" s="205">
        <f t="shared" si="15"/>
        <v>0</v>
      </c>
      <c r="BG142" s="205">
        <f t="shared" si="16"/>
        <v>0</v>
      </c>
      <c r="BH142" s="205">
        <f t="shared" si="17"/>
        <v>0</v>
      </c>
      <c r="BI142" s="205">
        <f t="shared" si="18"/>
        <v>0</v>
      </c>
      <c r="BJ142" s="18" t="s">
        <v>80</v>
      </c>
      <c r="BK142" s="205">
        <f t="shared" si="19"/>
        <v>0</v>
      </c>
      <c r="BL142" s="18" t="s">
        <v>212</v>
      </c>
      <c r="BM142" s="204" t="s">
        <v>791</v>
      </c>
    </row>
    <row r="143" spans="1:65" s="2" customFormat="1" ht="16.5" customHeight="1">
      <c r="A143" s="35"/>
      <c r="B143" s="36"/>
      <c r="C143" s="193" t="s">
        <v>72</v>
      </c>
      <c r="D143" s="193" t="s">
        <v>208</v>
      </c>
      <c r="E143" s="194" t="s">
        <v>8494</v>
      </c>
      <c r="F143" s="195" t="s">
        <v>8495</v>
      </c>
      <c r="G143" s="196" t="s">
        <v>862</v>
      </c>
      <c r="H143" s="197">
        <v>34</v>
      </c>
      <c r="I143" s="198"/>
      <c r="J143" s="199">
        <f t="shared" si="10"/>
        <v>0</v>
      </c>
      <c r="K143" s="195" t="s">
        <v>19</v>
      </c>
      <c r="L143" s="40"/>
      <c r="M143" s="200" t="s">
        <v>19</v>
      </c>
      <c r="N143" s="201" t="s">
        <v>43</v>
      </c>
      <c r="O143" s="65"/>
      <c r="P143" s="202">
        <f t="shared" si="11"/>
        <v>0</v>
      </c>
      <c r="Q143" s="202">
        <v>0</v>
      </c>
      <c r="R143" s="202">
        <f t="shared" si="12"/>
        <v>0</v>
      </c>
      <c r="S143" s="202">
        <v>0</v>
      </c>
      <c r="T143" s="203">
        <f t="shared" si="13"/>
        <v>0</v>
      </c>
      <c r="U143" s="35"/>
      <c r="V143" s="35"/>
      <c r="W143" s="35"/>
      <c r="X143" s="35"/>
      <c r="Y143" s="35"/>
      <c r="Z143" s="35"/>
      <c r="AA143" s="35"/>
      <c r="AB143" s="35"/>
      <c r="AC143" s="35"/>
      <c r="AD143" s="35"/>
      <c r="AE143" s="35"/>
      <c r="AR143" s="204" t="s">
        <v>212</v>
      </c>
      <c r="AT143" s="204" t="s">
        <v>208</v>
      </c>
      <c r="AU143" s="204" t="s">
        <v>80</v>
      </c>
      <c r="AY143" s="18" t="s">
        <v>206</v>
      </c>
      <c r="BE143" s="205">
        <f t="shared" si="14"/>
        <v>0</v>
      </c>
      <c r="BF143" s="205">
        <f t="shared" si="15"/>
        <v>0</v>
      </c>
      <c r="BG143" s="205">
        <f t="shared" si="16"/>
        <v>0</v>
      </c>
      <c r="BH143" s="205">
        <f t="shared" si="17"/>
        <v>0</v>
      </c>
      <c r="BI143" s="205">
        <f t="shared" si="18"/>
        <v>0</v>
      </c>
      <c r="BJ143" s="18" t="s">
        <v>80</v>
      </c>
      <c r="BK143" s="205">
        <f t="shared" si="19"/>
        <v>0</v>
      </c>
      <c r="BL143" s="18" t="s">
        <v>212</v>
      </c>
      <c r="BM143" s="204" t="s">
        <v>796</v>
      </c>
    </row>
    <row r="144" spans="1:65" s="2" customFormat="1" ht="16.5" customHeight="1">
      <c r="A144" s="35"/>
      <c r="B144" s="36"/>
      <c r="C144" s="193" t="s">
        <v>72</v>
      </c>
      <c r="D144" s="193" t="s">
        <v>208</v>
      </c>
      <c r="E144" s="194" t="s">
        <v>8496</v>
      </c>
      <c r="F144" s="195" t="s">
        <v>8497</v>
      </c>
      <c r="G144" s="196" t="s">
        <v>862</v>
      </c>
      <c r="H144" s="197">
        <v>5377</v>
      </c>
      <c r="I144" s="198"/>
      <c r="J144" s="199">
        <f t="shared" si="10"/>
        <v>0</v>
      </c>
      <c r="K144" s="195" t="s">
        <v>19</v>
      </c>
      <c r="L144" s="40"/>
      <c r="M144" s="200" t="s">
        <v>19</v>
      </c>
      <c r="N144" s="201" t="s">
        <v>43</v>
      </c>
      <c r="O144" s="65"/>
      <c r="P144" s="202">
        <f t="shared" si="11"/>
        <v>0</v>
      </c>
      <c r="Q144" s="202">
        <v>0</v>
      </c>
      <c r="R144" s="202">
        <f t="shared" si="12"/>
        <v>0</v>
      </c>
      <c r="S144" s="202">
        <v>0</v>
      </c>
      <c r="T144" s="203">
        <f t="shared" si="13"/>
        <v>0</v>
      </c>
      <c r="U144" s="35"/>
      <c r="V144" s="35"/>
      <c r="W144" s="35"/>
      <c r="X144" s="35"/>
      <c r="Y144" s="35"/>
      <c r="Z144" s="35"/>
      <c r="AA144" s="35"/>
      <c r="AB144" s="35"/>
      <c r="AC144" s="35"/>
      <c r="AD144" s="35"/>
      <c r="AE144" s="35"/>
      <c r="AR144" s="204" t="s">
        <v>212</v>
      </c>
      <c r="AT144" s="204" t="s">
        <v>208</v>
      </c>
      <c r="AU144" s="204" t="s">
        <v>80</v>
      </c>
      <c r="AY144" s="18" t="s">
        <v>206</v>
      </c>
      <c r="BE144" s="205">
        <f t="shared" si="14"/>
        <v>0</v>
      </c>
      <c r="BF144" s="205">
        <f t="shared" si="15"/>
        <v>0</v>
      </c>
      <c r="BG144" s="205">
        <f t="shared" si="16"/>
        <v>0</v>
      </c>
      <c r="BH144" s="205">
        <f t="shared" si="17"/>
        <v>0</v>
      </c>
      <c r="BI144" s="205">
        <f t="shared" si="18"/>
        <v>0</v>
      </c>
      <c r="BJ144" s="18" t="s">
        <v>80</v>
      </c>
      <c r="BK144" s="205">
        <f t="shared" si="19"/>
        <v>0</v>
      </c>
      <c r="BL144" s="18" t="s">
        <v>212</v>
      </c>
      <c r="BM144" s="204" t="s">
        <v>803</v>
      </c>
    </row>
    <row r="145" spans="1:65" s="2" customFormat="1" ht="16.5" customHeight="1">
      <c r="A145" s="35"/>
      <c r="B145" s="36"/>
      <c r="C145" s="193" t="s">
        <v>72</v>
      </c>
      <c r="D145" s="193" t="s">
        <v>208</v>
      </c>
      <c r="E145" s="194" t="s">
        <v>8498</v>
      </c>
      <c r="F145" s="195" t="s">
        <v>8499</v>
      </c>
      <c r="G145" s="196" t="s">
        <v>862</v>
      </c>
      <c r="H145" s="197">
        <v>135</v>
      </c>
      <c r="I145" s="198"/>
      <c r="J145" s="199">
        <f t="shared" si="10"/>
        <v>0</v>
      </c>
      <c r="K145" s="195" t="s">
        <v>19</v>
      </c>
      <c r="L145" s="40"/>
      <c r="M145" s="200" t="s">
        <v>19</v>
      </c>
      <c r="N145" s="201" t="s">
        <v>43</v>
      </c>
      <c r="O145" s="65"/>
      <c r="P145" s="202">
        <f t="shared" si="11"/>
        <v>0</v>
      </c>
      <c r="Q145" s="202">
        <v>0</v>
      </c>
      <c r="R145" s="202">
        <f t="shared" si="12"/>
        <v>0</v>
      </c>
      <c r="S145" s="202">
        <v>0</v>
      </c>
      <c r="T145" s="203">
        <f t="shared" si="13"/>
        <v>0</v>
      </c>
      <c r="U145" s="35"/>
      <c r="V145" s="35"/>
      <c r="W145" s="35"/>
      <c r="X145" s="35"/>
      <c r="Y145" s="35"/>
      <c r="Z145" s="35"/>
      <c r="AA145" s="35"/>
      <c r="AB145" s="35"/>
      <c r="AC145" s="35"/>
      <c r="AD145" s="35"/>
      <c r="AE145" s="35"/>
      <c r="AR145" s="204" t="s">
        <v>212</v>
      </c>
      <c r="AT145" s="204" t="s">
        <v>208</v>
      </c>
      <c r="AU145" s="204" t="s">
        <v>80</v>
      </c>
      <c r="AY145" s="18" t="s">
        <v>206</v>
      </c>
      <c r="BE145" s="205">
        <f t="shared" si="14"/>
        <v>0</v>
      </c>
      <c r="BF145" s="205">
        <f t="shared" si="15"/>
        <v>0</v>
      </c>
      <c r="BG145" s="205">
        <f t="shared" si="16"/>
        <v>0</v>
      </c>
      <c r="BH145" s="205">
        <f t="shared" si="17"/>
        <v>0</v>
      </c>
      <c r="BI145" s="205">
        <f t="shared" si="18"/>
        <v>0</v>
      </c>
      <c r="BJ145" s="18" t="s">
        <v>80</v>
      </c>
      <c r="BK145" s="205">
        <f t="shared" si="19"/>
        <v>0</v>
      </c>
      <c r="BL145" s="18" t="s">
        <v>212</v>
      </c>
      <c r="BM145" s="204" t="s">
        <v>812</v>
      </c>
    </row>
    <row r="146" spans="1:65" s="2" customFormat="1" ht="16.5" customHeight="1">
      <c r="A146" s="35"/>
      <c r="B146" s="36"/>
      <c r="C146" s="193" t="s">
        <v>72</v>
      </c>
      <c r="D146" s="193" t="s">
        <v>208</v>
      </c>
      <c r="E146" s="194" t="s">
        <v>8500</v>
      </c>
      <c r="F146" s="195" t="s">
        <v>8501</v>
      </c>
      <c r="G146" s="196" t="s">
        <v>862</v>
      </c>
      <c r="H146" s="197">
        <v>3</v>
      </c>
      <c r="I146" s="198"/>
      <c r="J146" s="199">
        <f t="shared" si="10"/>
        <v>0</v>
      </c>
      <c r="K146" s="195" t="s">
        <v>19</v>
      </c>
      <c r="L146" s="40"/>
      <c r="M146" s="200" t="s">
        <v>19</v>
      </c>
      <c r="N146" s="201" t="s">
        <v>43</v>
      </c>
      <c r="O146" s="65"/>
      <c r="P146" s="202">
        <f t="shared" si="11"/>
        <v>0</v>
      </c>
      <c r="Q146" s="202">
        <v>0</v>
      </c>
      <c r="R146" s="202">
        <f t="shared" si="12"/>
        <v>0</v>
      </c>
      <c r="S146" s="202">
        <v>0</v>
      </c>
      <c r="T146" s="203">
        <f t="shared" si="13"/>
        <v>0</v>
      </c>
      <c r="U146" s="35"/>
      <c r="V146" s="35"/>
      <c r="W146" s="35"/>
      <c r="X146" s="35"/>
      <c r="Y146" s="35"/>
      <c r="Z146" s="35"/>
      <c r="AA146" s="35"/>
      <c r="AB146" s="35"/>
      <c r="AC146" s="35"/>
      <c r="AD146" s="35"/>
      <c r="AE146" s="35"/>
      <c r="AR146" s="204" t="s">
        <v>212</v>
      </c>
      <c r="AT146" s="204" t="s">
        <v>208</v>
      </c>
      <c r="AU146" s="204" t="s">
        <v>80</v>
      </c>
      <c r="AY146" s="18" t="s">
        <v>206</v>
      </c>
      <c r="BE146" s="205">
        <f t="shared" si="14"/>
        <v>0</v>
      </c>
      <c r="BF146" s="205">
        <f t="shared" si="15"/>
        <v>0</v>
      </c>
      <c r="BG146" s="205">
        <f t="shared" si="16"/>
        <v>0</v>
      </c>
      <c r="BH146" s="205">
        <f t="shared" si="17"/>
        <v>0</v>
      </c>
      <c r="BI146" s="205">
        <f t="shared" si="18"/>
        <v>0</v>
      </c>
      <c r="BJ146" s="18" t="s">
        <v>80</v>
      </c>
      <c r="BK146" s="205">
        <f t="shared" si="19"/>
        <v>0</v>
      </c>
      <c r="BL146" s="18" t="s">
        <v>212</v>
      </c>
      <c r="BM146" s="204" t="s">
        <v>818</v>
      </c>
    </row>
    <row r="147" spans="1:65" s="2" customFormat="1" ht="16.5" customHeight="1">
      <c r="A147" s="35"/>
      <c r="B147" s="36"/>
      <c r="C147" s="193" t="s">
        <v>72</v>
      </c>
      <c r="D147" s="193" t="s">
        <v>208</v>
      </c>
      <c r="E147" s="194" t="s">
        <v>8502</v>
      </c>
      <c r="F147" s="195" t="s">
        <v>8503</v>
      </c>
      <c r="G147" s="196" t="s">
        <v>862</v>
      </c>
      <c r="H147" s="197">
        <v>34</v>
      </c>
      <c r="I147" s="198"/>
      <c r="J147" s="199">
        <f t="shared" si="10"/>
        <v>0</v>
      </c>
      <c r="K147" s="195" t="s">
        <v>19</v>
      </c>
      <c r="L147" s="40"/>
      <c r="M147" s="200" t="s">
        <v>19</v>
      </c>
      <c r="N147" s="201" t="s">
        <v>43</v>
      </c>
      <c r="O147" s="65"/>
      <c r="P147" s="202">
        <f t="shared" si="11"/>
        <v>0</v>
      </c>
      <c r="Q147" s="202">
        <v>0</v>
      </c>
      <c r="R147" s="202">
        <f t="shared" si="12"/>
        <v>0</v>
      </c>
      <c r="S147" s="202">
        <v>0</v>
      </c>
      <c r="T147" s="203">
        <f t="shared" si="13"/>
        <v>0</v>
      </c>
      <c r="U147" s="35"/>
      <c r="V147" s="35"/>
      <c r="W147" s="35"/>
      <c r="X147" s="35"/>
      <c r="Y147" s="35"/>
      <c r="Z147" s="35"/>
      <c r="AA147" s="35"/>
      <c r="AB147" s="35"/>
      <c r="AC147" s="35"/>
      <c r="AD147" s="35"/>
      <c r="AE147" s="35"/>
      <c r="AR147" s="204" t="s">
        <v>212</v>
      </c>
      <c r="AT147" s="204" t="s">
        <v>208</v>
      </c>
      <c r="AU147" s="204" t="s">
        <v>80</v>
      </c>
      <c r="AY147" s="18" t="s">
        <v>206</v>
      </c>
      <c r="BE147" s="205">
        <f t="shared" si="14"/>
        <v>0</v>
      </c>
      <c r="BF147" s="205">
        <f t="shared" si="15"/>
        <v>0</v>
      </c>
      <c r="BG147" s="205">
        <f t="shared" si="16"/>
        <v>0</v>
      </c>
      <c r="BH147" s="205">
        <f t="shared" si="17"/>
        <v>0</v>
      </c>
      <c r="BI147" s="205">
        <f t="shared" si="18"/>
        <v>0</v>
      </c>
      <c r="BJ147" s="18" t="s">
        <v>80</v>
      </c>
      <c r="BK147" s="205">
        <f t="shared" si="19"/>
        <v>0</v>
      </c>
      <c r="BL147" s="18" t="s">
        <v>212</v>
      </c>
      <c r="BM147" s="204" t="s">
        <v>823</v>
      </c>
    </row>
    <row r="148" spans="1:65" s="2" customFormat="1" ht="16.5" customHeight="1">
      <c r="A148" s="35"/>
      <c r="B148" s="36"/>
      <c r="C148" s="193" t="s">
        <v>72</v>
      </c>
      <c r="D148" s="193" t="s">
        <v>208</v>
      </c>
      <c r="E148" s="194" t="s">
        <v>8504</v>
      </c>
      <c r="F148" s="195" t="s">
        <v>8505</v>
      </c>
      <c r="G148" s="196" t="s">
        <v>862</v>
      </c>
      <c r="H148" s="197">
        <v>5377</v>
      </c>
      <c r="I148" s="198"/>
      <c r="J148" s="199">
        <f t="shared" si="10"/>
        <v>0</v>
      </c>
      <c r="K148" s="195" t="s">
        <v>19</v>
      </c>
      <c r="L148" s="40"/>
      <c r="M148" s="200" t="s">
        <v>19</v>
      </c>
      <c r="N148" s="201" t="s">
        <v>43</v>
      </c>
      <c r="O148" s="65"/>
      <c r="P148" s="202">
        <f t="shared" si="11"/>
        <v>0</v>
      </c>
      <c r="Q148" s="202">
        <v>0</v>
      </c>
      <c r="R148" s="202">
        <f t="shared" si="12"/>
        <v>0</v>
      </c>
      <c r="S148" s="202">
        <v>0</v>
      </c>
      <c r="T148" s="203">
        <f t="shared" si="13"/>
        <v>0</v>
      </c>
      <c r="U148" s="35"/>
      <c r="V148" s="35"/>
      <c r="W148" s="35"/>
      <c r="X148" s="35"/>
      <c r="Y148" s="35"/>
      <c r="Z148" s="35"/>
      <c r="AA148" s="35"/>
      <c r="AB148" s="35"/>
      <c r="AC148" s="35"/>
      <c r="AD148" s="35"/>
      <c r="AE148" s="35"/>
      <c r="AR148" s="204" t="s">
        <v>212</v>
      </c>
      <c r="AT148" s="204" t="s">
        <v>208</v>
      </c>
      <c r="AU148" s="204" t="s">
        <v>80</v>
      </c>
      <c r="AY148" s="18" t="s">
        <v>206</v>
      </c>
      <c r="BE148" s="205">
        <f t="shared" si="14"/>
        <v>0</v>
      </c>
      <c r="BF148" s="205">
        <f t="shared" si="15"/>
        <v>0</v>
      </c>
      <c r="BG148" s="205">
        <f t="shared" si="16"/>
        <v>0</v>
      </c>
      <c r="BH148" s="205">
        <f t="shared" si="17"/>
        <v>0</v>
      </c>
      <c r="BI148" s="205">
        <f t="shared" si="18"/>
        <v>0</v>
      </c>
      <c r="BJ148" s="18" t="s">
        <v>80</v>
      </c>
      <c r="BK148" s="205">
        <f t="shared" si="19"/>
        <v>0</v>
      </c>
      <c r="BL148" s="18" t="s">
        <v>212</v>
      </c>
      <c r="BM148" s="204" t="s">
        <v>831</v>
      </c>
    </row>
    <row r="149" spans="1:65" s="2" customFormat="1" ht="16.5" customHeight="1">
      <c r="A149" s="35"/>
      <c r="B149" s="36"/>
      <c r="C149" s="193" t="s">
        <v>72</v>
      </c>
      <c r="D149" s="193" t="s">
        <v>208</v>
      </c>
      <c r="E149" s="194" t="s">
        <v>8506</v>
      </c>
      <c r="F149" s="195" t="s">
        <v>8507</v>
      </c>
      <c r="G149" s="196" t="s">
        <v>862</v>
      </c>
      <c r="H149" s="197">
        <v>725</v>
      </c>
      <c r="I149" s="198"/>
      <c r="J149" s="199">
        <f t="shared" si="10"/>
        <v>0</v>
      </c>
      <c r="K149" s="195" t="s">
        <v>19</v>
      </c>
      <c r="L149" s="40"/>
      <c r="M149" s="200" t="s">
        <v>19</v>
      </c>
      <c r="N149" s="201" t="s">
        <v>43</v>
      </c>
      <c r="O149" s="65"/>
      <c r="P149" s="202">
        <f t="shared" si="11"/>
        <v>0</v>
      </c>
      <c r="Q149" s="202">
        <v>0</v>
      </c>
      <c r="R149" s="202">
        <f t="shared" si="12"/>
        <v>0</v>
      </c>
      <c r="S149" s="202">
        <v>0</v>
      </c>
      <c r="T149" s="203">
        <f t="shared" si="13"/>
        <v>0</v>
      </c>
      <c r="U149" s="35"/>
      <c r="V149" s="35"/>
      <c r="W149" s="35"/>
      <c r="X149" s="35"/>
      <c r="Y149" s="35"/>
      <c r="Z149" s="35"/>
      <c r="AA149" s="35"/>
      <c r="AB149" s="35"/>
      <c r="AC149" s="35"/>
      <c r="AD149" s="35"/>
      <c r="AE149" s="35"/>
      <c r="AR149" s="204" t="s">
        <v>212</v>
      </c>
      <c r="AT149" s="204" t="s">
        <v>208</v>
      </c>
      <c r="AU149" s="204" t="s">
        <v>80</v>
      </c>
      <c r="AY149" s="18" t="s">
        <v>206</v>
      </c>
      <c r="BE149" s="205">
        <f t="shared" si="14"/>
        <v>0</v>
      </c>
      <c r="BF149" s="205">
        <f t="shared" si="15"/>
        <v>0</v>
      </c>
      <c r="BG149" s="205">
        <f t="shared" si="16"/>
        <v>0</v>
      </c>
      <c r="BH149" s="205">
        <f t="shared" si="17"/>
        <v>0</v>
      </c>
      <c r="BI149" s="205">
        <f t="shared" si="18"/>
        <v>0</v>
      </c>
      <c r="BJ149" s="18" t="s">
        <v>80</v>
      </c>
      <c r="BK149" s="205">
        <f t="shared" si="19"/>
        <v>0</v>
      </c>
      <c r="BL149" s="18" t="s">
        <v>212</v>
      </c>
      <c r="BM149" s="204" t="s">
        <v>836</v>
      </c>
    </row>
    <row r="150" spans="1:65" s="2" customFormat="1" ht="16.5" customHeight="1">
      <c r="A150" s="35"/>
      <c r="B150" s="36"/>
      <c r="C150" s="193" t="s">
        <v>72</v>
      </c>
      <c r="D150" s="193" t="s">
        <v>208</v>
      </c>
      <c r="E150" s="194" t="s">
        <v>8508</v>
      </c>
      <c r="F150" s="195" t="s">
        <v>8509</v>
      </c>
      <c r="G150" s="196" t="s">
        <v>325</v>
      </c>
      <c r="H150" s="197">
        <v>48</v>
      </c>
      <c r="I150" s="198"/>
      <c r="J150" s="199">
        <f t="shared" si="10"/>
        <v>0</v>
      </c>
      <c r="K150" s="195" t="s">
        <v>19</v>
      </c>
      <c r="L150" s="40"/>
      <c r="M150" s="200" t="s">
        <v>19</v>
      </c>
      <c r="N150" s="201" t="s">
        <v>43</v>
      </c>
      <c r="O150" s="65"/>
      <c r="P150" s="202">
        <f t="shared" si="11"/>
        <v>0</v>
      </c>
      <c r="Q150" s="202">
        <v>0</v>
      </c>
      <c r="R150" s="202">
        <f t="shared" si="12"/>
        <v>0</v>
      </c>
      <c r="S150" s="202">
        <v>0</v>
      </c>
      <c r="T150" s="203">
        <f t="shared" si="13"/>
        <v>0</v>
      </c>
      <c r="U150" s="35"/>
      <c r="V150" s="35"/>
      <c r="W150" s="35"/>
      <c r="X150" s="35"/>
      <c r="Y150" s="35"/>
      <c r="Z150" s="35"/>
      <c r="AA150" s="35"/>
      <c r="AB150" s="35"/>
      <c r="AC150" s="35"/>
      <c r="AD150" s="35"/>
      <c r="AE150" s="35"/>
      <c r="AR150" s="204" t="s">
        <v>212</v>
      </c>
      <c r="AT150" s="204" t="s">
        <v>208</v>
      </c>
      <c r="AU150" s="204" t="s">
        <v>80</v>
      </c>
      <c r="AY150" s="18" t="s">
        <v>206</v>
      </c>
      <c r="BE150" s="205">
        <f t="shared" si="14"/>
        <v>0</v>
      </c>
      <c r="BF150" s="205">
        <f t="shared" si="15"/>
        <v>0</v>
      </c>
      <c r="BG150" s="205">
        <f t="shared" si="16"/>
        <v>0</v>
      </c>
      <c r="BH150" s="205">
        <f t="shared" si="17"/>
        <v>0</v>
      </c>
      <c r="BI150" s="205">
        <f t="shared" si="18"/>
        <v>0</v>
      </c>
      <c r="BJ150" s="18" t="s">
        <v>80</v>
      </c>
      <c r="BK150" s="205">
        <f t="shared" si="19"/>
        <v>0</v>
      </c>
      <c r="BL150" s="18" t="s">
        <v>212</v>
      </c>
      <c r="BM150" s="204" t="s">
        <v>840</v>
      </c>
    </row>
    <row r="151" spans="1:65" s="2" customFormat="1" ht="16.5" customHeight="1">
      <c r="A151" s="35"/>
      <c r="B151" s="36"/>
      <c r="C151" s="193" t="s">
        <v>72</v>
      </c>
      <c r="D151" s="193" t="s">
        <v>208</v>
      </c>
      <c r="E151" s="194" t="s">
        <v>8510</v>
      </c>
      <c r="F151" s="195" t="s">
        <v>8511</v>
      </c>
      <c r="G151" s="196" t="s">
        <v>325</v>
      </c>
      <c r="H151" s="197">
        <v>37</v>
      </c>
      <c r="I151" s="198"/>
      <c r="J151" s="199">
        <f t="shared" si="10"/>
        <v>0</v>
      </c>
      <c r="K151" s="195" t="s">
        <v>19</v>
      </c>
      <c r="L151" s="40"/>
      <c r="M151" s="200" t="s">
        <v>19</v>
      </c>
      <c r="N151" s="201" t="s">
        <v>43</v>
      </c>
      <c r="O151" s="65"/>
      <c r="P151" s="202">
        <f t="shared" si="11"/>
        <v>0</v>
      </c>
      <c r="Q151" s="202">
        <v>0</v>
      </c>
      <c r="R151" s="202">
        <f t="shared" si="12"/>
        <v>0</v>
      </c>
      <c r="S151" s="202">
        <v>0</v>
      </c>
      <c r="T151" s="203">
        <f t="shared" si="13"/>
        <v>0</v>
      </c>
      <c r="U151" s="35"/>
      <c r="V151" s="35"/>
      <c r="W151" s="35"/>
      <c r="X151" s="35"/>
      <c r="Y151" s="35"/>
      <c r="Z151" s="35"/>
      <c r="AA151" s="35"/>
      <c r="AB151" s="35"/>
      <c r="AC151" s="35"/>
      <c r="AD151" s="35"/>
      <c r="AE151" s="35"/>
      <c r="AR151" s="204" t="s">
        <v>212</v>
      </c>
      <c r="AT151" s="204" t="s">
        <v>208</v>
      </c>
      <c r="AU151" s="204" t="s">
        <v>80</v>
      </c>
      <c r="AY151" s="18" t="s">
        <v>206</v>
      </c>
      <c r="BE151" s="205">
        <f t="shared" si="14"/>
        <v>0</v>
      </c>
      <c r="BF151" s="205">
        <f t="shared" si="15"/>
        <v>0</v>
      </c>
      <c r="BG151" s="205">
        <f t="shared" si="16"/>
        <v>0</v>
      </c>
      <c r="BH151" s="205">
        <f t="shared" si="17"/>
        <v>0</v>
      </c>
      <c r="BI151" s="205">
        <f t="shared" si="18"/>
        <v>0</v>
      </c>
      <c r="BJ151" s="18" t="s">
        <v>80</v>
      </c>
      <c r="BK151" s="205">
        <f t="shared" si="19"/>
        <v>0</v>
      </c>
      <c r="BL151" s="18" t="s">
        <v>212</v>
      </c>
      <c r="BM151" s="204" t="s">
        <v>1486</v>
      </c>
    </row>
    <row r="152" spans="1:65" s="2" customFormat="1" ht="16.5" customHeight="1">
      <c r="A152" s="35"/>
      <c r="B152" s="36"/>
      <c r="C152" s="193" t="s">
        <v>72</v>
      </c>
      <c r="D152" s="193" t="s">
        <v>208</v>
      </c>
      <c r="E152" s="194" t="s">
        <v>8512</v>
      </c>
      <c r="F152" s="195" t="s">
        <v>8513</v>
      </c>
      <c r="G152" s="196" t="s">
        <v>325</v>
      </c>
      <c r="H152" s="197">
        <v>58</v>
      </c>
      <c r="I152" s="198"/>
      <c r="J152" s="199">
        <f t="shared" si="10"/>
        <v>0</v>
      </c>
      <c r="K152" s="195" t="s">
        <v>19</v>
      </c>
      <c r="L152" s="40"/>
      <c r="M152" s="200" t="s">
        <v>19</v>
      </c>
      <c r="N152" s="201" t="s">
        <v>43</v>
      </c>
      <c r="O152" s="65"/>
      <c r="P152" s="202">
        <f t="shared" si="11"/>
        <v>0</v>
      </c>
      <c r="Q152" s="202">
        <v>0</v>
      </c>
      <c r="R152" s="202">
        <f t="shared" si="12"/>
        <v>0</v>
      </c>
      <c r="S152" s="202">
        <v>0</v>
      </c>
      <c r="T152" s="203">
        <f t="shared" si="13"/>
        <v>0</v>
      </c>
      <c r="U152" s="35"/>
      <c r="V152" s="35"/>
      <c r="W152" s="35"/>
      <c r="X152" s="35"/>
      <c r="Y152" s="35"/>
      <c r="Z152" s="35"/>
      <c r="AA152" s="35"/>
      <c r="AB152" s="35"/>
      <c r="AC152" s="35"/>
      <c r="AD152" s="35"/>
      <c r="AE152" s="35"/>
      <c r="AR152" s="204" t="s">
        <v>212</v>
      </c>
      <c r="AT152" s="204" t="s">
        <v>208</v>
      </c>
      <c r="AU152" s="204" t="s">
        <v>80</v>
      </c>
      <c r="AY152" s="18" t="s">
        <v>206</v>
      </c>
      <c r="BE152" s="205">
        <f t="shared" si="14"/>
        <v>0</v>
      </c>
      <c r="BF152" s="205">
        <f t="shared" si="15"/>
        <v>0</v>
      </c>
      <c r="BG152" s="205">
        <f t="shared" si="16"/>
        <v>0</v>
      </c>
      <c r="BH152" s="205">
        <f t="shared" si="17"/>
        <v>0</v>
      </c>
      <c r="BI152" s="205">
        <f t="shared" si="18"/>
        <v>0</v>
      </c>
      <c r="BJ152" s="18" t="s">
        <v>80</v>
      </c>
      <c r="BK152" s="205">
        <f t="shared" si="19"/>
        <v>0</v>
      </c>
      <c r="BL152" s="18" t="s">
        <v>212</v>
      </c>
      <c r="BM152" s="204" t="s">
        <v>1489</v>
      </c>
    </row>
    <row r="153" spans="1:65" s="2" customFormat="1" ht="16.5" customHeight="1">
      <c r="A153" s="35"/>
      <c r="B153" s="36"/>
      <c r="C153" s="193" t="s">
        <v>72</v>
      </c>
      <c r="D153" s="193" t="s">
        <v>208</v>
      </c>
      <c r="E153" s="194" t="s">
        <v>8514</v>
      </c>
      <c r="F153" s="195" t="s">
        <v>8515</v>
      </c>
      <c r="G153" s="196" t="s">
        <v>302</v>
      </c>
      <c r="H153" s="197">
        <v>7.1</v>
      </c>
      <c r="I153" s="198"/>
      <c r="J153" s="199">
        <f t="shared" si="10"/>
        <v>0</v>
      </c>
      <c r="K153" s="195" t="s">
        <v>19</v>
      </c>
      <c r="L153" s="40"/>
      <c r="M153" s="200" t="s">
        <v>19</v>
      </c>
      <c r="N153" s="201" t="s">
        <v>43</v>
      </c>
      <c r="O153" s="65"/>
      <c r="P153" s="202">
        <f t="shared" si="11"/>
        <v>0</v>
      </c>
      <c r="Q153" s="202">
        <v>0</v>
      </c>
      <c r="R153" s="202">
        <f t="shared" si="12"/>
        <v>0</v>
      </c>
      <c r="S153" s="202">
        <v>0</v>
      </c>
      <c r="T153" s="203">
        <f t="shared" si="13"/>
        <v>0</v>
      </c>
      <c r="U153" s="35"/>
      <c r="V153" s="35"/>
      <c r="W153" s="35"/>
      <c r="X153" s="35"/>
      <c r="Y153" s="35"/>
      <c r="Z153" s="35"/>
      <c r="AA153" s="35"/>
      <c r="AB153" s="35"/>
      <c r="AC153" s="35"/>
      <c r="AD153" s="35"/>
      <c r="AE153" s="35"/>
      <c r="AR153" s="204" t="s">
        <v>212</v>
      </c>
      <c r="AT153" s="204" t="s">
        <v>208</v>
      </c>
      <c r="AU153" s="204" t="s">
        <v>80</v>
      </c>
      <c r="AY153" s="18" t="s">
        <v>206</v>
      </c>
      <c r="BE153" s="205">
        <f t="shared" si="14"/>
        <v>0</v>
      </c>
      <c r="BF153" s="205">
        <f t="shared" si="15"/>
        <v>0</v>
      </c>
      <c r="BG153" s="205">
        <f t="shared" si="16"/>
        <v>0</v>
      </c>
      <c r="BH153" s="205">
        <f t="shared" si="17"/>
        <v>0</v>
      </c>
      <c r="BI153" s="205">
        <f t="shared" si="18"/>
        <v>0</v>
      </c>
      <c r="BJ153" s="18" t="s">
        <v>80</v>
      </c>
      <c r="BK153" s="205">
        <f t="shared" si="19"/>
        <v>0</v>
      </c>
      <c r="BL153" s="18" t="s">
        <v>212</v>
      </c>
      <c r="BM153" s="204" t="s">
        <v>1492</v>
      </c>
    </row>
    <row r="154" spans="1:65" s="2" customFormat="1" ht="16.5" customHeight="1">
      <c r="A154" s="35"/>
      <c r="B154" s="36"/>
      <c r="C154" s="193" t="s">
        <v>72</v>
      </c>
      <c r="D154" s="193" t="s">
        <v>208</v>
      </c>
      <c r="E154" s="194" t="s">
        <v>8516</v>
      </c>
      <c r="F154" s="195" t="s">
        <v>8517</v>
      </c>
      <c r="G154" s="196" t="s">
        <v>862</v>
      </c>
      <c r="H154" s="197">
        <v>7</v>
      </c>
      <c r="I154" s="198"/>
      <c r="J154" s="199">
        <f t="shared" si="10"/>
        <v>0</v>
      </c>
      <c r="K154" s="195" t="s">
        <v>19</v>
      </c>
      <c r="L154" s="40"/>
      <c r="M154" s="200" t="s">
        <v>19</v>
      </c>
      <c r="N154" s="201" t="s">
        <v>43</v>
      </c>
      <c r="O154" s="65"/>
      <c r="P154" s="202">
        <f t="shared" si="11"/>
        <v>0</v>
      </c>
      <c r="Q154" s="202">
        <v>0</v>
      </c>
      <c r="R154" s="202">
        <f t="shared" si="12"/>
        <v>0</v>
      </c>
      <c r="S154" s="202">
        <v>0</v>
      </c>
      <c r="T154" s="203">
        <f t="shared" si="13"/>
        <v>0</v>
      </c>
      <c r="U154" s="35"/>
      <c r="V154" s="35"/>
      <c r="W154" s="35"/>
      <c r="X154" s="35"/>
      <c r="Y154" s="35"/>
      <c r="Z154" s="35"/>
      <c r="AA154" s="35"/>
      <c r="AB154" s="35"/>
      <c r="AC154" s="35"/>
      <c r="AD154" s="35"/>
      <c r="AE154" s="35"/>
      <c r="AR154" s="204" t="s">
        <v>212</v>
      </c>
      <c r="AT154" s="204" t="s">
        <v>208</v>
      </c>
      <c r="AU154" s="204" t="s">
        <v>80</v>
      </c>
      <c r="AY154" s="18" t="s">
        <v>206</v>
      </c>
      <c r="BE154" s="205">
        <f t="shared" si="14"/>
        <v>0</v>
      </c>
      <c r="BF154" s="205">
        <f t="shared" si="15"/>
        <v>0</v>
      </c>
      <c r="BG154" s="205">
        <f t="shared" si="16"/>
        <v>0</v>
      </c>
      <c r="BH154" s="205">
        <f t="shared" si="17"/>
        <v>0</v>
      </c>
      <c r="BI154" s="205">
        <f t="shared" si="18"/>
        <v>0</v>
      </c>
      <c r="BJ154" s="18" t="s">
        <v>80</v>
      </c>
      <c r="BK154" s="205">
        <f t="shared" si="19"/>
        <v>0</v>
      </c>
      <c r="BL154" s="18" t="s">
        <v>212</v>
      </c>
      <c r="BM154" s="204" t="s">
        <v>1497</v>
      </c>
    </row>
    <row r="155" spans="1:65" s="2" customFormat="1" ht="16.5" customHeight="1">
      <c r="A155" s="35"/>
      <c r="B155" s="36"/>
      <c r="C155" s="193" t="s">
        <v>72</v>
      </c>
      <c r="D155" s="193" t="s">
        <v>208</v>
      </c>
      <c r="E155" s="194" t="s">
        <v>8518</v>
      </c>
      <c r="F155" s="195" t="s">
        <v>8519</v>
      </c>
      <c r="G155" s="196" t="s">
        <v>862</v>
      </c>
      <c r="H155" s="197">
        <v>1</v>
      </c>
      <c r="I155" s="198"/>
      <c r="J155" s="199">
        <f t="shared" si="10"/>
        <v>0</v>
      </c>
      <c r="K155" s="195" t="s">
        <v>19</v>
      </c>
      <c r="L155" s="40"/>
      <c r="M155" s="200" t="s">
        <v>19</v>
      </c>
      <c r="N155" s="201" t="s">
        <v>43</v>
      </c>
      <c r="O155" s="65"/>
      <c r="P155" s="202">
        <f t="shared" si="11"/>
        <v>0</v>
      </c>
      <c r="Q155" s="202">
        <v>0</v>
      </c>
      <c r="R155" s="202">
        <f t="shared" si="12"/>
        <v>0</v>
      </c>
      <c r="S155" s="202">
        <v>0</v>
      </c>
      <c r="T155" s="203">
        <f t="shared" si="13"/>
        <v>0</v>
      </c>
      <c r="U155" s="35"/>
      <c r="V155" s="35"/>
      <c r="W155" s="35"/>
      <c r="X155" s="35"/>
      <c r="Y155" s="35"/>
      <c r="Z155" s="35"/>
      <c r="AA155" s="35"/>
      <c r="AB155" s="35"/>
      <c r="AC155" s="35"/>
      <c r="AD155" s="35"/>
      <c r="AE155" s="35"/>
      <c r="AR155" s="204" t="s">
        <v>212</v>
      </c>
      <c r="AT155" s="204" t="s">
        <v>208</v>
      </c>
      <c r="AU155" s="204" t="s">
        <v>80</v>
      </c>
      <c r="AY155" s="18" t="s">
        <v>206</v>
      </c>
      <c r="BE155" s="205">
        <f t="shared" si="14"/>
        <v>0</v>
      </c>
      <c r="BF155" s="205">
        <f t="shared" si="15"/>
        <v>0</v>
      </c>
      <c r="BG155" s="205">
        <f t="shared" si="16"/>
        <v>0</v>
      </c>
      <c r="BH155" s="205">
        <f t="shared" si="17"/>
        <v>0</v>
      </c>
      <c r="BI155" s="205">
        <f t="shared" si="18"/>
        <v>0</v>
      </c>
      <c r="BJ155" s="18" t="s">
        <v>80</v>
      </c>
      <c r="BK155" s="205">
        <f t="shared" si="19"/>
        <v>0</v>
      </c>
      <c r="BL155" s="18" t="s">
        <v>212</v>
      </c>
      <c r="BM155" s="204" t="s">
        <v>1500</v>
      </c>
    </row>
    <row r="156" spans="1:65" s="2" customFormat="1" ht="16.5" customHeight="1">
      <c r="A156" s="35"/>
      <c r="B156" s="36"/>
      <c r="C156" s="193" t="s">
        <v>72</v>
      </c>
      <c r="D156" s="193" t="s">
        <v>208</v>
      </c>
      <c r="E156" s="194" t="s">
        <v>8520</v>
      </c>
      <c r="F156" s="195" t="s">
        <v>8521</v>
      </c>
      <c r="G156" s="196" t="s">
        <v>862</v>
      </c>
      <c r="H156" s="197">
        <v>42</v>
      </c>
      <c r="I156" s="198"/>
      <c r="J156" s="199">
        <f t="shared" si="10"/>
        <v>0</v>
      </c>
      <c r="K156" s="195" t="s">
        <v>19</v>
      </c>
      <c r="L156" s="40"/>
      <c r="M156" s="200" t="s">
        <v>19</v>
      </c>
      <c r="N156" s="201" t="s">
        <v>43</v>
      </c>
      <c r="O156" s="65"/>
      <c r="P156" s="202">
        <f t="shared" si="11"/>
        <v>0</v>
      </c>
      <c r="Q156" s="202">
        <v>0</v>
      </c>
      <c r="R156" s="202">
        <f t="shared" si="12"/>
        <v>0</v>
      </c>
      <c r="S156" s="202">
        <v>0</v>
      </c>
      <c r="T156" s="203">
        <f t="shared" si="13"/>
        <v>0</v>
      </c>
      <c r="U156" s="35"/>
      <c r="V156" s="35"/>
      <c r="W156" s="35"/>
      <c r="X156" s="35"/>
      <c r="Y156" s="35"/>
      <c r="Z156" s="35"/>
      <c r="AA156" s="35"/>
      <c r="AB156" s="35"/>
      <c r="AC156" s="35"/>
      <c r="AD156" s="35"/>
      <c r="AE156" s="35"/>
      <c r="AR156" s="204" t="s">
        <v>212</v>
      </c>
      <c r="AT156" s="204" t="s">
        <v>208</v>
      </c>
      <c r="AU156" s="204" t="s">
        <v>80</v>
      </c>
      <c r="AY156" s="18" t="s">
        <v>206</v>
      </c>
      <c r="BE156" s="205">
        <f t="shared" si="14"/>
        <v>0</v>
      </c>
      <c r="BF156" s="205">
        <f t="shared" si="15"/>
        <v>0</v>
      </c>
      <c r="BG156" s="205">
        <f t="shared" si="16"/>
        <v>0</v>
      </c>
      <c r="BH156" s="205">
        <f t="shared" si="17"/>
        <v>0</v>
      </c>
      <c r="BI156" s="205">
        <f t="shared" si="18"/>
        <v>0</v>
      </c>
      <c r="BJ156" s="18" t="s">
        <v>80</v>
      </c>
      <c r="BK156" s="205">
        <f t="shared" si="19"/>
        <v>0</v>
      </c>
      <c r="BL156" s="18" t="s">
        <v>212</v>
      </c>
      <c r="BM156" s="204" t="s">
        <v>1503</v>
      </c>
    </row>
    <row r="157" spans="1:65" s="2" customFormat="1" ht="16.5" customHeight="1">
      <c r="A157" s="35"/>
      <c r="B157" s="36"/>
      <c r="C157" s="193" t="s">
        <v>72</v>
      </c>
      <c r="D157" s="193" t="s">
        <v>208</v>
      </c>
      <c r="E157" s="194" t="s">
        <v>8522</v>
      </c>
      <c r="F157" s="195" t="s">
        <v>8523</v>
      </c>
      <c r="G157" s="196" t="s">
        <v>302</v>
      </c>
      <c r="H157" s="197">
        <v>6.7</v>
      </c>
      <c r="I157" s="198"/>
      <c r="J157" s="199">
        <f t="shared" si="10"/>
        <v>0</v>
      </c>
      <c r="K157" s="195" t="s">
        <v>19</v>
      </c>
      <c r="L157" s="40"/>
      <c r="M157" s="200" t="s">
        <v>19</v>
      </c>
      <c r="N157" s="201" t="s">
        <v>43</v>
      </c>
      <c r="O157" s="65"/>
      <c r="P157" s="202">
        <f t="shared" si="11"/>
        <v>0</v>
      </c>
      <c r="Q157" s="202">
        <v>0</v>
      </c>
      <c r="R157" s="202">
        <f t="shared" si="12"/>
        <v>0</v>
      </c>
      <c r="S157" s="202">
        <v>0</v>
      </c>
      <c r="T157" s="203">
        <f t="shared" si="13"/>
        <v>0</v>
      </c>
      <c r="U157" s="35"/>
      <c r="V157" s="35"/>
      <c r="W157" s="35"/>
      <c r="X157" s="35"/>
      <c r="Y157" s="35"/>
      <c r="Z157" s="35"/>
      <c r="AA157" s="35"/>
      <c r="AB157" s="35"/>
      <c r="AC157" s="35"/>
      <c r="AD157" s="35"/>
      <c r="AE157" s="35"/>
      <c r="AR157" s="204" t="s">
        <v>212</v>
      </c>
      <c r="AT157" s="204" t="s">
        <v>208</v>
      </c>
      <c r="AU157" s="204" t="s">
        <v>80</v>
      </c>
      <c r="AY157" s="18" t="s">
        <v>206</v>
      </c>
      <c r="BE157" s="205">
        <f t="shared" si="14"/>
        <v>0</v>
      </c>
      <c r="BF157" s="205">
        <f t="shared" si="15"/>
        <v>0</v>
      </c>
      <c r="BG157" s="205">
        <f t="shared" si="16"/>
        <v>0</v>
      </c>
      <c r="BH157" s="205">
        <f t="shared" si="17"/>
        <v>0</v>
      </c>
      <c r="BI157" s="205">
        <f t="shared" si="18"/>
        <v>0</v>
      </c>
      <c r="BJ157" s="18" t="s">
        <v>80</v>
      </c>
      <c r="BK157" s="205">
        <f t="shared" si="19"/>
        <v>0</v>
      </c>
      <c r="BL157" s="18" t="s">
        <v>212</v>
      </c>
      <c r="BM157" s="204" t="s">
        <v>1506</v>
      </c>
    </row>
    <row r="158" spans="1:65" s="2" customFormat="1" ht="16.5" customHeight="1">
      <c r="A158" s="35"/>
      <c r="B158" s="36"/>
      <c r="C158" s="193" t="s">
        <v>72</v>
      </c>
      <c r="D158" s="193" t="s">
        <v>208</v>
      </c>
      <c r="E158" s="194" t="s">
        <v>8524</v>
      </c>
      <c r="F158" s="195" t="s">
        <v>8525</v>
      </c>
      <c r="G158" s="196" t="s">
        <v>302</v>
      </c>
      <c r="H158" s="197">
        <v>2.9</v>
      </c>
      <c r="I158" s="198"/>
      <c r="J158" s="199">
        <f t="shared" si="10"/>
        <v>0</v>
      </c>
      <c r="K158" s="195" t="s">
        <v>19</v>
      </c>
      <c r="L158" s="40"/>
      <c r="M158" s="200" t="s">
        <v>19</v>
      </c>
      <c r="N158" s="201" t="s">
        <v>43</v>
      </c>
      <c r="O158" s="65"/>
      <c r="P158" s="202">
        <f t="shared" si="11"/>
        <v>0</v>
      </c>
      <c r="Q158" s="202">
        <v>0</v>
      </c>
      <c r="R158" s="202">
        <f t="shared" si="12"/>
        <v>0</v>
      </c>
      <c r="S158" s="202">
        <v>0</v>
      </c>
      <c r="T158" s="203">
        <f t="shared" si="13"/>
        <v>0</v>
      </c>
      <c r="U158" s="35"/>
      <c r="V158" s="35"/>
      <c r="W158" s="35"/>
      <c r="X158" s="35"/>
      <c r="Y158" s="35"/>
      <c r="Z158" s="35"/>
      <c r="AA158" s="35"/>
      <c r="AB158" s="35"/>
      <c r="AC158" s="35"/>
      <c r="AD158" s="35"/>
      <c r="AE158" s="35"/>
      <c r="AR158" s="204" t="s">
        <v>212</v>
      </c>
      <c r="AT158" s="204" t="s">
        <v>208</v>
      </c>
      <c r="AU158" s="204" t="s">
        <v>80</v>
      </c>
      <c r="AY158" s="18" t="s">
        <v>206</v>
      </c>
      <c r="BE158" s="205">
        <f t="shared" si="14"/>
        <v>0</v>
      </c>
      <c r="BF158" s="205">
        <f t="shared" si="15"/>
        <v>0</v>
      </c>
      <c r="BG158" s="205">
        <f t="shared" si="16"/>
        <v>0</v>
      </c>
      <c r="BH158" s="205">
        <f t="shared" si="17"/>
        <v>0</v>
      </c>
      <c r="BI158" s="205">
        <f t="shared" si="18"/>
        <v>0</v>
      </c>
      <c r="BJ158" s="18" t="s">
        <v>80</v>
      </c>
      <c r="BK158" s="205">
        <f t="shared" si="19"/>
        <v>0</v>
      </c>
      <c r="BL158" s="18" t="s">
        <v>212</v>
      </c>
      <c r="BM158" s="204" t="s">
        <v>1509</v>
      </c>
    </row>
    <row r="159" spans="1:65" s="12" customFormat="1" ht="22.9" customHeight="1">
      <c r="B159" s="177"/>
      <c r="C159" s="178"/>
      <c r="D159" s="179" t="s">
        <v>71</v>
      </c>
      <c r="E159" s="191" t="s">
        <v>1450</v>
      </c>
      <c r="F159" s="191" t="s">
        <v>8526</v>
      </c>
      <c r="G159" s="178"/>
      <c r="H159" s="178"/>
      <c r="I159" s="181"/>
      <c r="J159" s="192">
        <f>BK159</f>
        <v>0</v>
      </c>
      <c r="K159" s="178"/>
      <c r="L159" s="183"/>
      <c r="M159" s="184"/>
      <c r="N159" s="185"/>
      <c r="O159" s="185"/>
      <c r="P159" s="186">
        <f>SUM(P160:P179)</f>
        <v>0</v>
      </c>
      <c r="Q159" s="185"/>
      <c r="R159" s="186">
        <f>SUM(R160:R179)</f>
        <v>0</v>
      </c>
      <c r="S159" s="185"/>
      <c r="T159" s="187">
        <f>SUM(T160:T179)</f>
        <v>0</v>
      </c>
      <c r="AR159" s="188" t="s">
        <v>80</v>
      </c>
      <c r="AT159" s="189" t="s">
        <v>71</v>
      </c>
      <c r="AU159" s="189" t="s">
        <v>80</v>
      </c>
      <c r="AY159" s="188" t="s">
        <v>206</v>
      </c>
      <c r="BK159" s="190">
        <f>SUM(BK160:BK179)</f>
        <v>0</v>
      </c>
    </row>
    <row r="160" spans="1:65" s="2" customFormat="1" ht="16.5" customHeight="1">
      <c r="A160" s="35"/>
      <c r="B160" s="36"/>
      <c r="C160" s="193" t="s">
        <v>72</v>
      </c>
      <c r="D160" s="193" t="s">
        <v>208</v>
      </c>
      <c r="E160" s="194" t="s">
        <v>8527</v>
      </c>
      <c r="F160" s="195" t="s">
        <v>8528</v>
      </c>
      <c r="G160" s="196" t="s">
        <v>862</v>
      </c>
      <c r="H160" s="197">
        <v>1</v>
      </c>
      <c r="I160" s="198"/>
      <c r="J160" s="199">
        <f>ROUND(I160*H160,2)</f>
        <v>0</v>
      </c>
      <c r="K160" s="195" t="s">
        <v>19</v>
      </c>
      <c r="L160" s="40"/>
      <c r="M160" s="200" t="s">
        <v>19</v>
      </c>
      <c r="N160" s="201" t="s">
        <v>43</v>
      </c>
      <c r="O160" s="65"/>
      <c r="P160" s="202">
        <f>O160*H160</f>
        <v>0</v>
      </c>
      <c r="Q160" s="202">
        <v>0</v>
      </c>
      <c r="R160" s="202">
        <f>Q160*H160</f>
        <v>0</v>
      </c>
      <c r="S160" s="202">
        <v>0</v>
      </c>
      <c r="T160" s="203">
        <f>S160*H160</f>
        <v>0</v>
      </c>
      <c r="U160" s="35"/>
      <c r="V160" s="35"/>
      <c r="W160" s="35"/>
      <c r="X160" s="35"/>
      <c r="Y160" s="35"/>
      <c r="Z160" s="35"/>
      <c r="AA160" s="35"/>
      <c r="AB160" s="35"/>
      <c r="AC160" s="35"/>
      <c r="AD160" s="35"/>
      <c r="AE160" s="35"/>
      <c r="AR160" s="204" t="s">
        <v>212</v>
      </c>
      <c r="AT160" s="204" t="s">
        <v>208</v>
      </c>
      <c r="AU160" s="204" t="s">
        <v>82</v>
      </c>
      <c r="AY160" s="18" t="s">
        <v>206</v>
      </c>
      <c r="BE160" s="205">
        <f>IF(N160="základní",J160,0)</f>
        <v>0</v>
      </c>
      <c r="BF160" s="205">
        <f>IF(N160="snížená",J160,0)</f>
        <v>0</v>
      </c>
      <c r="BG160" s="205">
        <f>IF(N160="zákl. přenesená",J160,0)</f>
        <v>0</v>
      </c>
      <c r="BH160" s="205">
        <f>IF(N160="sníž. přenesená",J160,0)</f>
        <v>0</v>
      </c>
      <c r="BI160" s="205">
        <f>IF(N160="nulová",J160,0)</f>
        <v>0</v>
      </c>
      <c r="BJ160" s="18" t="s">
        <v>80</v>
      </c>
      <c r="BK160" s="205">
        <f>ROUND(I160*H160,2)</f>
        <v>0</v>
      </c>
      <c r="BL160" s="18" t="s">
        <v>212</v>
      </c>
      <c r="BM160" s="204" t="s">
        <v>1514</v>
      </c>
    </row>
    <row r="161" spans="1:65" s="2" customFormat="1" ht="19.5">
      <c r="A161" s="35"/>
      <c r="B161" s="36"/>
      <c r="C161" s="37"/>
      <c r="D161" s="208" t="s">
        <v>1104</v>
      </c>
      <c r="E161" s="37"/>
      <c r="F161" s="221" t="s">
        <v>8529</v>
      </c>
      <c r="G161" s="37"/>
      <c r="H161" s="37"/>
      <c r="I161" s="116"/>
      <c r="J161" s="37"/>
      <c r="K161" s="37"/>
      <c r="L161" s="40"/>
      <c r="M161" s="222"/>
      <c r="N161" s="223"/>
      <c r="O161" s="65"/>
      <c r="P161" s="65"/>
      <c r="Q161" s="65"/>
      <c r="R161" s="65"/>
      <c r="S161" s="65"/>
      <c r="T161" s="66"/>
      <c r="U161" s="35"/>
      <c r="V161" s="35"/>
      <c r="W161" s="35"/>
      <c r="X161" s="35"/>
      <c r="Y161" s="35"/>
      <c r="Z161" s="35"/>
      <c r="AA161" s="35"/>
      <c r="AB161" s="35"/>
      <c r="AC161" s="35"/>
      <c r="AD161" s="35"/>
      <c r="AE161" s="35"/>
      <c r="AT161" s="18" t="s">
        <v>1104</v>
      </c>
      <c r="AU161" s="18" t="s">
        <v>82</v>
      </c>
    </row>
    <row r="162" spans="1:65" s="2" customFormat="1" ht="16.5" customHeight="1">
      <c r="A162" s="35"/>
      <c r="B162" s="36"/>
      <c r="C162" s="193" t="s">
        <v>72</v>
      </c>
      <c r="D162" s="193" t="s">
        <v>208</v>
      </c>
      <c r="E162" s="194" t="s">
        <v>8530</v>
      </c>
      <c r="F162" s="195" t="s">
        <v>8531</v>
      </c>
      <c r="G162" s="196" t="s">
        <v>862</v>
      </c>
      <c r="H162" s="197">
        <v>5</v>
      </c>
      <c r="I162" s="198"/>
      <c r="J162" s="199">
        <f>ROUND(I162*H162,2)</f>
        <v>0</v>
      </c>
      <c r="K162" s="195" t="s">
        <v>19</v>
      </c>
      <c r="L162" s="40"/>
      <c r="M162" s="200" t="s">
        <v>19</v>
      </c>
      <c r="N162" s="201" t="s">
        <v>43</v>
      </c>
      <c r="O162" s="65"/>
      <c r="P162" s="202">
        <f>O162*H162</f>
        <v>0</v>
      </c>
      <c r="Q162" s="202">
        <v>0</v>
      </c>
      <c r="R162" s="202">
        <f>Q162*H162</f>
        <v>0</v>
      </c>
      <c r="S162" s="202">
        <v>0</v>
      </c>
      <c r="T162" s="203">
        <f>S162*H162</f>
        <v>0</v>
      </c>
      <c r="U162" s="35"/>
      <c r="V162" s="35"/>
      <c r="W162" s="35"/>
      <c r="X162" s="35"/>
      <c r="Y162" s="35"/>
      <c r="Z162" s="35"/>
      <c r="AA162" s="35"/>
      <c r="AB162" s="35"/>
      <c r="AC162" s="35"/>
      <c r="AD162" s="35"/>
      <c r="AE162" s="35"/>
      <c r="AR162" s="204" t="s">
        <v>212</v>
      </c>
      <c r="AT162" s="204" t="s">
        <v>208</v>
      </c>
      <c r="AU162" s="204" t="s">
        <v>82</v>
      </c>
      <c r="AY162" s="18" t="s">
        <v>206</v>
      </c>
      <c r="BE162" s="205">
        <f>IF(N162="základní",J162,0)</f>
        <v>0</v>
      </c>
      <c r="BF162" s="205">
        <f>IF(N162="snížená",J162,0)</f>
        <v>0</v>
      </c>
      <c r="BG162" s="205">
        <f>IF(N162="zákl. přenesená",J162,0)</f>
        <v>0</v>
      </c>
      <c r="BH162" s="205">
        <f>IF(N162="sníž. přenesená",J162,0)</f>
        <v>0</v>
      </c>
      <c r="BI162" s="205">
        <f>IF(N162="nulová",J162,0)</f>
        <v>0</v>
      </c>
      <c r="BJ162" s="18" t="s">
        <v>80</v>
      </c>
      <c r="BK162" s="205">
        <f>ROUND(I162*H162,2)</f>
        <v>0</v>
      </c>
      <c r="BL162" s="18" t="s">
        <v>212</v>
      </c>
      <c r="BM162" s="204" t="s">
        <v>1517</v>
      </c>
    </row>
    <row r="163" spans="1:65" s="2" customFormat="1" ht="19.5">
      <c r="A163" s="35"/>
      <c r="B163" s="36"/>
      <c r="C163" s="37"/>
      <c r="D163" s="208" t="s">
        <v>1104</v>
      </c>
      <c r="E163" s="37"/>
      <c r="F163" s="221" t="s">
        <v>8532</v>
      </c>
      <c r="G163" s="37"/>
      <c r="H163" s="37"/>
      <c r="I163" s="116"/>
      <c r="J163" s="37"/>
      <c r="K163" s="37"/>
      <c r="L163" s="40"/>
      <c r="M163" s="222"/>
      <c r="N163" s="223"/>
      <c r="O163" s="65"/>
      <c r="P163" s="65"/>
      <c r="Q163" s="65"/>
      <c r="R163" s="65"/>
      <c r="S163" s="65"/>
      <c r="T163" s="66"/>
      <c r="U163" s="35"/>
      <c r="V163" s="35"/>
      <c r="W163" s="35"/>
      <c r="X163" s="35"/>
      <c r="Y163" s="35"/>
      <c r="Z163" s="35"/>
      <c r="AA163" s="35"/>
      <c r="AB163" s="35"/>
      <c r="AC163" s="35"/>
      <c r="AD163" s="35"/>
      <c r="AE163" s="35"/>
      <c r="AT163" s="18" t="s">
        <v>1104</v>
      </c>
      <c r="AU163" s="18" t="s">
        <v>82</v>
      </c>
    </row>
    <row r="164" spans="1:65" s="2" customFormat="1" ht="16.5" customHeight="1">
      <c r="A164" s="35"/>
      <c r="B164" s="36"/>
      <c r="C164" s="193" t="s">
        <v>72</v>
      </c>
      <c r="D164" s="193" t="s">
        <v>208</v>
      </c>
      <c r="E164" s="194" t="s">
        <v>8533</v>
      </c>
      <c r="F164" s="195" t="s">
        <v>8534</v>
      </c>
      <c r="G164" s="196" t="s">
        <v>862</v>
      </c>
      <c r="H164" s="197">
        <v>1</v>
      </c>
      <c r="I164" s="198"/>
      <c r="J164" s="199">
        <f>ROUND(I164*H164,2)</f>
        <v>0</v>
      </c>
      <c r="K164" s="195" t="s">
        <v>19</v>
      </c>
      <c r="L164" s="40"/>
      <c r="M164" s="200" t="s">
        <v>19</v>
      </c>
      <c r="N164" s="201" t="s">
        <v>43</v>
      </c>
      <c r="O164" s="65"/>
      <c r="P164" s="202">
        <f>O164*H164</f>
        <v>0</v>
      </c>
      <c r="Q164" s="202">
        <v>0</v>
      </c>
      <c r="R164" s="202">
        <f>Q164*H164</f>
        <v>0</v>
      </c>
      <c r="S164" s="202">
        <v>0</v>
      </c>
      <c r="T164" s="203">
        <f>S164*H164</f>
        <v>0</v>
      </c>
      <c r="U164" s="35"/>
      <c r="V164" s="35"/>
      <c r="W164" s="35"/>
      <c r="X164" s="35"/>
      <c r="Y164" s="35"/>
      <c r="Z164" s="35"/>
      <c r="AA164" s="35"/>
      <c r="AB164" s="35"/>
      <c r="AC164" s="35"/>
      <c r="AD164" s="35"/>
      <c r="AE164" s="35"/>
      <c r="AR164" s="204" t="s">
        <v>212</v>
      </c>
      <c r="AT164" s="204" t="s">
        <v>208</v>
      </c>
      <c r="AU164" s="204" t="s">
        <v>82</v>
      </c>
      <c r="AY164" s="18" t="s">
        <v>206</v>
      </c>
      <c r="BE164" s="205">
        <f>IF(N164="základní",J164,0)</f>
        <v>0</v>
      </c>
      <c r="BF164" s="205">
        <f>IF(N164="snížená",J164,0)</f>
        <v>0</v>
      </c>
      <c r="BG164" s="205">
        <f>IF(N164="zákl. přenesená",J164,0)</f>
        <v>0</v>
      </c>
      <c r="BH164" s="205">
        <f>IF(N164="sníž. přenesená",J164,0)</f>
        <v>0</v>
      </c>
      <c r="BI164" s="205">
        <f>IF(N164="nulová",J164,0)</f>
        <v>0</v>
      </c>
      <c r="BJ164" s="18" t="s">
        <v>80</v>
      </c>
      <c r="BK164" s="205">
        <f>ROUND(I164*H164,2)</f>
        <v>0</v>
      </c>
      <c r="BL164" s="18" t="s">
        <v>212</v>
      </c>
      <c r="BM164" s="204" t="s">
        <v>853</v>
      </c>
    </row>
    <row r="165" spans="1:65" s="2" customFormat="1" ht="19.5">
      <c r="A165" s="35"/>
      <c r="B165" s="36"/>
      <c r="C165" s="37"/>
      <c r="D165" s="208" t="s">
        <v>1104</v>
      </c>
      <c r="E165" s="37"/>
      <c r="F165" s="221" t="s">
        <v>8535</v>
      </c>
      <c r="G165" s="37"/>
      <c r="H165" s="37"/>
      <c r="I165" s="116"/>
      <c r="J165" s="37"/>
      <c r="K165" s="37"/>
      <c r="L165" s="40"/>
      <c r="M165" s="222"/>
      <c r="N165" s="223"/>
      <c r="O165" s="65"/>
      <c r="P165" s="65"/>
      <c r="Q165" s="65"/>
      <c r="R165" s="65"/>
      <c r="S165" s="65"/>
      <c r="T165" s="66"/>
      <c r="U165" s="35"/>
      <c r="V165" s="35"/>
      <c r="W165" s="35"/>
      <c r="X165" s="35"/>
      <c r="Y165" s="35"/>
      <c r="Z165" s="35"/>
      <c r="AA165" s="35"/>
      <c r="AB165" s="35"/>
      <c r="AC165" s="35"/>
      <c r="AD165" s="35"/>
      <c r="AE165" s="35"/>
      <c r="AT165" s="18" t="s">
        <v>1104</v>
      </c>
      <c r="AU165" s="18" t="s">
        <v>82</v>
      </c>
    </row>
    <row r="166" spans="1:65" s="2" customFormat="1" ht="16.5" customHeight="1">
      <c r="A166" s="35"/>
      <c r="B166" s="36"/>
      <c r="C166" s="193" t="s">
        <v>72</v>
      </c>
      <c r="D166" s="193" t="s">
        <v>208</v>
      </c>
      <c r="E166" s="194" t="s">
        <v>8536</v>
      </c>
      <c r="F166" s="195" t="s">
        <v>8537</v>
      </c>
      <c r="G166" s="196" t="s">
        <v>862</v>
      </c>
      <c r="H166" s="197">
        <v>1</v>
      </c>
      <c r="I166" s="198"/>
      <c r="J166" s="199">
        <f>ROUND(I166*H166,2)</f>
        <v>0</v>
      </c>
      <c r="K166" s="195" t="s">
        <v>19</v>
      </c>
      <c r="L166" s="40"/>
      <c r="M166" s="200" t="s">
        <v>19</v>
      </c>
      <c r="N166" s="201" t="s">
        <v>43</v>
      </c>
      <c r="O166" s="65"/>
      <c r="P166" s="202">
        <f>O166*H166</f>
        <v>0</v>
      </c>
      <c r="Q166" s="202">
        <v>0</v>
      </c>
      <c r="R166" s="202">
        <f>Q166*H166</f>
        <v>0</v>
      </c>
      <c r="S166" s="202">
        <v>0</v>
      </c>
      <c r="T166" s="203">
        <f>S166*H166</f>
        <v>0</v>
      </c>
      <c r="U166" s="35"/>
      <c r="V166" s="35"/>
      <c r="W166" s="35"/>
      <c r="X166" s="35"/>
      <c r="Y166" s="35"/>
      <c r="Z166" s="35"/>
      <c r="AA166" s="35"/>
      <c r="AB166" s="35"/>
      <c r="AC166" s="35"/>
      <c r="AD166" s="35"/>
      <c r="AE166" s="35"/>
      <c r="AR166" s="204" t="s">
        <v>212</v>
      </c>
      <c r="AT166" s="204" t="s">
        <v>208</v>
      </c>
      <c r="AU166" s="204" t="s">
        <v>82</v>
      </c>
      <c r="AY166" s="18" t="s">
        <v>206</v>
      </c>
      <c r="BE166" s="205">
        <f>IF(N166="základní",J166,0)</f>
        <v>0</v>
      </c>
      <c r="BF166" s="205">
        <f>IF(N166="snížená",J166,0)</f>
        <v>0</v>
      </c>
      <c r="BG166" s="205">
        <f>IF(N166="zákl. přenesená",J166,0)</f>
        <v>0</v>
      </c>
      <c r="BH166" s="205">
        <f>IF(N166="sníž. přenesená",J166,0)</f>
        <v>0</v>
      </c>
      <c r="BI166" s="205">
        <f>IF(N166="nulová",J166,0)</f>
        <v>0</v>
      </c>
      <c r="BJ166" s="18" t="s">
        <v>80</v>
      </c>
      <c r="BK166" s="205">
        <f>ROUND(I166*H166,2)</f>
        <v>0</v>
      </c>
      <c r="BL166" s="18" t="s">
        <v>212</v>
      </c>
      <c r="BM166" s="204" t="s">
        <v>859</v>
      </c>
    </row>
    <row r="167" spans="1:65" s="2" customFormat="1" ht="19.5">
      <c r="A167" s="35"/>
      <c r="B167" s="36"/>
      <c r="C167" s="37"/>
      <c r="D167" s="208" t="s">
        <v>1104</v>
      </c>
      <c r="E167" s="37"/>
      <c r="F167" s="221" t="s">
        <v>8535</v>
      </c>
      <c r="G167" s="37"/>
      <c r="H167" s="37"/>
      <c r="I167" s="116"/>
      <c r="J167" s="37"/>
      <c r="K167" s="37"/>
      <c r="L167" s="40"/>
      <c r="M167" s="222"/>
      <c r="N167" s="223"/>
      <c r="O167" s="65"/>
      <c r="P167" s="65"/>
      <c r="Q167" s="65"/>
      <c r="R167" s="65"/>
      <c r="S167" s="65"/>
      <c r="T167" s="66"/>
      <c r="U167" s="35"/>
      <c r="V167" s="35"/>
      <c r="W167" s="35"/>
      <c r="X167" s="35"/>
      <c r="Y167" s="35"/>
      <c r="Z167" s="35"/>
      <c r="AA167" s="35"/>
      <c r="AB167" s="35"/>
      <c r="AC167" s="35"/>
      <c r="AD167" s="35"/>
      <c r="AE167" s="35"/>
      <c r="AT167" s="18" t="s">
        <v>1104</v>
      </c>
      <c r="AU167" s="18" t="s">
        <v>82</v>
      </c>
    </row>
    <row r="168" spans="1:65" s="2" customFormat="1" ht="16.5" customHeight="1">
      <c r="A168" s="35"/>
      <c r="B168" s="36"/>
      <c r="C168" s="193" t="s">
        <v>72</v>
      </c>
      <c r="D168" s="193" t="s">
        <v>208</v>
      </c>
      <c r="E168" s="194" t="s">
        <v>8538</v>
      </c>
      <c r="F168" s="195" t="s">
        <v>8539</v>
      </c>
      <c r="G168" s="196" t="s">
        <v>862</v>
      </c>
      <c r="H168" s="197">
        <v>1</v>
      </c>
      <c r="I168" s="198"/>
      <c r="J168" s="199">
        <f>ROUND(I168*H168,2)</f>
        <v>0</v>
      </c>
      <c r="K168" s="195" t="s">
        <v>19</v>
      </c>
      <c r="L168" s="40"/>
      <c r="M168" s="200" t="s">
        <v>19</v>
      </c>
      <c r="N168" s="201" t="s">
        <v>43</v>
      </c>
      <c r="O168" s="65"/>
      <c r="P168" s="202">
        <f>O168*H168</f>
        <v>0</v>
      </c>
      <c r="Q168" s="202">
        <v>0</v>
      </c>
      <c r="R168" s="202">
        <f>Q168*H168</f>
        <v>0</v>
      </c>
      <c r="S168" s="202">
        <v>0</v>
      </c>
      <c r="T168" s="203">
        <f>S168*H168</f>
        <v>0</v>
      </c>
      <c r="U168" s="35"/>
      <c r="V168" s="35"/>
      <c r="W168" s="35"/>
      <c r="X168" s="35"/>
      <c r="Y168" s="35"/>
      <c r="Z168" s="35"/>
      <c r="AA168" s="35"/>
      <c r="AB168" s="35"/>
      <c r="AC168" s="35"/>
      <c r="AD168" s="35"/>
      <c r="AE168" s="35"/>
      <c r="AR168" s="204" t="s">
        <v>212</v>
      </c>
      <c r="AT168" s="204" t="s">
        <v>208</v>
      </c>
      <c r="AU168" s="204" t="s">
        <v>82</v>
      </c>
      <c r="AY168" s="18" t="s">
        <v>206</v>
      </c>
      <c r="BE168" s="205">
        <f>IF(N168="základní",J168,0)</f>
        <v>0</v>
      </c>
      <c r="BF168" s="205">
        <f>IF(N168="snížená",J168,0)</f>
        <v>0</v>
      </c>
      <c r="BG168" s="205">
        <f>IF(N168="zákl. přenesená",J168,0)</f>
        <v>0</v>
      </c>
      <c r="BH168" s="205">
        <f>IF(N168="sníž. přenesená",J168,0)</f>
        <v>0</v>
      </c>
      <c r="BI168" s="205">
        <f>IF(N168="nulová",J168,0)</f>
        <v>0</v>
      </c>
      <c r="BJ168" s="18" t="s">
        <v>80</v>
      </c>
      <c r="BK168" s="205">
        <f>ROUND(I168*H168,2)</f>
        <v>0</v>
      </c>
      <c r="BL168" s="18" t="s">
        <v>212</v>
      </c>
      <c r="BM168" s="204" t="s">
        <v>866</v>
      </c>
    </row>
    <row r="169" spans="1:65" s="2" customFormat="1" ht="19.5">
      <c r="A169" s="35"/>
      <c r="B169" s="36"/>
      <c r="C169" s="37"/>
      <c r="D169" s="208" t="s">
        <v>1104</v>
      </c>
      <c r="E169" s="37"/>
      <c r="F169" s="221" t="s">
        <v>8535</v>
      </c>
      <c r="G169" s="37"/>
      <c r="H169" s="37"/>
      <c r="I169" s="116"/>
      <c r="J169" s="37"/>
      <c r="K169" s="37"/>
      <c r="L169" s="40"/>
      <c r="M169" s="222"/>
      <c r="N169" s="223"/>
      <c r="O169" s="65"/>
      <c r="P169" s="65"/>
      <c r="Q169" s="65"/>
      <c r="R169" s="65"/>
      <c r="S169" s="65"/>
      <c r="T169" s="66"/>
      <c r="U169" s="35"/>
      <c r="V169" s="35"/>
      <c r="W169" s="35"/>
      <c r="X169" s="35"/>
      <c r="Y169" s="35"/>
      <c r="Z169" s="35"/>
      <c r="AA169" s="35"/>
      <c r="AB169" s="35"/>
      <c r="AC169" s="35"/>
      <c r="AD169" s="35"/>
      <c r="AE169" s="35"/>
      <c r="AT169" s="18" t="s">
        <v>1104</v>
      </c>
      <c r="AU169" s="18" t="s">
        <v>82</v>
      </c>
    </row>
    <row r="170" spans="1:65" s="2" customFormat="1" ht="16.5" customHeight="1">
      <c r="A170" s="35"/>
      <c r="B170" s="36"/>
      <c r="C170" s="193" t="s">
        <v>72</v>
      </c>
      <c r="D170" s="193" t="s">
        <v>208</v>
      </c>
      <c r="E170" s="194" t="s">
        <v>8540</v>
      </c>
      <c r="F170" s="195" t="s">
        <v>8541</v>
      </c>
      <c r="G170" s="196" t="s">
        <v>862</v>
      </c>
      <c r="H170" s="197">
        <v>3</v>
      </c>
      <c r="I170" s="198"/>
      <c r="J170" s="199">
        <f>ROUND(I170*H170,2)</f>
        <v>0</v>
      </c>
      <c r="K170" s="195" t="s">
        <v>19</v>
      </c>
      <c r="L170" s="40"/>
      <c r="M170" s="200" t="s">
        <v>19</v>
      </c>
      <c r="N170" s="201" t="s">
        <v>43</v>
      </c>
      <c r="O170" s="65"/>
      <c r="P170" s="202">
        <f>O170*H170</f>
        <v>0</v>
      </c>
      <c r="Q170" s="202">
        <v>0</v>
      </c>
      <c r="R170" s="202">
        <f>Q170*H170</f>
        <v>0</v>
      </c>
      <c r="S170" s="202">
        <v>0</v>
      </c>
      <c r="T170" s="203">
        <f>S170*H170</f>
        <v>0</v>
      </c>
      <c r="U170" s="35"/>
      <c r="V170" s="35"/>
      <c r="W170" s="35"/>
      <c r="X170" s="35"/>
      <c r="Y170" s="35"/>
      <c r="Z170" s="35"/>
      <c r="AA170" s="35"/>
      <c r="AB170" s="35"/>
      <c r="AC170" s="35"/>
      <c r="AD170" s="35"/>
      <c r="AE170" s="35"/>
      <c r="AR170" s="204" t="s">
        <v>212</v>
      </c>
      <c r="AT170" s="204" t="s">
        <v>208</v>
      </c>
      <c r="AU170" s="204" t="s">
        <v>82</v>
      </c>
      <c r="AY170" s="18" t="s">
        <v>206</v>
      </c>
      <c r="BE170" s="205">
        <f>IF(N170="základní",J170,0)</f>
        <v>0</v>
      </c>
      <c r="BF170" s="205">
        <f>IF(N170="snížená",J170,0)</f>
        <v>0</v>
      </c>
      <c r="BG170" s="205">
        <f>IF(N170="zákl. přenesená",J170,0)</f>
        <v>0</v>
      </c>
      <c r="BH170" s="205">
        <f>IF(N170="sníž. přenesená",J170,0)</f>
        <v>0</v>
      </c>
      <c r="BI170" s="205">
        <f>IF(N170="nulová",J170,0)</f>
        <v>0</v>
      </c>
      <c r="BJ170" s="18" t="s">
        <v>80</v>
      </c>
      <c r="BK170" s="205">
        <f>ROUND(I170*H170,2)</f>
        <v>0</v>
      </c>
      <c r="BL170" s="18" t="s">
        <v>212</v>
      </c>
      <c r="BM170" s="204" t="s">
        <v>872</v>
      </c>
    </row>
    <row r="171" spans="1:65" s="2" customFormat="1" ht="19.5">
      <c r="A171" s="35"/>
      <c r="B171" s="36"/>
      <c r="C171" s="37"/>
      <c r="D171" s="208" t="s">
        <v>1104</v>
      </c>
      <c r="E171" s="37"/>
      <c r="F171" s="221" t="s">
        <v>8542</v>
      </c>
      <c r="G171" s="37"/>
      <c r="H171" s="37"/>
      <c r="I171" s="116"/>
      <c r="J171" s="37"/>
      <c r="K171" s="37"/>
      <c r="L171" s="40"/>
      <c r="M171" s="222"/>
      <c r="N171" s="223"/>
      <c r="O171" s="65"/>
      <c r="P171" s="65"/>
      <c r="Q171" s="65"/>
      <c r="R171" s="65"/>
      <c r="S171" s="65"/>
      <c r="T171" s="66"/>
      <c r="U171" s="35"/>
      <c r="V171" s="35"/>
      <c r="W171" s="35"/>
      <c r="X171" s="35"/>
      <c r="Y171" s="35"/>
      <c r="Z171" s="35"/>
      <c r="AA171" s="35"/>
      <c r="AB171" s="35"/>
      <c r="AC171" s="35"/>
      <c r="AD171" s="35"/>
      <c r="AE171" s="35"/>
      <c r="AT171" s="18" t="s">
        <v>1104</v>
      </c>
      <c r="AU171" s="18" t="s">
        <v>82</v>
      </c>
    </row>
    <row r="172" spans="1:65" s="2" customFormat="1" ht="16.5" customHeight="1">
      <c r="A172" s="35"/>
      <c r="B172" s="36"/>
      <c r="C172" s="193" t="s">
        <v>72</v>
      </c>
      <c r="D172" s="193" t="s">
        <v>208</v>
      </c>
      <c r="E172" s="194" t="s">
        <v>8543</v>
      </c>
      <c r="F172" s="195" t="s">
        <v>8544</v>
      </c>
      <c r="G172" s="196" t="s">
        <v>862</v>
      </c>
      <c r="H172" s="197">
        <v>135</v>
      </c>
      <c r="I172" s="198"/>
      <c r="J172" s="199">
        <f>ROUND(I172*H172,2)</f>
        <v>0</v>
      </c>
      <c r="K172" s="195" t="s">
        <v>19</v>
      </c>
      <c r="L172" s="40"/>
      <c r="M172" s="200" t="s">
        <v>19</v>
      </c>
      <c r="N172" s="201" t="s">
        <v>43</v>
      </c>
      <c r="O172" s="65"/>
      <c r="P172" s="202">
        <f>O172*H172</f>
        <v>0</v>
      </c>
      <c r="Q172" s="202">
        <v>0</v>
      </c>
      <c r="R172" s="202">
        <f>Q172*H172</f>
        <v>0</v>
      </c>
      <c r="S172" s="202">
        <v>0</v>
      </c>
      <c r="T172" s="203">
        <f>S172*H172</f>
        <v>0</v>
      </c>
      <c r="U172" s="35"/>
      <c r="V172" s="35"/>
      <c r="W172" s="35"/>
      <c r="X172" s="35"/>
      <c r="Y172" s="35"/>
      <c r="Z172" s="35"/>
      <c r="AA172" s="35"/>
      <c r="AB172" s="35"/>
      <c r="AC172" s="35"/>
      <c r="AD172" s="35"/>
      <c r="AE172" s="35"/>
      <c r="AR172" s="204" t="s">
        <v>212</v>
      </c>
      <c r="AT172" s="204" t="s">
        <v>208</v>
      </c>
      <c r="AU172" s="204" t="s">
        <v>82</v>
      </c>
      <c r="AY172" s="18" t="s">
        <v>206</v>
      </c>
      <c r="BE172" s="205">
        <f>IF(N172="základní",J172,0)</f>
        <v>0</v>
      </c>
      <c r="BF172" s="205">
        <f>IF(N172="snížená",J172,0)</f>
        <v>0</v>
      </c>
      <c r="BG172" s="205">
        <f>IF(N172="zákl. přenesená",J172,0)</f>
        <v>0</v>
      </c>
      <c r="BH172" s="205">
        <f>IF(N172="sníž. přenesená",J172,0)</f>
        <v>0</v>
      </c>
      <c r="BI172" s="205">
        <f>IF(N172="nulová",J172,0)</f>
        <v>0</v>
      </c>
      <c r="BJ172" s="18" t="s">
        <v>80</v>
      </c>
      <c r="BK172" s="205">
        <f>ROUND(I172*H172,2)</f>
        <v>0</v>
      </c>
      <c r="BL172" s="18" t="s">
        <v>212</v>
      </c>
      <c r="BM172" s="204" t="s">
        <v>878</v>
      </c>
    </row>
    <row r="173" spans="1:65" s="2" customFormat="1" ht="19.5">
      <c r="A173" s="35"/>
      <c r="B173" s="36"/>
      <c r="C173" s="37"/>
      <c r="D173" s="208" t="s">
        <v>1104</v>
      </c>
      <c r="E173" s="37"/>
      <c r="F173" s="221" t="s">
        <v>8545</v>
      </c>
      <c r="G173" s="37"/>
      <c r="H173" s="37"/>
      <c r="I173" s="116"/>
      <c r="J173" s="37"/>
      <c r="K173" s="37"/>
      <c r="L173" s="40"/>
      <c r="M173" s="222"/>
      <c r="N173" s="223"/>
      <c r="O173" s="65"/>
      <c r="P173" s="65"/>
      <c r="Q173" s="65"/>
      <c r="R173" s="65"/>
      <c r="S173" s="65"/>
      <c r="T173" s="66"/>
      <c r="U173" s="35"/>
      <c r="V173" s="35"/>
      <c r="W173" s="35"/>
      <c r="X173" s="35"/>
      <c r="Y173" s="35"/>
      <c r="Z173" s="35"/>
      <c r="AA173" s="35"/>
      <c r="AB173" s="35"/>
      <c r="AC173" s="35"/>
      <c r="AD173" s="35"/>
      <c r="AE173" s="35"/>
      <c r="AT173" s="18" t="s">
        <v>1104</v>
      </c>
      <c r="AU173" s="18" t="s">
        <v>82</v>
      </c>
    </row>
    <row r="174" spans="1:65" s="2" customFormat="1" ht="16.5" customHeight="1">
      <c r="A174" s="35"/>
      <c r="B174" s="36"/>
      <c r="C174" s="193" t="s">
        <v>72</v>
      </c>
      <c r="D174" s="193" t="s">
        <v>208</v>
      </c>
      <c r="E174" s="194" t="s">
        <v>8546</v>
      </c>
      <c r="F174" s="195" t="s">
        <v>8547</v>
      </c>
      <c r="G174" s="196" t="s">
        <v>862</v>
      </c>
      <c r="H174" s="197">
        <v>7</v>
      </c>
      <c r="I174" s="198"/>
      <c r="J174" s="199">
        <f>ROUND(I174*H174,2)</f>
        <v>0</v>
      </c>
      <c r="K174" s="195" t="s">
        <v>19</v>
      </c>
      <c r="L174" s="40"/>
      <c r="M174" s="200" t="s">
        <v>19</v>
      </c>
      <c r="N174" s="201" t="s">
        <v>43</v>
      </c>
      <c r="O174" s="65"/>
      <c r="P174" s="202">
        <f>O174*H174</f>
        <v>0</v>
      </c>
      <c r="Q174" s="202">
        <v>0</v>
      </c>
      <c r="R174" s="202">
        <f>Q174*H174</f>
        <v>0</v>
      </c>
      <c r="S174" s="202">
        <v>0</v>
      </c>
      <c r="T174" s="203">
        <f>S174*H174</f>
        <v>0</v>
      </c>
      <c r="U174" s="35"/>
      <c r="V174" s="35"/>
      <c r="W174" s="35"/>
      <c r="X174" s="35"/>
      <c r="Y174" s="35"/>
      <c r="Z174" s="35"/>
      <c r="AA174" s="35"/>
      <c r="AB174" s="35"/>
      <c r="AC174" s="35"/>
      <c r="AD174" s="35"/>
      <c r="AE174" s="35"/>
      <c r="AR174" s="204" t="s">
        <v>212</v>
      </c>
      <c r="AT174" s="204" t="s">
        <v>208</v>
      </c>
      <c r="AU174" s="204" t="s">
        <v>82</v>
      </c>
      <c r="AY174" s="18" t="s">
        <v>206</v>
      </c>
      <c r="BE174" s="205">
        <f>IF(N174="základní",J174,0)</f>
        <v>0</v>
      </c>
      <c r="BF174" s="205">
        <f>IF(N174="snížená",J174,0)</f>
        <v>0</v>
      </c>
      <c r="BG174" s="205">
        <f>IF(N174="zákl. přenesená",J174,0)</f>
        <v>0</v>
      </c>
      <c r="BH174" s="205">
        <f>IF(N174="sníž. přenesená",J174,0)</f>
        <v>0</v>
      </c>
      <c r="BI174" s="205">
        <f>IF(N174="nulová",J174,0)</f>
        <v>0</v>
      </c>
      <c r="BJ174" s="18" t="s">
        <v>80</v>
      </c>
      <c r="BK174" s="205">
        <f>ROUND(I174*H174,2)</f>
        <v>0</v>
      </c>
      <c r="BL174" s="18" t="s">
        <v>212</v>
      </c>
      <c r="BM174" s="204" t="s">
        <v>884</v>
      </c>
    </row>
    <row r="175" spans="1:65" s="2" customFormat="1" ht="19.5">
      <c r="A175" s="35"/>
      <c r="B175" s="36"/>
      <c r="C175" s="37"/>
      <c r="D175" s="208" t="s">
        <v>1104</v>
      </c>
      <c r="E175" s="37"/>
      <c r="F175" s="221" t="s">
        <v>8548</v>
      </c>
      <c r="G175" s="37"/>
      <c r="H175" s="37"/>
      <c r="I175" s="116"/>
      <c r="J175" s="37"/>
      <c r="K175" s="37"/>
      <c r="L175" s="40"/>
      <c r="M175" s="222"/>
      <c r="N175" s="223"/>
      <c r="O175" s="65"/>
      <c r="P175" s="65"/>
      <c r="Q175" s="65"/>
      <c r="R175" s="65"/>
      <c r="S175" s="65"/>
      <c r="T175" s="66"/>
      <c r="U175" s="35"/>
      <c r="V175" s="35"/>
      <c r="W175" s="35"/>
      <c r="X175" s="35"/>
      <c r="Y175" s="35"/>
      <c r="Z175" s="35"/>
      <c r="AA175" s="35"/>
      <c r="AB175" s="35"/>
      <c r="AC175" s="35"/>
      <c r="AD175" s="35"/>
      <c r="AE175" s="35"/>
      <c r="AT175" s="18" t="s">
        <v>1104</v>
      </c>
      <c r="AU175" s="18" t="s">
        <v>82</v>
      </c>
    </row>
    <row r="176" spans="1:65" s="2" customFormat="1" ht="16.5" customHeight="1">
      <c r="A176" s="35"/>
      <c r="B176" s="36"/>
      <c r="C176" s="193" t="s">
        <v>72</v>
      </c>
      <c r="D176" s="193" t="s">
        <v>208</v>
      </c>
      <c r="E176" s="194" t="s">
        <v>8549</v>
      </c>
      <c r="F176" s="195" t="s">
        <v>8550</v>
      </c>
      <c r="G176" s="196" t="s">
        <v>862</v>
      </c>
      <c r="H176" s="197">
        <v>7</v>
      </c>
      <c r="I176" s="198"/>
      <c r="J176" s="199">
        <f>ROUND(I176*H176,2)</f>
        <v>0</v>
      </c>
      <c r="K176" s="195" t="s">
        <v>19</v>
      </c>
      <c r="L176" s="40"/>
      <c r="M176" s="200" t="s">
        <v>19</v>
      </c>
      <c r="N176" s="201" t="s">
        <v>43</v>
      </c>
      <c r="O176" s="65"/>
      <c r="P176" s="202">
        <f>O176*H176</f>
        <v>0</v>
      </c>
      <c r="Q176" s="202">
        <v>0</v>
      </c>
      <c r="R176" s="202">
        <f>Q176*H176</f>
        <v>0</v>
      </c>
      <c r="S176" s="202">
        <v>0</v>
      </c>
      <c r="T176" s="203">
        <f>S176*H176</f>
        <v>0</v>
      </c>
      <c r="U176" s="35"/>
      <c r="V176" s="35"/>
      <c r="W176" s="35"/>
      <c r="X176" s="35"/>
      <c r="Y176" s="35"/>
      <c r="Z176" s="35"/>
      <c r="AA176" s="35"/>
      <c r="AB176" s="35"/>
      <c r="AC176" s="35"/>
      <c r="AD176" s="35"/>
      <c r="AE176" s="35"/>
      <c r="AR176" s="204" t="s">
        <v>212</v>
      </c>
      <c r="AT176" s="204" t="s">
        <v>208</v>
      </c>
      <c r="AU176" s="204" t="s">
        <v>82</v>
      </c>
      <c r="AY176" s="18" t="s">
        <v>206</v>
      </c>
      <c r="BE176" s="205">
        <f>IF(N176="základní",J176,0)</f>
        <v>0</v>
      </c>
      <c r="BF176" s="205">
        <f>IF(N176="snížená",J176,0)</f>
        <v>0</v>
      </c>
      <c r="BG176" s="205">
        <f>IF(N176="zákl. přenesená",J176,0)</f>
        <v>0</v>
      </c>
      <c r="BH176" s="205">
        <f>IF(N176="sníž. přenesená",J176,0)</f>
        <v>0</v>
      </c>
      <c r="BI176" s="205">
        <f>IF(N176="nulová",J176,0)</f>
        <v>0</v>
      </c>
      <c r="BJ176" s="18" t="s">
        <v>80</v>
      </c>
      <c r="BK176" s="205">
        <f>ROUND(I176*H176,2)</f>
        <v>0</v>
      </c>
      <c r="BL176" s="18" t="s">
        <v>212</v>
      </c>
      <c r="BM176" s="204" t="s">
        <v>891</v>
      </c>
    </row>
    <row r="177" spans="1:65" s="2" customFormat="1" ht="19.5">
      <c r="A177" s="35"/>
      <c r="B177" s="36"/>
      <c r="C177" s="37"/>
      <c r="D177" s="208" t="s">
        <v>1104</v>
      </c>
      <c r="E177" s="37"/>
      <c r="F177" s="221" t="s">
        <v>8548</v>
      </c>
      <c r="G177" s="37"/>
      <c r="H177" s="37"/>
      <c r="I177" s="116"/>
      <c r="J177" s="37"/>
      <c r="K177" s="37"/>
      <c r="L177" s="40"/>
      <c r="M177" s="222"/>
      <c r="N177" s="223"/>
      <c r="O177" s="65"/>
      <c r="P177" s="65"/>
      <c r="Q177" s="65"/>
      <c r="R177" s="65"/>
      <c r="S177" s="65"/>
      <c r="T177" s="66"/>
      <c r="U177" s="35"/>
      <c r="V177" s="35"/>
      <c r="W177" s="35"/>
      <c r="X177" s="35"/>
      <c r="Y177" s="35"/>
      <c r="Z177" s="35"/>
      <c r="AA177" s="35"/>
      <c r="AB177" s="35"/>
      <c r="AC177" s="35"/>
      <c r="AD177" s="35"/>
      <c r="AE177" s="35"/>
      <c r="AT177" s="18" t="s">
        <v>1104</v>
      </c>
      <c r="AU177" s="18" t="s">
        <v>82</v>
      </c>
    </row>
    <row r="178" spans="1:65" s="2" customFormat="1" ht="16.5" customHeight="1">
      <c r="A178" s="35"/>
      <c r="B178" s="36"/>
      <c r="C178" s="193" t="s">
        <v>72</v>
      </c>
      <c r="D178" s="193" t="s">
        <v>208</v>
      </c>
      <c r="E178" s="194" t="s">
        <v>8551</v>
      </c>
      <c r="F178" s="195" t="s">
        <v>8552</v>
      </c>
      <c r="G178" s="196" t="s">
        <v>862</v>
      </c>
      <c r="H178" s="197">
        <v>20</v>
      </c>
      <c r="I178" s="198"/>
      <c r="J178" s="199">
        <f>ROUND(I178*H178,2)</f>
        <v>0</v>
      </c>
      <c r="K178" s="195" t="s">
        <v>19</v>
      </c>
      <c r="L178" s="40"/>
      <c r="M178" s="200" t="s">
        <v>19</v>
      </c>
      <c r="N178" s="201" t="s">
        <v>43</v>
      </c>
      <c r="O178" s="65"/>
      <c r="P178" s="202">
        <f>O178*H178</f>
        <v>0</v>
      </c>
      <c r="Q178" s="202">
        <v>0</v>
      </c>
      <c r="R178" s="202">
        <f>Q178*H178</f>
        <v>0</v>
      </c>
      <c r="S178" s="202">
        <v>0</v>
      </c>
      <c r="T178" s="203">
        <f>S178*H178</f>
        <v>0</v>
      </c>
      <c r="U178" s="35"/>
      <c r="V178" s="35"/>
      <c r="W178" s="35"/>
      <c r="X178" s="35"/>
      <c r="Y178" s="35"/>
      <c r="Z178" s="35"/>
      <c r="AA178" s="35"/>
      <c r="AB178" s="35"/>
      <c r="AC178" s="35"/>
      <c r="AD178" s="35"/>
      <c r="AE178" s="35"/>
      <c r="AR178" s="204" t="s">
        <v>212</v>
      </c>
      <c r="AT178" s="204" t="s">
        <v>208</v>
      </c>
      <c r="AU178" s="204" t="s">
        <v>82</v>
      </c>
      <c r="AY178" s="18" t="s">
        <v>206</v>
      </c>
      <c r="BE178" s="205">
        <f>IF(N178="základní",J178,0)</f>
        <v>0</v>
      </c>
      <c r="BF178" s="205">
        <f>IF(N178="snížená",J178,0)</f>
        <v>0</v>
      </c>
      <c r="BG178" s="205">
        <f>IF(N178="zákl. přenesená",J178,0)</f>
        <v>0</v>
      </c>
      <c r="BH178" s="205">
        <f>IF(N178="sníž. přenesená",J178,0)</f>
        <v>0</v>
      </c>
      <c r="BI178" s="205">
        <f>IF(N178="nulová",J178,0)</f>
        <v>0</v>
      </c>
      <c r="BJ178" s="18" t="s">
        <v>80</v>
      </c>
      <c r="BK178" s="205">
        <f>ROUND(I178*H178,2)</f>
        <v>0</v>
      </c>
      <c r="BL178" s="18" t="s">
        <v>212</v>
      </c>
      <c r="BM178" s="204" t="s">
        <v>899</v>
      </c>
    </row>
    <row r="179" spans="1:65" s="2" customFormat="1" ht="19.5">
      <c r="A179" s="35"/>
      <c r="B179" s="36"/>
      <c r="C179" s="37"/>
      <c r="D179" s="208" t="s">
        <v>1104</v>
      </c>
      <c r="E179" s="37"/>
      <c r="F179" s="221" t="s">
        <v>8548</v>
      </c>
      <c r="G179" s="37"/>
      <c r="H179" s="37"/>
      <c r="I179" s="116"/>
      <c r="J179" s="37"/>
      <c r="K179" s="37"/>
      <c r="L179" s="40"/>
      <c r="M179" s="222"/>
      <c r="N179" s="223"/>
      <c r="O179" s="65"/>
      <c r="P179" s="65"/>
      <c r="Q179" s="65"/>
      <c r="R179" s="65"/>
      <c r="S179" s="65"/>
      <c r="T179" s="66"/>
      <c r="U179" s="35"/>
      <c r="V179" s="35"/>
      <c r="W179" s="35"/>
      <c r="X179" s="35"/>
      <c r="Y179" s="35"/>
      <c r="Z179" s="35"/>
      <c r="AA179" s="35"/>
      <c r="AB179" s="35"/>
      <c r="AC179" s="35"/>
      <c r="AD179" s="35"/>
      <c r="AE179" s="35"/>
      <c r="AT179" s="18" t="s">
        <v>1104</v>
      </c>
      <c r="AU179" s="18" t="s">
        <v>82</v>
      </c>
    </row>
    <row r="180" spans="1:65" s="12" customFormat="1" ht="22.9" customHeight="1">
      <c r="B180" s="177"/>
      <c r="C180" s="178"/>
      <c r="D180" s="179" t="s">
        <v>71</v>
      </c>
      <c r="E180" s="191" t="s">
        <v>1493</v>
      </c>
      <c r="F180" s="191" t="s">
        <v>8553</v>
      </c>
      <c r="G180" s="178"/>
      <c r="H180" s="178"/>
      <c r="I180" s="181"/>
      <c r="J180" s="192">
        <f>BK180</f>
        <v>0</v>
      </c>
      <c r="K180" s="178"/>
      <c r="L180" s="183"/>
      <c r="M180" s="184"/>
      <c r="N180" s="185"/>
      <c r="O180" s="185"/>
      <c r="P180" s="186">
        <f>SUM(P181:P228)</f>
        <v>0</v>
      </c>
      <c r="Q180" s="185"/>
      <c r="R180" s="186">
        <f>SUM(R181:R228)</f>
        <v>0</v>
      </c>
      <c r="S180" s="185"/>
      <c r="T180" s="187">
        <f>SUM(T181:T228)</f>
        <v>0</v>
      </c>
      <c r="AR180" s="188" t="s">
        <v>80</v>
      </c>
      <c r="AT180" s="189" t="s">
        <v>71</v>
      </c>
      <c r="AU180" s="189" t="s">
        <v>80</v>
      </c>
      <c r="AY180" s="188" t="s">
        <v>206</v>
      </c>
      <c r="BK180" s="190">
        <f>SUM(BK181:BK228)</f>
        <v>0</v>
      </c>
    </row>
    <row r="181" spans="1:65" s="2" customFormat="1" ht="16.5" customHeight="1">
      <c r="A181" s="35"/>
      <c r="B181" s="36"/>
      <c r="C181" s="193" t="s">
        <v>72</v>
      </c>
      <c r="D181" s="193" t="s">
        <v>208</v>
      </c>
      <c r="E181" s="194" t="s">
        <v>8554</v>
      </c>
      <c r="F181" s="195" t="s">
        <v>8555</v>
      </c>
      <c r="G181" s="196" t="s">
        <v>862</v>
      </c>
      <c r="H181" s="197">
        <v>40</v>
      </c>
      <c r="I181" s="198"/>
      <c r="J181" s="199">
        <f>ROUND(I181*H181,2)</f>
        <v>0</v>
      </c>
      <c r="K181" s="195" t="s">
        <v>19</v>
      </c>
      <c r="L181" s="40"/>
      <c r="M181" s="200" t="s">
        <v>19</v>
      </c>
      <c r="N181" s="201" t="s">
        <v>43</v>
      </c>
      <c r="O181" s="65"/>
      <c r="P181" s="202">
        <f>O181*H181</f>
        <v>0</v>
      </c>
      <c r="Q181" s="202">
        <v>0</v>
      </c>
      <c r="R181" s="202">
        <f>Q181*H181</f>
        <v>0</v>
      </c>
      <c r="S181" s="202">
        <v>0</v>
      </c>
      <c r="T181" s="203">
        <f>S181*H181</f>
        <v>0</v>
      </c>
      <c r="U181" s="35"/>
      <c r="V181" s="35"/>
      <c r="W181" s="35"/>
      <c r="X181" s="35"/>
      <c r="Y181" s="35"/>
      <c r="Z181" s="35"/>
      <c r="AA181" s="35"/>
      <c r="AB181" s="35"/>
      <c r="AC181" s="35"/>
      <c r="AD181" s="35"/>
      <c r="AE181" s="35"/>
      <c r="AR181" s="204" t="s">
        <v>212</v>
      </c>
      <c r="AT181" s="204" t="s">
        <v>208</v>
      </c>
      <c r="AU181" s="204" t="s">
        <v>82</v>
      </c>
      <c r="AY181" s="18" t="s">
        <v>206</v>
      </c>
      <c r="BE181" s="205">
        <f>IF(N181="základní",J181,0)</f>
        <v>0</v>
      </c>
      <c r="BF181" s="205">
        <f>IF(N181="snížená",J181,0)</f>
        <v>0</v>
      </c>
      <c r="BG181" s="205">
        <f>IF(N181="zákl. přenesená",J181,0)</f>
        <v>0</v>
      </c>
      <c r="BH181" s="205">
        <f>IF(N181="sníž. přenesená",J181,0)</f>
        <v>0</v>
      </c>
      <c r="BI181" s="205">
        <f>IF(N181="nulová",J181,0)</f>
        <v>0</v>
      </c>
      <c r="BJ181" s="18" t="s">
        <v>80</v>
      </c>
      <c r="BK181" s="205">
        <f>ROUND(I181*H181,2)</f>
        <v>0</v>
      </c>
      <c r="BL181" s="18" t="s">
        <v>212</v>
      </c>
      <c r="BM181" s="204" t="s">
        <v>1243</v>
      </c>
    </row>
    <row r="182" spans="1:65" s="2" customFormat="1" ht="19.5">
      <c r="A182" s="35"/>
      <c r="B182" s="36"/>
      <c r="C182" s="37"/>
      <c r="D182" s="208" t="s">
        <v>1104</v>
      </c>
      <c r="E182" s="37"/>
      <c r="F182" s="221" t="s">
        <v>8556</v>
      </c>
      <c r="G182" s="37"/>
      <c r="H182" s="37"/>
      <c r="I182" s="116"/>
      <c r="J182" s="37"/>
      <c r="K182" s="37"/>
      <c r="L182" s="40"/>
      <c r="M182" s="222"/>
      <c r="N182" s="223"/>
      <c r="O182" s="65"/>
      <c r="P182" s="65"/>
      <c r="Q182" s="65"/>
      <c r="R182" s="65"/>
      <c r="S182" s="65"/>
      <c r="T182" s="66"/>
      <c r="U182" s="35"/>
      <c r="V182" s="35"/>
      <c r="W182" s="35"/>
      <c r="X182" s="35"/>
      <c r="Y182" s="35"/>
      <c r="Z182" s="35"/>
      <c r="AA182" s="35"/>
      <c r="AB182" s="35"/>
      <c r="AC182" s="35"/>
      <c r="AD182" s="35"/>
      <c r="AE182" s="35"/>
      <c r="AT182" s="18" t="s">
        <v>1104</v>
      </c>
      <c r="AU182" s="18" t="s">
        <v>82</v>
      </c>
    </row>
    <row r="183" spans="1:65" s="2" customFormat="1" ht="16.5" customHeight="1">
      <c r="A183" s="35"/>
      <c r="B183" s="36"/>
      <c r="C183" s="193" t="s">
        <v>72</v>
      </c>
      <c r="D183" s="193" t="s">
        <v>208</v>
      </c>
      <c r="E183" s="194" t="s">
        <v>8557</v>
      </c>
      <c r="F183" s="195" t="s">
        <v>8558</v>
      </c>
      <c r="G183" s="196" t="s">
        <v>862</v>
      </c>
      <c r="H183" s="197">
        <v>61</v>
      </c>
      <c r="I183" s="198"/>
      <c r="J183" s="199">
        <f>ROUND(I183*H183,2)</f>
        <v>0</v>
      </c>
      <c r="K183" s="195" t="s">
        <v>19</v>
      </c>
      <c r="L183" s="40"/>
      <c r="M183" s="200" t="s">
        <v>19</v>
      </c>
      <c r="N183" s="201" t="s">
        <v>43</v>
      </c>
      <c r="O183" s="65"/>
      <c r="P183" s="202">
        <f>O183*H183</f>
        <v>0</v>
      </c>
      <c r="Q183" s="202">
        <v>0</v>
      </c>
      <c r="R183" s="202">
        <f>Q183*H183</f>
        <v>0</v>
      </c>
      <c r="S183" s="202">
        <v>0</v>
      </c>
      <c r="T183" s="203">
        <f>S183*H183</f>
        <v>0</v>
      </c>
      <c r="U183" s="35"/>
      <c r="V183" s="35"/>
      <c r="W183" s="35"/>
      <c r="X183" s="35"/>
      <c r="Y183" s="35"/>
      <c r="Z183" s="35"/>
      <c r="AA183" s="35"/>
      <c r="AB183" s="35"/>
      <c r="AC183" s="35"/>
      <c r="AD183" s="35"/>
      <c r="AE183" s="35"/>
      <c r="AR183" s="204" t="s">
        <v>212</v>
      </c>
      <c r="AT183" s="204" t="s">
        <v>208</v>
      </c>
      <c r="AU183" s="204" t="s">
        <v>82</v>
      </c>
      <c r="AY183" s="18" t="s">
        <v>206</v>
      </c>
      <c r="BE183" s="205">
        <f>IF(N183="základní",J183,0)</f>
        <v>0</v>
      </c>
      <c r="BF183" s="205">
        <f>IF(N183="snížená",J183,0)</f>
        <v>0</v>
      </c>
      <c r="BG183" s="205">
        <f>IF(N183="zákl. přenesená",J183,0)</f>
        <v>0</v>
      </c>
      <c r="BH183" s="205">
        <f>IF(N183="sníž. přenesená",J183,0)</f>
        <v>0</v>
      </c>
      <c r="BI183" s="205">
        <f>IF(N183="nulová",J183,0)</f>
        <v>0</v>
      </c>
      <c r="BJ183" s="18" t="s">
        <v>80</v>
      </c>
      <c r="BK183" s="205">
        <f>ROUND(I183*H183,2)</f>
        <v>0</v>
      </c>
      <c r="BL183" s="18" t="s">
        <v>212</v>
      </c>
      <c r="BM183" s="204" t="s">
        <v>304</v>
      </c>
    </row>
    <row r="184" spans="1:65" s="2" customFormat="1" ht="19.5">
      <c r="A184" s="35"/>
      <c r="B184" s="36"/>
      <c r="C184" s="37"/>
      <c r="D184" s="208" t="s">
        <v>1104</v>
      </c>
      <c r="E184" s="37"/>
      <c r="F184" s="221" t="s">
        <v>8556</v>
      </c>
      <c r="G184" s="37"/>
      <c r="H184" s="37"/>
      <c r="I184" s="116"/>
      <c r="J184" s="37"/>
      <c r="K184" s="37"/>
      <c r="L184" s="40"/>
      <c r="M184" s="222"/>
      <c r="N184" s="223"/>
      <c r="O184" s="65"/>
      <c r="P184" s="65"/>
      <c r="Q184" s="65"/>
      <c r="R184" s="65"/>
      <c r="S184" s="65"/>
      <c r="T184" s="66"/>
      <c r="U184" s="35"/>
      <c r="V184" s="35"/>
      <c r="W184" s="35"/>
      <c r="X184" s="35"/>
      <c r="Y184" s="35"/>
      <c r="Z184" s="35"/>
      <c r="AA184" s="35"/>
      <c r="AB184" s="35"/>
      <c r="AC184" s="35"/>
      <c r="AD184" s="35"/>
      <c r="AE184" s="35"/>
      <c r="AT184" s="18" t="s">
        <v>1104</v>
      </c>
      <c r="AU184" s="18" t="s">
        <v>82</v>
      </c>
    </row>
    <row r="185" spans="1:65" s="2" customFormat="1" ht="16.5" customHeight="1">
      <c r="A185" s="35"/>
      <c r="B185" s="36"/>
      <c r="C185" s="193" t="s">
        <v>72</v>
      </c>
      <c r="D185" s="193" t="s">
        <v>208</v>
      </c>
      <c r="E185" s="194" t="s">
        <v>8559</v>
      </c>
      <c r="F185" s="195" t="s">
        <v>8560</v>
      </c>
      <c r="G185" s="196" t="s">
        <v>862</v>
      </c>
      <c r="H185" s="197">
        <v>41</v>
      </c>
      <c r="I185" s="198"/>
      <c r="J185" s="199">
        <f>ROUND(I185*H185,2)</f>
        <v>0</v>
      </c>
      <c r="K185" s="195" t="s">
        <v>19</v>
      </c>
      <c r="L185" s="40"/>
      <c r="M185" s="200" t="s">
        <v>19</v>
      </c>
      <c r="N185" s="201" t="s">
        <v>43</v>
      </c>
      <c r="O185" s="65"/>
      <c r="P185" s="202">
        <f>O185*H185</f>
        <v>0</v>
      </c>
      <c r="Q185" s="202">
        <v>0</v>
      </c>
      <c r="R185" s="202">
        <f>Q185*H185</f>
        <v>0</v>
      </c>
      <c r="S185" s="202">
        <v>0</v>
      </c>
      <c r="T185" s="203">
        <f>S185*H185</f>
        <v>0</v>
      </c>
      <c r="U185" s="35"/>
      <c r="V185" s="35"/>
      <c r="W185" s="35"/>
      <c r="X185" s="35"/>
      <c r="Y185" s="35"/>
      <c r="Z185" s="35"/>
      <c r="AA185" s="35"/>
      <c r="AB185" s="35"/>
      <c r="AC185" s="35"/>
      <c r="AD185" s="35"/>
      <c r="AE185" s="35"/>
      <c r="AR185" s="204" t="s">
        <v>212</v>
      </c>
      <c r="AT185" s="204" t="s">
        <v>208</v>
      </c>
      <c r="AU185" s="204" t="s">
        <v>82</v>
      </c>
      <c r="AY185" s="18" t="s">
        <v>206</v>
      </c>
      <c r="BE185" s="205">
        <f>IF(N185="základní",J185,0)</f>
        <v>0</v>
      </c>
      <c r="BF185" s="205">
        <f>IF(N185="snížená",J185,0)</f>
        <v>0</v>
      </c>
      <c r="BG185" s="205">
        <f>IF(N185="zákl. přenesená",J185,0)</f>
        <v>0</v>
      </c>
      <c r="BH185" s="205">
        <f>IF(N185="sníž. přenesená",J185,0)</f>
        <v>0</v>
      </c>
      <c r="BI185" s="205">
        <f>IF(N185="nulová",J185,0)</f>
        <v>0</v>
      </c>
      <c r="BJ185" s="18" t="s">
        <v>80</v>
      </c>
      <c r="BK185" s="205">
        <f>ROUND(I185*H185,2)</f>
        <v>0</v>
      </c>
      <c r="BL185" s="18" t="s">
        <v>212</v>
      </c>
      <c r="BM185" s="204" t="s">
        <v>1254</v>
      </c>
    </row>
    <row r="186" spans="1:65" s="2" customFormat="1" ht="19.5">
      <c r="A186" s="35"/>
      <c r="B186" s="36"/>
      <c r="C186" s="37"/>
      <c r="D186" s="208" t="s">
        <v>1104</v>
      </c>
      <c r="E186" s="37"/>
      <c r="F186" s="221" t="s">
        <v>8556</v>
      </c>
      <c r="G186" s="37"/>
      <c r="H186" s="37"/>
      <c r="I186" s="116"/>
      <c r="J186" s="37"/>
      <c r="K186" s="37"/>
      <c r="L186" s="40"/>
      <c r="M186" s="222"/>
      <c r="N186" s="223"/>
      <c r="O186" s="65"/>
      <c r="P186" s="65"/>
      <c r="Q186" s="65"/>
      <c r="R186" s="65"/>
      <c r="S186" s="65"/>
      <c r="T186" s="66"/>
      <c r="U186" s="35"/>
      <c r="V186" s="35"/>
      <c r="W186" s="35"/>
      <c r="X186" s="35"/>
      <c r="Y186" s="35"/>
      <c r="Z186" s="35"/>
      <c r="AA186" s="35"/>
      <c r="AB186" s="35"/>
      <c r="AC186" s="35"/>
      <c r="AD186" s="35"/>
      <c r="AE186" s="35"/>
      <c r="AT186" s="18" t="s">
        <v>1104</v>
      </c>
      <c r="AU186" s="18" t="s">
        <v>82</v>
      </c>
    </row>
    <row r="187" spans="1:65" s="2" customFormat="1" ht="16.5" customHeight="1">
      <c r="A187" s="35"/>
      <c r="B187" s="36"/>
      <c r="C187" s="193" t="s">
        <v>72</v>
      </c>
      <c r="D187" s="193" t="s">
        <v>208</v>
      </c>
      <c r="E187" s="194" t="s">
        <v>8561</v>
      </c>
      <c r="F187" s="195" t="s">
        <v>8562</v>
      </c>
      <c r="G187" s="196" t="s">
        <v>862</v>
      </c>
      <c r="H187" s="197">
        <v>41</v>
      </c>
      <c r="I187" s="198"/>
      <c r="J187" s="199">
        <f>ROUND(I187*H187,2)</f>
        <v>0</v>
      </c>
      <c r="K187" s="195" t="s">
        <v>19</v>
      </c>
      <c r="L187" s="40"/>
      <c r="M187" s="200" t="s">
        <v>19</v>
      </c>
      <c r="N187" s="201" t="s">
        <v>43</v>
      </c>
      <c r="O187" s="65"/>
      <c r="P187" s="202">
        <f>O187*H187</f>
        <v>0</v>
      </c>
      <c r="Q187" s="202">
        <v>0</v>
      </c>
      <c r="R187" s="202">
        <f>Q187*H187</f>
        <v>0</v>
      </c>
      <c r="S187" s="202">
        <v>0</v>
      </c>
      <c r="T187" s="203">
        <f>S187*H187</f>
        <v>0</v>
      </c>
      <c r="U187" s="35"/>
      <c r="V187" s="35"/>
      <c r="W187" s="35"/>
      <c r="X187" s="35"/>
      <c r="Y187" s="35"/>
      <c r="Z187" s="35"/>
      <c r="AA187" s="35"/>
      <c r="AB187" s="35"/>
      <c r="AC187" s="35"/>
      <c r="AD187" s="35"/>
      <c r="AE187" s="35"/>
      <c r="AR187" s="204" t="s">
        <v>212</v>
      </c>
      <c r="AT187" s="204" t="s">
        <v>208</v>
      </c>
      <c r="AU187" s="204" t="s">
        <v>82</v>
      </c>
      <c r="AY187" s="18" t="s">
        <v>206</v>
      </c>
      <c r="BE187" s="205">
        <f>IF(N187="základní",J187,0)</f>
        <v>0</v>
      </c>
      <c r="BF187" s="205">
        <f>IF(N187="snížená",J187,0)</f>
        <v>0</v>
      </c>
      <c r="BG187" s="205">
        <f>IF(N187="zákl. přenesená",J187,0)</f>
        <v>0</v>
      </c>
      <c r="BH187" s="205">
        <f>IF(N187="sníž. přenesená",J187,0)</f>
        <v>0</v>
      </c>
      <c r="BI187" s="205">
        <f>IF(N187="nulová",J187,0)</f>
        <v>0</v>
      </c>
      <c r="BJ187" s="18" t="s">
        <v>80</v>
      </c>
      <c r="BK187" s="205">
        <f>ROUND(I187*H187,2)</f>
        <v>0</v>
      </c>
      <c r="BL187" s="18" t="s">
        <v>212</v>
      </c>
      <c r="BM187" s="204" t="s">
        <v>1260</v>
      </c>
    </row>
    <row r="188" spans="1:65" s="2" customFormat="1" ht="19.5">
      <c r="A188" s="35"/>
      <c r="B188" s="36"/>
      <c r="C188" s="37"/>
      <c r="D188" s="208" t="s">
        <v>1104</v>
      </c>
      <c r="E188" s="37"/>
      <c r="F188" s="221" t="s">
        <v>8563</v>
      </c>
      <c r="G188" s="37"/>
      <c r="H188" s="37"/>
      <c r="I188" s="116"/>
      <c r="J188" s="37"/>
      <c r="K188" s="37"/>
      <c r="L188" s="40"/>
      <c r="M188" s="222"/>
      <c r="N188" s="223"/>
      <c r="O188" s="65"/>
      <c r="P188" s="65"/>
      <c r="Q188" s="65"/>
      <c r="R188" s="65"/>
      <c r="S188" s="65"/>
      <c r="T188" s="66"/>
      <c r="U188" s="35"/>
      <c r="V188" s="35"/>
      <c r="W188" s="35"/>
      <c r="X188" s="35"/>
      <c r="Y188" s="35"/>
      <c r="Z188" s="35"/>
      <c r="AA188" s="35"/>
      <c r="AB188" s="35"/>
      <c r="AC188" s="35"/>
      <c r="AD188" s="35"/>
      <c r="AE188" s="35"/>
      <c r="AT188" s="18" t="s">
        <v>1104</v>
      </c>
      <c r="AU188" s="18" t="s">
        <v>82</v>
      </c>
    </row>
    <row r="189" spans="1:65" s="2" customFormat="1" ht="16.5" customHeight="1">
      <c r="A189" s="35"/>
      <c r="B189" s="36"/>
      <c r="C189" s="193" t="s">
        <v>72</v>
      </c>
      <c r="D189" s="193" t="s">
        <v>208</v>
      </c>
      <c r="E189" s="194" t="s">
        <v>8564</v>
      </c>
      <c r="F189" s="195" t="s">
        <v>8565</v>
      </c>
      <c r="G189" s="196" t="s">
        <v>862</v>
      </c>
      <c r="H189" s="197">
        <v>41</v>
      </c>
      <c r="I189" s="198"/>
      <c r="J189" s="199">
        <f>ROUND(I189*H189,2)</f>
        <v>0</v>
      </c>
      <c r="K189" s="195" t="s">
        <v>19</v>
      </c>
      <c r="L189" s="40"/>
      <c r="M189" s="200" t="s">
        <v>19</v>
      </c>
      <c r="N189" s="201" t="s">
        <v>43</v>
      </c>
      <c r="O189" s="65"/>
      <c r="P189" s="202">
        <f>O189*H189</f>
        <v>0</v>
      </c>
      <c r="Q189" s="202">
        <v>0</v>
      </c>
      <c r="R189" s="202">
        <f>Q189*H189</f>
        <v>0</v>
      </c>
      <c r="S189" s="202">
        <v>0</v>
      </c>
      <c r="T189" s="203">
        <f>S189*H189</f>
        <v>0</v>
      </c>
      <c r="U189" s="35"/>
      <c r="V189" s="35"/>
      <c r="W189" s="35"/>
      <c r="X189" s="35"/>
      <c r="Y189" s="35"/>
      <c r="Z189" s="35"/>
      <c r="AA189" s="35"/>
      <c r="AB189" s="35"/>
      <c r="AC189" s="35"/>
      <c r="AD189" s="35"/>
      <c r="AE189" s="35"/>
      <c r="AR189" s="204" t="s">
        <v>212</v>
      </c>
      <c r="AT189" s="204" t="s">
        <v>208</v>
      </c>
      <c r="AU189" s="204" t="s">
        <v>82</v>
      </c>
      <c r="AY189" s="18" t="s">
        <v>206</v>
      </c>
      <c r="BE189" s="205">
        <f>IF(N189="základní",J189,0)</f>
        <v>0</v>
      </c>
      <c r="BF189" s="205">
        <f>IF(N189="snížená",J189,0)</f>
        <v>0</v>
      </c>
      <c r="BG189" s="205">
        <f>IF(N189="zákl. přenesená",J189,0)</f>
        <v>0</v>
      </c>
      <c r="BH189" s="205">
        <f>IF(N189="sníž. přenesená",J189,0)</f>
        <v>0</v>
      </c>
      <c r="BI189" s="205">
        <f>IF(N189="nulová",J189,0)</f>
        <v>0</v>
      </c>
      <c r="BJ189" s="18" t="s">
        <v>80</v>
      </c>
      <c r="BK189" s="205">
        <f>ROUND(I189*H189,2)</f>
        <v>0</v>
      </c>
      <c r="BL189" s="18" t="s">
        <v>212</v>
      </c>
      <c r="BM189" s="204" t="s">
        <v>1266</v>
      </c>
    </row>
    <row r="190" spans="1:65" s="2" customFormat="1" ht="19.5">
      <c r="A190" s="35"/>
      <c r="B190" s="36"/>
      <c r="C190" s="37"/>
      <c r="D190" s="208" t="s">
        <v>1104</v>
      </c>
      <c r="E190" s="37"/>
      <c r="F190" s="221" t="s">
        <v>8566</v>
      </c>
      <c r="G190" s="37"/>
      <c r="H190" s="37"/>
      <c r="I190" s="116"/>
      <c r="J190" s="37"/>
      <c r="K190" s="37"/>
      <c r="L190" s="40"/>
      <c r="M190" s="222"/>
      <c r="N190" s="223"/>
      <c r="O190" s="65"/>
      <c r="P190" s="65"/>
      <c r="Q190" s="65"/>
      <c r="R190" s="65"/>
      <c r="S190" s="65"/>
      <c r="T190" s="66"/>
      <c r="U190" s="35"/>
      <c r="V190" s="35"/>
      <c r="W190" s="35"/>
      <c r="X190" s="35"/>
      <c r="Y190" s="35"/>
      <c r="Z190" s="35"/>
      <c r="AA190" s="35"/>
      <c r="AB190" s="35"/>
      <c r="AC190" s="35"/>
      <c r="AD190" s="35"/>
      <c r="AE190" s="35"/>
      <c r="AT190" s="18" t="s">
        <v>1104</v>
      </c>
      <c r="AU190" s="18" t="s">
        <v>82</v>
      </c>
    </row>
    <row r="191" spans="1:65" s="2" customFormat="1" ht="16.5" customHeight="1">
      <c r="A191" s="35"/>
      <c r="B191" s="36"/>
      <c r="C191" s="193" t="s">
        <v>72</v>
      </c>
      <c r="D191" s="193" t="s">
        <v>208</v>
      </c>
      <c r="E191" s="194" t="s">
        <v>8567</v>
      </c>
      <c r="F191" s="195" t="s">
        <v>8568</v>
      </c>
      <c r="G191" s="196" t="s">
        <v>862</v>
      </c>
      <c r="H191" s="197">
        <v>122</v>
      </c>
      <c r="I191" s="198"/>
      <c r="J191" s="199">
        <f>ROUND(I191*H191,2)</f>
        <v>0</v>
      </c>
      <c r="K191" s="195" t="s">
        <v>19</v>
      </c>
      <c r="L191" s="40"/>
      <c r="M191" s="200" t="s">
        <v>19</v>
      </c>
      <c r="N191" s="201" t="s">
        <v>43</v>
      </c>
      <c r="O191" s="65"/>
      <c r="P191" s="202">
        <f>O191*H191</f>
        <v>0</v>
      </c>
      <c r="Q191" s="202">
        <v>0</v>
      </c>
      <c r="R191" s="202">
        <f>Q191*H191</f>
        <v>0</v>
      </c>
      <c r="S191" s="202">
        <v>0</v>
      </c>
      <c r="T191" s="203">
        <f>S191*H191</f>
        <v>0</v>
      </c>
      <c r="U191" s="35"/>
      <c r="V191" s="35"/>
      <c r="W191" s="35"/>
      <c r="X191" s="35"/>
      <c r="Y191" s="35"/>
      <c r="Z191" s="35"/>
      <c r="AA191" s="35"/>
      <c r="AB191" s="35"/>
      <c r="AC191" s="35"/>
      <c r="AD191" s="35"/>
      <c r="AE191" s="35"/>
      <c r="AR191" s="204" t="s">
        <v>212</v>
      </c>
      <c r="AT191" s="204" t="s">
        <v>208</v>
      </c>
      <c r="AU191" s="204" t="s">
        <v>82</v>
      </c>
      <c r="AY191" s="18" t="s">
        <v>206</v>
      </c>
      <c r="BE191" s="205">
        <f>IF(N191="základní",J191,0)</f>
        <v>0</v>
      </c>
      <c r="BF191" s="205">
        <f>IF(N191="snížená",J191,0)</f>
        <v>0</v>
      </c>
      <c r="BG191" s="205">
        <f>IF(N191="zákl. přenesená",J191,0)</f>
        <v>0</v>
      </c>
      <c r="BH191" s="205">
        <f>IF(N191="sníž. přenesená",J191,0)</f>
        <v>0</v>
      </c>
      <c r="BI191" s="205">
        <f>IF(N191="nulová",J191,0)</f>
        <v>0</v>
      </c>
      <c r="BJ191" s="18" t="s">
        <v>80</v>
      </c>
      <c r="BK191" s="205">
        <f>ROUND(I191*H191,2)</f>
        <v>0</v>
      </c>
      <c r="BL191" s="18" t="s">
        <v>212</v>
      </c>
      <c r="BM191" s="204" t="s">
        <v>1272</v>
      </c>
    </row>
    <row r="192" spans="1:65" s="2" customFormat="1" ht="19.5">
      <c r="A192" s="35"/>
      <c r="B192" s="36"/>
      <c r="C192" s="37"/>
      <c r="D192" s="208" t="s">
        <v>1104</v>
      </c>
      <c r="E192" s="37"/>
      <c r="F192" s="221" t="s">
        <v>8556</v>
      </c>
      <c r="G192" s="37"/>
      <c r="H192" s="37"/>
      <c r="I192" s="116"/>
      <c r="J192" s="37"/>
      <c r="K192" s="37"/>
      <c r="L192" s="40"/>
      <c r="M192" s="222"/>
      <c r="N192" s="223"/>
      <c r="O192" s="65"/>
      <c r="P192" s="65"/>
      <c r="Q192" s="65"/>
      <c r="R192" s="65"/>
      <c r="S192" s="65"/>
      <c r="T192" s="66"/>
      <c r="U192" s="35"/>
      <c r="V192" s="35"/>
      <c r="W192" s="35"/>
      <c r="X192" s="35"/>
      <c r="Y192" s="35"/>
      <c r="Z192" s="35"/>
      <c r="AA192" s="35"/>
      <c r="AB192" s="35"/>
      <c r="AC192" s="35"/>
      <c r="AD192" s="35"/>
      <c r="AE192" s="35"/>
      <c r="AT192" s="18" t="s">
        <v>1104</v>
      </c>
      <c r="AU192" s="18" t="s">
        <v>82</v>
      </c>
    </row>
    <row r="193" spans="1:65" s="2" customFormat="1" ht="16.5" customHeight="1">
      <c r="A193" s="35"/>
      <c r="B193" s="36"/>
      <c r="C193" s="193" t="s">
        <v>72</v>
      </c>
      <c r="D193" s="193" t="s">
        <v>208</v>
      </c>
      <c r="E193" s="194" t="s">
        <v>8569</v>
      </c>
      <c r="F193" s="195" t="s">
        <v>8570</v>
      </c>
      <c r="G193" s="196" t="s">
        <v>862</v>
      </c>
      <c r="H193" s="197">
        <v>102</v>
      </c>
      <c r="I193" s="198"/>
      <c r="J193" s="199">
        <f>ROUND(I193*H193,2)</f>
        <v>0</v>
      </c>
      <c r="K193" s="195" t="s">
        <v>19</v>
      </c>
      <c r="L193" s="40"/>
      <c r="M193" s="200" t="s">
        <v>19</v>
      </c>
      <c r="N193" s="201" t="s">
        <v>43</v>
      </c>
      <c r="O193" s="65"/>
      <c r="P193" s="202">
        <f>O193*H193</f>
        <v>0</v>
      </c>
      <c r="Q193" s="202">
        <v>0</v>
      </c>
      <c r="R193" s="202">
        <f>Q193*H193</f>
        <v>0</v>
      </c>
      <c r="S193" s="202">
        <v>0</v>
      </c>
      <c r="T193" s="203">
        <f>S193*H193</f>
        <v>0</v>
      </c>
      <c r="U193" s="35"/>
      <c r="V193" s="35"/>
      <c r="W193" s="35"/>
      <c r="X193" s="35"/>
      <c r="Y193" s="35"/>
      <c r="Z193" s="35"/>
      <c r="AA193" s="35"/>
      <c r="AB193" s="35"/>
      <c r="AC193" s="35"/>
      <c r="AD193" s="35"/>
      <c r="AE193" s="35"/>
      <c r="AR193" s="204" t="s">
        <v>212</v>
      </c>
      <c r="AT193" s="204" t="s">
        <v>208</v>
      </c>
      <c r="AU193" s="204" t="s">
        <v>82</v>
      </c>
      <c r="AY193" s="18" t="s">
        <v>206</v>
      </c>
      <c r="BE193" s="205">
        <f>IF(N193="základní",J193,0)</f>
        <v>0</v>
      </c>
      <c r="BF193" s="205">
        <f>IF(N193="snížená",J193,0)</f>
        <v>0</v>
      </c>
      <c r="BG193" s="205">
        <f>IF(N193="zákl. přenesená",J193,0)</f>
        <v>0</v>
      </c>
      <c r="BH193" s="205">
        <f>IF(N193="sníž. přenesená",J193,0)</f>
        <v>0</v>
      </c>
      <c r="BI193" s="205">
        <f>IF(N193="nulová",J193,0)</f>
        <v>0</v>
      </c>
      <c r="BJ193" s="18" t="s">
        <v>80</v>
      </c>
      <c r="BK193" s="205">
        <f>ROUND(I193*H193,2)</f>
        <v>0</v>
      </c>
      <c r="BL193" s="18" t="s">
        <v>212</v>
      </c>
      <c r="BM193" s="204" t="s">
        <v>1278</v>
      </c>
    </row>
    <row r="194" spans="1:65" s="2" customFormat="1" ht="19.5">
      <c r="A194" s="35"/>
      <c r="B194" s="36"/>
      <c r="C194" s="37"/>
      <c r="D194" s="208" t="s">
        <v>1104</v>
      </c>
      <c r="E194" s="37"/>
      <c r="F194" s="221" t="s">
        <v>8556</v>
      </c>
      <c r="G194" s="37"/>
      <c r="H194" s="37"/>
      <c r="I194" s="116"/>
      <c r="J194" s="37"/>
      <c r="K194" s="37"/>
      <c r="L194" s="40"/>
      <c r="M194" s="222"/>
      <c r="N194" s="223"/>
      <c r="O194" s="65"/>
      <c r="P194" s="65"/>
      <c r="Q194" s="65"/>
      <c r="R194" s="65"/>
      <c r="S194" s="65"/>
      <c r="T194" s="66"/>
      <c r="U194" s="35"/>
      <c r="V194" s="35"/>
      <c r="W194" s="35"/>
      <c r="X194" s="35"/>
      <c r="Y194" s="35"/>
      <c r="Z194" s="35"/>
      <c r="AA194" s="35"/>
      <c r="AB194" s="35"/>
      <c r="AC194" s="35"/>
      <c r="AD194" s="35"/>
      <c r="AE194" s="35"/>
      <c r="AT194" s="18" t="s">
        <v>1104</v>
      </c>
      <c r="AU194" s="18" t="s">
        <v>82</v>
      </c>
    </row>
    <row r="195" spans="1:65" s="2" customFormat="1" ht="16.5" customHeight="1">
      <c r="A195" s="35"/>
      <c r="B195" s="36"/>
      <c r="C195" s="193" t="s">
        <v>72</v>
      </c>
      <c r="D195" s="193" t="s">
        <v>208</v>
      </c>
      <c r="E195" s="194" t="s">
        <v>8571</v>
      </c>
      <c r="F195" s="195" t="s">
        <v>8572</v>
      </c>
      <c r="G195" s="196" t="s">
        <v>862</v>
      </c>
      <c r="H195" s="197">
        <v>122</v>
      </c>
      <c r="I195" s="198"/>
      <c r="J195" s="199">
        <f>ROUND(I195*H195,2)</f>
        <v>0</v>
      </c>
      <c r="K195" s="195" t="s">
        <v>19</v>
      </c>
      <c r="L195" s="40"/>
      <c r="M195" s="200" t="s">
        <v>19</v>
      </c>
      <c r="N195" s="201" t="s">
        <v>43</v>
      </c>
      <c r="O195" s="65"/>
      <c r="P195" s="202">
        <f>O195*H195</f>
        <v>0</v>
      </c>
      <c r="Q195" s="202">
        <v>0</v>
      </c>
      <c r="R195" s="202">
        <f>Q195*H195</f>
        <v>0</v>
      </c>
      <c r="S195" s="202">
        <v>0</v>
      </c>
      <c r="T195" s="203">
        <f>S195*H195</f>
        <v>0</v>
      </c>
      <c r="U195" s="35"/>
      <c r="V195" s="35"/>
      <c r="W195" s="35"/>
      <c r="X195" s="35"/>
      <c r="Y195" s="35"/>
      <c r="Z195" s="35"/>
      <c r="AA195" s="35"/>
      <c r="AB195" s="35"/>
      <c r="AC195" s="35"/>
      <c r="AD195" s="35"/>
      <c r="AE195" s="35"/>
      <c r="AR195" s="204" t="s">
        <v>212</v>
      </c>
      <c r="AT195" s="204" t="s">
        <v>208</v>
      </c>
      <c r="AU195" s="204" t="s">
        <v>82</v>
      </c>
      <c r="AY195" s="18" t="s">
        <v>206</v>
      </c>
      <c r="BE195" s="205">
        <f>IF(N195="základní",J195,0)</f>
        <v>0</v>
      </c>
      <c r="BF195" s="205">
        <f>IF(N195="snížená",J195,0)</f>
        <v>0</v>
      </c>
      <c r="BG195" s="205">
        <f>IF(N195="zákl. přenesená",J195,0)</f>
        <v>0</v>
      </c>
      <c r="BH195" s="205">
        <f>IF(N195="sníž. přenesená",J195,0)</f>
        <v>0</v>
      </c>
      <c r="BI195" s="205">
        <f>IF(N195="nulová",J195,0)</f>
        <v>0</v>
      </c>
      <c r="BJ195" s="18" t="s">
        <v>80</v>
      </c>
      <c r="BK195" s="205">
        <f>ROUND(I195*H195,2)</f>
        <v>0</v>
      </c>
      <c r="BL195" s="18" t="s">
        <v>212</v>
      </c>
      <c r="BM195" s="204" t="s">
        <v>1284</v>
      </c>
    </row>
    <row r="196" spans="1:65" s="2" customFormat="1" ht="19.5">
      <c r="A196" s="35"/>
      <c r="B196" s="36"/>
      <c r="C196" s="37"/>
      <c r="D196" s="208" t="s">
        <v>1104</v>
      </c>
      <c r="E196" s="37"/>
      <c r="F196" s="221" t="s">
        <v>8556</v>
      </c>
      <c r="G196" s="37"/>
      <c r="H196" s="37"/>
      <c r="I196" s="116"/>
      <c r="J196" s="37"/>
      <c r="K196" s="37"/>
      <c r="L196" s="40"/>
      <c r="M196" s="222"/>
      <c r="N196" s="223"/>
      <c r="O196" s="65"/>
      <c r="P196" s="65"/>
      <c r="Q196" s="65"/>
      <c r="R196" s="65"/>
      <c r="S196" s="65"/>
      <c r="T196" s="66"/>
      <c r="U196" s="35"/>
      <c r="V196" s="35"/>
      <c r="W196" s="35"/>
      <c r="X196" s="35"/>
      <c r="Y196" s="35"/>
      <c r="Z196" s="35"/>
      <c r="AA196" s="35"/>
      <c r="AB196" s="35"/>
      <c r="AC196" s="35"/>
      <c r="AD196" s="35"/>
      <c r="AE196" s="35"/>
      <c r="AT196" s="18" t="s">
        <v>1104</v>
      </c>
      <c r="AU196" s="18" t="s">
        <v>82</v>
      </c>
    </row>
    <row r="197" spans="1:65" s="2" customFormat="1" ht="16.5" customHeight="1">
      <c r="A197" s="35"/>
      <c r="B197" s="36"/>
      <c r="C197" s="193" t="s">
        <v>72</v>
      </c>
      <c r="D197" s="193" t="s">
        <v>208</v>
      </c>
      <c r="E197" s="194" t="s">
        <v>8573</v>
      </c>
      <c r="F197" s="195" t="s">
        <v>8574</v>
      </c>
      <c r="G197" s="196" t="s">
        <v>862</v>
      </c>
      <c r="H197" s="197">
        <v>61</v>
      </c>
      <c r="I197" s="198"/>
      <c r="J197" s="199">
        <f>ROUND(I197*H197,2)</f>
        <v>0</v>
      </c>
      <c r="K197" s="195" t="s">
        <v>19</v>
      </c>
      <c r="L197" s="40"/>
      <c r="M197" s="200" t="s">
        <v>19</v>
      </c>
      <c r="N197" s="201" t="s">
        <v>43</v>
      </c>
      <c r="O197" s="65"/>
      <c r="P197" s="202">
        <f>O197*H197</f>
        <v>0</v>
      </c>
      <c r="Q197" s="202">
        <v>0</v>
      </c>
      <c r="R197" s="202">
        <f>Q197*H197</f>
        <v>0</v>
      </c>
      <c r="S197" s="202">
        <v>0</v>
      </c>
      <c r="T197" s="203">
        <f>S197*H197</f>
        <v>0</v>
      </c>
      <c r="U197" s="35"/>
      <c r="V197" s="35"/>
      <c r="W197" s="35"/>
      <c r="X197" s="35"/>
      <c r="Y197" s="35"/>
      <c r="Z197" s="35"/>
      <c r="AA197" s="35"/>
      <c r="AB197" s="35"/>
      <c r="AC197" s="35"/>
      <c r="AD197" s="35"/>
      <c r="AE197" s="35"/>
      <c r="AR197" s="204" t="s">
        <v>212</v>
      </c>
      <c r="AT197" s="204" t="s">
        <v>208</v>
      </c>
      <c r="AU197" s="204" t="s">
        <v>82</v>
      </c>
      <c r="AY197" s="18" t="s">
        <v>206</v>
      </c>
      <c r="BE197" s="205">
        <f>IF(N197="základní",J197,0)</f>
        <v>0</v>
      </c>
      <c r="BF197" s="205">
        <f>IF(N197="snížená",J197,0)</f>
        <v>0</v>
      </c>
      <c r="BG197" s="205">
        <f>IF(N197="zákl. přenesená",J197,0)</f>
        <v>0</v>
      </c>
      <c r="BH197" s="205">
        <f>IF(N197="sníž. přenesená",J197,0)</f>
        <v>0</v>
      </c>
      <c r="BI197" s="205">
        <f>IF(N197="nulová",J197,0)</f>
        <v>0</v>
      </c>
      <c r="BJ197" s="18" t="s">
        <v>80</v>
      </c>
      <c r="BK197" s="205">
        <f>ROUND(I197*H197,2)</f>
        <v>0</v>
      </c>
      <c r="BL197" s="18" t="s">
        <v>212</v>
      </c>
      <c r="BM197" s="204" t="s">
        <v>2194</v>
      </c>
    </row>
    <row r="198" spans="1:65" s="2" customFormat="1" ht="19.5">
      <c r="A198" s="35"/>
      <c r="B198" s="36"/>
      <c r="C198" s="37"/>
      <c r="D198" s="208" t="s">
        <v>1104</v>
      </c>
      <c r="E198" s="37"/>
      <c r="F198" s="221" t="s">
        <v>8556</v>
      </c>
      <c r="G198" s="37"/>
      <c r="H198" s="37"/>
      <c r="I198" s="116"/>
      <c r="J198" s="37"/>
      <c r="K198" s="37"/>
      <c r="L198" s="40"/>
      <c r="M198" s="222"/>
      <c r="N198" s="223"/>
      <c r="O198" s="65"/>
      <c r="P198" s="65"/>
      <c r="Q198" s="65"/>
      <c r="R198" s="65"/>
      <c r="S198" s="65"/>
      <c r="T198" s="66"/>
      <c r="U198" s="35"/>
      <c r="V198" s="35"/>
      <c r="W198" s="35"/>
      <c r="X198" s="35"/>
      <c r="Y198" s="35"/>
      <c r="Z198" s="35"/>
      <c r="AA198" s="35"/>
      <c r="AB198" s="35"/>
      <c r="AC198" s="35"/>
      <c r="AD198" s="35"/>
      <c r="AE198" s="35"/>
      <c r="AT198" s="18" t="s">
        <v>1104</v>
      </c>
      <c r="AU198" s="18" t="s">
        <v>82</v>
      </c>
    </row>
    <row r="199" spans="1:65" s="2" customFormat="1" ht="16.5" customHeight="1">
      <c r="A199" s="35"/>
      <c r="B199" s="36"/>
      <c r="C199" s="193" t="s">
        <v>72</v>
      </c>
      <c r="D199" s="193" t="s">
        <v>208</v>
      </c>
      <c r="E199" s="194" t="s">
        <v>8575</v>
      </c>
      <c r="F199" s="195" t="s">
        <v>8576</v>
      </c>
      <c r="G199" s="196" t="s">
        <v>862</v>
      </c>
      <c r="H199" s="197">
        <v>122</v>
      </c>
      <c r="I199" s="198"/>
      <c r="J199" s="199">
        <f>ROUND(I199*H199,2)</f>
        <v>0</v>
      </c>
      <c r="K199" s="195" t="s">
        <v>19</v>
      </c>
      <c r="L199" s="40"/>
      <c r="M199" s="200" t="s">
        <v>19</v>
      </c>
      <c r="N199" s="201" t="s">
        <v>43</v>
      </c>
      <c r="O199" s="65"/>
      <c r="P199" s="202">
        <f>O199*H199</f>
        <v>0</v>
      </c>
      <c r="Q199" s="202">
        <v>0</v>
      </c>
      <c r="R199" s="202">
        <f>Q199*H199</f>
        <v>0</v>
      </c>
      <c r="S199" s="202">
        <v>0</v>
      </c>
      <c r="T199" s="203">
        <f>S199*H199</f>
        <v>0</v>
      </c>
      <c r="U199" s="35"/>
      <c r="V199" s="35"/>
      <c r="W199" s="35"/>
      <c r="X199" s="35"/>
      <c r="Y199" s="35"/>
      <c r="Z199" s="35"/>
      <c r="AA199" s="35"/>
      <c r="AB199" s="35"/>
      <c r="AC199" s="35"/>
      <c r="AD199" s="35"/>
      <c r="AE199" s="35"/>
      <c r="AR199" s="204" t="s">
        <v>212</v>
      </c>
      <c r="AT199" s="204" t="s">
        <v>208</v>
      </c>
      <c r="AU199" s="204" t="s">
        <v>82</v>
      </c>
      <c r="AY199" s="18" t="s">
        <v>206</v>
      </c>
      <c r="BE199" s="205">
        <f>IF(N199="základní",J199,0)</f>
        <v>0</v>
      </c>
      <c r="BF199" s="205">
        <f>IF(N199="snížená",J199,0)</f>
        <v>0</v>
      </c>
      <c r="BG199" s="205">
        <f>IF(N199="zákl. přenesená",J199,0)</f>
        <v>0</v>
      </c>
      <c r="BH199" s="205">
        <f>IF(N199="sníž. přenesená",J199,0)</f>
        <v>0</v>
      </c>
      <c r="BI199" s="205">
        <f>IF(N199="nulová",J199,0)</f>
        <v>0</v>
      </c>
      <c r="BJ199" s="18" t="s">
        <v>80</v>
      </c>
      <c r="BK199" s="205">
        <f>ROUND(I199*H199,2)</f>
        <v>0</v>
      </c>
      <c r="BL199" s="18" t="s">
        <v>212</v>
      </c>
      <c r="BM199" s="204" t="s">
        <v>2202</v>
      </c>
    </row>
    <row r="200" spans="1:65" s="2" customFormat="1" ht="19.5">
      <c r="A200" s="35"/>
      <c r="B200" s="36"/>
      <c r="C200" s="37"/>
      <c r="D200" s="208" t="s">
        <v>1104</v>
      </c>
      <c r="E200" s="37"/>
      <c r="F200" s="221" t="s">
        <v>8556</v>
      </c>
      <c r="G200" s="37"/>
      <c r="H200" s="37"/>
      <c r="I200" s="116"/>
      <c r="J200" s="37"/>
      <c r="K200" s="37"/>
      <c r="L200" s="40"/>
      <c r="M200" s="222"/>
      <c r="N200" s="223"/>
      <c r="O200" s="65"/>
      <c r="P200" s="65"/>
      <c r="Q200" s="65"/>
      <c r="R200" s="65"/>
      <c r="S200" s="65"/>
      <c r="T200" s="66"/>
      <c r="U200" s="35"/>
      <c r="V200" s="35"/>
      <c r="W200" s="35"/>
      <c r="X200" s="35"/>
      <c r="Y200" s="35"/>
      <c r="Z200" s="35"/>
      <c r="AA200" s="35"/>
      <c r="AB200" s="35"/>
      <c r="AC200" s="35"/>
      <c r="AD200" s="35"/>
      <c r="AE200" s="35"/>
      <c r="AT200" s="18" t="s">
        <v>1104</v>
      </c>
      <c r="AU200" s="18" t="s">
        <v>82</v>
      </c>
    </row>
    <row r="201" spans="1:65" s="2" customFormat="1" ht="16.5" customHeight="1">
      <c r="A201" s="35"/>
      <c r="B201" s="36"/>
      <c r="C201" s="193" t="s">
        <v>72</v>
      </c>
      <c r="D201" s="193" t="s">
        <v>208</v>
      </c>
      <c r="E201" s="194" t="s">
        <v>8577</v>
      </c>
      <c r="F201" s="195" t="s">
        <v>8578</v>
      </c>
      <c r="G201" s="196" t="s">
        <v>862</v>
      </c>
      <c r="H201" s="197">
        <v>81</v>
      </c>
      <c r="I201" s="198"/>
      <c r="J201" s="199">
        <f>ROUND(I201*H201,2)</f>
        <v>0</v>
      </c>
      <c r="K201" s="195" t="s">
        <v>19</v>
      </c>
      <c r="L201" s="40"/>
      <c r="M201" s="200" t="s">
        <v>19</v>
      </c>
      <c r="N201" s="201" t="s">
        <v>43</v>
      </c>
      <c r="O201" s="65"/>
      <c r="P201" s="202">
        <f>O201*H201</f>
        <v>0</v>
      </c>
      <c r="Q201" s="202">
        <v>0</v>
      </c>
      <c r="R201" s="202">
        <f>Q201*H201</f>
        <v>0</v>
      </c>
      <c r="S201" s="202">
        <v>0</v>
      </c>
      <c r="T201" s="203">
        <f>S201*H201</f>
        <v>0</v>
      </c>
      <c r="U201" s="35"/>
      <c r="V201" s="35"/>
      <c r="W201" s="35"/>
      <c r="X201" s="35"/>
      <c r="Y201" s="35"/>
      <c r="Z201" s="35"/>
      <c r="AA201" s="35"/>
      <c r="AB201" s="35"/>
      <c r="AC201" s="35"/>
      <c r="AD201" s="35"/>
      <c r="AE201" s="35"/>
      <c r="AR201" s="204" t="s">
        <v>212</v>
      </c>
      <c r="AT201" s="204" t="s">
        <v>208</v>
      </c>
      <c r="AU201" s="204" t="s">
        <v>82</v>
      </c>
      <c r="AY201" s="18" t="s">
        <v>206</v>
      </c>
      <c r="BE201" s="205">
        <f>IF(N201="základní",J201,0)</f>
        <v>0</v>
      </c>
      <c r="BF201" s="205">
        <f>IF(N201="snížená",J201,0)</f>
        <v>0</v>
      </c>
      <c r="BG201" s="205">
        <f>IF(N201="zákl. přenesená",J201,0)</f>
        <v>0</v>
      </c>
      <c r="BH201" s="205">
        <f>IF(N201="sníž. přenesená",J201,0)</f>
        <v>0</v>
      </c>
      <c r="BI201" s="205">
        <f>IF(N201="nulová",J201,0)</f>
        <v>0</v>
      </c>
      <c r="BJ201" s="18" t="s">
        <v>80</v>
      </c>
      <c r="BK201" s="205">
        <f>ROUND(I201*H201,2)</f>
        <v>0</v>
      </c>
      <c r="BL201" s="18" t="s">
        <v>212</v>
      </c>
      <c r="BM201" s="204" t="s">
        <v>2210</v>
      </c>
    </row>
    <row r="202" spans="1:65" s="2" customFormat="1" ht="19.5">
      <c r="A202" s="35"/>
      <c r="B202" s="36"/>
      <c r="C202" s="37"/>
      <c r="D202" s="208" t="s">
        <v>1104</v>
      </c>
      <c r="E202" s="37"/>
      <c r="F202" s="221" t="s">
        <v>8556</v>
      </c>
      <c r="G202" s="37"/>
      <c r="H202" s="37"/>
      <c r="I202" s="116"/>
      <c r="J202" s="37"/>
      <c r="K202" s="37"/>
      <c r="L202" s="40"/>
      <c r="M202" s="222"/>
      <c r="N202" s="223"/>
      <c r="O202" s="65"/>
      <c r="P202" s="65"/>
      <c r="Q202" s="65"/>
      <c r="R202" s="65"/>
      <c r="S202" s="65"/>
      <c r="T202" s="66"/>
      <c r="U202" s="35"/>
      <c r="V202" s="35"/>
      <c r="W202" s="35"/>
      <c r="X202" s="35"/>
      <c r="Y202" s="35"/>
      <c r="Z202" s="35"/>
      <c r="AA202" s="35"/>
      <c r="AB202" s="35"/>
      <c r="AC202" s="35"/>
      <c r="AD202" s="35"/>
      <c r="AE202" s="35"/>
      <c r="AT202" s="18" t="s">
        <v>1104</v>
      </c>
      <c r="AU202" s="18" t="s">
        <v>82</v>
      </c>
    </row>
    <row r="203" spans="1:65" s="2" customFormat="1" ht="16.5" customHeight="1">
      <c r="A203" s="35"/>
      <c r="B203" s="36"/>
      <c r="C203" s="193" t="s">
        <v>72</v>
      </c>
      <c r="D203" s="193" t="s">
        <v>208</v>
      </c>
      <c r="E203" s="194" t="s">
        <v>8579</v>
      </c>
      <c r="F203" s="195" t="s">
        <v>8580</v>
      </c>
      <c r="G203" s="196" t="s">
        <v>862</v>
      </c>
      <c r="H203" s="197">
        <v>102</v>
      </c>
      <c r="I203" s="198"/>
      <c r="J203" s="199">
        <f>ROUND(I203*H203,2)</f>
        <v>0</v>
      </c>
      <c r="K203" s="195" t="s">
        <v>19</v>
      </c>
      <c r="L203" s="40"/>
      <c r="M203" s="200" t="s">
        <v>19</v>
      </c>
      <c r="N203" s="201" t="s">
        <v>43</v>
      </c>
      <c r="O203" s="65"/>
      <c r="P203" s="202">
        <f>O203*H203</f>
        <v>0</v>
      </c>
      <c r="Q203" s="202">
        <v>0</v>
      </c>
      <c r="R203" s="202">
        <f>Q203*H203</f>
        <v>0</v>
      </c>
      <c r="S203" s="202">
        <v>0</v>
      </c>
      <c r="T203" s="203">
        <f>S203*H203</f>
        <v>0</v>
      </c>
      <c r="U203" s="35"/>
      <c r="V203" s="35"/>
      <c r="W203" s="35"/>
      <c r="X203" s="35"/>
      <c r="Y203" s="35"/>
      <c r="Z203" s="35"/>
      <c r="AA203" s="35"/>
      <c r="AB203" s="35"/>
      <c r="AC203" s="35"/>
      <c r="AD203" s="35"/>
      <c r="AE203" s="35"/>
      <c r="AR203" s="204" t="s">
        <v>212</v>
      </c>
      <c r="AT203" s="204" t="s">
        <v>208</v>
      </c>
      <c r="AU203" s="204" t="s">
        <v>82</v>
      </c>
      <c r="AY203" s="18" t="s">
        <v>206</v>
      </c>
      <c r="BE203" s="205">
        <f>IF(N203="základní",J203,0)</f>
        <v>0</v>
      </c>
      <c r="BF203" s="205">
        <f>IF(N203="snížená",J203,0)</f>
        <v>0</v>
      </c>
      <c r="BG203" s="205">
        <f>IF(N203="zákl. přenesená",J203,0)</f>
        <v>0</v>
      </c>
      <c r="BH203" s="205">
        <f>IF(N203="sníž. přenesená",J203,0)</f>
        <v>0</v>
      </c>
      <c r="BI203" s="205">
        <f>IF(N203="nulová",J203,0)</f>
        <v>0</v>
      </c>
      <c r="BJ203" s="18" t="s">
        <v>80</v>
      </c>
      <c r="BK203" s="205">
        <f>ROUND(I203*H203,2)</f>
        <v>0</v>
      </c>
      <c r="BL203" s="18" t="s">
        <v>212</v>
      </c>
      <c r="BM203" s="204" t="s">
        <v>2219</v>
      </c>
    </row>
    <row r="204" spans="1:65" s="2" customFormat="1" ht="19.5">
      <c r="A204" s="35"/>
      <c r="B204" s="36"/>
      <c r="C204" s="37"/>
      <c r="D204" s="208" t="s">
        <v>1104</v>
      </c>
      <c r="E204" s="37"/>
      <c r="F204" s="221" t="s">
        <v>8556</v>
      </c>
      <c r="G204" s="37"/>
      <c r="H204" s="37"/>
      <c r="I204" s="116"/>
      <c r="J204" s="37"/>
      <c r="K204" s="37"/>
      <c r="L204" s="40"/>
      <c r="M204" s="222"/>
      <c r="N204" s="223"/>
      <c r="O204" s="65"/>
      <c r="P204" s="65"/>
      <c r="Q204" s="65"/>
      <c r="R204" s="65"/>
      <c r="S204" s="65"/>
      <c r="T204" s="66"/>
      <c r="U204" s="35"/>
      <c r="V204" s="35"/>
      <c r="W204" s="35"/>
      <c r="X204" s="35"/>
      <c r="Y204" s="35"/>
      <c r="Z204" s="35"/>
      <c r="AA204" s="35"/>
      <c r="AB204" s="35"/>
      <c r="AC204" s="35"/>
      <c r="AD204" s="35"/>
      <c r="AE204" s="35"/>
      <c r="AT204" s="18" t="s">
        <v>1104</v>
      </c>
      <c r="AU204" s="18" t="s">
        <v>82</v>
      </c>
    </row>
    <row r="205" spans="1:65" s="2" customFormat="1" ht="16.5" customHeight="1">
      <c r="A205" s="35"/>
      <c r="B205" s="36"/>
      <c r="C205" s="193" t="s">
        <v>72</v>
      </c>
      <c r="D205" s="193" t="s">
        <v>208</v>
      </c>
      <c r="E205" s="194" t="s">
        <v>8581</v>
      </c>
      <c r="F205" s="195" t="s">
        <v>8582</v>
      </c>
      <c r="G205" s="196" t="s">
        <v>862</v>
      </c>
      <c r="H205" s="197">
        <v>102</v>
      </c>
      <c r="I205" s="198"/>
      <c r="J205" s="199">
        <f>ROUND(I205*H205,2)</f>
        <v>0</v>
      </c>
      <c r="K205" s="195" t="s">
        <v>19</v>
      </c>
      <c r="L205" s="40"/>
      <c r="M205" s="200" t="s">
        <v>19</v>
      </c>
      <c r="N205" s="201" t="s">
        <v>43</v>
      </c>
      <c r="O205" s="65"/>
      <c r="P205" s="202">
        <f>O205*H205</f>
        <v>0</v>
      </c>
      <c r="Q205" s="202">
        <v>0</v>
      </c>
      <c r="R205" s="202">
        <f>Q205*H205</f>
        <v>0</v>
      </c>
      <c r="S205" s="202">
        <v>0</v>
      </c>
      <c r="T205" s="203">
        <f>S205*H205</f>
        <v>0</v>
      </c>
      <c r="U205" s="35"/>
      <c r="V205" s="35"/>
      <c r="W205" s="35"/>
      <c r="X205" s="35"/>
      <c r="Y205" s="35"/>
      <c r="Z205" s="35"/>
      <c r="AA205" s="35"/>
      <c r="AB205" s="35"/>
      <c r="AC205" s="35"/>
      <c r="AD205" s="35"/>
      <c r="AE205" s="35"/>
      <c r="AR205" s="204" t="s">
        <v>212</v>
      </c>
      <c r="AT205" s="204" t="s">
        <v>208</v>
      </c>
      <c r="AU205" s="204" t="s">
        <v>82</v>
      </c>
      <c r="AY205" s="18" t="s">
        <v>206</v>
      </c>
      <c r="BE205" s="205">
        <f>IF(N205="základní",J205,0)</f>
        <v>0</v>
      </c>
      <c r="BF205" s="205">
        <f>IF(N205="snížená",J205,0)</f>
        <v>0</v>
      </c>
      <c r="BG205" s="205">
        <f>IF(N205="zákl. přenesená",J205,0)</f>
        <v>0</v>
      </c>
      <c r="BH205" s="205">
        <f>IF(N205="sníž. přenesená",J205,0)</f>
        <v>0</v>
      </c>
      <c r="BI205" s="205">
        <f>IF(N205="nulová",J205,0)</f>
        <v>0</v>
      </c>
      <c r="BJ205" s="18" t="s">
        <v>80</v>
      </c>
      <c r="BK205" s="205">
        <f>ROUND(I205*H205,2)</f>
        <v>0</v>
      </c>
      <c r="BL205" s="18" t="s">
        <v>212</v>
      </c>
      <c r="BM205" s="204" t="s">
        <v>2229</v>
      </c>
    </row>
    <row r="206" spans="1:65" s="2" customFormat="1" ht="19.5">
      <c r="A206" s="35"/>
      <c r="B206" s="36"/>
      <c r="C206" s="37"/>
      <c r="D206" s="208" t="s">
        <v>1104</v>
      </c>
      <c r="E206" s="37"/>
      <c r="F206" s="221" t="s">
        <v>8556</v>
      </c>
      <c r="G206" s="37"/>
      <c r="H206" s="37"/>
      <c r="I206" s="116"/>
      <c r="J206" s="37"/>
      <c r="K206" s="37"/>
      <c r="L206" s="40"/>
      <c r="M206" s="222"/>
      <c r="N206" s="223"/>
      <c r="O206" s="65"/>
      <c r="P206" s="65"/>
      <c r="Q206" s="65"/>
      <c r="R206" s="65"/>
      <c r="S206" s="65"/>
      <c r="T206" s="66"/>
      <c r="U206" s="35"/>
      <c r="V206" s="35"/>
      <c r="W206" s="35"/>
      <c r="X206" s="35"/>
      <c r="Y206" s="35"/>
      <c r="Z206" s="35"/>
      <c r="AA206" s="35"/>
      <c r="AB206" s="35"/>
      <c r="AC206" s="35"/>
      <c r="AD206" s="35"/>
      <c r="AE206" s="35"/>
      <c r="AT206" s="18" t="s">
        <v>1104</v>
      </c>
      <c r="AU206" s="18" t="s">
        <v>82</v>
      </c>
    </row>
    <row r="207" spans="1:65" s="2" customFormat="1" ht="16.5" customHeight="1">
      <c r="A207" s="35"/>
      <c r="B207" s="36"/>
      <c r="C207" s="193" t="s">
        <v>72</v>
      </c>
      <c r="D207" s="193" t="s">
        <v>208</v>
      </c>
      <c r="E207" s="194" t="s">
        <v>8583</v>
      </c>
      <c r="F207" s="195" t="s">
        <v>8584</v>
      </c>
      <c r="G207" s="196" t="s">
        <v>862</v>
      </c>
      <c r="H207" s="197">
        <v>61</v>
      </c>
      <c r="I207" s="198"/>
      <c r="J207" s="199">
        <f>ROUND(I207*H207,2)</f>
        <v>0</v>
      </c>
      <c r="K207" s="195" t="s">
        <v>19</v>
      </c>
      <c r="L207" s="40"/>
      <c r="M207" s="200" t="s">
        <v>19</v>
      </c>
      <c r="N207" s="201" t="s">
        <v>43</v>
      </c>
      <c r="O207" s="65"/>
      <c r="P207" s="202">
        <f>O207*H207</f>
        <v>0</v>
      </c>
      <c r="Q207" s="202">
        <v>0</v>
      </c>
      <c r="R207" s="202">
        <f>Q207*H207</f>
        <v>0</v>
      </c>
      <c r="S207" s="202">
        <v>0</v>
      </c>
      <c r="T207" s="203">
        <f>S207*H207</f>
        <v>0</v>
      </c>
      <c r="U207" s="35"/>
      <c r="V207" s="35"/>
      <c r="W207" s="35"/>
      <c r="X207" s="35"/>
      <c r="Y207" s="35"/>
      <c r="Z207" s="35"/>
      <c r="AA207" s="35"/>
      <c r="AB207" s="35"/>
      <c r="AC207" s="35"/>
      <c r="AD207" s="35"/>
      <c r="AE207" s="35"/>
      <c r="AR207" s="204" t="s">
        <v>212</v>
      </c>
      <c r="AT207" s="204" t="s">
        <v>208</v>
      </c>
      <c r="AU207" s="204" t="s">
        <v>82</v>
      </c>
      <c r="AY207" s="18" t="s">
        <v>206</v>
      </c>
      <c r="BE207" s="205">
        <f>IF(N207="základní",J207,0)</f>
        <v>0</v>
      </c>
      <c r="BF207" s="205">
        <f>IF(N207="snížená",J207,0)</f>
        <v>0</v>
      </c>
      <c r="BG207" s="205">
        <f>IF(N207="zákl. přenesená",J207,0)</f>
        <v>0</v>
      </c>
      <c r="BH207" s="205">
        <f>IF(N207="sníž. přenesená",J207,0)</f>
        <v>0</v>
      </c>
      <c r="BI207" s="205">
        <f>IF(N207="nulová",J207,0)</f>
        <v>0</v>
      </c>
      <c r="BJ207" s="18" t="s">
        <v>80</v>
      </c>
      <c r="BK207" s="205">
        <f>ROUND(I207*H207,2)</f>
        <v>0</v>
      </c>
      <c r="BL207" s="18" t="s">
        <v>212</v>
      </c>
      <c r="BM207" s="204" t="s">
        <v>2239</v>
      </c>
    </row>
    <row r="208" spans="1:65" s="2" customFormat="1" ht="19.5">
      <c r="A208" s="35"/>
      <c r="B208" s="36"/>
      <c r="C208" s="37"/>
      <c r="D208" s="208" t="s">
        <v>1104</v>
      </c>
      <c r="E208" s="37"/>
      <c r="F208" s="221" t="s">
        <v>8556</v>
      </c>
      <c r="G208" s="37"/>
      <c r="H208" s="37"/>
      <c r="I208" s="116"/>
      <c r="J208" s="37"/>
      <c r="K208" s="37"/>
      <c r="L208" s="40"/>
      <c r="M208" s="222"/>
      <c r="N208" s="223"/>
      <c r="O208" s="65"/>
      <c r="P208" s="65"/>
      <c r="Q208" s="65"/>
      <c r="R208" s="65"/>
      <c r="S208" s="65"/>
      <c r="T208" s="66"/>
      <c r="U208" s="35"/>
      <c r="V208" s="35"/>
      <c r="W208" s="35"/>
      <c r="X208" s="35"/>
      <c r="Y208" s="35"/>
      <c r="Z208" s="35"/>
      <c r="AA208" s="35"/>
      <c r="AB208" s="35"/>
      <c r="AC208" s="35"/>
      <c r="AD208" s="35"/>
      <c r="AE208" s="35"/>
      <c r="AT208" s="18" t="s">
        <v>1104</v>
      </c>
      <c r="AU208" s="18" t="s">
        <v>82</v>
      </c>
    </row>
    <row r="209" spans="1:65" s="2" customFormat="1" ht="16.5" customHeight="1">
      <c r="A209" s="35"/>
      <c r="B209" s="36"/>
      <c r="C209" s="193" t="s">
        <v>72</v>
      </c>
      <c r="D209" s="193" t="s">
        <v>208</v>
      </c>
      <c r="E209" s="194" t="s">
        <v>8585</v>
      </c>
      <c r="F209" s="195" t="s">
        <v>8586</v>
      </c>
      <c r="G209" s="196" t="s">
        <v>862</v>
      </c>
      <c r="H209" s="197">
        <v>102</v>
      </c>
      <c r="I209" s="198"/>
      <c r="J209" s="199">
        <f>ROUND(I209*H209,2)</f>
        <v>0</v>
      </c>
      <c r="K209" s="195" t="s">
        <v>19</v>
      </c>
      <c r="L209" s="40"/>
      <c r="M209" s="200" t="s">
        <v>19</v>
      </c>
      <c r="N209" s="201" t="s">
        <v>43</v>
      </c>
      <c r="O209" s="65"/>
      <c r="P209" s="202">
        <f>O209*H209</f>
        <v>0</v>
      </c>
      <c r="Q209" s="202">
        <v>0</v>
      </c>
      <c r="R209" s="202">
        <f>Q209*H209</f>
        <v>0</v>
      </c>
      <c r="S209" s="202">
        <v>0</v>
      </c>
      <c r="T209" s="203">
        <f>S209*H209</f>
        <v>0</v>
      </c>
      <c r="U209" s="35"/>
      <c r="V209" s="35"/>
      <c r="W209" s="35"/>
      <c r="X209" s="35"/>
      <c r="Y209" s="35"/>
      <c r="Z209" s="35"/>
      <c r="AA209" s="35"/>
      <c r="AB209" s="35"/>
      <c r="AC209" s="35"/>
      <c r="AD209" s="35"/>
      <c r="AE209" s="35"/>
      <c r="AR209" s="204" t="s">
        <v>212</v>
      </c>
      <c r="AT209" s="204" t="s">
        <v>208</v>
      </c>
      <c r="AU209" s="204" t="s">
        <v>82</v>
      </c>
      <c r="AY209" s="18" t="s">
        <v>206</v>
      </c>
      <c r="BE209" s="205">
        <f>IF(N209="základní",J209,0)</f>
        <v>0</v>
      </c>
      <c r="BF209" s="205">
        <f>IF(N209="snížená",J209,0)</f>
        <v>0</v>
      </c>
      <c r="BG209" s="205">
        <f>IF(N209="zákl. přenesená",J209,0)</f>
        <v>0</v>
      </c>
      <c r="BH209" s="205">
        <f>IF(N209="sníž. přenesená",J209,0)</f>
        <v>0</v>
      </c>
      <c r="BI209" s="205">
        <f>IF(N209="nulová",J209,0)</f>
        <v>0</v>
      </c>
      <c r="BJ209" s="18" t="s">
        <v>80</v>
      </c>
      <c r="BK209" s="205">
        <f>ROUND(I209*H209,2)</f>
        <v>0</v>
      </c>
      <c r="BL209" s="18" t="s">
        <v>212</v>
      </c>
      <c r="BM209" s="204" t="s">
        <v>2250</v>
      </c>
    </row>
    <row r="210" spans="1:65" s="2" customFormat="1" ht="19.5">
      <c r="A210" s="35"/>
      <c r="B210" s="36"/>
      <c r="C210" s="37"/>
      <c r="D210" s="208" t="s">
        <v>1104</v>
      </c>
      <c r="E210" s="37"/>
      <c r="F210" s="221" t="s">
        <v>8556</v>
      </c>
      <c r="G210" s="37"/>
      <c r="H210" s="37"/>
      <c r="I210" s="116"/>
      <c r="J210" s="37"/>
      <c r="K210" s="37"/>
      <c r="L210" s="40"/>
      <c r="M210" s="222"/>
      <c r="N210" s="223"/>
      <c r="O210" s="65"/>
      <c r="P210" s="65"/>
      <c r="Q210" s="65"/>
      <c r="R210" s="65"/>
      <c r="S210" s="65"/>
      <c r="T210" s="66"/>
      <c r="U210" s="35"/>
      <c r="V210" s="35"/>
      <c r="W210" s="35"/>
      <c r="X210" s="35"/>
      <c r="Y210" s="35"/>
      <c r="Z210" s="35"/>
      <c r="AA210" s="35"/>
      <c r="AB210" s="35"/>
      <c r="AC210" s="35"/>
      <c r="AD210" s="35"/>
      <c r="AE210" s="35"/>
      <c r="AT210" s="18" t="s">
        <v>1104</v>
      </c>
      <c r="AU210" s="18" t="s">
        <v>82</v>
      </c>
    </row>
    <row r="211" spans="1:65" s="2" customFormat="1" ht="16.5" customHeight="1">
      <c r="A211" s="35"/>
      <c r="B211" s="36"/>
      <c r="C211" s="193" t="s">
        <v>72</v>
      </c>
      <c r="D211" s="193" t="s">
        <v>208</v>
      </c>
      <c r="E211" s="194" t="s">
        <v>8587</v>
      </c>
      <c r="F211" s="195" t="s">
        <v>8588</v>
      </c>
      <c r="G211" s="196" t="s">
        <v>862</v>
      </c>
      <c r="H211" s="197">
        <v>122</v>
      </c>
      <c r="I211" s="198"/>
      <c r="J211" s="199">
        <f>ROUND(I211*H211,2)</f>
        <v>0</v>
      </c>
      <c r="K211" s="195" t="s">
        <v>19</v>
      </c>
      <c r="L211" s="40"/>
      <c r="M211" s="200" t="s">
        <v>19</v>
      </c>
      <c r="N211" s="201" t="s">
        <v>43</v>
      </c>
      <c r="O211" s="65"/>
      <c r="P211" s="202">
        <f>O211*H211</f>
        <v>0</v>
      </c>
      <c r="Q211" s="202">
        <v>0</v>
      </c>
      <c r="R211" s="202">
        <f>Q211*H211</f>
        <v>0</v>
      </c>
      <c r="S211" s="202">
        <v>0</v>
      </c>
      <c r="T211" s="203">
        <f>S211*H211</f>
        <v>0</v>
      </c>
      <c r="U211" s="35"/>
      <c r="V211" s="35"/>
      <c r="W211" s="35"/>
      <c r="X211" s="35"/>
      <c r="Y211" s="35"/>
      <c r="Z211" s="35"/>
      <c r="AA211" s="35"/>
      <c r="AB211" s="35"/>
      <c r="AC211" s="35"/>
      <c r="AD211" s="35"/>
      <c r="AE211" s="35"/>
      <c r="AR211" s="204" t="s">
        <v>212</v>
      </c>
      <c r="AT211" s="204" t="s">
        <v>208</v>
      </c>
      <c r="AU211" s="204" t="s">
        <v>82</v>
      </c>
      <c r="AY211" s="18" t="s">
        <v>206</v>
      </c>
      <c r="BE211" s="205">
        <f>IF(N211="základní",J211,0)</f>
        <v>0</v>
      </c>
      <c r="BF211" s="205">
        <f>IF(N211="snížená",J211,0)</f>
        <v>0</v>
      </c>
      <c r="BG211" s="205">
        <f>IF(N211="zákl. přenesená",J211,0)</f>
        <v>0</v>
      </c>
      <c r="BH211" s="205">
        <f>IF(N211="sníž. přenesená",J211,0)</f>
        <v>0</v>
      </c>
      <c r="BI211" s="205">
        <f>IF(N211="nulová",J211,0)</f>
        <v>0</v>
      </c>
      <c r="BJ211" s="18" t="s">
        <v>80</v>
      </c>
      <c r="BK211" s="205">
        <f>ROUND(I211*H211,2)</f>
        <v>0</v>
      </c>
      <c r="BL211" s="18" t="s">
        <v>212</v>
      </c>
      <c r="BM211" s="204" t="s">
        <v>2262</v>
      </c>
    </row>
    <row r="212" spans="1:65" s="2" customFormat="1" ht="19.5">
      <c r="A212" s="35"/>
      <c r="B212" s="36"/>
      <c r="C212" s="37"/>
      <c r="D212" s="208" t="s">
        <v>1104</v>
      </c>
      <c r="E212" s="37"/>
      <c r="F212" s="221" t="s">
        <v>8556</v>
      </c>
      <c r="G212" s="37"/>
      <c r="H212" s="37"/>
      <c r="I212" s="116"/>
      <c r="J212" s="37"/>
      <c r="K212" s="37"/>
      <c r="L212" s="40"/>
      <c r="M212" s="222"/>
      <c r="N212" s="223"/>
      <c r="O212" s="65"/>
      <c r="P212" s="65"/>
      <c r="Q212" s="65"/>
      <c r="R212" s="65"/>
      <c r="S212" s="65"/>
      <c r="T212" s="66"/>
      <c r="U212" s="35"/>
      <c r="V212" s="35"/>
      <c r="W212" s="35"/>
      <c r="X212" s="35"/>
      <c r="Y212" s="35"/>
      <c r="Z212" s="35"/>
      <c r="AA212" s="35"/>
      <c r="AB212" s="35"/>
      <c r="AC212" s="35"/>
      <c r="AD212" s="35"/>
      <c r="AE212" s="35"/>
      <c r="AT212" s="18" t="s">
        <v>1104</v>
      </c>
      <c r="AU212" s="18" t="s">
        <v>82</v>
      </c>
    </row>
    <row r="213" spans="1:65" s="2" customFormat="1" ht="16.5" customHeight="1">
      <c r="A213" s="35"/>
      <c r="B213" s="36"/>
      <c r="C213" s="193" t="s">
        <v>72</v>
      </c>
      <c r="D213" s="193" t="s">
        <v>208</v>
      </c>
      <c r="E213" s="194" t="s">
        <v>8589</v>
      </c>
      <c r="F213" s="195" t="s">
        <v>8590</v>
      </c>
      <c r="G213" s="196" t="s">
        <v>862</v>
      </c>
      <c r="H213" s="197">
        <v>81</v>
      </c>
      <c r="I213" s="198"/>
      <c r="J213" s="199">
        <f>ROUND(I213*H213,2)</f>
        <v>0</v>
      </c>
      <c r="K213" s="195" t="s">
        <v>19</v>
      </c>
      <c r="L213" s="40"/>
      <c r="M213" s="200" t="s">
        <v>19</v>
      </c>
      <c r="N213" s="201" t="s">
        <v>43</v>
      </c>
      <c r="O213" s="65"/>
      <c r="P213" s="202">
        <f>O213*H213</f>
        <v>0</v>
      </c>
      <c r="Q213" s="202">
        <v>0</v>
      </c>
      <c r="R213" s="202">
        <f>Q213*H213</f>
        <v>0</v>
      </c>
      <c r="S213" s="202">
        <v>0</v>
      </c>
      <c r="T213" s="203">
        <f>S213*H213</f>
        <v>0</v>
      </c>
      <c r="U213" s="35"/>
      <c r="V213" s="35"/>
      <c r="W213" s="35"/>
      <c r="X213" s="35"/>
      <c r="Y213" s="35"/>
      <c r="Z213" s="35"/>
      <c r="AA213" s="35"/>
      <c r="AB213" s="35"/>
      <c r="AC213" s="35"/>
      <c r="AD213" s="35"/>
      <c r="AE213" s="35"/>
      <c r="AR213" s="204" t="s">
        <v>212</v>
      </c>
      <c r="AT213" s="204" t="s">
        <v>208</v>
      </c>
      <c r="AU213" s="204" t="s">
        <v>82</v>
      </c>
      <c r="AY213" s="18" t="s">
        <v>206</v>
      </c>
      <c r="BE213" s="205">
        <f>IF(N213="základní",J213,0)</f>
        <v>0</v>
      </c>
      <c r="BF213" s="205">
        <f>IF(N213="snížená",J213,0)</f>
        <v>0</v>
      </c>
      <c r="BG213" s="205">
        <f>IF(N213="zákl. přenesená",J213,0)</f>
        <v>0</v>
      </c>
      <c r="BH213" s="205">
        <f>IF(N213="sníž. přenesená",J213,0)</f>
        <v>0</v>
      </c>
      <c r="BI213" s="205">
        <f>IF(N213="nulová",J213,0)</f>
        <v>0</v>
      </c>
      <c r="BJ213" s="18" t="s">
        <v>80</v>
      </c>
      <c r="BK213" s="205">
        <f>ROUND(I213*H213,2)</f>
        <v>0</v>
      </c>
      <c r="BL213" s="18" t="s">
        <v>212</v>
      </c>
      <c r="BM213" s="204" t="s">
        <v>2272</v>
      </c>
    </row>
    <row r="214" spans="1:65" s="2" customFormat="1" ht="19.5">
      <c r="A214" s="35"/>
      <c r="B214" s="36"/>
      <c r="C214" s="37"/>
      <c r="D214" s="208" t="s">
        <v>1104</v>
      </c>
      <c r="E214" s="37"/>
      <c r="F214" s="221" t="s">
        <v>8556</v>
      </c>
      <c r="G214" s="37"/>
      <c r="H214" s="37"/>
      <c r="I214" s="116"/>
      <c r="J214" s="37"/>
      <c r="K214" s="37"/>
      <c r="L214" s="40"/>
      <c r="M214" s="222"/>
      <c r="N214" s="223"/>
      <c r="O214" s="65"/>
      <c r="P214" s="65"/>
      <c r="Q214" s="65"/>
      <c r="R214" s="65"/>
      <c r="S214" s="65"/>
      <c r="T214" s="66"/>
      <c r="U214" s="35"/>
      <c r="V214" s="35"/>
      <c r="W214" s="35"/>
      <c r="X214" s="35"/>
      <c r="Y214" s="35"/>
      <c r="Z214" s="35"/>
      <c r="AA214" s="35"/>
      <c r="AB214" s="35"/>
      <c r="AC214" s="35"/>
      <c r="AD214" s="35"/>
      <c r="AE214" s="35"/>
      <c r="AT214" s="18" t="s">
        <v>1104</v>
      </c>
      <c r="AU214" s="18" t="s">
        <v>82</v>
      </c>
    </row>
    <row r="215" spans="1:65" s="2" customFormat="1" ht="16.5" customHeight="1">
      <c r="A215" s="35"/>
      <c r="B215" s="36"/>
      <c r="C215" s="193" t="s">
        <v>72</v>
      </c>
      <c r="D215" s="193" t="s">
        <v>208</v>
      </c>
      <c r="E215" s="194" t="s">
        <v>8591</v>
      </c>
      <c r="F215" s="195" t="s">
        <v>8592</v>
      </c>
      <c r="G215" s="196" t="s">
        <v>862</v>
      </c>
      <c r="H215" s="197">
        <v>102</v>
      </c>
      <c r="I215" s="198"/>
      <c r="J215" s="199">
        <f>ROUND(I215*H215,2)</f>
        <v>0</v>
      </c>
      <c r="K215" s="195" t="s">
        <v>19</v>
      </c>
      <c r="L215" s="40"/>
      <c r="M215" s="200" t="s">
        <v>19</v>
      </c>
      <c r="N215" s="201" t="s">
        <v>43</v>
      </c>
      <c r="O215" s="65"/>
      <c r="P215" s="202">
        <f>O215*H215</f>
        <v>0</v>
      </c>
      <c r="Q215" s="202">
        <v>0</v>
      </c>
      <c r="R215" s="202">
        <f>Q215*H215</f>
        <v>0</v>
      </c>
      <c r="S215" s="202">
        <v>0</v>
      </c>
      <c r="T215" s="203">
        <f>S215*H215</f>
        <v>0</v>
      </c>
      <c r="U215" s="35"/>
      <c r="V215" s="35"/>
      <c r="W215" s="35"/>
      <c r="X215" s="35"/>
      <c r="Y215" s="35"/>
      <c r="Z215" s="35"/>
      <c r="AA215" s="35"/>
      <c r="AB215" s="35"/>
      <c r="AC215" s="35"/>
      <c r="AD215" s="35"/>
      <c r="AE215" s="35"/>
      <c r="AR215" s="204" t="s">
        <v>212</v>
      </c>
      <c r="AT215" s="204" t="s">
        <v>208</v>
      </c>
      <c r="AU215" s="204" t="s">
        <v>82</v>
      </c>
      <c r="AY215" s="18" t="s">
        <v>206</v>
      </c>
      <c r="BE215" s="205">
        <f>IF(N215="základní",J215,0)</f>
        <v>0</v>
      </c>
      <c r="BF215" s="205">
        <f>IF(N215="snížená",J215,0)</f>
        <v>0</v>
      </c>
      <c r="BG215" s="205">
        <f>IF(N215="zákl. přenesená",J215,0)</f>
        <v>0</v>
      </c>
      <c r="BH215" s="205">
        <f>IF(N215="sníž. přenesená",J215,0)</f>
        <v>0</v>
      </c>
      <c r="BI215" s="205">
        <f>IF(N215="nulová",J215,0)</f>
        <v>0</v>
      </c>
      <c r="BJ215" s="18" t="s">
        <v>80</v>
      </c>
      <c r="BK215" s="205">
        <f>ROUND(I215*H215,2)</f>
        <v>0</v>
      </c>
      <c r="BL215" s="18" t="s">
        <v>212</v>
      </c>
      <c r="BM215" s="204" t="s">
        <v>2280</v>
      </c>
    </row>
    <row r="216" spans="1:65" s="2" customFormat="1" ht="19.5">
      <c r="A216" s="35"/>
      <c r="B216" s="36"/>
      <c r="C216" s="37"/>
      <c r="D216" s="208" t="s">
        <v>1104</v>
      </c>
      <c r="E216" s="37"/>
      <c r="F216" s="221" t="s">
        <v>8556</v>
      </c>
      <c r="G216" s="37"/>
      <c r="H216" s="37"/>
      <c r="I216" s="116"/>
      <c r="J216" s="37"/>
      <c r="K216" s="37"/>
      <c r="L216" s="40"/>
      <c r="M216" s="222"/>
      <c r="N216" s="223"/>
      <c r="O216" s="65"/>
      <c r="P216" s="65"/>
      <c r="Q216" s="65"/>
      <c r="R216" s="65"/>
      <c r="S216" s="65"/>
      <c r="T216" s="66"/>
      <c r="U216" s="35"/>
      <c r="V216" s="35"/>
      <c r="W216" s="35"/>
      <c r="X216" s="35"/>
      <c r="Y216" s="35"/>
      <c r="Z216" s="35"/>
      <c r="AA216" s="35"/>
      <c r="AB216" s="35"/>
      <c r="AC216" s="35"/>
      <c r="AD216" s="35"/>
      <c r="AE216" s="35"/>
      <c r="AT216" s="18" t="s">
        <v>1104</v>
      </c>
      <c r="AU216" s="18" t="s">
        <v>82</v>
      </c>
    </row>
    <row r="217" spans="1:65" s="2" customFormat="1" ht="16.5" customHeight="1">
      <c r="A217" s="35"/>
      <c r="B217" s="36"/>
      <c r="C217" s="193" t="s">
        <v>72</v>
      </c>
      <c r="D217" s="193" t="s">
        <v>208</v>
      </c>
      <c r="E217" s="194" t="s">
        <v>8593</v>
      </c>
      <c r="F217" s="195" t="s">
        <v>8594</v>
      </c>
      <c r="G217" s="196" t="s">
        <v>862</v>
      </c>
      <c r="H217" s="197">
        <v>102</v>
      </c>
      <c r="I217" s="198"/>
      <c r="J217" s="199">
        <f>ROUND(I217*H217,2)</f>
        <v>0</v>
      </c>
      <c r="K217" s="195" t="s">
        <v>19</v>
      </c>
      <c r="L217" s="40"/>
      <c r="M217" s="200" t="s">
        <v>19</v>
      </c>
      <c r="N217" s="201" t="s">
        <v>43</v>
      </c>
      <c r="O217" s="65"/>
      <c r="P217" s="202">
        <f>O217*H217</f>
        <v>0</v>
      </c>
      <c r="Q217" s="202">
        <v>0</v>
      </c>
      <c r="R217" s="202">
        <f>Q217*H217</f>
        <v>0</v>
      </c>
      <c r="S217" s="202">
        <v>0</v>
      </c>
      <c r="T217" s="203">
        <f>S217*H217</f>
        <v>0</v>
      </c>
      <c r="U217" s="35"/>
      <c r="V217" s="35"/>
      <c r="W217" s="35"/>
      <c r="X217" s="35"/>
      <c r="Y217" s="35"/>
      <c r="Z217" s="35"/>
      <c r="AA217" s="35"/>
      <c r="AB217" s="35"/>
      <c r="AC217" s="35"/>
      <c r="AD217" s="35"/>
      <c r="AE217" s="35"/>
      <c r="AR217" s="204" t="s">
        <v>212</v>
      </c>
      <c r="AT217" s="204" t="s">
        <v>208</v>
      </c>
      <c r="AU217" s="204" t="s">
        <v>82</v>
      </c>
      <c r="AY217" s="18" t="s">
        <v>206</v>
      </c>
      <c r="BE217" s="205">
        <f>IF(N217="základní",J217,0)</f>
        <v>0</v>
      </c>
      <c r="BF217" s="205">
        <f>IF(N217="snížená",J217,0)</f>
        <v>0</v>
      </c>
      <c r="BG217" s="205">
        <f>IF(N217="zákl. přenesená",J217,0)</f>
        <v>0</v>
      </c>
      <c r="BH217" s="205">
        <f>IF(N217="sníž. přenesená",J217,0)</f>
        <v>0</v>
      </c>
      <c r="BI217" s="205">
        <f>IF(N217="nulová",J217,0)</f>
        <v>0</v>
      </c>
      <c r="BJ217" s="18" t="s">
        <v>80</v>
      </c>
      <c r="BK217" s="205">
        <f>ROUND(I217*H217,2)</f>
        <v>0</v>
      </c>
      <c r="BL217" s="18" t="s">
        <v>212</v>
      </c>
      <c r="BM217" s="204" t="s">
        <v>2297</v>
      </c>
    </row>
    <row r="218" spans="1:65" s="2" customFormat="1" ht="19.5">
      <c r="A218" s="35"/>
      <c r="B218" s="36"/>
      <c r="C218" s="37"/>
      <c r="D218" s="208" t="s">
        <v>1104</v>
      </c>
      <c r="E218" s="37"/>
      <c r="F218" s="221" t="s">
        <v>8556</v>
      </c>
      <c r="G218" s="37"/>
      <c r="H218" s="37"/>
      <c r="I218" s="116"/>
      <c r="J218" s="37"/>
      <c r="K218" s="37"/>
      <c r="L218" s="40"/>
      <c r="M218" s="222"/>
      <c r="N218" s="223"/>
      <c r="O218" s="65"/>
      <c r="P218" s="65"/>
      <c r="Q218" s="65"/>
      <c r="R218" s="65"/>
      <c r="S218" s="65"/>
      <c r="T218" s="66"/>
      <c r="U218" s="35"/>
      <c r="V218" s="35"/>
      <c r="W218" s="35"/>
      <c r="X218" s="35"/>
      <c r="Y218" s="35"/>
      <c r="Z218" s="35"/>
      <c r="AA218" s="35"/>
      <c r="AB218" s="35"/>
      <c r="AC218" s="35"/>
      <c r="AD218" s="35"/>
      <c r="AE218" s="35"/>
      <c r="AT218" s="18" t="s">
        <v>1104</v>
      </c>
      <c r="AU218" s="18" t="s">
        <v>82</v>
      </c>
    </row>
    <row r="219" spans="1:65" s="2" customFormat="1" ht="16.5" customHeight="1">
      <c r="A219" s="35"/>
      <c r="B219" s="36"/>
      <c r="C219" s="193" t="s">
        <v>72</v>
      </c>
      <c r="D219" s="193" t="s">
        <v>208</v>
      </c>
      <c r="E219" s="194" t="s">
        <v>8595</v>
      </c>
      <c r="F219" s="195" t="s">
        <v>8596</v>
      </c>
      <c r="G219" s="196" t="s">
        <v>862</v>
      </c>
      <c r="H219" s="197">
        <v>122</v>
      </c>
      <c r="I219" s="198"/>
      <c r="J219" s="199">
        <f>ROUND(I219*H219,2)</f>
        <v>0</v>
      </c>
      <c r="K219" s="195" t="s">
        <v>19</v>
      </c>
      <c r="L219" s="40"/>
      <c r="M219" s="200" t="s">
        <v>19</v>
      </c>
      <c r="N219" s="201" t="s">
        <v>43</v>
      </c>
      <c r="O219" s="65"/>
      <c r="P219" s="202">
        <f>O219*H219</f>
        <v>0</v>
      </c>
      <c r="Q219" s="202">
        <v>0</v>
      </c>
      <c r="R219" s="202">
        <f>Q219*H219</f>
        <v>0</v>
      </c>
      <c r="S219" s="202">
        <v>0</v>
      </c>
      <c r="T219" s="203">
        <f>S219*H219</f>
        <v>0</v>
      </c>
      <c r="U219" s="35"/>
      <c r="V219" s="35"/>
      <c r="W219" s="35"/>
      <c r="X219" s="35"/>
      <c r="Y219" s="35"/>
      <c r="Z219" s="35"/>
      <c r="AA219" s="35"/>
      <c r="AB219" s="35"/>
      <c r="AC219" s="35"/>
      <c r="AD219" s="35"/>
      <c r="AE219" s="35"/>
      <c r="AR219" s="204" t="s">
        <v>212</v>
      </c>
      <c r="AT219" s="204" t="s">
        <v>208</v>
      </c>
      <c r="AU219" s="204" t="s">
        <v>82</v>
      </c>
      <c r="AY219" s="18" t="s">
        <v>206</v>
      </c>
      <c r="BE219" s="205">
        <f>IF(N219="základní",J219,0)</f>
        <v>0</v>
      </c>
      <c r="BF219" s="205">
        <f>IF(N219="snížená",J219,0)</f>
        <v>0</v>
      </c>
      <c r="BG219" s="205">
        <f>IF(N219="zákl. přenesená",J219,0)</f>
        <v>0</v>
      </c>
      <c r="BH219" s="205">
        <f>IF(N219="sníž. přenesená",J219,0)</f>
        <v>0</v>
      </c>
      <c r="BI219" s="205">
        <f>IF(N219="nulová",J219,0)</f>
        <v>0</v>
      </c>
      <c r="BJ219" s="18" t="s">
        <v>80</v>
      </c>
      <c r="BK219" s="205">
        <f>ROUND(I219*H219,2)</f>
        <v>0</v>
      </c>
      <c r="BL219" s="18" t="s">
        <v>212</v>
      </c>
      <c r="BM219" s="204" t="s">
        <v>2308</v>
      </c>
    </row>
    <row r="220" spans="1:65" s="2" customFormat="1" ht="19.5">
      <c r="A220" s="35"/>
      <c r="B220" s="36"/>
      <c r="C220" s="37"/>
      <c r="D220" s="208" t="s">
        <v>1104</v>
      </c>
      <c r="E220" s="37"/>
      <c r="F220" s="221" t="s">
        <v>8556</v>
      </c>
      <c r="G220" s="37"/>
      <c r="H220" s="37"/>
      <c r="I220" s="116"/>
      <c r="J220" s="37"/>
      <c r="K220" s="37"/>
      <c r="L220" s="40"/>
      <c r="M220" s="222"/>
      <c r="N220" s="223"/>
      <c r="O220" s="65"/>
      <c r="P220" s="65"/>
      <c r="Q220" s="65"/>
      <c r="R220" s="65"/>
      <c r="S220" s="65"/>
      <c r="T220" s="66"/>
      <c r="U220" s="35"/>
      <c r="V220" s="35"/>
      <c r="W220" s="35"/>
      <c r="X220" s="35"/>
      <c r="Y220" s="35"/>
      <c r="Z220" s="35"/>
      <c r="AA220" s="35"/>
      <c r="AB220" s="35"/>
      <c r="AC220" s="35"/>
      <c r="AD220" s="35"/>
      <c r="AE220" s="35"/>
      <c r="AT220" s="18" t="s">
        <v>1104</v>
      </c>
      <c r="AU220" s="18" t="s">
        <v>82</v>
      </c>
    </row>
    <row r="221" spans="1:65" s="2" customFormat="1" ht="16.5" customHeight="1">
      <c r="A221" s="35"/>
      <c r="B221" s="36"/>
      <c r="C221" s="193" t="s">
        <v>72</v>
      </c>
      <c r="D221" s="193" t="s">
        <v>208</v>
      </c>
      <c r="E221" s="194" t="s">
        <v>8597</v>
      </c>
      <c r="F221" s="195" t="s">
        <v>8598</v>
      </c>
      <c r="G221" s="196" t="s">
        <v>862</v>
      </c>
      <c r="H221" s="197">
        <v>102</v>
      </c>
      <c r="I221" s="198"/>
      <c r="J221" s="199">
        <f>ROUND(I221*H221,2)</f>
        <v>0</v>
      </c>
      <c r="K221" s="195" t="s">
        <v>19</v>
      </c>
      <c r="L221" s="40"/>
      <c r="M221" s="200" t="s">
        <v>19</v>
      </c>
      <c r="N221" s="201" t="s">
        <v>43</v>
      </c>
      <c r="O221" s="65"/>
      <c r="P221" s="202">
        <f>O221*H221</f>
        <v>0</v>
      </c>
      <c r="Q221" s="202">
        <v>0</v>
      </c>
      <c r="R221" s="202">
        <f>Q221*H221</f>
        <v>0</v>
      </c>
      <c r="S221" s="202">
        <v>0</v>
      </c>
      <c r="T221" s="203">
        <f>S221*H221</f>
        <v>0</v>
      </c>
      <c r="U221" s="35"/>
      <c r="V221" s="35"/>
      <c r="W221" s="35"/>
      <c r="X221" s="35"/>
      <c r="Y221" s="35"/>
      <c r="Z221" s="35"/>
      <c r="AA221" s="35"/>
      <c r="AB221" s="35"/>
      <c r="AC221" s="35"/>
      <c r="AD221" s="35"/>
      <c r="AE221" s="35"/>
      <c r="AR221" s="204" t="s">
        <v>212</v>
      </c>
      <c r="AT221" s="204" t="s">
        <v>208</v>
      </c>
      <c r="AU221" s="204" t="s">
        <v>82</v>
      </c>
      <c r="AY221" s="18" t="s">
        <v>206</v>
      </c>
      <c r="BE221" s="205">
        <f>IF(N221="základní",J221,0)</f>
        <v>0</v>
      </c>
      <c r="BF221" s="205">
        <f>IF(N221="snížená",J221,0)</f>
        <v>0</v>
      </c>
      <c r="BG221" s="205">
        <f>IF(N221="zákl. přenesená",J221,0)</f>
        <v>0</v>
      </c>
      <c r="BH221" s="205">
        <f>IF(N221="sníž. přenesená",J221,0)</f>
        <v>0</v>
      </c>
      <c r="BI221" s="205">
        <f>IF(N221="nulová",J221,0)</f>
        <v>0</v>
      </c>
      <c r="BJ221" s="18" t="s">
        <v>80</v>
      </c>
      <c r="BK221" s="205">
        <f>ROUND(I221*H221,2)</f>
        <v>0</v>
      </c>
      <c r="BL221" s="18" t="s">
        <v>212</v>
      </c>
      <c r="BM221" s="204" t="s">
        <v>2316</v>
      </c>
    </row>
    <row r="222" spans="1:65" s="2" customFormat="1" ht="19.5">
      <c r="A222" s="35"/>
      <c r="B222" s="36"/>
      <c r="C222" s="37"/>
      <c r="D222" s="208" t="s">
        <v>1104</v>
      </c>
      <c r="E222" s="37"/>
      <c r="F222" s="221" t="s">
        <v>8556</v>
      </c>
      <c r="G222" s="37"/>
      <c r="H222" s="37"/>
      <c r="I222" s="116"/>
      <c r="J222" s="37"/>
      <c r="K222" s="37"/>
      <c r="L222" s="40"/>
      <c r="M222" s="222"/>
      <c r="N222" s="223"/>
      <c r="O222" s="65"/>
      <c r="P222" s="65"/>
      <c r="Q222" s="65"/>
      <c r="R222" s="65"/>
      <c r="S222" s="65"/>
      <c r="T222" s="66"/>
      <c r="U222" s="35"/>
      <c r="V222" s="35"/>
      <c r="W222" s="35"/>
      <c r="X222" s="35"/>
      <c r="Y222" s="35"/>
      <c r="Z222" s="35"/>
      <c r="AA222" s="35"/>
      <c r="AB222" s="35"/>
      <c r="AC222" s="35"/>
      <c r="AD222" s="35"/>
      <c r="AE222" s="35"/>
      <c r="AT222" s="18" t="s">
        <v>1104</v>
      </c>
      <c r="AU222" s="18" t="s">
        <v>82</v>
      </c>
    </row>
    <row r="223" spans="1:65" s="2" customFormat="1" ht="16.5" customHeight="1">
      <c r="A223" s="35"/>
      <c r="B223" s="36"/>
      <c r="C223" s="193" t="s">
        <v>72</v>
      </c>
      <c r="D223" s="193" t="s">
        <v>208</v>
      </c>
      <c r="E223" s="194" t="s">
        <v>8599</v>
      </c>
      <c r="F223" s="195" t="s">
        <v>8600</v>
      </c>
      <c r="G223" s="196" t="s">
        <v>862</v>
      </c>
      <c r="H223" s="197">
        <v>142</v>
      </c>
      <c r="I223" s="198"/>
      <c r="J223" s="199">
        <f>ROUND(I223*H223,2)</f>
        <v>0</v>
      </c>
      <c r="K223" s="195" t="s">
        <v>19</v>
      </c>
      <c r="L223" s="40"/>
      <c r="M223" s="200" t="s">
        <v>19</v>
      </c>
      <c r="N223" s="201" t="s">
        <v>43</v>
      </c>
      <c r="O223" s="65"/>
      <c r="P223" s="202">
        <f>O223*H223</f>
        <v>0</v>
      </c>
      <c r="Q223" s="202">
        <v>0</v>
      </c>
      <c r="R223" s="202">
        <f>Q223*H223</f>
        <v>0</v>
      </c>
      <c r="S223" s="202">
        <v>0</v>
      </c>
      <c r="T223" s="203">
        <f>S223*H223</f>
        <v>0</v>
      </c>
      <c r="U223" s="35"/>
      <c r="V223" s="35"/>
      <c r="W223" s="35"/>
      <c r="X223" s="35"/>
      <c r="Y223" s="35"/>
      <c r="Z223" s="35"/>
      <c r="AA223" s="35"/>
      <c r="AB223" s="35"/>
      <c r="AC223" s="35"/>
      <c r="AD223" s="35"/>
      <c r="AE223" s="35"/>
      <c r="AR223" s="204" t="s">
        <v>212</v>
      </c>
      <c r="AT223" s="204" t="s">
        <v>208</v>
      </c>
      <c r="AU223" s="204" t="s">
        <v>82</v>
      </c>
      <c r="AY223" s="18" t="s">
        <v>206</v>
      </c>
      <c r="BE223" s="205">
        <f>IF(N223="základní",J223,0)</f>
        <v>0</v>
      </c>
      <c r="BF223" s="205">
        <f>IF(N223="snížená",J223,0)</f>
        <v>0</v>
      </c>
      <c r="BG223" s="205">
        <f>IF(N223="zákl. přenesená",J223,0)</f>
        <v>0</v>
      </c>
      <c r="BH223" s="205">
        <f>IF(N223="sníž. přenesená",J223,0)</f>
        <v>0</v>
      </c>
      <c r="BI223" s="205">
        <f>IF(N223="nulová",J223,0)</f>
        <v>0</v>
      </c>
      <c r="BJ223" s="18" t="s">
        <v>80</v>
      </c>
      <c r="BK223" s="205">
        <f>ROUND(I223*H223,2)</f>
        <v>0</v>
      </c>
      <c r="BL223" s="18" t="s">
        <v>212</v>
      </c>
      <c r="BM223" s="204" t="s">
        <v>2325</v>
      </c>
    </row>
    <row r="224" spans="1:65" s="2" customFormat="1" ht="19.5">
      <c r="A224" s="35"/>
      <c r="B224" s="36"/>
      <c r="C224" s="37"/>
      <c r="D224" s="208" t="s">
        <v>1104</v>
      </c>
      <c r="E224" s="37"/>
      <c r="F224" s="221" t="s">
        <v>8556</v>
      </c>
      <c r="G224" s="37"/>
      <c r="H224" s="37"/>
      <c r="I224" s="116"/>
      <c r="J224" s="37"/>
      <c r="K224" s="37"/>
      <c r="L224" s="40"/>
      <c r="M224" s="222"/>
      <c r="N224" s="223"/>
      <c r="O224" s="65"/>
      <c r="P224" s="65"/>
      <c r="Q224" s="65"/>
      <c r="R224" s="65"/>
      <c r="S224" s="65"/>
      <c r="T224" s="66"/>
      <c r="U224" s="35"/>
      <c r="V224" s="35"/>
      <c r="W224" s="35"/>
      <c r="X224" s="35"/>
      <c r="Y224" s="35"/>
      <c r="Z224" s="35"/>
      <c r="AA224" s="35"/>
      <c r="AB224" s="35"/>
      <c r="AC224" s="35"/>
      <c r="AD224" s="35"/>
      <c r="AE224" s="35"/>
      <c r="AT224" s="18" t="s">
        <v>1104</v>
      </c>
      <c r="AU224" s="18" t="s">
        <v>82</v>
      </c>
    </row>
    <row r="225" spans="1:65" s="2" customFormat="1" ht="16.5" customHeight="1">
      <c r="A225" s="35"/>
      <c r="B225" s="36"/>
      <c r="C225" s="193" t="s">
        <v>72</v>
      </c>
      <c r="D225" s="193" t="s">
        <v>208</v>
      </c>
      <c r="E225" s="194" t="s">
        <v>8601</v>
      </c>
      <c r="F225" s="195" t="s">
        <v>8602</v>
      </c>
      <c r="G225" s="196" t="s">
        <v>862</v>
      </c>
      <c r="H225" s="197">
        <v>41</v>
      </c>
      <c r="I225" s="198"/>
      <c r="J225" s="199">
        <f>ROUND(I225*H225,2)</f>
        <v>0</v>
      </c>
      <c r="K225" s="195" t="s">
        <v>19</v>
      </c>
      <c r="L225" s="40"/>
      <c r="M225" s="200" t="s">
        <v>19</v>
      </c>
      <c r="N225" s="201" t="s">
        <v>43</v>
      </c>
      <c r="O225" s="65"/>
      <c r="P225" s="202">
        <f>O225*H225</f>
        <v>0</v>
      </c>
      <c r="Q225" s="202">
        <v>0</v>
      </c>
      <c r="R225" s="202">
        <f>Q225*H225</f>
        <v>0</v>
      </c>
      <c r="S225" s="202">
        <v>0</v>
      </c>
      <c r="T225" s="203">
        <f>S225*H225</f>
        <v>0</v>
      </c>
      <c r="U225" s="35"/>
      <c r="V225" s="35"/>
      <c r="W225" s="35"/>
      <c r="X225" s="35"/>
      <c r="Y225" s="35"/>
      <c r="Z225" s="35"/>
      <c r="AA225" s="35"/>
      <c r="AB225" s="35"/>
      <c r="AC225" s="35"/>
      <c r="AD225" s="35"/>
      <c r="AE225" s="35"/>
      <c r="AR225" s="204" t="s">
        <v>212</v>
      </c>
      <c r="AT225" s="204" t="s">
        <v>208</v>
      </c>
      <c r="AU225" s="204" t="s">
        <v>82</v>
      </c>
      <c r="AY225" s="18" t="s">
        <v>206</v>
      </c>
      <c r="BE225" s="205">
        <f>IF(N225="základní",J225,0)</f>
        <v>0</v>
      </c>
      <c r="BF225" s="205">
        <f>IF(N225="snížená",J225,0)</f>
        <v>0</v>
      </c>
      <c r="BG225" s="205">
        <f>IF(N225="zákl. přenesená",J225,0)</f>
        <v>0</v>
      </c>
      <c r="BH225" s="205">
        <f>IF(N225="sníž. přenesená",J225,0)</f>
        <v>0</v>
      </c>
      <c r="BI225" s="205">
        <f>IF(N225="nulová",J225,0)</f>
        <v>0</v>
      </c>
      <c r="BJ225" s="18" t="s">
        <v>80</v>
      </c>
      <c r="BK225" s="205">
        <f>ROUND(I225*H225,2)</f>
        <v>0</v>
      </c>
      <c r="BL225" s="18" t="s">
        <v>212</v>
      </c>
      <c r="BM225" s="204" t="s">
        <v>2335</v>
      </c>
    </row>
    <row r="226" spans="1:65" s="2" customFormat="1" ht="19.5">
      <c r="A226" s="35"/>
      <c r="B226" s="36"/>
      <c r="C226" s="37"/>
      <c r="D226" s="208" t="s">
        <v>1104</v>
      </c>
      <c r="E226" s="37"/>
      <c r="F226" s="221" t="s">
        <v>8556</v>
      </c>
      <c r="G226" s="37"/>
      <c r="H226" s="37"/>
      <c r="I226" s="116"/>
      <c r="J226" s="37"/>
      <c r="K226" s="37"/>
      <c r="L226" s="40"/>
      <c r="M226" s="222"/>
      <c r="N226" s="223"/>
      <c r="O226" s="65"/>
      <c r="P226" s="65"/>
      <c r="Q226" s="65"/>
      <c r="R226" s="65"/>
      <c r="S226" s="65"/>
      <c r="T226" s="66"/>
      <c r="U226" s="35"/>
      <c r="V226" s="35"/>
      <c r="W226" s="35"/>
      <c r="X226" s="35"/>
      <c r="Y226" s="35"/>
      <c r="Z226" s="35"/>
      <c r="AA226" s="35"/>
      <c r="AB226" s="35"/>
      <c r="AC226" s="35"/>
      <c r="AD226" s="35"/>
      <c r="AE226" s="35"/>
      <c r="AT226" s="18" t="s">
        <v>1104</v>
      </c>
      <c r="AU226" s="18" t="s">
        <v>82</v>
      </c>
    </row>
    <row r="227" spans="1:65" s="2" customFormat="1" ht="16.5" customHeight="1">
      <c r="A227" s="35"/>
      <c r="B227" s="36"/>
      <c r="C227" s="193" t="s">
        <v>72</v>
      </c>
      <c r="D227" s="193" t="s">
        <v>208</v>
      </c>
      <c r="E227" s="194" t="s">
        <v>8603</v>
      </c>
      <c r="F227" s="195" t="s">
        <v>8604</v>
      </c>
      <c r="G227" s="196" t="s">
        <v>862</v>
      </c>
      <c r="H227" s="197">
        <v>61</v>
      </c>
      <c r="I227" s="198"/>
      <c r="J227" s="199">
        <f>ROUND(I227*H227,2)</f>
        <v>0</v>
      </c>
      <c r="K227" s="195" t="s">
        <v>19</v>
      </c>
      <c r="L227" s="40"/>
      <c r="M227" s="200" t="s">
        <v>19</v>
      </c>
      <c r="N227" s="201" t="s">
        <v>43</v>
      </c>
      <c r="O227" s="65"/>
      <c r="P227" s="202">
        <f>O227*H227</f>
        <v>0</v>
      </c>
      <c r="Q227" s="202">
        <v>0</v>
      </c>
      <c r="R227" s="202">
        <f>Q227*H227</f>
        <v>0</v>
      </c>
      <c r="S227" s="202">
        <v>0</v>
      </c>
      <c r="T227" s="203">
        <f>S227*H227</f>
        <v>0</v>
      </c>
      <c r="U227" s="35"/>
      <c r="V227" s="35"/>
      <c r="W227" s="35"/>
      <c r="X227" s="35"/>
      <c r="Y227" s="35"/>
      <c r="Z227" s="35"/>
      <c r="AA227" s="35"/>
      <c r="AB227" s="35"/>
      <c r="AC227" s="35"/>
      <c r="AD227" s="35"/>
      <c r="AE227" s="35"/>
      <c r="AR227" s="204" t="s">
        <v>212</v>
      </c>
      <c r="AT227" s="204" t="s">
        <v>208</v>
      </c>
      <c r="AU227" s="204" t="s">
        <v>82</v>
      </c>
      <c r="AY227" s="18" t="s">
        <v>206</v>
      </c>
      <c r="BE227" s="205">
        <f>IF(N227="základní",J227,0)</f>
        <v>0</v>
      </c>
      <c r="BF227" s="205">
        <f>IF(N227="snížená",J227,0)</f>
        <v>0</v>
      </c>
      <c r="BG227" s="205">
        <f>IF(N227="zákl. přenesená",J227,0)</f>
        <v>0</v>
      </c>
      <c r="BH227" s="205">
        <f>IF(N227="sníž. přenesená",J227,0)</f>
        <v>0</v>
      </c>
      <c r="BI227" s="205">
        <f>IF(N227="nulová",J227,0)</f>
        <v>0</v>
      </c>
      <c r="BJ227" s="18" t="s">
        <v>80</v>
      </c>
      <c r="BK227" s="205">
        <f>ROUND(I227*H227,2)</f>
        <v>0</v>
      </c>
      <c r="BL227" s="18" t="s">
        <v>212</v>
      </c>
      <c r="BM227" s="204" t="s">
        <v>2345</v>
      </c>
    </row>
    <row r="228" spans="1:65" s="2" customFormat="1" ht="19.5">
      <c r="A228" s="35"/>
      <c r="B228" s="36"/>
      <c r="C228" s="37"/>
      <c r="D228" s="208" t="s">
        <v>1104</v>
      </c>
      <c r="E228" s="37"/>
      <c r="F228" s="221" t="s">
        <v>8556</v>
      </c>
      <c r="G228" s="37"/>
      <c r="H228" s="37"/>
      <c r="I228" s="116"/>
      <c r="J228" s="37"/>
      <c r="K228" s="37"/>
      <c r="L228" s="40"/>
      <c r="M228" s="222"/>
      <c r="N228" s="223"/>
      <c r="O228" s="65"/>
      <c r="P228" s="65"/>
      <c r="Q228" s="65"/>
      <c r="R228" s="65"/>
      <c r="S228" s="65"/>
      <c r="T228" s="66"/>
      <c r="U228" s="35"/>
      <c r="V228" s="35"/>
      <c r="W228" s="35"/>
      <c r="X228" s="35"/>
      <c r="Y228" s="35"/>
      <c r="Z228" s="35"/>
      <c r="AA228" s="35"/>
      <c r="AB228" s="35"/>
      <c r="AC228" s="35"/>
      <c r="AD228" s="35"/>
      <c r="AE228" s="35"/>
      <c r="AT228" s="18" t="s">
        <v>1104</v>
      </c>
      <c r="AU228" s="18" t="s">
        <v>82</v>
      </c>
    </row>
    <row r="229" spans="1:65" s="12" customFormat="1" ht="22.9" customHeight="1">
      <c r="B229" s="177"/>
      <c r="C229" s="178"/>
      <c r="D229" s="179" t="s">
        <v>71</v>
      </c>
      <c r="E229" s="191" t="s">
        <v>1510</v>
      </c>
      <c r="F229" s="191" t="s">
        <v>8605</v>
      </c>
      <c r="G229" s="178"/>
      <c r="H229" s="178"/>
      <c r="I229" s="181"/>
      <c r="J229" s="192">
        <f>BK229</f>
        <v>0</v>
      </c>
      <c r="K229" s="178"/>
      <c r="L229" s="183"/>
      <c r="M229" s="184"/>
      <c r="N229" s="185"/>
      <c r="O229" s="185"/>
      <c r="P229" s="186">
        <f>SUM(P230:P234)</f>
        <v>0</v>
      </c>
      <c r="Q229" s="185"/>
      <c r="R229" s="186">
        <f>SUM(R230:R234)</f>
        <v>0</v>
      </c>
      <c r="S229" s="185"/>
      <c r="T229" s="187">
        <f>SUM(T230:T234)</f>
        <v>0</v>
      </c>
      <c r="AR229" s="188" t="s">
        <v>80</v>
      </c>
      <c r="AT229" s="189" t="s">
        <v>71</v>
      </c>
      <c r="AU229" s="189" t="s">
        <v>80</v>
      </c>
      <c r="AY229" s="188" t="s">
        <v>206</v>
      </c>
      <c r="BK229" s="190">
        <f>SUM(BK230:BK234)</f>
        <v>0</v>
      </c>
    </row>
    <row r="230" spans="1:65" s="2" customFormat="1" ht="16.5" customHeight="1">
      <c r="A230" s="35"/>
      <c r="B230" s="36"/>
      <c r="C230" s="193" t="s">
        <v>72</v>
      </c>
      <c r="D230" s="193" t="s">
        <v>208</v>
      </c>
      <c r="E230" s="194" t="s">
        <v>8606</v>
      </c>
      <c r="F230" s="195" t="s">
        <v>8607</v>
      </c>
      <c r="G230" s="196" t="s">
        <v>862</v>
      </c>
      <c r="H230" s="197">
        <v>360</v>
      </c>
      <c r="I230" s="198"/>
      <c r="J230" s="199">
        <f>ROUND(I230*H230,2)</f>
        <v>0</v>
      </c>
      <c r="K230" s="195" t="s">
        <v>19</v>
      </c>
      <c r="L230" s="40"/>
      <c r="M230" s="200" t="s">
        <v>19</v>
      </c>
      <c r="N230" s="201" t="s">
        <v>43</v>
      </c>
      <c r="O230" s="65"/>
      <c r="P230" s="202">
        <f>O230*H230</f>
        <v>0</v>
      </c>
      <c r="Q230" s="202">
        <v>0</v>
      </c>
      <c r="R230" s="202">
        <f>Q230*H230</f>
        <v>0</v>
      </c>
      <c r="S230" s="202">
        <v>0</v>
      </c>
      <c r="T230" s="203">
        <f>S230*H230</f>
        <v>0</v>
      </c>
      <c r="U230" s="35"/>
      <c r="V230" s="35"/>
      <c r="W230" s="35"/>
      <c r="X230" s="35"/>
      <c r="Y230" s="35"/>
      <c r="Z230" s="35"/>
      <c r="AA230" s="35"/>
      <c r="AB230" s="35"/>
      <c r="AC230" s="35"/>
      <c r="AD230" s="35"/>
      <c r="AE230" s="35"/>
      <c r="AR230" s="204" t="s">
        <v>212</v>
      </c>
      <c r="AT230" s="204" t="s">
        <v>208</v>
      </c>
      <c r="AU230" s="204" t="s">
        <v>82</v>
      </c>
      <c r="AY230" s="18" t="s">
        <v>206</v>
      </c>
      <c r="BE230" s="205">
        <f>IF(N230="základní",J230,0)</f>
        <v>0</v>
      </c>
      <c r="BF230" s="205">
        <f>IF(N230="snížená",J230,0)</f>
        <v>0</v>
      </c>
      <c r="BG230" s="205">
        <f>IF(N230="zákl. přenesená",J230,0)</f>
        <v>0</v>
      </c>
      <c r="BH230" s="205">
        <f>IF(N230="sníž. přenesená",J230,0)</f>
        <v>0</v>
      </c>
      <c r="BI230" s="205">
        <f>IF(N230="nulová",J230,0)</f>
        <v>0</v>
      </c>
      <c r="BJ230" s="18" t="s">
        <v>80</v>
      </c>
      <c r="BK230" s="205">
        <f>ROUND(I230*H230,2)</f>
        <v>0</v>
      </c>
      <c r="BL230" s="18" t="s">
        <v>212</v>
      </c>
      <c r="BM230" s="204" t="s">
        <v>2366</v>
      </c>
    </row>
    <row r="231" spans="1:65" s="2" customFormat="1" ht="16.5" customHeight="1">
      <c r="A231" s="35"/>
      <c r="B231" s="36"/>
      <c r="C231" s="193" t="s">
        <v>72</v>
      </c>
      <c r="D231" s="193" t="s">
        <v>208</v>
      </c>
      <c r="E231" s="194" t="s">
        <v>8608</v>
      </c>
      <c r="F231" s="195" t="s">
        <v>8609</v>
      </c>
      <c r="G231" s="196" t="s">
        <v>862</v>
      </c>
      <c r="H231" s="197">
        <v>680</v>
      </c>
      <c r="I231" s="198"/>
      <c r="J231" s="199">
        <f>ROUND(I231*H231,2)</f>
        <v>0</v>
      </c>
      <c r="K231" s="195" t="s">
        <v>19</v>
      </c>
      <c r="L231" s="40"/>
      <c r="M231" s="200" t="s">
        <v>19</v>
      </c>
      <c r="N231" s="201" t="s">
        <v>43</v>
      </c>
      <c r="O231" s="65"/>
      <c r="P231" s="202">
        <f>O231*H231</f>
        <v>0</v>
      </c>
      <c r="Q231" s="202">
        <v>0</v>
      </c>
      <c r="R231" s="202">
        <f>Q231*H231</f>
        <v>0</v>
      </c>
      <c r="S231" s="202">
        <v>0</v>
      </c>
      <c r="T231" s="203">
        <f>S231*H231</f>
        <v>0</v>
      </c>
      <c r="U231" s="35"/>
      <c r="V231" s="35"/>
      <c r="W231" s="35"/>
      <c r="X231" s="35"/>
      <c r="Y231" s="35"/>
      <c r="Z231" s="35"/>
      <c r="AA231" s="35"/>
      <c r="AB231" s="35"/>
      <c r="AC231" s="35"/>
      <c r="AD231" s="35"/>
      <c r="AE231" s="35"/>
      <c r="AR231" s="204" t="s">
        <v>212</v>
      </c>
      <c r="AT231" s="204" t="s">
        <v>208</v>
      </c>
      <c r="AU231" s="204" t="s">
        <v>82</v>
      </c>
      <c r="AY231" s="18" t="s">
        <v>206</v>
      </c>
      <c r="BE231" s="205">
        <f>IF(N231="základní",J231,0)</f>
        <v>0</v>
      </c>
      <c r="BF231" s="205">
        <f>IF(N231="snížená",J231,0)</f>
        <v>0</v>
      </c>
      <c r="BG231" s="205">
        <f>IF(N231="zákl. přenesená",J231,0)</f>
        <v>0</v>
      </c>
      <c r="BH231" s="205">
        <f>IF(N231="sníž. přenesená",J231,0)</f>
        <v>0</v>
      </c>
      <c r="BI231" s="205">
        <f>IF(N231="nulová",J231,0)</f>
        <v>0</v>
      </c>
      <c r="BJ231" s="18" t="s">
        <v>80</v>
      </c>
      <c r="BK231" s="205">
        <f>ROUND(I231*H231,2)</f>
        <v>0</v>
      </c>
      <c r="BL231" s="18" t="s">
        <v>212</v>
      </c>
      <c r="BM231" s="204" t="s">
        <v>2378</v>
      </c>
    </row>
    <row r="232" spans="1:65" s="2" customFormat="1" ht="16.5" customHeight="1">
      <c r="A232" s="35"/>
      <c r="B232" s="36"/>
      <c r="C232" s="193" t="s">
        <v>72</v>
      </c>
      <c r="D232" s="193" t="s">
        <v>208</v>
      </c>
      <c r="E232" s="194" t="s">
        <v>8610</v>
      </c>
      <c r="F232" s="195" t="s">
        <v>8611</v>
      </c>
      <c r="G232" s="196" t="s">
        <v>862</v>
      </c>
      <c r="H232" s="197">
        <v>450</v>
      </c>
      <c r="I232" s="198"/>
      <c r="J232" s="199">
        <f>ROUND(I232*H232,2)</f>
        <v>0</v>
      </c>
      <c r="K232" s="195" t="s">
        <v>19</v>
      </c>
      <c r="L232" s="40"/>
      <c r="M232" s="200" t="s">
        <v>19</v>
      </c>
      <c r="N232" s="201" t="s">
        <v>43</v>
      </c>
      <c r="O232" s="65"/>
      <c r="P232" s="202">
        <f>O232*H232</f>
        <v>0</v>
      </c>
      <c r="Q232" s="202">
        <v>0</v>
      </c>
      <c r="R232" s="202">
        <f>Q232*H232</f>
        <v>0</v>
      </c>
      <c r="S232" s="202">
        <v>0</v>
      </c>
      <c r="T232" s="203">
        <f>S232*H232</f>
        <v>0</v>
      </c>
      <c r="U232" s="35"/>
      <c r="V232" s="35"/>
      <c r="W232" s="35"/>
      <c r="X232" s="35"/>
      <c r="Y232" s="35"/>
      <c r="Z232" s="35"/>
      <c r="AA232" s="35"/>
      <c r="AB232" s="35"/>
      <c r="AC232" s="35"/>
      <c r="AD232" s="35"/>
      <c r="AE232" s="35"/>
      <c r="AR232" s="204" t="s">
        <v>212</v>
      </c>
      <c r="AT232" s="204" t="s">
        <v>208</v>
      </c>
      <c r="AU232" s="204" t="s">
        <v>82</v>
      </c>
      <c r="AY232" s="18" t="s">
        <v>206</v>
      </c>
      <c r="BE232" s="205">
        <f>IF(N232="základní",J232,0)</f>
        <v>0</v>
      </c>
      <c r="BF232" s="205">
        <f>IF(N232="snížená",J232,0)</f>
        <v>0</v>
      </c>
      <c r="BG232" s="205">
        <f>IF(N232="zákl. přenesená",J232,0)</f>
        <v>0</v>
      </c>
      <c r="BH232" s="205">
        <f>IF(N232="sníž. přenesená",J232,0)</f>
        <v>0</v>
      </c>
      <c r="BI232" s="205">
        <f>IF(N232="nulová",J232,0)</f>
        <v>0</v>
      </c>
      <c r="BJ232" s="18" t="s">
        <v>80</v>
      </c>
      <c r="BK232" s="205">
        <f>ROUND(I232*H232,2)</f>
        <v>0</v>
      </c>
      <c r="BL232" s="18" t="s">
        <v>212</v>
      </c>
      <c r="BM232" s="204" t="s">
        <v>2390</v>
      </c>
    </row>
    <row r="233" spans="1:65" s="2" customFormat="1" ht="16.5" customHeight="1">
      <c r="A233" s="35"/>
      <c r="B233" s="36"/>
      <c r="C233" s="193" t="s">
        <v>72</v>
      </c>
      <c r="D233" s="193" t="s">
        <v>208</v>
      </c>
      <c r="E233" s="194" t="s">
        <v>8612</v>
      </c>
      <c r="F233" s="195" t="s">
        <v>8613</v>
      </c>
      <c r="G233" s="196" t="s">
        <v>862</v>
      </c>
      <c r="H233" s="197">
        <v>900</v>
      </c>
      <c r="I233" s="198"/>
      <c r="J233" s="199">
        <f>ROUND(I233*H233,2)</f>
        <v>0</v>
      </c>
      <c r="K233" s="195" t="s">
        <v>19</v>
      </c>
      <c r="L233" s="40"/>
      <c r="M233" s="200" t="s">
        <v>19</v>
      </c>
      <c r="N233" s="201" t="s">
        <v>43</v>
      </c>
      <c r="O233" s="65"/>
      <c r="P233" s="202">
        <f>O233*H233</f>
        <v>0</v>
      </c>
      <c r="Q233" s="202">
        <v>0</v>
      </c>
      <c r="R233" s="202">
        <f>Q233*H233</f>
        <v>0</v>
      </c>
      <c r="S233" s="202">
        <v>0</v>
      </c>
      <c r="T233" s="203">
        <f>S233*H233</f>
        <v>0</v>
      </c>
      <c r="U233" s="35"/>
      <c r="V233" s="35"/>
      <c r="W233" s="35"/>
      <c r="X233" s="35"/>
      <c r="Y233" s="35"/>
      <c r="Z233" s="35"/>
      <c r="AA233" s="35"/>
      <c r="AB233" s="35"/>
      <c r="AC233" s="35"/>
      <c r="AD233" s="35"/>
      <c r="AE233" s="35"/>
      <c r="AR233" s="204" t="s">
        <v>212</v>
      </c>
      <c r="AT233" s="204" t="s">
        <v>208</v>
      </c>
      <c r="AU233" s="204" t="s">
        <v>82</v>
      </c>
      <c r="AY233" s="18" t="s">
        <v>206</v>
      </c>
      <c r="BE233" s="205">
        <f>IF(N233="základní",J233,0)</f>
        <v>0</v>
      </c>
      <c r="BF233" s="205">
        <f>IF(N233="snížená",J233,0)</f>
        <v>0</v>
      </c>
      <c r="BG233" s="205">
        <f>IF(N233="zákl. přenesená",J233,0)</f>
        <v>0</v>
      </c>
      <c r="BH233" s="205">
        <f>IF(N233="sníž. přenesená",J233,0)</f>
        <v>0</v>
      </c>
      <c r="BI233" s="205">
        <f>IF(N233="nulová",J233,0)</f>
        <v>0</v>
      </c>
      <c r="BJ233" s="18" t="s">
        <v>80</v>
      </c>
      <c r="BK233" s="205">
        <f>ROUND(I233*H233,2)</f>
        <v>0</v>
      </c>
      <c r="BL233" s="18" t="s">
        <v>212</v>
      </c>
      <c r="BM233" s="204" t="s">
        <v>2404</v>
      </c>
    </row>
    <row r="234" spans="1:65" s="2" customFormat="1" ht="16.5" customHeight="1">
      <c r="A234" s="35"/>
      <c r="B234" s="36"/>
      <c r="C234" s="193" t="s">
        <v>72</v>
      </c>
      <c r="D234" s="193" t="s">
        <v>208</v>
      </c>
      <c r="E234" s="194" t="s">
        <v>8614</v>
      </c>
      <c r="F234" s="195" t="s">
        <v>8615</v>
      </c>
      <c r="G234" s="196" t="s">
        <v>862</v>
      </c>
      <c r="H234" s="197">
        <v>900</v>
      </c>
      <c r="I234" s="198"/>
      <c r="J234" s="199">
        <f>ROUND(I234*H234,2)</f>
        <v>0</v>
      </c>
      <c r="K234" s="195" t="s">
        <v>19</v>
      </c>
      <c r="L234" s="40"/>
      <c r="M234" s="200" t="s">
        <v>19</v>
      </c>
      <c r="N234" s="201" t="s">
        <v>43</v>
      </c>
      <c r="O234" s="65"/>
      <c r="P234" s="202">
        <f>O234*H234</f>
        <v>0</v>
      </c>
      <c r="Q234" s="202">
        <v>0</v>
      </c>
      <c r="R234" s="202">
        <f>Q234*H234</f>
        <v>0</v>
      </c>
      <c r="S234" s="202">
        <v>0</v>
      </c>
      <c r="T234" s="203">
        <f>S234*H234</f>
        <v>0</v>
      </c>
      <c r="U234" s="35"/>
      <c r="V234" s="35"/>
      <c r="W234" s="35"/>
      <c r="X234" s="35"/>
      <c r="Y234" s="35"/>
      <c r="Z234" s="35"/>
      <c r="AA234" s="35"/>
      <c r="AB234" s="35"/>
      <c r="AC234" s="35"/>
      <c r="AD234" s="35"/>
      <c r="AE234" s="35"/>
      <c r="AR234" s="204" t="s">
        <v>212</v>
      </c>
      <c r="AT234" s="204" t="s">
        <v>208</v>
      </c>
      <c r="AU234" s="204" t="s">
        <v>82</v>
      </c>
      <c r="AY234" s="18" t="s">
        <v>206</v>
      </c>
      <c r="BE234" s="205">
        <f>IF(N234="základní",J234,0)</f>
        <v>0</v>
      </c>
      <c r="BF234" s="205">
        <f>IF(N234="snížená",J234,0)</f>
        <v>0</v>
      </c>
      <c r="BG234" s="205">
        <f>IF(N234="zákl. přenesená",J234,0)</f>
        <v>0</v>
      </c>
      <c r="BH234" s="205">
        <f>IF(N234="sníž. přenesená",J234,0)</f>
        <v>0</v>
      </c>
      <c r="BI234" s="205">
        <f>IF(N234="nulová",J234,0)</f>
        <v>0</v>
      </c>
      <c r="BJ234" s="18" t="s">
        <v>80</v>
      </c>
      <c r="BK234" s="205">
        <f>ROUND(I234*H234,2)</f>
        <v>0</v>
      </c>
      <c r="BL234" s="18" t="s">
        <v>212</v>
      </c>
      <c r="BM234" s="204" t="s">
        <v>2415</v>
      </c>
    </row>
    <row r="235" spans="1:65" s="12" customFormat="1" ht="22.9" customHeight="1">
      <c r="B235" s="177"/>
      <c r="C235" s="178"/>
      <c r="D235" s="179" t="s">
        <v>71</v>
      </c>
      <c r="E235" s="191" t="s">
        <v>1530</v>
      </c>
      <c r="F235" s="191" t="s">
        <v>8616</v>
      </c>
      <c r="G235" s="178"/>
      <c r="H235" s="178"/>
      <c r="I235" s="181"/>
      <c r="J235" s="192">
        <f>BK235</f>
        <v>0</v>
      </c>
      <c r="K235" s="178"/>
      <c r="L235" s="183"/>
      <c r="M235" s="184"/>
      <c r="N235" s="185"/>
      <c r="O235" s="185"/>
      <c r="P235" s="186">
        <f>SUM(P236:P257)</f>
        <v>0</v>
      </c>
      <c r="Q235" s="185"/>
      <c r="R235" s="186">
        <f>SUM(R236:R257)</f>
        <v>0</v>
      </c>
      <c r="S235" s="185"/>
      <c r="T235" s="187">
        <f>SUM(T236:T257)</f>
        <v>0</v>
      </c>
      <c r="AR235" s="188" t="s">
        <v>80</v>
      </c>
      <c r="AT235" s="189" t="s">
        <v>71</v>
      </c>
      <c r="AU235" s="189" t="s">
        <v>80</v>
      </c>
      <c r="AY235" s="188" t="s">
        <v>206</v>
      </c>
      <c r="BK235" s="190">
        <f>SUM(BK236:BK257)</f>
        <v>0</v>
      </c>
    </row>
    <row r="236" spans="1:65" s="2" customFormat="1" ht="16.5" customHeight="1">
      <c r="A236" s="35"/>
      <c r="B236" s="36"/>
      <c r="C236" s="193" t="s">
        <v>72</v>
      </c>
      <c r="D236" s="193" t="s">
        <v>208</v>
      </c>
      <c r="E236" s="194" t="s">
        <v>8617</v>
      </c>
      <c r="F236" s="195" t="s">
        <v>8618</v>
      </c>
      <c r="G236" s="196" t="s">
        <v>862</v>
      </c>
      <c r="H236" s="197">
        <v>244</v>
      </c>
      <c r="I236" s="198"/>
      <c r="J236" s="199">
        <f>ROUND(I236*H236,2)</f>
        <v>0</v>
      </c>
      <c r="K236" s="195" t="s">
        <v>19</v>
      </c>
      <c r="L236" s="40"/>
      <c r="M236" s="200" t="s">
        <v>19</v>
      </c>
      <c r="N236" s="201" t="s">
        <v>43</v>
      </c>
      <c r="O236" s="65"/>
      <c r="P236" s="202">
        <f>O236*H236</f>
        <v>0</v>
      </c>
      <c r="Q236" s="202">
        <v>0</v>
      </c>
      <c r="R236" s="202">
        <f>Q236*H236</f>
        <v>0</v>
      </c>
      <c r="S236" s="202">
        <v>0</v>
      </c>
      <c r="T236" s="203">
        <f>S236*H236</f>
        <v>0</v>
      </c>
      <c r="U236" s="35"/>
      <c r="V236" s="35"/>
      <c r="W236" s="35"/>
      <c r="X236" s="35"/>
      <c r="Y236" s="35"/>
      <c r="Z236" s="35"/>
      <c r="AA236" s="35"/>
      <c r="AB236" s="35"/>
      <c r="AC236" s="35"/>
      <c r="AD236" s="35"/>
      <c r="AE236" s="35"/>
      <c r="AR236" s="204" t="s">
        <v>212</v>
      </c>
      <c r="AT236" s="204" t="s">
        <v>208</v>
      </c>
      <c r="AU236" s="204" t="s">
        <v>82</v>
      </c>
      <c r="AY236" s="18" t="s">
        <v>206</v>
      </c>
      <c r="BE236" s="205">
        <f>IF(N236="základní",J236,0)</f>
        <v>0</v>
      </c>
      <c r="BF236" s="205">
        <f>IF(N236="snížená",J236,0)</f>
        <v>0</v>
      </c>
      <c r="BG236" s="205">
        <f>IF(N236="zákl. přenesená",J236,0)</f>
        <v>0</v>
      </c>
      <c r="BH236" s="205">
        <f>IF(N236="sníž. přenesená",J236,0)</f>
        <v>0</v>
      </c>
      <c r="BI236" s="205">
        <f>IF(N236="nulová",J236,0)</f>
        <v>0</v>
      </c>
      <c r="BJ236" s="18" t="s">
        <v>80</v>
      </c>
      <c r="BK236" s="205">
        <f>ROUND(I236*H236,2)</f>
        <v>0</v>
      </c>
      <c r="BL236" s="18" t="s">
        <v>212</v>
      </c>
      <c r="BM236" s="204" t="s">
        <v>2427</v>
      </c>
    </row>
    <row r="237" spans="1:65" s="2" customFormat="1" ht="19.5">
      <c r="A237" s="35"/>
      <c r="B237" s="36"/>
      <c r="C237" s="37"/>
      <c r="D237" s="208" t="s">
        <v>1104</v>
      </c>
      <c r="E237" s="37"/>
      <c r="F237" s="221" t="s">
        <v>8556</v>
      </c>
      <c r="G237" s="37"/>
      <c r="H237" s="37"/>
      <c r="I237" s="116"/>
      <c r="J237" s="37"/>
      <c r="K237" s="37"/>
      <c r="L237" s="40"/>
      <c r="M237" s="222"/>
      <c r="N237" s="223"/>
      <c r="O237" s="65"/>
      <c r="P237" s="65"/>
      <c r="Q237" s="65"/>
      <c r="R237" s="65"/>
      <c r="S237" s="65"/>
      <c r="T237" s="66"/>
      <c r="U237" s="35"/>
      <c r="V237" s="35"/>
      <c r="W237" s="35"/>
      <c r="X237" s="35"/>
      <c r="Y237" s="35"/>
      <c r="Z237" s="35"/>
      <c r="AA237" s="35"/>
      <c r="AB237" s="35"/>
      <c r="AC237" s="35"/>
      <c r="AD237" s="35"/>
      <c r="AE237" s="35"/>
      <c r="AT237" s="18" t="s">
        <v>1104</v>
      </c>
      <c r="AU237" s="18" t="s">
        <v>82</v>
      </c>
    </row>
    <row r="238" spans="1:65" s="2" customFormat="1" ht="16.5" customHeight="1">
      <c r="A238" s="35"/>
      <c r="B238" s="36"/>
      <c r="C238" s="193" t="s">
        <v>72</v>
      </c>
      <c r="D238" s="193" t="s">
        <v>208</v>
      </c>
      <c r="E238" s="194" t="s">
        <v>8619</v>
      </c>
      <c r="F238" s="195" t="s">
        <v>8620</v>
      </c>
      <c r="G238" s="196" t="s">
        <v>862</v>
      </c>
      <c r="H238" s="197">
        <v>244</v>
      </c>
      <c r="I238" s="198"/>
      <c r="J238" s="199">
        <f>ROUND(I238*H238,2)</f>
        <v>0</v>
      </c>
      <c r="K238" s="195" t="s">
        <v>19</v>
      </c>
      <c r="L238" s="40"/>
      <c r="M238" s="200" t="s">
        <v>19</v>
      </c>
      <c r="N238" s="201" t="s">
        <v>43</v>
      </c>
      <c r="O238" s="65"/>
      <c r="P238" s="202">
        <f>O238*H238</f>
        <v>0</v>
      </c>
      <c r="Q238" s="202">
        <v>0</v>
      </c>
      <c r="R238" s="202">
        <f>Q238*H238</f>
        <v>0</v>
      </c>
      <c r="S238" s="202">
        <v>0</v>
      </c>
      <c r="T238" s="203">
        <f>S238*H238</f>
        <v>0</v>
      </c>
      <c r="U238" s="35"/>
      <c r="V238" s="35"/>
      <c r="W238" s="35"/>
      <c r="X238" s="35"/>
      <c r="Y238" s="35"/>
      <c r="Z238" s="35"/>
      <c r="AA238" s="35"/>
      <c r="AB238" s="35"/>
      <c r="AC238" s="35"/>
      <c r="AD238" s="35"/>
      <c r="AE238" s="35"/>
      <c r="AR238" s="204" t="s">
        <v>212</v>
      </c>
      <c r="AT238" s="204" t="s">
        <v>208</v>
      </c>
      <c r="AU238" s="204" t="s">
        <v>82</v>
      </c>
      <c r="AY238" s="18" t="s">
        <v>206</v>
      </c>
      <c r="BE238" s="205">
        <f>IF(N238="základní",J238,0)</f>
        <v>0</v>
      </c>
      <c r="BF238" s="205">
        <f>IF(N238="snížená",J238,0)</f>
        <v>0</v>
      </c>
      <c r="BG238" s="205">
        <f>IF(N238="zákl. přenesená",J238,0)</f>
        <v>0</v>
      </c>
      <c r="BH238" s="205">
        <f>IF(N238="sníž. přenesená",J238,0)</f>
        <v>0</v>
      </c>
      <c r="BI238" s="205">
        <f>IF(N238="nulová",J238,0)</f>
        <v>0</v>
      </c>
      <c r="BJ238" s="18" t="s">
        <v>80</v>
      </c>
      <c r="BK238" s="205">
        <f>ROUND(I238*H238,2)</f>
        <v>0</v>
      </c>
      <c r="BL238" s="18" t="s">
        <v>212</v>
      </c>
      <c r="BM238" s="204" t="s">
        <v>2439</v>
      </c>
    </row>
    <row r="239" spans="1:65" s="2" customFormat="1" ht="19.5">
      <c r="A239" s="35"/>
      <c r="B239" s="36"/>
      <c r="C239" s="37"/>
      <c r="D239" s="208" t="s">
        <v>1104</v>
      </c>
      <c r="E239" s="37"/>
      <c r="F239" s="221" t="s">
        <v>8556</v>
      </c>
      <c r="G239" s="37"/>
      <c r="H239" s="37"/>
      <c r="I239" s="116"/>
      <c r="J239" s="37"/>
      <c r="K239" s="37"/>
      <c r="L239" s="40"/>
      <c r="M239" s="222"/>
      <c r="N239" s="223"/>
      <c r="O239" s="65"/>
      <c r="P239" s="65"/>
      <c r="Q239" s="65"/>
      <c r="R239" s="65"/>
      <c r="S239" s="65"/>
      <c r="T239" s="66"/>
      <c r="U239" s="35"/>
      <c r="V239" s="35"/>
      <c r="W239" s="35"/>
      <c r="X239" s="35"/>
      <c r="Y239" s="35"/>
      <c r="Z239" s="35"/>
      <c r="AA239" s="35"/>
      <c r="AB239" s="35"/>
      <c r="AC239" s="35"/>
      <c r="AD239" s="35"/>
      <c r="AE239" s="35"/>
      <c r="AT239" s="18" t="s">
        <v>1104</v>
      </c>
      <c r="AU239" s="18" t="s">
        <v>82</v>
      </c>
    </row>
    <row r="240" spans="1:65" s="2" customFormat="1" ht="16.5" customHeight="1">
      <c r="A240" s="35"/>
      <c r="B240" s="36"/>
      <c r="C240" s="193" t="s">
        <v>72</v>
      </c>
      <c r="D240" s="193" t="s">
        <v>208</v>
      </c>
      <c r="E240" s="194" t="s">
        <v>8621</v>
      </c>
      <c r="F240" s="195" t="s">
        <v>8622</v>
      </c>
      <c r="G240" s="196" t="s">
        <v>862</v>
      </c>
      <c r="H240" s="197">
        <v>244</v>
      </c>
      <c r="I240" s="198"/>
      <c r="J240" s="199">
        <f>ROUND(I240*H240,2)</f>
        <v>0</v>
      </c>
      <c r="K240" s="195" t="s">
        <v>19</v>
      </c>
      <c r="L240" s="40"/>
      <c r="M240" s="200" t="s">
        <v>19</v>
      </c>
      <c r="N240" s="201" t="s">
        <v>43</v>
      </c>
      <c r="O240" s="65"/>
      <c r="P240" s="202">
        <f>O240*H240</f>
        <v>0</v>
      </c>
      <c r="Q240" s="202">
        <v>0</v>
      </c>
      <c r="R240" s="202">
        <f>Q240*H240</f>
        <v>0</v>
      </c>
      <c r="S240" s="202">
        <v>0</v>
      </c>
      <c r="T240" s="203">
        <f>S240*H240</f>
        <v>0</v>
      </c>
      <c r="U240" s="35"/>
      <c r="V240" s="35"/>
      <c r="W240" s="35"/>
      <c r="X240" s="35"/>
      <c r="Y240" s="35"/>
      <c r="Z240" s="35"/>
      <c r="AA240" s="35"/>
      <c r="AB240" s="35"/>
      <c r="AC240" s="35"/>
      <c r="AD240" s="35"/>
      <c r="AE240" s="35"/>
      <c r="AR240" s="204" t="s">
        <v>212</v>
      </c>
      <c r="AT240" s="204" t="s">
        <v>208</v>
      </c>
      <c r="AU240" s="204" t="s">
        <v>82</v>
      </c>
      <c r="AY240" s="18" t="s">
        <v>206</v>
      </c>
      <c r="BE240" s="205">
        <f>IF(N240="základní",J240,0)</f>
        <v>0</v>
      </c>
      <c r="BF240" s="205">
        <f>IF(N240="snížená",J240,0)</f>
        <v>0</v>
      </c>
      <c r="BG240" s="205">
        <f>IF(N240="zákl. přenesená",J240,0)</f>
        <v>0</v>
      </c>
      <c r="BH240" s="205">
        <f>IF(N240="sníž. přenesená",J240,0)</f>
        <v>0</v>
      </c>
      <c r="BI240" s="205">
        <f>IF(N240="nulová",J240,0)</f>
        <v>0</v>
      </c>
      <c r="BJ240" s="18" t="s">
        <v>80</v>
      </c>
      <c r="BK240" s="205">
        <f>ROUND(I240*H240,2)</f>
        <v>0</v>
      </c>
      <c r="BL240" s="18" t="s">
        <v>212</v>
      </c>
      <c r="BM240" s="204" t="s">
        <v>2455</v>
      </c>
    </row>
    <row r="241" spans="1:65" s="2" customFormat="1" ht="19.5">
      <c r="A241" s="35"/>
      <c r="B241" s="36"/>
      <c r="C241" s="37"/>
      <c r="D241" s="208" t="s">
        <v>1104</v>
      </c>
      <c r="E241" s="37"/>
      <c r="F241" s="221" t="s">
        <v>8556</v>
      </c>
      <c r="G241" s="37"/>
      <c r="H241" s="37"/>
      <c r="I241" s="116"/>
      <c r="J241" s="37"/>
      <c r="K241" s="37"/>
      <c r="L241" s="40"/>
      <c r="M241" s="222"/>
      <c r="N241" s="223"/>
      <c r="O241" s="65"/>
      <c r="P241" s="65"/>
      <c r="Q241" s="65"/>
      <c r="R241" s="65"/>
      <c r="S241" s="65"/>
      <c r="T241" s="66"/>
      <c r="U241" s="35"/>
      <c r="V241" s="35"/>
      <c r="W241" s="35"/>
      <c r="X241" s="35"/>
      <c r="Y241" s="35"/>
      <c r="Z241" s="35"/>
      <c r="AA241" s="35"/>
      <c r="AB241" s="35"/>
      <c r="AC241" s="35"/>
      <c r="AD241" s="35"/>
      <c r="AE241" s="35"/>
      <c r="AT241" s="18" t="s">
        <v>1104</v>
      </c>
      <c r="AU241" s="18" t="s">
        <v>82</v>
      </c>
    </row>
    <row r="242" spans="1:65" s="2" customFormat="1" ht="16.5" customHeight="1">
      <c r="A242" s="35"/>
      <c r="B242" s="36"/>
      <c r="C242" s="193" t="s">
        <v>72</v>
      </c>
      <c r="D242" s="193" t="s">
        <v>208</v>
      </c>
      <c r="E242" s="194" t="s">
        <v>8623</v>
      </c>
      <c r="F242" s="195" t="s">
        <v>8624</v>
      </c>
      <c r="G242" s="196" t="s">
        <v>862</v>
      </c>
      <c r="H242" s="197">
        <v>293</v>
      </c>
      <c r="I242" s="198"/>
      <c r="J242" s="199">
        <f>ROUND(I242*H242,2)</f>
        <v>0</v>
      </c>
      <c r="K242" s="195" t="s">
        <v>19</v>
      </c>
      <c r="L242" s="40"/>
      <c r="M242" s="200" t="s">
        <v>19</v>
      </c>
      <c r="N242" s="201" t="s">
        <v>43</v>
      </c>
      <c r="O242" s="65"/>
      <c r="P242" s="202">
        <f>O242*H242</f>
        <v>0</v>
      </c>
      <c r="Q242" s="202">
        <v>0</v>
      </c>
      <c r="R242" s="202">
        <f>Q242*H242</f>
        <v>0</v>
      </c>
      <c r="S242" s="202">
        <v>0</v>
      </c>
      <c r="T242" s="203">
        <f>S242*H242</f>
        <v>0</v>
      </c>
      <c r="U242" s="35"/>
      <c r="V242" s="35"/>
      <c r="W242" s="35"/>
      <c r="X242" s="35"/>
      <c r="Y242" s="35"/>
      <c r="Z242" s="35"/>
      <c r="AA242" s="35"/>
      <c r="AB242" s="35"/>
      <c r="AC242" s="35"/>
      <c r="AD242" s="35"/>
      <c r="AE242" s="35"/>
      <c r="AR242" s="204" t="s">
        <v>212</v>
      </c>
      <c r="AT242" s="204" t="s">
        <v>208</v>
      </c>
      <c r="AU242" s="204" t="s">
        <v>82</v>
      </c>
      <c r="AY242" s="18" t="s">
        <v>206</v>
      </c>
      <c r="BE242" s="205">
        <f>IF(N242="základní",J242,0)</f>
        <v>0</v>
      </c>
      <c r="BF242" s="205">
        <f>IF(N242="snížená",J242,0)</f>
        <v>0</v>
      </c>
      <c r="BG242" s="205">
        <f>IF(N242="zákl. přenesená",J242,0)</f>
        <v>0</v>
      </c>
      <c r="BH242" s="205">
        <f>IF(N242="sníž. přenesená",J242,0)</f>
        <v>0</v>
      </c>
      <c r="BI242" s="205">
        <f>IF(N242="nulová",J242,0)</f>
        <v>0</v>
      </c>
      <c r="BJ242" s="18" t="s">
        <v>80</v>
      </c>
      <c r="BK242" s="205">
        <f>ROUND(I242*H242,2)</f>
        <v>0</v>
      </c>
      <c r="BL242" s="18" t="s">
        <v>212</v>
      </c>
      <c r="BM242" s="204" t="s">
        <v>2477</v>
      </c>
    </row>
    <row r="243" spans="1:65" s="2" customFormat="1" ht="19.5">
      <c r="A243" s="35"/>
      <c r="B243" s="36"/>
      <c r="C243" s="37"/>
      <c r="D243" s="208" t="s">
        <v>1104</v>
      </c>
      <c r="E243" s="37"/>
      <c r="F243" s="221" t="s">
        <v>8556</v>
      </c>
      <c r="G243" s="37"/>
      <c r="H243" s="37"/>
      <c r="I243" s="116"/>
      <c r="J243" s="37"/>
      <c r="K243" s="37"/>
      <c r="L243" s="40"/>
      <c r="M243" s="222"/>
      <c r="N243" s="223"/>
      <c r="O243" s="65"/>
      <c r="P243" s="65"/>
      <c r="Q243" s="65"/>
      <c r="R243" s="65"/>
      <c r="S243" s="65"/>
      <c r="T243" s="66"/>
      <c r="U243" s="35"/>
      <c r="V243" s="35"/>
      <c r="W243" s="35"/>
      <c r="X243" s="35"/>
      <c r="Y243" s="35"/>
      <c r="Z243" s="35"/>
      <c r="AA243" s="35"/>
      <c r="AB243" s="35"/>
      <c r="AC243" s="35"/>
      <c r="AD243" s="35"/>
      <c r="AE243" s="35"/>
      <c r="AT243" s="18" t="s">
        <v>1104</v>
      </c>
      <c r="AU243" s="18" t="s">
        <v>82</v>
      </c>
    </row>
    <row r="244" spans="1:65" s="2" customFormat="1" ht="16.5" customHeight="1">
      <c r="A244" s="35"/>
      <c r="B244" s="36"/>
      <c r="C244" s="193" t="s">
        <v>72</v>
      </c>
      <c r="D244" s="193" t="s">
        <v>208</v>
      </c>
      <c r="E244" s="194" t="s">
        <v>8625</v>
      </c>
      <c r="F244" s="195" t="s">
        <v>8626</v>
      </c>
      <c r="G244" s="196" t="s">
        <v>862</v>
      </c>
      <c r="H244" s="197">
        <v>366</v>
      </c>
      <c r="I244" s="198"/>
      <c r="J244" s="199">
        <f>ROUND(I244*H244,2)</f>
        <v>0</v>
      </c>
      <c r="K244" s="195" t="s">
        <v>19</v>
      </c>
      <c r="L244" s="40"/>
      <c r="M244" s="200" t="s">
        <v>19</v>
      </c>
      <c r="N244" s="201" t="s">
        <v>43</v>
      </c>
      <c r="O244" s="65"/>
      <c r="P244" s="202">
        <f>O244*H244</f>
        <v>0</v>
      </c>
      <c r="Q244" s="202">
        <v>0</v>
      </c>
      <c r="R244" s="202">
        <f>Q244*H244</f>
        <v>0</v>
      </c>
      <c r="S244" s="202">
        <v>0</v>
      </c>
      <c r="T244" s="203">
        <f>S244*H244</f>
        <v>0</v>
      </c>
      <c r="U244" s="35"/>
      <c r="V244" s="35"/>
      <c r="W244" s="35"/>
      <c r="X244" s="35"/>
      <c r="Y244" s="35"/>
      <c r="Z244" s="35"/>
      <c r="AA244" s="35"/>
      <c r="AB244" s="35"/>
      <c r="AC244" s="35"/>
      <c r="AD244" s="35"/>
      <c r="AE244" s="35"/>
      <c r="AR244" s="204" t="s">
        <v>212</v>
      </c>
      <c r="AT244" s="204" t="s">
        <v>208</v>
      </c>
      <c r="AU244" s="204" t="s">
        <v>82</v>
      </c>
      <c r="AY244" s="18" t="s">
        <v>206</v>
      </c>
      <c r="BE244" s="205">
        <f>IF(N244="základní",J244,0)</f>
        <v>0</v>
      </c>
      <c r="BF244" s="205">
        <f>IF(N244="snížená",J244,0)</f>
        <v>0</v>
      </c>
      <c r="BG244" s="205">
        <f>IF(N244="zákl. přenesená",J244,0)</f>
        <v>0</v>
      </c>
      <c r="BH244" s="205">
        <f>IF(N244="sníž. přenesená",J244,0)</f>
        <v>0</v>
      </c>
      <c r="BI244" s="205">
        <f>IF(N244="nulová",J244,0)</f>
        <v>0</v>
      </c>
      <c r="BJ244" s="18" t="s">
        <v>80</v>
      </c>
      <c r="BK244" s="205">
        <f>ROUND(I244*H244,2)</f>
        <v>0</v>
      </c>
      <c r="BL244" s="18" t="s">
        <v>212</v>
      </c>
      <c r="BM244" s="204" t="s">
        <v>2501</v>
      </c>
    </row>
    <row r="245" spans="1:65" s="2" customFormat="1" ht="19.5">
      <c r="A245" s="35"/>
      <c r="B245" s="36"/>
      <c r="C245" s="37"/>
      <c r="D245" s="208" t="s">
        <v>1104</v>
      </c>
      <c r="E245" s="37"/>
      <c r="F245" s="221" t="s">
        <v>8556</v>
      </c>
      <c r="G245" s="37"/>
      <c r="H245" s="37"/>
      <c r="I245" s="116"/>
      <c r="J245" s="37"/>
      <c r="K245" s="37"/>
      <c r="L245" s="40"/>
      <c r="M245" s="222"/>
      <c r="N245" s="223"/>
      <c r="O245" s="65"/>
      <c r="P245" s="65"/>
      <c r="Q245" s="65"/>
      <c r="R245" s="65"/>
      <c r="S245" s="65"/>
      <c r="T245" s="66"/>
      <c r="U245" s="35"/>
      <c r="V245" s="35"/>
      <c r="W245" s="35"/>
      <c r="X245" s="35"/>
      <c r="Y245" s="35"/>
      <c r="Z245" s="35"/>
      <c r="AA245" s="35"/>
      <c r="AB245" s="35"/>
      <c r="AC245" s="35"/>
      <c r="AD245" s="35"/>
      <c r="AE245" s="35"/>
      <c r="AT245" s="18" t="s">
        <v>1104</v>
      </c>
      <c r="AU245" s="18" t="s">
        <v>82</v>
      </c>
    </row>
    <row r="246" spans="1:65" s="2" customFormat="1" ht="16.5" customHeight="1">
      <c r="A246" s="35"/>
      <c r="B246" s="36"/>
      <c r="C246" s="193" t="s">
        <v>72</v>
      </c>
      <c r="D246" s="193" t="s">
        <v>208</v>
      </c>
      <c r="E246" s="194" t="s">
        <v>8627</v>
      </c>
      <c r="F246" s="195" t="s">
        <v>8628</v>
      </c>
      <c r="G246" s="196" t="s">
        <v>862</v>
      </c>
      <c r="H246" s="197">
        <v>366</v>
      </c>
      <c r="I246" s="198"/>
      <c r="J246" s="199">
        <f>ROUND(I246*H246,2)</f>
        <v>0</v>
      </c>
      <c r="K246" s="195" t="s">
        <v>19</v>
      </c>
      <c r="L246" s="40"/>
      <c r="M246" s="200" t="s">
        <v>19</v>
      </c>
      <c r="N246" s="201" t="s">
        <v>43</v>
      </c>
      <c r="O246" s="65"/>
      <c r="P246" s="202">
        <f>O246*H246</f>
        <v>0</v>
      </c>
      <c r="Q246" s="202">
        <v>0</v>
      </c>
      <c r="R246" s="202">
        <f>Q246*H246</f>
        <v>0</v>
      </c>
      <c r="S246" s="202">
        <v>0</v>
      </c>
      <c r="T246" s="203">
        <f>S246*H246</f>
        <v>0</v>
      </c>
      <c r="U246" s="35"/>
      <c r="V246" s="35"/>
      <c r="W246" s="35"/>
      <c r="X246" s="35"/>
      <c r="Y246" s="35"/>
      <c r="Z246" s="35"/>
      <c r="AA246" s="35"/>
      <c r="AB246" s="35"/>
      <c r="AC246" s="35"/>
      <c r="AD246" s="35"/>
      <c r="AE246" s="35"/>
      <c r="AR246" s="204" t="s">
        <v>212</v>
      </c>
      <c r="AT246" s="204" t="s">
        <v>208</v>
      </c>
      <c r="AU246" s="204" t="s">
        <v>82</v>
      </c>
      <c r="AY246" s="18" t="s">
        <v>206</v>
      </c>
      <c r="BE246" s="205">
        <f>IF(N246="základní",J246,0)</f>
        <v>0</v>
      </c>
      <c r="BF246" s="205">
        <f>IF(N246="snížená",J246,0)</f>
        <v>0</v>
      </c>
      <c r="BG246" s="205">
        <f>IF(N246="zákl. přenesená",J246,0)</f>
        <v>0</v>
      </c>
      <c r="BH246" s="205">
        <f>IF(N246="sníž. přenesená",J246,0)</f>
        <v>0</v>
      </c>
      <c r="BI246" s="205">
        <f>IF(N246="nulová",J246,0)</f>
        <v>0</v>
      </c>
      <c r="BJ246" s="18" t="s">
        <v>80</v>
      </c>
      <c r="BK246" s="205">
        <f>ROUND(I246*H246,2)</f>
        <v>0</v>
      </c>
      <c r="BL246" s="18" t="s">
        <v>212</v>
      </c>
      <c r="BM246" s="204" t="s">
        <v>2512</v>
      </c>
    </row>
    <row r="247" spans="1:65" s="2" customFormat="1" ht="19.5">
      <c r="A247" s="35"/>
      <c r="B247" s="36"/>
      <c r="C247" s="37"/>
      <c r="D247" s="208" t="s">
        <v>1104</v>
      </c>
      <c r="E247" s="37"/>
      <c r="F247" s="221" t="s">
        <v>8556</v>
      </c>
      <c r="G247" s="37"/>
      <c r="H247" s="37"/>
      <c r="I247" s="116"/>
      <c r="J247" s="37"/>
      <c r="K247" s="37"/>
      <c r="L247" s="40"/>
      <c r="M247" s="222"/>
      <c r="N247" s="223"/>
      <c r="O247" s="65"/>
      <c r="P247" s="65"/>
      <c r="Q247" s="65"/>
      <c r="R247" s="65"/>
      <c r="S247" s="65"/>
      <c r="T247" s="66"/>
      <c r="U247" s="35"/>
      <c r="V247" s="35"/>
      <c r="W247" s="35"/>
      <c r="X247" s="35"/>
      <c r="Y247" s="35"/>
      <c r="Z247" s="35"/>
      <c r="AA247" s="35"/>
      <c r="AB247" s="35"/>
      <c r="AC247" s="35"/>
      <c r="AD247" s="35"/>
      <c r="AE247" s="35"/>
      <c r="AT247" s="18" t="s">
        <v>1104</v>
      </c>
      <c r="AU247" s="18" t="s">
        <v>82</v>
      </c>
    </row>
    <row r="248" spans="1:65" s="2" customFormat="1" ht="16.5" customHeight="1">
      <c r="A248" s="35"/>
      <c r="B248" s="36"/>
      <c r="C248" s="193" t="s">
        <v>72</v>
      </c>
      <c r="D248" s="193" t="s">
        <v>208</v>
      </c>
      <c r="E248" s="194" t="s">
        <v>8629</v>
      </c>
      <c r="F248" s="195" t="s">
        <v>8630</v>
      </c>
      <c r="G248" s="196" t="s">
        <v>862</v>
      </c>
      <c r="H248" s="197">
        <v>171</v>
      </c>
      <c r="I248" s="198"/>
      <c r="J248" s="199">
        <f>ROUND(I248*H248,2)</f>
        <v>0</v>
      </c>
      <c r="K248" s="195" t="s">
        <v>19</v>
      </c>
      <c r="L248" s="40"/>
      <c r="M248" s="200" t="s">
        <v>19</v>
      </c>
      <c r="N248" s="201" t="s">
        <v>43</v>
      </c>
      <c r="O248" s="65"/>
      <c r="P248" s="202">
        <f>O248*H248</f>
        <v>0</v>
      </c>
      <c r="Q248" s="202">
        <v>0</v>
      </c>
      <c r="R248" s="202">
        <f>Q248*H248</f>
        <v>0</v>
      </c>
      <c r="S248" s="202">
        <v>0</v>
      </c>
      <c r="T248" s="203">
        <f>S248*H248</f>
        <v>0</v>
      </c>
      <c r="U248" s="35"/>
      <c r="V248" s="35"/>
      <c r="W248" s="35"/>
      <c r="X248" s="35"/>
      <c r="Y248" s="35"/>
      <c r="Z248" s="35"/>
      <c r="AA248" s="35"/>
      <c r="AB248" s="35"/>
      <c r="AC248" s="35"/>
      <c r="AD248" s="35"/>
      <c r="AE248" s="35"/>
      <c r="AR248" s="204" t="s">
        <v>212</v>
      </c>
      <c r="AT248" s="204" t="s">
        <v>208</v>
      </c>
      <c r="AU248" s="204" t="s">
        <v>82</v>
      </c>
      <c r="AY248" s="18" t="s">
        <v>206</v>
      </c>
      <c r="BE248" s="205">
        <f>IF(N248="základní",J248,0)</f>
        <v>0</v>
      </c>
      <c r="BF248" s="205">
        <f>IF(N248="snížená",J248,0)</f>
        <v>0</v>
      </c>
      <c r="BG248" s="205">
        <f>IF(N248="zákl. přenesená",J248,0)</f>
        <v>0</v>
      </c>
      <c r="BH248" s="205">
        <f>IF(N248="sníž. přenesená",J248,0)</f>
        <v>0</v>
      </c>
      <c r="BI248" s="205">
        <f>IF(N248="nulová",J248,0)</f>
        <v>0</v>
      </c>
      <c r="BJ248" s="18" t="s">
        <v>80</v>
      </c>
      <c r="BK248" s="205">
        <f>ROUND(I248*H248,2)</f>
        <v>0</v>
      </c>
      <c r="BL248" s="18" t="s">
        <v>212</v>
      </c>
      <c r="BM248" s="204" t="s">
        <v>2522</v>
      </c>
    </row>
    <row r="249" spans="1:65" s="2" customFormat="1" ht="19.5">
      <c r="A249" s="35"/>
      <c r="B249" s="36"/>
      <c r="C249" s="37"/>
      <c r="D249" s="208" t="s">
        <v>1104</v>
      </c>
      <c r="E249" s="37"/>
      <c r="F249" s="221" t="s">
        <v>8556</v>
      </c>
      <c r="G249" s="37"/>
      <c r="H249" s="37"/>
      <c r="I249" s="116"/>
      <c r="J249" s="37"/>
      <c r="K249" s="37"/>
      <c r="L249" s="40"/>
      <c r="M249" s="222"/>
      <c r="N249" s="223"/>
      <c r="O249" s="65"/>
      <c r="P249" s="65"/>
      <c r="Q249" s="65"/>
      <c r="R249" s="65"/>
      <c r="S249" s="65"/>
      <c r="T249" s="66"/>
      <c r="U249" s="35"/>
      <c r="V249" s="35"/>
      <c r="W249" s="35"/>
      <c r="X249" s="35"/>
      <c r="Y249" s="35"/>
      <c r="Z249" s="35"/>
      <c r="AA249" s="35"/>
      <c r="AB249" s="35"/>
      <c r="AC249" s="35"/>
      <c r="AD249" s="35"/>
      <c r="AE249" s="35"/>
      <c r="AT249" s="18" t="s">
        <v>1104</v>
      </c>
      <c r="AU249" s="18" t="s">
        <v>82</v>
      </c>
    </row>
    <row r="250" spans="1:65" s="2" customFormat="1" ht="16.5" customHeight="1">
      <c r="A250" s="35"/>
      <c r="B250" s="36"/>
      <c r="C250" s="193" t="s">
        <v>72</v>
      </c>
      <c r="D250" s="193" t="s">
        <v>208</v>
      </c>
      <c r="E250" s="194" t="s">
        <v>8631</v>
      </c>
      <c r="F250" s="195" t="s">
        <v>8632</v>
      </c>
      <c r="G250" s="196" t="s">
        <v>862</v>
      </c>
      <c r="H250" s="197">
        <v>171</v>
      </c>
      <c r="I250" s="198"/>
      <c r="J250" s="199">
        <f>ROUND(I250*H250,2)</f>
        <v>0</v>
      </c>
      <c r="K250" s="195" t="s">
        <v>19</v>
      </c>
      <c r="L250" s="40"/>
      <c r="M250" s="200" t="s">
        <v>19</v>
      </c>
      <c r="N250" s="201" t="s">
        <v>43</v>
      </c>
      <c r="O250" s="65"/>
      <c r="P250" s="202">
        <f>O250*H250</f>
        <v>0</v>
      </c>
      <c r="Q250" s="202">
        <v>0</v>
      </c>
      <c r="R250" s="202">
        <f>Q250*H250</f>
        <v>0</v>
      </c>
      <c r="S250" s="202">
        <v>0</v>
      </c>
      <c r="T250" s="203">
        <f>S250*H250</f>
        <v>0</v>
      </c>
      <c r="U250" s="35"/>
      <c r="V250" s="35"/>
      <c r="W250" s="35"/>
      <c r="X250" s="35"/>
      <c r="Y250" s="35"/>
      <c r="Z250" s="35"/>
      <c r="AA250" s="35"/>
      <c r="AB250" s="35"/>
      <c r="AC250" s="35"/>
      <c r="AD250" s="35"/>
      <c r="AE250" s="35"/>
      <c r="AR250" s="204" t="s">
        <v>212</v>
      </c>
      <c r="AT250" s="204" t="s">
        <v>208</v>
      </c>
      <c r="AU250" s="204" t="s">
        <v>82</v>
      </c>
      <c r="AY250" s="18" t="s">
        <v>206</v>
      </c>
      <c r="BE250" s="205">
        <f>IF(N250="základní",J250,0)</f>
        <v>0</v>
      </c>
      <c r="BF250" s="205">
        <f>IF(N250="snížená",J250,0)</f>
        <v>0</v>
      </c>
      <c r="BG250" s="205">
        <f>IF(N250="zákl. přenesená",J250,0)</f>
        <v>0</v>
      </c>
      <c r="BH250" s="205">
        <f>IF(N250="sníž. přenesená",J250,0)</f>
        <v>0</v>
      </c>
      <c r="BI250" s="205">
        <f>IF(N250="nulová",J250,0)</f>
        <v>0</v>
      </c>
      <c r="BJ250" s="18" t="s">
        <v>80</v>
      </c>
      <c r="BK250" s="205">
        <f>ROUND(I250*H250,2)</f>
        <v>0</v>
      </c>
      <c r="BL250" s="18" t="s">
        <v>212</v>
      </c>
      <c r="BM250" s="204" t="s">
        <v>2532</v>
      </c>
    </row>
    <row r="251" spans="1:65" s="2" customFormat="1" ht="19.5">
      <c r="A251" s="35"/>
      <c r="B251" s="36"/>
      <c r="C251" s="37"/>
      <c r="D251" s="208" t="s">
        <v>1104</v>
      </c>
      <c r="E251" s="37"/>
      <c r="F251" s="221" t="s">
        <v>8556</v>
      </c>
      <c r="G251" s="37"/>
      <c r="H251" s="37"/>
      <c r="I251" s="116"/>
      <c r="J251" s="37"/>
      <c r="K251" s="37"/>
      <c r="L251" s="40"/>
      <c r="M251" s="222"/>
      <c r="N251" s="223"/>
      <c r="O251" s="65"/>
      <c r="P251" s="65"/>
      <c r="Q251" s="65"/>
      <c r="R251" s="65"/>
      <c r="S251" s="65"/>
      <c r="T251" s="66"/>
      <c r="U251" s="35"/>
      <c r="V251" s="35"/>
      <c r="W251" s="35"/>
      <c r="X251" s="35"/>
      <c r="Y251" s="35"/>
      <c r="Z251" s="35"/>
      <c r="AA251" s="35"/>
      <c r="AB251" s="35"/>
      <c r="AC251" s="35"/>
      <c r="AD251" s="35"/>
      <c r="AE251" s="35"/>
      <c r="AT251" s="18" t="s">
        <v>1104</v>
      </c>
      <c r="AU251" s="18" t="s">
        <v>82</v>
      </c>
    </row>
    <row r="252" spans="1:65" s="2" customFormat="1" ht="16.5" customHeight="1">
      <c r="A252" s="35"/>
      <c r="B252" s="36"/>
      <c r="C252" s="193" t="s">
        <v>72</v>
      </c>
      <c r="D252" s="193" t="s">
        <v>208</v>
      </c>
      <c r="E252" s="194" t="s">
        <v>8633</v>
      </c>
      <c r="F252" s="195" t="s">
        <v>8634</v>
      </c>
      <c r="G252" s="196" t="s">
        <v>862</v>
      </c>
      <c r="H252" s="197">
        <v>171</v>
      </c>
      <c r="I252" s="198"/>
      <c r="J252" s="199">
        <f>ROUND(I252*H252,2)</f>
        <v>0</v>
      </c>
      <c r="K252" s="195" t="s">
        <v>19</v>
      </c>
      <c r="L252" s="40"/>
      <c r="M252" s="200" t="s">
        <v>19</v>
      </c>
      <c r="N252" s="201" t="s">
        <v>43</v>
      </c>
      <c r="O252" s="65"/>
      <c r="P252" s="202">
        <f>O252*H252</f>
        <v>0</v>
      </c>
      <c r="Q252" s="202">
        <v>0</v>
      </c>
      <c r="R252" s="202">
        <f>Q252*H252</f>
        <v>0</v>
      </c>
      <c r="S252" s="202">
        <v>0</v>
      </c>
      <c r="T252" s="203">
        <f>S252*H252</f>
        <v>0</v>
      </c>
      <c r="U252" s="35"/>
      <c r="V252" s="35"/>
      <c r="W252" s="35"/>
      <c r="X252" s="35"/>
      <c r="Y252" s="35"/>
      <c r="Z252" s="35"/>
      <c r="AA252" s="35"/>
      <c r="AB252" s="35"/>
      <c r="AC252" s="35"/>
      <c r="AD252" s="35"/>
      <c r="AE252" s="35"/>
      <c r="AR252" s="204" t="s">
        <v>212</v>
      </c>
      <c r="AT252" s="204" t="s">
        <v>208</v>
      </c>
      <c r="AU252" s="204" t="s">
        <v>82</v>
      </c>
      <c r="AY252" s="18" t="s">
        <v>206</v>
      </c>
      <c r="BE252" s="205">
        <f>IF(N252="základní",J252,0)</f>
        <v>0</v>
      </c>
      <c r="BF252" s="205">
        <f>IF(N252="snížená",J252,0)</f>
        <v>0</v>
      </c>
      <c r="BG252" s="205">
        <f>IF(N252="zákl. přenesená",J252,0)</f>
        <v>0</v>
      </c>
      <c r="BH252" s="205">
        <f>IF(N252="sníž. přenesená",J252,0)</f>
        <v>0</v>
      </c>
      <c r="BI252" s="205">
        <f>IF(N252="nulová",J252,0)</f>
        <v>0</v>
      </c>
      <c r="BJ252" s="18" t="s">
        <v>80</v>
      </c>
      <c r="BK252" s="205">
        <f>ROUND(I252*H252,2)</f>
        <v>0</v>
      </c>
      <c r="BL252" s="18" t="s">
        <v>212</v>
      </c>
      <c r="BM252" s="204" t="s">
        <v>2556</v>
      </c>
    </row>
    <row r="253" spans="1:65" s="2" customFormat="1" ht="19.5">
      <c r="A253" s="35"/>
      <c r="B253" s="36"/>
      <c r="C253" s="37"/>
      <c r="D253" s="208" t="s">
        <v>1104</v>
      </c>
      <c r="E253" s="37"/>
      <c r="F253" s="221" t="s">
        <v>8556</v>
      </c>
      <c r="G253" s="37"/>
      <c r="H253" s="37"/>
      <c r="I253" s="116"/>
      <c r="J253" s="37"/>
      <c r="K253" s="37"/>
      <c r="L253" s="40"/>
      <c r="M253" s="222"/>
      <c r="N253" s="223"/>
      <c r="O253" s="65"/>
      <c r="P253" s="65"/>
      <c r="Q253" s="65"/>
      <c r="R253" s="65"/>
      <c r="S253" s="65"/>
      <c r="T253" s="66"/>
      <c r="U253" s="35"/>
      <c r="V253" s="35"/>
      <c r="W253" s="35"/>
      <c r="X253" s="35"/>
      <c r="Y253" s="35"/>
      <c r="Z253" s="35"/>
      <c r="AA253" s="35"/>
      <c r="AB253" s="35"/>
      <c r="AC253" s="35"/>
      <c r="AD253" s="35"/>
      <c r="AE253" s="35"/>
      <c r="AT253" s="18" t="s">
        <v>1104</v>
      </c>
      <c r="AU253" s="18" t="s">
        <v>82</v>
      </c>
    </row>
    <row r="254" spans="1:65" s="2" customFormat="1" ht="16.5" customHeight="1">
      <c r="A254" s="35"/>
      <c r="B254" s="36"/>
      <c r="C254" s="193" t="s">
        <v>72</v>
      </c>
      <c r="D254" s="193" t="s">
        <v>208</v>
      </c>
      <c r="E254" s="194" t="s">
        <v>8635</v>
      </c>
      <c r="F254" s="195" t="s">
        <v>8636</v>
      </c>
      <c r="G254" s="196" t="s">
        <v>862</v>
      </c>
      <c r="H254" s="197">
        <v>73</v>
      </c>
      <c r="I254" s="198"/>
      <c r="J254" s="199">
        <f>ROUND(I254*H254,2)</f>
        <v>0</v>
      </c>
      <c r="K254" s="195" t="s">
        <v>19</v>
      </c>
      <c r="L254" s="40"/>
      <c r="M254" s="200" t="s">
        <v>19</v>
      </c>
      <c r="N254" s="201" t="s">
        <v>43</v>
      </c>
      <c r="O254" s="65"/>
      <c r="P254" s="202">
        <f>O254*H254</f>
        <v>0</v>
      </c>
      <c r="Q254" s="202">
        <v>0</v>
      </c>
      <c r="R254" s="202">
        <f>Q254*H254</f>
        <v>0</v>
      </c>
      <c r="S254" s="202">
        <v>0</v>
      </c>
      <c r="T254" s="203">
        <f>S254*H254</f>
        <v>0</v>
      </c>
      <c r="U254" s="35"/>
      <c r="V254" s="35"/>
      <c r="W254" s="35"/>
      <c r="X254" s="35"/>
      <c r="Y254" s="35"/>
      <c r="Z254" s="35"/>
      <c r="AA254" s="35"/>
      <c r="AB254" s="35"/>
      <c r="AC254" s="35"/>
      <c r="AD254" s="35"/>
      <c r="AE254" s="35"/>
      <c r="AR254" s="204" t="s">
        <v>212</v>
      </c>
      <c r="AT254" s="204" t="s">
        <v>208</v>
      </c>
      <c r="AU254" s="204" t="s">
        <v>82</v>
      </c>
      <c r="AY254" s="18" t="s">
        <v>206</v>
      </c>
      <c r="BE254" s="205">
        <f>IF(N254="základní",J254,0)</f>
        <v>0</v>
      </c>
      <c r="BF254" s="205">
        <f>IF(N254="snížená",J254,0)</f>
        <v>0</v>
      </c>
      <c r="BG254" s="205">
        <f>IF(N254="zákl. přenesená",J254,0)</f>
        <v>0</v>
      </c>
      <c r="BH254" s="205">
        <f>IF(N254="sníž. přenesená",J254,0)</f>
        <v>0</v>
      </c>
      <c r="BI254" s="205">
        <f>IF(N254="nulová",J254,0)</f>
        <v>0</v>
      </c>
      <c r="BJ254" s="18" t="s">
        <v>80</v>
      </c>
      <c r="BK254" s="205">
        <f>ROUND(I254*H254,2)</f>
        <v>0</v>
      </c>
      <c r="BL254" s="18" t="s">
        <v>212</v>
      </c>
      <c r="BM254" s="204" t="s">
        <v>2594</v>
      </c>
    </row>
    <row r="255" spans="1:65" s="2" customFormat="1" ht="19.5">
      <c r="A255" s="35"/>
      <c r="B255" s="36"/>
      <c r="C255" s="37"/>
      <c r="D255" s="208" t="s">
        <v>1104</v>
      </c>
      <c r="E255" s="37"/>
      <c r="F255" s="221" t="s">
        <v>8556</v>
      </c>
      <c r="G255" s="37"/>
      <c r="H255" s="37"/>
      <c r="I255" s="116"/>
      <c r="J255" s="37"/>
      <c r="K255" s="37"/>
      <c r="L255" s="40"/>
      <c r="M255" s="222"/>
      <c r="N255" s="223"/>
      <c r="O255" s="65"/>
      <c r="P255" s="65"/>
      <c r="Q255" s="65"/>
      <c r="R255" s="65"/>
      <c r="S255" s="65"/>
      <c r="T255" s="66"/>
      <c r="U255" s="35"/>
      <c r="V255" s="35"/>
      <c r="W255" s="35"/>
      <c r="X255" s="35"/>
      <c r="Y255" s="35"/>
      <c r="Z255" s="35"/>
      <c r="AA255" s="35"/>
      <c r="AB255" s="35"/>
      <c r="AC255" s="35"/>
      <c r="AD255" s="35"/>
      <c r="AE255" s="35"/>
      <c r="AT255" s="18" t="s">
        <v>1104</v>
      </c>
      <c r="AU255" s="18" t="s">
        <v>82</v>
      </c>
    </row>
    <row r="256" spans="1:65" s="2" customFormat="1" ht="16.5" customHeight="1">
      <c r="A256" s="35"/>
      <c r="B256" s="36"/>
      <c r="C256" s="193" t="s">
        <v>72</v>
      </c>
      <c r="D256" s="193" t="s">
        <v>208</v>
      </c>
      <c r="E256" s="194" t="s">
        <v>8637</v>
      </c>
      <c r="F256" s="195" t="s">
        <v>8638</v>
      </c>
      <c r="G256" s="196" t="s">
        <v>862</v>
      </c>
      <c r="H256" s="197">
        <v>98</v>
      </c>
      <c r="I256" s="198"/>
      <c r="J256" s="199">
        <f>ROUND(I256*H256,2)</f>
        <v>0</v>
      </c>
      <c r="K256" s="195" t="s">
        <v>19</v>
      </c>
      <c r="L256" s="40"/>
      <c r="M256" s="200" t="s">
        <v>19</v>
      </c>
      <c r="N256" s="201" t="s">
        <v>43</v>
      </c>
      <c r="O256" s="65"/>
      <c r="P256" s="202">
        <f>O256*H256</f>
        <v>0</v>
      </c>
      <c r="Q256" s="202">
        <v>0</v>
      </c>
      <c r="R256" s="202">
        <f>Q256*H256</f>
        <v>0</v>
      </c>
      <c r="S256" s="202">
        <v>0</v>
      </c>
      <c r="T256" s="203">
        <f>S256*H256</f>
        <v>0</v>
      </c>
      <c r="U256" s="35"/>
      <c r="V256" s="35"/>
      <c r="W256" s="35"/>
      <c r="X256" s="35"/>
      <c r="Y256" s="35"/>
      <c r="Z256" s="35"/>
      <c r="AA256" s="35"/>
      <c r="AB256" s="35"/>
      <c r="AC256" s="35"/>
      <c r="AD256" s="35"/>
      <c r="AE256" s="35"/>
      <c r="AR256" s="204" t="s">
        <v>212</v>
      </c>
      <c r="AT256" s="204" t="s">
        <v>208</v>
      </c>
      <c r="AU256" s="204" t="s">
        <v>82</v>
      </c>
      <c r="AY256" s="18" t="s">
        <v>206</v>
      </c>
      <c r="BE256" s="205">
        <f>IF(N256="základní",J256,0)</f>
        <v>0</v>
      </c>
      <c r="BF256" s="205">
        <f>IF(N256="snížená",J256,0)</f>
        <v>0</v>
      </c>
      <c r="BG256" s="205">
        <f>IF(N256="zákl. přenesená",J256,0)</f>
        <v>0</v>
      </c>
      <c r="BH256" s="205">
        <f>IF(N256="sníž. přenesená",J256,0)</f>
        <v>0</v>
      </c>
      <c r="BI256" s="205">
        <f>IF(N256="nulová",J256,0)</f>
        <v>0</v>
      </c>
      <c r="BJ256" s="18" t="s">
        <v>80</v>
      </c>
      <c r="BK256" s="205">
        <f>ROUND(I256*H256,2)</f>
        <v>0</v>
      </c>
      <c r="BL256" s="18" t="s">
        <v>212</v>
      </c>
      <c r="BM256" s="204" t="s">
        <v>2603</v>
      </c>
    </row>
    <row r="257" spans="1:65" s="2" customFormat="1" ht="19.5">
      <c r="A257" s="35"/>
      <c r="B257" s="36"/>
      <c r="C257" s="37"/>
      <c r="D257" s="208" t="s">
        <v>1104</v>
      </c>
      <c r="E257" s="37"/>
      <c r="F257" s="221" t="s">
        <v>8556</v>
      </c>
      <c r="G257" s="37"/>
      <c r="H257" s="37"/>
      <c r="I257" s="116"/>
      <c r="J257" s="37"/>
      <c r="K257" s="37"/>
      <c r="L257" s="40"/>
      <c r="M257" s="222"/>
      <c r="N257" s="223"/>
      <c r="O257" s="65"/>
      <c r="P257" s="65"/>
      <c r="Q257" s="65"/>
      <c r="R257" s="65"/>
      <c r="S257" s="65"/>
      <c r="T257" s="66"/>
      <c r="U257" s="35"/>
      <c r="V257" s="35"/>
      <c r="W257" s="35"/>
      <c r="X257" s="35"/>
      <c r="Y257" s="35"/>
      <c r="Z257" s="35"/>
      <c r="AA257" s="35"/>
      <c r="AB257" s="35"/>
      <c r="AC257" s="35"/>
      <c r="AD257" s="35"/>
      <c r="AE257" s="35"/>
      <c r="AT257" s="18" t="s">
        <v>1104</v>
      </c>
      <c r="AU257" s="18" t="s">
        <v>82</v>
      </c>
    </row>
    <row r="258" spans="1:65" s="12" customFormat="1" ht="22.9" customHeight="1">
      <c r="B258" s="177"/>
      <c r="C258" s="178"/>
      <c r="D258" s="179" t="s">
        <v>71</v>
      </c>
      <c r="E258" s="191" t="s">
        <v>6981</v>
      </c>
      <c r="F258" s="191" t="s">
        <v>8639</v>
      </c>
      <c r="G258" s="178"/>
      <c r="H258" s="178"/>
      <c r="I258" s="181"/>
      <c r="J258" s="192">
        <f>BK258</f>
        <v>0</v>
      </c>
      <c r="K258" s="178"/>
      <c r="L258" s="183"/>
      <c r="M258" s="184"/>
      <c r="N258" s="185"/>
      <c r="O258" s="185"/>
      <c r="P258" s="186">
        <f>SUM(P259:P276)</f>
        <v>0</v>
      </c>
      <c r="Q258" s="185"/>
      <c r="R258" s="186">
        <f>SUM(R259:R276)</f>
        <v>0</v>
      </c>
      <c r="S258" s="185"/>
      <c r="T258" s="187">
        <f>SUM(T259:T276)</f>
        <v>0</v>
      </c>
      <c r="AR258" s="188" t="s">
        <v>80</v>
      </c>
      <c r="AT258" s="189" t="s">
        <v>71</v>
      </c>
      <c r="AU258" s="189" t="s">
        <v>80</v>
      </c>
      <c r="AY258" s="188" t="s">
        <v>206</v>
      </c>
      <c r="BK258" s="190">
        <f>SUM(BK259:BK276)</f>
        <v>0</v>
      </c>
    </row>
    <row r="259" spans="1:65" s="2" customFormat="1" ht="16.5" customHeight="1">
      <c r="A259" s="35"/>
      <c r="B259" s="36"/>
      <c r="C259" s="193" t="s">
        <v>72</v>
      </c>
      <c r="D259" s="193" t="s">
        <v>208</v>
      </c>
      <c r="E259" s="194" t="s">
        <v>8583</v>
      </c>
      <c r="F259" s="195" t="s">
        <v>8584</v>
      </c>
      <c r="G259" s="196" t="s">
        <v>862</v>
      </c>
      <c r="H259" s="197">
        <v>9</v>
      </c>
      <c r="I259" s="198"/>
      <c r="J259" s="199">
        <f>ROUND(I259*H259,2)</f>
        <v>0</v>
      </c>
      <c r="K259" s="195" t="s">
        <v>19</v>
      </c>
      <c r="L259" s="40"/>
      <c r="M259" s="200" t="s">
        <v>19</v>
      </c>
      <c r="N259" s="201" t="s">
        <v>43</v>
      </c>
      <c r="O259" s="65"/>
      <c r="P259" s="202">
        <f>O259*H259</f>
        <v>0</v>
      </c>
      <c r="Q259" s="202">
        <v>0</v>
      </c>
      <c r="R259" s="202">
        <f>Q259*H259</f>
        <v>0</v>
      </c>
      <c r="S259" s="202">
        <v>0</v>
      </c>
      <c r="T259" s="203">
        <f>S259*H259</f>
        <v>0</v>
      </c>
      <c r="U259" s="35"/>
      <c r="V259" s="35"/>
      <c r="W259" s="35"/>
      <c r="X259" s="35"/>
      <c r="Y259" s="35"/>
      <c r="Z259" s="35"/>
      <c r="AA259" s="35"/>
      <c r="AB259" s="35"/>
      <c r="AC259" s="35"/>
      <c r="AD259" s="35"/>
      <c r="AE259" s="35"/>
      <c r="AR259" s="204" t="s">
        <v>212</v>
      </c>
      <c r="AT259" s="204" t="s">
        <v>208</v>
      </c>
      <c r="AU259" s="204" t="s">
        <v>82</v>
      </c>
      <c r="AY259" s="18" t="s">
        <v>206</v>
      </c>
      <c r="BE259" s="205">
        <f>IF(N259="základní",J259,0)</f>
        <v>0</v>
      </c>
      <c r="BF259" s="205">
        <f>IF(N259="snížená",J259,0)</f>
        <v>0</v>
      </c>
      <c r="BG259" s="205">
        <f>IF(N259="zákl. přenesená",J259,0)</f>
        <v>0</v>
      </c>
      <c r="BH259" s="205">
        <f>IF(N259="sníž. přenesená",J259,0)</f>
        <v>0</v>
      </c>
      <c r="BI259" s="205">
        <f>IF(N259="nulová",J259,0)</f>
        <v>0</v>
      </c>
      <c r="BJ259" s="18" t="s">
        <v>80</v>
      </c>
      <c r="BK259" s="205">
        <f>ROUND(I259*H259,2)</f>
        <v>0</v>
      </c>
      <c r="BL259" s="18" t="s">
        <v>212</v>
      </c>
      <c r="BM259" s="204" t="s">
        <v>2613</v>
      </c>
    </row>
    <row r="260" spans="1:65" s="2" customFormat="1" ht="19.5">
      <c r="A260" s="35"/>
      <c r="B260" s="36"/>
      <c r="C260" s="37"/>
      <c r="D260" s="208" t="s">
        <v>1104</v>
      </c>
      <c r="E260" s="37"/>
      <c r="F260" s="221" t="s">
        <v>8556</v>
      </c>
      <c r="G260" s="37"/>
      <c r="H260" s="37"/>
      <c r="I260" s="116"/>
      <c r="J260" s="37"/>
      <c r="K260" s="37"/>
      <c r="L260" s="40"/>
      <c r="M260" s="222"/>
      <c r="N260" s="223"/>
      <c r="O260" s="65"/>
      <c r="P260" s="65"/>
      <c r="Q260" s="65"/>
      <c r="R260" s="65"/>
      <c r="S260" s="65"/>
      <c r="T260" s="66"/>
      <c r="U260" s="35"/>
      <c r="V260" s="35"/>
      <c r="W260" s="35"/>
      <c r="X260" s="35"/>
      <c r="Y260" s="35"/>
      <c r="Z260" s="35"/>
      <c r="AA260" s="35"/>
      <c r="AB260" s="35"/>
      <c r="AC260" s="35"/>
      <c r="AD260" s="35"/>
      <c r="AE260" s="35"/>
      <c r="AT260" s="18" t="s">
        <v>1104</v>
      </c>
      <c r="AU260" s="18" t="s">
        <v>82</v>
      </c>
    </row>
    <row r="261" spans="1:65" s="2" customFormat="1" ht="16.5" customHeight="1">
      <c r="A261" s="35"/>
      <c r="B261" s="36"/>
      <c r="C261" s="193" t="s">
        <v>72</v>
      </c>
      <c r="D261" s="193" t="s">
        <v>208</v>
      </c>
      <c r="E261" s="194" t="s">
        <v>8640</v>
      </c>
      <c r="F261" s="195" t="s">
        <v>8641</v>
      </c>
      <c r="G261" s="196" t="s">
        <v>862</v>
      </c>
      <c r="H261" s="197">
        <v>18</v>
      </c>
      <c r="I261" s="198"/>
      <c r="J261" s="199">
        <f>ROUND(I261*H261,2)</f>
        <v>0</v>
      </c>
      <c r="K261" s="195" t="s">
        <v>19</v>
      </c>
      <c r="L261" s="40"/>
      <c r="M261" s="200" t="s">
        <v>19</v>
      </c>
      <c r="N261" s="201" t="s">
        <v>43</v>
      </c>
      <c r="O261" s="65"/>
      <c r="P261" s="202">
        <f>O261*H261</f>
        <v>0</v>
      </c>
      <c r="Q261" s="202">
        <v>0</v>
      </c>
      <c r="R261" s="202">
        <f>Q261*H261</f>
        <v>0</v>
      </c>
      <c r="S261" s="202">
        <v>0</v>
      </c>
      <c r="T261" s="203">
        <f>S261*H261</f>
        <v>0</v>
      </c>
      <c r="U261" s="35"/>
      <c r="V261" s="35"/>
      <c r="W261" s="35"/>
      <c r="X261" s="35"/>
      <c r="Y261" s="35"/>
      <c r="Z261" s="35"/>
      <c r="AA261" s="35"/>
      <c r="AB261" s="35"/>
      <c r="AC261" s="35"/>
      <c r="AD261" s="35"/>
      <c r="AE261" s="35"/>
      <c r="AR261" s="204" t="s">
        <v>212</v>
      </c>
      <c r="AT261" s="204" t="s">
        <v>208</v>
      </c>
      <c r="AU261" s="204" t="s">
        <v>82</v>
      </c>
      <c r="AY261" s="18" t="s">
        <v>206</v>
      </c>
      <c r="BE261" s="205">
        <f>IF(N261="základní",J261,0)</f>
        <v>0</v>
      </c>
      <c r="BF261" s="205">
        <f>IF(N261="snížená",J261,0)</f>
        <v>0</v>
      </c>
      <c r="BG261" s="205">
        <f>IF(N261="zákl. přenesená",J261,0)</f>
        <v>0</v>
      </c>
      <c r="BH261" s="205">
        <f>IF(N261="sníž. přenesená",J261,0)</f>
        <v>0</v>
      </c>
      <c r="BI261" s="205">
        <f>IF(N261="nulová",J261,0)</f>
        <v>0</v>
      </c>
      <c r="BJ261" s="18" t="s">
        <v>80</v>
      </c>
      <c r="BK261" s="205">
        <f>ROUND(I261*H261,2)</f>
        <v>0</v>
      </c>
      <c r="BL261" s="18" t="s">
        <v>212</v>
      </c>
      <c r="BM261" s="204" t="s">
        <v>2623</v>
      </c>
    </row>
    <row r="262" spans="1:65" s="2" customFormat="1" ht="19.5">
      <c r="A262" s="35"/>
      <c r="B262" s="36"/>
      <c r="C262" s="37"/>
      <c r="D262" s="208" t="s">
        <v>1104</v>
      </c>
      <c r="E262" s="37"/>
      <c r="F262" s="221" t="s">
        <v>8556</v>
      </c>
      <c r="G262" s="37"/>
      <c r="H262" s="37"/>
      <c r="I262" s="116"/>
      <c r="J262" s="37"/>
      <c r="K262" s="37"/>
      <c r="L262" s="40"/>
      <c r="M262" s="222"/>
      <c r="N262" s="223"/>
      <c r="O262" s="65"/>
      <c r="P262" s="65"/>
      <c r="Q262" s="65"/>
      <c r="R262" s="65"/>
      <c r="S262" s="65"/>
      <c r="T262" s="66"/>
      <c r="U262" s="35"/>
      <c r="V262" s="35"/>
      <c r="W262" s="35"/>
      <c r="X262" s="35"/>
      <c r="Y262" s="35"/>
      <c r="Z262" s="35"/>
      <c r="AA262" s="35"/>
      <c r="AB262" s="35"/>
      <c r="AC262" s="35"/>
      <c r="AD262" s="35"/>
      <c r="AE262" s="35"/>
      <c r="AT262" s="18" t="s">
        <v>1104</v>
      </c>
      <c r="AU262" s="18" t="s">
        <v>82</v>
      </c>
    </row>
    <row r="263" spans="1:65" s="2" customFormat="1" ht="16.5" customHeight="1">
      <c r="A263" s="35"/>
      <c r="B263" s="36"/>
      <c r="C263" s="193" t="s">
        <v>72</v>
      </c>
      <c r="D263" s="193" t="s">
        <v>208</v>
      </c>
      <c r="E263" s="194" t="s">
        <v>8642</v>
      </c>
      <c r="F263" s="195" t="s">
        <v>8643</v>
      </c>
      <c r="G263" s="196" t="s">
        <v>862</v>
      </c>
      <c r="H263" s="197">
        <v>14</v>
      </c>
      <c r="I263" s="198"/>
      <c r="J263" s="199">
        <f>ROUND(I263*H263,2)</f>
        <v>0</v>
      </c>
      <c r="K263" s="195" t="s">
        <v>19</v>
      </c>
      <c r="L263" s="40"/>
      <c r="M263" s="200" t="s">
        <v>19</v>
      </c>
      <c r="N263" s="201" t="s">
        <v>43</v>
      </c>
      <c r="O263" s="65"/>
      <c r="P263" s="202">
        <f>O263*H263</f>
        <v>0</v>
      </c>
      <c r="Q263" s="202">
        <v>0</v>
      </c>
      <c r="R263" s="202">
        <f>Q263*H263</f>
        <v>0</v>
      </c>
      <c r="S263" s="202">
        <v>0</v>
      </c>
      <c r="T263" s="203">
        <f>S263*H263</f>
        <v>0</v>
      </c>
      <c r="U263" s="35"/>
      <c r="V263" s="35"/>
      <c r="W263" s="35"/>
      <c r="X263" s="35"/>
      <c r="Y263" s="35"/>
      <c r="Z263" s="35"/>
      <c r="AA263" s="35"/>
      <c r="AB263" s="35"/>
      <c r="AC263" s="35"/>
      <c r="AD263" s="35"/>
      <c r="AE263" s="35"/>
      <c r="AR263" s="204" t="s">
        <v>212</v>
      </c>
      <c r="AT263" s="204" t="s">
        <v>208</v>
      </c>
      <c r="AU263" s="204" t="s">
        <v>82</v>
      </c>
      <c r="AY263" s="18" t="s">
        <v>206</v>
      </c>
      <c r="BE263" s="205">
        <f>IF(N263="základní",J263,0)</f>
        <v>0</v>
      </c>
      <c r="BF263" s="205">
        <f>IF(N263="snížená",J263,0)</f>
        <v>0</v>
      </c>
      <c r="BG263" s="205">
        <f>IF(N263="zákl. přenesená",J263,0)</f>
        <v>0</v>
      </c>
      <c r="BH263" s="205">
        <f>IF(N263="sníž. přenesená",J263,0)</f>
        <v>0</v>
      </c>
      <c r="BI263" s="205">
        <f>IF(N263="nulová",J263,0)</f>
        <v>0</v>
      </c>
      <c r="BJ263" s="18" t="s">
        <v>80</v>
      </c>
      <c r="BK263" s="205">
        <f>ROUND(I263*H263,2)</f>
        <v>0</v>
      </c>
      <c r="BL263" s="18" t="s">
        <v>212</v>
      </c>
      <c r="BM263" s="204" t="s">
        <v>2635</v>
      </c>
    </row>
    <row r="264" spans="1:65" s="2" customFormat="1" ht="19.5">
      <c r="A264" s="35"/>
      <c r="B264" s="36"/>
      <c r="C264" s="37"/>
      <c r="D264" s="208" t="s">
        <v>1104</v>
      </c>
      <c r="E264" s="37"/>
      <c r="F264" s="221" t="s">
        <v>8556</v>
      </c>
      <c r="G264" s="37"/>
      <c r="H264" s="37"/>
      <c r="I264" s="116"/>
      <c r="J264" s="37"/>
      <c r="K264" s="37"/>
      <c r="L264" s="40"/>
      <c r="M264" s="222"/>
      <c r="N264" s="223"/>
      <c r="O264" s="65"/>
      <c r="P264" s="65"/>
      <c r="Q264" s="65"/>
      <c r="R264" s="65"/>
      <c r="S264" s="65"/>
      <c r="T264" s="66"/>
      <c r="U264" s="35"/>
      <c r="V264" s="35"/>
      <c r="W264" s="35"/>
      <c r="X264" s="35"/>
      <c r="Y264" s="35"/>
      <c r="Z264" s="35"/>
      <c r="AA264" s="35"/>
      <c r="AB264" s="35"/>
      <c r="AC264" s="35"/>
      <c r="AD264" s="35"/>
      <c r="AE264" s="35"/>
      <c r="AT264" s="18" t="s">
        <v>1104</v>
      </c>
      <c r="AU264" s="18" t="s">
        <v>82</v>
      </c>
    </row>
    <row r="265" spans="1:65" s="2" customFormat="1" ht="16.5" customHeight="1">
      <c r="A265" s="35"/>
      <c r="B265" s="36"/>
      <c r="C265" s="193" t="s">
        <v>72</v>
      </c>
      <c r="D265" s="193" t="s">
        <v>208</v>
      </c>
      <c r="E265" s="194" t="s">
        <v>8644</v>
      </c>
      <c r="F265" s="195" t="s">
        <v>8645</v>
      </c>
      <c r="G265" s="196" t="s">
        <v>862</v>
      </c>
      <c r="H265" s="197">
        <v>18</v>
      </c>
      <c r="I265" s="198"/>
      <c r="J265" s="199">
        <f>ROUND(I265*H265,2)</f>
        <v>0</v>
      </c>
      <c r="K265" s="195" t="s">
        <v>19</v>
      </c>
      <c r="L265" s="40"/>
      <c r="M265" s="200" t="s">
        <v>19</v>
      </c>
      <c r="N265" s="201" t="s">
        <v>43</v>
      </c>
      <c r="O265" s="65"/>
      <c r="P265" s="202">
        <f>O265*H265</f>
        <v>0</v>
      </c>
      <c r="Q265" s="202">
        <v>0</v>
      </c>
      <c r="R265" s="202">
        <f>Q265*H265</f>
        <v>0</v>
      </c>
      <c r="S265" s="202">
        <v>0</v>
      </c>
      <c r="T265" s="203">
        <f>S265*H265</f>
        <v>0</v>
      </c>
      <c r="U265" s="35"/>
      <c r="V265" s="35"/>
      <c r="W265" s="35"/>
      <c r="X265" s="35"/>
      <c r="Y265" s="35"/>
      <c r="Z265" s="35"/>
      <c r="AA265" s="35"/>
      <c r="AB265" s="35"/>
      <c r="AC265" s="35"/>
      <c r="AD265" s="35"/>
      <c r="AE265" s="35"/>
      <c r="AR265" s="204" t="s">
        <v>212</v>
      </c>
      <c r="AT265" s="204" t="s">
        <v>208</v>
      </c>
      <c r="AU265" s="204" t="s">
        <v>82</v>
      </c>
      <c r="AY265" s="18" t="s">
        <v>206</v>
      </c>
      <c r="BE265" s="205">
        <f>IF(N265="základní",J265,0)</f>
        <v>0</v>
      </c>
      <c r="BF265" s="205">
        <f>IF(N265="snížená",J265,0)</f>
        <v>0</v>
      </c>
      <c r="BG265" s="205">
        <f>IF(N265="zákl. přenesená",J265,0)</f>
        <v>0</v>
      </c>
      <c r="BH265" s="205">
        <f>IF(N265="sníž. přenesená",J265,0)</f>
        <v>0</v>
      </c>
      <c r="BI265" s="205">
        <f>IF(N265="nulová",J265,0)</f>
        <v>0</v>
      </c>
      <c r="BJ265" s="18" t="s">
        <v>80</v>
      </c>
      <c r="BK265" s="205">
        <f>ROUND(I265*H265,2)</f>
        <v>0</v>
      </c>
      <c r="BL265" s="18" t="s">
        <v>212</v>
      </c>
      <c r="BM265" s="204" t="s">
        <v>2644</v>
      </c>
    </row>
    <row r="266" spans="1:65" s="2" customFormat="1" ht="19.5">
      <c r="A266" s="35"/>
      <c r="B266" s="36"/>
      <c r="C266" s="37"/>
      <c r="D266" s="208" t="s">
        <v>1104</v>
      </c>
      <c r="E266" s="37"/>
      <c r="F266" s="221" t="s">
        <v>8556</v>
      </c>
      <c r="G266" s="37"/>
      <c r="H266" s="37"/>
      <c r="I266" s="116"/>
      <c r="J266" s="37"/>
      <c r="K266" s="37"/>
      <c r="L266" s="40"/>
      <c r="M266" s="222"/>
      <c r="N266" s="223"/>
      <c r="O266" s="65"/>
      <c r="P266" s="65"/>
      <c r="Q266" s="65"/>
      <c r="R266" s="65"/>
      <c r="S266" s="65"/>
      <c r="T266" s="66"/>
      <c r="U266" s="35"/>
      <c r="V266" s="35"/>
      <c r="W266" s="35"/>
      <c r="X266" s="35"/>
      <c r="Y266" s="35"/>
      <c r="Z266" s="35"/>
      <c r="AA266" s="35"/>
      <c r="AB266" s="35"/>
      <c r="AC266" s="35"/>
      <c r="AD266" s="35"/>
      <c r="AE266" s="35"/>
      <c r="AT266" s="18" t="s">
        <v>1104</v>
      </c>
      <c r="AU266" s="18" t="s">
        <v>82</v>
      </c>
    </row>
    <row r="267" spans="1:65" s="2" customFormat="1" ht="16.5" customHeight="1">
      <c r="A267" s="35"/>
      <c r="B267" s="36"/>
      <c r="C267" s="193" t="s">
        <v>72</v>
      </c>
      <c r="D267" s="193" t="s">
        <v>208</v>
      </c>
      <c r="E267" s="194" t="s">
        <v>8646</v>
      </c>
      <c r="F267" s="195" t="s">
        <v>8647</v>
      </c>
      <c r="G267" s="196" t="s">
        <v>862</v>
      </c>
      <c r="H267" s="197">
        <v>18</v>
      </c>
      <c r="I267" s="198"/>
      <c r="J267" s="199">
        <f>ROUND(I267*H267,2)</f>
        <v>0</v>
      </c>
      <c r="K267" s="195" t="s">
        <v>19</v>
      </c>
      <c r="L267" s="40"/>
      <c r="M267" s="200" t="s">
        <v>19</v>
      </c>
      <c r="N267" s="201" t="s">
        <v>43</v>
      </c>
      <c r="O267" s="65"/>
      <c r="P267" s="202">
        <f>O267*H267</f>
        <v>0</v>
      </c>
      <c r="Q267" s="202">
        <v>0</v>
      </c>
      <c r="R267" s="202">
        <f>Q267*H267</f>
        <v>0</v>
      </c>
      <c r="S267" s="202">
        <v>0</v>
      </c>
      <c r="T267" s="203">
        <f>S267*H267</f>
        <v>0</v>
      </c>
      <c r="U267" s="35"/>
      <c r="V267" s="35"/>
      <c r="W267" s="35"/>
      <c r="X267" s="35"/>
      <c r="Y267" s="35"/>
      <c r="Z267" s="35"/>
      <c r="AA267" s="35"/>
      <c r="AB267" s="35"/>
      <c r="AC267" s="35"/>
      <c r="AD267" s="35"/>
      <c r="AE267" s="35"/>
      <c r="AR267" s="204" t="s">
        <v>212</v>
      </c>
      <c r="AT267" s="204" t="s">
        <v>208</v>
      </c>
      <c r="AU267" s="204" t="s">
        <v>82</v>
      </c>
      <c r="AY267" s="18" t="s">
        <v>206</v>
      </c>
      <c r="BE267" s="205">
        <f>IF(N267="základní",J267,0)</f>
        <v>0</v>
      </c>
      <c r="BF267" s="205">
        <f>IF(N267="snížená",J267,0)</f>
        <v>0</v>
      </c>
      <c r="BG267" s="205">
        <f>IF(N267="zákl. přenesená",J267,0)</f>
        <v>0</v>
      </c>
      <c r="BH267" s="205">
        <f>IF(N267="sníž. přenesená",J267,0)</f>
        <v>0</v>
      </c>
      <c r="BI267" s="205">
        <f>IF(N267="nulová",J267,0)</f>
        <v>0</v>
      </c>
      <c r="BJ267" s="18" t="s">
        <v>80</v>
      </c>
      <c r="BK267" s="205">
        <f>ROUND(I267*H267,2)</f>
        <v>0</v>
      </c>
      <c r="BL267" s="18" t="s">
        <v>212</v>
      </c>
      <c r="BM267" s="204" t="s">
        <v>2654</v>
      </c>
    </row>
    <row r="268" spans="1:65" s="2" customFormat="1" ht="19.5">
      <c r="A268" s="35"/>
      <c r="B268" s="36"/>
      <c r="C268" s="37"/>
      <c r="D268" s="208" t="s">
        <v>1104</v>
      </c>
      <c r="E268" s="37"/>
      <c r="F268" s="221" t="s">
        <v>8556</v>
      </c>
      <c r="G268" s="37"/>
      <c r="H268" s="37"/>
      <c r="I268" s="116"/>
      <c r="J268" s="37"/>
      <c r="K268" s="37"/>
      <c r="L268" s="40"/>
      <c r="M268" s="222"/>
      <c r="N268" s="223"/>
      <c r="O268" s="65"/>
      <c r="P268" s="65"/>
      <c r="Q268" s="65"/>
      <c r="R268" s="65"/>
      <c r="S268" s="65"/>
      <c r="T268" s="66"/>
      <c r="U268" s="35"/>
      <c r="V268" s="35"/>
      <c r="W268" s="35"/>
      <c r="X268" s="35"/>
      <c r="Y268" s="35"/>
      <c r="Z268" s="35"/>
      <c r="AA268" s="35"/>
      <c r="AB268" s="35"/>
      <c r="AC268" s="35"/>
      <c r="AD268" s="35"/>
      <c r="AE268" s="35"/>
      <c r="AT268" s="18" t="s">
        <v>1104</v>
      </c>
      <c r="AU268" s="18" t="s">
        <v>82</v>
      </c>
    </row>
    <row r="269" spans="1:65" s="2" customFormat="1" ht="16.5" customHeight="1">
      <c r="A269" s="35"/>
      <c r="B269" s="36"/>
      <c r="C269" s="193" t="s">
        <v>72</v>
      </c>
      <c r="D269" s="193" t="s">
        <v>208</v>
      </c>
      <c r="E269" s="194" t="s">
        <v>8648</v>
      </c>
      <c r="F269" s="195" t="s">
        <v>8649</v>
      </c>
      <c r="G269" s="196" t="s">
        <v>862</v>
      </c>
      <c r="H269" s="197">
        <v>20</v>
      </c>
      <c r="I269" s="198"/>
      <c r="J269" s="199">
        <f>ROUND(I269*H269,2)</f>
        <v>0</v>
      </c>
      <c r="K269" s="195" t="s">
        <v>19</v>
      </c>
      <c r="L269" s="40"/>
      <c r="M269" s="200" t="s">
        <v>19</v>
      </c>
      <c r="N269" s="201" t="s">
        <v>43</v>
      </c>
      <c r="O269" s="65"/>
      <c r="P269" s="202">
        <f>O269*H269</f>
        <v>0</v>
      </c>
      <c r="Q269" s="202">
        <v>0</v>
      </c>
      <c r="R269" s="202">
        <f>Q269*H269</f>
        <v>0</v>
      </c>
      <c r="S269" s="202">
        <v>0</v>
      </c>
      <c r="T269" s="203">
        <f>S269*H269</f>
        <v>0</v>
      </c>
      <c r="U269" s="35"/>
      <c r="V269" s="35"/>
      <c r="W269" s="35"/>
      <c r="X269" s="35"/>
      <c r="Y269" s="35"/>
      <c r="Z269" s="35"/>
      <c r="AA269" s="35"/>
      <c r="AB269" s="35"/>
      <c r="AC269" s="35"/>
      <c r="AD269" s="35"/>
      <c r="AE269" s="35"/>
      <c r="AR269" s="204" t="s">
        <v>212</v>
      </c>
      <c r="AT269" s="204" t="s">
        <v>208</v>
      </c>
      <c r="AU269" s="204" t="s">
        <v>82</v>
      </c>
      <c r="AY269" s="18" t="s">
        <v>206</v>
      </c>
      <c r="BE269" s="205">
        <f>IF(N269="základní",J269,0)</f>
        <v>0</v>
      </c>
      <c r="BF269" s="205">
        <f>IF(N269="snížená",J269,0)</f>
        <v>0</v>
      </c>
      <c r="BG269" s="205">
        <f>IF(N269="zákl. přenesená",J269,0)</f>
        <v>0</v>
      </c>
      <c r="BH269" s="205">
        <f>IF(N269="sníž. přenesená",J269,0)</f>
        <v>0</v>
      </c>
      <c r="BI269" s="205">
        <f>IF(N269="nulová",J269,0)</f>
        <v>0</v>
      </c>
      <c r="BJ269" s="18" t="s">
        <v>80</v>
      </c>
      <c r="BK269" s="205">
        <f>ROUND(I269*H269,2)</f>
        <v>0</v>
      </c>
      <c r="BL269" s="18" t="s">
        <v>212</v>
      </c>
      <c r="BM269" s="204" t="s">
        <v>2664</v>
      </c>
    </row>
    <row r="270" spans="1:65" s="2" customFormat="1" ht="19.5">
      <c r="A270" s="35"/>
      <c r="B270" s="36"/>
      <c r="C270" s="37"/>
      <c r="D270" s="208" t="s">
        <v>1104</v>
      </c>
      <c r="E270" s="37"/>
      <c r="F270" s="221" t="s">
        <v>8556</v>
      </c>
      <c r="G270" s="37"/>
      <c r="H270" s="37"/>
      <c r="I270" s="116"/>
      <c r="J270" s="37"/>
      <c r="K270" s="37"/>
      <c r="L270" s="40"/>
      <c r="M270" s="222"/>
      <c r="N270" s="223"/>
      <c r="O270" s="65"/>
      <c r="P270" s="65"/>
      <c r="Q270" s="65"/>
      <c r="R270" s="65"/>
      <c r="S270" s="65"/>
      <c r="T270" s="66"/>
      <c r="U270" s="35"/>
      <c r="V270" s="35"/>
      <c r="W270" s="35"/>
      <c r="X270" s="35"/>
      <c r="Y270" s="35"/>
      <c r="Z270" s="35"/>
      <c r="AA270" s="35"/>
      <c r="AB270" s="35"/>
      <c r="AC270" s="35"/>
      <c r="AD270" s="35"/>
      <c r="AE270" s="35"/>
      <c r="AT270" s="18" t="s">
        <v>1104</v>
      </c>
      <c r="AU270" s="18" t="s">
        <v>82</v>
      </c>
    </row>
    <row r="271" spans="1:65" s="2" customFormat="1" ht="16.5" customHeight="1">
      <c r="A271" s="35"/>
      <c r="B271" s="36"/>
      <c r="C271" s="193" t="s">
        <v>72</v>
      </c>
      <c r="D271" s="193" t="s">
        <v>208</v>
      </c>
      <c r="E271" s="194" t="s">
        <v>8650</v>
      </c>
      <c r="F271" s="195" t="s">
        <v>8651</v>
      </c>
      <c r="G271" s="196" t="s">
        <v>862</v>
      </c>
      <c r="H271" s="197">
        <v>25</v>
      </c>
      <c r="I271" s="198"/>
      <c r="J271" s="199">
        <f>ROUND(I271*H271,2)</f>
        <v>0</v>
      </c>
      <c r="K271" s="195" t="s">
        <v>19</v>
      </c>
      <c r="L271" s="40"/>
      <c r="M271" s="200" t="s">
        <v>19</v>
      </c>
      <c r="N271" s="201" t="s">
        <v>43</v>
      </c>
      <c r="O271" s="65"/>
      <c r="P271" s="202">
        <f>O271*H271</f>
        <v>0</v>
      </c>
      <c r="Q271" s="202">
        <v>0</v>
      </c>
      <c r="R271" s="202">
        <f>Q271*H271</f>
        <v>0</v>
      </c>
      <c r="S271" s="202">
        <v>0</v>
      </c>
      <c r="T271" s="203">
        <f>S271*H271</f>
        <v>0</v>
      </c>
      <c r="U271" s="35"/>
      <c r="V271" s="35"/>
      <c r="W271" s="35"/>
      <c r="X271" s="35"/>
      <c r="Y271" s="35"/>
      <c r="Z271" s="35"/>
      <c r="AA271" s="35"/>
      <c r="AB271" s="35"/>
      <c r="AC271" s="35"/>
      <c r="AD271" s="35"/>
      <c r="AE271" s="35"/>
      <c r="AR271" s="204" t="s">
        <v>212</v>
      </c>
      <c r="AT271" s="204" t="s">
        <v>208</v>
      </c>
      <c r="AU271" s="204" t="s">
        <v>82</v>
      </c>
      <c r="AY271" s="18" t="s">
        <v>206</v>
      </c>
      <c r="BE271" s="205">
        <f>IF(N271="základní",J271,0)</f>
        <v>0</v>
      </c>
      <c r="BF271" s="205">
        <f>IF(N271="snížená",J271,0)</f>
        <v>0</v>
      </c>
      <c r="BG271" s="205">
        <f>IF(N271="zákl. přenesená",J271,0)</f>
        <v>0</v>
      </c>
      <c r="BH271" s="205">
        <f>IF(N271="sníž. přenesená",J271,0)</f>
        <v>0</v>
      </c>
      <c r="BI271" s="205">
        <f>IF(N271="nulová",J271,0)</f>
        <v>0</v>
      </c>
      <c r="BJ271" s="18" t="s">
        <v>80</v>
      </c>
      <c r="BK271" s="205">
        <f>ROUND(I271*H271,2)</f>
        <v>0</v>
      </c>
      <c r="BL271" s="18" t="s">
        <v>212</v>
      </c>
      <c r="BM271" s="204" t="s">
        <v>2678</v>
      </c>
    </row>
    <row r="272" spans="1:65" s="2" customFormat="1" ht="19.5">
      <c r="A272" s="35"/>
      <c r="B272" s="36"/>
      <c r="C272" s="37"/>
      <c r="D272" s="208" t="s">
        <v>1104</v>
      </c>
      <c r="E272" s="37"/>
      <c r="F272" s="221" t="s">
        <v>8556</v>
      </c>
      <c r="G272" s="37"/>
      <c r="H272" s="37"/>
      <c r="I272" s="116"/>
      <c r="J272" s="37"/>
      <c r="K272" s="37"/>
      <c r="L272" s="40"/>
      <c r="M272" s="222"/>
      <c r="N272" s="223"/>
      <c r="O272" s="65"/>
      <c r="P272" s="65"/>
      <c r="Q272" s="65"/>
      <c r="R272" s="65"/>
      <c r="S272" s="65"/>
      <c r="T272" s="66"/>
      <c r="U272" s="35"/>
      <c r="V272" s="35"/>
      <c r="W272" s="35"/>
      <c r="X272" s="35"/>
      <c r="Y272" s="35"/>
      <c r="Z272" s="35"/>
      <c r="AA272" s="35"/>
      <c r="AB272" s="35"/>
      <c r="AC272" s="35"/>
      <c r="AD272" s="35"/>
      <c r="AE272" s="35"/>
      <c r="AT272" s="18" t="s">
        <v>1104</v>
      </c>
      <c r="AU272" s="18" t="s">
        <v>82</v>
      </c>
    </row>
    <row r="273" spans="1:65" s="2" customFormat="1" ht="16.5" customHeight="1">
      <c r="A273" s="35"/>
      <c r="B273" s="36"/>
      <c r="C273" s="193" t="s">
        <v>72</v>
      </c>
      <c r="D273" s="193" t="s">
        <v>208</v>
      </c>
      <c r="E273" s="194" t="s">
        <v>8652</v>
      </c>
      <c r="F273" s="195" t="s">
        <v>8653</v>
      </c>
      <c r="G273" s="196" t="s">
        <v>862</v>
      </c>
      <c r="H273" s="197">
        <v>29</v>
      </c>
      <c r="I273" s="198"/>
      <c r="J273" s="199">
        <f>ROUND(I273*H273,2)</f>
        <v>0</v>
      </c>
      <c r="K273" s="195" t="s">
        <v>19</v>
      </c>
      <c r="L273" s="40"/>
      <c r="M273" s="200" t="s">
        <v>19</v>
      </c>
      <c r="N273" s="201" t="s">
        <v>43</v>
      </c>
      <c r="O273" s="65"/>
      <c r="P273" s="202">
        <f>O273*H273</f>
        <v>0</v>
      </c>
      <c r="Q273" s="202">
        <v>0</v>
      </c>
      <c r="R273" s="202">
        <f>Q273*H273</f>
        <v>0</v>
      </c>
      <c r="S273" s="202">
        <v>0</v>
      </c>
      <c r="T273" s="203">
        <f>S273*H273</f>
        <v>0</v>
      </c>
      <c r="U273" s="35"/>
      <c r="V273" s="35"/>
      <c r="W273" s="35"/>
      <c r="X273" s="35"/>
      <c r="Y273" s="35"/>
      <c r="Z273" s="35"/>
      <c r="AA273" s="35"/>
      <c r="AB273" s="35"/>
      <c r="AC273" s="35"/>
      <c r="AD273" s="35"/>
      <c r="AE273" s="35"/>
      <c r="AR273" s="204" t="s">
        <v>212</v>
      </c>
      <c r="AT273" s="204" t="s">
        <v>208</v>
      </c>
      <c r="AU273" s="204" t="s">
        <v>82</v>
      </c>
      <c r="AY273" s="18" t="s">
        <v>206</v>
      </c>
      <c r="BE273" s="205">
        <f>IF(N273="základní",J273,0)</f>
        <v>0</v>
      </c>
      <c r="BF273" s="205">
        <f>IF(N273="snížená",J273,0)</f>
        <v>0</v>
      </c>
      <c r="BG273" s="205">
        <f>IF(N273="zákl. přenesená",J273,0)</f>
        <v>0</v>
      </c>
      <c r="BH273" s="205">
        <f>IF(N273="sníž. přenesená",J273,0)</f>
        <v>0</v>
      </c>
      <c r="BI273" s="205">
        <f>IF(N273="nulová",J273,0)</f>
        <v>0</v>
      </c>
      <c r="BJ273" s="18" t="s">
        <v>80</v>
      </c>
      <c r="BK273" s="205">
        <f>ROUND(I273*H273,2)</f>
        <v>0</v>
      </c>
      <c r="BL273" s="18" t="s">
        <v>212</v>
      </c>
      <c r="BM273" s="204" t="s">
        <v>2686</v>
      </c>
    </row>
    <row r="274" spans="1:65" s="2" customFormat="1" ht="19.5">
      <c r="A274" s="35"/>
      <c r="B274" s="36"/>
      <c r="C274" s="37"/>
      <c r="D274" s="208" t="s">
        <v>1104</v>
      </c>
      <c r="E274" s="37"/>
      <c r="F274" s="221" t="s">
        <v>8556</v>
      </c>
      <c r="G274" s="37"/>
      <c r="H274" s="37"/>
      <c r="I274" s="116"/>
      <c r="J274" s="37"/>
      <c r="K274" s="37"/>
      <c r="L274" s="40"/>
      <c r="M274" s="222"/>
      <c r="N274" s="223"/>
      <c r="O274" s="65"/>
      <c r="P274" s="65"/>
      <c r="Q274" s="65"/>
      <c r="R274" s="65"/>
      <c r="S274" s="65"/>
      <c r="T274" s="66"/>
      <c r="U274" s="35"/>
      <c r="V274" s="35"/>
      <c r="W274" s="35"/>
      <c r="X274" s="35"/>
      <c r="Y274" s="35"/>
      <c r="Z274" s="35"/>
      <c r="AA274" s="35"/>
      <c r="AB274" s="35"/>
      <c r="AC274" s="35"/>
      <c r="AD274" s="35"/>
      <c r="AE274" s="35"/>
      <c r="AT274" s="18" t="s">
        <v>1104</v>
      </c>
      <c r="AU274" s="18" t="s">
        <v>82</v>
      </c>
    </row>
    <row r="275" spans="1:65" s="2" customFormat="1" ht="16.5" customHeight="1">
      <c r="A275" s="35"/>
      <c r="B275" s="36"/>
      <c r="C275" s="193" t="s">
        <v>72</v>
      </c>
      <c r="D275" s="193" t="s">
        <v>208</v>
      </c>
      <c r="E275" s="194" t="s">
        <v>8654</v>
      </c>
      <c r="F275" s="195" t="s">
        <v>8655</v>
      </c>
      <c r="G275" s="196" t="s">
        <v>862</v>
      </c>
      <c r="H275" s="197">
        <v>29</v>
      </c>
      <c r="I275" s="198"/>
      <c r="J275" s="199">
        <f>ROUND(I275*H275,2)</f>
        <v>0</v>
      </c>
      <c r="K275" s="195" t="s">
        <v>19</v>
      </c>
      <c r="L275" s="40"/>
      <c r="M275" s="200" t="s">
        <v>19</v>
      </c>
      <c r="N275" s="201" t="s">
        <v>43</v>
      </c>
      <c r="O275" s="65"/>
      <c r="P275" s="202">
        <f>O275*H275</f>
        <v>0</v>
      </c>
      <c r="Q275" s="202">
        <v>0</v>
      </c>
      <c r="R275" s="202">
        <f>Q275*H275</f>
        <v>0</v>
      </c>
      <c r="S275" s="202">
        <v>0</v>
      </c>
      <c r="T275" s="203">
        <f>S275*H275</f>
        <v>0</v>
      </c>
      <c r="U275" s="35"/>
      <c r="V275" s="35"/>
      <c r="W275" s="35"/>
      <c r="X275" s="35"/>
      <c r="Y275" s="35"/>
      <c r="Z275" s="35"/>
      <c r="AA275" s="35"/>
      <c r="AB275" s="35"/>
      <c r="AC275" s="35"/>
      <c r="AD275" s="35"/>
      <c r="AE275" s="35"/>
      <c r="AR275" s="204" t="s">
        <v>212</v>
      </c>
      <c r="AT275" s="204" t="s">
        <v>208</v>
      </c>
      <c r="AU275" s="204" t="s">
        <v>82</v>
      </c>
      <c r="AY275" s="18" t="s">
        <v>206</v>
      </c>
      <c r="BE275" s="205">
        <f>IF(N275="základní",J275,0)</f>
        <v>0</v>
      </c>
      <c r="BF275" s="205">
        <f>IF(N275="snížená",J275,0)</f>
        <v>0</v>
      </c>
      <c r="BG275" s="205">
        <f>IF(N275="zákl. přenesená",J275,0)</f>
        <v>0</v>
      </c>
      <c r="BH275" s="205">
        <f>IF(N275="sníž. přenesená",J275,0)</f>
        <v>0</v>
      </c>
      <c r="BI275" s="205">
        <f>IF(N275="nulová",J275,0)</f>
        <v>0</v>
      </c>
      <c r="BJ275" s="18" t="s">
        <v>80</v>
      </c>
      <c r="BK275" s="205">
        <f>ROUND(I275*H275,2)</f>
        <v>0</v>
      </c>
      <c r="BL275" s="18" t="s">
        <v>212</v>
      </c>
      <c r="BM275" s="204" t="s">
        <v>2696</v>
      </c>
    </row>
    <row r="276" spans="1:65" s="2" customFormat="1" ht="19.5">
      <c r="A276" s="35"/>
      <c r="B276" s="36"/>
      <c r="C276" s="37"/>
      <c r="D276" s="208" t="s">
        <v>1104</v>
      </c>
      <c r="E276" s="37"/>
      <c r="F276" s="221" t="s">
        <v>8556</v>
      </c>
      <c r="G276" s="37"/>
      <c r="H276" s="37"/>
      <c r="I276" s="116"/>
      <c r="J276" s="37"/>
      <c r="K276" s="37"/>
      <c r="L276" s="40"/>
      <c r="M276" s="222"/>
      <c r="N276" s="223"/>
      <c r="O276" s="65"/>
      <c r="P276" s="65"/>
      <c r="Q276" s="65"/>
      <c r="R276" s="65"/>
      <c r="S276" s="65"/>
      <c r="T276" s="66"/>
      <c r="U276" s="35"/>
      <c r="V276" s="35"/>
      <c r="W276" s="35"/>
      <c r="X276" s="35"/>
      <c r="Y276" s="35"/>
      <c r="Z276" s="35"/>
      <c r="AA276" s="35"/>
      <c r="AB276" s="35"/>
      <c r="AC276" s="35"/>
      <c r="AD276" s="35"/>
      <c r="AE276" s="35"/>
      <c r="AT276" s="18" t="s">
        <v>1104</v>
      </c>
      <c r="AU276" s="18" t="s">
        <v>82</v>
      </c>
    </row>
    <row r="277" spans="1:65" s="12" customFormat="1" ht="22.9" customHeight="1">
      <c r="B277" s="177"/>
      <c r="C277" s="178"/>
      <c r="D277" s="179" t="s">
        <v>71</v>
      </c>
      <c r="E277" s="191" t="s">
        <v>1510</v>
      </c>
      <c r="F277" s="191" t="s">
        <v>8605</v>
      </c>
      <c r="G277" s="178"/>
      <c r="H277" s="178"/>
      <c r="I277" s="181"/>
      <c r="J277" s="192">
        <f>BK277</f>
        <v>0</v>
      </c>
      <c r="K277" s="178"/>
      <c r="L277" s="183"/>
      <c r="M277" s="184"/>
      <c r="N277" s="185"/>
      <c r="O277" s="185"/>
      <c r="P277" s="186">
        <f>P278</f>
        <v>0</v>
      </c>
      <c r="Q277" s="185"/>
      <c r="R277" s="186">
        <f>R278</f>
        <v>0</v>
      </c>
      <c r="S277" s="185"/>
      <c r="T277" s="187">
        <f>T278</f>
        <v>0</v>
      </c>
      <c r="AR277" s="188" t="s">
        <v>80</v>
      </c>
      <c r="AT277" s="189" t="s">
        <v>71</v>
      </c>
      <c r="AU277" s="189" t="s">
        <v>80</v>
      </c>
      <c r="AY277" s="188" t="s">
        <v>206</v>
      </c>
      <c r="BK277" s="190">
        <f>BK278</f>
        <v>0</v>
      </c>
    </row>
    <row r="278" spans="1:65" s="2" customFormat="1" ht="16.5" customHeight="1">
      <c r="A278" s="35"/>
      <c r="B278" s="36"/>
      <c r="C278" s="193" t="s">
        <v>72</v>
      </c>
      <c r="D278" s="193" t="s">
        <v>208</v>
      </c>
      <c r="E278" s="194" t="s">
        <v>8656</v>
      </c>
      <c r="F278" s="195" t="s">
        <v>8657</v>
      </c>
      <c r="G278" s="196" t="s">
        <v>862</v>
      </c>
      <c r="H278" s="197">
        <v>100</v>
      </c>
      <c r="I278" s="198"/>
      <c r="J278" s="199">
        <f>ROUND(I278*H278,2)</f>
        <v>0</v>
      </c>
      <c r="K278" s="195" t="s">
        <v>19</v>
      </c>
      <c r="L278" s="40"/>
      <c r="M278" s="200" t="s">
        <v>19</v>
      </c>
      <c r="N278" s="201" t="s">
        <v>43</v>
      </c>
      <c r="O278" s="65"/>
      <c r="P278" s="202">
        <f>O278*H278</f>
        <v>0</v>
      </c>
      <c r="Q278" s="202">
        <v>0</v>
      </c>
      <c r="R278" s="202">
        <f>Q278*H278</f>
        <v>0</v>
      </c>
      <c r="S278" s="202">
        <v>0</v>
      </c>
      <c r="T278" s="203">
        <f>S278*H278</f>
        <v>0</v>
      </c>
      <c r="U278" s="35"/>
      <c r="V278" s="35"/>
      <c r="W278" s="35"/>
      <c r="X278" s="35"/>
      <c r="Y278" s="35"/>
      <c r="Z278" s="35"/>
      <c r="AA278" s="35"/>
      <c r="AB278" s="35"/>
      <c r="AC278" s="35"/>
      <c r="AD278" s="35"/>
      <c r="AE278" s="35"/>
      <c r="AR278" s="204" t="s">
        <v>212</v>
      </c>
      <c r="AT278" s="204" t="s">
        <v>208</v>
      </c>
      <c r="AU278" s="204" t="s">
        <v>82</v>
      </c>
      <c r="AY278" s="18" t="s">
        <v>206</v>
      </c>
      <c r="BE278" s="205">
        <f>IF(N278="základní",J278,0)</f>
        <v>0</v>
      </c>
      <c r="BF278" s="205">
        <f>IF(N278="snížená",J278,0)</f>
        <v>0</v>
      </c>
      <c r="BG278" s="205">
        <f>IF(N278="zákl. přenesená",J278,0)</f>
        <v>0</v>
      </c>
      <c r="BH278" s="205">
        <f>IF(N278="sníž. přenesená",J278,0)</f>
        <v>0</v>
      </c>
      <c r="BI278" s="205">
        <f>IF(N278="nulová",J278,0)</f>
        <v>0</v>
      </c>
      <c r="BJ278" s="18" t="s">
        <v>80</v>
      </c>
      <c r="BK278" s="205">
        <f>ROUND(I278*H278,2)</f>
        <v>0</v>
      </c>
      <c r="BL278" s="18" t="s">
        <v>212</v>
      </c>
      <c r="BM278" s="204" t="s">
        <v>2704</v>
      </c>
    </row>
    <row r="279" spans="1:65" s="12" customFormat="1" ht="22.9" customHeight="1">
      <c r="B279" s="177"/>
      <c r="C279" s="178"/>
      <c r="D279" s="179" t="s">
        <v>71</v>
      </c>
      <c r="E279" s="191" t="s">
        <v>7256</v>
      </c>
      <c r="F279" s="191" t="s">
        <v>8658</v>
      </c>
      <c r="G279" s="178"/>
      <c r="H279" s="178"/>
      <c r="I279" s="181"/>
      <c r="J279" s="192">
        <f>BK279</f>
        <v>0</v>
      </c>
      <c r="K279" s="178"/>
      <c r="L279" s="183"/>
      <c r="M279" s="184"/>
      <c r="N279" s="185"/>
      <c r="O279" s="185"/>
      <c r="P279" s="186">
        <f>SUM(P280:P311)</f>
        <v>0</v>
      </c>
      <c r="Q279" s="185"/>
      <c r="R279" s="186">
        <f>SUM(R280:R311)</f>
        <v>0</v>
      </c>
      <c r="S279" s="185"/>
      <c r="T279" s="187">
        <f>SUM(T280:T311)</f>
        <v>0</v>
      </c>
      <c r="AR279" s="188" t="s">
        <v>80</v>
      </c>
      <c r="AT279" s="189" t="s">
        <v>71</v>
      </c>
      <c r="AU279" s="189" t="s">
        <v>80</v>
      </c>
      <c r="AY279" s="188" t="s">
        <v>206</v>
      </c>
      <c r="BK279" s="190">
        <f>SUM(BK280:BK311)</f>
        <v>0</v>
      </c>
    </row>
    <row r="280" spans="1:65" s="2" customFormat="1" ht="16.5" customHeight="1">
      <c r="A280" s="35"/>
      <c r="B280" s="36"/>
      <c r="C280" s="193" t="s">
        <v>72</v>
      </c>
      <c r="D280" s="193" t="s">
        <v>208</v>
      </c>
      <c r="E280" s="194" t="s">
        <v>8659</v>
      </c>
      <c r="F280" s="195" t="s">
        <v>8660</v>
      </c>
      <c r="G280" s="196" t="s">
        <v>862</v>
      </c>
      <c r="H280" s="197">
        <v>21</v>
      </c>
      <c r="I280" s="198"/>
      <c r="J280" s="199">
        <f>ROUND(I280*H280,2)</f>
        <v>0</v>
      </c>
      <c r="K280" s="195" t="s">
        <v>19</v>
      </c>
      <c r="L280" s="40"/>
      <c r="M280" s="200" t="s">
        <v>19</v>
      </c>
      <c r="N280" s="201" t="s">
        <v>43</v>
      </c>
      <c r="O280" s="65"/>
      <c r="P280" s="202">
        <f>O280*H280</f>
        <v>0</v>
      </c>
      <c r="Q280" s="202">
        <v>0</v>
      </c>
      <c r="R280" s="202">
        <f>Q280*H280</f>
        <v>0</v>
      </c>
      <c r="S280" s="202">
        <v>0</v>
      </c>
      <c r="T280" s="203">
        <f>S280*H280</f>
        <v>0</v>
      </c>
      <c r="U280" s="35"/>
      <c r="V280" s="35"/>
      <c r="W280" s="35"/>
      <c r="X280" s="35"/>
      <c r="Y280" s="35"/>
      <c r="Z280" s="35"/>
      <c r="AA280" s="35"/>
      <c r="AB280" s="35"/>
      <c r="AC280" s="35"/>
      <c r="AD280" s="35"/>
      <c r="AE280" s="35"/>
      <c r="AR280" s="204" t="s">
        <v>212</v>
      </c>
      <c r="AT280" s="204" t="s">
        <v>208</v>
      </c>
      <c r="AU280" s="204" t="s">
        <v>82</v>
      </c>
      <c r="AY280" s="18" t="s">
        <v>206</v>
      </c>
      <c r="BE280" s="205">
        <f>IF(N280="základní",J280,0)</f>
        <v>0</v>
      </c>
      <c r="BF280" s="205">
        <f>IF(N280="snížená",J280,0)</f>
        <v>0</v>
      </c>
      <c r="BG280" s="205">
        <f>IF(N280="zákl. přenesená",J280,0)</f>
        <v>0</v>
      </c>
      <c r="BH280" s="205">
        <f>IF(N280="sníž. přenesená",J280,0)</f>
        <v>0</v>
      </c>
      <c r="BI280" s="205">
        <f>IF(N280="nulová",J280,0)</f>
        <v>0</v>
      </c>
      <c r="BJ280" s="18" t="s">
        <v>80</v>
      </c>
      <c r="BK280" s="205">
        <f>ROUND(I280*H280,2)</f>
        <v>0</v>
      </c>
      <c r="BL280" s="18" t="s">
        <v>212</v>
      </c>
      <c r="BM280" s="204" t="s">
        <v>2712</v>
      </c>
    </row>
    <row r="281" spans="1:65" s="2" customFormat="1" ht="19.5">
      <c r="A281" s="35"/>
      <c r="B281" s="36"/>
      <c r="C281" s="37"/>
      <c r="D281" s="208" t="s">
        <v>1104</v>
      </c>
      <c r="E281" s="37"/>
      <c r="F281" s="221" t="s">
        <v>8556</v>
      </c>
      <c r="G281" s="37"/>
      <c r="H281" s="37"/>
      <c r="I281" s="116"/>
      <c r="J281" s="37"/>
      <c r="K281" s="37"/>
      <c r="L281" s="40"/>
      <c r="M281" s="222"/>
      <c r="N281" s="223"/>
      <c r="O281" s="65"/>
      <c r="P281" s="65"/>
      <c r="Q281" s="65"/>
      <c r="R281" s="65"/>
      <c r="S281" s="65"/>
      <c r="T281" s="66"/>
      <c r="U281" s="35"/>
      <c r="V281" s="35"/>
      <c r="W281" s="35"/>
      <c r="X281" s="35"/>
      <c r="Y281" s="35"/>
      <c r="Z281" s="35"/>
      <c r="AA281" s="35"/>
      <c r="AB281" s="35"/>
      <c r="AC281" s="35"/>
      <c r="AD281" s="35"/>
      <c r="AE281" s="35"/>
      <c r="AT281" s="18" t="s">
        <v>1104</v>
      </c>
      <c r="AU281" s="18" t="s">
        <v>82</v>
      </c>
    </row>
    <row r="282" spans="1:65" s="2" customFormat="1" ht="16.5" customHeight="1">
      <c r="A282" s="35"/>
      <c r="B282" s="36"/>
      <c r="C282" s="193" t="s">
        <v>72</v>
      </c>
      <c r="D282" s="193" t="s">
        <v>208</v>
      </c>
      <c r="E282" s="194" t="s">
        <v>8661</v>
      </c>
      <c r="F282" s="195" t="s">
        <v>8662</v>
      </c>
      <c r="G282" s="196" t="s">
        <v>862</v>
      </c>
      <c r="H282" s="197">
        <v>12</v>
      </c>
      <c r="I282" s="198"/>
      <c r="J282" s="199">
        <f>ROUND(I282*H282,2)</f>
        <v>0</v>
      </c>
      <c r="K282" s="195" t="s">
        <v>19</v>
      </c>
      <c r="L282" s="40"/>
      <c r="M282" s="200" t="s">
        <v>19</v>
      </c>
      <c r="N282" s="201" t="s">
        <v>43</v>
      </c>
      <c r="O282" s="65"/>
      <c r="P282" s="202">
        <f>O282*H282</f>
        <v>0</v>
      </c>
      <c r="Q282" s="202">
        <v>0</v>
      </c>
      <c r="R282" s="202">
        <f>Q282*H282</f>
        <v>0</v>
      </c>
      <c r="S282" s="202">
        <v>0</v>
      </c>
      <c r="T282" s="203">
        <f>S282*H282</f>
        <v>0</v>
      </c>
      <c r="U282" s="35"/>
      <c r="V282" s="35"/>
      <c r="W282" s="35"/>
      <c r="X282" s="35"/>
      <c r="Y282" s="35"/>
      <c r="Z282" s="35"/>
      <c r="AA282" s="35"/>
      <c r="AB282" s="35"/>
      <c r="AC282" s="35"/>
      <c r="AD282" s="35"/>
      <c r="AE282" s="35"/>
      <c r="AR282" s="204" t="s">
        <v>212</v>
      </c>
      <c r="AT282" s="204" t="s">
        <v>208</v>
      </c>
      <c r="AU282" s="204" t="s">
        <v>82</v>
      </c>
      <c r="AY282" s="18" t="s">
        <v>206</v>
      </c>
      <c r="BE282" s="205">
        <f>IF(N282="základní",J282,0)</f>
        <v>0</v>
      </c>
      <c r="BF282" s="205">
        <f>IF(N282="snížená",J282,0)</f>
        <v>0</v>
      </c>
      <c r="BG282" s="205">
        <f>IF(N282="zákl. přenesená",J282,0)</f>
        <v>0</v>
      </c>
      <c r="BH282" s="205">
        <f>IF(N282="sníž. přenesená",J282,0)</f>
        <v>0</v>
      </c>
      <c r="BI282" s="205">
        <f>IF(N282="nulová",J282,0)</f>
        <v>0</v>
      </c>
      <c r="BJ282" s="18" t="s">
        <v>80</v>
      </c>
      <c r="BK282" s="205">
        <f>ROUND(I282*H282,2)</f>
        <v>0</v>
      </c>
      <c r="BL282" s="18" t="s">
        <v>212</v>
      </c>
      <c r="BM282" s="204" t="s">
        <v>2722</v>
      </c>
    </row>
    <row r="283" spans="1:65" s="2" customFormat="1" ht="19.5">
      <c r="A283" s="35"/>
      <c r="B283" s="36"/>
      <c r="C283" s="37"/>
      <c r="D283" s="208" t="s">
        <v>1104</v>
      </c>
      <c r="E283" s="37"/>
      <c r="F283" s="221" t="s">
        <v>8556</v>
      </c>
      <c r="G283" s="37"/>
      <c r="H283" s="37"/>
      <c r="I283" s="116"/>
      <c r="J283" s="37"/>
      <c r="K283" s="37"/>
      <c r="L283" s="40"/>
      <c r="M283" s="222"/>
      <c r="N283" s="223"/>
      <c r="O283" s="65"/>
      <c r="P283" s="65"/>
      <c r="Q283" s="65"/>
      <c r="R283" s="65"/>
      <c r="S283" s="65"/>
      <c r="T283" s="66"/>
      <c r="U283" s="35"/>
      <c r="V283" s="35"/>
      <c r="W283" s="35"/>
      <c r="X283" s="35"/>
      <c r="Y283" s="35"/>
      <c r="Z283" s="35"/>
      <c r="AA283" s="35"/>
      <c r="AB283" s="35"/>
      <c r="AC283" s="35"/>
      <c r="AD283" s="35"/>
      <c r="AE283" s="35"/>
      <c r="AT283" s="18" t="s">
        <v>1104</v>
      </c>
      <c r="AU283" s="18" t="s">
        <v>82</v>
      </c>
    </row>
    <row r="284" spans="1:65" s="2" customFormat="1" ht="16.5" customHeight="1">
      <c r="A284" s="35"/>
      <c r="B284" s="36"/>
      <c r="C284" s="193" t="s">
        <v>72</v>
      </c>
      <c r="D284" s="193" t="s">
        <v>208</v>
      </c>
      <c r="E284" s="194" t="s">
        <v>8663</v>
      </c>
      <c r="F284" s="195" t="s">
        <v>8664</v>
      </c>
      <c r="G284" s="196" t="s">
        <v>862</v>
      </c>
      <c r="H284" s="197">
        <v>15</v>
      </c>
      <c r="I284" s="198"/>
      <c r="J284" s="199">
        <f>ROUND(I284*H284,2)</f>
        <v>0</v>
      </c>
      <c r="K284" s="195" t="s">
        <v>19</v>
      </c>
      <c r="L284" s="40"/>
      <c r="M284" s="200" t="s">
        <v>19</v>
      </c>
      <c r="N284" s="201" t="s">
        <v>43</v>
      </c>
      <c r="O284" s="65"/>
      <c r="P284" s="202">
        <f>O284*H284</f>
        <v>0</v>
      </c>
      <c r="Q284" s="202">
        <v>0</v>
      </c>
      <c r="R284" s="202">
        <f>Q284*H284</f>
        <v>0</v>
      </c>
      <c r="S284" s="202">
        <v>0</v>
      </c>
      <c r="T284" s="203">
        <f>S284*H284</f>
        <v>0</v>
      </c>
      <c r="U284" s="35"/>
      <c r="V284" s="35"/>
      <c r="W284" s="35"/>
      <c r="X284" s="35"/>
      <c r="Y284" s="35"/>
      <c r="Z284" s="35"/>
      <c r="AA284" s="35"/>
      <c r="AB284" s="35"/>
      <c r="AC284" s="35"/>
      <c r="AD284" s="35"/>
      <c r="AE284" s="35"/>
      <c r="AR284" s="204" t="s">
        <v>212</v>
      </c>
      <c r="AT284" s="204" t="s">
        <v>208</v>
      </c>
      <c r="AU284" s="204" t="s">
        <v>82</v>
      </c>
      <c r="AY284" s="18" t="s">
        <v>206</v>
      </c>
      <c r="BE284" s="205">
        <f>IF(N284="základní",J284,0)</f>
        <v>0</v>
      </c>
      <c r="BF284" s="205">
        <f>IF(N284="snížená",J284,0)</f>
        <v>0</v>
      </c>
      <c r="BG284" s="205">
        <f>IF(N284="zákl. přenesená",J284,0)</f>
        <v>0</v>
      </c>
      <c r="BH284" s="205">
        <f>IF(N284="sníž. přenesená",J284,0)</f>
        <v>0</v>
      </c>
      <c r="BI284" s="205">
        <f>IF(N284="nulová",J284,0)</f>
        <v>0</v>
      </c>
      <c r="BJ284" s="18" t="s">
        <v>80</v>
      </c>
      <c r="BK284" s="205">
        <f>ROUND(I284*H284,2)</f>
        <v>0</v>
      </c>
      <c r="BL284" s="18" t="s">
        <v>212</v>
      </c>
      <c r="BM284" s="204" t="s">
        <v>2732</v>
      </c>
    </row>
    <row r="285" spans="1:65" s="2" customFormat="1" ht="19.5">
      <c r="A285" s="35"/>
      <c r="B285" s="36"/>
      <c r="C285" s="37"/>
      <c r="D285" s="208" t="s">
        <v>1104</v>
      </c>
      <c r="E285" s="37"/>
      <c r="F285" s="221" t="s">
        <v>8556</v>
      </c>
      <c r="G285" s="37"/>
      <c r="H285" s="37"/>
      <c r="I285" s="116"/>
      <c r="J285" s="37"/>
      <c r="K285" s="37"/>
      <c r="L285" s="40"/>
      <c r="M285" s="222"/>
      <c r="N285" s="223"/>
      <c r="O285" s="65"/>
      <c r="P285" s="65"/>
      <c r="Q285" s="65"/>
      <c r="R285" s="65"/>
      <c r="S285" s="65"/>
      <c r="T285" s="66"/>
      <c r="U285" s="35"/>
      <c r="V285" s="35"/>
      <c r="W285" s="35"/>
      <c r="X285" s="35"/>
      <c r="Y285" s="35"/>
      <c r="Z285" s="35"/>
      <c r="AA285" s="35"/>
      <c r="AB285" s="35"/>
      <c r="AC285" s="35"/>
      <c r="AD285" s="35"/>
      <c r="AE285" s="35"/>
      <c r="AT285" s="18" t="s">
        <v>1104</v>
      </c>
      <c r="AU285" s="18" t="s">
        <v>82</v>
      </c>
    </row>
    <row r="286" spans="1:65" s="2" customFormat="1" ht="16.5" customHeight="1">
      <c r="A286" s="35"/>
      <c r="B286" s="36"/>
      <c r="C286" s="193" t="s">
        <v>72</v>
      </c>
      <c r="D286" s="193" t="s">
        <v>208</v>
      </c>
      <c r="E286" s="194" t="s">
        <v>8665</v>
      </c>
      <c r="F286" s="195" t="s">
        <v>8666</v>
      </c>
      <c r="G286" s="196" t="s">
        <v>862</v>
      </c>
      <c r="H286" s="197">
        <v>21</v>
      </c>
      <c r="I286" s="198"/>
      <c r="J286" s="199">
        <f>ROUND(I286*H286,2)</f>
        <v>0</v>
      </c>
      <c r="K286" s="195" t="s">
        <v>19</v>
      </c>
      <c r="L286" s="40"/>
      <c r="M286" s="200" t="s">
        <v>19</v>
      </c>
      <c r="N286" s="201" t="s">
        <v>43</v>
      </c>
      <c r="O286" s="65"/>
      <c r="P286" s="202">
        <f>O286*H286</f>
        <v>0</v>
      </c>
      <c r="Q286" s="202">
        <v>0</v>
      </c>
      <c r="R286" s="202">
        <f>Q286*H286</f>
        <v>0</v>
      </c>
      <c r="S286" s="202">
        <v>0</v>
      </c>
      <c r="T286" s="203">
        <f>S286*H286</f>
        <v>0</v>
      </c>
      <c r="U286" s="35"/>
      <c r="V286" s="35"/>
      <c r="W286" s="35"/>
      <c r="X286" s="35"/>
      <c r="Y286" s="35"/>
      <c r="Z286" s="35"/>
      <c r="AA286" s="35"/>
      <c r="AB286" s="35"/>
      <c r="AC286" s="35"/>
      <c r="AD286" s="35"/>
      <c r="AE286" s="35"/>
      <c r="AR286" s="204" t="s">
        <v>212</v>
      </c>
      <c r="AT286" s="204" t="s">
        <v>208</v>
      </c>
      <c r="AU286" s="204" t="s">
        <v>82</v>
      </c>
      <c r="AY286" s="18" t="s">
        <v>206</v>
      </c>
      <c r="BE286" s="205">
        <f>IF(N286="základní",J286,0)</f>
        <v>0</v>
      </c>
      <c r="BF286" s="205">
        <f>IF(N286="snížená",J286,0)</f>
        <v>0</v>
      </c>
      <c r="BG286" s="205">
        <f>IF(N286="zákl. přenesená",J286,0)</f>
        <v>0</v>
      </c>
      <c r="BH286" s="205">
        <f>IF(N286="sníž. přenesená",J286,0)</f>
        <v>0</v>
      </c>
      <c r="BI286" s="205">
        <f>IF(N286="nulová",J286,0)</f>
        <v>0</v>
      </c>
      <c r="BJ286" s="18" t="s">
        <v>80</v>
      </c>
      <c r="BK286" s="205">
        <f>ROUND(I286*H286,2)</f>
        <v>0</v>
      </c>
      <c r="BL286" s="18" t="s">
        <v>212</v>
      </c>
      <c r="BM286" s="204" t="s">
        <v>2740</v>
      </c>
    </row>
    <row r="287" spans="1:65" s="2" customFormat="1" ht="19.5">
      <c r="A287" s="35"/>
      <c r="B287" s="36"/>
      <c r="C287" s="37"/>
      <c r="D287" s="208" t="s">
        <v>1104</v>
      </c>
      <c r="E287" s="37"/>
      <c r="F287" s="221" t="s">
        <v>8556</v>
      </c>
      <c r="G287" s="37"/>
      <c r="H287" s="37"/>
      <c r="I287" s="116"/>
      <c r="J287" s="37"/>
      <c r="K287" s="37"/>
      <c r="L287" s="40"/>
      <c r="M287" s="222"/>
      <c r="N287" s="223"/>
      <c r="O287" s="65"/>
      <c r="P287" s="65"/>
      <c r="Q287" s="65"/>
      <c r="R287" s="65"/>
      <c r="S287" s="65"/>
      <c r="T287" s="66"/>
      <c r="U287" s="35"/>
      <c r="V287" s="35"/>
      <c r="W287" s="35"/>
      <c r="X287" s="35"/>
      <c r="Y287" s="35"/>
      <c r="Z287" s="35"/>
      <c r="AA287" s="35"/>
      <c r="AB287" s="35"/>
      <c r="AC287" s="35"/>
      <c r="AD287" s="35"/>
      <c r="AE287" s="35"/>
      <c r="AT287" s="18" t="s">
        <v>1104</v>
      </c>
      <c r="AU287" s="18" t="s">
        <v>82</v>
      </c>
    </row>
    <row r="288" spans="1:65" s="2" customFormat="1" ht="16.5" customHeight="1">
      <c r="A288" s="35"/>
      <c r="B288" s="36"/>
      <c r="C288" s="193" t="s">
        <v>72</v>
      </c>
      <c r="D288" s="193" t="s">
        <v>208</v>
      </c>
      <c r="E288" s="194" t="s">
        <v>8583</v>
      </c>
      <c r="F288" s="195" t="s">
        <v>8584</v>
      </c>
      <c r="G288" s="196" t="s">
        <v>862</v>
      </c>
      <c r="H288" s="197">
        <v>9</v>
      </c>
      <c r="I288" s="198"/>
      <c r="J288" s="199">
        <f>ROUND(I288*H288,2)</f>
        <v>0</v>
      </c>
      <c r="K288" s="195" t="s">
        <v>19</v>
      </c>
      <c r="L288" s="40"/>
      <c r="M288" s="200" t="s">
        <v>19</v>
      </c>
      <c r="N288" s="201" t="s">
        <v>43</v>
      </c>
      <c r="O288" s="65"/>
      <c r="P288" s="202">
        <f>O288*H288</f>
        <v>0</v>
      </c>
      <c r="Q288" s="202">
        <v>0</v>
      </c>
      <c r="R288" s="202">
        <f>Q288*H288</f>
        <v>0</v>
      </c>
      <c r="S288" s="202">
        <v>0</v>
      </c>
      <c r="T288" s="203">
        <f>S288*H288</f>
        <v>0</v>
      </c>
      <c r="U288" s="35"/>
      <c r="V288" s="35"/>
      <c r="W288" s="35"/>
      <c r="X288" s="35"/>
      <c r="Y288" s="35"/>
      <c r="Z288" s="35"/>
      <c r="AA288" s="35"/>
      <c r="AB288" s="35"/>
      <c r="AC288" s="35"/>
      <c r="AD288" s="35"/>
      <c r="AE288" s="35"/>
      <c r="AR288" s="204" t="s">
        <v>212</v>
      </c>
      <c r="AT288" s="204" t="s">
        <v>208</v>
      </c>
      <c r="AU288" s="204" t="s">
        <v>82</v>
      </c>
      <c r="AY288" s="18" t="s">
        <v>206</v>
      </c>
      <c r="BE288" s="205">
        <f>IF(N288="základní",J288,0)</f>
        <v>0</v>
      </c>
      <c r="BF288" s="205">
        <f>IF(N288="snížená",J288,0)</f>
        <v>0</v>
      </c>
      <c r="BG288" s="205">
        <f>IF(N288="zákl. přenesená",J288,0)</f>
        <v>0</v>
      </c>
      <c r="BH288" s="205">
        <f>IF(N288="sníž. přenesená",J288,0)</f>
        <v>0</v>
      </c>
      <c r="BI288" s="205">
        <f>IF(N288="nulová",J288,0)</f>
        <v>0</v>
      </c>
      <c r="BJ288" s="18" t="s">
        <v>80</v>
      </c>
      <c r="BK288" s="205">
        <f>ROUND(I288*H288,2)</f>
        <v>0</v>
      </c>
      <c r="BL288" s="18" t="s">
        <v>212</v>
      </c>
      <c r="BM288" s="204" t="s">
        <v>2749</v>
      </c>
    </row>
    <row r="289" spans="1:65" s="2" customFormat="1" ht="19.5">
      <c r="A289" s="35"/>
      <c r="B289" s="36"/>
      <c r="C289" s="37"/>
      <c r="D289" s="208" t="s">
        <v>1104</v>
      </c>
      <c r="E289" s="37"/>
      <c r="F289" s="221" t="s">
        <v>8556</v>
      </c>
      <c r="G289" s="37"/>
      <c r="H289" s="37"/>
      <c r="I289" s="116"/>
      <c r="J289" s="37"/>
      <c r="K289" s="37"/>
      <c r="L289" s="40"/>
      <c r="M289" s="222"/>
      <c r="N289" s="223"/>
      <c r="O289" s="65"/>
      <c r="P289" s="65"/>
      <c r="Q289" s="65"/>
      <c r="R289" s="65"/>
      <c r="S289" s="65"/>
      <c r="T289" s="66"/>
      <c r="U289" s="35"/>
      <c r="V289" s="35"/>
      <c r="W289" s="35"/>
      <c r="X289" s="35"/>
      <c r="Y289" s="35"/>
      <c r="Z289" s="35"/>
      <c r="AA289" s="35"/>
      <c r="AB289" s="35"/>
      <c r="AC289" s="35"/>
      <c r="AD289" s="35"/>
      <c r="AE289" s="35"/>
      <c r="AT289" s="18" t="s">
        <v>1104</v>
      </c>
      <c r="AU289" s="18" t="s">
        <v>82</v>
      </c>
    </row>
    <row r="290" spans="1:65" s="2" customFormat="1" ht="16.5" customHeight="1">
      <c r="A290" s="35"/>
      <c r="B290" s="36"/>
      <c r="C290" s="193" t="s">
        <v>72</v>
      </c>
      <c r="D290" s="193" t="s">
        <v>208</v>
      </c>
      <c r="E290" s="194" t="s">
        <v>8640</v>
      </c>
      <c r="F290" s="195" t="s">
        <v>8641</v>
      </c>
      <c r="G290" s="196" t="s">
        <v>862</v>
      </c>
      <c r="H290" s="197">
        <v>21</v>
      </c>
      <c r="I290" s="198"/>
      <c r="J290" s="199">
        <f>ROUND(I290*H290,2)</f>
        <v>0</v>
      </c>
      <c r="K290" s="195" t="s">
        <v>19</v>
      </c>
      <c r="L290" s="40"/>
      <c r="M290" s="200" t="s">
        <v>19</v>
      </c>
      <c r="N290" s="201" t="s">
        <v>43</v>
      </c>
      <c r="O290" s="65"/>
      <c r="P290" s="202">
        <f>O290*H290</f>
        <v>0</v>
      </c>
      <c r="Q290" s="202">
        <v>0</v>
      </c>
      <c r="R290" s="202">
        <f>Q290*H290</f>
        <v>0</v>
      </c>
      <c r="S290" s="202">
        <v>0</v>
      </c>
      <c r="T290" s="203">
        <f>S290*H290</f>
        <v>0</v>
      </c>
      <c r="U290" s="35"/>
      <c r="V290" s="35"/>
      <c r="W290" s="35"/>
      <c r="X290" s="35"/>
      <c r="Y290" s="35"/>
      <c r="Z290" s="35"/>
      <c r="AA290" s="35"/>
      <c r="AB290" s="35"/>
      <c r="AC290" s="35"/>
      <c r="AD290" s="35"/>
      <c r="AE290" s="35"/>
      <c r="AR290" s="204" t="s">
        <v>212</v>
      </c>
      <c r="AT290" s="204" t="s">
        <v>208</v>
      </c>
      <c r="AU290" s="204" t="s">
        <v>82</v>
      </c>
      <c r="AY290" s="18" t="s">
        <v>206</v>
      </c>
      <c r="BE290" s="205">
        <f>IF(N290="základní",J290,0)</f>
        <v>0</v>
      </c>
      <c r="BF290" s="205">
        <f>IF(N290="snížená",J290,0)</f>
        <v>0</v>
      </c>
      <c r="BG290" s="205">
        <f>IF(N290="zákl. přenesená",J290,0)</f>
        <v>0</v>
      </c>
      <c r="BH290" s="205">
        <f>IF(N290="sníž. přenesená",J290,0)</f>
        <v>0</v>
      </c>
      <c r="BI290" s="205">
        <f>IF(N290="nulová",J290,0)</f>
        <v>0</v>
      </c>
      <c r="BJ290" s="18" t="s">
        <v>80</v>
      </c>
      <c r="BK290" s="205">
        <f>ROUND(I290*H290,2)</f>
        <v>0</v>
      </c>
      <c r="BL290" s="18" t="s">
        <v>212</v>
      </c>
      <c r="BM290" s="204" t="s">
        <v>2758</v>
      </c>
    </row>
    <row r="291" spans="1:65" s="2" customFormat="1" ht="19.5">
      <c r="A291" s="35"/>
      <c r="B291" s="36"/>
      <c r="C291" s="37"/>
      <c r="D291" s="208" t="s">
        <v>1104</v>
      </c>
      <c r="E291" s="37"/>
      <c r="F291" s="221" t="s">
        <v>8556</v>
      </c>
      <c r="G291" s="37"/>
      <c r="H291" s="37"/>
      <c r="I291" s="116"/>
      <c r="J291" s="37"/>
      <c r="K291" s="37"/>
      <c r="L291" s="40"/>
      <c r="M291" s="222"/>
      <c r="N291" s="223"/>
      <c r="O291" s="65"/>
      <c r="P291" s="65"/>
      <c r="Q291" s="65"/>
      <c r="R291" s="65"/>
      <c r="S291" s="65"/>
      <c r="T291" s="66"/>
      <c r="U291" s="35"/>
      <c r="V291" s="35"/>
      <c r="W291" s="35"/>
      <c r="X291" s="35"/>
      <c r="Y291" s="35"/>
      <c r="Z291" s="35"/>
      <c r="AA291" s="35"/>
      <c r="AB291" s="35"/>
      <c r="AC291" s="35"/>
      <c r="AD291" s="35"/>
      <c r="AE291" s="35"/>
      <c r="AT291" s="18" t="s">
        <v>1104</v>
      </c>
      <c r="AU291" s="18" t="s">
        <v>82</v>
      </c>
    </row>
    <row r="292" spans="1:65" s="2" customFormat="1" ht="16.5" customHeight="1">
      <c r="A292" s="35"/>
      <c r="B292" s="36"/>
      <c r="C292" s="193" t="s">
        <v>72</v>
      </c>
      <c r="D292" s="193" t="s">
        <v>208</v>
      </c>
      <c r="E292" s="194" t="s">
        <v>8667</v>
      </c>
      <c r="F292" s="195" t="s">
        <v>8630</v>
      </c>
      <c r="G292" s="196" t="s">
        <v>862</v>
      </c>
      <c r="H292" s="197">
        <v>24</v>
      </c>
      <c r="I292" s="198"/>
      <c r="J292" s="199">
        <f>ROUND(I292*H292,2)</f>
        <v>0</v>
      </c>
      <c r="K292" s="195" t="s">
        <v>19</v>
      </c>
      <c r="L292" s="40"/>
      <c r="M292" s="200" t="s">
        <v>19</v>
      </c>
      <c r="N292" s="201" t="s">
        <v>43</v>
      </c>
      <c r="O292" s="65"/>
      <c r="P292" s="202">
        <f>O292*H292</f>
        <v>0</v>
      </c>
      <c r="Q292" s="202">
        <v>0</v>
      </c>
      <c r="R292" s="202">
        <f>Q292*H292</f>
        <v>0</v>
      </c>
      <c r="S292" s="202">
        <v>0</v>
      </c>
      <c r="T292" s="203">
        <f>S292*H292</f>
        <v>0</v>
      </c>
      <c r="U292" s="35"/>
      <c r="V292" s="35"/>
      <c r="W292" s="35"/>
      <c r="X292" s="35"/>
      <c r="Y292" s="35"/>
      <c r="Z292" s="35"/>
      <c r="AA292" s="35"/>
      <c r="AB292" s="35"/>
      <c r="AC292" s="35"/>
      <c r="AD292" s="35"/>
      <c r="AE292" s="35"/>
      <c r="AR292" s="204" t="s">
        <v>212</v>
      </c>
      <c r="AT292" s="204" t="s">
        <v>208</v>
      </c>
      <c r="AU292" s="204" t="s">
        <v>82</v>
      </c>
      <c r="AY292" s="18" t="s">
        <v>206</v>
      </c>
      <c r="BE292" s="205">
        <f>IF(N292="základní",J292,0)</f>
        <v>0</v>
      </c>
      <c r="BF292" s="205">
        <f>IF(N292="snížená",J292,0)</f>
        <v>0</v>
      </c>
      <c r="BG292" s="205">
        <f>IF(N292="zákl. přenesená",J292,0)</f>
        <v>0</v>
      </c>
      <c r="BH292" s="205">
        <f>IF(N292="sníž. přenesená",J292,0)</f>
        <v>0</v>
      </c>
      <c r="BI292" s="205">
        <f>IF(N292="nulová",J292,0)</f>
        <v>0</v>
      </c>
      <c r="BJ292" s="18" t="s">
        <v>80</v>
      </c>
      <c r="BK292" s="205">
        <f>ROUND(I292*H292,2)</f>
        <v>0</v>
      </c>
      <c r="BL292" s="18" t="s">
        <v>212</v>
      </c>
      <c r="BM292" s="204" t="s">
        <v>2766</v>
      </c>
    </row>
    <row r="293" spans="1:65" s="2" customFormat="1" ht="19.5">
      <c r="A293" s="35"/>
      <c r="B293" s="36"/>
      <c r="C293" s="37"/>
      <c r="D293" s="208" t="s">
        <v>1104</v>
      </c>
      <c r="E293" s="37"/>
      <c r="F293" s="221" t="s">
        <v>8556</v>
      </c>
      <c r="G293" s="37"/>
      <c r="H293" s="37"/>
      <c r="I293" s="116"/>
      <c r="J293" s="37"/>
      <c r="K293" s="37"/>
      <c r="L293" s="40"/>
      <c r="M293" s="222"/>
      <c r="N293" s="223"/>
      <c r="O293" s="65"/>
      <c r="P293" s="65"/>
      <c r="Q293" s="65"/>
      <c r="R293" s="65"/>
      <c r="S293" s="65"/>
      <c r="T293" s="66"/>
      <c r="U293" s="35"/>
      <c r="V293" s="35"/>
      <c r="W293" s="35"/>
      <c r="X293" s="35"/>
      <c r="Y293" s="35"/>
      <c r="Z293" s="35"/>
      <c r="AA293" s="35"/>
      <c r="AB293" s="35"/>
      <c r="AC293" s="35"/>
      <c r="AD293" s="35"/>
      <c r="AE293" s="35"/>
      <c r="AT293" s="18" t="s">
        <v>1104</v>
      </c>
      <c r="AU293" s="18" t="s">
        <v>82</v>
      </c>
    </row>
    <row r="294" spans="1:65" s="2" customFormat="1" ht="16.5" customHeight="1">
      <c r="A294" s="35"/>
      <c r="B294" s="36"/>
      <c r="C294" s="193" t="s">
        <v>72</v>
      </c>
      <c r="D294" s="193" t="s">
        <v>208</v>
      </c>
      <c r="E294" s="194" t="s">
        <v>8642</v>
      </c>
      <c r="F294" s="195" t="s">
        <v>8643</v>
      </c>
      <c r="G294" s="196" t="s">
        <v>862</v>
      </c>
      <c r="H294" s="197">
        <v>21</v>
      </c>
      <c r="I294" s="198"/>
      <c r="J294" s="199">
        <f>ROUND(I294*H294,2)</f>
        <v>0</v>
      </c>
      <c r="K294" s="195" t="s">
        <v>19</v>
      </c>
      <c r="L294" s="40"/>
      <c r="M294" s="200" t="s">
        <v>19</v>
      </c>
      <c r="N294" s="201" t="s">
        <v>43</v>
      </c>
      <c r="O294" s="65"/>
      <c r="P294" s="202">
        <f>O294*H294</f>
        <v>0</v>
      </c>
      <c r="Q294" s="202">
        <v>0</v>
      </c>
      <c r="R294" s="202">
        <f>Q294*H294</f>
        <v>0</v>
      </c>
      <c r="S294" s="202">
        <v>0</v>
      </c>
      <c r="T294" s="203">
        <f>S294*H294</f>
        <v>0</v>
      </c>
      <c r="U294" s="35"/>
      <c r="V294" s="35"/>
      <c r="W294" s="35"/>
      <c r="X294" s="35"/>
      <c r="Y294" s="35"/>
      <c r="Z294" s="35"/>
      <c r="AA294" s="35"/>
      <c r="AB294" s="35"/>
      <c r="AC294" s="35"/>
      <c r="AD294" s="35"/>
      <c r="AE294" s="35"/>
      <c r="AR294" s="204" t="s">
        <v>212</v>
      </c>
      <c r="AT294" s="204" t="s">
        <v>208</v>
      </c>
      <c r="AU294" s="204" t="s">
        <v>82</v>
      </c>
      <c r="AY294" s="18" t="s">
        <v>206</v>
      </c>
      <c r="BE294" s="205">
        <f>IF(N294="základní",J294,0)</f>
        <v>0</v>
      </c>
      <c r="BF294" s="205">
        <f>IF(N294="snížená",J294,0)</f>
        <v>0</v>
      </c>
      <c r="BG294" s="205">
        <f>IF(N294="zákl. přenesená",J294,0)</f>
        <v>0</v>
      </c>
      <c r="BH294" s="205">
        <f>IF(N294="sníž. přenesená",J294,0)</f>
        <v>0</v>
      </c>
      <c r="BI294" s="205">
        <f>IF(N294="nulová",J294,0)</f>
        <v>0</v>
      </c>
      <c r="BJ294" s="18" t="s">
        <v>80</v>
      </c>
      <c r="BK294" s="205">
        <f>ROUND(I294*H294,2)</f>
        <v>0</v>
      </c>
      <c r="BL294" s="18" t="s">
        <v>212</v>
      </c>
      <c r="BM294" s="204" t="s">
        <v>2776</v>
      </c>
    </row>
    <row r="295" spans="1:65" s="2" customFormat="1" ht="19.5">
      <c r="A295" s="35"/>
      <c r="B295" s="36"/>
      <c r="C295" s="37"/>
      <c r="D295" s="208" t="s">
        <v>1104</v>
      </c>
      <c r="E295" s="37"/>
      <c r="F295" s="221" t="s">
        <v>8556</v>
      </c>
      <c r="G295" s="37"/>
      <c r="H295" s="37"/>
      <c r="I295" s="116"/>
      <c r="J295" s="37"/>
      <c r="K295" s="37"/>
      <c r="L295" s="40"/>
      <c r="M295" s="222"/>
      <c r="N295" s="223"/>
      <c r="O295" s="65"/>
      <c r="P295" s="65"/>
      <c r="Q295" s="65"/>
      <c r="R295" s="65"/>
      <c r="S295" s="65"/>
      <c r="T295" s="66"/>
      <c r="U295" s="35"/>
      <c r="V295" s="35"/>
      <c r="W295" s="35"/>
      <c r="X295" s="35"/>
      <c r="Y295" s="35"/>
      <c r="Z295" s="35"/>
      <c r="AA295" s="35"/>
      <c r="AB295" s="35"/>
      <c r="AC295" s="35"/>
      <c r="AD295" s="35"/>
      <c r="AE295" s="35"/>
      <c r="AT295" s="18" t="s">
        <v>1104</v>
      </c>
      <c r="AU295" s="18" t="s">
        <v>82</v>
      </c>
    </row>
    <row r="296" spans="1:65" s="2" customFormat="1" ht="16.5" customHeight="1">
      <c r="A296" s="35"/>
      <c r="B296" s="36"/>
      <c r="C296" s="193" t="s">
        <v>72</v>
      </c>
      <c r="D296" s="193" t="s">
        <v>208</v>
      </c>
      <c r="E296" s="194" t="s">
        <v>8644</v>
      </c>
      <c r="F296" s="195" t="s">
        <v>8645</v>
      </c>
      <c r="G296" s="196" t="s">
        <v>862</v>
      </c>
      <c r="H296" s="197">
        <v>24</v>
      </c>
      <c r="I296" s="198"/>
      <c r="J296" s="199">
        <f>ROUND(I296*H296,2)</f>
        <v>0</v>
      </c>
      <c r="K296" s="195" t="s">
        <v>19</v>
      </c>
      <c r="L296" s="40"/>
      <c r="M296" s="200" t="s">
        <v>19</v>
      </c>
      <c r="N296" s="201" t="s">
        <v>43</v>
      </c>
      <c r="O296" s="65"/>
      <c r="P296" s="202">
        <f>O296*H296</f>
        <v>0</v>
      </c>
      <c r="Q296" s="202">
        <v>0</v>
      </c>
      <c r="R296" s="202">
        <f>Q296*H296</f>
        <v>0</v>
      </c>
      <c r="S296" s="202">
        <v>0</v>
      </c>
      <c r="T296" s="203">
        <f>S296*H296</f>
        <v>0</v>
      </c>
      <c r="U296" s="35"/>
      <c r="V296" s="35"/>
      <c r="W296" s="35"/>
      <c r="X296" s="35"/>
      <c r="Y296" s="35"/>
      <c r="Z296" s="35"/>
      <c r="AA296" s="35"/>
      <c r="AB296" s="35"/>
      <c r="AC296" s="35"/>
      <c r="AD296" s="35"/>
      <c r="AE296" s="35"/>
      <c r="AR296" s="204" t="s">
        <v>212</v>
      </c>
      <c r="AT296" s="204" t="s">
        <v>208</v>
      </c>
      <c r="AU296" s="204" t="s">
        <v>82</v>
      </c>
      <c r="AY296" s="18" t="s">
        <v>206</v>
      </c>
      <c r="BE296" s="205">
        <f>IF(N296="základní",J296,0)</f>
        <v>0</v>
      </c>
      <c r="BF296" s="205">
        <f>IF(N296="snížená",J296,0)</f>
        <v>0</v>
      </c>
      <c r="BG296" s="205">
        <f>IF(N296="zákl. přenesená",J296,0)</f>
        <v>0</v>
      </c>
      <c r="BH296" s="205">
        <f>IF(N296="sníž. přenesená",J296,0)</f>
        <v>0</v>
      </c>
      <c r="BI296" s="205">
        <f>IF(N296="nulová",J296,0)</f>
        <v>0</v>
      </c>
      <c r="BJ296" s="18" t="s">
        <v>80</v>
      </c>
      <c r="BK296" s="205">
        <f>ROUND(I296*H296,2)</f>
        <v>0</v>
      </c>
      <c r="BL296" s="18" t="s">
        <v>212</v>
      </c>
      <c r="BM296" s="204" t="s">
        <v>2784</v>
      </c>
    </row>
    <row r="297" spans="1:65" s="2" customFormat="1" ht="19.5">
      <c r="A297" s="35"/>
      <c r="B297" s="36"/>
      <c r="C297" s="37"/>
      <c r="D297" s="208" t="s">
        <v>1104</v>
      </c>
      <c r="E297" s="37"/>
      <c r="F297" s="221" t="s">
        <v>8556</v>
      </c>
      <c r="G297" s="37"/>
      <c r="H297" s="37"/>
      <c r="I297" s="116"/>
      <c r="J297" s="37"/>
      <c r="K297" s="37"/>
      <c r="L297" s="40"/>
      <c r="M297" s="222"/>
      <c r="N297" s="223"/>
      <c r="O297" s="65"/>
      <c r="P297" s="65"/>
      <c r="Q297" s="65"/>
      <c r="R297" s="65"/>
      <c r="S297" s="65"/>
      <c r="T297" s="66"/>
      <c r="U297" s="35"/>
      <c r="V297" s="35"/>
      <c r="W297" s="35"/>
      <c r="X297" s="35"/>
      <c r="Y297" s="35"/>
      <c r="Z297" s="35"/>
      <c r="AA297" s="35"/>
      <c r="AB297" s="35"/>
      <c r="AC297" s="35"/>
      <c r="AD297" s="35"/>
      <c r="AE297" s="35"/>
      <c r="AT297" s="18" t="s">
        <v>1104</v>
      </c>
      <c r="AU297" s="18" t="s">
        <v>82</v>
      </c>
    </row>
    <row r="298" spans="1:65" s="2" customFormat="1" ht="16.5" customHeight="1">
      <c r="A298" s="35"/>
      <c r="B298" s="36"/>
      <c r="C298" s="193" t="s">
        <v>72</v>
      </c>
      <c r="D298" s="193" t="s">
        <v>208</v>
      </c>
      <c r="E298" s="194" t="s">
        <v>8585</v>
      </c>
      <c r="F298" s="195" t="s">
        <v>8586</v>
      </c>
      <c r="G298" s="196" t="s">
        <v>862</v>
      </c>
      <c r="H298" s="197">
        <v>18</v>
      </c>
      <c r="I298" s="198"/>
      <c r="J298" s="199">
        <f>ROUND(I298*H298,2)</f>
        <v>0</v>
      </c>
      <c r="K298" s="195" t="s">
        <v>19</v>
      </c>
      <c r="L298" s="40"/>
      <c r="M298" s="200" t="s">
        <v>19</v>
      </c>
      <c r="N298" s="201" t="s">
        <v>43</v>
      </c>
      <c r="O298" s="65"/>
      <c r="P298" s="202">
        <f>O298*H298</f>
        <v>0</v>
      </c>
      <c r="Q298" s="202">
        <v>0</v>
      </c>
      <c r="R298" s="202">
        <f>Q298*H298</f>
        <v>0</v>
      </c>
      <c r="S298" s="202">
        <v>0</v>
      </c>
      <c r="T298" s="203">
        <f>S298*H298</f>
        <v>0</v>
      </c>
      <c r="U298" s="35"/>
      <c r="V298" s="35"/>
      <c r="W298" s="35"/>
      <c r="X298" s="35"/>
      <c r="Y298" s="35"/>
      <c r="Z298" s="35"/>
      <c r="AA298" s="35"/>
      <c r="AB298" s="35"/>
      <c r="AC298" s="35"/>
      <c r="AD298" s="35"/>
      <c r="AE298" s="35"/>
      <c r="AR298" s="204" t="s">
        <v>212</v>
      </c>
      <c r="AT298" s="204" t="s">
        <v>208</v>
      </c>
      <c r="AU298" s="204" t="s">
        <v>82</v>
      </c>
      <c r="AY298" s="18" t="s">
        <v>206</v>
      </c>
      <c r="BE298" s="205">
        <f>IF(N298="základní",J298,0)</f>
        <v>0</v>
      </c>
      <c r="BF298" s="205">
        <f>IF(N298="snížená",J298,0)</f>
        <v>0</v>
      </c>
      <c r="BG298" s="205">
        <f>IF(N298="zákl. přenesená",J298,0)</f>
        <v>0</v>
      </c>
      <c r="BH298" s="205">
        <f>IF(N298="sníž. přenesená",J298,0)</f>
        <v>0</v>
      </c>
      <c r="BI298" s="205">
        <f>IF(N298="nulová",J298,0)</f>
        <v>0</v>
      </c>
      <c r="BJ298" s="18" t="s">
        <v>80</v>
      </c>
      <c r="BK298" s="205">
        <f>ROUND(I298*H298,2)</f>
        <v>0</v>
      </c>
      <c r="BL298" s="18" t="s">
        <v>212</v>
      </c>
      <c r="BM298" s="204" t="s">
        <v>2794</v>
      </c>
    </row>
    <row r="299" spans="1:65" s="2" customFormat="1" ht="19.5">
      <c r="A299" s="35"/>
      <c r="B299" s="36"/>
      <c r="C299" s="37"/>
      <c r="D299" s="208" t="s">
        <v>1104</v>
      </c>
      <c r="E299" s="37"/>
      <c r="F299" s="221" t="s">
        <v>8556</v>
      </c>
      <c r="G299" s="37"/>
      <c r="H299" s="37"/>
      <c r="I299" s="116"/>
      <c r="J299" s="37"/>
      <c r="K299" s="37"/>
      <c r="L299" s="40"/>
      <c r="M299" s="222"/>
      <c r="N299" s="223"/>
      <c r="O299" s="65"/>
      <c r="P299" s="65"/>
      <c r="Q299" s="65"/>
      <c r="R299" s="65"/>
      <c r="S299" s="65"/>
      <c r="T299" s="66"/>
      <c r="U299" s="35"/>
      <c r="V299" s="35"/>
      <c r="W299" s="35"/>
      <c r="X299" s="35"/>
      <c r="Y299" s="35"/>
      <c r="Z299" s="35"/>
      <c r="AA299" s="35"/>
      <c r="AB299" s="35"/>
      <c r="AC299" s="35"/>
      <c r="AD299" s="35"/>
      <c r="AE299" s="35"/>
      <c r="AT299" s="18" t="s">
        <v>1104</v>
      </c>
      <c r="AU299" s="18" t="s">
        <v>82</v>
      </c>
    </row>
    <row r="300" spans="1:65" s="2" customFormat="1" ht="16.5" customHeight="1">
      <c r="A300" s="35"/>
      <c r="B300" s="36"/>
      <c r="C300" s="193" t="s">
        <v>72</v>
      </c>
      <c r="D300" s="193" t="s">
        <v>208</v>
      </c>
      <c r="E300" s="194" t="s">
        <v>8646</v>
      </c>
      <c r="F300" s="195" t="s">
        <v>8647</v>
      </c>
      <c r="G300" s="196" t="s">
        <v>862</v>
      </c>
      <c r="H300" s="197">
        <v>27</v>
      </c>
      <c r="I300" s="198"/>
      <c r="J300" s="199">
        <f>ROUND(I300*H300,2)</f>
        <v>0</v>
      </c>
      <c r="K300" s="195" t="s">
        <v>19</v>
      </c>
      <c r="L300" s="40"/>
      <c r="M300" s="200" t="s">
        <v>19</v>
      </c>
      <c r="N300" s="201" t="s">
        <v>43</v>
      </c>
      <c r="O300" s="65"/>
      <c r="P300" s="202">
        <f>O300*H300</f>
        <v>0</v>
      </c>
      <c r="Q300" s="202">
        <v>0</v>
      </c>
      <c r="R300" s="202">
        <f>Q300*H300</f>
        <v>0</v>
      </c>
      <c r="S300" s="202">
        <v>0</v>
      </c>
      <c r="T300" s="203">
        <f>S300*H300</f>
        <v>0</v>
      </c>
      <c r="U300" s="35"/>
      <c r="V300" s="35"/>
      <c r="W300" s="35"/>
      <c r="X300" s="35"/>
      <c r="Y300" s="35"/>
      <c r="Z300" s="35"/>
      <c r="AA300" s="35"/>
      <c r="AB300" s="35"/>
      <c r="AC300" s="35"/>
      <c r="AD300" s="35"/>
      <c r="AE300" s="35"/>
      <c r="AR300" s="204" t="s">
        <v>212</v>
      </c>
      <c r="AT300" s="204" t="s">
        <v>208</v>
      </c>
      <c r="AU300" s="204" t="s">
        <v>82</v>
      </c>
      <c r="AY300" s="18" t="s">
        <v>206</v>
      </c>
      <c r="BE300" s="205">
        <f>IF(N300="základní",J300,0)</f>
        <v>0</v>
      </c>
      <c r="BF300" s="205">
        <f>IF(N300="snížená",J300,0)</f>
        <v>0</v>
      </c>
      <c r="BG300" s="205">
        <f>IF(N300="zákl. přenesená",J300,0)</f>
        <v>0</v>
      </c>
      <c r="BH300" s="205">
        <f>IF(N300="sníž. přenesená",J300,0)</f>
        <v>0</v>
      </c>
      <c r="BI300" s="205">
        <f>IF(N300="nulová",J300,0)</f>
        <v>0</v>
      </c>
      <c r="BJ300" s="18" t="s">
        <v>80</v>
      </c>
      <c r="BK300" s="205">
        <f>ROUND(I300*H300,2)</f>
        <v>0</v>
      </c>
      <c r="BL300" s="18" t="s">
        <v>212</v>
      </c>
      <c r="BM300" s="204" t="s">
        <v>2804</v>
      </c>
    </row>
    <row r="301" spans="1:65" s="2" customFormat="1" ht="19.5">
      <c r="A301" s="35"/>
      <c r="B301" s="36"/>
      <c r="C301" s="37"/>
      <c r="D301" s="208" t="s">
        <v>1104</v>
      </c>
      <c r="E301" s="37"/>
      <c r="F301" s="221" t="s">
        <v>8556</v>
      </c>
      <c r="G301" s="37"/>
      <c r="H301" s="37"/>
      <c r="I301" s="116"/>
      <c r="J301" s="37"/>
      <c r="K301" s="37"/>
      <c r="L301" s="40"/>
      <c r="M301" s="222"/>
      <c r="N301" s="223"/>
      <c r="O301" s="65"/>
      <c r="P301" s="65"/>
      <c r="Q301" s="65"/>
      <c r="R301" s="65"/>
      <c r="S301" s="65"/>
      <c r="T301" s="66"/>
      <c r="U301" s="35"/>
      <c r="V301" s="35"/>
      <c r="W301" s="35"/>
      <c r="X301" s="35"/>
      <c r="Y301" s="35"/>
      <c r="Z301" s="35"/>
      <c r="AA301" s="35"/>
      <c r="AB301" s="35"/>
      <c r="AC301" s="35"/>
      <c r="AD301" s="35"/>
      <c r="AE301" s="35"/>
      <c r="AT301" s="18" t="s">
        <v>1104</v>
      </c>
      <c r="AU301" s="18" t="s">
        <v>82</v>
      </c>
    </row>
    <row r="302" spans="1:65" s="2" customFormat="1" ht="16.5" customHeight="1">
      <c r="A302" s="35"/>
      <c r="B302" s="36"/>
      <c r="C302" s="193" t="s">
        <v>72</v>
      </c>
      <c r="D302" s="193" t="s">
        <v>208</v>
      </c>
      <c r="E302" s="194" t="s">
        <v>8648</v>
      </c>
      <c r="F302" s="195" t="s">
        <v>8649</v>
      </c>
      <c r="G302" s="196" t="s">
        <v>862</v>
      </c>
      <c r="H302" s="197">
        <v>21</v>
      </c>
      <c r="I302" s="198"/>
      <c r="J302" s="199">
        <f>ROUND(I302*H302,2)</f>
        <v>0</v>
      </c>
      <c r="K302" s="195" t="s">
        <v>19</v>
      </c>
      <c r="L302" s="40"/>
      <c r="M302" s="200" t="s">
        <v>19</v>
      </c>
      <c r="N302" s="201" t="s">
        <v>43</v>
      </c>
      <c r="O302" s="65"/>
      <c r="P302" s="202">
        <f>O302*H302</f>
        <v>0</v>
      </c>
      <c r="Q302" s="202">
        <v>0</v>
      </c>
      <c r="R302" s="202">
        <f>Q302*H302</f>
        <v>0</v>
      </c>
      <c r="S302" s="202">
        <v>0</v>
      </c>
      <c r="T302" s="203">
        <f>S302*H302</f>
        <v>0</v>
      </c>
      <c r="U302" s="35"/>
      <c r="V302" s="35"/>
      <c r="W302" s="35"/>
      <c r="X302" s="35"/>
      <c r="Y302" s="35"/>
      <c r="Z302" s="35"/>
      <c r="AA302" s="35"/>
      <c r="AB302" s="35"/>
      <c r="AC302" s="35"/>
      <c r="AD302" s="35"/>
      <c r="AE302" s="35"/>
      <c r="AR302" s="204" t="s">
        <v>212</v>
      </c>
      <c r="AT302" s="204" t="s">
        <v>208</v>
      </c>
      <c r="AU302" s="204" t="s">
        <v>82</v>
      </c>
      <c r="AY302" s="18" t="s">
        <v>206</v>
      </c>
      <c r="BE302" s="205">
        <f>IF(N302="základní",J302,0)</f>
        <v>0</v>
      </c>
      <c r="BF302" s="205">
        <f>IF(N302="snížená",J302,0)</f>
        <v>0</v>
      </c>
      <c r="BG302" s="205">
        <f>IF(N302="zákl. přenesená",J302,0)</f>
        <v>0</v>
      </c>
      <c r="BH302" s="205">
        <f>IF(N302="sníž. přenesená",J302,0)</f>
        <v>0</v>
      </c>
      <c r="BI302" s="205">
        <f>IF(N302="nulová",J302,0)</f>
        <v>0</v>
      </c>
      <c r="BJ302" s="18" t="s">
        <v>80</v>
      </c>
      <c r="BK302" s="205">
        <f>ROUND(I302*H302,2)</f>
        <v>0</v>
      </c>
      <c r="BL302" s="18" t="s">
        <v>212</v>
      </c>
      <c r="BM302" s="204" t="s">
        <v>2813</v>
      </c>
    </row>
    <row r="303" spans="1:65" s="2" customFormat="1" ht="19.5">
      <c r="A303" s="35"/>
      <c r="B303" s="36"/>
      <c r="C303" s="37"/>
      <c r="D303" s="208" t="s">
        <v>1104</v>
      </c>
      <c r="E303" s="37"/>
      <c r="F303" s="221" t="s">
        <v>8556</v>
      </c>
      <c r="G303" s="37"/>
      <c r="H303" s="37"/>
      <c r="I303" s="116"/>
      <c r="J303" s="37"/>
      <c r="K303" s="37"/>
      <c r="L303" s="40"/>
      <c r="M303" s="222"/>
      <c r="N303" s="223"/>
      <c r="O303" s="65"/>
      <c r="P303" s="65"/>
      <c r="Q303" s="65"/>
      <c r="R303" s="65"/>
      <c r="S303" s="65"/>
      <c r="T303" s="66"/>
      <c r="U303" s="35"/>
      <c r="V303" s="35"/>
      <c r="W303" s="35"/>
      <c r="X303" s="35"/>
      <c r="Y303" s="35"/>
      <c r="Z303" s="35"/>
      <c r="AA303" s="35"/>
      <c r="AB303" s="35"/>
      <c r="AC303" s="35"/>
      <c r="AD303" s="35"/>
      <c r="AE303" s="35"/>
      <c r="AT303" s="18" t="s">
        <v>1104</v>
      </c>
      <c r="AU303" s="18" t="s">
        <v>82</v>
      </c>
    </row>
    <row r="304" spans="1:65" s="2" customFormat="1" ht="16.5" customHeight="1">
      <c r="A304" s="35"/>
      <c r="B304" s="36"/>
      <c r="C304" s="193" t="s">
        <v>72</v>
      </c>
      <c r="D304" s="193" t="s">
        <v>208</v>
      </c>
      <c r="E304" s="194" t="s">
        <v>8652</v>
      </c>
      <c r="F304" s="195" t="s">
        <v>8653</v>
      </c>
      <c r="G304" s="196" t="s">
        <v>862</v>
      </c>
      <c r="H304" s="197">
        <v>18</v>
      </c>
      <c r="I304" s="198"/>
      <c r="J304" s="199">
        <f>ROUND(I304*H304,2)</f>
        <v>0</v>
      </c>
      <c r="K304" s="195" t="s">
        <v>19</v>
      </c>
      <c r="L304" s="40"/>
      <c r="M304" s="200" t="s">
        <v>19</v>
      </c>
      <c r="N304" s="201" t="s">
        <v>43</v>
      </c>
      <c r="O304" s="65"/>
      <c r="P304" s="202">
        <f>O304*H304</f>
        <v>0</v>
      </c>
      <c r="Q304" s="202">
        <v>0</v>
      </c>
      <c r="R304" s="202">
        <f>Q304*H304</f>
        <v>0</v>
      </c>
      <c r="S304" s="202">
        <v>0</v>
      </c>
      <c r="T304" s="203">
        <f>S304*H304</f>
        <v>0</v>
      </c>
      <c r="U304" s="35"/>
      <c r="V304" s="35"/>
      <c r="W304" s="35"/>
      <c r="X304" s="35"/>
      <c r="Y304" s="35"/>
      <c r="Z304" s="35"/>
      <c r="AA304" s="35"/>
      <c r="AB304" s="35"/>
      <c r="AC304" s="35"/>
      <c r="AD304" s="35"/>
      <c r="AE304" s="35"/>
      <c r="AR304" s="204" t="s">
        <v>212</v>
      </c>
      <c r="AT304" s="204" t="s">
        <v>208</v>
      </c>
      <c r="AU304" s="204" t="s">
        <v>82</v>
      </c>
      <c r="AY304" s="18" t="s">
        <v>206</v>
      </c>
      <c r="BE304" s="205">
        <f>IF(N304="základní",J304,0)</f>
        <v>0</v>
      </c>
      <c r="BF304" s="205">
        <f>IF(N304="snížená",J304,0)</f>
        <v>0</v>
      </c>
      <c r="BG304" s="205">
        <f>IF(N304="zákl. přenesená",J304,0)</f>
        <v>0</v>
      </c>
      <c r="BH304" s="205">
        <f>IF(N304="sníž. přenesená",J304,0)</f>
        <v>0</v>
      </c>
      <c r="BI304" s="205">
        <f>IF(N304="nulová",J304,0)</f>
        <v>0</v>
      </c>
      <c r="BJ304" s="18" t="s">
        <v>80</v>
      </c>
      <c r="BK304" s="205">
        <f>ROUND(I304*H304,2)</f>
        <v>0</v>
      </c>
      <c r="BL304" s="18" t="s">
        <v>212</v>
      </c>
      <c r="BM304" s="204" t="s">
        <v>2822</v>
      </c>
    </row>
    <row r="305" spans="1:65" s="2" customFormat="1" ht="19.5">
      <c r="A305" s="35"/>
      <c r="B305" s="36"/>
      <c r="C305" s="37"/>
      <c r="D305" s="208" t="s">
        <v>1104</v>
      </c>
      <c r="E305" s="37"/>
      <c r="F305" s="221" t="s">
        <v>8556</v>
      </c>
      <c r="G305" s="37"/>
      <c r="H305" s="37"/>
      <c r="I305" s="116"/>
      <c r="J305" s="37"/>
      <c r="K305" s="37"/>
      <c r="L305" s="40"/>
      <c r="M305" s="222"/>
      <c r="N305" s="223"/>
      <c r="O305" s="65"/>
      <c r="P305" s="65"/>
      <c r="Q305" s="65"/>
      <c r="R305" s="65"/>
      <c r="S305" s="65"/>
      <c r="T305" s="66"/>
      <c r="U305" s="35"/>
      <c r="V305" s="35"/>
      <c r="W305" s="35"/>
      <c r="X305" s="35"/>
      <c r="Y305" s="35"/>
      <c r="Z305" s="35"/>
      <c r="AA305" s="35"/>
      <c r="AB305" s="35"/>
      <c r="AC305" s="35"/>
      <c r="AD305" s="35"/>
      <c r="AE305" s="35"/>
      <c r="AT305" s="18" t="s">
        <v>1104</v>
      </c>
      <c r="AU305" s="18" t="s">
        <v>82</v>
      </c>
    </row>
    <row r="306" spans="1:65" s="2" customFormat="1" ht="16.5" customHeight="1">
      <c r="A306" s="35"/>
      <c r="B306" s="36"/>
      <c r="C306" s="193" t="s">
        <v>72</v>
      </c>
      <c r="D306" s="193" t="s">
        <v>208</v>
      </c>
      <c r="E306" s="194" t="s">
        <v>8654</v>
      </c>
      <c r="F306" s="195" t="s">
        <v>8655</v>
      </c>
      <c r="G306" s="196" t="s">
        <v>862</v>
      </c>
      <c r="H306" s="197">
        <v>21</v>
      </c>
      <c r="I306" s="198"/>
      <c r="J306" s="199">
        <f>ROUND(I306*H306,2)</f>
        <v>0</v>
      </c>
      <c r="K306" s="195" t="s">
        <v>19</v>
      </c>
      <c r="L306" s="40"/>
      <c r="M306" s="200" t="s">
        <v>19</v>
      </c>
      <c r="N306" s="201" t="s">
        <v>43</v>
      </c>
      <c r="O306" s="65"/>
      <c r="P306" s="202">
        <f>O306*H306</f>
        <v>0</v>
      </c>
      <c r="Q306" s="202">
        <v>0</v>
      </c>
      <c r="R306" s="202">
        <f>Q306*H306</f>
        <v>0</v>
      </c>
      <c r="S306" s="202">
        <v>0</v>
      </c>
      <c r="T306" s="203">
        <f>S306*H306</f>
        <v>0</v>
      </c>
      <c r="U306" s="35"/>
      <c r="V306" s="35"/>
      <c r="W306" s="35"/>
      <c r="X306" s="35"/>
      <c r="Y306" s="35"/>
      <c r="Z306" s="35"/>
      <c r="AA306" s="35"/>
      <c r="AB306" s="35"/>
      <c r="AC306" s="35"/>
      <c r="AD306" s="35"/>
      <c r="AE306" s="35"/>
      <c r="AR306" s="204" t="s">
        <v>212</v>
      </c>
      <c r="AT306" s="204" t="s">
        <v>208</v>
      </c>
      <c r="AU306" s="204" t="s">
        <v>82</v>
      </c>
      <c r="AY306" s="18" t="s">
        <v>206</v>
      </c>
      <c r="BE306" s="205">
        <f>IF(N306="základní",J306,0)</f>
        <v>0</v>
      </c>
      <c r="BF306" s="205">
        <f>IF(N306="snížená",J306,0)</f>
        <v>0</v>
      </c>
      <c r="BG306" s="205">
        <f>IF(N306="zákl. přenesená",J306,0)</f>
        <v>0</v>
      </c>
      <c r="BH306" s="205">
        <f>IF(N306="sníž. přenesená",J306,0)</f>
        <v>0</v>
      </c>
      <c r="BI306" s="205">
        <f>IF(N306="nulová",J306,0)</f>
        <v>0</v>
      </c>
      <c r="BJ306" s="18" t="s">
        <v>80</v>
      </c>
      <c r="BK306" s="205">
        <f>ROUND(I306*H306,2)</f>
        <v>0</v>
      </c>
      <c r="BL306" s="18" t="s">
        <v>212</v>
      </c>
      <c r="BM306" s="204" t="s">
        <v>2830</v>
      </c>
    </row>
    <row r="307" spans="1:65" s="2" customFormat="1" ht="19.5">
      <c r="A307" s="35"/>
      <c r="B307" s="36"/>
      <c r="C307" s="37"/>
      <c r="D307" s="208" t="s">
        <v>1104</v>
      </c>
      <c r="E307" s="37"/>
      <c r="F307" s="221" t="s">
        <v>8556</v>
      </c>
      <c r="G307" s="37"/>
      <c r="H307" s="37"/>
      <c r="I307" s="116"/>
      <c r="J307" s="37"/>
      <c r="K307" s="37"/>
      <c r="L307" s="40"/>
      <c r="M307" s="222"/>
      <c r="N307" s="223"/>
      <c r="O307" s="65"/>
      <c r="P307" s="65"/>
      <c r="Q307" s="65"/>
      <c r="R307" s="65"/>
      <c r="S307" s="65"/>
      <c r="T307" s="66"/>
      <c r="U307" s="35"/>
      <c r="V307" s="35"/>
      <c r="W307" s="35"/>
      <c r="X307" s="35"/>
      <c r="Y307" s="35"/>
      <c r="Z307" s="35"/>
      <c r="AA307" s="35"/>
      <c r="AB307" s="35"/>
      <c r="AC307" s="35"/>
      <c r="AD307" s="35"/>
      <c r="AE307" s="35"/>
      <c r="AT307" s="18" t="s">
        <v>1104</v>
      </c>
      <c r="AU307" s="18" t="s">
        <v>82</v>
      </c>
    </row>
    <row r="308" spans="1:65" s="2" customFormat="1" ht="16.5" customHeight="1">
      <c r="A308" s="35"/>
      <c r="B308" s="36"/>
      <c r="C308" s="193" t="s">
        <v>72</v>
      </c>
      <c r="D308" s="193" t="s">
        <v>208</v>
      </c>
      <c r="E308" s="194" t="s">
        <v>8668</v>
      </c>
      <c r="F308" s="195" t="s">
        <v>8669</v>
      </c>
      <c r="G308" s="196" t="s">
        <v>862</v>
      </c>
      <c r="H308" s="197">
        <v>15</v>
      </c>
      <c r="I308" s="198"/>
      <c r="J308" s="199">
        <f>ROUND(I308*H308,2)</f>
        <v>0</v>
      </c>
      <c r="K308" s="195" t="s">
        <v>19</v>
      </c>
      <c r="L308" s="40"/>
      <c r="M308" s="200" t="s">
        <v>19</v>
      </c>
      <c r="N308" s="201" t="s">
        <v>43</v>
      </c>
      <c r="O308" s="65"/>
      <c r="P308" s="202">
        <f>O308*H308</f>
        <v>0</v>
      </c>
      <c r="Q308" s="202">
        <v>0</v>
      </c>
      <c r="R308" s="202">
        <f>Q308*H308</f>
        <v>0</v>
      </c>
      <c r="S308" s="202">
        <v>0</v>
      </c>
      <c r="T308" s="203">
        <f>S308*H308</f>
        <v>0</v>
      </c>
      <c r="U308" s="35"/>
      <c r="V308" s="35"/>
      <c r="W308" s="35"/>
      <c r="X308" s="35"/>
      <c r="Y308" s="35"/>
      <c r="Z308" s="35"/>
      <c r="AA308" s="35"/>
      <c r="AB308" s="35"/>
      <c r="AC308" s="35"/>
      <c r="AD308" s="35"/>
      <c r="AE308" s="35"/>
      <c r="AR308" s="204" t="s">
        <v>212</v>
      </c>
      <c r="AT308" s="204" t="s">
        <v>208</v>
      </c>
      <c r="AU308" s="204" t="s">
        <v>82</v>
      </c>
      <c r="AY308" s="18" t="s">
        <v>206</v>
      </c>
      <c r="BE308" s="205">
        <f>IF(N308="základní",J308,0)</f>
        <v>0</v>
      </c>
      <c r="BF308" s="205">
        <f>IF(N308="snížená",J308,0)</f>
        <v>0</v>
      </c>
      <c r="BG308" s="205">
        <f>IF(N308="zákl. přenesená",J308,0)</f>
        <v>0</v>
      </c>
      <c r="BH308" s="205">
        <f>IF(N308="sníž. přenesená",J308,0)</f>
        <v>0</v>
      </c>
      <c r="BI308" s="205">
        <f>IF(N308="nulová",J308,0)</f>
        <v>0</v>
      </c>
      <c r="BJ308" s="18" t="s">
        <v>80</v>
      </c>
      <c r="BK308" s="205">
        <f>ROUND(I308*H308,2)</f>
        <v>0</v>
      </c>
      <c r="BL308" s="18" t="s">
        <v>212</v>
      </c>
      <c r="BM308" s="204" t="s">
        <v>2840</v>
      </c>
    </row>
    <row r="309" spans="1:65" s="2" customFormat="1" ht="19.5">
      <c r="A309" s="35"/>
      <c r="B309" s="36"/>
      <c r="C309" s="37"/>
      <c r="D309" s="208" t="s">
        <v>1104</v>
      </c>
      <c r="E309" s="37"/>
      <c r="F309" s="221" t="s">
        <v>8556</v>
      </c>
      <c r="G309" s="37"/>
      <c r="H309" s="37"/>
      <c r="I309" s="116"/>
      <c r="J309" s="37"/>
      <c r="K309" s="37"/>
      <c r="L309" s="40"/>
      <c r="M309" s="222"/>
      <c r="N309" s="223"/>
      <c r="O309" s="65"/>
      <c r="P309" s="65"/>
      <c r="Q309" s="65"/>
      <c r="R309" s="65"/>
      <c r="S309" s="65"/>
      <c r="T309" s="66"/>
      <c r="U309" s="35"/>
      <c r="V309" s="35"/>
      <c r="W309" s="35"/>
      <c r="X309" s="35"/>
      <c r="Y309" s="35"/>
      <c r="Z309" s="35"/>
      <c r="AA309" s="35"/>
      <c r="AB309" s="35"/>
      <c r="AC309" s="35"/>
      <c r="AD309" s="35"/>
      <c r="AE309" s="35"/>
      <c r="AT309" s="18" t="s">
        <v>1104</v>
      </c>
      <c r="AU309" s="18" t="s">
        <v>82</v>
      </c>
    </row>
    <row r="310" spans="1:65" s="2" customFormat="1" ht="16.5" customHeight="1">
      <c r="A310" s="35"/>
      <c r="B310" s="36"/>
      <c r="C310" s="193" t="s">
        <v>72</v>
      </c>
      <c r="D310" s="193" t="s">
        <v>208</v>
      </c>
      <c r="E310" s="194" t="s">
        <v>8670</v>
      </c>
      <c r="F310" s="195" t="s">
        <v>8671</v>
      </c>
      <c r="G310" s="196" t="s">
        <v>862</v>
      </c>
      <c r="H310" s="197">
        <v>12</v>
      </c>
      <c r="I310" s="198"/>
      <c r="J310" s="199">
        <f>ROUND(I310*H310,2)</f>
        <v>0</v>
      </c>
      <c r="K310" s="195" t="s">
        <v>19</v>
      </c>
      <c r="L310" s="40"/>
      <c r="M310" s="200" t="s">
        <v>19</v>
      </c>
      <c r="N310" s="201" t="s">
        <v>43</v>
      </c>
      <c r="O310" s="65"/>
      <c r="P310" s="202">
        <f>O310*H310</f>
        <v>0</v>
      </c>
      <c r="Q310" s="202">
        <v>0</v>
      </c>
      <c r="R310" s="202">
        <f>Q310*H310</f>
        <v>0</v>
      </c>
      <c r="S310" s="202">
        <v>0</v>
      </c>
      <c r="T310" s="203">
        <f>S310*H310</f>
        <v>0</v>
      </c>
      <c r="U310" s="35"/>
      <c r="V310" s="35"/>
      <c r="W310" s="35"/>
      <c r="X310" s="35"/>
      <c r="Y310" s="35"/>
      <c r="Z310" s="35"/>
      <c r="AA310" s="35"/>
      <c r="AB310" s="35"/>
      <c r="AC310" s="35"/>
      <c r="AD310" s="35"/>
      <c r="AE310" s="35"/>
      <c r="AR310" s="204" t="s">
        <v>212</v>
      </c>
      <c r="AT310" s="204" t="s">
        <v>208</v>
      </c>
      <c r="AU310" s="204" t="s">
        <v>82</v>
      </c>
      <c r="AY310" s="18" t="s">
        <v>206</v>
      </c>
      <c r="BE310" s="205">
        <f>IF(N310="základní",J310,0)</f>
        <v>0</v>
      </c>
      <c r="BF310" s="205">
        <f>IF(N310="snížená",J310,0)</f>
        <v>0</v>
      </c>
      <c r="BG310" s="205">
        <f>IF(N310="zákl. přenesená",J310,0)</f>
        <v>0</v>
      </c>
      <c r="BH310" s="205">
        <f>IF(N310="sníž. přenesená",J310,0)</f>
        <v>0</v>
      </c>
      <c r="BI310" s="205">
        <f>IF(N310="nulová",J310,0)</f>
        <v>0</v>
      </c>
      <c r="BJ310" s="18" t="s">
        <v>80</v>
      </c>
      <c r="BK310" s="205">
        <f>ROUND(I310*H310,2)</f>
        <v>0</v>
      </c>
      <c r="BL310" s="18" t="s">
        <v>212</v>
      </c>
      <c r="BM310" s="204" t="s">
        <v>2853</v>
      </c>
    </row>
    <row r="311" spans="1:65" s="2" customFormat="1" ht="19.5">
      <c r="A311" s="35"/>
      <c r="B311" s="36"/>
      <c r="C311" s="37"/>
      <c r="D311" s="208" t="s">
        <v>1104</v>
      </c>
      <c r="E311" s="37"/>
      <c r="F311" s="221" t="s">
        <v>8556</v>
      </c>
      <c r="G311" s="37"/>
      <c r="H311" s="37"/>
      <c r="I311" s="116"/>
      <c r="J311" s="37"/>
      <c r="K311" s="37"/>
      <c r="L311" s="40"/>
      <c r="M311" s="222"/>
      <c r="N311" s="223"/>
      <c r="O311" s="65"/>
      <c r="P311" s="65"/>
      <c r="Q311" s="65"/>
      <c r="R311" s="65"/>
      <c r="S311" s="65"/>
      <c r="T311" s="66"/>
      <c r="U311" s="35"/>
      <c r="V311" s="35"/>
      <c r="W311" s="35"/>
      <c r="X311" s="35"/>
      <c r="Y311" s="35"/>
      <c r="Z311" s="35"/>
      <c r="AA311" s="35"/>
      <c r="AB311" s="35"/>
      <c r="AC311" s="35"/>
      <c r="AD311" s="35"/>
      <c r="AE311" s="35"/>
      <c r="AT311" s="18" t="s">
        <v>1104</v>
      </c>
      <c r="AU311" s="18" t="s">
        <v>82</v>
      </c>
    </row>
    <row r="312" spans="1:65" s="12" customFormat="1" ht="22.9" customHeight="1">
      <c r="B312" s="177"/>
      <c r="C312" s="178"/>
      <c r="D312" s="179" t="s">
        <v>71</v>
      </c>
      <c r="E312" s="191" t="s">
        <v>1510</v>
      </c>
      <c r="F312" s="191" t="s">
        <v>8605</v>
      </c>
      <c r="G312" s="178"/>
      <c r="H312" s="178"/>
      <c r="I312" s="181"/>
      <c r="J312" s="192">
        <f>BK312</f>
        <v>0</v>
      </c>
      <c r="K312" s="178"/>
      <c r="L312" s="183"/>
      <c r="M312" s="184"/>
      <c r="N312" s="185"/>
      <c r="O312" s="185"/>
      <c r="P312" s="186">
        <f>SUM(P313:P315)</f>
        <v>0</v>
      </c>
      <c r="Q312" s="185"/>
      <c r="R312" s="186">
        <f>SUM(R313:R315)</f>
        <v>0</v>
      </c>
      <c r="S312" s="185"/>
      <c r="T312" s="187">
        <f>SUM(T313:T315)</f>
        <v>0</v>
      </c>
      <c r="AR312" s="188" t="s">
        <v>80</v>
      </c>
      <c r="AT312" s="189" t="s">
        <v>71</v>
      </c>
      <c r="AU312" s="189" t="s">
        <v>80</v>
      </c>
      <c r="AY312" s="188" t="s">
        <v>206</v>
      </c>
      <c r="BK312" s="190">
        <f>SUM(BK313:BK315)</f>
        <v>0</v>
      </c>
    </row>
    <row r="313" spans="1:65" s="2" customFormat="1" ht="16.5" customHeight="1">
      <c r="A313" s="35"/>
      <c r="B313" s="36"/>
      <c r="C313" s="193" t="s">
        <v>72</v>
      </c>
      <c r="D313" s="193" t="s">
        <v>208</v>
      </c>
      <c r="E313" s="194" t="s">
        <v>8672</v>
      </c>
      <c r="F313" s="195" t="s">
        <v>8673</v>
      </c>
      <c r="G313" s="196" t="s">
        <v>862</v>
      </c>
      <c r="H313" s="197">
        <v>40</v>
      </c>
      <c r="I313" s="198"/>
      <c r="J313" s="199">
        <f>ROUND(I313*H313,2)</f>
        <v>0</v>
      </c>
      <c r="K313" s="195" t="s">
        <v>19</v>
      </c>
      <c r="L313" s="40"/>
      <c r="M313" s="200" t="s">
        <v>19</v>
      </c>
      <c r="N313" s="201" t="s">
        <v>43</v>
      </c>
      <c r="O313" s="65"/>
      <c r="P313" s="202">
        <f>O313*H313</f>
        <v>0</v>
      </c>
      <c r="Q313" s="202">
        <v>0</v>
      </c>
      <c r="R313" s="202">
        <f>Q313*H313</f>
        <v>0</v>
      </c>
      <c r="S313" s="202">
        <v>0</v>
      </c>
      <c r="T313" s="203">
        <f>S313*H313</f>
        <v>0</v>
      </c>
      <c r="U313" s="35"/>
      <c r="V313" s="35"/>
      <c r="W313" s="35"/>
      <c r="X313" s="35"/>
      <c r="Y313" s="35"/>
      <c r="Z313" s="35"/>
      <c r="AA313" s="35"/>
      <c r="AB313" s="35"/>
      <c r="AC313" s="35"/>
      <c r="AD313" s="35"/>
      <c r="AE313" s="35"/>
      <c r="AR313" s="204" t="s">
        <v>212</v>
      </c>
      <c r="AT313" s="204" t="s">
        <v>208</v>
      </c>
      <c r="AU313" s="204" t="s">
        <v>82</v>
      </c>
      <c r="AY313" s="18" t="s">
        <v>206</v>
      </c>
      <c r="BE313" s="205">
        <f>IF(N313="základní",J313,0)</f>
        <v>0</v>
      </c>
      <c r="BF313" s="205">
        <f>IF(N313="snížená",J313,0)</f>
        <v>0</v>
      </c>
      <c r="BG313" s="205">
        <f>IF(N313="zákl. přenesená",J313,0)</f>
        <v>0</v>
      </c>
      <c r="BH313" s="205">
        <f>IF(N313="sníž. přenesená",J313,0)</f>
        <v>0</v>
      </c>
      <c r="BI313" s="205">
        <f>IF(N313="nulová",J313,0)</f>
        <v>0</v>
      </c>
      <c r="BJ313" s="18" t="s">
        <v>80</v>
      </c>
      <c r="BK313" s="205">
        <f>ROUND(I313*H313,2)</f>
        <v>0</v>
      </c>
      <c r="BL313" s="18" t="s">
        <v>212</v>
      </c>
      <c r="BM313" s="204" t="s">
        <v>2862</v>
      </c>
    </row>
    <row r="314" spans="1:65" s="2" customFormat="1" ht="16.5" customHeight="1">
      <c r="A314" s="35"/>
      <c r="B314" s="36"/>
      <c r="C314" s="193" t="s">
        <v>72</v>
      </c>
      <c r="D314" s="193" t="s">
        <v>208</v>
      </c>
      <c r="E314" s="194" t="s">
        <v>8656</v>
      </c>
      <c r="F314" s="195" t="s">
        <v>8657</v>
      </c>
      <c r="G314" s="196" t="s">
        <v>862</v>
      </c>
      <c r="H314" s="197">
        <v>150</v>
      </c>
      <c r="I314" s="198"/>
      <c r="J314" s="199">
        <f>ROUND(I314*H314,2)</f>
        <v>0</v>
      </c>
      <c r="K314" s="195" t="s">
        <v>19</v>
      </c>
      <c r="L314" s="40"/>
      <c r="M314" s="200" t="s">
        <v>19</v>
      </c>
      <c r="N314" s="201" t="s">
        <v>43</v>
      </c>
      <c r="O314" s="65"/>
      <c r="P314" s="202">
        <f>O314*H314</f>
        <v>0</v>
      </c>
      <c r="Q314" s="202">
        <v>0</v>
      </c>
      <c r="R314" s="202">
        <f>Q314*H314</f>
        <v>0</v>
      </c>
      <c r="S314" s="202">
        <v>0</v>
      </c>
      <c r="T314" s="203">
        <f>S314*H314</f>
        <v>0</v>
      </c>
      <c r="U314" s="35"/>
      <c r="V314" s="35"/>
      <c r="W314" s="35"/>
      <c r="X314" s="35"/>
      <c r="Y314" s="35"/>
      <c r="Z314" s="35"/>
      <c r="AA314" s="35"/>
      <c r="AB314" s="35"/>
      <c r="AC314" s="35"/>
      <c r="AD314" s="35"/>
      <c r="AE314" s="35"/>
      <c r="AR314" s="204" t="s">
        <v>212</v>
      </c>
      <c r="AT314" s="204" t="s">
        <v>208</v>
      </c>
      <c r="AU314" s="204" t="s">
        <v>82</v>
      </c>
      <c r="AY314" s="18" t="s">
        <v>206</v>
      </c>
      <c r="BE314" s="205">
        <f>IF(N314="základní",J314,0)</f>
        <v>0</v>
      </c>
      <c r="BF314" s="205">
        <f>IF(N314="snížená",J314,0)</f>
        <v>0</v>
      </c>
      <c r="BG314" s="205">
        <f>IF(N314="zákl. přenesená",J314,0)</f>
        <v>0</v>
      </c>
      <c r="BH314" s="205">
        <f>IF(N314="sníž. přenesená",J314,0)</f>
        <v>0</v>
      </c>
      <c r="BI314" s="205">
        <f>IF(N314="nulová",J314,0)</f>
        <v>0</v>
      </c>
      <c r="BJ314" s="18" t="s">
        <v>80</v>
      </c>
      <c r="BK314" s="205">
        <f>ROUND(I314*H314,2)</f>
        <v>0</v>
      </c>
      <c r="BL314" s="18" t="s">
        <v>212</v>
      </c>
      <c r="BM314" s="204" t="s">
        <v>2873</v>
      </c>
    </row>
    <row r="315" spans="1:65" s="2" customFormat="1" ht="16.5" customHeight="1">
      <c r="A315" s="35"/>
      <c r="B315" s="36"/>
      <c r="C315" s="193" t="s">
        <v>72</v>
      </c>
      <c r="D315" s="193" t="s">
        <v>208</v>
      </c>
      <c r="E315" s="194" t="s">
        <v>8674</v>
      </c>
      <c r="F315" s="195" t="s">
        <v>8675</v>
      </c>
      <c r="G315" s="196" t="s">
        <v>862</v>
      </c>
      <c r="H315" s="197">
        <v>70</v>
      </c>
      <c r="I315" s="198"/>
      <c r="J315" s="199">
        <f>ROUND(I315*H315,2)</f>
        <v>0</v>
      </c>
      <c r="K315" s="195" t="s">
        <v>19</v>
      </c>
      <c r="L315" s="40"/>
      <c r="M315" s="200" t="s">
        <v>19</v>
      </c>
      <c r="N315" s="201" t="s">
        <v>43</v>
      </c>
      <c r="O315" s="65"/>
      <c r="P315" s="202">
        <f>O315*H315</f>
        <v>0</v>
      </c>
      <c r="Q315" s="202">
        <v>0</v>
      </c>
      <c r="R315" s="202">
        <f>Q315*H315</f>
        <v>0</v>
      </c>
      <c r="S315" s="202">
        <v>0</v>
      </c>
      <c r="T315" s="203">
        <f>S315*H315</f>
        <v>0</v>
      </c>
      <c r="U315" s="35"/>
      <c r="V315" s="35"/>
      <c r="W315" s="35"/>
      <c r="X315" s="35"/>
      <c r="Y315" s="35"/>
      <c r="Z315" s="35"/>
      <c r="AA315" s="35"/>
      <c r="AB315" s="35"/>
      <c r="AC315" s="35"/>
      <c r="AD315" s="35"/>
      <c r="AE315" s="35"/>
      <c r="AR315" s="204" t="s">
        <v>212</v>
      </c>
      <c r="AT315" s="204" t="s">
        <v>208</v>
      </c>
      <c r="AU315" s="204" t="s">
        <v>82</v>
      </c>
      <c r="AY315" s="18" t="s">
        <v>206</v>
      </c>
      <c r="BE315" s="205">
        <f>IF(N315="základní",J315,0)</f>
        <v>0</v>
      </c>
      <c r="BF315" s="205">
        <f>IF(N315="snížená",J315,0)</f>
        <v>0</v>
      </c>
      <c r="BG315" s="205">
        <f>IF(N315="zákl. přenesená",J315,0)</f>
        <v>0</v>
      </c>
      <c r="BH315" s="205">
        <f>IF(N315="sníž. přenesená",J315,0)</f>
        <v>0</v>
      </c>
      <c r="BI315" s="205">
        <f>IF(N315="nulová",J315,0)</f>
        <v>0</v>
      </c>
      <c r="BJ315" s="18" t="s">
        <v>80</v>
      </c>
      <c r="BK315" s="205">
        <f>ROUND(I315*H315,2)</f>
        <v>0</v>
      </c>
      <c r="BL315" s="18" t="s">
        <v>212</v>
      </c>
      <c r="BM315" s="204" t="s">
        <v>2883</v>
      </c>
    </row>
    <row r="316" spans="1:65" s="12" customFormat="1" ht="22.9" customHeight="1">
      <c r="B316" s="177"/>
      <c r="C316" s="178"/>
      <c r="D316" s="179" t="s">
        <v>71</v>
      </c>
      <c r="E316" s="191" t="s">
        <v>7258</v>
      </c>
      <c r="F316" s="191" t="s">
        <v>8676</v>
      </c>
      <c r="G316" s="178"/>
      <c r="H316" s="178"/>
      <c r="I316" s="181"/>
      <c r="J316" s="192">
        <f>BK316</f>
        <v>0</v>
      </c>
      <c r="K316" s="178"/>
      <c r="L316" s="183"/>
      <c r="M316" s="184"/>
      <c r="N316" s="185"/>
      <c r="O316" s="185"/>
      <c r="P316" s="186">
        <f>SUM(P317:P350)</f>
        <v>0</v>
      </c>
      <c r="Q316" s="185"/>
      <c r="R316" s="186">
        <f>SUM(R317:R350)</f>
        <v>0</v>
      </c>
      <c r="S316" s="185"/>
      <c r="T316" s="187">
        <f>SUM(T317:T350)</f>
        <v>0</v>
      </c>
      <c r="AR316" s="188" t="s">
        <v>80</v>
      </c>
      <c r="AT316" s="189" t="s">
        <v>71</v>
      </c>
      <c r="AU316" s="189" t="s">
        <v>80</v>
      </c>
      <c r="AY316" s="188" t="s">
        <v>206</v>
      </c>
      <c r="BK316" s="190">
        <f>SUM(BK317:BK350)</f>
        <v>0</v>
      </c>
    </row>
    <row r="317" spans="1:65" s="2" customFormat="1" ht="16.5" customHeight="1">
      <c r="A317" s="35"/>
      <c r="B317" s="36"/>
      <c r="C317" s="193" t="s">
        <v>72</v>
      </c>
      <c r="D317" s="193" t="s">
        <v>208</v>
      </c>
      <c r="E317" s="194" t="s">
        <v>8677</v>
      </c>
      <c r="F317" s="195" t="s">
        <v>8678</v>
      </c>
      <c r="G317" s="196" t="s">
        <v>862</v>
      </c>
      <c r="H317" s="197">
        <v>9</v>
      </c>
      <c r="I317" s="198"/>
      <c r="J317" s="199">
        <f>ROUND(I317*H317,2)</f>
        <v>0</v>
      </c>
      <c r="K317" s="195" t="s">
        <v>19</v>
      </c>
      <c r="L317" s="40"/>
      <c r="M317" s="200" t="s">
        <v>19</v>
      </c>
      <c r="N317" s="201" t="s">
        <v>43</v>
      </c>
      <c r="O317" s="65"/>
      <c r="P317" s="202">
        <f>O317*H317</f>
        <v>0</v>
      </c>
      <c r="Q317" s="202">
        <v>0</v>
      </c>
      <c r="R317" s="202">
        <f>Q317*H317</f>
        <v>0</v>
      </c>
      <c r="S317" s="202">
        <v>0</v>
      </c>
      <c r="T317" s="203">
        <f>S317*H317</f>
        <v>0</v>
      </c>
      <c r="U317" s="35"/>
      <c r="V317" s="35"/>
      <c r="W317" s="35"/>
      <c r="X317" s="35"/>
      <c r="Y317" s="35"/>
      <c r="Z317" s="35"/>
      <c r="AA317" s="35"/>
      <c r="AB317" s="35"/>
      <c r="AC317" s="35"/>
      <c r="AD317" s="35"/>
      <c r="AE317" s="35"/>
      <c r="AR317" s="204" t="s">
        <v>212</v>
      </c>
      <c r="AT317" s="204" t="s">
        <v>208</v>
      </c>
      <c r="AU317" s="204" t="s">
        <v>82</v>
      </c>
      <c r="AY317" s="18" t="s">
        <v>206</v>
      </c>
      <c r="BE317" s="205">
        <f>IF(N317="základní",J317,0)</f>
        <v>0</v>
      </c>
      <c r="BF317" s="205">
        <f>IF(N317="snížená",J317,0)</f>
        <v>0</v>
      </c>
      <c r="BG317" s="205">
        <f>IF(N317="zákl. přenesená",J317,0)</f>
        <v>0</v>
      </c>
      <c r="BH317" s="205">
        <f>IF(N317="sníž. přenesená",J317,0)</f>
        <v>0</v>
      </c>
      <c r="BI317" s="205">
        <f>IF(N317="nulová",J317,0)</f>
        <v>0</v>
      </c>
      <c r="BJ317" s="18" t="s">
        <v>80</v>
      </c>
      <c r="BK317" s="205">
        <f>ROUND(I317*H317,2)</f>
        <v>0</v>
      </c>
      <c r="BL317" s="18" t="s">
        <v>212</v>
      </c>
      <c r="BM317" s="204" t="s">
        <v>2890</v>
      </c>
    </row>
    <row r="318" spans="1:65" s="2" customFormat="1" ht="19.5">
      <c r="A318" s="35"/>
      <c r="B318" s="36"/>
      <c r="C318" s="37"/>
      <c r="D318" s="208" t="s">
        <v>1104</v>
      </c>
      <c r="E318" s="37"/>
      <c r="F318" s="221" t="s">
        <v>8556</v>
      </c>
      <c r="G318" s="37"/>
      <c r="H318" s="37"/>
      <c r="I318" s="116"/>
      <c r="J318" s="37"/>
      <c r="K318" s="37"/>
      <c r="L318" s="40"/>
      <c r="M318" s="222"/>
      <c r="N318" s="223"/>
      <c r="O318" s="65"/>
      <c r="P318" s="65"/>
      <c r="Q318" s="65"/>
      <c r="R318" s="65"/>
      <c r="S318" s="65"/>
      <c r="T318" s="66"/>
      <c r="U318" s="35"/>
      <c r="V318" s="35"/>
      <c r="W318" s="35"/>
      <c r="X318" s="35"/>
      <c r="Y318" s="35"/>
      <c r="Z318" s="35"/>
      <c r="AA318" s="35"/>
      <c r="AB318" s="35"/>
      <c r="AC318" s="35"/>
      <c r="AD318" s="35"/>
      <c r="AE318" s="35"/>
      <c r="AT318" s="18" t="s">
        <v>1104</v>
      </c>
      <c r="AU318" s="18" t="s">
        <v>82</v>
      </c>
    </row>
    <row r="319" spans="1:65" s="2" customFormat="1" ht="16.5" customHeight="1">
      <c r="A319" s="35"/>
      <c r="B319" s="36"/>
      <c r="C319" s="193" t="s">
        <v>72</v>
      </c>
      <c r="D319" s="193" t="s">
        <v>208</v>
      </c>
      <c r="E319" s="194" t="s">
        <v>8679</v>
      </c>
      <c r="F319" s="195" t="s">
        <v>8680</v>
      </c>
      <c r="G319" s="196" t="s">
        <v>862</v>
      </c>
      <c r="H319" s="197">
        <v>5</v>
      </c>
      <c r="I319" s="198"/>
      <c r="J319" s="199">
        <f>ROUND(I319*H319,2)</f>
        <v>0</v>
      </c>
      <c r="K319" s="195" t="s">
        <v>19</v>
      </c>
      <c r="L319" s="40"/>
      <c r="M319" s="200" t="s">
        <v>19</v>
      </c>
      <c r="N319" s="201" t="s">
        <v>43</v>
      </c>
      <c r="O319" s="65"/>
      <c r="P319" s="202">
        <f>O319*H319</f>
        <v>0</v>
      </c>
      <c r="Q319" s="202">
        <v>0</v>
      </c>
      <c r="R319" s="202">
        <f>Q319*H319</f>
        <v>0</v>
      </c>
      <c r="S319" s="202">
        <v>0</v>
      </c>
      <c r="T319" s="203">
        <f>S319*H319</f>
        <v>0</v>
      </c>
      <c r="U319" s="35"/>
      <c r="V319" s="35"/>
      <c r="W319" s="35"/>
      <c r="X319" s="35"/>
      <c r="Y319" s="35"/>
      <c r="Z319" s="35"/>
      <c r="AA319" s="35"/>
      <c r="AB319" s="35"/>
      <c r="AC319" s="35"/>
      <c r="AD319" s="35"/>
      <c r="AE319" s="35"/>
      <c r="AR319" s="204" t="s">
        <v>212</v>
      </c>
      <c r="AT319" s="204" t="s">
        <v>208</v>
      </c>
      <c r="AU319" s="204" t="s">
        <v>82</v>
      </c>
      <c r="AY319" s="18" t="s">
        <v>206</v>
      </c>
      <c r="BE319" s="205">
        <f>IF(N319="základní",J319,0)</f>
        <v>0</v>
      </c>
      <c r="BF319" s="205">
        <f>IF(N319="snížená",J319,0)</f>
        <v>0</v>
      </c>
      <c r="BG319" s="205">
        <f>IF(N319="zákl. přenesená",J319,0)</f>
        <v>0</v>
      </c>
      <c r="BH319" s="205">
        <f>IF(N319="sníž. přenesená",J319,0)</f>
        <v>0</v>
      </c>
      <c r="BI319" s="205">
        <f>IF(N319="nulová",J319,0)</f>
        <v>0</v>
      </c>
      <c r="BJ319" s="18" t="s">
        <v>80</v>
      </c>
      <c r="BK319" s="205">
        <f>ROUND(I319*H319,2)</f>
        <v>0</v>
      </c>
      <c r="BL319" s="18" t="s">
        <v>212</v>
      </c>
      <c r="BM319" s="204" t="s">
        <v>2897</v>
      </c>
    </row>
    <row r="320" spans="1:65" s="2" customFormat="1" ht="19.5">
      <c r="A320" s="35"/>
      <c r="B320" s="36"/>
      <c r="C320" s="37"/>
      <c r="D320" s="208" t="s">
        <v>1104</v>
      </c>
      <c r="E320" s="37"/>
      <c r="F320" s="221" t="s">
        <v>8556</v>
      </c>
      <c r="G320" s="37"/>
      <c r="H320" s="37"/>
      <c r="I320" s="116"/>
      <c r="J320" s="37"/>
      <c r="K320" s="37"/>
      <c r="L320" s="40"/>
      <c r="M320" s="222"/>
      <c r="N320" s="223"/>
      <c r="O320" s="65"/>
      <c r="P320" s="65"/>
      <c r="Q320" s="65"/>
      <c r="R320" s="65"/>
      <c r="S320" s="65"/>
      <c r="T320" s="66"/>
      <c r="U320" s="35"/>
      <c r="V320" s="35"/>
      <c r="W320" s="35"/>
      <c r="X320" s="35"/>
      <c r="Y320" s="35"/>
      <c r="Z320" s="35"/>
      <c r="AA320" s="35"/>
      <c r="AB320" s="35"/>
      <c r="AC320" s="35"/>
      <c r="AD320" s="35"/>
      <c r="AE320" s="35"/>
      <c r="AT320" s="18" t="s">
        <v>1104</v>
      </c>
      <c r="AU320" s="18" t="s">
        <v>82</v>
      </c>
    </row>
    <row r="321" spans="1:65" s="2" customFormat="1" ht="16.5" customHeight="1">
      <c r="A321" s="35"/>
      <c r="B321" s="36"/>
      <c r="C321" s="193" t="s">
        <v>72</v>
      </c>
      <c r="D321" s="193" t="s">
        <v>208</v>
      </c>
      <c r="E321" s="194" t="s">
        <v>8681</v>
      </c>
      <c r="F321" s="195" t="s">
        <v>8682</v>
      </c>
      <c r="G321" s="196" t="s">
        <v>862</v>
      </c>
      <c r="H321" s="197">
        <v>5</v>
      </c>
      <c r="I321" s="198"/>
      <c r="J321" s="199">
        <f>ROUND(I321*H321,2)</f>
        <v>0</v>
      </c>
      <c r="K321" s="195" t="s">
        <v>19</v>
      </c>
      <c r="L321" s="40"/>
      <c r="M321" s="200" t="s">
        <v>19</v>
      </c>
      <c r="N321" s="201" t="s">
        <v>43</v>
      </c>
      <c r="O321" s="65"/>
      <c r="P321" s="202">
        <f>O321*H321</f>
        <v>0</v>
      </c>
      <c r="Q321" s="202">
        <v>0</v>
      </c>
      <c r="R321" s="202">
        <f>Q321*H321</f>
        <v>0</v>
      </c>
      <c r="S321" s="202">
        <v>0</v>
      </c>
      <c r="T321" s="203">
        <f>S321*H321</f>
        <v>0</v>
      </c>
      <c r="U321" s="35"/>
      <c r="V321" s="35"/>
      <c r="W321" s="35"/>
      <c r="X321" s="35"/>
      <c r="Y321" s="35"/>
      <c r="Z321" s="35"/>
      <c r="AA321" s="35"/>
      <c r="AB321" s="35"/>
      <c r="AC321" s="35"/>
      <c r="AD321" s="35"/>
      <c r="AE321" s="35"/>
      <c r="AR321" s="204" t="s">
        <v>212</v>
      </c>
      <c r="AT321" s="204" t="s">
        <v>208</v>
      </c>
      <c r="AU321" s="204" t="s">
        <v>82</v>
      </c>
      <c r="AY321" s="18" t="s">
        <v>206</v>
      </c>
      <c r="BE321" s="205">
        <f>IF(N321="základní",J321,0)</f>
        <v>0</v>
      </c>
      <c r="BF321" s="205">
        <f>IF(N321="snížená",J321,0)</f>
        <v>0</v>
      </c>
      <c r="BG321" s="205">
        <f>IF(N321="zákl. přenesená",J321,0)</f>
        <v>0</v>
      </c>
      <c r="BH321" s="205">
        <f>IF(N321="sníž. přenesená",J321,0)</f>
        <v>0</v>
      </c>
      <c r="BI321" s="205">
        <f>IF(N321="nulová",J321,0)</f>
        <v>0</v>
      </c>
      <c r="BJ321" s="18" t="s">
        <v>80</v>
      </c>
      <c r="BK321" s="205">
        <f>ROUND(I321*H321,2)</f>
        <v>0</v>
      </c>
      <c r="BL321" s="18" t="s">
        <v>212</v>
      </c>
      <c r="BM321" s="204" t="s">
        <v>2909</v>
      </c>
    </row>
    <row r="322" spans="1:65" s="2" customFormat="1" ht="19.5">
      <c r="A322" s="35"/>
      <c r="B322" s="36"/>
      <c r="C322" s="37"/>
      <c r="D322" s="208" t="s">
        <v>1104</v>
      </c>
      <c r="E322" s="37"/>
      <c r="F322" s="221" t="s">
        <v>8556</v>
      </c>
      <c r="G322" s="37"/>
      <c r="H322" s="37"/>
      <c r="I322" s="116"/>
      <c r="J322" s="37"/>
      <c r="K322" s="37"/>
      <c r="L322" s="40"/>
      <c r="M322" s="222"/>
      <c r="N322" s="223"/>
      <c r="O322" s="65"/>
      <c r="P322" s="65"/>
      <c r="Q322" s="65"/>
      <c r="R322" s="65"/>
      <c r="S322" s="65"/>
      <c r="T322" s="66"/>
      <c r="U322" s="35"/>
      <c r="V322" s="35"/>
      <c r="W322" s="35"/>
      <c r="X322" s="35"/>
      <c r="Y322" s="35"/>
      <c r="Z322" s="35"/>
      <c r="AA322" s="35"/>
      <c r="AB322" s="35"/>
      <c r="AC322" s="35"/>
      <c r="AD322" s="35"/>
      <c r="AE322" s="35"/>
      <c r="AT322" s="18" t="s">
        <v>1104</v>
      </c>
      <c r="AU322" s="18" t="s">
        <v>82</v>
      </c>
    </row>
    <row r="323" spans="1:65" s="2" customFormat="1" ht="16.5" customHeight="1">
      <c r="A323" s="35"/>
      <c r="B323" s="36"/>
      <c r="C323" s="193" t="s">
        <v>72</v>
      </c>
      <c r="D323" s="193" t="s">
        <v>208</v>
      </c>
      <c r="E323" s="194" t="s">
        <v>8683</v>
      </c>
      <c r="F323" s="195" t="s">
        <v>8684</v>
      </c>
      <c r="G323" s="196" t="s">
        <v>862</v>
      </c>
      <c r="H323" s="197">
        <v>9</v>
      </c>
      <c r="I323" s="198"/>
      <c r="J323" s="199">
        <f>ROUND(I323*H323,2)</f>
        <v>0</v>
      </c>
      <c r="K323" s="195" t="s">
        <v>19</v>
      </c>
      <c r="L323" s="40"/>
      <c r="M323" s="200" t="s">
        <v>19</v>
      </c>
      <c r="N323" s="201" t="s">
        <v>43</v>
      </c>
      <c r="O323" s="65"/>
      <c r="P323" s="202">
        <f>O323*H323</f>
        <v>0</v>
      </c>
      <c r="Q323" s="202">
        <v>0</v>
      </c>
      <c r="R323" s="202">
        <f>Q323*H323</f>
        <v>0</v>
      </c>
      <c r="S323" s="202">
        <v>0</v>
      </c>
      <c r="T323" s="203">
        <f>S323*H323</f>
        <v>0</v>
      </c>
      <c r="U323" s="35"/>
      <c r="V323" s="35"/>
      <c r="W323" s="35"/>
      <c r="X323" s="35"/>
      <c r="Y323" s="35"/>
      <c r="Z323" s="35"/>
      <c r="AA323" s="35"/>
      <c r="AB323" s="35"/>
      <c r="AC323" s="35"/>
      <c r="AD323" s="35"/>
      <c r="AE323" s="35"/>
      <c r="AR323" s="204" t="s">
        <v>212</v>
      </c>
      <c r="AT323" s="204" t="s">
        <v>208</v>
      </c>
      <c r="AU323" s="204" t="s">
        <v>82</v>
      </c>
      <c r="AY323" s="18" t="s">
        <v>206</v>
      </c>
      <c r="BE323" s="205">
        <f>IF(N323="základní",J323,0)</f>
        <v>0</v>
      </c>
      <c r="BF323" s="205">
        <f>IF(N323="snížená",J323,0)</f>
        <v>0</v>
      </c>
      <c r="BG323" s="205">
        <f>IF(N323="zákl. přenesená",J323,0)</f>
        <v>0</v>
      </c>
      <c r="BH323" s="205">
        <f>IF(N323="sníž. přenesená",J323,0)</f>
        <v>0</v>
      </c>
      <c r="BI323" s="205">
        <f>IF(N323="nulová",J323,0)</f>
        <v>0</v>
      </c>
      <c r="BJ323" s="18" t="s">
        <v>80</v>
      </c>
      <c r="BK323" s="205">
        <f>ROUND(I323*H323,2)</f>
        <v>0</v>
      </c>
      <c r="BL323" s="18" t="s">
        <v>212</v>
      </c>
      <c r="BM323" s="204" t="s">
        <v>2919</v>
      </c>
    </row>
    <row r="324" spans="1:65" s="2" customFormat="1" ht="19.5">
      <c r="A324" s="35"/>
      <c r="B324" s="36"/>
      <c r="C324" s="37"/>
      <c r="D324" s="208" t="s">
        <v>1104</v>
      </c>
      <c r="E324" s="37"/>
      <c r="F324" s="221" t="s">
        <v>8556</v>
      </c>
      <c r="G324" s="37"/>
      <c r="H324" s="37"/>
      <c r="I324" s="116"/>
      <c r="J324" s="37"/>
      <c r="K324" s="37"/>
      <c r="L324" s="40"/>
      <c r="M324" s="222"/>
      <c r="N324" s="223"/>
      <c r="O324" s="65"/>
      <c r="P324" s="65"/>
      <c r="Q324" s="65"/>
      <c r="R324" s="65"/>
      <c r="S324" s="65"/>
      <c r="T324" s="66"/>
      <c r="U324" s="35"/>
      <c r="V324" s="35"/>
      <c r="W324" s="35"/>
      <c r="X324" s="35"/>
      <c r="Y324" s="35"/>
      <c r="Z324" s="35"/>
      <c r="AA324" s="35"/>
      <c r="AB324" s="35"/>
      <c r="AC324" s="35"/>
      <c r="AD324" s="35"/>
      <c r="AE324" s="35"/>
      <c r="AT324" s="18" t="s">
        <v>1104</v>
      </c>
      <c r="AU324" s="18" t="s">
        <v>82</v>
      </c>
    </row>
    <row r="325" spans="1:65" s="2" customFormat="1" ht="16.5" customHeight="1">
      <c r="A325" s="35"/>
      <c r="B325" s="36"/>
      <c r="C325" s="193" t="s">
        <v>72</v>
      </c>
      <c r="D325" s="193" t="s">
        <v>208</v>
      </c>
      <c r="E325" s="194" t="s">
        <v>8685</v>
      </c>
      <c r="F325" s="195" t="s">
        <v>8686</v>
      </c>
      <c r="G325" s="196" t="s">
        <v>862</v>
      </c>
      <c r="H325" s="197">
        <v>7</v>
      </c>
      <c r="I325" s="198"/>
      <c r="J325" s="199">
        <f>ROUND(I325*H325,2)</f>
        <v>0</v>
      </c>
      <c r="K325" s="195" t="s">
        <v>19</v>
      </c>
      <c r="L325" s="40"/>
      <c r="M325" s="200" t="s">
        <v>19</v>
      </c>
      <c r="N325" s="201" t="s">
        <v>43</v>
      </c>
      <c r="O325" s="65"/>
      <c r="P325" s="202">
        <f>O325*H325</f>
        <v>0</v>
      </c>
      <c r="Q325" s="202">
        <v>0</v>
      </c>
      <c r="R325" s="202">
        <f>Q325*H325</f>
        <v>0</v>
      </c>
      <c r="S325" s="202">
        <v>0</v>
      </c>
      <c r="T325" s="203">
        <f>S325*H325</f>
        <v>0</v>
      </c>
      <c r="U325" s="35"/>
      <c r="V325" s="35"/>
      <c r="W325" s="35"/>
      <c r="X325" s="35"/>
      <c r="Y325" s="35"/>
      <c r="Z325" s="35"/>
      <c r="AA325" s="35"/>
      <c r="AB325" s="35"/>
      <c r="AC325" s="35"/>
      <c r="AD325" s="35"/>
      <c r="AE325" s="35"/>
      <c r="AR325" s="204" t="s">
        <v>212</v>
      </c>
      <c r="AT325" s="204" t="s">
        <v>208</v>
      </c>
      <c r="AU325" s="204" t="s">
        <v>82</v>
      </c>
      <c r="AY325" s="18" t="s">
        <v>206</v>
      </c>
      <c r="BE325" s="205">
        <f>IF(N325="základní",J325,0)</f>
        <v>0</v>
      </c>
      <c r="BF325" s="205">
        <f>IF(N325="snížená",J325,0)</f>
        <v>0</v>
      </c>
      <c r="BG325" s="205">
        <f>IF(N325="zákl. přenesená",J325,0)</f>
        <v>0</v>
      </c>
      <c r="BH325" s="205">
        <f>IF(N325="sníž. přenesená",J325,0)</f>
        <v>0</v>
      </c>
      <c r="BI325" s="205">
        <f>IF(N325="nulová",J325,0)</f>
        <v>0</v>
      </c>
      <c r="BJ325" s="18" t="s">
        <v>80</v>
      </c>
      <c r="BK325" s="205">
        <f>ROUND(I325*H325,2)</f>
        <v>0</v>
      </c>
      <c r="BL325" s="18" t="s">
        <v>212</v>
      </c>
      <c r="BM325" s="204" t="s">
        <v>2928</v>
      </c>
    </row>
    <row r="326" spans="1:65" s="2" customFormat="1" ht="19.5">
      <c r="A326" s="35"/>
      <c r="B326" s="36"/>
      <c r="C326" s="37"/>
      <c r="D326" s="208" t="s">
        <v>1104</v>
      </c>
      <c r="E326" s="37"/>
      <c r="F326" s="221" t="s">
        <v>8556</v>
      </c>
      <c r="G326" s="37"/>
      <c r="H326" s="37"/>
      <c r="I326" s="116"/>
      <c r="J326" s="37"/>
      <c r="K326" s="37"/>
      <c r="L326" s="40"/>
      <c r="M326" s="222"/>
      <c r="N326" s="223"/>
      <c r="O326" s="65"/>
      <c r="P326" s="65"/>
      <c r="Q326" s="65"/>
      <c r="R326" s="65"/>
      <c r="S326" s="65"/>
      <c r="T326" s="66"/>
      <c r="U326" s="35"/>
      <c r="V326" s="35"/>
      <c r="W326" s="35"/>
      <c r="X326" s="35"/>
      <c r="Y326" s="35"/>
      <c r="Z326" s="35"/>
      <c r="AA326" s="35"/>
      <c r="AB326" s="35"/>
      <c r="AC326" s="35"/>
      <c r="AD326" s="35"/>
      <c r="AE326" s="35"/>
      <c r="AT326" s="18" t="s">
        <v>1104</v>
      </c>
      <c r="AU326" s="18" t="s">
        <v>82</v>
      </c>
    </row>
    <row r="327" spans="1:65" s="2" customFormat="1" ht="16.5" customHeight="1">
      <c r="A327" s="35"/>
      <c r="B327" s="36"/>
      <c r="C327" s="193" t="s">
        <v>72</v>
      </c>
      <c r="D327" s="193" t="s">
        <v>208</v>
      </c>
      <c r="E327" s="194" t="s">
        <v>8687</v>
      </c>
      <c r="F327" s="195" t="s">
        <v>8688</v>
      </c>
      <c r="G327" s="196" t="s">
        <v>862</v>
      </c>
      <c r="H327" s="197">
        <v>7</v>
      </c>
      <c r="I327" s="198"/>
      <c r="J327" s="199">
        <f>ROUND(I327*H327,2)</f>
        <v>0</v>
      </c>
      <c r="K327" s="195" t="s">
        <v>19</v>
      </c>
      <c r="L327" s="40"/>
      <c r="M327" s="200" t="s">
        <v>19</v>
      </c>
      <c r="N327" s="201" t="s">
        <v>43</v>
      </c>
      <c r="O327" s="65"/>
      <c r="P327" s="202">
        <f>O327*H327</f>
        <v>0</v>
      </c>
      <c r="Q327" s="202">
        <v>0</v>
      </c>
      <c r="R327" s="202">
        <f>Q327*H327</f>
        <v>0</v>
      </c>
      <c r="S327" s="202">
        <v>0</v>
      </c>
      <c r="T327" s="203">
        <f>S327*H327</f>
        <v>0</v>
      </c>
      <c r="U327" s="35"/>
      <c r="V327" s="35"/>
      <c r="W327" s="35"/>
      <c r="X327" s="35"/>
      <c r="Y327" s="35"/>
      <c r="Z327" s="35"/>
      <c r="AA327" s="35"/>
      <c r="AB327" s="35"/>
      <c r="AC327" s="35"/>
      <c r="AD327" s="35"/>
      <c r="AE327" s="35"/>
      <c r="AR327" s="204" t="s">
        <v>212</v>
      </c>
      <c r="AT327" s="204" t="s">
        <v>208</v>
      </c>
      <c r="AU327" s="204" t="s">
        <v>82</v>
      </c>
      <c r="AY327" s="18" t="s">
        <v>206</v>
      </c>
      <c r="BE327" s="205">
        <f>IF(N327="základní",J327,0)</f>
        <v>0</v>
      </c>
      <c r="BF327" s="205">
        <f>IF(N327="snížená",J327,0)</f>
        <v>0</v>
      </c>
      <c r="BG327" s="205">
        <f>IF(N327="zákl. přenesená",J327,0)</f>
        <v>0</v>
      </c>
      <c r="BH327" s="205">
        <f>IF(N327="sníž. přenesená",J327,0)</f>
        <v>0</v>
      </c>
      <c r="BI327" s="205">
        <f>IF(N327="nulová",J327,0)</f>
        <v>0</v>
      </c>
      <c r="BJ327" s="18" t="s">
        <v>80</v>
      </c>
      <c r="BK327" s="205">
        <f>ROUND(I327*H327,2)</f>
        <v>0</v>
      </c>
      <c r="BL327" s="18" t="s">
        <v>212</v>
      </c>
      <c r="BM327" s="204" t="s">
        <v>2938</v>
      </c>
    </row>
    <row r="328" spans="1:65" s="2" customFormat="1" ht="19.5">
      <c r="A328" s="35"/>
      <c r="B328" s="36"/>
      <c r="C328" s="37"/>
      <c r="D328" s="208" t="s">
        <v>1104</v>
      </c>
      <c r="E328" s="37"/>
      <c r="F328" s="221" t="s">
        <v>8556</v>
      </c>
      <c r="G328" s="37"/>
      <c r="H328" s="37"/>
      <c r="I328" s="116"/>
      <c r="J328" s="37"/>
      <c r="K328" s="37"/>
      <c r="L328" s="40"/>
      <c r="M328" s="222"/>
      <c r="N328" s="223"/>
      <c r="O328" s="65"/>
      <c r="P328" s="65"/>
      <c r="Q328" s="65"/>
      <c r="R328" s="65"/>
      <c r="S328" s="65"/>
      <c r="T328" s="66"/>
      <c r="U328" s="35"/>
      <c r="V328" s="35"/>
      <c r="W328" s="35"/>
      <c r="X328" s="35"/>
      <c r="Y328" s="35"/>
      <c r="Z328" s="35"/>
      <c r="AA328" s="35"/>
      <c r="AB328" s="35"/>
      <c r="AC328" s="35"/>
      <c r="AD328" s="35"/>
      <c r="AE328" s="35"/>
      <c r="AT328" s="18" t="s">
        <v>1104</v>
      </c>
      <c r="AU328" s="18" t="s">
        <v>82</v>
      </c>
    </row>
    <row r="329" spans="1:65" s="2" customFormat="1" ht="16.5" customHeight="1">
      <c r="A329" s="35"/>
      <c r="B329" s="36"/>
      <c r="C329" s="193" t="s">
        <v>72</v>
      </c>
      <c r="D329" s="193" t="s">
        <v>208</v>
      </c>
      <c r="E329" s="194" t="s">
        <v>8689</v>
      </c>
      <c r="F329" s="195" t="s">
        <v>8690</v>
      </c>
      <c r="G329" s="196" t="s">
        <v>862</v>
      </c>
      <c r="H329" s="197">
        <v>11</v>
      </c>
      <c r="I329" s="198"/>
      <c r="J329" s="199">
        <f>ROUND(I329*H329,2)</f>
        <v>0</v>
      </c>
      <c r="K329" s="195" t="s">
        <v>19</v>
      </c>
      <c r="L329" s="40"/>
      <c r="M329" s="200" t="s">
        <v>19</v>
      </c>
      <c r="N329" s="201" t="s">
        <v>43</v>
      </c>
      <c r="O329" s="65"/>
      <c r="P329" s="202">
        <f>O329*H329</f>
        <v>0</v>
      </c>
      <c r="Q329" s="202">
        <v>0</v>
      </c>
      <c r="R329" s="202">
        <f>Q329*H329</f>
        <v>0</v>
      </c>
      <c r="S329" s="202">
        <v>0</v>
      </c>
      <c r="T329" s="203">
        <f>S329*H329</f>
        <v>0</v>
      </c>
      <c r="U329" s="35"/>
      <c r="V329" s="35"/>
      <c r="W329" s="35"/>
      <c r="X329" s="35"/>
      <c r="Y329" s="35"/>
      <c r="Z329" s="35"/>
      <c r="AA329" s="35"/>
      <c r="AB329" s="35"/>
      <c r="AC329" s="35"/>
      <c r="AD329" s="35"/>
      <c r="AE329" s="35"/>
      <c r="AR329" s="204" t="s">
        <v>212</v>
      </c>
      <c r="AT329" s="204" t="s">
        <v>208</v>
      </c>
      <c r="AU329" s="204" t="s">
        <v>82</v>
      </c>
      <c r="AY329" s="18" t="s">
        <v>206</v>
      </c>
      <c r="BE329" s="205">
        <f>IF(N329="základní",J329,0)</f>
        <v>0</v>
      </c>
      <c r="BF329" s="205">
        <f>IF(N329="snížená",J329,0)</f>
        <v>0</v>
      </c>
      <c r="BG329" s="205">
        <f>IF(N329="zákl. přenesená",J329,0)</f>
        <v>0</v>
      </c>
      <c r="BH329" s="205">
        <f>IF(N329="sníž. přenesená",J329,0)</f>
        <v>0</v>
      </c>
      <c r="BI329" s="205">
        <f>IF(N329="nulová",J329,0)</f>
        <v>0</v>
      </c>
      <c r="BJ329" s="18" t="s">
        <v>80</v>
      </c>
      <c r="BK329" s="205">
        <f>ROUND(I329*H329,2)</f>
        <v>0</v>
      </c>
      <c r="BL329" s="18" t="s">
        <v>212</v>
      </c>
      <c r="BM329" s="204" t="s">
        <v>2950</v>
      </c>
    </row>
    <row r="330" spans="1:65" s="2" customFormat="1" ht="19.5">
      <c r="A330" s="35"/>
      <c r="B330" s="36"/>
      <c r="C330" s="37"/>
      <c r="D330" s="208" t="s">
        <v>1104</v>
      </c>
      <c r="E330" s="37"/>
      <c r="F330" s="221" t="s">
        <v>8556</v>
      </c>
      <c r="G330" s="37"/>
      <c r="H330" s="37"/>
      <c r="I330" s="116"/>
      <c r="J330" s="37"/>
      <c r="K330" s="37"/>
      <c r="L330" s="40"/>
      <c r="M330" s="222"/>
      <c r="N330" s="223"/>
      <c r="O330" s="65"/>
      <c r="P330" s="65"/>
      <c r="Q330" s="65"/>
      <c r="R330" s="65"/>
      <c r="S330" s="65"/>
      <c r="T330" s="66"/>
      <c r="U330" s="35"/>
      <c r="V330" s="35"/>
      <c r="W330" s="35"/>
      <c r="X330" s="35"/>
      <c r="Y330" s="35"/>
      <c r="Z330" s="35"/>
      <c r="AA330" s="35"/>
      <c r="AB330" s="35"/>
      <c r="AC330" s="35"/>
      <c r="AD330" s="35"/>
      <c r="AE330" s="35"/>
      <c r="AT330" s="18" t="s">
        <v>1104</v>
      </c>
      <c r="AU330" s="18" t="s">
        <v>82</v>
      </c>
    </row>
    <row r="331" spans="1:65" s="2" customFormat="1" ht="16.5" customHeight="1">
      <c r="A331" s="35"/>
      <c r="B331" s="36"/>
      <c r="C331" s="193" t="s">
        <v>72</v>
      </c>
      <c r="D331" s="193" t="s">
        <v>208</v>
      </c>
      <c r="E331" s="194" t="s">
        <v>8691</v>
      </c>
      <c r="F331" s="195" t="s">
        <v>8692</v>
      </c>
      <c r="G331" s="196" t="s">
        <v>862</v>
      </c>
      <c r="H331" s="197">
        <v>11</v>
      </c>
      <c r="I331" s="198"/>
      <c r="J331" s="199">
        <f>ROUND(I331*H331,2)</f>
        <v>0</v>
      </c>
      <c r="K331" s="195" t="s">
        <v>19</v>
      </c>
      <c r="L331" s="40"/>
      <c r="M331" s="200" t="s">
        <v>19</v>
      </c>
      <c r="N331" s="201" t="s">
        <v>43</v>
      </c>
      <c r="O331" s="65"/>
      <c r="P331" s="202">
        <f>O331*H331</f>
        <v>0</v>
      </c>
      <c r="Q331" s="202">
        <v>0</v>
      </c>
      <c r="R331" s="202">
        <f>Q331*H331</f>
        <v>0</v>
      </c>
      <c r="S331" s="202">
        <v>0</v>
      </c>
      <c r="T331" s="203">
        <f>S331*H331</f>
        <v>0</v>
      </c>
      <c r="U331" s="35"/>
      <c r="V331" s="35"/>
      <c r="W331" s="35"/>
      <c r="X331" s="35"/>
      <c r="Y331" s="35"/>
      <c r="Z331" s="35"/>
      <c r="AA331" s="35"/>
      <c r="AB331" s="35"/>
      <c r="AC331" s="35"/>
      <c r="AD331" s="35"/>
      <c r="AE331" s="35"/>
      <c r="AR331" s="204" t="s">
        <v>212</v>
      </c>
      <c r="AT331" s="204" t="s">
        <v>208</v>
      </c>
      <c r="AU331" s="204" t="s">
        <v>82</v>
      </c>
      <c r="AY331" s="18" t="s">
        <v>206</v>
      </c>
      <c r="BE331" s="205">
        <f>IF(N331="základní",J331,0)</f>
        <v>0</v>
      </c>
      <c r="BF331" s="205">
        <f>IF(N331="snížená",J331,0)</f>
        <v>0</v>
      </c>
      <c r="BG331" s="205">
        <f>IF(N331="zákl. přenesená",J331,0)</f>
        <v>0</v>
      </c>
      <c r="BH331" s="205">
        <f>IF(N331="sníž. přenesená",J331,0)</f>
        <v>0</v>
      </c>
      <c r="BI331" s="205">
        <f>IF(N331="nulová",J331,0)</f>
        <v>0</v>
      </c>
      <c r="BJ331" s="18" t="s">
        <v>80</v>
      </c>
      <c r="BK331" s="205">
        <f>ROUND(I331*H331,2)</f>
        <v>0</v>
      </c>
      <c r="BL331" s="18" t="s">
        <v>212</v>
      </c>
      <c r="BM331" s="204" t="s">
        <v>2961</v>
      </c>
    </row>
    <row r="332" spans="1:65" s="2" customFormat="1" ht="19.5">
      <c r="A332" s="35"/>
      <c r="B332" s="36"/>
      <c r="C332" s="37"/>
      <c r="D332" s="208" t="s">
        <v>1104</v>
      </c>
      <c r="E332" s="37"/>
      <c r="F332" s="221" t="s">
        <v>8556</v>
      </c>
      <c r="G332" s="37"/>
      <c r="H332" s="37"/>
      <c r="I332" s="116"/>
      <c r="J332" s="37"/>
      <c r="K332" s="37"/>
      <c r="L332" s="40"/>
      <c r="M332" s="222"/>
      <c r="N332" s="223"/>
      <c r="O332" s="65"/>
      <c r="P332" s="65"/>
      <c r="Q332" s="65"/>
      <c r="R332" s="65"/>
      <c r="S332" s="65"/>
      <c r="T332" s="66"/>
      <c r="U332" s="35"/>
      <c r="V332" s="35"/>
      <c r="W332" s="35"/>
      <c r="X332" s="35"/>
      <c r="Y332" s="35"/>
      <c r="Z332" s="35"/>
      <c r="AA332" s="35"/>
      <c r="AB332" s="35"/>
      <c r="AC332" s="35"/>
      <c r="AD332" s="35"/>
      <c r="AE332" s="35"/>
      <c r="AT332" s="18" t="s">
        <v>1104</v>
      </c>
      <c r="AU332" s="18" t="s">
        <v>82</v>
      </c>
    </row>
    <row r="333" spans="1:65" s="2" customFormat="1" ht="16.5" customHeight="1">
      <c r="A333" s="35"/>
      <c r="B333" s="36"/>
      <c r="C333" s="193" t="s">
        <v>72</v>
      </c>
      <c r="D333" s="193" t="s">
        <v>208</v>
      </c>
      <c r="E333" s="194" t="s">
        <v>8693</v>
      </c>
      <c r="F333" s="195" t="s">
        <v>8694</v>
      </c>
      <c r="G333" s="196" t="s">
        <v>862</v>
      </c>
      <c r="H333" s="197">
        <v>9</v>
      </c>
      <c r="I333" s="198"/>
      <c r="J333" s="199">
        <f>ROUND(I333*H333,2)</f>
        <v>0</v>
      </c>
      <c r="K333" s="195" t="s">
        <v>19</v>
      </c>
      <c r="L333" s="40"/>
      <c r="M333" s="200" t="s">
        <v>19</v>
      </c>
      <c r="N333" s="201" t="s">
        <v>43</v>
      </c>
      <c r="O333" s="65"/>
      <c r="P333" s="202">
        <f>O333*H333</f>
        <v>0</v>
      </c>
      <c r="Q333" s="202">
        <v>0</v>
      </c>
      <c r="R333" s="202">
        <f>Q333*H333</f>
        <v>0</v>
      </c>
      <c r="S333" s="202">
        <v>0</v>
      </c>
      <c r="T333" s="203">
        <f>S333*H333</f>
        <v>0</v>
      </c>
      <c r="U333" s="35"/>
      <c r="V333" s="35"/>
      <c r="W333" s="35"/>
      <c r="X333" s="35"/>
      <c r="Y333" s="35"/>
      <c r="Z333" s="35"/>
      <c r="AA333" s="35"/>
      <c r="AB333" s="35"/>
      <c r="AC333" s="35"/>
      <c r="AD333" s="35"/>
      <c r="AE333" s="35"/>
      <c r="AR333" s="204" t="s">
        <v>212</v>
      </c>
      <c r="AT333" s="204" t="s">
        <v>208</v>
      </c>
      <c r="AU333" s="204" t="s">
        <v>82</v>
      </c>
      <c r="AY333" s="18" t="s">
        <v>206</v>
      </c>
      <c r="BE333" s="205">
        <f>IF(N333="základní",J333,0)</f>
        <v>0</v>
      </c>
      <c r="BF333" s="205">
        <f>IF(N333="snížená",J333,0)</f>
        <v>0</v>
      </c>
      <c r="BG333" s="205">
        <f>IF(N333="zákl. přenesená",J333,0)</f>
        <v>0</v>
      </c>
      <c r="BH333" s="205">
        <f>IF(N333="sníž. přenesená",J333,0)</f>
        <v>0</v>
      </c>
      <c r="BI333" s="205">
        <f>IF(N333="nulová",J333,0)</f>
        <v>0</v>
      </c>
      <c r="BJ333" s="18" t="s">
        <v>80</v>
      </c>
      <c r="BK333" s="205">
        <f>ROUND(I333*H333,2)</f>
        <v>0</v>
      </c>
      <c r="BL333" s="18" t="s">
        <v>212</v>
      </c>
      <c r="BM333" s="204" t="s">
        <v>2972</v>
      </c>
    </row>
    <row r="334" spans="1:65" s="2" customFormat="1" ht="19.5">
      <c r="A334" s="35"/>
      <c r="B334" s="36"/>
      <c r="C334" s="37"/>
      <c r="D334" s="208" t="s">
        <v>1104</v>
      </c>
      <c r="E334" s="37"/>
      <c r="F334" s="221" t="s">
        <v>8556</v>
      </c>
      <c r="G334" s="37"/>
      <c r="H334" s="37"/>
      <c r="I334" s="116"/>
      <c r="J334" s="37"/>
      <c r="K334" s="37"/>
      <c r="L334" s="40"/>
      <c r="M334" s="222"/>
      <c r="N334" s="223"/>
      <c r="O334" s="65"/>
      <c r="P334" s="65"/>
      <c r="Q334" s="65"/>
      <c r="R334" s="65"/>
      <c r="S334" s="65"/>
      <c r="T334" s="66"/>
      <c r="U334" s="35"/>
      <c r="V334" s="35"/>
      <c r="W334" s="35"/>
      <c r="X334" s="35"/>
      <c r="Y334" s="35"/>
      <c r="Z334" s="35"/>
      <c r="AA334" s="35"/>
      <c r="AB334" s="35"/>
      <c r="AC334" s="35"/>
      <c r="AD334" s="35"/>
      <c r="AE334" s="35"/>
      <c r="AT334" s="18" t="s">
        <v>1104</v>
      </c>
      <c r="AU334" s="18" t="s">
        <v>82</v>
      </c>
    </row>
    <row r="335" spans="1:65" s="2" customFormat="1" ht="16.5" customHeight="1">
      <c r="A335" s="35"/>
      <c r="B335" s="36"/>
      <c r="C335" s="193" t="s">
        <v>72</v>
      </c>
      <c r="D335" s="193" t="s">
        <v>208</v>
      </c>
      <c r="E335" s="194" t="s">
        <v>8695</v>
      </c>
      <c r="F335" s="195" t="s">
        <v>8696</v>
      </c>
      <c r="G335" s="196" t="s">
        <v>862</v>
      </c>
      <c r="H335" s="197">
        <v>9</v>
      </c>
      <c r="I335" s="198"/>
      <c r="J335" s="199">
        <f>ROUND(I335*H335,2)</f>
        <v>0</v>
      </c>
      <c r="K335" s="195" t="s">
        <v>19</v>
      </c>
      <c r="L335" s="40"/>
      <c r="M335" s="200" t="s">
        <v>19</v>
      </c>
      <c r="N335" s="201" t="s">
        <v>43</v>
      </c>
      <c r="O335" s="65"/>
      <c r="P335" s="202">
        <f>O335*H335</f>
        <v>0</v>
      </c>
      <c r="Q335" s="202">
        <v>0</v>
      </c>
      <c r="R335" s="202">
        <f>Q335*H335</f>
        <v>0</v>
      </c>
      <c r="S335" s="202">
        <v>0</v>
      </c>
      <c r="T335" s="203">
        <f>S335*H335</f>
        <v>0</v>
      </c>
      <c r="U335" s="35"/>
      <c r="V335" s="35"/>
      <c r="W335" s="35"/>
      <c r="X335" s="35"/>
      <c r="Y335" s="35"/>
      <c r="Z335" s="35"/>
      <c r="AA335" s="35"/>
      <c r="AB335" s="35"/>
      <c r="AC335" s="35"/>
      <c r="AD335" s="35"/>
      <c r="AE335" s="35"/>
      <c r="AR335" s="204" t="s">
        <v>212</v>
      </c>
      <c r="AT335" s="204" t="s">
        <v>208</v>
      </c>
      <c r="AU335" s="204" t="s">
        <v>82</v>
      </c>
      <c r="AY335" s="18" t="s">
        <v>206</v>
      </c>
      <c r="BE335" s="205">
        <f>IF(N335="základní",J335,0)</f>
        <v>0</v>
      </c>
      <c r="BF335" s="205">
        <f>IF(N335="snížená",J335,0)</f>
        <v>0</v>
      </c>
      <c r="BG335" s="205">
        <f>IF(N335="zákl. přenesená",J335,0)</f>
        <v>0</v>
      </c>
      <c r="BH335" s="205">
        <f>IF(N335="sníž. přenesená",J335,0)</f>
        <v>0</v>
      </c>
      <c r="BI335" s="205">
        <f>IF(N335="nulová",J335,0)</f>
        <v>0</v>
      </c>
      <c r="BJ335" s="18" t="s">
        <v>80</v>
      </c>
      <c r="BK335" s="205">
        <f>ROUND(I335*H335,2)</f>
        <v>0</v>
      </c>
      <c r="BL335" s="18" t="s">
        <v>212</v>
      </c>
      <c r="BM335" s="204" t="s">
        <v>2983</v>
      </c>
    </row>
    <row r="336" spans="1:65" s="2" customFormat="1" ht="19.5">
      <c r="A336" s="35"/>
      <c r="B336" s="36"/>
      <c r="C336" s="37"/>
      <c r="D336" s="208" t="s">
        <v>1104</v>
      </c>
      <c r="E336" s="37"/>
      <c r="F336" s="221" t="s">
        <v>8556</v>
      </c>
      <c r="G336" s="37"/>
      <c r="H336" s="37"/>
      <c r="I336" s="116"/>
      <c r="J336" s="37"/>
      <c r="K336" s="37"/>
      <c r="L336" s="40"/>
      <c r="M336" s="222"/>
      <c r="N336" s="223"/>
      <c r="O336" s="65"/>
      <c r="P336" s="65"/>
      <c r="Q336" s="65"/>
      <c r="R336" s="65"/>
      <c r="S336" s="65"/>
      <c r="T336" s="66"/>
      <c r="U336" s="35"/>
      <c r="V336" s="35"/>
      <c r="W336" s="35"/>
      <c r="X336" s="35"/>
      <c r="Y336" s="35"/>
      <c r="Z336" s="35"/>
      <c r="AA336" s="35"/>
      <c r="AB336" s="35"/>
      <c r="AC336" s="35"/>
      <c r="AD336" s="35"/>
      <c r="AE336" s="35"/>
      <c r="AT336" s="18" t="s">
        <v>1104</v>
      </c>
      <c r="AU336" s="18" t="s">
        <v>82</v>
      </c>
    </row>
    <row r="337" spans="1:65" s="2" customFormat="1" ht="16.5" customHeight="1">
      <c r="A337" s="35"/>
      <c r="B337" s="36"/>
      <c r="C337" s="193" t="s">
        <v>72</v>
      </c>
      <c r="D337" s="193" t="s">
        <v>208</v>
      </c>
      <c r="E337" s="194" t="s">
        <v>8697</v>
      </c>
      <c r="F337" s="195" t="s">
        <v>8698</v>
      </c>
      <c r="G337" s="196" t="s">
        <v>862</v>
      </c>
      <c r="H337" s="197">
        <v>11</v>
      </c>
      <c r="I337" s="198"/>
      <c r="J337" s="199">
        <f>ROUND(I337*H337,2)</f>
        <v>0</v>
      </c>
      <c r="K337" s="195" t="s">
        <v>19</v>
      </c>
      <c r="L337" s="40"/>
      <c r="M337" s="200" t="s">
        <v>19</v>
      </c>
      <c r="N337" s="201" t="s">
        <v>43</v>
      </c>
      <c r="O337" s="65"/>
      <c r="P337" s="202">
        <f>O337*H337</f>
        <v>0</v>
      </c>
      <c r="Q337" s="202">
        <v>0</v>
      </c>
      <c r="R337" s="202">
        <f>Q337*H337</f>
        <v>0</v>
      </c>
      <c r="S337" s="202">
        <v>0</v>
      </c>
      <c r="T337" s="203">
        <f>S337*H337</f>
        <v>0</v>
      </c>
      <c r="U337" s="35"/>
      <c r="V337" s="35"/>
      <c r="W337" s="35"/>
      <c r="X337" s="35"/>
      <c r="Y337" s="35"/>
      <c r="Z337" s="35"/>
      <c r="AA337" s="35"/>
      <c r="AB337" s="35"/>
      <c r="AC337" s="35"/>
      <c r="AD337" s="35"/>
      <c r="AE337" s="35"/>
      <c r="AR337" s="204" t="s">
        <v>212</v>
      </c>
      <c r="AT337" s="204" t="s">
        <v>208</v>
      </c>
      <c r="AU337" s="204" t="s">
        <v>82</v>
      </c>
      <c r="AY337" s="18" t="s">
        <v>206</v>
      </c>
      <c r="BE337" s="205">
        <f>IF(N337="základní",J337,0)</f>
        <v>0</v>
      </c>
      <c r="BF337" s="205">
        <f>IF(N337="snížená",J337,0)</f>
        <v>0</v>
      </c>
      <c r="BG337" s="205">
        <f>IF(N337="zákl. přenesená",J337,0)</f>
        <v>0</v>
      </c>
      <c r="BH337" s="205">
        <f>IF(N337="sníž. přenesená",J337,0)</f>
        <v>0</v>
      </c>
      <c r="BI337" s="205">
        <f>IF(N337="nulová",J337,0)</f>
        <v>0</v>
      </c>
      <c r="BJ337" s="18" t="s">
        <v>80</v>
      </c>
      <c r="BK337" s="205">
        <f>ROUND(I337*H337,2)</f>
        <v>0</v>
      </c>
      <c r="BL337" s="18" t="s">
        <v>212</v>
      </c>
      <c r="BM337" s="204" t="s">
        <v>2995</v>
      </c>
    </row>
    <row r="338" spans="1:65" s="2" customFormat="1" ht="19.5">
      <c r="A338" s="35"/>
      <c r="B338" s="36"/>
      <c r="C338" s="37"/>
      <c r="D338" s="208" t="s">
        <v>1104</v>
      </c>
      <c r="E338" s="37"/>
      <c r="F338" s="221" t="s">
        <v>8556</v>
      </c>
      <c r="G338" s="37"/>
      <c r="H338" s="37"/>
      <c r="I338" s="116"/>
      <c r="J338" s="37"/>
      <c r="K338" s="37"/>
      <c r="L338" s="40"/>
      <c r="M338" s="222"/>
      <c r="N338" s="223"/>
      <c r="O338" s="65"/>
      <c r="P338" s="65"/>
      <c r="Q338" s="65"/>
      <c r="R338" s="65"/>
      <c r="S338" s="65"/>
      <c r="T338" s="66"/>
      <c r="U338" s="35"/>
      <c r="V338" s="35"/>
      <c r="W338" s="35"/>
      <c r="X338" s="35"/>
      <c r="Y338" s="35"/>
      <c r="Z338" s="35"/>
      <c r="AA338" s="35"/>
      <c r="AB338" s="35"/>
      <c r="AC338" s="35"/>
      <c r="AD338" s="35"/>
      <c r="AE338" s="35"/>
      <c r="AT338" s="18" t="s">
        <v>1104</v>
      </c>
      <c r="AU338" s="18" t="s">
        <v>82</v>
      </c>
    </row>
    <row r="339" spans="1:65" s="2" customFormat="1" ht="16.5" customHeight="1">
      <c r="A339" s="35"/>
      <c r="B339" s="36"/>
      <c r="C339" s="193" t="s">
        <v>72</v>
      </c>
      <c r="D339" s="193" t="s">
        <v>208</v>
      </c>
      <c r="E339" s="194" t="s">
        <v>8699</v>
      </c>
      <c r="F339" s="195" t="s">
        <v>8700</v>
      </c>
      <c r="G339" s="196" t="s">
        <v>862</v>
      </c>
      <c r="H339" s="197">
        <v>13</v>
      </c>
      <c r="I339" s="198"/>
      <c r="J339" s="199">
        <f>ROUND(I339*H339,2)</f>
        <v>0</v>
      </c>
      <c r="K339" s="195" t="s">
        <v>19</v>
      </c>
      <c r="L339" s="40"/>
      <c r="M339" s="200" t="s">
        <v>19</v>
      </c>
      <c r="N339" s="201" t="s">
        <v>43</v>
      </c>
      <c r="O339" s="65"/>
      <c r="P339" s="202">
        <f>O339*H339</f>
        <v>0</v>
      </c>
      <c r="Q339" s="202">
        <v>0</v>
      </c>
      <c r="R339" s="202">
        <f>Q339*H339</f>
        <v>0</v>
      </c>
      <c r="S339" s="202">
        <v>0</v>
      </c>
      <c r="T339" s="203">
        <f>S339*H339</f>
        <v>0</v>
      </c>
      <c r="U339" s="35"/>
      <c r="V339" s="35"/>
      <c r="W339" s="35"/>
      <c r="X339" s="35"/>
      <c r="Y339" s="35"/>
      <c r="Z339" s="35"/>
      <c r="AA339" s="35"/>
      <c r="AB339" s="35"/>
      <c r="AC339" s="35"/>
      <c r="AD339" s="35"/>
      <c r="AE339" s="35"/>
      <c r="AR339" s="204" t="s">
        <v>212</v>
      </c>
      <c r="AT339" s="204" t="s">
        <v>208</v>
      </c>
      <c r="AU339" s="204" t="s">
        <v>82</v>
      </c>
      <c r="AY339" s="18" t="s">
        <v>206</v>
      </c>
      <c r="BE339" s="205">
        <f>IF(N339="základní",J339,0)</f>
        <v>0</v>
      </c>
      <c r="BF339" s="205">
        <f>IF(N339="snížená",J339,0)</f>
        <v>0</v>
      </c>
      <c r="BG339" s="205">
        <f>IF(N339="zákl. přenesená",J339,0)</f>
        <v>0</v>
      </c>
      <c r="BH339" s="205">
        <f>IF(N339="sníž. přenesená",J339,0)</f>
        <v>0</v>
      </c>
      <c r="BI339" s="205">
        <f>IF(N339="nulová",J339,0)</f>
        <v>0</v>
      </c>
      <c r="BJ339" s="18" t="s">
        <v>80</v>
      </c>
      <c r="BK339" s="205">
        <f>ROUND(I339*H339,2)</f>
        <v>0</v>
      </c>
      <c r="BL339" s="18" t="s">
        <v>212</v>
      </c>
      <c r="BM339" s="204" t="s">
        <v>3003</v>
      </c>
    </row>
    <row r="340" spans="1:65" s="2" customFormat="1" ht="19.5">
      <c r="A340" s="35"/>
      <c r="B340" s="36"/>
      <c r="C340" s="37"/>
      <c r="D340" s="208" t="s">
        <v>1104</v>
      </c>
      <c r="E340" s="37"/>
      <c r="F340" s="221" t="s">
        <v>8556</v>
      </c>
      <c r="G340" s="37"/>
      <c r="H340" s="37"/>
      <c r="I340" s="116"/>
      <c r="J340" s="37"/>
      <c r="K340" s="37"/>
      <c r="L340" s="40"/>
      <c r="M340" s="222"/>
      <c r="N340" s="223"/>
      <c r="O340" s="65"/>
      <c r="P340" s="65"/>
      <c r="Q340" s="65"/>
      <c r="R340" s="65"/>
      <c r="S340" s="65"/>
      <c r="T340" s="66"/>
      <c r="U340" s="35"/>
      <c r="V340" s="35"/>
      <c r="W340" s="35"/>
      <c r="X340" s="35"/>
      <c r="Y340" s="35"/>
      <c r="Z340" s="35"/>
      <c r="AA340" s="35"/>
      <c r="AB340" s="35"/>
      <c r="AC340" s="35"/>
      <c r="AD340" s="35"/>
      <c r="AE340" s="35"/>
      <c r="AT340" s="18" t="s">
        <v>1104</v>
      </c>
      <c r="AU340" s="18" t="s">
        <v>82</v>
      </c>
    </row>
    <row r="341" spans="1:65" s="2" customFormat="1" ht="16.5" customHeight="1">
      <c r="A341" s="35"/>
      <c r="B341" s="36"/>
      <c r="C341" s="193" t="s">
        <v>72</v>
      </c>
      <c r="D341" s="193" t="s">
        <v>208</v>
      </c>
      <c r="E341" s="194" t="s">
        <v>8701</v>
      </c>
      <c r="F341" s="195" t="s">
        <v>8702</v>
      </c>
      <c r="G341" s="196" t="s">
        <v>862</v>
      </c>
      <c r="H341" s="197">
        <v>11</v>
      </c>
      <c r="I341" s="198"/>
      <c r="J341" s="199">
        <f>ROUND(I341*H341,2)</f>
        <v>0</v>
      </c>
      <c r="K341" s="195" t="s">
        <v>19</v>
      </c>
      <c r="L341" s="40"/>
      <c r="M341" s="200" t="s">
        <v>19</v>
      </c>
      <c r="N341" s="201" t="s">
        <v>43</v>
      </c>
      <c r="O341" s="65"/>
      <c r="P341" s="202">
        <f>O341*H341</f>
        <v>0</v>
      </c>
      <c r="Q341" s="202">
        <v>0</v>
      </c>
      <c r="R341" s="202">
        <f>Q341*H341</f>
        <v>0</v>
      </c>
      <c r="S341" s="202">
        <v>0</v>
      </c>
      <c r="T341" s="203">
        <f>S341*H341</f>
        <v>0</v>
      </c>
      <c r="U341" s="35"/>
      <c r="V341" s="35"/>
      <c r="W341" s="35"/>
      <c r="X341" s="35"/>
      <c r="Y341" s="35"/>
      <c r="Z341" s="35"/>
      <c r="AA341" s="35"/>
      <c r="AB341" s="35"/>
      <c r="AC341" s="35"/>
      <c r="AD341" s="35"/>
      <c r="AE341" s="35"/>
      <c r="AR341" s="204" t="s">
        <v>212</v>
      </c>
      <c r="AT341" s="204" t="s">
        <v>208</v>
      </c>
      <c r="AU341" s="204" t="s">
        <v>82</v>
      </c>
      <c r="AY341" s="18" t="s">
        <v>206</v>
      </c>
      <c r="BE341" s="205">
        <f>IF(N341="základní",J341,0)</f>
        <v>0</v>
      </c>
      <c r="BF341" s="205">
        <f>IF(N341="snížená",J341,0)</f>
        <v>0</v>
      </c>
      <c r="BG341" s="205">
        <f>IF(N341="zákl. přenesená",J341,0)</f>
        <v>0</v>
      </c>
      <c r="BH341" s="205">
        <f>IF(N341="sníž. přenesená",J341,0)</f>
        <v>0</v>
      </c>
      <c r="BI341" s="205">
        <f>IF(N341="nulová",J341,0)</f>
        <v>0</v>
      </c>
      <c r="BJ341" s="18" t="s">
        <v>80</v>
      </c>
      <c r="BK341" s="205">
        <f>ROUND(I341*H341,2)</f>
        <v>0</v>
      </c>
      <c r="BL341" s="18" t="s">
        <v>212</v>
      </c>
      <c r="BM341" s="204" t="s">
        <v>3015</v>
      </c>
    </row>
    <row r="342" spans="1:65" s="2" customFormat="1" ht="19.5">
      <c r="A342" s="35"/>
      <c r="B342" s="36"/>
      <c r="C342" s="37"/>
      <c r="D342" s="208" t="s">
        <v>1104</v>
      </c>
      <c r="E342" s="37"/>
      <c r="F342" s="221" t="s">
        <v>8556</v>
      </c>
      <c r="G342" s="37"/>
      <c r="H342" s="37"/>
      <c r="I342" s="116"/>
      <c r="J342" s="37"/>
      <c r="K342" s="37"/>
      <c r="L342" s="40"/>
      <c r="M342" s="222"/>
      <c r="N342" s="223"/>
      <c r="O342" s="65"/>
      <c r="P342" s="65"/>
      <c r="Q342" s="65"/>
      <c r="R342" s="65"/>
      <c r="S342" s="65"/>
      <c r="T342" s="66"/>
      <c r="U342" s="35"/>
      <c r="V342" s="35"/>
      <c r="W342" s="35"/>
      <c r="X342" s="35"/>
      <c r="Y342" s="35"/>
      <c r="Z342" s="35"/>
      <c r="AA342" s="35"/>
      <c r="AB342" s="35"/>
      <c r="AC342" s="35"/>
      <c r="AD342" s="35"/>
      <c r="AE342" s="35"/>
      <c r="AT342" s="18" t="s">
        <v>1104</v>
      </c>
      <c r="AU342" s="18" t="s">
        <v>82</v>
      </c>
    </row>
    <row r="343" spans="1:65" s="2" customFormat="1" ht="16.5" customHeight="1">
      <c r="A343" s="35"/>
      <c r="B343" s="36"/>
      <c r="C343" s="193" t="s">
        <v>72</v>
      </c>
      <c r="D343" s="193" t="s">
        <v>208</v>
      </c>
      <c r="E343" s="194" t="s">
        <v>8703</v>
      </c>
      <c r="F343" s="195" t="s">
        <v>8704</v>
      </c>
      <c r="G343" s="196" t="s">
        <v>862</v>
      </c>
      <c r="H343" s="197">
        <v>18</v>
      </c>
      <c r="I343" s="198"/>
      <c r="J343" s="199">
        <f>ROUND(I343*H343,2)</f>
        <v>0</v>
      </c>
      <c r="K343" s="195" t="s">
        <v>19</v>
      </c>
      <c r="L343" s="40"/>
      <c r="M343" s="200" t="s">
        <v>19</v>
      </c>
      <c r="N343" s="201" t="s">
        <v>43</v>
      </c>
      <c r="O343" s="65"/>
      <c r="P343" s="202">
        <f>O343*H343</f>
        <v>0</v>
      </c>
      <c r="Q343" s="202">
        <v>0</v>
      </c>
      <c r="R343" s="202">
        <f>Q343*H343</f>
        <v>0</v>
      </c>
      <c r="S343" s="202">
        <v>0</v>
      </c>
      <c r="T343" s="203">
        <f>S343*H343</f>
        <v>0</v>
      </c>
      <c r="U343" s="35"/>
      <c r="V343" s="35"/>
      <c r="W343" s="35"/>
      <c r="X343" s="35"/>
      <c r="Y343" s="35"/>
      <c r="Z343" s="35"/>
      <c r="AA343" s="35"/>
      <c r="AB343" s="35"/>
      <c r="AC343" s="35"/>
      <c r="AD343" s="35"/>
      <c r="AE343" s="35"/>
      <c r="AR343" s="204" t="s">
        <v>212</v>
      </c>
      <c r="AT343" s="204" t="s">
        <v>208</v>
      </c>
      <c r="AU343" s="204" t="s">
        <v>82</v>
      </c>
      <c r="AY343" s="18" t="s">
        <v>206</v>
      </c>
      <c r="BE343" s="205">
        <f>IF(N343="základní",J343,0)</f>
        <v>0</v>
      </c>
      <c r="BF343" s="205">
        <f>IF(N343="snížená",J343,0)</f>
        <v>0</v>
      </c>
      <c r="BG343" s="205">
        <f>IF(N343="zákl. přenesená",J343,0)</f>
        <v>0</v>
      </c>
      <c r="BH343" s="205">
        <f>IF(N343="sníž. přenesená",J343,0)</f>
        <v>0</v>
      </c>
      <c r="BI343" s="205">
        <f>IF(N343="nulová",J343,0)</f>
        <v>0</v>
      </c>
      <c r="BJ343" s="18" t="s">
        <v>80</v>
      </c>
      <c r="BK343" s="205">
        <f>ROUND(I343*H343,2)</f>
        <v>0</v>
      </c>
      <c r="BL343" s="18" t="s">
        <v>212</v>
      </c>
      <c r="BM343" s="204" t="s">
        <v>3034</v>
      </c>
    </row>
    <row r="344" spans="1:65" s="2" customFormat="1" ht="19.5">
      <c r="A344" s="35"/>
      <c r="B344" s="36"/>
      <c r="C344" s="37"/>
      <c r="D344" s="208" t="s">
        <v>1104</v>
      </c>
      <c r="E344" s="37"/>
      <c r="F344" s="221" t="s">
        <v>8556</v>
      </c>
      <c r="G344" s="37"/>
      <c r="H344" s="37"/>
      <c r="I344" s="116"/>
      <c r="J344" s="37"/>
      <c r="K344" s="37"/>
      <c r="L344" s="40"/>
      <c r="M344" s="222"/>
      <c r="N344" s="223"/>
      <c r="O344" s="65"/>
      <c r="P344" s="65"/>
      <c r="Q344" s="65"/>
      <c r="R344" s="65"/>
      <c r="S344" s="65"/>
      <c r="T344" s="66"/>
      <c r="U344" s="35"/>
      <c r="V344" s="35"/>
      <c r="W344" s="35"/>
      <c r="X344" s="35"/>
      <c r="Y344" s="35"/>
      <c r="Z344" s="35"/>
      <c r="AA344" s="35"/>
      <c r="AB344" s="35"/>
      <c r="AC344" s="35"/>
      <c r="AD344" s="35"/>
      <c r="AE344" s="35"/>
      <c r="AT344" s="18" t="s">
        <v>1104</v>
      </c>
      <c r="AU344" s="18" t="s">
        <v>82</v>
      </c>
    </row>
    <row r="345" spans="1:65" s="2" customFormat="1" ht="16.5" customHeight="1">
      <c r="A345" s="35"/>
      <c r="B345" s="36"/>
      <c r="C345" s="193" t="s">
        <v>72</v>
      </c>
      <c r="D345" s="193" t="s">
        <v>208</v>
      </c>
      <c r="E345" s="194" t="s">
        <v>8705</v>
      </c>
      <c r="F345" s="195" t="s">
        <v>8706</v>
      </c>
      <c r="G345" s="196" t="s">
        <v>862</v>
      </c>
      <c r="H345" s="197">
        <v>18</v>
      </c>
      <c r="I345" s="198"/>
      <c r="J345" s="199">
        <f>ROUND(I345*H345,2)</f>
        <v>0</v>
      </c>
      <c r="K345" s="195" t="s">
        <v>19</v>
      </c>
      <c r="L345" s="40"/>
      <c r="M345" s="200" t="s">
        <v>19</v>
      </c>
      <c r="N345" s="201" t="s">
        <v>43</v>
      </c>
      <c r="O345" s="65"/>
      <c r="P345" s="202">
        <f>O345*H345</f>
        <v>0</v>
      </c>
      <c r="Q345" s="202">
        <v>0</v>
      </c>
      <c r="R345" s="202">
        <f>Q345*H345</f>
        <v>0</v>
      </c>
      <c r="S345" s="202">
        <v>0</v>
      </c>
      <c r="T345" s="203">
        <f>S345*H345</f>
        <v>0</v>
      </c>
      <c r="U345" s="35"/>
      <c r="V345" s="35"/>
      <c r="W345" s="35"/>
      <c r="X345" s="35"/>
      <c r="Y345" s="35"/>
      <c r="Z345" s="35"/>
      <c r="AA345" s="35"/>
      <c r="AB345" s="35"/>
      <c r="AC345" s="35"/>
      <c r="AD345" s="35"/>
      <c r="AE345" s="35"/>
      <c r="AR345" s="204" t="s">
        <v>212</v>
      </c>
      <c r="AT345" s="204" t="s">
        <v>208</v>
      </c>
      <c r="AU345" s="204" t="s">
        <v>82</v>
      </c>
      <c r="AY345" s="18" t="s">
        <v>206</v>
      </c>
      <c r="BE345" s="205">
        <f>IF(N345="základní",J345,0)</f>
        <v>0</v>
      </c>
      <c r="BF345" s="205">
        <f>IF(N345="snížená",J345,0)</f>
        <v>0</v>
      </c>
      <c r="BG345" s="205">
        <f>IF(N345="zákl. přenesená",J345,0)</f>
        <v>0</v>
      </c>
      <c r="BH345" s="205">
        <f>IF(N345="sníž. přenesená",J345,0)</f>
        <v>0</v>
      </c>
      <c r="BI345" s="205">
        <f>IF(N345="nulová",J345,0)</f>
        <v>0</v>
      </c>
      <c r="BJ345" s="18" t="s">
        <v>80</v>
      </c>
      <c r="BK345" s="205">
        <f>ROUND(I345*H345,2)</f>
        <v>0</v>
      </c>
      <c r="BL345" s="18" t="s">
        <v>212</v>
      </c>
      <c r="BM345" s="204" t="s">
        <v>3045</v>
      </c>
    </row>
    <row r="346" spans="1:65" s="2" customFormat="1" ht="19.5">
      <c r="A346" s="35"/>
      <c r="B346" s="36"/>
      <c r="C346" s="37"/>
      <c r="D346" s="208" t="s">
        <v>1104</v>
      </c>
      <c r="E346" s="37"/>
      <c r="F346" s="221" t="s">
        <v>8556</v>
      </c>
      <c r="G346" s="37"/>
      <c r="H346" s="37"/>
      <c r="I346" s="116"/>
      <c r="J346" s="37"/>
      <c r="K346" s="37"/>
      <c r="L346" s="40"/>
      <c r="M346" s="222"/>
      <c r="N346" s="223"/>
      <c r="O346" s="65"/>
      <c r="P346" s="65"/>
      <c r="Q346" s="65"/>
      <c r="R346" s="65"/>
      <c r="S346" s="65"/>
      <c r="T346" s="66"/>
      <c r="U346" s="35"/>
      <c r="V346" s="35"/>
      <c r="W346" s="35"/>
      <c r="X346" s="35"/>
      <c r="Y346" s="35"/>
      <c r="Z346" s="35"/>
      <c r="AA346" s="35"/>
      <c r="AB346" s="35"/>
      <c r="AC346" s="35"/>
      <c r="AD346" s="35"/>
      <c r="AE346" s="35"/>
      <c r="AT346" s="18" t="s">
        <v>1104</v>
      </c>
      <c r="AU346" s="18" t="s">
        <v>82</v>
      </c>
    </row>
    <row r="347" spans="1:65" s="2" customFormat="1" ht="16.5" customHeight="1">
      <c r="A347" s="35"/>
      <c r="B347" s="36"/>
      <c r="C347" s="193" t="s">
        <v>72</v>
      </c>
      <c r="D347" s="193" t="s">
        <v>208</v>
      </c>
      <c r="E347" s="194" t="s">
        <v>8707</v>
      </c>
      <c r="F347" s="195" t="s">
        <v>8708</v>
      </c>
      <c r="G347" s="196" t="s">
        <v>862</v>
      </c>
      <c r="H347" s="197">
        <v>18</v>
      </c>
      <c r="I347" s="198"/>
      <c r="J347" s="199">
        <f>ROUND(I347*H347,2)</f>
        <v>0</v>
      </c>
      <c r="K347" s="195" t="s">
        <v>19</v>
      </c>
      <c r="L347" s="40"/>
      <c r="M347" s="200" t="s">
        <v>19</v>
      </c>
      <c r="N347" s="201" t="s">
        <v>43</v>
      </c>
      <c r="O347" s="65"/>
      <c r="P347" s="202">
        <f>O347*H347</f>
        <v>0</v>
      </c>
      <c r="Q347" s="202">
        <v>0</v>
      </c>
      <c r="R347" s="202">
        <f>Q347*H347</f>
        <v>0</v>
      </c>
      <c r="S347" s="202">
        <v>0</v>
      </c>
      <c r="T347" s="203">
        <f>S347*H347</f>
        <v>0</v>
      </c>
      <c r="U347" s="35"/>
      <c r="V347" s="35"/>
      <c r="W347" s="35"/>
      <c r="X347" s="35"/>
      <c r="Y347" s="35"/>
      <c r="Z347" s="35"/>
      <c r="AA347" s="35"/>
      <c r="AB347" s="35"/>
      <c r="AC347" s="35"/>
      <c r="AD347" s="35"/>
      <c r="AE347" s="35"/>
      <c r="AR347" s="204" t="s">
        <v>212</v>
      </c>
      <c r="AT347" s="204" t="s">
        <v>208</v>
      </c>
      <c r="AU347" s="204" t="s">
        <v>82</v>
      </c>
      <c r="AY347" s="18" t="s">
        <v>206</v>
      </c>
      <c r="BE347" s="205">
        <f>IF(N347="základní",J347,0)</f>
        <v>0</v>
      </c>
      <c r="BF347" s="205">
        <f>IF(N347="snížená",J347,0)</f>
        <v>0</v>
      </c>
      <c r="BG347" s="205">
        <f>IF(N347="zákl. přenesená",J347,0)</f>
        <v>0</v>
      </c>
      <c r="BH347" s="205">
        <f>IF(N347="sníž. přenesená",J347,0)</f>
        <v>0</v>
      </c>
      <c r="BI347" s="205">
        <f>IF(N347="nulová",J347,0)</f>
        <v>0</v>
      </c>
      <c r="BJ347" s="18" t="s">
        <v>80</v>
      </c>
      <c r="BK347" s="205">
        <f>ROUND(I347*H347,2)</f>
        <v>0</v>
      </c>
      <c r="BL347" s="18" t="s">
        <v>212</v>
      </c>
      <c r="BM347" s="204" t="s">
        <v>3058</v>
      </c>
    </row>
    <row r="348" spans="1:65" s="2" customFormat="1" ht="19.5">
      <c r="A348" s="35"/>
      <c r="B348" s="36"/>
      <c r="C348" s="37"/>
      <c r="D348" s="208" t="s">
        <v>1104</v>
      </c>
      <c r="E348" s="37"/>
      <c r="F348" s="221" t="s">
        <v>8556</v>
      </c>
      <c r="G348" s="37"/>
      <c r="H348" s="37"/>
      <c r="I348" s="116"/>
      <c r="J348" s="37"/>
      <c r="K348" s="37"/>
      <c r="L348" s="40"/>
      <c r="M348" s="222"/>
      <c r="N348" s="223"/>
      <c r="O348" s="65"/>
      <c r="P348" s="65"/>
      <c r="Q348" s="65"/>
      <c r="R348" s="65"/>
      <c r="S348" s="65"/>
      <c r="T348" s="66"/>
      <c r="U348" s="35"/>
      <c r="V348" s="35"/>
      <c r="W348" s="35"/>
      <c r="X348" s="35"/>
      <c r="Y348" s="35"/>
      <c r="Z348" s="35"/>
      <c r="AA348" s="35"/>
      <c r="AB348" s="35"/>
      <c r="AC348" s="35"/>
      <c r="AD348" s="35"/>
      <c r="AE348" s="35"/>
      <c r="AT348" s="18" t="s">
        <v>1104</v>
      </c>
      <c r="AU348" s="18" t="s">
        <v>82</v>
      </c>
    </row>
    <row r="349" spans="1:65" s="2" customFormat="1" ht="16.5" customHeight="1">
      <c r="A349" s="35"/>
      <c r="B349" s="36"/>
      <c r="C349" s="193" t="s">
        <v>72</v>
      </c>
      <c r="D349" s="193" t="s">
        <v>208</v>
      </c>
      <c r="E349" s="194" t="s">
        <v>8709</v>
      </c>
      <c r="F349" s="195" t="s">
        <v>8710</v>
      </c>
      <c r="G349" s="196" t="s">
        <v>862</v>
      </c>
      <c r="H349" s="197">
        <v>9</v>
      </c>
      <c r="I349" s="198"/>
      <c r="J349" s="199">
        <f>ROUND(I349*H349,2)</f>
        <v>0</v>
      </c>
      <c r="K349" s="195" t="s">
        <v>19</v>
      </c>
      <c r="L349" s="40"/>
      <c r="M349" s="200" t="s">
        <v>19</v>
      </c>
      <c r="N349" s="201" t="s">
        <v>43</v>
      </c>
      <c r="O349" s="65"/>
      <c r="P349" s="202">
        <f>O349*H349</f>
        <v>0</v>
      </c>
      <c r="Q349" s="202">
        <v>0</v>
      </c>
      <c r="R349" s="202">
        <f>Q349*H349</f>
        <v>0</v>
      </c>
      <c r="S349" s="202">
        <v>0</v>
      </c>
      <c r="T349" s="203">
        <f>S349*H349</f>
        <v>0</v>
      </c>
      <c r="U349" s="35"/>
      <c r="V349" s="35"/>
      <c r="W349" s="35"/>
      <c r="X349" s="35"/>
      <c r="Y349" s="35"/>
      <c r="Z349" s="35"/>
      <c r="AA349" s="35"/>
      <c r="AB349" s="35"/>
      <c r="AC349" s="35"/>
      <c r="AD349" s="35"/>
      <c r="AE349" s="35"/>
      <c r="AR349" s="204" t="s">
        <v>212</v>
      </c>
      <c r="AT349" s="204" t="s">
        <v>208</v>
      </c>
      <c r="AU349" s="204" t="s">
        <v>82</v>
      </c>
      <c r="AY349" s="18" t="s">
        <v>206</v>
      </c>
      <c r="BE349" s="205">
        <f>IF(N349="základní",J349,0)</f>
        <v>0</v>
      </c>
      <c r="BF349" s="205">
        <f>IF(N349="snížená",J349,0)</f>
        <v>0</v>
      </c>
      <c r="BG349" s="205">
        <f>IF(N349="zákl. přenesená",J349,0)</f>
        <v>0</v>
      </c>
      <c r="BH349" s="205">
        <f>IF(N349="sníž. přenesená",J349,0)</f>
        <v>0</v>
      </c>
      <c r="BI349" s="205">
        <f>IF(N349="nulová",J349,0)</f>
        <v>0</v>
      </c>
      <c r="BJ349" s="18" t="s">
        <v>80</v>
      </c>
      <c r="BK349" s="205">
        <f>ROUND(I349*H349,2)</f>
        <v>0</v>
      </c>
      <c r="BL349" s="18" t="s">
        <v>212</v>
      </c>
      <c r="BM349" s="204" t="s">
        <v>3069</v>
      </c>
    </row>
    <row r="350" spans="1:65" s="2" customFormat="1" ht="19.5">
      <c r="A350" s="35"/>
      <c r="B350" s="36"/>
      <c r="C350" s="37"/>
      <c r="D350" s="208" t="s">
        <v>1104</v>
      </c>
      <c r="E350" s="37"/>
      <c r="F350" s="221" t="s">
        <v>8556</v>
      </c>
      <c r="G350" s="37"/>
      <c r="H350" s="37"/>
      <c r="I350" s="116"/>
      <c r="J350" s="37"/>
      <c r="K350" s="37"/>
      <c r="L350" s="40"/>
      <c r="M350" s="222"/>
      <c r="N350" s="223"/>
      <c r="O350" s="65"/>
      <c r="P350" s="65"/>
      <c r="Q350" s="65"/>
      <c r="R350" s="65"/>
      <c r="S350" s="65"/>
      <c r="T350" s="66"/>
      <c r="U350" s="35"/>
      <c r="V350" s="35"/>
      <c r="W350" s="35"/>
      <c r="X350" s="35"/>
      <c r="Y350" s="35"/>
      <c r="Z350" s="35"/>
      <c r="AA350" s="35"/>
      <c r="AB350" s="35"/>
      <c r="AC350" s="35"/>
      <c r="AD350" s="35"/>
      <c r="AE350" s="35"/>
      <c r="AT350" s="18" t="s">
        <v>1104</v>
      </c>
      <c r="AU350" s="18" t="s">
        <v>82</v>
      </c>
    </row>
    <row r="351" spans="1:65" s="12" customFormat="1" ht="22.9" customHeight="1">
      <c r="B351" s="177"/>
      <c r="C351" s="178"/>
      <c r="D351" s="179" t="s">
        <v>71</v>
      </c>
      <c r="E351" s="191" t="s">
        <v>1510</v>
      </c>
      <c r="F351" s="191" t="s">
        <v>8605</v>
      </c>
      <c r="G351" s="178"/>
      <c r="H351" s="178"/>
      <c r="I351" s="181"/>
      <c r="J351" s="192">
        <f>BK351</f>
        <v>0</v>
      </c>
      <c r="K351" s="178"/>
      <c r="L351" s="183"/>
      <c r="M351" s="184"/>
      <c r="N351" s="185"/>
      <c r="O351" s="185"/>
      <c r="P351" s="186">
        <f>SUM(P352:P354)</f>
        <v>0</v>
      </c>
      <c r="Q351" s="185"/>
      <c r="R351" s="186">
        <f>SUM(R352:R354)</f>
        <v>0</v>
      </c>
      <c r="S351" s="185"/>
      <c r="T351" s="187">
        <f>SUM(T352:T354)</f>
        <v>0</v>
      </c>
      <c r="AR351" s="188" t="s">
        <v>80</v>
      </c>
      <c r="AT351" s="189" t="s">
        <v>71</v>
      </c>
      <c r="AU351" s="189" t="s">
        <v>80</v>
      </c>
      <c r="AY351" s="188" t="s">
        <v>206</v>
      </c>
      <c r="BK351" s="190">
        <f>SUM(BK352:BK354)</f>
        <v>0</v>
      </c>
    </row>
    <row r="352" spans="1:65" s="2" customFormat="1" ht="16.5" customHeight="1">
      <c r="A352" s="35"/>
      <c r="B352" s="36"/>
      <c r="C352" s="193" t="s">
        <v>72</v>
      </c>
      <c r="D352" s="193" t="s">
        <v>208</v>
      </c>
      <c r="E352" s="194" t="s">
        <v>8711</v>
      </c>
      <c r="F352" s="195" t="s">
        <v>8712</v>
      </c>
      <c r="G352" s="196" t="s">
        <v>862</v>
      </c>
      <c r="H352" s="197">
        <v>20</v>
      </c>
      <c r="I352" s="198"/>
      <c r="J352" s="199">
        <f>ROUND(I352*H352,2)</f>
        <v>0</v>
      </c>
      <c r="K352" s="195" t="s">
        <v>19</v>
      </c>
      <c r="L352" s="40"/>
      <c r="M352" s="200" t="s">
        <v>19</v>
      </c>
      <c r="N352" s="201" t="s">
        <v>43</v>
      </c>
      <c r="O352" s="65"/>
      <c r="P352" s="202">
        <f>O352*H352</f>
        <v>0</v>
      </c>
      <c r="Q352" s="202">
        <v>0</v>
      </c>
      <c r="R352" s="202">
        <f>Q352*H352</f>
        <v>0</v>
      </c>
      <c r="S352" s="202">
        <v>0</v>
      </c>
      <c r="T352" s="203">
        <f>S352*H352</f>
        <v>0</v>
      </c>
      <c r="U352" s="35"/>
      <c r="V352" s="35"/>
      <c r="W352" s="35"/>
      <c r="X352" s="35"/>
      <c r="Y352" s="35"/>
      <c r="Z352" s="35"/>
      <c r="AA352" s="35"/>
      <c r="AB352" s="35"/>
      <c r="AC352" s="35"/>
      <c r="AD352" s="35"/>
      <c r="AE352" s="35"/>
      <c r="AR352" s="204" t="s">
        <v>212</v>
      </c>
      <c r="AT352" s="204" t="s">
        <v>208</v>
      </c>
      <c r="AU352" s="204" t="s">
        <v>82</v>
      </c>
      <c r="AY352" s="18" t="s">
        <v>206</v>
      </c>
      <c r="BE352" s="205">
        <f>IF(N352="základní",J352,0)</f>
        <v>0</v>
      </c>
      <c r="BF352" s="205">
        <f>IF(N352="snížená",J352,0)</f>
        <v>0</v>
      </c>
      <c r="BG352" s="205">
        <f>IF(N352="zákl. přenesená",J352,0)</f>
        <v>0</v>
      </c>
      <c r="BH352" s="205">
        <f>IF(N352="sníž. přenesená",J352,0)</f>
        <v>0</v>
      </c>
      <c r="BI352" s="205">
        <f>IF(N352="nulová",J352,0)</f>
        <v>0</v>
      </c>
      <c r="BJ352" s="18" t="s">
        <v>80</v>
      </c>
      <c r="BK352" s="205">
        <f>ROUND(I352*H352,2)</f>
        <v>0</v>
      </c>
      <c r="BL352" s="18" t="s">
        <v>212</v>
      </c>
      <c r="BM352" s="204" t="s">
        <v>3079</v>
      </c>
    </row>
    <row r="353" spans="1:65" s="2" customFormat="1" ht="16.5" customHeight="1">
      <c r="A353" s="35"/>
      <c r="B353" s="36"/>
      <c r="C353" s="193" t="s">
        <v>72</v>
      </c>
      <c r="D353" s="193" t="s">
        <v>208</v>
      </c>
      <c r="E353" s="194" t="s">
        <v>8713</v>
      </c>
      <c r="F353" s="195" t="s">
        <v>8714</v>
      </c>
      <c r="G353" s="196" t="s">
        <v>862</v>
      </c>
      <c r="H353" s="197">
        <v>80</v>
      </c>
      <c r="I353" s="198"/>
      <c r="J353" s="199">
        <f>ROUND(I353*H353,2)</f>
        <v>0</v>
      </c>
      <c r="K353" s="195" t="s">
        <v>19</v>
      </c>
      <c r="L353" s="40"/>
      <c r="M353" s="200" t="s">
        <v>19</v>
      </c>
      <c r="N353" s="201" t="s">
        <v>43</v>
      </c>
      <c r="O353" s="65"/>
      <c r="P353" s="202">
        <f>O353*H353</f>
        <v>0</v>
      </c>
      <c r="Q353" s="202">
        <v>0</v>
      </c>
      <c r="R353" s="202">
        <f>Q353*H353</f>
        <v>0</v>
      </c>
      <c r="S353" s="202">
        <v>0</v>
      </c>
      <c r="T353" s="203">
        <f>S353*H353</f>
        <v>0</v>
      </c>
      <c r="U353" s="35"/>
      <c r="V353" s="35"/>
      <c r="W353" s="35"/>
      <c r="X353" s="35"/>
      <c r="Y353" s="35"/>
      <c r="Z353" s="35"/>
      <c r="AA353" s="35"/>
      <c r="AB353" s="35"/>
      <c r="AC353" s="35"/>
      <c r="AD353" s="35"/>
      <c r="AE353" s="35"/>
      <c r="AR353" s="204" t="s">
        <v>212</v>
      </c>
      <c r="AT353" s="204" t="s">
        <v>208</v>
      </c>
      <c r="AU353" s="204" t="s">
        <v>82</v>
      </c>
      <c r="AY353" s="18" t="s">
        <v>206</v>
      </c>
      <c r="BE353" s="205">
        <f>IF(N353="základní",J353,0)</f>
        <v>0</v>
      </c>
      <c r="BF353" s="205">
        <f>IF(N353="snížená",J353,0)</f>
        <v>0</v>
      </c>
      <c r="BG353" s="205">
        <f>IF(N353="zákl. přenesená",J353,0)</f>
        <v>0</v>
      </c>
      <c r="BH353" s="205">
        <f>IF(N353="sníž. přenesená",J353,0)</f>
        <v>0</v>
      </c>
      <c r="BI353" s="205">
        <f>IF(N353="nulová",J353,0)</f>
        <v>0</v>
      </c>
      <c r="BJ353" s="18" t="s">
        <v>80</v>
      </c>
      <c r="BK353" s="205">
        <f>ROUND(I353*H353,2)</f>
        <v>0</v>
      </c>
      <c r="BL353" s="18" t="s">
        <v>212</v>
      </c>
      <c r="BM353" s="204" t="s">
        <v>3090</v>
      </c>
    </row>
    <row r="354" spans="1:65" s="2" customFormat="1" ht="16.5" customHeight="1">
      <c r="A354" s="35"/>
      <c r="B354" s="36"/>
      <c r="C354" s="193" t="s">
        <v>72</v>
      </c>
      <c r="D354" s="193" t="s">
        <v>208</v>
      </c>
      <c r="E354" s="194" t="s">
        <v>8674</v>
      </c>
      <c r="F354" s="195" t="s">
        <v>8675</v>
      </c>
      <c r="G354" s="196" t="s">
        <v>862</v>
      </c>
      <c r="H354" s="197">
        <v>40</v>
      </c>
      <c r="I354" s="198"/>
      <c r="J354" s="199">
        <f>ROUND(I354*H354,2)</f>
        <v>0</v>
      </c>
      <c r="K354" s="195" t="s">
        <v>19</v>
      </c>
      <c r="L354" s="40"/>
      <c r="M354" s="200" t="s">
        <v>19</v>
      </c>
      <c r="N354" s="201" t="s">
        <v>43</v>
      </c>
      <c r="O354" s="65"/>
      <c r="P354" s="202">
        <f>O354*H354</f>
        <v>0</v>
      </c>
      <c r="Q354" s="202">
        <v>0</v>
      </c>
      <c r="R354" s="202">
        <f>Q354*H354</f>
        <v>0</v>
      </c>
      <c r="S354" s="202">
        <v>0</v>
      </c>
      <c r="T354" s="203">
        <f>S354*H354</f>
        <v>0</v>
      </c>
      <c r="U354" s="35"/>
      <c r="V354" s="35"/>
      <c r="W354" s="35"/>
      <c r="X354" s="35"/>
      <c r="Y354" s="35"/>
      <c r="Z354" s="35"/>
      <c r="AA354" s="35"/>
      <c r="AB354" s="35"/>
      <c r="AC354" s="35"/>
      <c r="AD354" s="35"/>
      <c r="AE354" s="35"/>
      <c r="AR354" s="204" t="s">
        <v>212</v>
      </c>
      <c r="AT354" s="204" t="s">
        <v>208</v>
      </c>
      <c r="AU354" s="204" t="s">
        <v>82</v>
      </c>
      <c r="AY354" s="18" t="s">
        <v>206</v>
      </c>
      <c r="BE354" s="205">
        <f>IF(N354="základní",J354,0)</f>
        <v>0</v>
      </c>
      <c r="BF354" s="205">
        <f>IF(N354="snížená",J354,0)</f>
        <v>0</v>
      </c>
      <c r="BG354" s="205">
        <f>IF(N354="zákl. přenesená",J354,0)</f>
        <v>0</v>
      </c>
      <c r="BH354" s="205">
        <f>IF(N354="sníž. přenesená",J354,0)</f>
        <v>0</v>
      </c>
      <c r="BI354" s="205">
        <f>IF(N354="nulová",J354,0)</f>
        <v>0</v>
      </c>
      <c r="BJ354" s="18" t="s">
        <v>80</v>
      </c>
      <c r="BK354" s="205">
        <f>ROUND(I354*H354,2)</f>
        <v>0</v>
      </c>
      <c r="BL354" s="18" t="s">
        <v>212</v>
      </c>
      <c r="BM354" s="204" t="s">
        <v>3100</v>
      </c>
    </row>
    <row r="355" spans="1:65" s="12" customFormat="1" ht="22.9" customHeight="1">
      <c r="B355" s="177"/>
      <c r="C355" s="178"/>
      <c r="D355" s="179" t="s">
        <v>71</v>
      </c>
      <c r="E355" s="191" t="s">
        <v>7268</v>
      </c>
      <c r="F355" s="191" t="s">
        <v>8715</v>
      </c>
      <c r="G355" s="178"/>
      <c r="H355" s="178"/>
      <c r="I355" s="181"/>
      <c r="J355" s="192">
        <f>BK355</f>
        <v>0</v>
      </c>
      <c r="K355" s="178"/>
      <c r="L355" s="183"/>
      <c r="M355" s="184"/>
      <c r="N355" s="185"/>
      <c r="O355" s="185"/>
      <c r="P355" s="186">
        <f>SUM(P356:P359)</f>
        <v>0</v>
      </c>
      <c r="Q355" s="185"/>
      <c r="R355" s="186">
        <f>SUM(R356:R359)</f>
        <v>0</v>
      </c>
      <c r="S355" s="185"/>
      <c r="T355" s="187">
        <f>SUM(T356:T359)</f>
        <v>0</v>
      </c>
      <c r="AR355" s="188" t="s">
        <v>80</v>
      </c>
      <c r="AT355" s="189" t="s">
        <v>71</v>
      </c>
      <c r="AU355" s="189" t="s">
        <v>80</v>
      </c>
      <c r="AY355" s="188" t="s">
        <v>206</v>
      </c>
      <c r="BK355" s="190">
        <f>SUM(BK356:BK359)</f>
        <v>0</v>
      </c>
    </row>
    <row r="356" spans="1:65" s="2" customFormat="1" ht="16.5" customHeight="1">
      <c r="A356" s="35"/>
      <c r="B356" s="36"/>
      <c r="C356" s="193" t="s">
        <v>72</v>
      </c>
      <c r="D356" s="193" t="s">
        <v>208</v>
      </c>
      <c r="E356" s="194" t="s">
        <v>8716</v>
      </c>
      <c r="F356" s="195" t="s">
        <v>8717</v>
      </c>
      <c r="G356" s="196" t="s">
        <v>862</v>
      </c>
      <c r="H356" s="197">
        <v>65</v>
      </c>
      <c r="I356" s="198"/>
      <c r="J356" s="199">
        <f>ROUND(I356*H356,2)</f>
        <v>0</v>
      </c>
      <c r="K356" s="195" t="s">
        <v>19</v>
      </c>
      <c r="L356" s="40"/>
      <c r="M356" s="200" t="s">
        <v>19</v>
      </c>
      <c r="N356" s="201" t="s">
        <v>43</v>
      </c>
      <c r="O356" s="65"/>
      <c r="P356" s="202">
        <f>O356*H356</f>
        <v>0</v>
      </c>
      <c r="Q356" s="202">
        <v>0</v>
      </c>
      <c r="R356" s="202">
        <f>Q356*H356</f>
        <v>0</v>
      </c>
      <c r="S356" s="202">
        <v>0</v>
      </c>
      <c r="T356" s="203">
        <f>S356*H356</f>
        <v>0</v>
      </c>
      <c r="U356" s="35"/>
      <c r="V356" s="35"/>
      <c r="W356" s="35"/>
      <c r="X356" s="35"/>
      <c r="Y356" s="35"/>
      <c r="Z356" s="35"/>
      <c r="AA356" s="35"/>
      <c r="AB356" s="35"/>
      <c r="AC356" s="35"/>
      <c r="AD356" s="35"/>
      <c r="AE356" s="35"/>
      <c r="AR356" s="204" t="s">
        <v>212</v>
      </c>
      <c r="AT356" s="204" t="s">
        <v>208</v>
      </c>
      <c r="AU356" s="204" t="s">
        <v>82</v>
      </c>
      <c r="AY356" s="18" t="s">
        <v>206</v>
      </c>
      <c r="BE356" s="205">
        <f>IF(N356="základní",J356,0)</f>
        <v>0</v>
      </c>
      <c r="BF356" s="205">
        <f>IF(N356="snížená",J356,0)</f>
        <v>0</v>
      </c>
      <c r="BG356" s="205">
        <f>IF(N356="zákl. přenesená",J356,0)</f>
        <v>0</v>
      </c>
      <c r="BH356" s="205">
        <f>IF(N356="sníž. přenesená",J356,0)</f>
        <v>0</v>
      </c>
      <c r="BI356" s="205">
        <f>IF(N356="nulová",J356,0)</f>
        <v>0</v>
      </c>
      <c r="BJ356" s="18" t="s">
        <v>80</v>
      </c>
      <c r="BK356" s="205">
        <f>ROUND(I356*H356,2)</f>
        <v>0</v>
      </c>
      <c r="BL356" s="18" t="s">
        <v>212</v>
      </c>
      <c r="BM356" s="204" t="s">
        <v>3110</v>
      </c>
    </row>
    <row r="357" spans="1:65" s="2" customFormat="1" ht="19.5">
      <c r="A357" s="35"/>
      <c r="B357" s="36"/>
      <c r="C357" s="37"/>
      <c r="D357" s="208" t="s">
        <v>1104</v>
      </c>
      <c r="E357" s="37"/>
      <c r="F357" s="221" t="s">
        <v>8556</v>
      </c>
      <c r="G357" s="37"/>
      <c r="H357" s="37"/>
      <c r="I357" s="116"/>
      <c r="J357" s="37"/>
      <c r="K357" s="37"/>
      <c r="L357" s="40"/>
      <c r="M357" s="222"/>
      <c r="N357" s="223"/>
      <c r="O357" s="65"/>
      <c r="P357" s="65"/>
      <c r="Q357" s="65"/>
      <c r="R357" s="65"/>
      <c r="S357" s="65"/>
      <c r="T357" s="66"/>
      <c r="U357" s="35"/>
      <c r="V357" s="35"/>
      <c r="W357" s="35"/>
      <c r="X357" s="35"/>
      <c r="Y357" s="35"/>
      <c r="Z357" s="35"/>
      <c r="AA357" s="35"/>
      <c r="AB357" s="35"/>
      <c r="AC357" s="35"/>
      <c r="AD357" s="35"/>
      <c r="AE357" s="35"/>
      <c r="AT357" s="18" t="s">
        <v>1104</v>
      </c>
      <c r="AU357" s="18" t="s">
        <v>82</v>
      </c>
    </row>
    <row r="358" spans="1:65" s="2" customFormat="1" ht="16.5" customHeight="1">
      <c r="A358" s="35"/>
      <c r="B358" s="36"/>
      <c r="C358" s="193" t="s">
        <v>72</v>
      </c>
      <c r="D358" s="193" t="s">
        <v>208</v>
      </c>
      <c r="E358" s="194" t="s">
        <v>8718</v>
      </c>
      <c r="F358" s="195" t="s">
        <v>8719</v>
      </c>
      <c r="G358" s="196" t="s">
        <v>862</v>
      </c>
      <c r="H358" s="197">
        <v>43</v>
      </c>
      <c r="I358" s="198"/>
      <c r="J358" s="199">
        <f>ROUND(I358*H358,2)</f>
        <v>0</v>
      </c>
      <c r="K358" s="195" t="s">
        <v>19</v>
      </c>
      <c r="L358" s="40"/>
      <c r="M358" s="200" t="s">
        <v>19</v>
      </c>
      <c r="N358" s="201" t="s">
        <v>43</v>
      </c>
      <c r="O358" s="65"/>
      <c r="P358" s="202">
        <f>O358*H358</f>
        <v>0</v>
      </c>
      <c r="Q358" s="202">
        <v>0</v>
      </c>
      <c r="R358" s="202">
        <f>Q358*H358</f>
        <v>0</v>
      </c>
      <c r="S358" s="202">
        <v>0</v>
      </c>
      <c r="T358" s="203">
        <f>S358*H358</f>
        <v>0</v>
      </c>
      <c r="U358" s="35"/>
      <c r="V358" s="35"/>
      <c r="W358" s="35"/>
      <c r="X358" s="35"/>
      <c r="Y358" s="35"/>
      <c r="Z358" s="35"/>
      <c r="AA358" s="35"/>
      <c r="AB358" s="35"/>
      <c r="AC358" s="35"/>
      <c r="AD358" s="35"/>
      <c r="AE358" s="35"/>
      <c r="AR358" s="204" t="s">
        <v>212</v>
      </c>
      <c r="AT358" s="204" t="s">
        <v>208</v>
      </c>
      <c r="AU358" s="204" t="s">
        <v>82</v>
      </c>
      <c r="AY358" s="18" t="s">
        <v>206</v>
      </c>
      <c r="BE358" s="205">
        <f>IF(N358="základní",J358,0)</f>
        <v>0</v>
      </c>
      <c r="BF358" s="205">
        <f>IF(N358="snížená",J358,0)</f>
        <v>0</v>
      </c>
      <c r="BG358" s="205">
        <f>IF(N358="zákl. přenesená",J358,0)</f>
        <v>0</v>
      </c>
      <c r="BH358" s="205">
        <f>IF(N358="sníž. přenesená",J358,0)</f>
        <v>0</v>
      </c>
      <c r="BI358" s="205">
        <f>IF(N358="nulová",J358,0)</f>
        <v>0</v>
      </c>
      <c r="BJ358" s="18" t="s">
        <v>80</v>
      </c>
      <c r="BK358" s="205">
        <f>ROUND(I358*H358,2)</f>
        <v>0</v>
      </c>
      <c r="BL358" s="18" t="s">
        <v>212</v>
      </c>
      <c r="BM358" s="204" t="s">
        <v>3120</v>
      </c>
    </row>
    <row r="359" spans="1:65" s="2" customFormat="1" ht="19.5">
      <c r="A359" s="35"/>
      <c r="B359" s="36"/>
      <c r="C359" s="37"/>
      <c r="D359" s="208" t="s">
        <v>1104</v>
      </c>
      <c r="E359" s="37"/>
      <c r="F359" s="221" t="s">
        <v>8556</v>
      </c>
      <c r="G359" s="37"/>
      <c r="H359" s="37"/>
      <c r="I359" s="116"/>
      <c r="J359" s="37"/>
      <c r="K359" s="37"/>
      <c r="L359" s="40"/>
      <c r="M359" s="222"/>
      <c r="N359" s="223"/>
      <c r="O359" s="65"/>
      <c r="P359" s="65"/>
      <c r="Q359" s="65"/>
      <c r="R359" s="65"/>
      <c r="S359" s="65"/>
      <c r="T359" s="66"/>
      <c r="U359" s="35"/>
      <c r="V359" s="35"/>
      <c r="W359" s="35"/>
      <c r="X359" s="35"/>
      <c r="Y359" s="35"/>
      <c r="Z359" s="35"/>
      <c r="AA359" s="35"/>
      <c r="AB359" s="35"/>
      <c r="AC359" s="35"/>
      <c r="AD359" s="35"/>
      <c r="AE359" s="35"/>
      <c r="AT359" s="18" t="s">
        <v>1104</v>
      </c>
      <c r="AU359" s="18" t="s">
        <v>82</v>
      </c>
    </row>
    <row r="360" spans="1:65" s="12" customFormat="1" ht="22.9" customHeight="1">
      <c r="B360" s="177"/>
      <c r="C360" s="178"/>
      <c r="D360" s="179" t="s">
        <v>71</v>
      </c>
      <c r="E360" s="191" t="s">
        <v>7268</v>
      </c>
      <c r="F360" s="191" t="s">
        <v>8715</v>
      </c>
      <c r="G360" s="178"/>
      <c r="H360" s="178"/>
      <c r="I360" s="181"/>
      <c r="J360" s="192">
        <f>BK360</f>
        <v>0</v>
      </c>
      <c r="K360" s="178"/>
      <c r="L360" s="183"/>
      <c r="M360" s="184"/>
      <c r="N360" s="185"/>
      <c r="O360" s="185"/>
      <c r="P360" s="186">
        <f>SUM(P361:P366)</f>
        <v>0</v>
      </c>
      <c r="Q360" s="185"/>
      <c r="R360" s="186">
        <f>SUM(R361:R366)</f>
        <v>0</v>
      </c>
      <c r="S360" s="185"/>
      <c r="T360" s="187">
        <f>SUM(T361:T366)</f>
        <v>0</v>
      </c>
      <c r="AR360" s="188" t="s">
        <v>80</v>
      </c>
      <c r="AT360" s="189" t="s">
        <v>71</v>
      </c>
      <c r="AU360" s="189" t="s">
        <v>80</v>
      </c>
      <c r="AY360" s="188" t="s">
        <v>206</v>
      </c>
      <c r="BK360" s="190">
        <f>SUM(BK361:BK366)</f>
        <v>0</v>
      </c>
    </row>
    <row r="361" spans="1:65" s="2" customFormat="1" ht="16.5" customHeight="1">
      <c r="A361" s="35"/>
      <c r="B361" s="36"/>
      <c r="C361" s="193" t="s">
        <v>72</v>
      </c>
      <c r="D361" s="193" t="s">
        <v>208</v>
      </c>
      <c r="E361" s="194" t="s">
        <v>8716</v>
      </c>
      <c r="F361" s="195" t="s">
        <v>8717</v>
      </c>
      <c r="G361" s="196" t="s">
        <v>862</v>
      </c>
      <c r="H361" s="197">
        <v>32</v>
      </c>
      <c r="I361" s="198"/>
      <c r="J361" s="199">
        <f>ROUND(I361*H361,2)</f>
        <v>0</v>
      </c>
      <c r="K361" s="195" t="s">
        <v>19</v>
      </c>
      <c r="L361" s="40"/>
      <c r="M361" s="200" t="s">
        <v>19</v>
      </c>
      <c r="N361" s="201" t="s">
        <v>43</v>
      </c>
      <c r="O361" s="65"/>
      <c r="P361" s="202">
        <f>O361*H361</f>
        <v>0</v>
      </c>
      <c r="Q361" s="202">
        <v>0</v>
      </c>
      <c r="R361" s="202">
        <f>Q361*H361</f>
        <v>0</v>
      </c>
      <c r="S361" s="202">
        <v>0</v>
      </c>
      <c r="T361" s="203">
        <f>S361*H361</f>
        <v>0</v>
      </c>
      <c r="U361" s="35"/>
      <c r="V361" s="35"/>
      <c r="W361" s="35"/>
      <c r="X361" s="35"/>
      <c r="Y361" s="35"/>
      <c r="Z361" s="35"/>
      <c r="AA361" s="35"/>
      <c r="AB361" s="35"/>
      <c r="AC361" s="35"/>
      <c r="AD361" s="35"/>
      <c r="AE361" s="35"/>
      <c r="AR361" s="204" t="s">
        <v>212</v>
      </c>
      <c r="AT361" s="204" t="s">
        <v>208</v>
      </c>
      <c r="AU361" s="204" t="s">
        <v>82</v>
      </c>
      <c r="AY361" s="18" t="s">
        <v>206</v>
      </c>
      <c r="BE361" s="205">
        <f>IF(N361="základní",J361,0)</f>
        <v>0</v>
      </c>
      <c r="BF361" s="205">
        <f>IF(N361="snížená",J361,0)</f>
        <v>0</v>
      </c>
      <c r="BG361" s="205">
        <f>IF(N361="zákl. přenesená",J361,0)</f>
        <v>0</v>
      </c>
      <c r="BH361" s="205">
        <f>IF(N361="sníž. přenesená",J361,0)</f>
        <v>0</v>
      </c>
      <c r="BI361" s="205">
        <f>IF(N361="nulová",J361,0)</f>
        <v>0</v>
      </c>
      <c r="BJ361" s="18" t="s">
        <v>80</v>
      </c>
      <c r="BK361" s="205">
        <f>ROUND(I361*H361,2)</f>
        <v>0</v>
      </c>
      <c r="BL361" s="18" t="s">
        <v>212</v>
      </c>
      <c r="BM361" s="204" t="s">
        <v>3132</v>
      </c>
    </row>
    <row r="362" spans="1:65" s="2" customFormat="1" ht="19.5">
      <c r="A362" s="35"/>
      <c r="B362" s="36"/>
      <c r="C362" s="37"/>
      <c r="D362" s="208" t="s">
        <v>1104</v>
      </c>
      <c r="E362" s="37"/>
      <c r="F362" s="221" t="s">
        <v>8556</v>
      </c>
      <c r="G362" s="37"/>
      <c r="H362" s="37"/>
      <c r="I362" s="116"/>
      <c r="J362" s="37"/>
      <c r="K362" s="37"/>
      <c r="L362" s="40"/>
      <c r="M362" s="222"/>
      <c r="N362" s="223"/>
      <c r="O362" s="65"/>
      <c r="P362" s="65"/>
      <c r="Q362" s="65"/>
      <c r="R362" s="65"/>
      <c r="S362" s="65"/>
      <c r="T362" s="66"/>
      <c r="U362" s="35"/>
      <c r="V362" s="35"/>
      <c r="W362" s="35"/>
      <c r="X362" s="35"/>
      <c r="Y362" s="35"/>
      <c r="Z362" s="35"/>
      <c r="AA362" s="35"/>
      <c r="AB362" s="35"/>
      <c r="AC362" s="35"/>
      <c r="AD362" s="35"/>
      <c r="AE362" s="35"/>
      <c r="AT362" s="18" t="s">
        <v>1104</v>
      </c>
      <c r="AU362" s="18" t="s">
        <v>82</v>
      </c>
    </row>
    <row r="363" spans="1:65" s="2" customFormat="1" ht="16.5" customHeight="1">
      <c r="A363" s="35"/>
      <c r="B363" s="36"/>
      <c r="C363" s="193" t="s">
        <v>72</v>
      </c>
      <c r="D363" s="193" t="s">
        <v>208</v>
      </c>
      <c r="E363" s="194" t="s">
        <v>8720</v>
      </c>
      <c r="F363" s="195" t="s">
        <v>8721</v>
      </c>
      <c r="G363" s="196" t="s">
        <v>862</v>
      </c>
      <c r="H363" s="197">
        <v>43</v>
      </c>
      <c r="I363" s="198"/>
      <c r="J363" s="199">
        <f>ROUND(I363*H363,2)</f>
        <v>0</v>
      </c>
      <c r="K363" s="195" t="s">
        <v>19</v>
      </c>
      <c r="L363" s="40"/>
      <c r="M363" s="200" t="s">
        <v>19</v>
      </c>
      <c r="N363" s="201" t="s">
        <v>43</v>
      </c>
      <c r="O363" s="65"/>
      <c r="P363" s="202">
        <f>O363*H363</f>
        <v>0</v>
      </c>
      <c r="Q363" s="202">
        <v>0</v>
      </c>
      <c r="R363" s="202">
        <f>Q363*H363</f>
        <v>0</v>
      </c>
      <c r="S363" s="202">
        <v>0</v>
      </c>
      <c r="T363" s="203">
        <f>S363*H363</f>
        <v>0</v>
      </c>
      <c r="U363" s="35"/>
      <c r="V363" s="35"/>
      <c r="W363" s="35"/>
      <c r="X363" s="35"/>
      <c r="Y363" s="35"/>
      <c r="Z363" s="35"/>
      <c r="AA363" s="35"/>
      <c r="AB363" s="35"/>
      <c r="AC363" s="35"/>
      <c r="AD363" s="35"/>
      <c r="AE363" s="35"/>
      <c r="AR363" s="204" t="s">
        <v>212</v>
      </c>
      <c r="AT363" s="204" t="s">
        <v>208</v>
      </c>
      <c r="AU363" s="204" t="s">
        <v>82</v>
      </c>
      <c r="AY363" s="18" t="s">
        <v>206</v>
      </c>
      <c r="BE363" s="205">
        <f>IF(N363="základní",J363,0)</f>
        <v>0</v>
      </c>
      <c r="BF363" s="205">
        <f>IF(N363="snížená",J363,0)</f>
        <v>0</v>
      </c>
      <c r="BG363" s="205">
        <f>IF(N363="zákl. přenesená",J363,0)</f>
        <v>0</v>
      </c>
      <c r="BH363" s="205">
        <f>IF(N363="sníž. přenesená",J363,0)</f>
        <v>0</v>
      </c>
      <c r="BI363" s="205">
        <f>IF(N363="nulová",J363,0)</f>
        <v>0</v>
      </c>
      <c r="BJ363" s="18" t="s">
        <v>80</v>
      </c>
      <c r="BK363" s="205">
        <f>ROUND(I363*H363,2)</f>
        <v>0</v>
      </c>
      <c r="BL363" s="18" t="s">
        <v>212</v>
      </c>
      <c r="BM363" s="204" t="s">
        <v>3144</v>
      </c>
    </row>
    <row r="364" spans="1:65" s="2" customFormat="1" ht="19.5">
      <c r="A364" s="35"/>
      <c r="B364" s="36"/>
      <c r="C364" s="37"/>
      <c r="D364" s="208" t="s">
        <v>1104</v>
      </c>
      <c r="E364" s="37"/>
      <c r="F364" s="221" t="s">
        <v>8556</v>
      </c>
      <c r="G364" s="37"/>
      <c r="H364" s="37"/>
      <c r="I364" s="116"/>
      <c r="J364" s="37"/>
      <c r="K364" s="37"/>
      <c r="L364" s="40"/>
      <c r="M364" s="222"/>
      <c r="N364" s="223"/>
      <c r="O364" s="65"/>
      <c r="P364" s="65"/>
      <c r="Q364" s="65"/>
      <c r="R364" s="65"/>
      <c r="S364" s="65"/>
      <c r="T364" s="66"/>
      <c r="U364" s="35"/>
      <c r="V364" s="35"/>
      <c r="W364" s="35"/>
      <c r="X364" s="35"/>
      <c r="Y364" s="35"/>
      <c r="Z364" s="35"/>
      <c r="AA364" s="35"/>
      <c r="AB364" s="35"/>
      <c r="AC364" s="35"/>
      <c r="AD364" s="35"/>
      <c r="AE364" s="35"/>
      <c r="AT364" s="18" t="s">
        <v>1104</v>
      </c>
      <c r="AU364" s="18" t="s">
        <v>82</v>
      </c>
    </row>
    <row r="365" spans="1:65" s="2" customFormat="1" ht="16.5" customHeight="1">
      <c r="A365" s="35"/>
      <c r="B365" s="36"/>
      <c r="C365" s="193" t="s">
        <v>72</v>
      </c>
      <c r="D365" s="193" t="s">
        <v>208</v>
      </c>
      <c r="E365" s="194" t="s">
        <v>8718</v>
      </c>
      <c r="F365" s="195" t="s">
        <v>8719</v>
      </c>
      <c r="G365" s="196" t="s">
        <v>862</v>
      </c>
      <c r="H365" s="197">
        <v>32</v>
      </c>
      <c r="I365" s="198"/>
      <c r="J365" s="199">
        <f>ROUND(I365*H365,2)</f>
        <v>0</v>
      </c>
      <c r="K365" s="195" t="s">
        <v>19</v>
      </c>
      <c r="L365" s="40"/>
      <c r="M365" s="200" t="s">
        <v>19</v>
      </c>
      <c r="N365" s="201" t="s">
        <v>43</v>
      </c>
      <c r="O365" s="65"/>
      <c r="P365" s="202">
        <f>O365*H365</f>
        <v>0</v>
      </c>
      <c r="Q365" s="202">
        <v>0</v>
      </c>
      <c r="R365" s="202">
        <f>Q365*H365</f>
        <v>0</v>
      </c>
      <c r="S365" s="202">
        <v>0</v>
      </c>
      <c r="T365" s="203">
        <f>S365*H365</f>
        <v>0</v>
      </c>
      <c r="U365" s="35"/>
      <c r="V365" s="35"/>
      <c r="W365" s="35"/>
      <c r="X365" s="35"/>
      <c r="Y365" s="35"/>
      <c r="Z365" s="35"/>
      <c r="AA365" s="35"/>
      <c r="AB365" s="35"/>
      <c r="AC365" s="35"/>
      <c r="AD365" s="35"/>
      <c r="AE365" s="35"/>
      <c r="AR365" s="204" t="s">
        <v>212</v>
      </c>
      <c r="AT365" s="204" t="s">
        <v>208</v>
      </c>
      <c r="AU365" s="204" t="s">
        <v>82</v>
      </c>
      <c r="AY365" s="18" t="s">
        <v>206</v>
      </c>
      <c r="BE365" s="205">
        <f>IF(N365="základní",J365,0)</f>
        <v>0</v>
      </c>
      <c r="BF365" s="205">
        <f>IF(N365="snížená",J365,0)</f>
        <v>0</v>
      </c>
      <c r="BG365" s="205">
        <f>IF(N365="zákl. přenesená",J365,0)</f>
        <v>0</v>
      </c>
      <c r="BH365" s="205">
        <f>IF(N365="sníž. přenesená",J365,0)</f>
        <v>0</v>
      </c>
      <c r="BI365" s="205">
        <f>IF(N365="nulová",J365,0)</f>
        <v>0</v>
      </c>
      <c r="BJ365" s="18" t="s">
        <v>80</v>
      </c>
      <c r="BK365" s="205">
        <f>ROUND(I365*H365,2)</f>
        <v>0</v>
      </c>
      <c r="BL365" s="18" t="s">
        <v>212</v>
      </c>
      <c r="BM365" s="204" t="s">
        <v>3155</v>
      </c>
    </row>
    <row r="366" spans="1:65" s="2" customFormat="1" ht="19.5">
      <c r="A366" s="35"/>
      <c r="B366" s="36"/>
      <c r="C366" s="37"/>
      <c r="D366" s="208" t="s">
        <v>1104</v>
      </c>
      <c r="E366" s="37"/>
      <c r="F366" s="221" t="s">
        <v>8556</v>
      </c>
      <c r="G366" s="37"/>
      <c r="H366" s="37"/>
      <c r="I366" s="116"/>
      <c r="J366" s="37"/>
      <c r="K366" s="37"/>
      <c r="L366" s="40"/>
      <c r="M366" s="222"/>
      <c r="N366" s="223"/>
      <c r="O366" s="65"/>
      <c r="P366" s="65"/>
      <c r="Q366" s="65"/>
      <c r="R366" s="65"/>
      <c r="S366" s="65"/>
      <c r="T366" s="66"/>
      <c r="U366" s="35"/>
      <c r="V366" s="35"/>
      <c r="W366" s="35"/>
      <c r="X366" s="35"/>
      <c r="Y366" s="35"/>
      <c r="Z366" s="35"/>
      <c r="AA366" s="35"/>
      <c r="AB366" s="35"/>
      <c r="AC366" s="35"/>
      <c r="AD366" s="35"/>
      <c r="AE366" s="35"/>
      <c r="AT366" s="18" t="s">
        <v>1104</v>
      </c>
      <c r="AU366" s="18" t="s">
        <v>82</v>
      </c>
    </row>
    <row r="367" spans="1:65" s="12" customFormat="1" ht="25.9" customHeight="1">
      <c r="B367" s="177"/>
      <c r="C367" s="178"/>
      <c r="D367" s="179" t="s">
        <v>71</v>
      </c>
      <c r="E367" s="180" t="s">
        <v>7316</v>
      </c>
      <c r="F367" s="180" t="s">
        <v>8722</v>
      </c>
      <c r="G367" s="178"/>
      <c r="H367" s="178"/>
      <c r="I367" s="181"/>
      <c r="J367" s="182">
        <f>BK367</f>
        <v>0</v>
      </c>
      <c r="K367" s="178"/>
      <c r="L367" s="183"/>
      <c r="M367" s="184"/>
      <c r="N367" s="185"/>
      <c r="O367" s="185"/>
      <c r="P367" s="186">
        <f>P368+SUM(P369:P371)</f>
        <v>0</v>
      </c>
      <c r="Q367" s="185"/>
      <c r="R367" s="186">
        <f>R368+SUM(R369:R371)</f>
        <v>0</v>
      </c>
      <c r="S367" s="185"/>
      <c r="T367" s="187">
        <f>T368+SUM(T369:T371)</f>
        <v>0</v>
      </c>
      <c r="AR367" s="188" t="s">
        <v>80</v>
      </c>
      <c r="AT367" s="189" t="s">
        <v>71</v>
      </c>
      <c r="AU367" s="189" t="s">
        <v>72</v>
      </c>
      <c r="AY367" s="188" t="s">
        <v>206</v>
      </c>
      <c r="BK367" s="190">
        <f>BK368+SUM(BK369:BK371)</f>
        <v>0</v>
      </c>
    </row>
    <row r="368" spans="1:65" s="2" customFormat="1" ht="16.5" customHeight="1">
      <c r="A368" s="35"/>
      <c r="B368" s="36"/>
      <c r="C368" s="193" t="s">
        <v>72</v>
      </c>
      <c r="D368" s="193" t="s">
        <v>208</v>
      </c>
      <c r="E368" s="194" t="s">
        <v>8723</v>
      </c>
      <c r="F368" s="195" t="s">
        <v>8724</v>
      </c>
      <c r="G368" s="196" t="s">
        <v>325</v>
      </c>
      <c r="H368" s="197">
        <v>1079</v>
      </c>
      <c r="I368" s="198"/>
      <c r="J368" s="199">
        <f>ROUND(I368*H368,2)</f>
        <v>0</v>
      </c>
      <c r="K368" s="195" t="s">
        <v>19</v>
      </c>
      <c r="L368" s="40"/>
      <c r="M368" s="200" t="s">
        <v>19</v>
      </c>
      <c r="N368" s="201" t="s">
        <v>43</v>
      </c>
      <c r="O368" s="65"/>
      <c r="P368" s="202">
        <f>O368*H368</f>
        <v>0</v>
      </c>
      <c r="Q368" s="202">
        <v>0</v>
      </c>
      <c r="R368" s="202">
        <f>Q368*H368</f>
        <v>0</v>
      </c>
      <c r="S368" s="202">
        <v>0</v>
      </c>
      <c r="T368" s="203">
        <f>S368*H368</f>
        <v>0</v>
      </c>
      <c r="U368" s="35"/>
      <c r="V368" s="35"/>
      <c r="W368" s="35"/>
      <c r="X368" s="35"/>
      <c r="Y368" s="35"/>
      <c r="Z368" s="35"/>
      <c r="AA368" s="35"/>
      <c r="AB368" s="35"/>
      <c r="AC368" s="35"/>
      <c r="AD368" s="35"/>
      <c r="AE368" s="35"/>
      <c r="AR368" s="204" t="s">
        <v>212</v>
      </c>
      <c r="AT368" s="204" t="s">
        <v>208</v>
      </c>
      <c r="AU368" s="204" t="s">
        <v>80</v>
      </c>
      <c r="AY368" s="18" t="s">
        <v>206</v>
      </c>
      <c r="BE368" s="205">
        <f>IF(N368="základní",J368,0)</f>
        <v>0</v>
      </c>
      <c r="BF368" s="205">
        <f>IF(N368="snížená",J368,0)</f>
        <v>0</v>
      </c>
      <c r="BG368" s="205">
        <f>IF(N368="zákl. přenesená",J368,0)</f>
        <v>0</v>
      </c>
      <c r="BH368" s="205">
        <f>IF(N368="sníž. přenesená",J368,0)</f>
        <v>0</v>
      </c>
      <c r="BI368" s="205">
        <f>IF(N368="nulová",J368,0)</f>
        <v>0</v>
      </c>
      <c r="BJ368" s="18" t="s">
        <v>80</v>
      </c>
      <c r="BK368" s="205">
        <f>ROUND(I368*H368,2)</f>
        <v>0</v>
      </c>
      <c r="BL368" s="18" t="s">
        <v>212</v>
      </c>
      <c r="BM368" s="204" t="s">
        <v>3168</v>
      </c>
    </row>
    <row r="369" spans="1:65" s="2" customFormat="1" ht="16.5" customHeight="1">
      <c r="A369" s="35"/>
      <c r="B369" s="36"/>
      <c r="C369" s="193" t="s">
        <v>72</v>
      </c>
      <c r="D369" s="193" t="s">
        <v>208</v>
      </c>
      <c r="E369" s="194" t="s">
        <v>8725</v>
      </c>
      <c r="F369" s="195" t="s">
        <v>8726</v>
      </c>
      <c r="G369" s="196" t="s">
        <v>325</v>
      </c>
      <c r="H369" s="197">
        <v>416</v>
      </c>
      <c r="I369" s="198"/>
      <c r="J369" s="199">
        <f>ROUND(I369*H369,2)</f>
        <v>0</v>
      </c>
      <c r="K369" s="195" t="s">
        <v>19</v>
      </c>
      <c r="L369" s="40"/>
      <c r="M369" s="200" t="s">
        <v>19</v>
      </c>
      <c r="N369" s="201" t="s">
        <v>43</v>
      </c>
      <c r="O369" s="65"/>
      <c r="P369" s="202">
        <f>O369*H369</f>
        <v>0</v>
      </c>
      <c r="Q369" s="202">
        <v>0</v>
      </c>
      <c r="R369" s="202">
        <f>Q369*H369</f>
        <v>0</v>
      </c>
      <c r="S369" s="202">
        <v>0</v>
      </c>
      <c r="T369" s="203">
        <f>S369*H369</f>
        <v>0</v>
      </c>
      <c r="U369" s="35"/>
      <c r="V369" s="35"/>
      <c r="W369" s="35"/>
      <c r="X369" s="35"/>
      <c r="Y369" s="35"/>
      <c r="Z369" s="35"/>
      <c r="AA369" s="35"/>
      <c r="AB369" s="35"/>
      <c r="AC369" s="35"/>
      <c r="AD369" s="35"/>
      <c r="AE369" s="35"/>
      <c r="AR369" s="204" t="s">
        <v>212</v>
      </c>
      <c r="AT369" s="204" t="s">
        <v>208</v>
      </c>
      <c r="AU369" s="204" t="s">
        <v>80</v>
      </c>
      <c r="AY369" s="18" t="s">
        <v>206</v>
      </c>
      <c r="BE369" s="205">
        <f>IF(N369="základní",J369,0)</f>
        <v>0</v>
      </c>
      <c r="BF369" s="205">
        <f>IF(N369="snížená",J369,0)</f>
        <v>0</v>
      </c>
      <c r="BG369" s="205">
        <f>IF(N369="zákl. přenesená",J369,0)</f>
        <v>0</v>
      </c>
      <c r="BH369" s="205">
        <f>IF(N369="sníž. přenesená",J369,0)</f>
        <v>0</v>
      </c>
      <c r="BI369" s="205">
        <f>IF(N369="nulová",J369,0)</f>
        <v>0</v>
      </c>
      <c r="BJ369" s="18" t="s">
        <v>80</v>
      </c>
      <c r="BK369" s="205">
        <f>ROUND(I369*H369,2)</f>
        <v>0</v>
      </c>
      <c r="BL369" s="18" t="s">
        <v>212</v>
      </c>
      <c r="BM369" s="204" t="s">
        <v>3178</v>
      </c>
    </row>
    <row r="370" spans="1:65" s="2" customFormat="1" ht="16.5" customHeight="1">
      <c r="A370" s="35"/>
      <c r="B370" s="36"/>
      <c r="C370" s="193" t="s">
        <v>72</v>
      </c>
      <c r="D370" s="193" t="s">
        <v>208</v>
      </c>
      <c r="E370" s="194" t="s">
        <v>8727</v>
      </c>
      <c r="F370" s="195" t="s">
        <v>8728</v>
      </c>
      <c r="G370" s="196" t="s">
        <v>325</v>
      </c>
      <c r="H370" s="197">
        <v>72</v>
      </c>
      <c r="I370" s="198"/>
      <c r="J370" s="199">
        <f>ROUND(I370*H370,2)</f>
        <v>0</v>
      </c>
      <c r="K370" s="195" t="s">
        <v>19</v>
      </c>
      <c r="L370" s="40"/>
      <c r="M370" s="200" t="s">
        <v>19</v>
      </c>
      <c r="N370" s="201" t="s">
        <v>43</v>
      </c>
      <c r="O370" s="65"/>
      <c r="P370" s="202">
        <f>O370*H370</f>
        <v>0</v>
      </c>
      <c r="Q370" s="202">
        <v>0</v>
      </c>
      <c r="R370" s="202">
        <f>Q370*H370</f>
        <v>0</v>
      </c>
      <c r="S370" s="202">
        <v>0</v>
      </c>
      <c r="T370" s="203">
        <f>S370*H370</f>
        <v>0</v>
      </c>
      <c r="U370" s="35"/>
      <c r="V370" s="35"/>
      <c r="W370" s="35"/>
      <c r="X370" s="35"/>
      <c r="Y370" s="35"/>
      <c r="Z370" s="35"/>
      <c r="AA370" s="35"/>
      <c r="AB370" s="35"/>
      <c r="AC370" s="35"/>
      <c r="AD370" s="35"/>
      <c r="AE370" s="35"/>
      <c r="AR370" s="204" t="s">
        <v>212</v>
      </c>
      <c r="AT370" s="204" t="s">
        <v>208</v>
      </c>
      <c r="AU370" s="204" t="s">
        <v>80</v>
      </c>
      <c r="AY370" s="18" t="s">
        <v>206</v>
      </c>
      <c r="BE370" s="205">
        <f>IF(N370="základní",J370,0)</f>
        <v>0</v>
      </c>
      <c r="BF370" s="205">
        <f>IF(N370="snížená",J370,0)</f>
        <v>0</v>
      </c>
      <c r="BG370" s="205">
        <f>IF(N370="zákl. přenesená",J370,0)</f>
        <v>0</v>
      </c>
      <c r="BH370" s="205">
        <f>IF(N370="sníž. přenesená",J370,0)</f>
        <v>0</v>
      </c>
      <c r="BI370" s="205">
        <f>IF(N370="nulová",J370,0)</f>
        <v>0</v>
      </c>
      <c r="BJ370" s="18" t="s">
        <v>80</v>
      </c>
      <c r="BK370" s="205">
        <f>ROUND(I370*H370,2)</f>
        <v>0</v>
      </c>
      <c r="BL370" s="18" t="s">
        <v>212</v>
      </c>
      <c r="BM370" s="204" t="s">
        <v>3188</v>
      </c>
    </row>
    <row r="371" spans="1:65" s="12" customFormat="1" ht="22.9" customHeight="1">
      <c r="B371" s="177"/>
      <c r="C371" s="178"/>
      <c r="D371" s="179" t="s">
        <v>71</v>
      </c>
      <c r="E371" s="191" t="s">
        <v>7362</v>
      </c>
      <c r="F371" s="191" t="s">
        <v>8729</v>
      </c>
      <c r="G371" s="178"/>
      <c r="H371" s="178"/>
      <c r="I371" s="181"/>
      <c r="J371" s="192">
        <f>BK371</f>
        <v>0</v>
      </c>
      <c r="K371" s="178"/>
      <c r="L371" s="183"/>
      <c r="M371" s="184"/>
      <c r="N371" s="185"/>
      <c r="O371" s="185"/>
      <c r="P371" s="186">
        <f>SUM(P372:P373)</f>
        <v>0</v>
      </c>
      <c r="Q371" s="185"/>
      <c r="R371" s="186">
        <f>SUM(R372:R373)</f>
        <v>0</v>
      </c>
      <c r="S371" s="185"/>
      <c r="T371" s="187">
        <f>SUM(T372:T373)</f>
        <v>0</v>
      </c>
      <c r="AR371" s="188" t="s">
        <v>80</v>
      </c>
      <c r="AT371" s="189" t="s">
        <v>71</v>
      </c>
      <c r="AU371" s="189" t="s">
        <v>80</v>
      </c>
      <c r="AY371" s="188" t="s">
        <v>206</v>
      </c>
      <c r="BK371" s="190">
        <f>SUM(BK372:BK373)</f>
        <v>0</v>
      </c>
    </row>
    <row r="372" spans="1:65" s="2" customFormat="1" ht="16.5" customHeight="1">
      <c r="A372" s="35"/>
      <c r="B372" s="36"/>
      <c r="C372" s="193" t="s">
        <v>72</v>
      </c>
      <c r="D372" s="193" t="s">
        <v>208</v>
      </c>
      <c r="E372" s="194" t="s">
        <v>8730</v>
      </c>
      <c r="F372" s="195" t="s">
        <v>8731</v>
      </c>
      <c r="G372" s="196" t="s">
        <v>325</v>
      </c>
      <c r="H372" s="197">
        <v>1100</v>
      </c>
      <c r="I372" s="198"/>
      <c r="J372" s="199">
        <f>ROUND(I372*H372,2)</f>
        <v>0</v>
      </c>
      <c r="K372" s="195" t="s">
        <v>19</v>
      </c>
      <c r="L372" s="40"/>
      <c r="M372" s="200" t="s">
        <v>19</v>
      </c>
      <c r="N372" s="201" t="s">
        <v>43</v>
      </c>
      <c r="O372" s="65"/>
      <c r="P372" s="202">
        <f>O372*H372</f>
        <v>0</v>
      </c>
      <c r="Q372" s="202">
        <v>0</v>
      </c>
      <c r="R372" s="202">
        <f>Q372*H372</f>
        <v>0</v>
      </c>
      <c r="S372" s="202">
        <v>0</v>
      </c>
      <c r="T372" s="203">
        <f>S372*H372</f>
        <v>0</v>
      </c>
      <c r="U372" s="35"/>
      <c r="V372" s="35"/>
      <c r="W372" s="35"/>
      <c r="X372" s="35"/>
      <c r="Y372" s="35"/>
      <c r="Z372" s="35"/>
      <c r="AA372" s="35"/>
      <c r="AB372" s="35"/>
      <c r="AC372" s="35"/>
      <c r="AD372" s="35"/>
      <c r="AE372" s="35"/>
      <c r="AR372" s="204" t="s">
        <v>212</v>
      </c>
      <c r="AT372" s="204" t="s">
        <v>208</v>
      </c>
      <c r="AU372" s="204" t="s">
        <v>82</v>
      </c>
      <c r="AY372" s="18" t="s">
        <v>206</v>
      </c>
      <c r="BE372" s="205">
        <f>IF(N372="základní",J372,0)</f>
        <v>0</v>
      </c>
      <c r="BF372" s="205">
        <f>IF(N372="snížená",J372,0)</f>
        <v>0</v>
      </c>
      <c r="BG372" s="205">
        <f>IF(N372="zákl. přenesená",J372,0)</f>
        <v>0</v>
      </c>
      <c r="BH372" s="205">
        <f>IF(N372="sníž. přenesená",J372,0)</f>
        <v>0</v>
      </c>
      <c r="BI372" s="205">
        <f>IF(N372="nulová",J372,0)</f>
        <v>0</v>
      </c>
      <c r="BJ372" s="18" t="s">
        <v>80</v>
      </c>
      <c r="BK372" s="205">
        <f>ROUND(I372*H372,2)</f>
        <v>0</v>
      </c>
      <c r="BL372" s="18" t="s">
        <v>212</v>
      </c>
      <c r="BM372" s="204" t="s">
        <v>3201</v>
      </c>
    </row>
    <row r="373" spans="1:65" s="2" customFormat="1" ht="16.5" customHeight="1">
      <c r="A373" s="35"/>
      <c r="B373" s="36"/>
      <c r="C373" s="193" t="s">
        <v>72</v>
      </c>
      <c r="D373" s="193" t="s">
        <v>208</v>
      </c>
      <c r="E373" s="194" t="s">
        <v>8732</v>
      </c>
      <c r="F373" s="195" t="s">
        <v>8733</v>
      </c>
      <c r="G373" s="196" t="s">
        <v>307</v>
      </c>
      <c r="H373" s="197">
        <v>6.25</v>
      </c>
      <c r="I373" s="198"/>
      <c r="J373" s="199">
        <f>ROUND(I373*H373,2)</f>
        <v>0</v>
      </c>
      <c r="K373" s="195" t="s">
        <v>19</v>
      </c>
      <c r="L373" s="40"/>
      <c r="M373" s="249" t="s">
        <v>19</v>
      </c>
      <c r="N373" s="250" t="s">
        <v>43</v>
      </c>
      <c r="O373" s="247"/>
      <c r="P373" s="251">
        <f>O373*H373</f>
        <v>0</v>
      </c>
      <c r="Q373" s="251">
        <v>0</v>
      </c>
      <c r="R373" s="251">
        <f>Q373*H373</f>
        <v>0</v>
      </c>
      <c r="S373" s="251">
        <v>0</v>
      </c>
      <c r="T373" s="252">
        <f>S373*H373</f>
        <v>0</v>
      </c>
      <c r="U373" s="35"/>
      <c r="V373" s="35"/>
      <c r="W373" s="35"/>
      <c r="X373" s="35"/>
      <c r="Y373" s="35"/>
      <c r="Z373" s="35"/>
      <c r="AA373" s="35"/>
      <c r="AB373" s="35"/>
      <c r="AC373" s="35"/>
      <c r="AD373" s="35"/>
      <c r="AE373" s="35"/>
      <c r="AR373" s="204" t="s">
        <v>212</v>
      </c>
      <c r="AT373" s="204" t="s">
        <v>208</v>
      </c>
      <c r="AU373" s="204" t="s">
        <v>82</v>
      </c>
      <c r="AY373" s="18" t="s">
        <v>206</v>
      </c>
      <c r="BE373" s="205">
        <f>IF(N373="základní",J373,0)</f>
        <v>0</v>
      </c>
      <c r="BF373" s="205">
        <f>IF(N373="snížená",J373,0)</f>
        <v>0</v>
      </c>
      <c r="BG373" s="205">
        <f>IF(N373="zákl. přenesená",J373,0)</f>
        <v>0</v>
      </c>
      <c r="BH373" s="205">
        <f>IF(N373="sníž. přenesená",J373,0)</f>
        <v>0</v>
      </c>
      <c r="BI373" s="205">
        <f>IF(N373="nulová",J373,0)</f>
        <v>0</v>
      </c>
      <c r="BJ373" s="18" t="s">
        <v>80</v>
      </c>
      <c r="BK373" s="205">
        <f>ROUND(I373*H373,2)</f>
        <v>0</v>
      </c>
      <c r="BL373" s="18" t="s">
        <v>212</v>
      </c>
      <c r="BM373" s="204" t="s">
        <v>3213</v>
      </c>
    </row>
    <row r="374" spans="1:65" s="2" customFormat="1" ht="6.95" customHeight="1">
      <c r="A374" s="35"/>
      <c r="B374" s="48"/>
      <c r="C374" s="49"/>
      <c r="D374" s="49"/>
      <c r="E374" s="49"/>
      <c r="F374" s="49"/>
      <c r="G374" s="49"/>
      <c r="H374" s="49"/>
      <c r="I374" s="143"/>
      <c r="J374" s="49"/>
      <c r="K374" s="49"/>
      <c r="L374" s="40"/>
      <c r="M374" s="35"/>
      <c r="O374" s="35"/>
      <c r="P374" s="35"/>
      <c r="Q374" s="35"/>
      <c r="R374" s="35"/>
      <c r="S374" s="35"/>
      <c r="T374" s="35"/>
      <c r="U374" s="35"/>
      <c r="V374" s="35"/>
      <c r="W374" s="35"/>
      <c r="X374" s="35"/>
      <c r="Y374" s="35"/>
      <c r="Z374" s="35"/>
      <c r="AA374" s="35"/>
      <c r="AB374" s="35"/>
      <c r="AC374" s="35"/>
      <c r="AD374" s="35"/>
      <c r="AE374" s="35"/>
    </row>
  </sheetData>
  <sheetProtection algorithmName="SHA-512" hashValue="J8j/Om7kWObMxQy17PPeopABcydJZLznl4Hi9A1hXOP1DMIkj8nkJs1L9cjCz9uIz6iE80jOinJZ8iZY79zxqw==" saltValue="rY4oybwdM8+TQDK/e0mV/Dop8tMee2olOcshgBlt6k78WTEyA5bGwyb3tzxwfvOPutO0aGkJKws3+ggmf2yzSw==" spinCount="100000" sheet="1" objects="1" scenarios="1" formatColumns="0" formatRows="0" autoFilter="0"/>
  <autoFilter ref="C95:K373"/>
  <mergeCells count="9">
    <mergeCell ref="E50:H50"/>
    <mergeCell ref="E86:H86"/>
    <mergeCell ref="E88:H88"/>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13"/>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180</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8734</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ROUND(J87,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ROUND((SUM(BE87:BE112)),  2)</f>
        <v>0</v>
      </c>
      <c r="G33" s="35"/>
      <c r="H33" s="35"/>
      <c r="I33" s="132">
        <v>0.21</v>
      </c>
      <c r="J33" s="131">
        <f>ROUND(((SUM(BE87:BE112))*I33),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ROUND((SUM(BF87:BF112)),  2)</f>
        <v>0</v>
      </c>
      <c r="G34" s="35"/>
      <c r="H34" s="35"/>
      <c r="I34" s="132">
        <v>0.15</v>
      </c>
      <c r="J34" s="131">
        <f>ROUND(((SUM(BF87:BF112))*I34),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ROUND((SUM(BG87:BG112)),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ROUND((SUM(BH87:BH112)),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ROUND((SUM(BI87:BI112)),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999 - VRN</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J87</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1193</v>
      </c>
      <c r="E60" s="155"/>
      <c r="F60" s="155"/>
      <c r="G60" s="155"/>
      <c r="H60" s="155"/>
      <c r="I60" s="156"/>
      <c r="J60" s="157">
        <f>J88</f>
        <v>0</v>
      </c>
      <c r="K60" s="153"/>
      <c r="L60" s="158"/>
    </row>
    <row r="61" spans="1:47" s="10" customFormat="1" ht="19.899999999999999" customHeight="1">
      <c r="B61" s="159"/>
      <c r="C61" s="98"/>
      <c r="D61" s="160" t="s">
        <v>8735</v>
      </c>
      <c r="E61" s="161"/>
      <c r="F61" s="161"/>
      <c r="G61" s="161"/>
      <c r="H61" s="161"/>
      <c r="I61" s="162"/>
      <c r="J61" s="163">
        <f>J89</f>
        <v>0</v>
      </c>
      <c r="K61" s="98"/>
      <c r="L61" s="164"/>
    </row>
    <row r="62" spans="1:47" s="10" customFormat="1" ht="19.899999999999999" customHeight="1">
      <c r="B62" s="159"/>
      <c r="C62" s="98"/>
      <c r="D62" s="160" t="s">
        <v>8736</v>
      </c>
      <c r="E62" s="161"/>
      <c r="F62" s="161"/>
      <c r="G62" s="161"/>
      <c r="H62" s="161"/>
      <c r="I62" s="162"/>
      <c r="J62" s="163">
        <f>J94</f>
        <v>0</v>
      </c>
      <c r="K62" s="98"/>
      <c r="L62" s="164"/>
    </row>
    <row r="63" spans="1:47" s="10" customFormat="1" ht="19.899999999999999" customHeight="1">
      <c r="B63" s="159"/>
      <c r="C63" s="98"/>
      <c r="D63" s="160" t="s">
        <v>8737</v>
      </c>
      <c r="E63" s="161"/>
      <c r="F63" s="161"/>
      <c r="G63" s="161"/>
      <c r="H63" s="161"/>
      <c r="I63" s="162"/>
      <c r="J63" s="163">
        <f>J96</f>
        <v>0</v>
      </c>
      <c r="K63" s="98"/>
      <c r="L63" s="164"/>
    </row>
    <row r="64" spans="1:47" s="10" customFormat="1" ht="19.899999999999999" customHeight="1">
      <c r="B64" s="159"/>
      <c r="C64" s="98"/>
      <c r="D64" s="160" t="s">
        <v>8738</v>
      </c>
      <c r="E64" s="161"/>
      <c r="F64" s="161"/>
      <c r="G64" s="161"/>
      <c r="H64" s="161"/>
      <c r="I64" s="162"/>
      <c r="J64" s="163">
        <f>J101</f>
        <v>0</v>
      </c>
      <c r="K64" s="98"/>
      <c r="L64" s="164"/>
    </row>
    <row r="65" spans="1:31" s="10" customFormat="1" ht="19.899999999999999" customHeight="1">
      <c r="B65" s="159"/>
      <c r="C65" s="98"/>
      <c r="D65" s="160" t="s">
        <v>8739</v>
      </c>
      <c r="E65" s="161"/>
      <c r="F65" s="161"/>
      <c r="G65" s="161"/>
      <c r="H65" s="161"/>
      <c r="I65" s="162"/>
      <c r="J65" s="163">
        <f>J106</f>
        <v>0</v>
      </c>
      <c r="K65" s="98"/>
      <c r="L65" s="164"/>
    </row>
    <row r="66" spans="1:31" s="10" customFormat="1" ht="19.899999999999999" customHeight="1">
      <c r="B66" s="159"/>
      <c r="C66" s="98"/>
      <c r="D66" s="160" t="s">
        <v>8740</v>
      </c>
      <c r="E66" s="161"/>
      <c r="F66" s="161"/>
      <c r="G66" s="161"/>
      <c r="H66" s="161"/>
      <c r="I66" s="162"/>
      <c r="J66" s="163">
        <f>J108</f>
        <v>0</v>
      </c>
      <c r="K66" s="98"/>
      <c r="L66" s="164"/>
    </row>
    <row r="67" spans="1:31" s="10" customFormat="1" ht="19.899999999999999" customHeight="1">
      <c r="B67" s="159"/>
      <c r="C67" s="98"/>
      <c r="D67" s="160" t="s">
        <v>8741</v>
      </c>
      <c r="E67" s="161"/>
      <c r="F67" s="161"/>
      <c r="G67" s="161"/>
      <c r="H67" s="161"/>
      <c r="I67" s="162"/>
      <c r="J67" s="163">
        <f>J110</f>
        <v>0</v>
      </c>
      <c r="K67" s="98"/>
      <c r="L67" s="164"/>
    </row>
    <row r="68" spans="1:31" s="2" customFormat="1" ht="21.75" customHeight="1">
      <c r="A68" s="35"/>
      <c r="B68" s="36"/>
      <c r="C68" s="37"/>
      <c r="D68" s="37"/>
      <c r="E68" s="37"/>
      <c r="F68" s="37"/>
      <c r="G68" s="37"/>
      <c r="H68" s="37"/>
      <c r="I68" s="116"/>
      <c r="J68" s="37"/>
      <c r="K68" s="37"/>
      <c r="L68" s="117"/>
      <c r="S68" s="35"/>
      <c r="T68" s="35"/>
      <c r="U68" s="35"/>
      <c r="V68" s="35"/>
      <c r="W68" s="35"/>
      <c r="X68" s="35"/>
      <c r="Y68" s="35"/>
      <c r="Z68" s="35"/>
      <c r="AA68" s="35"/>
      <c r="AB68" s="35"/>
      <c r="AC68" s="35"/>
      <c r="AD68" s="35"/>
      <c r="AE68" s="35"/>
    </row>
    <row r="69" spans="1:31" s="2" customFormat="1" ht="6.95" customHeight="1">
      <c r="A69" s="35"/>
      <c r="B69" s="48"/>
      <c r="C69" s="49"/>
      <c r="D69" s="49"/>
      <c r="E69" s="49"/>
      <c r="F69" s="49"/>
      <c r="G69" s="49"/>
      <c r="H69" s="49"/>
      <c r="I69" s="143"/>
      <c r="J69" s="49"/>
      <c r="K69" s="49"/>
      <c r="L69" s="117"/>
      <c r="S69" s="35"/>
      <c r="T69" s="35"/>
      <c r="U69" s="35"/>
      <c r="V69" s="35"/>
      <c r="W69" s="35"/>
      <c r="X69" s="35"/>
      <c r="Y69" s="35"/>
      <c r="Z69" s="35"/>
      <c r="AA69" s="35"/>
      <c r="AB69" s="35"/>
      <c r="AC69" s="35"/>
      <c r="AD69" s="35"/>
      <c r="AE69" s="35"/>
    </row>
    <row r="73" spans="1:31" s="2" customFormat="1" ht="6.95" customHeight="1">
      <c r="A73" s="35"/>
      <c r="B73" s="50"/>
      <c r="C73" s="51"/>
      <c r="D73" s="51"/>
      <c r="E73" s="51"/>
      <c r="F73" s="51"/>
      <c r="G73" s="51"/>
      <c r="H73" s="51"/>
      <c r="I73" s="146"/>
      <c r="J73" s="51"/>
      <c r="K73" s="51"/>
      <c r="L73" s="117"/>
      <c r="S73" s="35"/>
      <c r="T73" s="35"/>
      <c r="U73" s="35"/>
      <c r="V73" s="35"/>
      <c r="W73" s="35"/>
      <c r="X73" s="35"/>
      <c r="Y73" s="35"/>
      <c r="Z73" s="35"/>
      <c r="AA73" s="35"/>
      <c r="AB73" s="35"/>
      <c r="AC73" s="35"/>
      <c r="AD73" s="35"/>
      <c r="AE73" s="35"/>
    </row>
    <row r="74" spans="1:31" s="2" customFormat="1" ht="24.95" customHeight="1">
      <c r="A74" s="35"/>
      <c r="B74" s="36"/>
      <c r="C74" s="24" t="s">
        <v>191</v>
      </c>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6.95" customHeight="1">
      <c r="A75" s="35"/>
      <c r="B75" s="36"/>
      <c r="C75" s="37"/>
      <c r="D75" s="37"/>
      <c r="E75" s="37"/>
      <c r="F75" s="37"/>
      <c r="G75" s="37"/>
      <c r="H75" s="37"/>
      <c r="I75" s="116"/>
      <c r="J75" s="37"/>
      <c r="K75" s="37"/>
      <c r="L75" s="117"/>
      <c r="S75" s="35"/>
      <c r="T75" s="35"/>
      <c r="U75" s="35"/>
      <c r="V75" s="35"/>
      <c r="W75" s="35"/>
      <c r="X75" s="35"/>
      <c r="Y75" s="35"/>
      <c r="Z75" s="35"/>
      <c r="AA75" s="35"/>
      <c r="AB75" s="35"/>
      <c r="AC75" s="35"/>
      <c r="AD75" s="35"/>
      <c r="AE75" s="35"/>
    </row>
    <row r="76" spans="1:31" s="2" customFormat="1" ht="12" customHeight="1">
      <c r="A76" s="35"/>
      <c r="B76" s="36"/>
      <c r="C76" s="30" t="s">
        <v>16</v>
      </c>
      <c r="D76" s="37"/>
      <c r="E76" s="37"/>
      <c r="F76" s="37"/>
      <c r="G76" s="37"/>
      <c r="H76" s="37"/>
      <c r="I76" s="116"/>
      <c r="J76" s="37"/>
      <c r="K76" s="37"/>
      <c r="L76" s="117"/>
      <c r="S76" s="35"/>
      <c r="T76" s="35"/>
      <c r="U76" s="35"/>
      <c r="V76" s="35"/>
      <c r="W76" s="35"/>
      <c r="X76" s="35"/>
      <c r="Y76" s="35"/>
      <c r="Z76" s="35"/>
      <c r="AA76" s="35"/>
      <c r="AB76" s="35"/>
      <c r="AC76" s="35"/>
      <c r="AD76" s="35"/>
      <c r="AE76" s="35"/>
    </row>
    <row r="77" spans="1:31" s="2" customFormat="1" ht="16.5" customHeight="1">
      <c r="A77" s="35"/>
      <c r="B77" s="36"/>
      <c r="C77" s="37"/>
      <c r="D77" s="37"/>
      <c r="E77" s="396" t="str">
        <f>E7</f>
        <v>Základní škola U Elektry</v>
      </c>
      <c r="F77" s="397"/>
      <c r="G77" s="397"/>
      <c r="H77" s="397"/>
      <c r="I77" s="116"/>
      <c r="J77" s="37"/>
      <c r="K77" s="37"/>
      <c r="L77" s="117"/>
      <c r="S77" s="35"/>
      <c r="T77" s="35"/>
      <c r="U77" s="35"/>
      <c r="V77" s="35"/>
      <c r="W77" s="35"/>
      <c r="X77" s="35"/>
      <c r="Y77" s="35"/>
      <c r="Z77" s="35"/>
      <c r="AA77" s="35"/>
      <c r="AB77" s="35"/>
      <c r="AC77" s="35"/>
      <c r="AD77" s="35"/>
      <c r="AE77" s="35"/>
    </row>
    <row r="78" spans="1:31" s="2" customFormat="1" ht="12" customHeight="1">
      <c r="A78" s="35"/>
      <c r="B78" s="36"/>
      <c r="C78" s="30" t="s">
        <v>182</v>
      </c>
      <c r="D78" s="37"/>
      <c r="E78" s="37"/>
      <c r="F78" s="37"/>
      <c r="G78" s="37"/>
      <c r="H78" s="37"/>
      <c r="I78" s="116"/>
      <c r="J78" s="37"/>
      <c r="K78" s="37"/>
      <c r="L78" s="117"/>
      <c r="S78" s="35"/>
      <c r="T78" s="35"/>
      <c r="U78" s="35"/>
      <c r="V78" s="35"/>
      <c r="W78" s="35"/>
      <c r="X78" s="35"/>
      <c r="Y78" s="35"/>
      <c r="Z78" s="35"/>
      <c r="AA78" s="35"/>
      <c r="AB78" s="35"/>
      <c r="AC78" s="35"/>
      <c r="AD78" s="35"/>
      <c r="AE78" s="35"/>
    </row>
    <row r="79" spans="1:31" s="2" customFormat="1" ht="16.5" customHeight="1">
      <c r="A79" s="35"/>
      <c r="B79" s="36"/>
      <c r="C79" s="37"/>
      <c r="D79" s="37"/>
      <c r="E79" s="369" t="str">
        <f>E9</f>
        <v>SO 999 - VRN</v>
      </c>
      <c r="F79" s="398"/>
      <c r="G79" s="398"/>
      <c r="H79" s="398"/>
      <c r="I79" s="116"/>
      <c r="J79" s="37"/>
      <c r="K79" s="37"/>
      <c r="L79" s="117"/>
      <c r="S79" s="35"/>
      <c r="T79" s="35"/>
      <c r="U79" s="35"/>
      <c r="V79" s="35"/>
      <c r="W79" s="35"/>
      <c r="X79" s="35"/>
      <c r="Y79" s="35"/>
      <c r="Z79" s="35"/>
      <c r="AA79" s="35"/>
      <c r="AB79" s="35"/>
      <c r="AC79" s="35"/>
      <c r="AD79" s="35"/>
      <c r="AE79" s="35"/>
    </row>
    <row r="80" spans="1:31" s="2" customFormat="1" ht="6.95" customHeight="1">
      <c r="A80" s="35"/>
      <c r="B80" s="36"/>
      <c r="C80" s="37"/>
      <c r="D80" s="37"/>
      <c r="E80" s="37"/>
      <c r="F80" s="37"/>
      <c r="G80" s="37"/>
      <c r="H80" s="37"/>
      <c r="I80" s="116"/>
      <c r="J80" s="37"/>
      <c r="K80" s="37"/>
      <c r="L80" s="117"/>
      <c r="S80" s="35"/>
      <c r="T80" s="35"/>
      <c r="U80" s="35"/>
      <c r="V80" s="35"/>
      <c r="W80" s="35"/>
      <c r="X80" s="35"/>
      <c r="Y80" s="35"/>
      <c r="Z80" s="35"/>
      <c r="AA80" s="35"/>
      <c r="AB80" s="35"/>
      <c r="AC80" s="35"/>
      <c r="AD80" s="35"/>
      <c r="AE80" s="35"/>
    </row>
    <row r="81" spans="1:65" s="2" customFormat="1" ht="12" customHeight="1">
      <c r="A81" s="35"/>
      <c r="B81" s="36"/>
      <c r="C81" s="30" t="s">
        <v>21</v>
      </c>
      <c r="D81" s="37"/>
      <c r="E81" s="37"/>
      <c r="F81" s="28" t="str">
        <f>F12</f>
        <v>Praha 9, k.ú. Vysočany</v>
      </c>
      <c r="G81" s="37"/>
      <c r="H81" s="37"/>
      <c r="I81" s="118" t="s">
        <v>23</v>
      </c>
      <c r="J81" s="60" t="str">
        <f>IF(J12="","",J12)</f>
        <v>10. 2. 2020</v>
      </c>
      <c r="K81" s="37"/>
      <c r="L81" s="117"/>
      <c r="S81" s="35"/>
      <c r="T81" s="35"/>
      <c r="U81" s="35"/>
      <c r="V81" s="35"/>
      <c r="W81" s="35"/>
      <c r="X81" s="35"/>
      <c r="Y81" s="35"/>
      <c r="Z81" s="35"/>
      <c r="AA81" s="35"/>
      <c r="AB81" s="35"/>
      <c r="AC81" s="35"/>
      <c r="AD81" s="35"/>
      <c r="AE81" s="35"/>
    </row>
    <row r="82" spans="1:65" s="2" customFormat="1" ht="6.95" customHeight="1">
      <c r="A82" s="35"/>
      <c r="B82" s="36"/>
      <c r="C82" s="37"/>
      <c r="D82" s="37"/>
      <c r="E82" s="37"/>
      <c r="F82" s="37"/>
      <c r="G82" s="37"/>
      <c r="H82" s="37"/>
      <c r="I82" s="116"/>
      <c r="J82" s="37"/>
      <c r="K82" s="37"/>
      <c r="L82" s="117"/>
      <c r="S82" s="35"/>
      <c r="T82" s="35"/>
      <c r="U82" s="35"/>
      <c r="V82" s="35"/>
      <c r="W82" s="35"/>
      <c r="X82" s="35"/>
      <c r="Y82" s="35"/>
      <c r="Z82" s="35"/>
      <c r="AA82" s="35"/>
      <c r="AB82" s="35"/>
      <c r="AC82" s="35"/>
      <c r="AD82" s="35"/>
      <c r="AE82" s="35"/>
    </row>
    <row r="83" spans="1:65" s="2" customFormat="1" ht="25.7" customHeight="1">
      <c r="A83" s="35"/>
      <c r="B83" s="36"/>
      <c r="C83" s="30" t="s">
        <v>25</v>
      </c>
      <c r="D83" s="37"/>
      <c r="E83" s="37"/>
      <c r="F83" s="28" t="str">
        <f>E15</f>
        <v>Městská část Praha 9</v>
      </c>
      <c r="G83" s="37"/>
      <c r="H83" s="37"/>
      <c r="I83" s="118" t="s">
        <v>31</v>
      </c>
      <c r="J83" s="33" t="str">
        <f>E21</f>
        <v>BOMART spol. s r.o.</v>
      </c>
      <c r="K83" s="37"/>
      <c r="L83" s="117"/>
      <c r="S83" s="35"/>
      <c r="T83" s="35"/>
      <c r="U83" s="35"/>
      <c r="V83" s="35"/>
      <c r="W83" s="35"/>
      <c r="X83" s="35"/>
      <c r="Y83" s="35"/>
      <c r="Z83" s="35"/>
      <c r="AA83" s="35"/>
      <c r="AB83" s="35"/>
      <c r="AC83" s="35"/>
      <c r="AD83" s="35"/>
      <c r="AE83" s="35"/>
    </row>
    <row r="84" spans="1:65" s="2" customFormat="1" ht="15.2" customHeight="1">
      <c r="A84" s="35"/>
      <c r="B84" s="36"/>
      <c r="C84" s="30" t="s">
        <v>29</v>
      </c>
      <c r="D84" s="37"/>
      <c r="E84" s="37"/>
      <c r="F84" s="28" t="str">
        <f>IF(E18="","",E18)</f>
        <v>Vyplň údaj</v>
      </c>
      <c r="G84" s="37"/>
      <c r="H84" s="37"/>
      <c r="I84" s="118" t="s">
        <v>34</v>
      </c>
      <c r="J84" s="33" t="str">
        <f>E24</f>
        <v xml:space="preserve"> </v>
      </c>
      <c r="K84" s="37"/>
      <c r="L84" s="117"/>
      <c r="S84" s="35"/>
      <c r="T84" s="35"/>
      <c r="U84" s="35"/>
      <c r="V84" s="35"/>
      <c r="W84" s="35"/>
      <c r="X84" s="35"/>
      <c r="Y84" s="35"/>
      <c r="Z84" s="35"/>
      <c r="AA84" s="35"/>
      <c r="AB84" s="35"/>
      <c r="AC84" s="35"/>
      <c r="AD84" s="35"/>
      <c r="AE84" s="35"/>
    </row>
    <row r="85" spans="1:65" s="2" customFormat="1" ht="10.35" customHeight="1">
      <c r="A85" s="35"/>
      <c r="B85" s="36"/>
      <c r="C85" s="37"/>
      <c r="D85" s="37"/>
      <c r="E85" s="37"/>
      <c r="F85" s="37"/>
      <c r="G85" s="37"/>
      <c r="H85" s="37"/>
      <c r="I85" s="116"/>
      <c r="J85" s="37"/>
      <c r="K85" s="37"/>
      <c r="L85" s="117"/>
      <c r="S85" s="35"/>
      <c r="T85" s="35"/>
      <c r="U85" s="35"/>
      <c r="V85" s="35"/>
      <c r="W85" s="35"/>
      <c r="X85" s="35"/>
      <c r="Y85" s="35"/>
      <c r="Z85" s="35"/>
      <c r="AA85" s="35"/>
      <c r="AB85" s="35"/>
      <c r="AC85" s="35"/>
      <c r="AD85" s="35"/>
      <c r="AE85" s="35"/>
    </row>
    <row r="86" spans="1:65" s="11" customFormat="1" ht="29.25" customHeight="1">
      <c r="A86" s="165"/>
      <c r="B86" s="166"/>
      <c r="C86" s="167" t="s">
        <v>192</v>
      </c>
      <c r="D86" s="168" t="s">
        <v>57</v>
      </c>
      <c r="E86" s="168" t="s">
        <v>53</v>
      </c>
      <c r="F86" s="168" t="s">
        <v>54</v>
      </c>
      <c r="G86" s="168" t="s">
        <v>193</v>
      </c>
      <c r="H86" s="168" t="s">
        <v>194</v>
      </c>
      <c r="I86" s="169" t="s">
        <v>195</v>
      </c>
      <c r="J86" s="168" t="s">
        <v>186</v>
      </c>
      <c r="K86" s="170" t="s">
        <v>196</v>
      </c>
      <c r="L86" s="171"/>
      <c r="M86" s="69" t="s">
        <v>19</v>
      </c>
      <c r="N86" s="70" t="s">
        <v>42</v>
      </c>
      <c r="O86" s="70" t="s">
        <v>197</v>
      </c>
      <c r="P86" s="70" t="s">
        <v>198</v>
      </c>
      <c r="Q86" s="70" t="s">
        <v>199</v>
      </c>
      <c r="R86" s="70" t="s">
        <v>200</v>
      </c>
      <c r="S86" s="70" t="s">
        <v>201</v>
      </c>
      <c r="T86" s="71" t="s">
        <v>202</v>
      </c>
      <c r="U86" s="165"/>
      <c r="V86" s="165"/>
      <c r="W86" s="165"/>
      <c r="X86" s="165"/>
      <c r="Y86" s="165"/>
      <c r="Z86" s="165"/>
      <c r="AA86" s="165"/>
      <c r="AB86" s="165"/>
      <c r="AC86" s="165"/>
      <c r="AD86" s="165"/>
      <c r="AE86" s="165"/>
    </row>
    <row r="87" spans="1:65" s="2" customFormat="1" ht="22.9" customHeight="1">
      <c r="A87" s="35"/>
      <c r="B87" s="36"/>
      <c r="C87" s="76" t="s">
        <v>203</v>
      </c>
      <c r="D87" s="37"/>
      <c r="E87" s="37"/>
      <c r="F87" s="37"/>
      <c r="G87" s="37"/>
      <c r="H87" s="37"/>
      <c r="I87" s="116"/>
      <c r="J87" s="172">
        <f>BK87</f>
        <v>0</v>
      </c>
      <c r="K87" s="37"/>
      <c r="L87" s="40"/>
      <c r="M87" s="72"/>
      <c r="N87" s="173"/>
      <c r="O87" s="73"/>
      <c r="P87" s="174">
        <f>P88</f>
        <v>0</v>
      </c>
      <c r="Q87" s="73"/>
      <c r="R87" s="174">
        <f>R88</f>
        <v>0</v>
      </c>
      <c r="S87" s="73"/>
      <c r="T87" s="175">
        <f>T88</f>
        <v>0</v>
      </c>
      <c r="U87" s="35"/>
      <c r="V87" s="35"/>
      <c r="W87" s="35"/>
      <c r="X87" s="35"/>
      <c r="Y87" s="35"/>
      <c r="Z87" s="35"/>
      <c r="AA87" s="35"/>
      <c r="AB87" s="35"/>
      <c r="AC87" s="35"/>
      <c r="AD87" s="35"/>
      <c r="AE87" s="35"/>
      <c r="AT87" s="18" t="s">
        <v>71</v>
      </c>
      <c r="AU87" s="18" t="s">
        <v>187</v>
      </c>
      <c r="BK87" s="176">
        <f>BK88</f>
        <v>0</v>
      </c>
    </row>
    <row r="88" spans="1:65" s="12" customFormat="1" ht="25.9" customHeight="1">
      <c r="B88" s="177"/>
      <c r="C88" s="178"/>
      <c r="D88" s="179" t="s">
        <v>71</v>
      </c>
      <c r="E88" s="180" t="s">
        <v>106</v>
      </c>
      <c r="F88" s="180" t="s">
        <v>107</v>
      </c>
      <c r="G88" s="178"/>
      <c r="H88" s="178"/>
      <c r="I88" s="181"/>
      <c r="J88" s="182">
        <f>BK88</f>
        <v>0</v>
      </c>
      <c r="K88" s="178"/>
      <c r="L88" s="183"/>
      <c r="M88" s="184"/>
      <c r="N88" s="185"/>
      <c r="O88" s="185"/>
      <c r="P88" s="186">
        <f>P89+P94+P96+P101+P106+P108+P110</f>
        <v>0</v>
      </c>
      <c r="Q88" s="185"/>
      <c r="R88" s="186">
        <f>R89+R94+R96+R101+R106+R108+R110</f>
        <v>0</v>
      </c>
      <c r="S88" s="185"/>
      <c r="T88" s="187">
        <f>T89+T94+T96+T101+T106+T108+T110</f>
        <v>0</v>
      </c>
      <c r="AR88" s="188" t="s">
        <v>227</v>
      </c>
      <c r="AT88" s="189" t="s">
        <v>71</v>
      </c>
      <c r="AU88" s="189" t="s">
        <v>72</v>
      </c>
      <c r="AY88" s="188" t="s">
        <v>206</v>
      </c>
      <c r="BK88" s="190">
        <f>BK89+BK94+BK96+BK101+BK106+BK108+BK110</f>
        <v>0</v>
      </c>
    </row>
    <row r="89" spans="1:65" s="12" customFormat="1" ht="22.9" customHeight="1">
      <c r="B89" s="177"/>
      <c r="C89" s="178"/>
      <c r="D89" s="179" t="s">
        <v>71</v>
      </c>
      <c r="E89" s="191" t="s">
        <v>1194</v>
      </c>
      <c r="F89" s="191" t="s">
        <v>8742</v>
      </c>
      <c r="G89" s="178"/>
      <c r="H89" s="178"/>
      <c r="I89" s="181"/>
      <c r="J89" s="192">
        <f>BK89</f>
        <v>0</v>
      </c>
      <c r="K89" s="178"/>
      <c r="L89" s="183"/>
      <c r="M89" s="184"/>
      <c r="N89" s="185"/>
      <c r="O89" s="185"/>
      <c r="P89" s="186">
        <f>SUM(P90:P93)</f>
        <v>0</v>
      </c>
      <c r="Q89" s="185"/>
      <c r="R89" s="186">
        <f>SUM(R90:R93)</f>
        <v>0</v>
      </c>
      <c r="S89" s="185"/>
      <c r="T89" s="187">
        <f>SUM(T90:T93)</f>
        <v>0</v>
      </c>
      <c r="AR89" s="188" t="s">
        <v>227</v>
      </c>
      <c r="AT89" s="189" t="s">
        <v>71</v>
      </c>
      <c r="AU89" s="189" t="s">
        <v>80</v>
      </c>
      <c r="AY89" s="188" t="s">
        <v>206</v>
      </c>
      <c r="BK89" s="190">
        <f>SUM(BK90:BK93)</f>
        <v>0</v>
      </c>
    </row>
    <row r="90" spans="1:65" s="2" customFormat="1" ht="16.5" customHeight="1">
      <c r="A90" s="35"/>
      <c r="B90" s="36"/>
      <c r="C90" s="193" t="s">
        <v>80</v>
      </c>
      <c r="D90" s="193" t="s">
        <v>208</v>
      </c>
      <c r="E90" s="194" t="s">
        <v>8743</v>
      </c>
      <c r="F90" s="195" t="s">
        <v>8744</v>
      </c>
      <c r="G90" s="196" t="s">
        <v>8745</v>
      </c>
      <c r="H90" s="197">
        <v>1</v>
      </c>
      <c r="I90" s="198"/>
      <c r="J90" s="199">
        <f>ROUND(I90*H90,2)</f>
        <v>0</v>
      </c>
      <c r="K90" s="195" t="s">
        <v>277</v>
      </c>
      <c r="L90" s="40"/>
      <c r="M90" s="200" t="s">
        <v>19</v>
      </c>
      <c r="N90" s="201" t="s">
        <v>43</v>
      </c>
      <c r="O90" s="65"/>
      <c r="P90" s="202">
        <f>O90*H90</f>
        <v>0</v>
      </c>
      <c r="Q90" s="202">
        <v>0</v>
      </c>
      <c r="R90" s="202">
        <f>Q90*H90</f>
        <v>0</v>
      </c>
      <c r="S90" s="202">
        <v>0</v>
      </c>
      <c r="T90" s="203">
        <f>S90*H90</f>
        <v>0</v>
      </c>
      <c r="U90" s="35"/>
      <c r="V90" s="35"/>
      <c r="W90" s="35"/>
      <c r="X90" s="35"/>
      <c r="Y90" s="35"/>
      <c r="Z90" s="35"/>
      <c r="AA90" s="35"/>
      <c r="AB90" s="35"/>
      <c r="AC90" s="35"/>
      <c r="AD90" s="35"/>
      <c r="AE90" s="35"/>
      <c r="AR90" s="204" t="s">
        <v>8746</v>
      </c>
      <c r="AT90" s="204" t="s">
        <v>208</v>
      </c>
      <c r="AU90" s="204" t="s">
        <v>82</v>
      </c>
      <c r="AY90" s="18" t="s">
        <v>206</v>
      </c>
      <c r="BE90" s="205">
        <f>IF(N90="základní",J90,0)</f>
        <v>0</v>
      </c>
      <c r="BF90" s="205">
        <f>IF(N90="snížená",J90,0)</f>
        <v>0</v>
      </c>
      <c r="BG90" s="205">
        <f>IF(N90="zákl. přenesená",J90,0)</f>
        <v>0</v>
      </c>
      <c r="BH90" s="205">
        <f>IF(N90="sníž. přenesená",J90,0)</f>
        <v>0</v>
      </c>
      <c r="BI90" s="205">
        <f>IF(N90="nulová",J90,0)</f>
        <v>0</v>
      </c>
      <c r="BJ90" s="18" t="s">
        <v>80</v>
      </c>
      <c r="BK90" s="205">
        <f>ROUND(I90*H90,2)</f>
        <v>0</v>
      </c>
      <c r="BL90" s="18" t="s">
        <v>8746</v>
      </c>
      <c r="BM90" s="204" t="s">
        <v>8747</v>
      </c>
    </row>
    <row r="91" spans="1:65" s="2" customFormat="1" ht="16.5" customHeight="1">
      <c r="A91" s="35"/>
      <c r="B91" s="36"/>
      <c r="C91" s="193" t="s">
        <v>82</v>
      </c>
      <c r="D91" s="193" t="s">
        <v>208</v>
      </c>
      <c r="E91" s="194" t="s">
        <v>8748</v>
      </c>
      <c r="F91" s="195" t="s">
        <v>8749</v>
      </c>
      <c r="G91" s="196" t="s">
        <v>8745</v>
      </c>
      <c r="H91" s="197">
        <v>1</v>
      </c>
      <c r="I91" s="198"/>
      <c r="J91" s="199">
        <f>ROUND(I91*H91,2)</f>
        <v>0</v>
      </c>
      <c r="K91" s="195" t="s">
        <v>277</v>
      </c>
      <c r="L91" s="40"/>
      <c r="M91" s="200" t="s">
        <v>19</v>
      </c>
      <c r="N91" s="201" t="s">
        <v>43</v>
      </c>
      <c r="O91" s="65"/>
      <c r="P91" s="202">
        <f>O91*H91</f>
        <v>0</v>
      </c>
      <c r="Q91" s="202">
        <v>0</v>
      </c>
      <c r="R91" s="202">
        <f>Q91*H91</f>
        <v>0</v>
      </c>
      <c r="S91" s="202">
        <v>0</v>
      </c>
      <c r="T91" s="203">
        <f>S91*H91</f>
        <v>0</v>
      </c>
      <c r="U91" s="35"/>
      <c r="V91" s="35"/>
      <c r="W91" s="35"/>
      <c r="X91" s="35"/>
      <c r="Y91" s="35"/>
      <c r="Z91" s="35"/>
      <c r="AA91" s="35"/>
      <c r="AB91" s="35"/>
      <c r="AC91" s="35"/>
      <c r="AD91" s="35"/>
      <c r="AE91" s="35"/>
      <c r="AR91" s="204" t="s">
        <v>8746</v>
      </c>
      <c r="AT91" s="204" t="s">
        <v>208</v>
      </c>
      <c r="AU91" s="204" t="s">
        <v>82</v>
      </c>
      <c r="AY91" s="18" t="s">
        <v>206</v>
      </c>
      <c r="BE91" s="205">
        <f>IF(N91="základní",J91,0)</f>
        <v>0</v>
      </c>
      <c r="BF91" s="205">
        <f>IF(N91="snížená",J91,0)</f>
        <v>0</v>
      </c>
      <c r="BG91" s="205">
        <f>IF(N91="zákl. přenesená",J91,0)</f>
        <v>0</v>
      </c>
      <c r="BH91" s="205">
        <f>IF(N91="sníž. přenesená",J91,0)</f>
        <v>0</v>
      </c>
      <c r="BI91" s="205">
        <f>IF(N91="nulová",J91,0)</f>
        <v>0</v>
      </c>
      <c r="BJ91" s="18" t="s">
        <v>80</v>
      </c>
      <c r="BK91" s="205">
        <f>ROUND(I91*H91,2)</f>
        <v>0</v>
      </c>
      <c r="BL91" s="18" t="s">
        <v>8746</v>
      </c>
      <c r="BM91" s="204" t="s">
        <v>8750</v>
      </c>
    </row>
    <row r="92" spans="1:65" s="2" customFormat="1" ht="16.5" customHeight="1">
      <c r="A92" s="35"/>
      <c r="B92" s="36"/>
      <c r="C92" s="193" t="s">
        <v>217</v>
      </c>
      <c r="D92" s="193" t="s">
        <v>208</v>
      </c>
      <c r="E92" s="194" t="s">
        <v>8751</v>
      </c>
      <c r="F92" s="195" t="s">
        <v>8752</v>
      </c>
      <c r="G92" s="196" t="s">
        <v>8745</v>
      </c>
      <c r="H92" s="197">
        <v>1</v>
      </c>
      <c r="I92" s="198"/>
      <c r="J92" s="199">
        <f>ROUND(I92*H92,2)</f>
        <v>0</v>
      </c>
      <c r="K92" s="195" t="s">
        <v>277</v>
      </c>
      <c r="L92" s="40"/>
      <c r="M92" s="200" t="s">
        <v>19</v>
      </c>
      <c r="N92" s="201" t="s">
        <v>43</v>
      </c>
      <c r="O92" s="65"/>
      <c r="P92" s="202">
        <f>O92*H92</f>
        <v>0</v>
      </c>
      <c r="Q92" s="202">
        <v>0</v>
      </c>
      <c r="R92" s="202">
        <f>Q92*H92</f>
        <v>0</v>
      </c>
      <c r="S92" s="202">
        <v>0</v>
      </c>
      <c r="T92" s="203">
        <f>S92*H92</f>
        <v>0</v>
      </c>
      <c r="U92" s="35"/>
      <c r="V92" s="35"/>
      <c r="W92" s="35"/>
      <c r="X92" s="35"/>
      <c r="Y92" s="35"/>
      <c r="Z92" s="35"/>
      <c r="AA92" s="35"/>
      <c r="AB92" s="35"/>
      <c r="AC92" s="35"/>
      <c r="AD92" s="35"/>
      <c r="AE92" s="35"/>
      <c r="AR92" s="204" t="s">
        <v>8746</v>
      </c>
      <c r="AT92" s="204" t="s">
        <v>208</v>
      </c>
      <c r="AU92" s="204" t="s">
        <v>82</v>
      </c>
      <c r="AY92" s="18" t="s">
        <v>206</v>
      </c>
      <c r="BE92" s="205">
        <f>IF(N92="základní",J92,0)</f>
        <v>0</v>
      </c>
      <c r="BF92" s="205">
        <f>IF(N92="snížená",J92,0)</f>
        <v>0</v>
      </c>
      <c r="BG92" s="205">
        <f>IF(N92="zákl. přenesená",J92,0)</f>
        <v>0</v>
      </c>
      <c r="BH92" s="205">
        <f>IF(N92="sníž. přenesená",J92,0)</f>
        <v>0</v>
      </c>
      <c r="BI92" s="205">
        <f>IF(N92="nulová",J92,0)</f>
        <v>0</v>
      </c>
      <c r="BJ92" s="18" t="s">
        <v>80</v>
      </c>
      <c r="BK92" s="205">
        <f>ROUND(I92*H92,2)</f>
        <v>0</v>
      </c>
      <c r="BL92" s="18" t="s">
        <v>8746</v>
      </c>
      <c r="BM92" s="204" t="s">
        <v>8753</v>
      </c>
    </row>
    <row r="93" spans="1:65" s="2" customFormat="1" ht="16.5" customHeight="1">
      <c r="A93" s="35"/>
      <c r="B93" s="36"/>
      <c r="C93" s="193" t="s">
        <v>212</v>
      </c>
      <c r="D93" s="193" t="s">
        <v>208</v>
      </c>
      <c r="E93" s="194" t="s">
        <v>8754</v>
      </c>
      <c r="F93" s="195" t="s">
        <v>8755</v>
      </c>
      <c r="G93" s="196" t="s">
        <v>8745</v>
      </c>
      <c r="H93" s="197">
        <v>1</v>
      </c>
      <c r="I93" s="198"/>
      <c r="J93" s="199">
        <f>ROUND(I93*H93,2)</f>
        <v>0</v>
      </c>
      <c r="K93" s="195" t="s">
        <v>277</v>
      </c>
      <c r="L93" s="40"/>
      <c r="M93" s="200" t="s">
        <v>19</v>
      </c>
      <c r="N93" s="201" t="s">
        <v>43</v>
      </c>
      <c r="O93" s="65"/>
      <c r="P93" s="202">
        <f>O93*H93</f>
        <v>0</v>
      </c>
      <c r="Q93" s="202">
        <v>0</v>
      </c>
      <c r="R93" s="202">
        <f>Q93*H93</f>
        <v>0</v>
      </c>
      <c r="S93" s="202">
        <v>0</v>
      </c>
      <c r="T93" s="203">
        <f>S93*H93</f>
        <v>0</v>
      </c>
      <c r="U93" s="35"/>
      <c r="V93" s="35"/>
      <c r="W93" s="35"/>
      <c r="X93" s="35"/>
      <c r="Y93" s="35"/>
      <c r="Z93" s="35"/>
      <c r="AA93" s="35"/>
      <c r="AB93" s="35"/>
      <c r="AC93" s="35"/>
      <c r="AD93" s="35"/>
      <c r="AE93" s="35"/>
      <c r="AR93" s="204" t="s">
        <v>8746</v>
      </c>
      <c r="AT93" s="204" t="s">
        <v>208</v>
      </c>
      <c r="AU93" s="204" t="s">
        <v>82</v>
      </c>
      <c r="AY93" s="18" t="s">
        <v>206</v>
      </c>
      <c r="BE93" s="205">
        <f>IF(N93="základní",J93,0)</f>
        <v>0</v>
      </c>
      <c r="BF93" s="205">
        <f>IF(N93="snížená",J93,0)</f>
        <v>0</v>
      </c>
      <c r="BG93" s="205">
        <f>IF(N93="zákl. přenesená",J93,0)</f>
        <v>0</v>
      </c>
      <c r="BH93" s="205">
        <f>IF(N93="sníž. přenesená",J93,0)</f>
        <v>0</v>
      </c>
      <c r="BI93" s="205">
        <f>IF(N93="nulová",J93,0)</f>
        <v>0</v>
      </c>
      <c r="BJ93" s="18" t="s">
        <v>80</v>
      </c>
      <c r="BK93" s="205">
        <f>ROUND(I93*H93,2)</f>
        <v>0</v>
      </c>
      <c r="BL93" s="18" t="s">
        <v>8746</v>
      </c>
      <c r="BM93" s="204" t="s">
        <v>8756</v>
      </c>
    </row>
    <row r="94" spans="1:65" s="12" customFormat="1" ht="22.9" customHeight="1">
      <c r="B94" s="177"/>
      <c r="C94" s="178"/>
      <c r="D94" s="179" t="s">
        <v>71</v>
      </c>
      <c r="E94" s="191" t="s">
        <v>1197</v>
      </c>
      <c r="F94" s="191" t="s">
        <v>8757</v>
      </c>
      <c r="G94" s="178"/>
      <c r="H94" s="178"/>
      <c r="I94" s="181"/>
      <c r="J94" s="192">
        <f>BK94</f>
        <v>0</v>
      </c>
      <c r="K94" s="178"/>
      <c r="L94" s="183"/>
      <c r="M94" s="184"/>
      <c r="N94" s="185"/>
      <c r="O94" s="185"/>
      <c r="P94" s="186">
        <f>P95</f>
        <v>0</v>
      </c>
      <c r="Q94" s="185"/>
      <c r="R94" s="186">
        <f>R95</f>
        <v>0</v>
      </c>
      <c r="S94" s="185"/>
      <c r="T94" s="187">
        <f>T95</f>
        <v>0</v>
      </c>
      <c r="AR94" s="188" t="s">
        <v>227</v>
      </c>
      <c r="AT94" s="189" t="s">
        <v>71</v>
      </c>
      <c r="AU94" s="189" t="s">
        <v>80</v>
      </c>
      <c r="AY94" s="188" t="s">
        <v>206</v>
      </c>
      <c r="BK94" s="190">
        <f>BK95</f>
        <v>0</v>
      </c>
    </row>
    <row r="95" spans="1:65" s="2" customFormat="1" ht="16.5" customHeight="1">
      <c r="A95" s="35"/>
      <c r="B95" s="36"/>
      <c r="C95" s="193" t="s">
        <v>227</v>
      </c>
      <c r="D95" s="193" t="s">
        <v>208</v>
      </c>
      <c r="E95" s="194" t="s">
        <v>8758</v>
      </c>
      <c r="F95" s="195" t="s">
        <v>8757</v>
      </c>
      <c r="G95" s="196" t="s">
        <v>8745</v>
      </c>
      <c r="H95" s="197">
        <v>1</v>
      </c>
      <c r="I95" s="198"/>
      <c r="J95" s="199">
        <f>ROUND(I95*H95,2)</f>
        <v>0</v>
      </c>
      <c r="K95" s="195" t="s">
        <v>277</v>
      </c>
      <c r="L95" s="40"/>
      <c r="M95" s="200" t="s">
        <v>19</v>
      </c>
      <c r="N95" s="201" t="s">
        <v>43</v>
      </c>
      <c r="O95" s="65"/>
      <c r="P95" s="202">
        <f>O95*H95</f>
        <v>0</v>
      </c>
      <c r="Q95" s="202">
        <v>0</v>
      </c>
      <c r="R95" s="202">
        <f>Q95*H95</f>
        <v>0</v>
      </c>
      <c r="S95" s="202">
        <v>0</v>
      </c>
      <c r="T95" s="203">
        <f>S95*H95</f>
        <v>0</v>
      </c>
      <c r="U95" s="35"/>
      <c r="V95" s="35"/>
      <c r="W95" s="35"/>
      <c r="X95" s="35"/>
      <c r="Y95" s="35"/>
      <c r="Z95" s="35"/>
      <c r="AA95" s="35"/>
      <c r="AB95" s="35"/>
      <c r="AC95" s="35"/>
      <c r="AD95" s="35"/>
      <c r="AE95" s="35"/>
      <c r="AR95" s="204" t="s">
        <v>8746</v>
      </c>
      <c r="AT95" s="204" t="s">
        <v>208</v>
      </c>
      <c r="AU95" s="204" t="s">
        <v>82</v>
      </c>
      <c r="AY95" s="18" t="s">
        <v>206</v>
      </c>
      <c r="BE95" s="205">
        <f>IF(N95="základní",J95,0)</f>
        <v>0</v>
      </c>
      <c r="BF95" s="205">
        <f>IF(N95="snížená",J95,0)</f>
        <v>0</v>
      </c>
      <c r="BG95" s="205">
        <f>IF(N95="zákl. přenesená",J95,0)</f>
        <v>0</v>
      </c>
      <c r="BH95" s="205">
        <f>IF(N95="sníž. přenesená",J95,0)</f>
        <v>0</v>
      </c>
      <c r="BI95" s="205">
        <f>IF(N95="nulová",J95,0)</f>
        <v>0</v>
      </c>
      <c r="BJ95" s="18" t="s">
        <v>80</v>
      </c>
      <c r="BK95" s="205">
        <f>ROUND(I95*H95,2)</f>
        <v>0</v>
      </c>
      <c r="BL95" s="18" t="s">
        <v>8746</v>
      </c>
      <c r="BM95" s="204" t="s">
        <v>8759</v>
      </c>
    </row>
    <row r="96" spans="1:65" s="12" customFormat="1" ht="22.9" customHeight="1">
      <c r="B96" s="177"/>
      <c r="C96" s="178"/>
      <c r="D96" s="179" t="s">
        <v>71</v>
      </c>
      <c r="E96" s="191" t="s">
        <v>1200</v>
      </c>
      <c r="F96" s="191" t="s">
        <v>1195</v>
      </c>
      <c r="G96" s="178"/>
      <c r="H96" s="178"/>
      <c r="I96" s="181"/>
      <c r="J96" s="192">
        <f>BK96</f>
        <v>0</v>
      </c>
      <c r="K96" s="178"/>
      <c r="L96" s="183"/>
      <c r="M96" s="184"/>
      <c r="N96" s="185"/>
      <c r="O96" s="185"/>
      <c r="P96" s="186">
        <f>SUM(P97:P100)</f>
        <v>0</v>
      </c>
      <c r="Q96" s="185"/>
      <c r="R96" s="186">
        <f>SUM(R97:R100)</f>
        <v>0</v>
      </c>
      <c r="S96" s="185"/>
      <c r="T96" s="187">
        <f>SUM(T97:T100)</f>
        <v>0</v>
      </c>
      <c r="AR96" s="188" t="s">
        <v>227</v>
      </c>
      <c r="AT96" s="189" t="s">
        <v>71</v>
      </c>
      <c r="AU96" s="189" t="s">
        <v>80</v>
      </c>
      <c r="AY96" s="188" t="s">
        <v>206</v>
      </c>
      <c r="BK96" s="190">
        <f>SUM(BK97:BK100)</f>
        <v>0</v>
      </c>
    </row>
    <row r="97" spans="1:65" s="2" customFormat="1" ht="16.5" customHeight="1">
      <c r="A97" s="35"/>
      <c r="B97" s="36"/>
      <c r="C97" s="193" t="s">
        <v>231</v>
      </c>
      <c r="D97" s="193" t="s">
        <v>208</v>
      </c>
      <c r="E97" s="194" t="s">
        <v>8760</v>
      </c>
      <c r="F97" s="195" t="s">
        <v>1195</v>
      </c>
      <c r="G97" s="196" t="s">
        <v>8745</v>
      </c>
      <c r="H97" s="197">
        <v>1</v>
      </c>
      <c r="I97" s="198"/>
      <c r="J97" s="199">
        <f>ROUND(I97*H97,2)</f>
        <v>0</v>
      </c>
      <c r="K97" s="195" t="s">
        <v>277</v>
      </c>
      <c r="L97" s="40"/>
      <c r="M97" s="200" t="s">
        <v>19</v>
      </c>
      <c r="N97" s="201" t="s">
        <v>43</v>
      </c>
      <c r="O97" s="65"/>
      <c r="P97" s="202">
        <f>O97*H97</f>
        <v>0</v>
      </c>
      <c r="Q97" s="202">
        <v>0</v>
      </c>
      <c r="R97" s="202">
        <f>Q97*H97</f>
        <v>0</v>
      </c>
      <c r="S97" s="202">
        <v>0</v>
      </c>
      <c r="T97" s="203">
        <f>S97*H97</f>
        <v>0</v>
      </c>
      <c r="U97" s="35"/>
      <c r="V97" s="35"/>
      <c r="W97" s="35"/>
      <c r="X97" s="35"/>
      <c r="Y97" s="35"/>
      <c r="Z97" s="35"/>
      <c r="AA97" s="35"/>
      <c r="AB97" s="35"/>
      <c r="AC97" s="35"/>
      <c r="AD97" s="35"/>
      <c r="AE97" s="35"/>
      <c r="AR97" s="204" t="s">
        <v>8746</v>
      </c>
      <c r="AT97" s="204" t="s">
        <v>208</v>
      </c>
      <c r="AU97" s="204" t="s">
        <v>82</v>
      </c>
      <c r="AY97" s="18" t="s">
        <v>206</v>
      </c>
      <c r="BE97" s="205">
        <f>IF(N97="základní",J97,0)</f>
        <v>0</v>
      </c>
      <c r="BF97" s="205">
        <f>IF(N97="snížená",J97,0)</f>
        <v>0</v>
      </c>
      <c r="BG97" s="205">
        <f>IF(N97="zákl. přenesená",J97,0)</f>
        <v>0</v>
      </c>
      <c r="BH97" s="205">
        <f>IF(N97="sníž. přenesená",J97,0)</f>
        <v>0</v>
      </c>
      <c r="BI97" s="205">
        <f>IF(N97="nulová",J97,0)</f>
        <v>0</v>
      </c>
      <c r="BJ97" s="18" t="s">
        <v>80</v>
      </c>
      <c r="BK97" s="205">
        <f>ROUND(I97*H97,2)</f>
        <v>0</v>
      </c>
      <c r="BL97" s="18" t="s">
        <v>8746</v>
      </c>
      <c r="BM97" s="204" t="s">
        <v>8761</v>
      </c>
    </row>
    <row r="98" spans="1:65" s="2" customFormat="1" ht="16.5" customHeight="1">
      <c r="A98" s="35"/>
      <c r="B98" s="36"/>
      <c r="C98" s="193" t="s">
        <v>235</v>
      </c>
      <c r="D98" s="193" t="s">
        <v>208</v>
      </c>
      <c r="E98" s="194" t="s">
        <v>8762</v>
      </c>
      <c r="F98" s="195" t="s">
        <v>8763</v>
      </c>
      <c r="G98" s="196" t="s">
        <v>8745</v>
      </c>
      <c r="H98" s="197">
        <v>1</v>
      </c>
      <c r="I98" s="198"/>
      <c r="J98" s="199">
        <f>ROUND(I98*H98,2)</f>
        <v>0</v>
      </c>
      <c r="K98" s="195" t="s">
        <v>277</v>
      </c>
      <c r="L98" s="40"/>
      <c r="M98" s="200" t="s">
        <v>19</v>
      </c>
      <c r="N98" s="201" t="s">
        <v>43</v>
      </c>
      <c r="O98" s="65"/>
      <c r="P98" s="202">
        <f>O98*H98</f>
        <v>0</v>
      </c>
      <c r="Q98" s="202">
        <v>0</v>
      </c>
      <c r="R98" s="202">
        <f>Q98*H98</f>
        <v>0</v>
      </c>
      <c r="S98" s="202">
        <v>0</v>
      </c>
      <c r="T98" s="203">
        <f>S98*H98</f>
        <v>0</v>
      </c>
      <c r="U98" s="35"/>
      <c r="V98" s="35"/>
      <c r="W98" s="35"/>
      <c r="X98" s="35"/>
      <c r="Y98" s="35"/>
      <c r="Z98" s="35"/>
      <c r="AA98" s="35"/>
      <c r="AB98" s="35"/>
      <c r="AC98" s="35"/>
      <c r="AD98" s="35"/>
      <c r="AE98" s="35"/>
      <c r="AR98" s="204" t="s">
        <v>8746</v>
      </c>
      <c r="AT98" s="204" t="s">
        <v>208</v>
      </c>
      <c r="AU98" s="204" t="s">
        <v>82</v>
      </c>
      <c r="AY98" s="18" t="s">
        <v>206</v>
      </c>
      <c r="BE98" s="205">
        <f>IF(N98="základní",J98,0)</f>
        <v>0</v>
      </c>
      <c r="BF98" s="205">
        <f>IF(N98="snížená",J98,0)</f>
        <v>0</v>
      </c>
      <c r="BG98" s="205">
        <f>IF(N98="zákl. přenesená",J98,0)</f>
        <v>0</v>
      </c>
      <c r="BH98" s="205">
        <f>IF(N98="sníž. přenesená",J98,0)</f>
        <v>0</v>
      </c>
      <c r="BI98" s="205">
        <f>IF(N98="nulová",J98,0)</f>
        <v>0</v>
      </c>
      <c r="BJ98" s="18" t="s">
        <v>80</v>
      </c>
      <c r="BK98" s="205">
        <f>ROUND(I98*H98,2)</f>
        <v>0</v>
      </c>
      <c r="BL98" s="18" t="s">
        <v>8746</v>
      </c>
      <c r="BM98" s="204" t="s">
        <v>8764</v>
      </c>
    </row>
    <row r="99" spans="1:65" s="2" customFormat="1" ht="16.5" customHeight="1">
      <c r="A99" s="35"/>
      <c r="B99" s="36"/>
      <c r="C99" s="193" t="s">
        <v>239</v>
      </c>
      <c r="D99" s="193" t="s">
        <v>208</v>
      </c>
      <c r="E99" s="194" t="s">
        <v>8765</v>
      </c>
      <c r="F99" s="195" t="s">
        <v>8766</v>
      </c>
      <c r="G99" s="196" t="s">
        <v>8745</v>
      </c>
      <c r="H99" s="197">
        <v>1</v>
      </c>
      <c r="I99" s="198"/>
      <c r="J99" s="199">
        <f>ROUND(I99*H99,2)</f>
        <v>0</v>
      </c>
      <c r="K99" s="195" t="s">
        <v>277</v>
      </c>
      <c r="L99" s="40"/>
      <c r="M99" s="200" t="s">
        <v>19</v>
      </c>
      <c r="N99" s="201" t="s">
        <v>43</v>
      </c>
      <c r="O99" s="65"/>
      <c r="P99" s="202">
        <f>O99*H99</f>
        <v>0</v>
      </c>
      <c r="Q99" s="202">
        <v>0</v>
      </c>
      <c r="R99" s="202">
        <f>Q99*H99</f>
        <v>0</v>
      </c>
      <c r="S99" s="202">
        <v>0</v>
      </c>
      <c r="T99" s="203">
        <f>S99*H99</f>
        <v>0</v>
      </c>
      <c r="U99" s="35"/>
      <c r="V99" s="35"/>
      <c r="W99" s="35"/>
      <c r="X99" s="35"/>
      <c r="Y99" s="35"/>
      <c r="Z99" s="35"/>
      <c r="AA99" s="35"/>
      <c r="AB99" s="35"/>
      <c r="AC99" s="35"/>
      <c r="AD99" s="35"/>
      <c r="AE99" s="35"/>
      <c r="AR99" s="204" t="s">
        <v>8746</v>
      </c>
      <c r="AT99" s="204" t="s">
        <v>208</v>
      </c>
      <c r="AU99" s="204" t="s">
        <v>82</v>
      </c>
      <c r="AY99" s="18" t="s">
        <v>206</v>
      </c>
      <c r="BE99" s="205">
        <f>IF(N99="základní",J99,0)</f>
        <v>0</v>
      </c>
      <c r="BF99" s="205">
        <f>IF(N99="snížená",J99,0)</f>
        <v>0</v>
      </c>
      <c r="BG99" s="205">
        <f>IF(N99="zákl. přenesená",J99,0)</f>
        <v>0</v>
      </c>
      <c r="BH99" s="205">
        <f>IF(N99="sníž. přenesená",J99,0)</f>
        <v>0</v>
      </c>
      <c r="BI99" s="205">
        <f>IF(N99="nulová",J99,0)</f>
        <v>0</v>
      </c>
      <c r="BJ99" s="18" t="s">
        <v>80</v>
      </c>
      <c r="BK99" s="205">
        <f>ROUND(I99*H99,2)</f>
        <v>0</v>
      </c>
      <c r="BL99" s="18" t="s">
        <v>8746</v>
      </c>
      <c r="BM99" s="204" t="s">
        <v>8767</v>
      </c>
    </row>
    <row r="100" spans="1:65" s="2" customFormat="1" ht="16.5" customHeight="1">
      <c r="A100" s="35"/>
      <c r="B100" s="36"/>
      <c r="C100" s="193" t="s">
        <v>225</v>
      </c>
      <c r="D100" s="193" t="s">
        <v>208</v>
      </c>
      <c r="E100" s="194" t="s">
        <v>8768</v>
      </c>
      <c r="F100" s="195" t="s">
        <v>8769</v>
      </c>
      <c r="G100" s="196" t="s">
        <v>8745</v>
      </c>
      <c r="H100" s="197">
        <v>1</v>
      </c>
      <c r="I100" s="198"/>
      <c r="J100" s="199">
        <f>ROUND(I100*H100,2)</f>
        <v>0</v>
      </c>
      <c r="K100" s="195" t="s">
        <v>277</v>
      </c>
      <c r="L100" s="40"/>
      <c r="M100" s="200" t="s">
        <v>19</v>
      </c>
      <c r="N100" s="201" t="s">
        <v>43</v>
      </c>
      <c r="O100" s="65"/>
      <c r="P100" s="202">
        <f>O100*H100</f>
        <v>0</v>
      </c>
      <c r="Q100" s="202">
        <v>0</v>
      </c>
      <c r="R100" s="202">
        <f>Q100*H100</f>
        <v>0</v>
      </c>
      <c r="S100" s="202">
        <v>0</v>
      </c>
      <c r="T100" s="203">
        <f>S100*H100</f>
        <v>0</v>
      </c>
      <c r="U100" s="35"/>
      <c r="V100" s="35"/>
      <c r="W100" s="35"/>
      <c r="X100" s="35"/>
      <c r="Y100" s="35"/>
      <c r="Z100" s="35"/>
      <c r="AA100" s="35"/>
      <c r="AB100" s="35"/>
      <c r="AC100" s="35"/>
      <c r="AD100" s="35"/>
      <c r="AE100" s="35"/>
      <c r="AR100" s="204" t="s">
        <v>8746</v>
      </c>
      <c r="AT100" s="204" t="s">
        <v>208</v>
      </c>
      <c r="AU100" s="204" t="s">
        <v>82</v>
      </c>
      <c r="AY100" s="18" t="s">
        <v>206</v>
      </c>
      <c r="BE100" s="205">
        <f>IF(N100="základní",J100,0)</f>
        <v>0</v>
      </c>
      <c r="BF100" s="205">
        <f>IF(N100="snížená",J100,0)</f>
        <v>0</v>
      </c>
      <c r="BG100" s="205">
        <f>IF(N100="zákl. přenesená",J100,0)</f>
        <v>0</v>
      </c>
      <c r="BH100" s="205">
        <f>IF(N100="sníž. přenesená",J100,0)</f>
        <v>0</v>
      </c>
      <c r="BI100" s="205">
        <f>IF(N100="nulová",J100,0)</f>
        <v>0</v>
      </c>
      <c r="BJ100" s="18" t="s">
        <v>80</v>
      </c>
      <c r="BK100" s="205">
        <f>ROUND(I100*H100,2)</f>
        <v>0</v>
      </c>
      <c r="BL100" s="18" t="s">
        <v>8746</v>
      </c>
      <c r="BM100" s="204" t="s">
        <v>8770</v>
      </c>
    </row>
    <row r="101" spans="1:65" s="12" customFormat="1" ht="22.9" customHeight="1">
      <c r="B101" s="177"/>
      <c r="C101" s="178"/>
      <c r="D101" s="179" t="s">
        <v>71</v>
      </c>
      <c r="E101" s="191" t="s">
        <v>8771</v>
      </c>
      <c r="F101" s="191" t="s">
        <v>8772</v>
      </c>
      <c r="G101" s="178"/>
      <c r="H101" s="178"/>
      <c r="I101" s="181"/>
      <c r="J101" s="192">
        <f>BK101</f>
        <v>0</v>
      </c>
      <c r="K101" s="178"/>
      <c r="L101" s="183"/>
      <c r="M101" s="184"/>
      <c r="N101" s="185"/>
      <c r="O101" s="185"/>
      <c r="P101" s="186">
        <f>SUM(P102:P105)</f>
        <v>0</v>
      </c>
      <c r="Q101" s="185"/>
      <c r="R101" s="186">
        <f>SUM(R102:R105)</f>
        <v>0</v>
      </c>
      <c r="S101" s="185"/>
      <c r="T101" s="187">
        <f>SUM(T102:T105)</f>
        <v>0</v>
      </c>
      <c r="AR101" s="188" t="s">
        <v>227</v>
      </c>
      <c r="AT101" s="189" t="s">
        <v>71</v>
      </c>
      <c r="AU101" s="189" t="s">
        <v>80</v>
      </c>
      <c r="AY101" s="188" t="s">
        <v>206</v>
      </c>
      <c r="BK101" s="190">
        <f>SUM(BK102:BK105)</f>
        <v>0</v>
      </c>
    </row>
    <row r="102" spans="1:65" s="2" customFormat="1" ht="16.5" customHeight="1">
      <c r="A102" s="35"/>
      <c r="B102" s="36"/>
      <c r="C102" s="193" t="s">
        <v>248</v>
      </c>
      <c r="D102" s="193" t="s">
        <v>208</v>
      </c>
      <c r="E102" s="194" t="s">
        <v>8773</v>
      </c>
      <c r="F102" s="195" t="s">
        <v>8774</v>
      </c>
      <c r="G102" s="196" t="s">
        <v>8745</v>
      </c>
      <c r="H102" s="197">
        <v>1</v>
      </c>
      <c r="I102" s="198"/>
      <c r="J102" s="199">
        <f>ROUND(I102*H102,2)</f>
        <v>0</v>
      </c>
      <c r="K102" s="195" t="s">
        <v>277</v>
      </c>
      <c r="L102" s="40"/>
      <c r="M102" s="200" t="s">
        <v>19</v>
      </c>
      <c r="N102" s="201" t="s">
        <v>43</v>
      </c>
      <c r="O102" s="65"/>
      <c r="P102" s="202">
        <f>O102*H102</f>
        <v>0</v>
      </c>
      <c r="Q102" s="202">
        <v>0</v>
      </c>
      <c r="R102" s="202">
        <f>Q102*H102</f>
        <v>0</v>
      </c>
      <c r="S102" s="202">
        <v>0</v>
      </c>
      <c r="T102" s="203">
        <f>S102*H102</f>
        <v>0</v>
      </c>
      <c r="U102" s="35"/>
      <c r="V102" s="35"/>
      <c r="W102" s="35"/>
      <c r="X102" s="35"/>
      <c r="Y102" s="35"/>
      <c r="Z102" s="35"/>
      <c r="AA102" s="35"/>
      <c r="AB102" s="35"/>
      <c r="AC102" s="35"/>
      <c r="AD102" s="35"/>
      <c r="AE102" s="35"/>
      <c r="AR102" s="204" t="s">
        <v>8746</v>
      </c>
      <c r="AT102" s="204" t="s">
        <v>208</v>
      </c>
      <c r="AU102" s="204" t="s">
        <v>82</v>
      </c>
      <c r="AY102" s="18" t="s">
        <v>206</v>
      </c>
      <c r="BE102" s="205">
        <f>IF(N102="základní",J102,0)</f>
        <v>0</v>
      </c>
      <c r="BF102" s="205">
        <f>IF(N102="snížená",J102,0)</f>
        <v>0</v>
      </c>
      <c r="BG102" s="205">
        <f>IF(N102="zákl. přenesená",J102,0)</f>
        <v>0</v>
      </c>
      <c r="BH102" s="205">
        <f>IF(N102="sníž. přenesená",J102,0)</f>
        <v>0</v>
      </c>
      <c r="BI102" s="205">
        <f>IF(N102="nulová",J102,0)</f>
        <v>0</v>
      </c>
      <c r="BJ102" s="18" t="s">
        <v>80</v>
      </c>
      <c r="BK102" s="205">
        <f>ROUND(I102*H102,2)</f>
        <v>0</v>
      </c>
      <c r="BL102" s="18" t="s">
        <v>8746</v>
      </c>
      <c r="BM102" s="204" t="s">
        <v>8775</v>
      </c>
    </row>
    <row r="103" spans="1:65" s="2" customFormat="1" ht="16.5" customHeight="1">
      <c r="A103" s="35"/>
      <c r="B103" s="36"/>
      <c r="C103" s="193" t="s">
        <v>253</v>
      </c>
      <c r="D103" s="193" t="s">
        <v>208</v>
      </c>
      <c r="E103" s="194" t="s">
        <v>8776</v>
      </c>
      <c r="F103" s="195" t="s">
        <v>8777</v>
      </c>
      <c r="G103" s="196" t="s">
        <v>8745</v>
      </c>
      <c r="H103" s="197">
        <v>1</v>
      </c>
      <c r="I103" s="198"/>
      <c r="J103" s="199">
        <f>ROUND(I103*H103,2)</f>
        <v>0</v>
      </c>
      <c r="K103" s="195" t="s">
        <v>277</v>
      </c>
      <c r="L103" s="40"/>
      <c r="M103" s="200" t="s">
        <v>19</v>
      </c>
      <c r="N103" s="201" t="s">
        <v>43</v>
      </c>
      <c r="O103" s="65"/>
      <c r="P103" s="202">
        <f>O103*H103</f>
        <v>0</v>
      </c>
      <c r="Q103" s="202">
        <v>0</v>
      </c>
      <c r="R103" s="202">
        <f>Q103*H103</f>
        <v>0</v>
      </c>
      <c r="S103" s="202">
        <v>0</v>
      </c>
      <c r="T103" s="203">
        <f>S103*H103</f>
        <v>0</v>
      </c>
      <c r="U103" s="35"/>
      <c r="V103" s="35"/>
      <c r="W103" s="35"/>
      <c r="X103" s="35"/>
      <c r="Y103" s="35"/>
      <c r="Z103" s="35"/>
      <c r="AA103" s="35"/>
      <c r="AB103" s="35"/>
      <c r="AC103" s="35"/>
      <c r="AD103" s="35"/>
      <c r="AE103" s="35"/>
      <c r="AR103" s="204" t="s">
        <v>8746</v>
      </c>
      <c r="AT103" s="204" t="s">
        <v>208</v>
      </c>
      <c r="AU103" s="204" t="s">
        <v>82</v>
      </c>
      <c r="AY103" s="18" t="s">
        <v>206</v>
      </c>
      <c r="BE103" s="205">
        <f>IF(N103="základní",J103,0)</f>
        <v>0</v>
      </c>
      <c r="BF103" s="205">
        <f>IF(N103="snížená",J103,0)</f>
        <v>0</v>
      </c>
      <c r="BG103" s="205">
        <f>IF(N103="zákl. přenesená",J103,0)</f>
        <v>0</v>
      </c>
      <c r="BH103" s="205">
        <f>IF(N103="sníž. přenesená",J103,0)</f>
        <v>0</v>
      </c>
      <c r="BI103" s="205">
        <f>IF(N103="nulová",J103,0)</f>
        <v>0</v>
      </c>
      <c r="BJ103" s="18" t="s">
        <v>80</v>
      </c>
      <c r="BK103" s="205">
        <f>ROUND(I103*H103,2)</f>
        <v>0</v>
      </c>
      <c r="BL103" s="18" t="s">
        <v>8746</v>
      </c>
      <c r="BM103" s="204" t="s">
        <v>8778</v>
      </c>
    </row>
    <row r="104" spans="1:65" s="2" customFormat="1" ht="16.5" customHeight="1">
      <c r="A104" s="35"/>
      <c r="B104" s="36"/>
      <c r="C104" s="193" t="s">
        <v>257</v>
      </c>
      <c r="D104" s="193" t="s">
        <v>208</v>
      </c>
      <c r="E104" s="194" t="s">
        <v>8779</v>
      </c>
      <c r="F104" s="195" t="s">
        <v>6016</v>
      </c>
      <c r="G104" s="196" t="s">
        <v>8745</v>
      </c>
      <c r="H104" s="197">
        <v>1</v>
      </c>
      <c r="I104" s="198"/>
      <c r="J104" s="199">
        <f>ROUND(I104*H104,2)</f>
        <v>0</v>
      </c>
      <c r="K104" s="195" t="s">
        <v>277</v>
      </c>
      <c r="L104" s="40"/>
      <c r="M104" s="200" t="s">
        <v>19</v>
      </c>
      <c r="N104" s="201" t="s">
        <v>43</v>
      </c>
      <c r="O104" s="65"/>
      <c r="P104" s="202">
        <f>O104*H104</f>
        <v>0</v>
      </c>
      <c r="Q104" s="202">
        <v>0</v>
      </c>
      <c r="R104" s="202">
        <f>Q104*H104</f>
        <v>0</v>
      </c>
      <c r="S104" s="202">
        <v>0</v>
      </c>
      <c r="T104" s="203">
        <f>S104*H104</f>
        <v>0</v>
      </c>
      <c r="U104" s="35"/>
      <c r="V104" s="35"/>
      <c r="W104" s="35"/>
      <c r="X104" s="35"/>
      <c r="Y104" s="35"/>
      <c r="Z104" s="35"/>
      <c r="AA104" s="35"/>
      <c r="AB104" s="35"/>
      <c r="AC104" s="35"/>
      <c r="AD104" s="35"/>
      <c r="AE104" s="35"/>
      <c r="AR104" s="204" t="s">
        <v>8746</v>
      </c>
      <c r="AT104" s="204" t="s">
        <v>208</v>
      </c>
      <c r="AU104" s="204" t="s">
        <v>82</v>
      </c>
      <c r="AY104" s="18" t="s">
        <v>206</v>
      </c>
      <c r="BE104" s="205">
        <f>IF(N104="základní",J104,0)</f>
        <v>0</v>
      </c>
      <c r="BF104" s="205">
        <f>IF(N104="snížená",J104,0)</f>
        <v>0</v>
      </c>
      <c r="BG104" s="205">
        <f>IF(N104="zákl. přenesená",J104,0)</f>
        <v>0</v>
      </c>
      <c r="BH104" s="205">
        <f>IF(N104="sníž. přenesená",J104,0)</f>
        <v>0</v>
      </c>
      <c r="BI104" s="205">
        <f>IF(N104="nulová",J104,0)</f>
        <v>0</v>
      </c>
      <c r="BJ104" s="18" t="s">
        <v>80</v>
      </c>
      <c r="BK104" s="205">
        <f>ROUND(I104*H104,2)</f>
        <v>0</v>
      </c>
      <c r="BL104" s="18" t="s">
        <v>8746</v>
      </c>
      <c r="BM104" s="204" t="s">
        <v>8780</v>
      </c>
    </row>
    <row r="105" spans="1:65" s="2" customFormat="1" ht="16.5" customHeight="1">
      <c r="A105" s="35"/>
      <c r="B105" s="36"/>
      <c r="C105" s="193" t="s">
        <v>262</v>
      </c>
      <c r="D105" s="193" t="s">
        <v>208</v>
      </c>
      <c r="E105" s="194" t="s">
        <v>8781</v>
      </c>
      <c r="F105" s="195" t="s">
        <v>8782</v>
      </c>
      <c r="G105" s="196" t="s">
        <v>8745</v>
      </c>
      <c r="H105" s="197">
        <v>1</v>
      </c>
      <c r="I105" s="198"/>
      <c r="J105" s="199">
        <f>ROUND(I105*H105,2)</f>
        <v>0</v>
      </c>
      <c r="K105" s="195" t="s">
        <v>277</v>
      </c>
      <c r="L105" s="40"/>
      <c r="M105" s="200" t="s">
        <v>19</v>
      </c>
      <c r="N105" s="201" t="s">
        <v>43</v>
      </c>
      <c r="O105" s="65"/>
      <c r="P105" s="202">
        <f>O105*H105</f>
        <v>0</v>
      </c>
      <c r="Q105" s="202">
        <v>0</v>
      </c>
      <c r="R105" s="202">
        <f>Q105*H105</f>
        <v>0</v>
      </c>
      <c r="S105" s="202">
        <v>0</v>
      </c>
      <c r="T105" s="203">
        <f>S105*H105</f>
        <v>0</v>
      </c>
      <c r="U105" s="35"/>
      <c r="V105" s="35"/>
      <c r="W105" s="35"/>
      <c r="X105" s="35"/>
      <c r="Y105" s="35"/>
      <c r="Z105" s="35"/>
      <c r="AA105" s="35"/>
      <c r="AB105" s="35"/>
      <c r="AC105" s="35"/>
      <c r="AD105" s="35"/>
      <c r="AE105" s="35"/>
      <c r="AR105" s="204" t="s">
        <v>8746</v>
      </c>
      <c r="AT105" s="204" t="s">
        <v>208</v>
      </c>
      <c r="AU105" s="204" t="s">
        <v>82</v>
      </c>
      <c r="AY105" s="18" t="s">
        <v>206</v>
      </c>
      <c r="BE105" s="205">
        <f>IF(N105="základní",J105,0)</f>
        <v>0</v>
      </c>
      <c r="BF105" s="205">
        <f>IF(N105="snížená",J105,0)</f>
        <v>0</v>
      </c>
      <c r="BG105" s="205">
        <f>IF(N105="zákl. přenesená",J105,0)</f>
        <v>0</v>
      </c>
      <c r="BH105" s="205">
        <f>IF(N105="sníž. přenesená",J105,0)</f>
        <v>0</v>
      </c>
      <c r="BI105" s="205">
        <f>IF(N105="nulová",J105,0)</f>
        <v>0</v>
      </c>
      <c r="BJ105" s="18" t="s">
        <v>80</v>
      </c>
      <c r="BK105" s="205">
        <f>ROUND(I105*H105,2)</f>
        <v>0</v>
      </c>
      <c r="BL105" s="18" t="s">
        <v>8746</v>
      </c>
      <c r="BM105" s="204" t="s">
        <v>8783</v>
      </c>
    </row>
    <row r="106" spans="1:65" s="12" customFormat="1" ht="22.9" customHeight="1">
      <c r="B106" s="177"/>
      <c r="C106" s="178"/>
      <c r="D106" s="179" t="s">
        <v>71</v>
      </c>
      <c r="E106" s="191" t="s">
        <v>8784</v>
      </c>
      <c r="F106" s="191" t="s">
        <v>1201</v>
      </c>
      <c r="G106" s="178"/>
      <c r="H106" s="178"/>
      <c r="I106" s="181"/>
      <c r="J106" s="192">
        <f>BK106</f>
        <v>0</v>
      </c>
      <c r="K106" s="178"/>
      <c r="L106" s="183"/>
      <c r="M106" s="184"/>
      <c r="N106" s="185"/>
      <c r="O106" s="185"/>
      <c r="P106" s="186">
        <f>P107</f>
        <v>0</v>
      </c>
      <c r="Q106" s="185"/>
      <c r="R106" s="186">
        <f>R107</f>
        <v>0</v>
      </c>
      <c r="S106" s="185"/>
      <c r="T106" s="187">
        <f>T107</f>
        <v>0</v>
      </c>
      <c r="AR106" s="188" t="s">
        <v>227</v>
      </c>
      <c r="AT106" s="189" t="s">
        <v>71</v>
      </c>
      <c r="AU106" s="189" t="s">
        <v>80</v>
      </c>
      <c r="AY106" s="188" t="s">
        <v>206</v>
      </c>
      <c r="BK106" s="190">
        <f>BK107</f>
        <v>0</v>
      </c>
    </row>
    <row r="107" spans="1:65" s="2" customFormat="1" ht="16.5" customHeight="1">
      <c r="A107" s="35"/>
      <c r="B107" s="36"/>
      <c r="C107" s="193" t="s">
        <v>266</v>
      </c>
      <c r="D107" s="193" t="s">
        <v>208</v>
      </c>
      <c r="E107" s="194" t="s">
        <v>8785</v>
      </c>
      <c r="F107" s="195" t="s">
        <v>8786</v>
      </c>
      <c r="G107" s="196" t="s">
        <v>8745</v>
      </c>
      <c r="H107" s="197">
        <v>1</v>
      </c>
      <c r="I107" s="198"/>
      <c r="J107" s="199">
        <f>ROUND(I107*H107,2)</f>
        <v>0</v>
      </c>
      <c r="K107" s="195" t="s">
        <v>277</v>
      </c>
      <c r="L107" s="40"/>
      <c r="M107" s="200" t="s">
        <v>19</v>
      </c>
      <c r="N107" s="201" t="s">
        <v>43</v>
      </c>
      <c r="O107" s="65"/>
      <c r="P107" s="202">
        <f>O107*H107</f>
        <v>0</v>
      </c>
      <c r="Q107" s="202">
        <v>0</v>
      </c>
      <c r="R107" s="202">
        <f>Q107*H107</f>
        <v>0</v>
      </c>
      <c r="S107" s="202">
        <v>0</v>
      </c>
      <c r="T107" s="203">
        <f>S107*H107</f>
        <v>0</v>
      </c>
      <c r="U107" s="35"/>
      <c r="V107" s="35"/>
      <c r="W107" s="35"/>
      <c r="X107" s="35"/>
      <c r="Y107" s="35"/>
      <c r="Z107" s="35"/>
      <c r="AA107" s="35"/>
      <c r="AB107" s="35"/>
      <c r="AC107" s="35"/>
      <c r="AD107" s="35"/>
      <c r="AE107" s="35"/>
      <c r="AR107" s="204" t="s">
        <v>8746</v>
      </c>
      <c r="AT107" s="204" t="s">
        <v>208</v>
      </c>
      <c r="AU107" s="204" t="s">
        <v>82</v>
      </c>
      <c r="AY107" s="18" t="s">
        <v>206</v>
      </c>
      <c r="BE107" s="205">
        <f>IF(N107="základní",J107,0)</f>
        <v>0</v>
      </c>
      <c r="BF107" s="205">
        <f>IF(N107="snížená",J107,0)</f>
        <v>0</v>
      </c>
      <c r="BG107" s="205">
        <f>IF(N107="zákl. přenesená",J107,0)</f>
        <v>0</v>
      </c>
      <c r="BH107" s="205">
        <f>IF(N107="sníž. přenesená",J107,0)</f>
        <v>0</v>
      </c>
      <c r="BI107" s="205">
        <f>IF(N107="nulová",J107,0)</f>
        <v>0</v>
      </c>
      <c r="BJ107" s="18" t="s">
        <v>80</v>
      </c>
      <c r="BK107" s="205">
        <f>ROUND(I107*H107,2)</f>
        <v>0</v>
      </c>
      <c r="BL107" s="18" t="s">
        <v>8746</v>
      </c>
      <c r="BM107" s="204" t="s">
        <v>8787</v>
      </c>
    </row>
    <row r="108" spans="1:65" s="12" customFormat="1" ht="22.9" customHeight="1">
      <c r="B108" s="177"/>
      <c r="C108" s="178"/>
      <c r="D108" s="179" t="s">
        <v>71</v>
      </c>
      <c r="E108" s="191" t="s">
        <v>8788</v>
      </c>
      <c r="F108" s="191" t="s">
        <v>1198</v>
      </c>
      <c r="G108" s="178"/>
      <c r="H108" s="178"/>
      <c r="I108" s="181"/>
      <c r="J108" s="192">
        <f>BK108</f>
        <v>0</v>
      </c>
      <c r="K108" s="178"/>
      <c r="L108" s="183"/>
      <c r="M108" s="184"/>
      <c r="N108" s="185"/>
      <c r="O108" s="185"/>
      <c r="P108" s="186">
        <f>P109</f>
        <v>0</v>
      </c>
      <c r="Q108" s="185"/>
      <c r="R108" s="186">
        <f>R109</f>
        <v>0</v>
      </c>
      <c r="S108" s="185"/>
      <c r="T108" s="187">
        <f>T109</f>
        <v>0</v>
      </c>
      <c r="AR108" s="188" t="s">
        <v>227</v>
      </c>
      <c r="AT108" s="189" t="s">
        <v>71</v>
      </c>
      <c r="AU108" s="189" t="s">
        <v>80</v>
      </c>
      <c r="AY108" s="188" t="s">
        <v>206</v>
      </c>
      <c r="BK108" s="190">
        <f>BK109</f>
        <v>0</v>
      </c>
    </row>
    <row r="109" spans="1:65" s="2" customFormat="1" ht="16.5" customHeight="1">
      <c r="A109" s="35"/>
      <c r="B109" s="36"/>
      <c r="C109" s="193" t="s">
        <v>8</v>
      </c>
      <c r="D109" s="193" t="s">
        <v>208</v>
      </c>
      <c r="E109" s="194" t="s">
        <v>8789</v>
      </c>
      <c r="F109" s="195" t="s">
        <v>8790</v>
      </c>
      <c r="G109" s="196" t="s">
        <v>8745</v>
      </c>
      <c r="H109" s="197">
        <v>1</v>
      </c>
      <c r="I109" s="198"/>
      <c r="J109" s="199">
        <f>ROUND(I109*H109,2)</f>
        <v>0</v>
      </c>
      <c r="K109" s="195" t="s">
        <v>277</v>
      </c>
      <c r="L109" s="40"/>
      <c r="M109" s="200" t="s">
        <v>19</v>
      </c>
      <c r="N109" s="201" t="s">
        <v>43</v>
      </c>
      <c r="O109" s="65"/>
      <c r="P109" s="202">
        <f>O109*H109</f>
        <v>0</v>
      </c>
      <c r="Q109" s="202">
        <v>0</v>
      </c>
      <c r="R109" s="202">
        <f>Q109*H109</f>
        <v>0</v>
      </c>
      <c r="S109" s="202">
        <v>0</v>
      </c>
      <c r="T109" s="203">
        <f>S109*H109</f>
        <v>0</v>
      </c>
      <c r="U109" s="35"/>
      <c r="V109" s="35"/>
      <c r="W109" s="35"/>
      <c r="X109" s="35"/>
      <c r="Y109" s="35"/>
      <c r="Z109" s="35"/>
      <c r="AA109" s="35"/>
      <c r="AB109" s="35"/>
      <c r="AC109" s="35"/>
      <c r="AD109" s="35"/>
      <c r="AE109" s="35"/>
      <c r="AR109" s="204" t="s">
        <v>8746</v>
      </c>
      <c r="AT109" s="204" t="s">
        <v>208</v>
      </c>
      <c r="AU109" s="204" t="s">
        <v>82</v>
      </c>
      <c r="AY109" s="18" t="s">
        <v>206</v>
      </c>
      <c r="BE109" s="205">
        <f>IF(N109="základní",J109,0)</f>
        <v>0</v>
      </c>
      <c r="BF109" s="205">
        <f>IF(N109="snížená",J109,0)</f>
        <v>0</v>
      </c>
      <c r="BG109" s="205">
        <f>IF(N109="zákl. přenesená",J109,0)</f>
        <v>0</v>
      </c>
      <c r="BH109" s="205">
        <f>IF(N109="sníž. přenesená",J109,0)</f>
        <v>0</v>
      </c>
      <c r="BI109" s="205">
        <f>IF(N109="nulová",J109,0)</f>
        <v>0</v>
      </c>
      <c r="BJ109" s="18" t="s">
        <v>80</v>
      </c>
      <c r="BK109" s="205">
        <f>ROUND(I109*H109,2)</f>
        <v>0</v>
      </c>
      <c r="BL109" s="18" t="s">
        <v>8746</v>
      </c>
      <c r="BM109" s="204" t="s">
        <v>8791</v>
      </c>
    </row>
    <row r="110" spans="1:65" s="12" customFormat="1" ht="22.9" customHeight="1">
      <c r="B110" s="177"/>
      <c r="C110" s="178"/>
      <c r="D110" s="179" t="s">
        <v>71</v>
      </c>
      <c r="E110" s="191" t="s">
        <v>8792</v>
      </c>
      <c r="F110" s="191" t="s">
        <v>104</v>
      </c>
      <c r="G110" s="178"/>
      <c r="H110" s="178"/>
      <c r="I110" s="181"/>
      <c r="J110" s="192">
        <f>BK110</f>
        <v>0</v>
      </c>
      <c r="K110" s="178"/>
      <c r="L110" s="183"/>
      <c r="M110" s="184"/>
      <c r="N110" s="185"/>
      <c r="O110" s="185"/>
      <c r="P110" s="186">
        <f>SUM(P111:P112)</f>
        <v>0</v>
      </c>
      <c r="Q110" s="185"/>
      <c r="R110" s="186">
        <f>SUM(R111:R112)</f>
        <v>0</v>
      </c>
      <c r="S110" s="185"/>
      <c r="T110" s="187">
        <f>SUM(T111:T112)</f>
        <v>0</v>
      </c>
      <c r="AR110" s="188" t="s">
        <v>227</v>
      </c>
      <c r="AT110" s="189" t="s">
        <v>71</v>
      </c>
      <c r="AU110" s="189" t="s">
        <v>80</v>
      </c>
      <c r="AY110" s="188" t="s">
        <v>206</v>
      </c>
      <c r="BK110" s="190">
        <f>SUM(BK111:BK112)</f>
        <v>0</v>
      </c>
    </row>
    <row r="111" spans="1:65" s="2" customFormat="1" ht="16.5" customHeight="1">
      <c r="A111" s="35"/>
      <c r="B111" s="36"/>
      <c r="C111" s="193" t="s">
        <v>343</v>
      </c>
      <c r="D111" s="193" t="s">
        <v>208</v>
      </c>
      <c r="E111" s="194" t="s">
        <v>8793</v>
      </c>
      <c r="F111" s="195" t="s">
        <v>104</v>
      </c>
      <c r="G111" s="196" t="s">
        <v>8745</v>
      </c>
      <c r="H111" s="197">
        <v>1</v>
      </c>
      <c r="I111" s="198"/>
      <c r="J111" s="199">
        <f>ROUND(I111*H111,2)</f>
        <v>0</v>
      </c>
      <c r="K111" s="195" t="s">
        <v>277</v>
      </c>
      <c r="L111" s="40"/>
      <c r="M111" s="200" t="s">
        <v>19</v>
      </c>
      <c r="N111" s="201" t="s">
        <v>43</v>
      </c>
      <c r="O111" s="65"/>
      <c r="P111" s="202">
        <f>O111*H111</f>
        <v>0</v>
      </c>
      <c r="Q111" s="202">
        <v>0</v>
      </c>
      <c r="R111" s="202">
        <f>Q111*H111</f>
        <v>0</v>
      </c>
      <c r="S111" s="202">
        <v>0</v>
      </c>
      <c r="T111" s="203">
        <f>S111*H111</f>
        <v>0</v>
      </c>
      <c r="U111" s="35"/>
      <c r="V111" s="35"/>
      <c r="W111" s="35"/>
      <c r="X111" s="35"/>
      <c r="Y111" s="35"/>
      <c r="Z111" s="35"/>
      <c r="AA111" s="35"/>
      <c r="AB111" s="35"/>
      <c r="AC111" s="35"/>
      <c r="AD111" s="35"/>
      <c r="AE111" s="35"/>
      <c r="AR111" s="204" t="s">
        <v>8746</v>
      </c>
      <c r="AT111" s="204" t="s">
        <v>208</v>
      </c>
      <c r="AU111" s="204" t="s">
        <v>82</v>
      </c>
      <c r="AY111" s="18" t="s">
        <v>206</v>
      </c>
      <c r="BE111" s="205">
        <f>IF(N111="základní",J111,0)</f>
        <v>0</v>
      </c>
      <c r="BF111" s="205">
        <f>IF(N111="snížená",J111,0)</f>
        <v>0</v>
      </c>
      <c r="BG111" s="205">
        <f>IF(N111="zákl. přenesená",J111,0)</f>
        <v>0</v>
      </c>
      <c r="BH111" s="205">
        <f>IF(N111="sníž. přenesená",J111,0)</f>
        <v>0</v>
      </c>
      <c r="BI111" s="205">
        <f>IF(N111="nulová",J111,0)</f>
        <v>0</v>
      </c>
      <c r="BJ111" s="18" t="s">
        <v>80</v>
      </c>
      <c r="BK111" s="205">
        <f>ROUND(I111*H111,2)</f>
        <v>0</v>
      </c>
      <c r="BL111" s="18" t="s">
        <v>8746</v>
      </c>
      <c r="BM111" s="204" t="s">
        <v>8794</v>
      </c>
    </row>
    <row r="112" spans="1:65" s="2" customFormat="1" ht="16.5" customHeight="1">
      <c r="A112" s="35"/>
      <c r="B112" s="36"/>
      <c r="C112" s="193" t="s">
        <v>348</v>
      </c>
      <c r="D112" s="193" t="s">
        <v>208</v>
      </c>
      <c r="E112" s="194" t="s">
        <v>8795</v>
      </c>
      <c r="F112" s="195" t="s">
        <v>8796</v>
      </c>
      <c r="G112" s="196" t="s">
        <v>8745</v>
      </c>
      <c r="H112" s="197">
        <v>1</v>
      </c>
      <c r="I112" s="198"/>
      <c r="J112" s="199">
        <f>ROUND(I112*H112,2)</f>
        <v>0</v>
      </c>
      <c r="K112" s="195" t="s">
        <v>277</v>
      </c>
      <c r="L112" s="40"/>
      <c r="M112" s="249" t="s">
        <v>19</v>
      </c>
      <c r="N112" s="250" t="s">
        <v>43</v>
      </c>
      <c r="O112" s="247"/>
      <c r="P112" s="251">
        <f>O112*H112</f>
        <v>0</v>
      </c>
      <c r="Q112" s="251">
        <v>0</v>
      </c>
      <c r="R112" s="251">
        <f>Q112*H112</f>
        <v>0</v>
      </c>
      <c r="S112" s="251">
        <v>0</v>
      </c>
      <c r="T112" s="252">
        <f>S112*H112</f>
        <v>0</v>
      </c>
      <c r="U112" s="35"/>
      <c r="V112" s="35"/>
      <c r="W112" s="35"/>
      <c r="X112" s="35"/>
      <c r="Y112" s="35"/>
      <c r="Z112" s="35"/>
      <c r="AA112" s="35"/>
      <c r="AB112" s="35"/>
      <c r="AC112" s="35"/>
      <c r="AD112" s="35"/>
      <c r="AE112" s="35"/>
      <c r="AR112" s="204" t="s">
        <v>8746</v>
      </c>
      <c r="AT112" s="204" t="s">
        <v>208</v>
      </c>
      <c r="AU112" s="204" t="s">
        <v>82</v>
      </c>
      <c r="AY112" s="18" t="s">
        <v>206</v>
      </c>
      <c r="BE112" s="205">
        <f>IF(N112="základní",J112,0)</f>
        <v>0</v>
      </c>
      <c r="BF112" s="205">
        <f>IF(N112="snížená",J112,0)</f>
        <v>0</v>
      </c>
      <c r="BG112" s="205">
        <f>IF(N112="zákl. přenesená",J112,0)</f>
        <v>0</v>
      </c>
      <c r="BH112" s="205">
        <f>IF(N112="sníž. přenesená",J112,0)</f>
        <v>0</v>
      </c>
      <c r="BI112" s="205">
        <f>IF(N112="nulová",J112,0)</f>
        <v>0</v>
      </c>
      <c r="BJ112" s="18" t="s">
        <v>80</v>
      </c>
      <c r="BK112" s="205">
        <f>ROUND(I112*H112,2)</f>
        <v>0</v>
      </c>
      <c r="BL112" s="18" t="s">
        <v>8746</v>
      </c>
      <c r="BM112" s="204" t="s">
        <v>8797</v>
      </c>
    </row>
    <row r="113" spans="1:31" s="2" customFormat="1" ht="6.95" customHeight="1">
      <c r="A113" s="35"/>
      <c r="B113" s="48"/>
      <c r="C113" s="49"/>
      <c r="D113" s="49"/>
      <c r="E113" s="49"/>
      <c r="F113" s="49"/>
      <c r="G113" s="49"/>
      <c r="H113" s="49"/>
      <c r="I113" s="143"/>
      <c r="J113" s="49"/>
      <c r="K113" s="49"/>
      <c r="L113" s="40"/>
      <c r="M113" s="35"/>
      <c r="O113" s="35"/>
      <c r="P113" s="35"/>
      <c r="Q113" s="35"/>
      <c r="R113" s="35"/>
      <c r="S113" s="35"/>
      <c r="T113" s="35"/>
      <c r="U113" s="35"/>
      <c r="V113" s="35"/>
      <c r="W113" s="35"/>
      <c r="X113" s="35"/>
      <c r="Y113" s="35"/>
      <c r="Z113" s="35"/>
      <c r="AA113" s="35"/>
      <c r="AB113" s="35"/>
      <c r="AC113" s="35"/>
      <c r="AD113" s="35"/>
      <c r="AE113" s="35"/>
    </row>
  </sheetData>
  <sheetProtection algorithmName="SHA-512" hashValue="Dc1HSgmc4h+wmtoAD4XzCpLYSqSMCKVJEFrRjHFNQpGSiYgFS87GYdGBpMXcwGx3dE++JjDDEypro/G/oYkg7A==" saltValue="cOnjNsmXvqnKkHiP/qRuP8xg9EjVTns1vPLPBG4kUuoeMBMLrusC3Iz42mg7pypMoEYZtz3dcjUN2nv7XrLnEQ==" spinCount="100000" sheet="1" objects="1" scenarios="1" formatColumns="0" formatRows="0" autoFilter="0"/>
  <autoFilter ref="C86:K112"/>
  <mergeCells count="9">
    <mergeCell ref="E50:H50"/>
    <mergeCell ref="E77:H77"/>
    <mergeCell ref="E79:H79"/>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8"/>
  <sheetViews>
    <sheetView showGridLines="0" zoomScale="110" zoomScaleNormal="110" workbookViewId="0"/>
  </sheetViews>
  <sheetFormatPr defaultRowHeight="15"/>
  <cols>
    <col min="1" max="1" width="8.33203125" style="267" customWidth="1"/>
    <col min="2" max="2" width="1.6640625" style="267" customWidth="1"/>
    <col min="3" max="4" width="5" style="267" customWidth="1"/>
    <col min="5" max="5" width="11.6640625" style="267" customWidth="1"/>
    <col min="6" max="6" width="9.1640625" style="267" customWidth="1"/>
    <col min="7" max="7" width="5" style="267" customWidth="1"/>
    <col min="8" max="8" width="77.83203125" style="267" customWidth="1"/>
    <col min="9" max="10" width="20" style="267" customWidth="1"/>
    <col min="11" max="11" width="1.6640625" style="267" customWidth="1"/>
  </cols>
  <sheetData>
    <row r="1" spans="2:11" s="1" customFormat="1" ht="37.5" customHeight="1"/>
    <row r="2" spans="2:11" s="1" customFormat="1" ht="7.5" customHeight="1">
      <c r="B2" s="268"/>
      <c r="C2" s="269"/>
      <c r="D2" s="269"/>
      <c r="E2" s="269"/>
      <c r="F2" s="269"/>
      <c r="G2" s="269"/>
      <c r="H2" s="269"/>
      <c r="I2" s="269"/>
      <c r="J2" s="269"/>
      <c r="K2" s="270"/>
    </row>
    <row r="3" spans="2:11" s="16" customFormat="1" ht="45" customHeight="1">
      <c r="B3" s="271"/>
      <c r="C3" s="400" t="s">
        <v>8798</v>
      </c>
      <c r="D3" s="400"/>
      <c r="E3" s="400"/>
      <c r="F3" s="400"/>
      <c r="G3" s="400"/>
      <c r="H3" s="400"/>
      <c r="I3" s="400"/>
      <c r="J3" s="400"/>
      <c r="K3" s="272"/>
    </row>
    <row r="4" spans="2:11" s="1" customFormat="1" ht="25.5" customHeight="1">
      <c r="B4" s="273"/>
      <c r="C4" s="405" t="s">
        <v>8799</v>
      </c>
      <c r="D4" s="405"/>
      <c r="E4" s="405"/>
      <c r="F4" s="405"/>
      <c r="G4" s="405"/>
      <c r="H4" s="405"/>
      <c r="I4" s="405"/>
      <c r="J4" s="405"/>
      <c r="K4" s="274"/>
    </row>
    <row r="5" spans="2:11" s="1" customFormat="1" ht="5.25" customHeight="1">
      <c r="B5" s="273"/>
      <c r="C5" s="275"/>
      <c r="D5" s="275"/>
      <c r="E5" s="275"/>
      <c r="F5" s="275"/>
      <c r="G5" s="275"/>
      <c r="H5" s="275"/>
      <c r="I5" s="275"/>
      <c r="J5" s="275"/>
      <c r="K5" s="274"/>
    </row>
    <row r="6" spans="2:11" s="1" customFormat="1" ht="15" customHeight="1">
      <c r="B6" s="273"/>
      <c r="C6" s="404" t="s">
        <v>8800</v>
      </c>
      <c r="D6" s="404"/>
      <c r="E6" s="404"/>
      <c r="F6" s="404"/>
      <c r="G6" s="404"/>
      <c r="H6" s="404"/>
      <c r="I6" s="404"/>
      <c r="J6" s="404"/>
      <c r="K6" s="274"/>
    </row>
    <row r="7" spans="2:11" s="1" customFormat="1" ht="15" customHeight="1">
      <c r="B7" s="277"/>
      <c r="C7" s="404" t="s">
        <v>8801</v>
      </c>
      <c r="D7" s="404"/>
      <c r="E7" s="404"/>
      <c r="F7" s="404"/>
      <c r="G7" s="404"/>
      <c r="H7" s="404"/>
      <c r="I7" s="404"/>
      <c r="J7" s="404"/>
      <c r="K7" s="274"/>
    </row>
    <row r="8" spans="2:11" s="1" customFormat="1" ht="12.75" customHeight="1">
      <c r="B8" s="277"/>
      <c r="C8" s="276"/>
      <c r="D8" s="276"/>
      <c r="E8" s="276"/>
      <c r="F8" s="276"/>
      <c r="G8" s="276"/>
      <c r="H8" s="276"/>
      <c r="I8" s="276"/>
      <c r="J8" s="276"/>
      <c r="K8" s="274"/>
    </row>
    <row r="9" spans="2:11" s="1" customFormat="1" ht="15" customHeight="1">
      <c r="B9" s="277"/>
      <c r="C9" s="404" t="s">
        <v>8802</v>
      </c>
      <c r="D9" s="404"/>
      <c r="E9" s="404"/>
      <c r="F9" s="404"/>
      <c r="G9" s="404"/>
      <c r="H9" s="404"/>
      <c r="I9" s="404"/>
      <c r="J9" s="404"/>
      <c r="K9" s="274"/>
    </row>
    <row r="10" spans="2:11" s="1" customFormat="1" ht="15" customHeight="1">
      <c r="B10" s="277"/>
      <c r="C10" s="276"/>
      <c r="D10" s="404" t="s">
        <v>8803</v>
      </c>
      <c r="E10" s="404"/>
      <c r="F10" s="404"/>
      <c r="G10" s="404"/>
      <c r="H10" s="404"/>
      <c r="I10" s="404"/>
      <c r="J10" s="404"/>
      <c r="K10" s="274"/>
    </row>
    <row r="11" spans="2:11" s="1" customFormat="1" ht="15" customHeight="1">
      <c r="B11" s="277"/>
      <c r="C11" s="278"/>
      <c r="D11" s="404" t="s">
        <v>8804</v>
      </c>
      <c r="E11" s="404"/>
      <c r="F11" s="404"/>
      <c r="G11" s="404"/>
      <c r="H11" s="404"/>
      <c r="I11" s="404"/>
      <c r="J11" s="404"/>
      <c r="K11" s="274"/>
    </row>
    <row r="12" spans="2:11" s="1" customFormat="1" ht="15" customHeight="1">
      <c r="B12" s="277"/>
      <c r="C12" s="278"/>
      <c r="D12" s="276"/>
      <c r="E12" s="276"/>
      <c r="F12" s="276"/>
      <c r="G12" s="276"/>
      <c r="H12" s="276"/>
      <c r="I12" s="276"/>
      <c r="J12" s="276"/>
      <c r="K12" s="274"/>
    </row>
    <row r="13" spans="2:11" s="1" customFormat="1" ht="15" customHeight="1">
      <c r="B13" s="277"/>
      <c r="C13" s="278"/>
      <c r="D13" s="279" t="s">
        <v>8805</v>
      </c>
      <c r="E13" s="276"/>
      <c r="F13" s="276"/>
      <c r="G13" s="276"/>
      <c r="H13" s="276"/>
      <c r="I13" s="276"/>
      <c r="J13" s="276"/>
      <c r="K13" s="274"/>
    </row>
    <row r="14" spans="2:11" s="1" customFormat="1" ht="12.75" customHeight="1">
      <c r="B14" s="277"/>
      <c r="C14" s="278"/>
      <c r="D14" s="278"/>
      <c r="E14" s="278"/>
      <c r="F14" s="278"/>
      <c r="G14" s="278"/>
      <c r="H14" s="278"/>
      <c r="I14" s="278"/>
      <c r="J14" s="278"/>
      <c r="K14" s="274"/>
    </row>
    <row r="15" spans="2:11" s="1" customFormat="1" ht="15" customHeight="1">
      <c r="B15" s="277"/>
      <c r="C15" s="278"/>
      <c r="D15" s="404" t="s">
        <v>8806</v>
      </c>
      <c r="E15" s="404"/>
      <c r="F15" s="404"/>
      <c r="G15" s="404"/>
      <c r="H15" s="404"/>
      <c r="I15" s="404"/>
      <c r="J15" s="404"/>
      <c r="K15" s="274"/>
    </row>
    <row r="16" spans="2:11" s="1" customFormat="1" ht="15" customHeight="1">
      <c r="B16" s="277"/>
      <c r="C16" s="278"/>
      <c r="D16" s="404" t="s">
        <v>8807</v>
      </c>
      <c r="E16" s="404"/>
      <c r="F16" s="404"/>
      <c r="G16" s="404"/>
      <c r="H16" s="404"/>
      <c r="I16" s="404"/>
      <c r="J16" s="404"/>
      <c r="K16" s="274"/>
    </row>
    <row r="17" spans="2:11" s="1" customFormat="1" ht="15" customHeight="1">
      <c r="B17" s="277"/>
      <c r="C17" s="278"/>
      <c r="D17" s="404" t="s">
        <v>8808</v>
      </c>
      <c r="E17" s="404"/>
      <c r="F17" s="404"/>
      <c r="G17" s="404"/>
      <c r="H17" s="404"/>
      <c r="I17" s="404"/>
      <c r="J17" s="404"/>
      <c r="K17" s="274"/>
    </row>
    <row r="18" spans="2:11" s="1" customFormat="1" ht="15" customHeight="1">
      <c r="B18" s="277"/>
      <c r="C18" s="278"/>
      <c r="D18" s="278"/>
      <c r="E18" s="280" t="s">
        <v>79</v>
      </c>
      <c r="F18" s="404" t="s">
        <v>8809</v>
      </c>
      <c r="G18" s="404"/>
      <c r="H18" s="404"/>
      <c r="I18" s="404"/>
      <c r="J18" s="404"/>
      <c r="K18" s="274"/>
    </row>
    <row r="19" spans="2:11" s="1" customFormat="1" ht="15" customHeight="1">
      <c r="B19" s="277"/>
      <c r="C19" s="278"/>
      <c r="D19" s="278"/>
      <c r="E19" s="280" t="s">
        <v>8810</v>
      </c>
      <c r="F19" s="404" t="s">
        <v>8811</v>
      </c>
      <c r="G19" s="404"/>
      <c r="H19" s="404"/>
      <c r="I19" s="404"/>
      <c r="J19" s="404"/>
      <c r="K19" s="274"/>
    </row>
    <row r="20" spans="2:11" s="1" customFormat="1" ht="15" customHeight="1">
      <c r="B20" s="277"/>
      <c r="C20" s="278"/>
      <c r="D20" s="278"/>
      <c r="E20" s="280" t="s">
        <v>8812</v>
      </c>
      <c r="F20" s="404" t="s">
        <v>8813</v>
      </c>
      <c r="G20" s="404"/>
      <c r="H20" s="404"/>
      <c r="I20" s="404"/>
      <c r="J20" s="404"/>
      <c r="K20" s="274"/>
    </row>
    <row r="21" spans="2:11" s="1" customFormat="1" ht="15" customHeight="1">
      <c r="B21" s="277"/>
      <c r="C21" s="278"/>
      <c r="D21" s="278"/>
      <c r="E21" s="280" t="s">
        <v>179</v>
      </c>
      <c r="F21" s="404" t="s">
        <v>8814</v>
      </c>
      <c r="G21" s="404"/>
      <c r="H21" s="404"/>
      <c r="I21" s="404"/>
      <c r="J21" s="404"/>
      <c r="K21" s="274"/>
    </row>
    <row r="22" spans="2:11" s="1" customFormat="1" ht="15" customHeight="1">
      <c r="B22" s="277"/>
      <c r="C22" s="278"/>
      <c r="D22" s="278"/>
      <c r="E22" s="280" t="s">
        <v>1168</v>
      </c>
      <c r="F22" s="404" t="s">
        <v>1169</v>
      </c>
      <c r="G22" s="404"/>
      <c r="H22" s="404"/>
      <c r="I22" s="404"/>
      <c r="J22" s="404"/>
      <c r="K22" s="274"/>
    </row>
    <row r="23" spans="2:11" s="1" customFormat="1" ht="15" customHeight="1">
      <c r="B23" s="277"/>
      <c r="C23" s="278"/>
      <c r="D23" s="278"/>
      <c r="E23" s="280" t="s">
        <v>100</v>
      </c>
      <c r="F23" s="404" t="s">
        <v>8815</v>
      </c>
      <c r="G23" s="404"/>
      <c r="H23" s="404"/>
      <c r="I23" s="404"/>
      <c r="J23" s="404"/>
      <c r="K23" s="274"/>
    </row>
    <row r="24" spans="2:11" s="1" customFormat="1" ht="12.75" customHeight="1">
      <c r="B24" s="277"/>
      <c r="C24" s="278"/>
      <c r="D24" s="278"/>
      <c r="E24" s="278"/>
      <c r="F24" s="278"/>
      <c r="G24" s="278"/>
      <c r="H24" s="278"/>
      <c r="I24" s="278"/>
      <c r="J24" s="278"/>
      <c r="K24" s="274"/>
    </row>
    <row r="25" spans="2:11" s="1" customFormat="1" ht="15" customHeight="1">
      <c r="B25" s="277"/>
      <c r="C25" s="404" t="s">
        <v>8816</v>
      </c>
      <c r="D25" s="404"/>
      <c r="E25" s="404"/>
      <c r="F25" s="404"/>
      <c r="G25" s="404"/>
      <c r="H25" s="404"/>
      <c r="I25" s="404"/>
      <c r="J25" s="404"/>
      <c r="K25" s="274"/>
    </row>
    <row r="26" spans="2:11" s="1" customFormat="1" ht="15" customHeight="1">
      <c r="B26" s="277"/>
      <c r="C26" s="404" t="s">
        <v>8817</v>
      </c>
      <c r="D26" s="404"/>
      <c r="E26" s="404"/>
      <c r="F26" s="404"/>
      <c r="G26" s="404"/>
      <c r="H26" s="404"/>
      <c r="I26" s="404"/>
      <c r="J26" s="404"/>
      <c r="K26" s="274"/>
    </row>
    <row r="27" spans="2:11" s="1" customFormat="1" ht="15" customHeight="1">
      <c r="B27" s="277"/>
      <c r="C27" s="276"/>
      <c r="D27" s="404" t="s">
        <v>8818</v>
      </c>
      <c r="E27" s="404"/>
      <c r="F27" s="404"/>
      <c r="G27" s="404"/>
      <c r="H27" s="404"/>
      <c r="I27" s="404"/>
      <c r="J27" s="404"/>
      <c r="K27" s="274"/>
    </row>
    <row r="28" spans="2:11" s="1" customFormat="1" ht="15" customHeight="1">
      <c r="B28" s="277"/>
      <c r="C28" s="278"/>
      <c r="D28" s="404" t="s">
        <v>8819</v>
      </c>
      <c r="E28" s="404"/>
      <c r="F28" s="404"/>
      <c r="G28" s="404"/>
      <c r="H28" s="404"/>
      <c r="I28" s="404"/>
      <c r="J28" s="404"/>
      <c r="K28" s="274"/>
    </row>
    <row r="29" spans="2:11" s="1" customFormat="1" ht="12.75" customHeight="1">
      <c r="B29" s="277"/>
      <c r="C29" s="278"/>
      <c r="D29" s="278"/>
      <c r="E29" s="278"/>
      <c r="F29" s="278"/>
      <c r="G29" s="278"/>
      <c r="H29" s="278"/>
      <c r="I29" s="278"/>
      <c r="J29" s="278"/>
      <c r="K29" s="274"/>
    </row>
    <row r="30" spans="2:11" s="1" customFormat="1" ht="15" customHeight="1">
      <c r="B30" s="277"/>
      <c r="C30" s="278"/>
      <c r="D30" s="404" t="s">
        <v>8820</v>
      </c>
      <c r="E30" s="404"/>
      <c r="F30" s="404"/>
      <c r="G30" s="404"/>
      <c r="H30" s="404"/>
      <c r="I30" s="404"/>
      <c r="J30" s="404"/>
      <c r="K30" s="274"/>
    </row>
    <row r="31" spans="2:11" s="1" customFormat="1" ht="15" customHeight="1">
      <c r="B31" s="277"/>
      <c r="C31" s="278"/>
      <c r="D31" s="404" t="s">
        <v>8821</v>
      </c>
      <c r="E31" s="404"/>
      <c r="F31" s="404"/>
      <c r="G31" s="404"/>
      <c r="H31" s="404"/>
      <c r="I31" s="404"/>
      <c r="J31" s="404"/>
      <c r="K31" s="274"/>
    </row>
    <row r="32" spans="2:11" s="1" customFormat="1" ht="12.75" customHeight="1">
      <c r="B32" s="277"/>
      <c r="C32" s="278"/>
      <c r="D32" s="278"/>
      <c r="E32" s="278"/>
      <c r="F32" s="278"/>
      <c r="G32" s="278"/>
      <c r="H32" s="278"/>
      <c r="I32" s="278"/>
      <c r="J32" s="278"/>
      <c r="K32" s="274"/>
    </row>
    <row r="33" spans="2:11" s="1" customFormat="1" ht="15" customHeight="1">
      <c r="B33" s="277"/>
      <c r="C33" s="278"/>
      <c r="D33" s="404" t="s">
        <v>8822</v>
      </c>
      <c r="E33" s="404"/>
      <c r="F33" s="404"/>
      <c r="G33" s="404"/>
      <c r="H33" s="404"/>
      <c r="I33" s="404"/>
      <c r="J33" s="404"/>
      <c r="K33" s="274"/>
    </row>
    <row r="34" spans="2:11" s="1" customFormat="1" ht="15" customHeight="1">
      <c r="B34" s="277"/>
      <c r="C34" s="278"/>
      <c r="D34" s="404" t="s">
        <v>8823</v>
      </c>
      <c r="E34" s="404"/>
      <c r="F34" s="404"/>
      <c r="G34" s="404"/>
      <c r="H34" s="404"/>
      <c r="I34" s="404"/>
      <c r="J34" s="404"/>
      <c r="K34" s="274"/>
    </row>
    <row r="35" spans="2:11" s="1" customFormat="1" ht="15" customHeight="1">
      <c r="B35" s="277"/>
      <c r="C35" s="278"/>
      <c r="D35" s="404" t="s">
        <v>8824</v>
      </c>
      <c r="E35" s="404"/>
      <c r="F35" s="404"/>
      <c r="G35" s="404"/>
      <c r="H35" s="404"/>
      <c r="I35" s="404"/>
      <c r="J35" s="404"/>
      <c r="K35" s="274"/>
    </row>
    <row r="36" spans="2:11" s="1" customFormat="1" ht="15" customHeight="1">
      <c r="B36" s="277"/>
      <c r="C36" s="278"/>
      <c r="D36" s="276"/>
      <c r="E36" s="279" t="s">
        <v>192</v>
      </c>
      <c r="F36" s="276"/>
      <c r="G36" s="404" t="s">
        <v>8825</v>
      </c>
      <c r="H36" s="404"/>
      <c r="I36" s="404"/>
      <c r="J36" s="404"/>
      <c r="K36" s="274"/>
    </row>
    <row r="37" spans="2:11" s="1" customFormat="1" ht="30.75" customHeight="1">
      <c r="B37" s="277"/>
      <c r="C37" s="278"/>
      <c r="D37" s="276"/>
      <c r="E37" s="279" t="s">
        <v>8826</v>
      </c>
      <c r="F37" s="276"/>
      <c r="G37" s="404" t="s">
        <v>8827</v>
      </c>
      <c r="H37" s="404"/>
      <c r="I37" s="404"/>
      <c r="J37" s="404"/>
      <c r="K37" s="274"/>
    </row>
    <row r="38" spans="2:11" s="1" customFormat="1" ht="15" customHeight="1">
      <c r="B38" s="277"/>
      <c r="C38" s="278"/>
      <c r="D38" s="276"/>
      <c r="E38" s="279" t="s">
        <v>53</v>
      </c>
      <c r="F38" s="276"/>
      <c r="G38" s="404" t="s">
        <v>8828</v>
      </c>
      <c r="H38" s="404"/>
      <c r="I38" s="404"/>
      <c r="J38" s="404"/>
      <c r="K38" s="274"/>
    </row>
    <row r="39" spans="2:11" s="1" customFormat="1" ht="15" customHeight="1">
      <c r="B39" s="277"/>
      <c r="C39" s="278"/>
      <c r="D39" s="276"/>
      <c r="E39" s="279" t="s">
        <v>54</v>
      </c>
      <c r="F39" s="276"/>
      <c r="G39" s="404" t="s">
        <v>8829</v>
      </c>
      <c r="H39" s="404"/>
      <c r="I39" s="404"/>
      <c r="J39" s="404"/>
      <c r="K39" s="274"/>
    </row>
    <row r="40" spans="2:11" s="1" customFormat="1" ht="15" customHeight="1">
      <c r="B40" s="277"/>
      <c r="C40" s="278"/>
      <c r="D40" s="276"/>
      <c r="E40" s="279" t="s">
        <v>193</v>
      </c>
      <c r="F40" s="276"/>
      <c r="G40" s="404" t="s">
        <v>8830</v>
      </c>
      <c r="H40" s="404"/>
      <c r="I40" s="404"/>
      <c r="J40" s="404"/>
      <c r="K40" s="274"/>
    </row>
    <row r="41" spans="2:11" s="1" customFormat="1" ht="15" customHeight="1">
      <c r="B41" s="277"/>
      <c r="C41" s="278"/>
      <c r="D41" s="276"/>
      <c r="E41" s="279" t="s">
        <v>194</v>
      </c>
      <c r="F41" s="276"/>
      <c r="G41" s="404" t="s">
        <v>8831</v>
      </c>
      <c r="H41" s="404"/>
      <c r="I41" s="404"/>
      <c r="J41" s="404"/>
      <c r="K41" s="274"/>
    </row>
    <row r="42" spans="2:11" s="1" customFormat="1" ht="15" customHeight="1">
      <c r="B42" s="277"/>
      <c r="C42" s="278"/>
      <c r="D42" s="276"/>
      <c r="E42" s="279" t="s">
        <v>8832</v>
      </c>
      <c r="F42" s="276"/>
      <c r="G42" s="404" t="s">
        <v>8833</v>
      </c>
      <c r="H42" s="404"/>
      <c r="I42" s="404"/>
      <c r="J42" s="404"/>
      <c r="K42" s="274"/>
    </row>
    <row r="43" spans="2:11" s="1" customFormat="1" ht="15" customHeight="1">
      <c r="B43" s="277"/>
      <c r="C43" s="278"/>
      <c r="D43" s="276"/>
      <c r="E43" s="279"/>
      <c r="F43" s="276"/>
      <c r="G43" s="404" t="s">
        <v>8834</v>
      </c>
      <c r="H43" s="404"/>
      <c r="I43" s="404"/>
      <c r="J43" s="404"/>
      <c r="K43" s="274"/>
    </row>
    <row r="44" spans="2:11" s="1" customFormat="1" ht="15" customHeight="1">
      <c r="B44" s="277"/>
      <c r="C44" s="278"/>
      <c r="D44" s="276"/>
      <c r="E44" s="279" t="s">
        <v>8835</v>
      </c>
      <c r="F44" s="276"/>
      <c r="G44" s="404" t="s">
        <v>8836</v>
      </c>
      <c r="H44" s="404"/>
      <c r="I44" s="404"/>
      <c r="J44" s="404"/>
      <c r="K44" s="274"/>
    </row>
    <row r="45" spans="2:11" s="1" customFormat="1" ht="15" customHeight="1">
      <c r="B45" s="277"/>
      <c r="C45" s="278"/>
      <c r="D45" s="276"/>
      <c r="E45" s="279" t="s">
        <v>196</v>
      </c>
      <c r="F45" s="276"/>
      <c r="G45" s="404" t="s">
        <v>8837</v>
      </c>
      <c r="H45" s="404"/>
      <c r="I45" s="404"/>
      <c r="J45" s="404"/>
      <c r="K45" s="274"/>
    </row>
    <row r="46" spans="2:11" s="1" customFormat="1" ht="12.75" customHeight="1">
      <c r="B46" s="277"/>
      <c r="C46" s="278"/>
      <c r="D46" s="276"/>
      <c r="E46" s="276"/>
      <c r="F46" s="276"/>
      <c r="G46" s="276"/>
      <c r="H46" s="276"/>
      <c r="I46" s="276"/>
      <c r="J46" s="276"/>
      <c r="K46" s="274"/>
    </row>
    <row r="47" spans="2:11" s="1" customFormat="1" ht="15" customHeight="1">
      <c r="B47" s="277"/>
      <c r="C47" s="278"/>
      <c r="D47" s="404" t="s">
        <v>8838</v>
      </c>
      <c r="E47" s="404"/>
      <c r="F47" s="404"/>
      <c r="G47" s="404"/>
      <c r="H47" s="404"/>
      <c r="I47" s="404"/>
      <c r="J47" s="404"/>
      <c r="K47" s="274"/>
    </row>
    <row r="48" spans="2:11" s="1" customFormat="1" ht="15" customHeight="1">
      <c r="B48" s="277"/>
      <c r="C48" s="278"/>
      <c r="D48" s="278"/>
      <c r="E48" s="404" t="s">
        <v>8839</v>
      </c>
      <c r="F48" s="404"/>
      <c r="G48" s="404"/>
      <c r="H48" s="404"/>
      <c r="I48" s="404"/>
      <c r="J48" s="404"/>
      <c r="K48" s="274"/>
    </row>
    <row r="49" spans="2:11" s="1" customFormat="1" ht="15" customHeight="1">
      <c r="B49" s="277"/>
      <c r="C49" s="278"/>
      <c r="D49" s="278"/>
      <c r="E49" s="404" t="s">
        <v>8840</v>
      </c>
      <c r="F49" s="404"/>
      <c r="G49" s="404"/>
      <c r="H49" s="404"/>
      <c r="I49" s="404"/>
      <c r="J49" s="404"/>
      <c r="K49" s="274"/>
    </row>
    <row r="50" spans="2:11" s="1" customFormat="1" ht="15" customHeight="1">
      <c r="B50" s="277"/>
      <c r="C50" s="278"/>
      <c r="D50" s="278"/>
      <c r="E50" s="404" t="s">
        <v>8841</v>
      </c>
      <c r="F50" s="404"/>
      <c r="G50" s="404"/>
      <c r="H50" s="404"/>
      <c r="I50" s="404"/>
      <c r="J50" s="404"/>
      <c r="K50" s="274"/>
    </row>
    <row r="51" spans="2:11" s="1" customFormat="1" ht="15" customHeight="1">
      <c r="B51" s="277"/>
      <c r="C51" s="278"/>
      <c r="D51" s="404" t="s">
        <v>8842</v>
      </c>
      <c r="E51" s="404"/>
      <c r="F51" s="404"/>
      <c r="G51" s="404"/>
      <c r="H51" s="404"/>
      <c r="I51" s="404"/>
      <c r="J51" s="404"/>
      <c r="K51" s="274"/>
    </row>
    <row r="52" spans="2:11" s="1" customFormat="1" ht="25.5" customHeight="1">
      <c r="B52" s="273"/>
      <c r="C52" s="405" t="s">
        <v>8843</v>
      </c>
      <c r="D52" s="405"/>
      <c r="E52" s="405"/>
      <c r="F52" s="405"/>
      <c r="G52" s="405"/>
      <c r="H52" s="405"/>
      <c r="I52" s="405"/>
      <c r="J52" s="405"/>
      <c r="K52" s="274"/>
    </row>
    <row r="53" spans="2:11" s="1" customFormat="1" ht="5.25" customHeight="1">
      <c r="B53" s="273"/>
      <c r="C53" s="275"/>
      <c r="D53" s="275"/>
      <c r="E53" s="275"/>
      <c r="F53" s="275"/>
      <c r="G53" s="275"/>
      <c r="H53" s="275"/>
      <c r="I53" s="275"/>
      <c r="J53" s="275"/>
      <c r="K53" s="274"/>
    </row>
    <row r="54" spans="2:11" s="1" customFormat="1" ht="15" customHeight="1">
      <c r="B54" s="273"/>
      <c r="C54" s="404" t="s">
        <v>8844</v>
      </c>
      <c r="D54" s="404"/>
      <c r="E54" s="404"/>
      <c r="F54" s="404"/>
      <c r="G54" s="404"/>
      <c r="H54" s="404"/>
      <c r="I54" s="404"/>
      <c r="J54" s="404"/>
      <c r="K54" s="274"/>
    </row>
    <row r="55" spans="2:11" s="1" customFormat="1" ht="15" customHeight="1">
      <c r="B55" s="273"/>
      <c r="C55" s="404" t="s">
        <v>8845</v>
      </c>
      <c r="D55" s="404"/>
      <c r="E55" s="404"/>
      <c r="F55" s="404"/>
      <c r="G55" s="404"/>
      <c r="H55" s="404"/>
      <c r="I55" s="404"/>
      <c r="J55" s="404"/>
      <c r="K55" s="274"/>
    </row>
    <row r="56" spans="2:11" s="1" customFormat="1" ht="12.75" customHeight="1">
      <c r="B56" s="273"/>
      <c r="C56" s="276"/>
      <c r="D56" s="276"/>
      <c r="E56" s="276"/>
      <c r="F56" s="276"/>
      <c r="G56" s="276"/>
      <c r="H56" s="276"/>
      <c r="I56" s="276"/>
      <c r="J56" s="276"/>
      <c r="K56" s="274"/>
    </row>
    <row r="57" spans="2:11" s="1" customFormat="1" ht="15" customHeight="1">
      <c r="B57" s="273"/>
      <c r="C57" s="404" t="s">
        <v>8846</v>
      </c>
      <c r="D57" s="404"/>
      <c r="E57" s="404"/>
      <c r="F57" s="404"/>
      <c r="G57" s="404"/>
      <c r="H57" s="404"/>
      <c r="I57" s="404"/>
      <c r="J57" s="404"/>
      <c r="K57" s="274"/>
    </row>
    <row r="58" spans="2:11" s="1" customFormat="1" ht="15" customHeight="1">
      <c r="B58" s="273"/>
      <c r="C58" s="278"/>
      <c r="D58" s="404" t="s">
        <v>8847</v>
      </c>
      <c r="E58" s="404"/>
      <c r="F58" s="404"/>
      <c r="G58" s="404"/>
      <c r="H58" s="404"/>
      <c r="I58" s="404"/>
      <c r="J58" s="404"/>
      <c r="K58" s="274"/>
    </row>
    <row r="59" spans="2:11" s="1" customFormat="1" ht="15" customHeight="1">
      <c r="B59" s="273"/>
      <c r="C59" s="278"/>
      <c r="D59" s="404" t="s">
        <v>8848</v>
      </c>
      <c r="E59" s="404"/>
      <c r="F59" s="404"/>
      <c r="G59" s="404"/>
      <c r="H59" s="404"/>
      <c r="I59" s="404"/>
      <c r="J59" s="404"/>
      <c r="K59" s="274"/>
    </row>
    <row r="60" spans="2:11" s="1" customFormat="1" ht="15" customHeight="1">
      <c r="B60" s="273"/>
      <c r="C60" s="278"/>
      <c r="D60" s="404" t="s">
        <v>8849</v>
      </c>
      <c r="E60" s="404"/>
      <c r="F60" s="404"/>
      <c r="G60" s="404"/>
      <c r="H60" s="404"/>
      <c r="I60" s="404"/>
      <c r="J60" s="404"/>
      <c r="K60" s="274"/>
    </row>
    <row r="61" spans="2:11" s="1" customFormat="1" ht="15" customHeight="1">
      <c r="B61" s="273"/>
      <c r="C61" s="278"/>
      <c r="D61" s="404" t="s">
        <v>8850</v>
      </c>
      <c r="E61" s="404"/>
      <c r="F61" s="404"/>
      <c r="G61" s="404"/>
      <c r="H61" s="404"/>
      <c r="I61" s="404"/>
      <c r="J61" s="404"/>
      <c r="K61" s="274"/>
    </row>
    <row r="62" spans="2:11" s="1" customFormat="1" ht="15" customHeight="1">
      <c r="B62" s="273"/>
      <c r="C62" s="278"/>
      <c r="D62" s="406" t="s">
        <v>8851</v>
      </c>
      <c r="E62" s="406"/>
      <c r="F62" s="406"/>
      <c r="G62" s="406"/>
      <c r="H62" s="406"/>
      <c r="I62" s="406"/>
      <c r="J62" s="406"/>
      <c r="K62" s="274"/>
    </row>
    <row r="63" spans="2:11" s="1" customFormat="1" ht="15" customHeight="1">
      <c r="B63" s="273"/>
      <c r="C63" s="278"/>
      <c r="D63" s="404" t="s">
        <v>8852</v>
      </c>
      <c r="E63" s="404"/>
      <c r="F63" s="404"/>
      <c r="G63" s="404"/>
      <c r="H63" s="404"/>
      <c r="I63" s="404"/>
      <c r="J63" s="404"/>
      <c r="K63" s="274"/>
    </row>
    <row r="64" spans="2:11" s="1" customFormat="1" ht="12.75" customHeight="1">
      <c r="B64" s="273"/>
      <c r="C64" s="278"/>
      <c r="D64" s="278"/>
      <c r="E64" s="281"/>
      <c r="F64" s="278"/>
      <c r="G64" s="278"/>
      <c r="H64" s="278"/>
      <c r="I64" s="278"/>
      <c r="J64" s="278"/>
      <c r="K64" s="274"/>
    </row>
    <row r="65" spans="2:11" s="1" customFormat="1" ht="15" customHeight="1">
      <c r="B65" s="273"/>
      <c r="C65" s="278"/>
      <c r="D65" s="404" t="s">
        <v>8853</v>
      </c>
      <c r="E65" s="404"/>
      <c r="F65" s="404"/>
      <c r="G65" s="404"/>
      <c r="H65" s="404"/>
      <c r="I65" s="404"/>
      <c r="J65" s="404"/>
      <c r="K65" s="274"/>
    </row>
    <row r="66" spans="2:11" s="1" customFormat="1" ht="15" customHeight="1">
      <c r="B66" s="273"/>
      <c r="C66" s="278"/>
      <c r="D66" s="406" t="s">
        <v>8854</v>
      </c>
      <c r="E66" s="406"/>
      <c r="F66" s="406"/>
      <c r="G66" s="406"/>
      <c r="H66" s="406"/>
      <c r="I66" s="406"/>
      <c r="J66" s="406"/>
      <c r="K66" s="274"/>
    </row>
    <row r="67" spans="2:11" s="1" customFormat="1" ht="15" customHeight="1">
      <c r="B67" s="273"/>
      <c r="C67" s="278"/>
      <c r="D67" s="404" t="s">
        <v>8855</v>
      </c>
      <c r="E67" s="404"/>
      <c r="F67" s="404"/>
      <c r="G67" s="404"/>
      <c r="H67" s="404"/>
      <c r="I67" s="404"/>
      <c r="J67" s="404"/>
      <c r="K67" s="274"/>
    </row>
    <row r="68" spans="2:11" s="1" customFormat="1" ht="15" customHeight="1">
      <c r="B68" s="273"/>
      <c r="C68" s="278"/>
      <c r="D68" s="404" t="s">
        <v>8856</v>
      </c>
      <c r="E68" s="404"/>
      <c r="F68" s="404"/>
      <c r="G68" s="404"/>
      <c r="H68" s="404"/>
      <c r="I68" s="404"/>
      <c r="J68" s="404"/>
      <c r="K68" s="274"/>
    </row>
    <row r="69" spans="2:11" s="1" customFormat="1" ht="15" customHeight="1">
      <c r="B69" s="273"/>
      <c r="C69" s="278"/>
      <c r="D69" s="404" t="s">
        <v>8857</v>
      </c>
      <c r="E69" s="404"/>
      <c r="F69" s="404"/>
      <c r="G69" s="404"/>
      <c r="H69" s="404"/>
      <c r="I69" s="404"/>
      <c r="J69" s="404"/>
      <c r="K69" s="274"/>
    </row>
    <row r="70" spans="2:11" s="1" customFormat="1" ht="15" customHeight="1">
      <c r="B70" s="273"/>
      <c r="C70" s="278"/>
      <c r="D70" s="404" t="s">
        <v>8858</v>
      </c>
      <c r="E70" s="404"/>
      <c r="F70" s="404"/>
      <c r="G70" s="404"/>
      <c r="H70" s="404"/>
      <c r="I70" s="404"/>
      <c r="J70" s="404"/>
      <c r="K70" s="274"/>
    </row>
    <row r="71" spans="2:11" s="1" customFormat="1" ht="12.75" customHeight="1">
      <c r="B71" s="282"/>
      <c r="C71" s="283"/>
      <c r="D71" s="283"/>
      <c r="E71" s="283"/>
      <c r="F71" s="283"/>
      <c r="G71" s="283"/>
      <c r="H71" s="283"/>
      <c r="I71" s="283"/>
      <c r="J71" s="283"/>
      <c r="K71" s="284"/>
    </row>
    <row r="72" spans="2:11" s="1" customFormat="1" ht="18.75" customHeight="1">
      <c r="B72" s="285"/>
      <c r="C72" s="285"/>
      <c r="D72" s="285"/>
      <c r="E72" s="285"/>
      <c r="F72" s="285"/>
      <c r="G72" s="285"/>
      <c r="H72" s="285"/>
      <c r="I72" s="285"/>
      <c r="J72" s="285"/>
      <c r="K72" s="286"/>
    </row>
    <row r="73" spans="2:11" s="1" customFormat="1" ht="18.75" customHeight="1">
      <c r="B73" s="286"/>
      <c r="C73" s="286"/>
      <c r="D73" s="286"/>
      <c r="E73" s="286"/>
      <c r="F73" s="286"/>
      <c r="G73" s="286"/>
      <c r="H73" s="286"/>
      <c r="I73" s="286"/>
      <c r="J73" s="286"/>
      <c r="K73" s="286"/>
    </row>
    <row r="74" spans="2:11" s="1" customFormat="1" ht="7.5" customHeight="1">
      <c r="B74" s="287"/>
      <c r="C74" s="288"/>
      <c r="D74" s="288"/>
      <c r="E74" s="288"/>
      <c r="F74" s="288"/>
      <c r="G74" s="288"/>
      <c r="H74" s="288"/>
      <c r="I74" s="288"/>
      <c r="J74" s="288"/>
      <c r="K74" s="289"/>
    </row>
    <row r="75" spans="2:11" s="1" customFormat="1" ht="45" customHeight="1">
      <c r="B75" s="290"/>
      <c r="C75" s="399" t="s">
        <v>8859</v>
      </c>
      <c r="D75" s="399"/>
      <c r="E75" s="399"/>
      <c r="F75" s="399"/>
      <c r="G75" s="399"/>
      <c r="H75" s="399"/>
      <c r="I75" s="399"/>
      <c r="J75" s="399"/>
      <c r="K75" s="291"/>
    </row>
    <row r="76" spans="2:11" s="1" customFormat="1" ht="17.25" customHeight="1">
      <c r="B76" s="290"/>
      <c r="C76" s="292" t="s">
        <v>8860</v>
      </c>
      <c r="D76" s="292"/>
      <c r="E76" s="292"/>
      <c r="F76" s="292" t="s">
        <v>8861</v>
      </c>
      <c r="G76" s="293"/>
      <c r="H76" s="292" t="s">
        <v>54</v>
      </c>
      <c r="I76" s="292" t="s">
        <v>57</v>
      </c>
      <c r="J76" s="292" t="s">
        <v>8862</v>
      </c>
      <c r="K76" s="291"/>
    </row>
    <row r="77" spans="2:11" s="1" customFormat="1" ht="17.25" customHeight="1">
      <c r="B77" s="290"/>
      <c r="C77" s="294" t="s">
        <v>8863</v>
      </c>
      <c r="D77" s="294"/>
      <c r="E77" s="294"/>
      <c r="F77" s="295" t="s">
        <v>8864</v>
      </c>
      <c r="G77" s="296"/>
      <c r="H77" s="294"/>
      <c r="I77" s="294"/>
      <c r="J77" s="294" t="s">
        <v>8865</v>
      </c>
      <c r="K77" s="291"/>
    </row>
    <row r="78" spans="2:11" s="1" customFormat="1" ht="5.25" customHeight="1">
      <c r="B78" s="290"/>
      <c r="C78" s="297"/>
      <c r="D78" s="297"/>
      <c r="E78" s="297"/>
      <c r="F78" s="297"/>
      <c r="G78" s="298"/>
      <c r="H78" s="297"/>
      <c r="I78" s="297"/>
      <c r="J78" s="297"/>
      <c r="K78" s="291"/>
    </row>
    <row r="79" spans="2:11" s="1" customFormat="1" ht="15" customHeight="1">
      <c r="B79" s="290"/>
      <c r="C79" s="279" t="s">
        <v>53</v>
      </c>
      <c r="D79" s="297"/>
      <c r="E79" s="297"/>
      <c r="F79" s="299" t="s">
        <v>8866</v>
      </c>
      <c r="G79" s="298"/>
      <c r="H79" s="279" t="s">
        <v>8867</v>
      </c>
      <c r="I79" s="279" t="s">
        <v>8868</v>
      </c>
      <c r="J79" s="279">
        <v>20</v>
      </c>
      <c r="K79" s="291"/>
    </row>
    <row r="80" spans="2:11" s="1" customFormat="1" ht="15" customHeight="1">
      <c r="B80" s="290"/>
      <c r="C80" s="279" t="s">
        <v>8869</v>
      </c>
      <c r="D80" s="279"/>
      <c r="E80" s="279"/>
      <c r="F80" s="299" t="s">
        <v>8866</v>
      </c>
      <c r="G80" s="298"/>
      <c r="H80" s="279" t="s">
        <v>8870</v>
      </c>
      <c r="I80" s="279" t="s">
        <v>8868</v>
      </c>
      <c r="J80" s="279">
        <v>120</v>
      </c>
      <c r="K80" s="291"/>
    </row>
    <row r="81" spans="2:11" s="1" customFormat="1" ht="15" customHeight="1">
      <c r="B81" s="300"/>
      <c r="C81" s="279" t="s">
        <v>8871</v>
      </c>
      <c r="D81" s="279"/>
      <c r="E81" s="279"/>
      <c r="F81" s="299" t="s">
        <v>8872</v>
      </c>
      <c r="G81" s="298"/>
      <c r="H81" s="279" t="s">
        <v>8873</v>
      </c>
      <c r="I81" s="279" t="s">
        <v>8868</v>
      </c>
      <c r="J81" s="279">
        <v>50</v>
      </c>
      <c r="K81" s="291"/>
    </row>
    <row r="82" spans="2:11" s="1" customFormat="1" ht="15" customHeight="1">
      <c r="B82" s="300"/>
      <c r="C82" s="279" t="s">
        <v>8874</v>
      </c>
      <c r="D82" s="279"/>
      <c r="E82" s="279"/>
      <c r="F82" s="299" t="s">
        <v>8866</v>
      </c>
      <c r="G82" s="298"/>
      <c r="H82" s="279" t="s">
        <v>8875</v>
      </c>
      <c r="I82" s="279" t="s">
        <v>8876</v>
      </c>
      <c r="J82" s="279"/>
      <c r="K82" s="291"/>
    </row>
    <row r="83" spans="2:11" s="1" customFormat="1" ht="15" customHeight="1">
      <c r="B83" s="300"/>
      <c r="C83" s="301" t="s">
        <v>8877</v>
      </c>
      <c r="D83" s="301"/>
      <c r="E83" s="301"/>
      <c r="F83" s="302" t="s">
        <v>8872</v>
      </c>
      <c r="G83" s="301"/>
      <c r="H83" s="301" t="s">
        <v>8878</v>
      </c>
      <c r="I83" s="301" t="s">
        <v>8868</v>
      </c>
      <c r="J83" s="301">
        <v>15</v>
      </c>
      <c r="K83" s="291"/>
    </row>
    <row r="84" spans="2:11" s="1" customFormat="1" ht="15" customHeight="1">
      <c r="B84" s="300"/>
      <c r="C84" s="301" t="s">
        <v>8879</v>
      </c>
      <c r="D84" s="301"/>
      <c r="E84" s="301"/>
      <c r="F84" s="302" t="s">
        <v>8872</v>
      </c>
      <c r="G84" s="301"/>
      <c r="H84" s="301" t="s">
        <v>8880</v>
      </c>
      <c r="I84" s="301" t="s">
        <v>8868</v>
      </c>
      <c r="J84" s="301">
        <v>15</v>
      </c>
      <c r="K84" s="291"/>
    </row>
    <row r="85" spans="2:11" s="1" customFormat="1" ht="15" customHeight="1">
      <c r="B85" s="300"/>
      <c r="C85" s="301" t="s">
        <v>8881</v>
      </c>
      <c r="D85" s="301"/>
      <c r="E85" s="301"/>
      <c r="F85" s="302" t="s">
        <v>8872</v>
      </c>
      <c r="G85" s="301"/>
      <c r="H85" s="301" t="s">
        <v>8882</v>
      </c>
      <c r="I85" s="301" t="s">
        <v>8868</v>
      </c>
      <c r="J85" s="301">
        <v>20</v>
      </c>
      <c r="K85" s="291"/>
    </row>
    <row r="86" spans="2:11" s="1" customFormat="1" ht="15" customHeight="1">
      <c r="B86" s="300"/>
      <c r="C86" s="301" t="s">
        <v>8883</v>
      </c>
      <c r="D86" s="301"/>
      <c r="E86" s="301"/>
      <c r="F86" s="302" t="s">
        <v>8872</v>
      </c>
      <c r="G86" s="301"/>
      <c r="H86" s="301" t="s">
        <v>8884</v>
      </c>
      <c r="I86" s="301" t="s">
        <v>8868</v>
      </c>
      <c r="J86" s="301">
        <v>20</v>
      </c>
      <c r="K86" s="291"/>
    </row>
    <row r="87" spans="2:11" s="1" customFormat="1" ht="15" customHeight="1">
      <c r="B87" s="300"/>
      <c r="C87" s="279" t="s">
        <v>8885</v>
      </c>
      <c r="D87" s="279"/>
      <c r="E87" s="279"/>
      <c r="F87" s="299" t="s">
        <v>8872</v>
      </c>
      <c r="G87" s="298"/>
      <c r="H87" s="279" t="s">
        <v>8886</v>
      </c>
      <c r="I87" s="279" t="s">
        <v>8868</v>
      </c>
      <c r="J87" s="279">
        <v>50</v>
      </c>
      <c r="K87" s="291"/>
    </row>
    <row r="88" spans="2:11" s="1" customFormat="1" ht="15" customHeight="1">
      <c r="B88" s="300"/>
      <c r="C88" s="279" t="s">
        <v>8887</v>
      </c>
      <c r="D88" s="279"/>
      <c r="E88" s="279"/>
      <c r="F88" s="299" t="s">
        <v>8872</v>
      </c>
      <c r="G88" s="298"/>
      <c r="H88" s="279" t="s">
        <v>8888</v>
      </c>
      <c r="I88" s="279" t="s">
        <v>8868</v>
      </c>
      <c r="J88" s="279">
        <v>20</v>
      </c>
      <c r="K88" s="291"/>
    </row>
    <row r="89" spans="2:11" s="1" customFormat="1" ht="15" customHeight="1">
      <c r="B89" s="300"/>
      <c r="C89" s="279" t="s">
        <v>8889</v>
      </c>
      <c r="D89" s="279"/>
      <c r="E89" s="279"/>
      <c r="F89" s="299" t="s">
        <v>8872</v>
      </c>
      <c r="G89" s="298"/>
      <c r="H89" s="279" t="s">
        <v>8890</v>
      </c>
      <c r="I89" s="279" t="s">
        <v>8868</v>
      </c>
      <c r="J89" s="279">
        <v>20</v>
      </c>
      <c r="K89" s="291"/>
    </row>
    <row r="90" spans="2:11" s="1" customFormat="1" ht="15" customHeight="1">
      <c r="B90" s="300"/>
      <c r="C90" s="279" t="s">
        <v>8891</v>
      </c>
      <c r="D90" s="279"/>
      <c r="E90" s="279"/>
      <c r="F90" s="299" t="s">
        <v>8872</v>
      </c>
      <c r="G90" s="298"/>
      <c r="H90" s="279" t="s">
        <v>8892</v>
      </c>
      <c r="I90" s="279" t="s">
        <v>8868</v>
      </c>
      <c r="J90" s="279">
        <v>50</v>
      </c>
      <c r="K90" s="291"/>
    </row>
    <row r="91" spans="2:11" s="1" customFormat="1" ht="15" customHeight="1">
      <c r="B91" s="300"/>
      <c r="C91" s="279" t="s">
        <v>8893</v>
      </c>
      <c r="D91" s="279"/>
      <c r="E91" s="279"/>
      <c r="F91" s="299" t="s">
        <v>8872</v>
      </c>
      <c r="G91" s="298"/>
      <c r="H91" s="279" t="s">
        <v>8893</v>
      </c>
      <c r="I91" s="279" t="s">
        <v>8868</v>
      </c>
      <c r="J91" s="279">
        <v>50</v>
      </c>
      <c r="K91" s="291"/>
    </row>
    <row r="92" spans="2:11" s="1" customFormat="1" ht="15" customHeight="1">
      <c r="B92" s="300"/>
      <c r="C92" s="279" t="s">
        <v>8894</v>
      </c>
      <c r="D92" s="279"/>
      <c r="E92" s="279"/>
      <c r="F92" s="299" t="s">
        <v>8872</v>
      </c>
      <c r="G92" s="298"/>
      <c r="H92" s="279" t="s">
        <v>8895</v>
      </c>
      <c r="I92" s="279" t="s">
        <v>8868</v>
      </c>
      <c r="J92" s="279">
        <v>255</v>
      </c>
      <c r="K92" s="291"/>
    </row>
    <row r="93" spans="2:11" s="1" customFormat="1" ht="15" customHeight="1">
      <c r="B93" s="300"/>
      <c r="C93" s="279" t="s">
        <v>8896</v>
      </c>
      <c r="D93" s="279"/>
      <c r="E93" s="279"/>
      <c r="F93" s="299" t="s">
        <v>8866</v>
      </c>
      <c r="G93" s="298"/>
      <c r="H93" s="279" t="s">
        <v>8897</v>
      </c>
      <c r="I93" s="279" t="s">
        <v>8898</v>
      </c>
      <c r="J93" s="279"/>
      <c r="K93" s="291"/>
    </row>
    <row r="94" spans="2:11" s="1" customFormat="1" ht="15" customHeight="1">
      <c r="B94" s="300"/>
      <c r="C94" s="279" t="s">
        <v>8899</v>
      </c>
      <c r="D94" s="279"/>
      <c r="E94" s="279"/>
      <c r="F94" s="299" t="s">
        <v>8866</v>
      </c>
      <c r="G94" s="298"/>
      <c r="H94" s="279" t="s">
        <v>8900</v>
      </c>
      <c r="I94" s="279" t="s">
        <v>8901</v>
      </c>
      <c r="J94" s="279"/>
      <c r="K94" s="291"/>
    </row>
    <row r="95" spans="2:11" s="1" customFormat="1" ht="15" customHeight="1">
      <c r="B95" s="300"/>
      <c r="C95" s="279" t="s">
        <v>8902</v>
      </c>
      <c r="D95" s="279"/>
      <c r="E95" s="279"/>
      <c r="F95" s="299" t="s">
        <v>8866</v>
      </c>
      <c r="G95" s="298"/>
      <c r="H95" s="279" t="s">
        <v>8902</v>
      </c>
      <c r="I95" s="279" t="s">
        <v>8901</v>
      </c>
      <c r="J95" s="279"/>
      <c r="K95" s="291"/>
    </row>
    <row r="96" spans="2:11" s="1" customFormat="1" ht="15" customHeight="1">
      <c r="B96" s="300"/>
      <c r="C96" s="279" t="s">
        <v>38</v>
      </c>
      <c r="D96" s="279"/>
      <c r="E96" s="279"/>
      <c r="F96" s="299" t="s">
        <v>8866</v>
      </c>
      <c r="G96" s="298"/>
      <c r="H96" s="279" t="s">
        <v>8903</v>
      </c>
      <c r="I96" s="279" t="s">
        <v>8901</v>
      </c>
      <c r="J96" s="279"/>
      <c r="K96" s="291"/>
    </row>
    <row r="97" spans="2:11" s="1" customFormat="1" ht="15" customHeight="1">
      <c r="B97" s="300"/>
      <c r="C97" s="279" t="s">
        <v>48</v>
      </c>
      <c r="D97" s="279"/>
      <c r="E97" s="279"/>
      <c r="F97" s="299" t="s">
        <v>8866</v>
      </c>
      <c r="G97" s="298"/>
      <c r="H97" s="279" t="s">
        <v>8904</v>
      </c>
      <c r="I97" s="279" t="s">
        <v>8901</v>
      </c>
      <c r="J97" s="279"/>
      <c r="K97" s="291"/>
    </row>
    <row r="98" spans="2:11" s="1" customFormat="1" ht="15" customHeight="1">
      <c r="B98" s="303"/>
      <c r="C98" s="304"/>
      <c r="D98" s="304"/>
      <c r="E98" s="304"/>
      <c r="F98" s="304"/>
      <c r="G98" s="304"/>
      <c r="H98" s="304"/>
      <c r="I98" s="304"/>
      <c r="J98" s="304"/>
      <c r="K98" s="305"/>
    </row>
    <row r="99" spans="2:11" s="1" customFormat="1" ht="18.75" customHeight="1">
      <c r="B99" s="306"/>
      <c r="C99" s="307"/>
      <c r="D99" s="307"/>
      <c r="E99" s="307"/>
      <c r="F99" s="307"/>
      <c r="G99" s="307"/>
      <c r="H99" s="307"/>
      <c r="I99" s="307"/>
      <c r="J99" s="307"/>
      <c r="K99" s="306"/>
    </row>
    <row r="100" spans="2:11" s="1" customFormat="1" ht="18.75" customHeight="1">
      <c r="B100" s="286"/>
      <c r="C100" s="286"/>
      <c r="D100" s="286"/>
      <c r="E100" s="286"/>
      <c r="F100" s="286"/>
      <c r="G100" s="286"/>
      <c r="H100" s="286"/>
      <c r="I100" s="286"/>
      <c r="J100" s="286"/>
      <c r="K100" s="286"/>
    </row>
    <row r="101" spans="2:11" s="1" customFormat="1" ht="7.5" customHeight="1">
      <c r="B101" s="287"/>
      <c r="C101" s="288"/>
      <c r="D101" s="288"/>
      <c r="E101" s="288"/>
      <c r="F101" s="288"/>
      <c r="G101" s="288"/>
      <c r="H101" s="288"/>
      <c r="I101" s="288"/>
      <c r="J101" s="288"/>
      <c r="K101" s="289"/>
    </row>
    <row r="102" spans="2:11" s="1" customFormat="1" ht="45" customHeight="1">
      <c r="B102" s="290"/>
      <c r="C102" s="399" t="s">
        <v>8905</v>
      </c>
      <c r="D102" s="399"/>
      <c r="E102" s="399"/>
      <c r="F102" s="399"/>
      <c r="G102" s="399"/>
      <c r="H102" s="399"/>
      <c r="I102" s="399"/>
      <c r="J102" s="399"/>
      <c r="K102" s="291"/>
    </row>
    <row r="103" spans="2:11" s="1" customFormat="1" ht="17.25" customHeight="1">
      <c r="B103" s="290"/>
      <c r="C103" s="292" t="s">
        <v>8860</v>
      </c>
      <c r="D103" s="292"/>
      <c r="E103" s="292"/>
      <c r="F103" s="292" t="s">
        <v>8861</v>
      </c>
      <c r="G103" s="293"/>
      <c r="H103" s="292" t="s">
        <v>54</v>
      </c>
      <c r="I103" s="292" t="s">
        <v>57</v>
      </c>
      <c r="J103" s="292" t="s">
        <v>8862</v>
      </c>
      <c r="K103" s="291"/>
    </row>
    <row r="104" spans="2:11" s="1" customFormat="1" ht="17.25" customHeight="1">
      <c r="B104" s="290"/>
      <c r="C104" s="294" t="s">
        <v>8863</v>
      </c>
      <c r="D104" s="294"/>
      <c r="E104" s="294"/>
      <c r="F104" s="295" t="s">
        <v>8864</v>
      </c>
      <c r="G104" s="296"/>
      <c r="H104" s="294"/>
      <c r="I104" s="294"/>
      <c r="J104" s="294" t="s">
        <v>8865</v>
      </c>
      <c r="K104" s="291"/>
    </row>
    <row r="105" spans="2:11" s="1" customFormat="1" ht="5.25" customHeight="1">
      <c r="B105" s="290"/>
      <c r="C105" s="292"/>
      <c r="D105" s="292"/>
      <c r="E105" s="292"/>
      <c r="F105" s="292"/>
      <c r="G105" s="308"/>
      <c r="H105" s="292"/>
      <c r="I105" s="292"/>
      <c r="J105" s="292"/>
      <c r="K105" s="291"/>
    </row>
    <row r="106" spans="2:11" s="1" customFormat="1" ht="15" customHeight="1">
      <c r="B106" s="290"/>
      <c r="C106" s="279" t="s">
        <v>53</v>
      </c>
      <c r="D106" s="297"/>
      <c r="E106" s="297"/>
      <c r="F106" s="299" t="s">
        <v>8866</v>
      </c>
      <c r="G106" s="308"/>
      <c r="H106" s="279" t="s">
        <v>8906</v>
      </c>
      <c r="I106" s="279" t="s">
        <v>8868</v>
      </c>
      <c r="J106" s="279">
        <v>20</v>
      </c>
      <c r="K106" s="291"/>
    </row>
    <row r="107" spans="2:11" s="1" customFormat="1" ht="15" customHeight="1">
      <c r="B107" s="290"/>
      <c r="C107" s="279" t="s">
        <v>8869</v>
      </c>
      <c r="D107" s="279"/>
      <c r="E107" s="279"/>
      <c r="F107" s="299" t="s">
        <v>8866</v>
      </c>
      <c r="G107" s="279"/>
      <c r="H107" s="279" t="s">
        <v>8906</v>
      </c>
      <c r="I107" s="279" t="s">
        <v>8868</v>
      </c>
      <c r="J107" s="279">
        <v>120</v>
      </c>
      <c r="K107" s="291"/>
    </row>
    <row r="108" spans="2:11" s="1" customFormat="1" ht="15" customHeight="1">
      <c r="B108" s="300"/>
      <c r="C108" s="279" t="s">
        <v>8871</v>
      </c>
      <c r="D108" s="279"/>
      <c r="E108" s="279"/>
      <c r="F108" s="299" t="s">
        <v>8872</v>
      </c>
      <c r="G108" s="279"/>
      <c r="H108" s="279" t="s">
        <v>8906</v>
      </c>
      <c r="I108" s="279" t="s">
        <v>8868</v>
      </c>
      <c r="J108" s="279">
        <v>50</v>
      </c>
      <c r="K108" s="291"/>
    </row>
    <row r="109" spans="2:11" s="1" customFormat="1" ht="15" customHeight="1">
      <c r="B109" s="300"/>
      <c r="C109" s="279" t="s">
        <v>8874</v>
      </c>
      <c r="D109" s="279"/>
      <c r="E109" s="279"/>
      <c r="F109" s="299" t="s">
        <v>8866</v>
      </c>
      <c r="G109" s="279"/>
      <c r="H109" s="279" t="s">
        <v>8906</v>
      </c>
      <c r="I109" s="279" t="s">
        <v>8876</v>
      </c>
      <c r="J109" s="279"/>
      <c r="K109" s="291"/>
    </row>
    <row r="110" spans="2:11" s="1" customFormat="1" ht="15" customHeight="1">
      <c r="B110" s="300"/>
      <c r="C110" s="279" t="s">
        <v>8885</v>
      </c>
      <c r="D110" s="279"/>
      <c r="E110" s="279"/>
      <c r="F110" s="299" t="s">
        <v>8872</v>
      </c>
      <c r="G110" s="279"/>
      <c r="H110" s="279" t="s">
        <v>8906</v>
      </c>
      <c r="I110" s="279" t="s">
        <v>8868</v>
      </c>
      <c r="J110" s="279">
        <v>50</v>
      </c>
      <c r="K110" s="291"/>
    </row>
    <row r="111" spans="2:11" s="1" customFormat="1" ht="15" customHeight="1">
      <c r="B111" s="300"/>
      <c r="C111" s="279" t="s">
        <v>8893</v>
      </c>
      <c r="D111" s="279"/>
      <c r="E111" s="279"/>
      <c r="F111" s="299" t="s">
        <v>8872</v>
      </c>
      <c r="G111" s="279"/>
      <c r="H111" s="279" t="s">
        <v>8906</v>
      </c>
      <c r="I111" s="279" t="s">
        <v>8868</v>
      </c>
      <c r="J111" s="279">
        <v>50</v>
      </c>
      <c r="K111" s="291"/>
    </row>
    <row r="112" spans="2:11" s="1" customFormat="1" ht="15" customHeight="1">
      <c r="B112" s="300"/>
      <c r="C112" s="279" t="s">
        <v>8891</v>
      </c>
      <c r="D112" s="279"/>
      <c r="E112" s="279"/>
      <c r="F112" s="299" t="s">
        <v>8872</v>
      </c>
      <c r="G112" s="279"/>
      <c r="H112" s="279" t="s">
        <v>8906</v>
      </c>
      <c r="I112" s="279" t="s">
        <v>8868</v>
      </c>
      <c r="J112" s="279">
        <v>50</v>
      </c>
      <c r="K112" s="291"/>
    </row>
    <row r="113" spans="2:11" s="1" customFormat="1" ht="15" customHeight="1">
      <c r="B113" s="300"/>
      <c r="C113" s="279" t="s">
        <v>53</v>
      </c>
      <c r="D113" s="279"/>
      <c r="E113" s="279"/>
      <c r="F113" s="299" t="s">
        <v>8866</v>
      </c>
      <c r="G113" s="279"/>
      <c r="H113" s="279" t="s">
        <v>8907</v>
      </c>
      <c r="I113" s="279" t="s">
        <v>8868</v>
      </c>
      <c r="J113" s="279">
        <v>20</v>
      </c>
      <c r="K113" s="291"/>
    </row>
    <row r="114" spans="2:11" s="1" customFormat="1" ht="15" customHeight="1">
      <c r="B114" s="300"/>
      <c r="C114" s="279" t="s">
        <v>8908</v>
      </c>
      <c r="D114" s="279"/>
      <c r="E114" s="279"/>
      <c r="F114" s="299" t="s">
        <v>8866</v>
      </c>
      <c r="G114" s="279"/>
      <c r="H114" s="279" t="s">
        <v>8909</v>
      </c>
      <c r="I114" s="279" t="s">
        <v>8868</v>
      </c>
      <c r="J114" s="279">
        <v>120</v>
      </c>
      <c r="K114" s="291"/>
    </row>
    <row r="115" spans="2:11" s="1" customFormat="1" ht="15" customHeight="1">
      <c r="B115" s="300"/>
      <c r="C115" s="279" t="s">
        <v>38</v>
      </c>
      <c r="D115" s="279"/>
      <c r="E115" s="279"/>
      <c r="F115" s="299" t="s">
        <v>8866</v>
      </c>
      <c r="G115" s="279"/>
      <c r="H115" s="279" t="s">
        <v>8910</v>
      </c>
      <c r="I115" s="279" t="s">
        <v>8901</v>
      </c>
      <c r="J115" s="279"/>
      <c r="K115" s="291"/>
    </row>
    <row r="116" spans="2:11" s="1" customFormat="1" ht="15" customHeight="1">
      <c r="B116" s="300"/>
      <c r="C116" s="279" t="s">
        <v>48</v>
      </c>
      <c r="D116" s="279"/>
      <c r="E116" s="279"/>
      <c r="F116" s="299" t="s">
        <v>8866</v>
      </c>
      <c r="G116" s="279"/>
      <c r="H116" s="279" t="s">
        <v>8911</v>
      </c>
      <c r="I116" s="279" t="s">
        <v>8901</v>
      </c>
      <c r="J116" s="279"/>
      <c r="K116" s="291"/>
    </row>
    <row r="117" spans="2:11" s="1" customFormat="1" ht="15" customHeight="1">
      <c r="B117" s="300"/>
      <c r="C117" s="279" t="s">
        <v>57</v>
      </c>
      <c r="D117" s="279"/>
      <c r="E117" s="279"/>
      <c r="F117" s="299" t="s">
        <v>8866</v>
      </c>
      <c r="G117" s="279"/>
      <c r="H117" s="279" t="s">
        <v>8912</v>
      </c>
      <c r="I117" s="279" t="s">
        <v>8913</v>
      </c>
      <c r="J117" s="279"/>
      <c r="K117" s="291"/>
    </row>
    <row r="118" spans="2:11" s="1" customFormat="1" ht="15" customHeight="1">
      <c r="B118" s="303"/>
      <c r="C118" s="309"/>
      <c r="D118" s="309"/>
      <c r="E118" s="309"/>
      <c r="F118" s="309"/>
      <c r="G118" s="309"/>
      <c r="H118" s="309"/>
      <c r="I118" s="309"/>
      <c r="J118" s="309"/>
      <c r="K118" s="305"/>
    </row>
    <row r="119" spans="2:11" s="1" customFormat="1" ht="18.75" customHeight="1">
      <c r="B119" s="310"/>
      <c r="C119" s="276"/>
      <c r="D119" s="276"/>
      <c r="E119" s="276"/>
      <c r="F119" s="311"/>
      <c r="G119" s="276"/>
      <c r="H119" s="276"/>
      <c r="I119" s="276"/>
      <c r="J119" s="276"/>
      <c r="K119" s="310"/>
    </row>
    <row r="120" spans="2:11" s="1" customFormat="1" ht="18.75" customHeight="1">
      <c r="B120" s="286"/>
      <c r="C120" s="286"/>
      <c r="D120" s="286"/>
      <c r="E120" s="286"/>
      <c r="F120" s="286"/>
      <c r="G120" s="286"/>
      <c r="H120" s="286"/>
      <c r="I120" s="286"/>
      <c r="J120" s="286"/>
      <c r="K120" s="286"/>
    </row>
    <row r="121" spans="2:11" s="1" customFormat="1" ht="7.5" customHeight="1">
      <c r="B121" s="312"/>
      <c r="C121" s="313"/>
      <c r="D121" s="313"/>
      <c r="E121" s="313"/>
      <c r="F121" s="313"/>
      <c r="G121" s="313"/>
      <c r="H121" s="313"/>
      <c r="I121" s="313"/>
      <c r="J121" s="313"/>
      <c r="K121" s="314"/>
    </row>
    <row r="122" spans="2:11" s="1" customFormat="1" ht="45" customHeight="1">
      <c r="B122" s="315"/>
      <c r="C122" s="400" t="s">
        <v>8914</v>
      </c>
      <c r="D122" s="400"/>
      <c r="E122" s="400"/>
      <c r="F122" s="400"/>
      <c r="G122" s="400"/>
      <c r="H122" s="400"/>
      <c r="I122" s="400"/>
      <c r="J122" s="400"/>
      <c r="K122" s="316"/>
    </row>
    <row r="123" spans="2:11" s="1" customFormat="1" ht="17.25" customHeight="1">
      <c r="B123" s="317"/>
      <c r="C123" s="292" t="s">
        <v>8860</v>
      </c>
      <c r="D123" s="292"/>
      <c r="E123" s="292"/>
      <c r="F123" s="292" t="s">
        <v>8861</v>
      </c>
      <c r="G123" s="293"/>
      <c r="H123" s="292" t="s">
        <v>54</v>
      </c>
      <c r="I123" s="292" t="s">
        <v>57</v>
      </c>
      <c r="J123" s="292" t="s">
        <v>8862</v>
      </c>
      <c r="K123" s="318"/>
    </row>
    <row r="124" spans="2:11" s="1" customFormat="1" ht="17.25" customHeight="1">
      <c r="B124" s="317"/>
      <c r="C124" s="294" t="s">
        <v>8863</v>
      </c>
      <c r="D124" s="294"/>
      <c r="E124" s="294"/>
      <c r="F124" s="295" t="s">
        <v>8864</v>
      </c>
      <c r="G124" s="296"/>
      <c r="H124" s="294"/>
      <c r="I124" s="294"/>
      <c r="J124" s="294" t="s">
        <v>8865</v>
      </c>
      <c r="K124" s="318"/>
    </row>
    <row r="125" spans="2:11" s="1" customFormat="1" ht="5.25" customHeight="1">
      <c r="B125" s="319"/>
      <c r="C125" s="297"/>
      <c r="D125" s="297"/>
      <c r="E125" s="297"/>
      <c r="F125" s="297"/>
      <c r="G125" s="279"/>
      <c r="H125" s="297"/>
      <c r="I125" s="297"/>
      <c r="J125" s="297"/>
      <c r="K125" s="320"/>
    </row>
    <row r="126" spans="2:11" s="1" customFormat="1" ht="15" customHeight="1">
      <c r="B126" s="319"/>
      <c r="C126" s="279" t="s">
        <v>8869</v>
      </c>
      <c r="D126" s="297"/>
      <c r="E126" s="297"/>
      <c r="F126" s="299" t="s">
        <v>8866</v>
      </c>
      <c r="G126" s="279"/>
      <c r="H126" s="279" t="s">
        <v>8906</v>
      </c>
      <c r="I126" s="279" t="s">
        <v>8868</v>
      </c>
      <c r="J126" s="279">
        <v>120</v>
      </c>
      <c r="K126" s="321"/>
    </row>
    <row r="127" spans="2:11" s="1" customFormat="1" ht="15" customHeight="1">
      <c r="B127" s="319"/>
      <c r="C127" s="279" t="s">
        <v>8915</v>
      </c>
      <c r="D127" s="279"/>
      <c r="E127" s="279"/>
      <c r="F127" s="299" t="s">
        <v>8866</v>
      </c>
      <c r="G127" s="279"/>
      <c r="H127" s="279" t="s">
        <v>8916</v>
      </c>
      <c r="I127" s="279" t="s">
        <v>8868</v>
      </c>
      <c r="J127" s="279" t="s">
        <v>8917</v>
      </c>
      <c r="K127" s="321"/>
    </row>
    <row r="128" spans="2:11" s="1" customFormat="1" ht="15" customHeight="1">
      <c r="B128" s="319"/>
      <c r="C128" s="279" t="s">
        <v>100</v>
      </c>
      <c r="D128" s="279"/>
      <c r="E128" s="279"/>
      <c r="F128" s="299" t="s">
        <v>8866</v>
      </c>
      <c r="G128" s="279"/>
      <c r="H128" s="279" t="s">
        <v>8918</v>
      </c>
      <c r="I128" s="279" t="s">
        <v>8868</v>
      </c>
      <c r="J128" s="279" t="s">
        <v>8917</v>
      </c>
      <c r="K128" s="321"/>
    </row>
    <row r="129" spans="2:11" s="1" customFormat="1" ht="15" customHeight="1">
      <c r="B129" s="319"/>
      <c r="C129" s="279" t="s">
        <v>8877</v>
      </c>
      <c r="D129" s="279"/>
      <c r="E129" s="279"/>
      <c r="F129" s="299" t="s">
        <v>8872</v>
      </c>
      <c r="G129" s="279"/>
      <c r="H129" s="279" t="s">
        <v>8878</v>
      </c>
      <c r="I129" s="279" t="s">
        <v>8868</v>
      </c>
      <c r="J129" s="279">
        <v>15</v>
      </c>
      <c r="K129" s="321"/>
    </row>
    <row r="130" spans="2:11" s="1" customFormat="1" ht="15" customHeight="1">
      <c r="B130" s="319"/>
      <c r="C130" s="301" t="s">
        <v>8879</v>
      </c>
      <c r="D130" s="301"/>
      <c r="E130" s="301"/>
      <c r="F130" s="302" t="s">
        <v>8872</v>
      </c>
      <c r="G130" s="301"/>
      <c r="H130" s="301" t="s">
        <v>8880</v>
      </c>
      <c r="I130" s="301" t="s">
        <v>8868</v>
      </c>
      <c r="J130" s="301">
        <v>15</v>
      </c>
      <c r="K130" s="321"/>
    </row>
    <row r="131" spans="2:11" s="1" customFormat="1" ht="15" customHeight="1">
      <c r="B131" s="319"/>
      <c r="C131" s="301" t="s">
        <v>8881</v>
      </c>
      <c r="D131" s="301"/>
      <c r="E131" s="301"/>
      <c r="F131" s="302" t="s">
        <v>8872</v>
      </c>
      <c r="G131" s="301"/>
      <c r="H131" s="301" t="s">
        <v>8882</v>
      </c>
      <c r="I131" s="301" t="s">
        <v>8868</v>
      </c>
      <c r="J131" s="301">
        <v>20</v>
      </c>
      <c r="K131" s="321"/>
    </row>
    <row r="132" spans="2:11" s="1" customFormat="1" ht="15" customHeight="1">
      <c r="B132" s="319"/>
      <c r="C132" s="301" t="s">
        <v>8883</v>
      </c>
      <c r="D132" s="301"/>
      <c r="E132" s="301"/>
      <c r="F132" s="302" t="s">
        <v>8872</v>
      </c>
      <c r="G132" s="301"/>
      <c r="H132" s="301" t="s">
        <v>8884</v>
      </c>
      <c r="I132" s="301" t="s">
        <v>8868</v>
      </c>
      <c r="J132" s="301">
        <v>20</v>
      </c>
      <c r="K132" s="321"/>
    </row>
    <row r="133" spans="2:11" s="1" customFormat="1" ht="15" customHeight="1">
      <c r="B133" s="319"/>
      <c r="C133" s="279" t="s">
        <v>8871</v>
      </c>
      <c r="D133" s="279"/>
      <c r="E133" s="279"/>
      <c r="F133" s="299" t="s">
        <v>8872</v>
      </c>
      <c r="G133" s="279"/>
      <c r="H133" s="279" t="s">
        <v>8906</v>
      </c>
      <c r="I133" s="279" t="s">
        <v>8868</v>
      </c>
      <c r="J133" s="279">
        <v>50</v>
      </c>
      <c r="K133" s="321"/>
    </row>
    <row r="134" spans="2:11" s="1" customFormat="1" ht="15" customHeight="1">
      <c r="B134" s="319"/>
      <c r="C134" s="279" t="s">
        <v>8885</v>
      </c>
      <c r="D134" s="279"/>
      <c r="E134" s="279"/>
      <c r="F134" s="299" t="s">
        <v>8872</v>
      </c>
      <c r="G134" s="279"/>
      <c r="H134" s="279" t="s">
        <v>8906</v>
      </c>
      <c r="I134" s="279" t="s">
        <v>8868</v>
      </c>
      <c r="J134" s="279">
        <v>50</v>
      </c>
      <c r="K134" s="321"/>
    </row>
    <row r="135" spans="2:11" s="1" customFormat="1" ht="15" customHeight="1">
      <c r="B135" s="319"/>
      <c r="C135" s="279" t="s">
        <v>8891</v>
      </c>
      <c r="D135" s="279"/>
      <c r="E135" s="279"/>
      <c r="F135" s="299" t="s">
        <v>8872</v>
      </c>
      <c r="G135" s="279"/>
      <c r="H135" s="279" t="s">
        <v>8906</v>
      </c>
      <c r="I135" s="279" t="s">
        <v>8868</v>
      </c>
      <c r="J135" s="279">
        <v>50</v>
      </c>
      <c r="K135" s="321"/>
    </row>
    <row r="136" spans="2:11" s="1" customFormat="1" ht="15" customHeight="1">
      <c r="B136" s="319"/>
      <c r="C136" s="279" t="s">
        <v>8893</v>
      </c>
      <c r="D136" s="279"/>
      <c r="E136" s="279"/>
      <c r="F136" s="299" t="s">
        <v>8872</v>
      </c>
      <c r="G136" s="279"/>
      <c r="H136" s="279" t="s">
        <v>8906</v>
      </c>
      <c r="I136" s="279" t="s">
        <v>8868</v>
      </c>
      <c r="J136" s="279">
        <v>50</v>
      </c>
      <c r="K136" s="321"/>
    </row>
    <row r="137" spans="2:11" s="1" customFormat="1" ht="15" customHeight="1">
      <c r="B137" s="319"/>
      <c r="C137" s="279" t="s">
        <v>8894</v>
      </c>
      <c r="D137" s="279"/>
      <c r="E137" s="279"/>
      <c r="F137" s="299" t="s">
        <v>8872</v>
      </c>
      <c r="G137" s="279"/>
      <c r="H137" s="279" t="s">
        <v>8919</v>
      </c>
      <c r="I137" s="279" t="s">
        <v>8868</v>
      </c>
      <c r="J137" s="279">
        <v>255</v>
      </c>
      <c r="K137" s="321"/>
    </row>
    <row r="138" spans="2:11" s="1" customFormat="1" ht="15" customHeight="1">
      <c r="B138" s="319"/>
      <c r="C138" s="279" t="s">
        <v>8896</v>
      </c>
      <c r="D138" s="279"/>
      <c r="E138" s="279"/>
      <c r="F138" s="299" t="s">
        <v>8866</v>
      </c>
      <c r="G138" s="279"/>
      <c r="H138" s="279" t="s">
        <v>8920</v>
      </c>
      <c r="I138" s="279" t="s">
        <v>8898</v>
      </c>
      <c r="J138" s="279"/>
      <c r="K138" s="321"/>
    </row>
    <row r="139" spans="2:11" s="1" customFormat="1" ht="15" customHeight="1">
      <c r="B139" s="319"/>
      <c r="C139" s="279" t="s">
        <v>8899</v>
      </c>
      <c r="D139" s="279"/>
      <c r="E139" s="279"/>
      <c r="F139" s="299" t="s">
        <v>8866</v>
      </c>
      <c r="G139" s="279"/>
      <c r="H139" s="279" t="s">
        <v>8921</v>
      </c>
      <c r="I139" s="279" t="s">
        <v>8901</v>
      </c>
      <c r="J139" s="279"/>
      <c r="K139" s="321"/>
    </row>
    <row r="140" spans="2:11" s="1" customFormat="1" ht="15" customHeight="1">
      <c r="B140" s="319"/>
      <c r="C140" s="279" t="s">
        <v>8902</v>
      </c>
      <c r="D140" s="279"/>
      <c r="E140" s="279"/>
      <c r="F140" s="299" t="s">
        <v>8866</v>
      </c>
      <c r="G140" s="279"/>
      <c r="H140" s="279" t="s">
        <v>8902</v>
      </c>
      <c r="I140" s="279" t="s">
        <v>8901</v>
      </c>
      <c r="J140" s="279"/>
      <c r="K140" s="321"/>
    </row>
    <row r="141" spans="2:11" s="1" customFormat="1" ht="15" customHeight="1">
      <c r="B141" s="319"/>
      <c r="C141" s="279" t="s">
        <v>38</v>
      </c>
      <c r="D141" s="279"/>
      <c r="E141" s="279"/>
      <c r="F141" s="299" t="s">
        <v>8866</v>
      </c>
      <c r="G141" s="279"/>
      <c r="H141" s="279" t="s">
        <v>8922</v>
      </c>
      <c r="I141" s="279" t="s">
        <v>8901</v>
      </c>
      <c r="J141" s="279"/>
      <c r="K141" s="321"/>
    </row>
    <row r="142" spans="2:11" s="1" customFormat="1" ht="15" customHeight="1">
      <c r="B142" s="319"/>
      <c r="C142" s="279" t="s">
        <v>8923</v>
      </c>
      <c r="D142" s="279"/>
      <c r="E142" s="279"/>
      <c r="F142" s="299" t="s">
        <v>8866</v>
      </c>
      <c r="G142" s="279"/>
      <c r="H142" s="279" t="s">
        <v>8924</v>
      </c>
      <c r="I142" s="279" t="s">
        <v>8901</v>
      </c>
      <c r="J142" s="279"/>
      <c r="K142" s="321"/>
    </row>
    <row r="143" spans="2:11" s="1" customFormat="1" ht="15" customHeight="1">
      <c r="B143" s="322"/>
      <c r="C143" s="323"/>
      <c r="D143" s="323"/>
      <c r="E143" s="323"/>
      <c r="F143" s="323"/>
      <c r="G143" s="323"/>
      <c r="H143" s="323"/>
      <c r="I143" s="323"/>
      <c r="J143" s="323"/>
      <c r="K143" s="324"/>
    </row>
    <row r="144" spans="2:11" s="1" customFormat="1" ht="18.75" customHeight="1">
      <c r="B144" s="276"/>
      <c r="C144" s="276"/>
      <c r="D144" s="276"/>
      <c r="E144" s="276"/>
      <c r="F144" s="311"/>
      <c r="G144" s="276"/>
      <c r="H144" s="276"/>
      <c r="I144" s="276"/>
      <c r="J144" s="276"/>
      <c r="K144" s="276"/>
    </row>
    <row r="145" spans="2:11" s="1" customFormat="1" ht="18.75" customHeight="1">
      <c r="B145" s="286"/>
      <c r="C145" s="286"/>
      <c r="D145" s="286"/>
      <c r="E145" s="286"/>
      <c r="F145" s="286"/>
      <c r="G145" s="286"/>
      <c r="H145" s="286"/>
      <c r="I145" s="286"/>
      <c r="J145" s="286"/>
      <c r="K145" s="286"/>
    </row>
    <row r="146" spans="2:11" s="1" customFormat="1" ht="7.5" customHeight="1">
      <c r="B146" s="287"/>
      <c r="C146" s="288"/>
      <c r="D146" s="288"/>
      <c r="E146" s="288"/>
      <c r="F146" s="288"/>
      <c r="G146" s="288"/>
      <c r="H146" s="288"/>
      <c r="I146" s="288"/>
      <c r="J146" s="288"/>
      <c r="K146" s="289"/>
    </row>
    <row r="147" spans="2:11" s="1" customFormat="1" ht="45" customHeight="1">
      <c r="B147" s="290"/>
      <c r="C147" s="399" t="s">
        <v>8925</v>
      </c>
      <c r="D147" s="399"/>
      <c r="E147" s="399"/>
      <c r="F147" s="399"/>
      <c r="G147" s="399"/>
      <c r="H147" s="399"/>
      <c r="I147" s="399"/>
      <c r="J147" s="399"/>
      <c r="K147" s="291"/>
    </row>
    <row r="148" spans="2:11" s="1" customFormat="1" ht="17.25" customHeight="1">
      <c r="B148" s="290"/>
      <c r="C148" s="292" t="s">
        <v>8860</v>
      </c>
      <c r="D148" s="292"/>
      <c r="E148" s="292"/>
      <c r="F148" s="292" t="s">
        <v>8861</v>
      </c>
      <c r="G148" s="293"/>
      <c r="H148" s="292" t="s">
        <v>54</v>
      </c>
      <c r="I148" s="292" t="s">
        <v>57</v>
      </c>
      <c r="J148" s="292" t="s">
        <v>8862</v>
      </c>
      <c r="K148" s="291"/>
    </row>
    <row r="149" spans="2:11" s="1" customFormat="1" ht="17.25" customHeight="1">
      <c r="B149" s="290"/>
      <c r="C149" s="294" t="s">
        <v>8863</v>
      </c>
      <c r="D149" s="294"/>
      <c r="E149" s="294"/>
      <c r="F149" s="295" t="s">
        <v>8864</v>
      </c>
      <c r="G149" s="296"/>
      <c r="H149" s="294"/>
      <c r="I149" s="294"/>
      <c r="J149" s="294" t="s">
        <v>8865</v>
      </c>
      <c r="K149" s="291"/>
    </row>
    <row r="150" spans="2:11" s="1" customFormat="1" ht="5.25" customHeight="1">
      <c r="B150" s="300"/>
      <c r="C150" s="297"/>
      <c r="D150" s="297"/>
      <c r="E150" s="297"/>
      <c r="F150" s="297"/>
      <c r="G150" s="298"/>
      <c r="H150" s="297"/>
      <c r="I150" s="297"/>
      <c r="J150" s="297"/>
      <c r="K150" s="321"/>
    </row>
    <row r="151" spans="2:11" s="1" customFormat="1" ht="15" customHeight="1">
      <c r="B151" s="300"/>
      <c r="C151" s="325" t="s">
        <v>8869</v>
      </c>
      <c r="D151" s="279"/>
      <c r="E151" s="279"/>
      <c r="F151" s="326" t="s">
        <v>8866</v>
      </c>
      <c r="G151" s="279"/>
      <c r="H151" s="325" t="s">
        <v>8906</v>
      </c>
      <c r="I151" s="325" t="s">
        <v>8868</v>
      </c>
      <c r="J151" s="325">
        <v>120</v>
      </c>
      <c r="K151" s="321"/>
    </row>
    <row r="152" spans="2:11" s="1" customFormat="1" ht="15" customHeight="1">
      <c r="B152" s="300"/>
      <c r="C152" s="325" t="s">
        <v>8915</v>
      </c>
      <c r="D152" s="279"/>
      <c r="E152" s="279"/>
      <c r="F152" s="326" t="s">
        <v>8866</v>
      </c>
      <c r="G152" s="279"/>
      <c r="H152" s="325" t="s">
        <v>8926</v>
      </c>
      <c r="I152" s="325" t="s">
        <v>8868</v>
      </c>
      <c r="J152" s="325" t="s">
        <v>8917</v>
      </c>
      <c r="K152" s="321"/>
    </row>
    <row r="153" spans="2:11" s="1" customFormat="1" ht="15" customHeight="1">
      <c r="B153" s="300"/>
      <c r="C153" s="325" t="s">
        <v>100</v>
      </c>
      <c r="D153" s="279"/>
      <c r="E153" s="279"/>
      <c r="F153" s="326" t="s">
        <v>8866</v>
      </c>
      <c r="G153" s="279"/>
      <c r="H153" s="325" t="s">
        <v>8927</v>
      </c>
      <c r="I153" s="325" t="s">
        <v>8868</v>
      </c>
      <c r="J153" s="325" t="s">
        <v>8917</v>
      </c>
      <c r="K153" s="321"/>
    </row>
    <row r="154" spans="2:11" s="1" customFormat="1" ht="15" customHeight="1">
      <c r="B154" s="300"/>
      <c r="C154" s="325" t="s">
        <v>8871</v>
      </c>
      <c r="D154" s="279"/>
      <c r="E154" s="279"/>
      <c r="F154" s="326" t="s">
        <v>8872</v>
      </c>
      <c r="G154" s="279"/>
      <c r="H154" s="325" t="s">
        <v>8906</v>
      </c>
      <c r="I154" s="325" t="s">
        <v>8868</v>
      </c>
      <c r="J154" s="325">
        <v>50</v>
      </c>
      <c r="K154" s="321"/>
    </row>
    <row r="155" spans="2:11" s="1" customFormat="1" ht="15" customHeight="1">
      <c r="B155" s="300"/>
      <c r="C155" s="325" t="s">
        <v>8874</v>
      </c>
      <c r="D155" s="279"/>
      <c r="E155" s="279"/>
      <c r="F155" s="326" t="s">
        <v>8866</v>
      </c>
      <c r="G155" s="279"/>
      <c r="H155" s="325" t="s">
        <v>8906</v>
      </c>
      <c r="I155" s="325" t="s">
        <v>8876</v>
      </c>
      <c r="J155" s="325"/>
      <c r="K155" s="321"/>
    </row>
    <row r="156" spans="2:11" s="1" customFormat="1" ht="15" customHeight="1">
      <c r="B156" s="300"/>
      <c r="C156" s="325" t="s">
        <v>8885</v>
      </c>
      <c r="D156" s="279"/>
      <c r="E156" s="279"/>
      <c r="F156" s="326" t="s">
        <v>8872</v>
      </c>
      <c r="G156" s="279"/>
      <c r="H156" s="325" t="s">
        <v>8906</v>
      </c>
      <c r="I156" s="325" t="s">
        <v>8868</v>
      </c>
      <c r="J156" s="325">
        <v>50</v>
      </c>
      <c r="K156" s="321"/>
    </row>
    <row r="157" spans="2:11" s="1" customFormat="1" ht="15" customHeight="1">
      <c r="B157" s="300"/>
      <c r="C157" s="325" t="s">
        <v>8893</v>
      </c>
      <c r="D157" s="279"/>
      <c r="E157" s="279"/>
      <c r="F157" s="326" t="s">
        <v>8872</v>
      </c>
      <c r="G157" s="279"/>
      <c r="H157" s="325" t="s">
        <v>8906</v>
      </c>
      <c r="I157" s="325" t="s">
        <v>8868</v>
      </c>
      <c r="J157" s="325">
        <v>50</v>
      </c>
      <c r="K157" s="321"/>
    </row>
    <row r="158" spans="2:11" s="1" customFormat="1" ht="15" customHeight="1">
      <c r="B158" s="300"/>
      <c r="C158" s="325" t="s">
        <v>8891</v>
      </c>
      <c r="D158" s="279"/>
      <c r="E158" s="279"/>
      <c r="F158" s="326" t="s">
        <v>8872</v>
      </c>
      <c r="G158" s="279"/>
      <c r="H158" s="325" t="s">
        <v>8906</v>
      </c>
      <c r="I158" s="325" t="s">
        <v>8868</v>
      </c>
      <c r="J158" s="325">
        <v>50</v>
      </c>
      <c r="K158" s="321"/>
    </row>
    <row r="159" spans="2:11" s="1" customFormat="1" ht="15" customHeight="1">
      <c r="B159" s="300"/>
      <c r="C159" s="325" t="s">
        <v>185</v>
      </c>
      <c r="D159" s="279"/>
      <c r="E159" s="279"/>
      <c r="F159" s="326" t="s">
        <v>8866</v>
      </c>
      <c r="G159" s="279"/>
      <c r="H159" s="325" t="s">
        <v>8928</v>
      </c>
      <c r="I159" s="325" t="s">
        <v>8868</v>
      </c>
      <c r="J159" s="325" t="s">
        <v>8929</v>
      </c>
      <c r="K159" s="321"/>
    </row>
    <row r="160" spans="2:11" s="1" customFormat="1" ht="15" customHeight="1">
      <c r="B160" s="300"/>
      <c r="C160" s="325" t="s">
        <v>8930</v>
      </c>
      <c r="D160" s="279"/>
      <c r="E160" s="279"/>
      <c r="F160" s="326" t="s">
        <v>8866</v>
      </c>
      <c r="G160" s="279"/>
      <c r="H160" s="325" t="s">
        <v>8931</v>
      </c>
      <c r="I160" s="325" t="s">
        <v>8901</v>
      </c>
      <c r="J160" s="325"/>
      <c r="K160" s="321"/>
    </row>
    <row r="161" spans="2:11" s="1" customFormat="1" ht="15" customHeight="1">
      <c r="B161" s="327"/>
      <c r="C161" s="309"/>
      <c r="D161" s="309"/>
      <c r="E161" s="309"/>
      <c r="F161" s="309"/>
      <c r="G161" s="309"/>
      <c r="H161" s="309"/>
      <c r="I161" s="309"/>
      <c r="J161" s="309"/>
      <c r="K161" s="328"/>
    </row>
    <row r="162" spans="2:11" s="1" customFormat="1" ht="18.75" customHeight="1">
      <c r="B162" s="276"/>
      <c r="C162" s="279"/>
      <c r="D162" s="279"/>
      <c r="E162" s="279"/>
      <c r="F162" s="299"/>
      <c r="G162" s="279"/>
      <c r="H162" s="279"/>
      <c r="I162" s="279"/>
      <c r="J162" s="279"/>
      <c r="K162" s="276"/>
    </row>
    <row r="163" spans="2:11" s="1" customFormat="1" ht="18.75" customHeight="1">
      <c r="B163" s="286"/>
      <c r="C163" s="286"/>
      <c r="D163" s="286"/>
      <c r="E163" s="286"/>
      <c r="F163" s="286"/>
      <c r="G163" s="286"/>
      <c r="H163" s="286"/>
      <c r="I163" s="286"/>
      <c r="J163" s="286"/>
      <c r="K163" s="286"/>
    </row>
    <row r="164" spans="2:11" s="1" customFormat="1" ht="7.5" customHeight="1">
      <c r="B164" s="268"/>
      <c r="C164" s="269"/>
      <c r="D164" s="269"/>
      <c r="E164" s="269"/>
      <c r="F164" s="269"/>
      <c r="G164" s="269"/>
      <c r="H164" s="269"/>
      <c r="I164" s="269"/>
      <c r="J164" s="269"/>
      <c r="K164" s="270"/>
    </row>
    <row r="165" spans="2:11" s="1" customFormat="1" ht="45" customHeight="1">
      <c r="B165" s="271"/>
      <c r="C165" s="400" t="s">
        <v>8932</v>
      </c>
      <c r="D165" s="400"/>
      <c r="E165" s="400"/>
      <c r="F165" s="400"/>
      <c r="G165" s="400"/>
      <c r="H165" s="400"/>
      <c r="I165" s="400"/>
      <c r="J165" s="400"/>
      <c r="K165" s="272"/>
    </row>
    <row r="166" spans="2:11" s="1" customFormat="1" ht="17.25" customHeight="1">
      <c r="B166" s="271"/>
      <c r="C166" s="292" t="s">
        <v>8860</v>
      </c>
      <c r="D166" s="292"/>
      <c r="E166" s="292"/>
      <c r="F166" s="292" t="s">
        <v>8861</v>
      </c>
      <c r="G166" s="329"/>
      <c r="H166" s="330" t="s">
        <v>54</v>
      </c>
      <c r="I166" s="330" t="s">
        <v>57</v>
      </c>
      <c r="J166" s="292" t="s">
        <v>8862</v>
      </c>
      <c r="K166" s="272"/>
    </row>
    <row r="167" spans="2:11" s="1" customFormat="1" ht="17.25" customHeight="1">
      <c r="B167" s="273"/>
      <c r="C167" s="294" t="s">
        <v>8863</v>
      </c>
      <c r="D167" s="294"/>
      <c r="E167" s="294"/>
      <c r="F167" s="295" t="s">
        <v>8864</v>
      </c>
      <c r="G167" s="331"/>
      <c r="H167" s="332"/>
      <c r="I167" s="332"/>
      <c r="J167" s="294" t="s">
        <v>8865</v>
      </c>
      <c r="K167" s="274"/>
    </row>
    <row r="168" spans="2:11" s="1" customFormat="1" ht="5.25" customHeight="1">
      <c r="B168" s="300"/>
      <c r="C168" s="297"/>
      <c r="D168" s="297"/>
      <c r="E168" s="297"/>
      <c r="F168" s="297"/>
      <c r="G168" s="298"/>
      <c r="H168" s="297"/>
      <c r="I168" s="297"/>
      <c r="J168" s="297"/>
      <c r="K168" s="321"/>
    </row>
    <row r="169" spans="2:11" s="1" customFormat="1" ht="15" customHeight="1">
      <c r="B169" s="300"/>
      <c r="C169" s="279" t="s">
        <v>8869</v>
      </c>
      <c r="D169" s="279"/>
      <c r="E169" s="279"/>
      <c r="F169" s="299" t="s">
        <v>8866</v>
      </c>
      <c r="G169" s="279"/>
      <c r="H169" s="279" t="s">
        <v>8906</v>
      </c>
      <c r="I169" s="279" t="s">
        <v>8868</v>
      </c>
      <c r="J169" s="279">
        <v>120</v>
      </c>
      <c r="K169" s="321"/>
    </row>
    <row r="170" spans="2:11" s="1" customFormat="1" ht="15" customHeight="1">
      <c r="B170" s="300"/>
      <c r="C170" s="279" t="s">
        <v>8915</v>
      </c>
      <c r="D170" s="279"/>
      <c r="E170" s="279"/>
      <c r="F170" s="299" t="s">
        <v>8866</v>
      </c>
      <c r="G170" s="279"/>
      <c r="H170" s="279" t="s">
        <v>8916</v>
      </c>
      <c r="I170" s="279" t="s">
        <v>8868</v>
      </c>
      <c r="J170" s="279" t="s">
        <v>8917</v>
      </c>
      <c r="K170" s="321"/>
    </row>
    <row r="171" spans="2:11" s="1" customFormat="1" ht="15" customHeight="1">
      <c r="B171" s="300"/>
      <c r="C171" s="279" t="s">
        <v>100</v>
      </c>
      <c r="D171" s="279"/>
      <c r="E171" s="279"/>
      <c r="F171" s="299" t="s">
        <v>8866</v>
      </c>
      <c r="G171" s="279"/>
      <c r="H171" s="279" t="s">
        <v>8933</v>
      </c>
      <c r="I171" s="279" t="s">
        <v>8868</v>
      </c>
      <c r="J171" s="279" t="s">
        <v>8917</v>
      </c>
      <c r="K171" s="321"/>
    </row>
    <row r="172" spans="2:11" s="1" customFormat="1" ht="15" customHeight="1">
      <c r="B172" s="300"/>
      <c r="C172" s="279" t="s">
        <v>8871</v>
      </c>
      <c r="D172" s="279"/>
      <c r="E172" s="279"/>
      <c r="F172" s="299" t="s">
        <v>8872</v>
      </c>
      <c r="G172" s="279"/>
      <c r="H172" s="279" t="s">
        <v>8933</v>
      </c>
      <c r="I172" s="279" t="s">
        <v>8868</v>
      </c>
      <c r="J172" s="279">
        <v>50</v>
      </c>
      <c r="K172" s="321"/>
    </row>
    <row r="173" spans="2:11" s="1" customFormat="1" ht="15" customHeight="1">
      <c r="B173" s="300"/>
      <c r="C173" s="279" t="s">
        <v>8874</v>
      </c>
      <c r="D173" s="279"/>
      <c r="E173" s="279"/>
      <c r="F173" s="299" t="s">
        <v>8866</v>
      </c>
      <c r="G173" s="279"/>
      <c r="H173" s="279" t="s">
        <v>8933</v>
      </c>
      <c r="I173" s="279" t="s">
        <v>8876</v>
      </c>
      <c r="J173" s="279"/>
      <c r="K173" s="321"/>
    </row>
    <row r="174" spans="2:11" s="1" customFormat="1" ht="15" customHeight="1">
      <c r="B174" s="300"/>
      <c r="C174" s="279" t="s">
        <v>8885</v>
      </c>
      <c r="D174" s="279"/>
      <c r="E174" s="279"/>
      <c r="F174" s="299" t="s">
        <v>8872</v>
      </c>
      <c r="G174" s="279"/>
      <c r="H174" s="279" t="s">
        <v>8933</v>
      </c>
      <c r="I174" s="279" t="s">
        <v>8868</v>
      </c>
      <c r="J174" s="279">
        <v>50</v>
      </c>
      <c r="K174" s="321"/>
    </row>
    <row r="175" spans="2:11" s="1" customFormat="1" ht="15" customHeight="1">
      <c r="B175" s="300"/>
      <c r="C175" s="279" t="s">
        <v>8893</v>
      </c>
      <c r="D175" s="279"/>
      <c r="E175" s="279"/>
      <c r="F175" s="299" t="s">
        <v>8872</v>
      </c>
      <c r="G175" s="279"/>
      <c r="H175" s="279" t="s">
        <v>8933</v>
      </c>
      <c r="I175" s="279" t="s">
        <v>8868</v>
      </c>
      <c r="J175" s="279">
        <v>50</v>
      </c>
      <c r="K175" s="321"/>
    </row>
    <row r="176" spans="2:11" s="1" customFormat="1" ht="15" customHeight="1">
      <c r="B176" s="300"/>
      <c r="C176" s="279" t="s">
        <v>8891</v>
      </c>
      <c r="D176" s="279"/>
      <c r="E176" s="279"/>
      <c r="F176" s="299" t="s">
        <v>8872</v>
      </c>
      <c r="G176" s="279"/>
      <c r="H176" s="279" t="s">
        <v>8933</v>
      </c>
      <c r="I176" s="279" t="s">
        <v>8868</v>
      </c>
      <c r="J176" s="279">
        <v>50</v>
      </c>
      <c r="K176" s="321"/>
    </row>
    <row r="177" spans="2:11" s="1" customFormat="1" ht="15" customHeight="1">
      <c r="B177" s="300"/>
      <c r="C177" s="279" t="s">
        <v>192</v>
      </c>
      <c r="D177" s="279"/>
      <c r="E177" s="279"/>
      <c r="F177" s="299" t="s">
        <v>8866</v>
      </c>
      <c r="G177" s="279"/>
      <c r="H177" s="279" t="s">
        <v>8934</v>
      </c>
      <c r="I177" s="279" t="s">
        <v>8935</v>
      </c>
      <c r="J177" s="279"/>
      <c r="K177" s="321"/>
    </row>
    <row r="178" spans="2:11" s="1" customFormat="1" ht="15" customHeight="1">
      <c r="B178" s="300"/>
      <c r="C178" s="279" t="s">
        <v>57</v>
      </c>
      <c r="D178" s="279"/>
      <c r="E178" s="279"/>
      <c r="F178" s="299" t="s">
        <v>8866</v>
      </c>
      <c r="G178" s="279"/>
      <c r="H178" s="279" t="s">
        <v>8936</v>
      </c>
      <c r="I178" s="279" t="s">
        <v>8937</v>
      </c>
      <c r="J178" s="279">
        <v>1</v>
      </c>
      <c r="K178" s="321"/>
    </row>
    <row r="179" spans="2:11" s="1" customFormat="1" ht="15" customHeight="1">
      <c r="B179" s="300"/>
      <c r="C179" s="279" t="s">
        <v>53</v>
      </c>
      <c r="D179" s="279"/>
      <c r="E179" s="279"/>
      <c r="F179" s="299" t="s">
        <v>8866</v>
      </c>
      <c r="G179" s="279"/>
      <c r="H179" s="279" t="s">
        <v>8938</v>
      </c>
      <c r="I179" s="279" t="s">
        <v>8868</v>
      </c>
      <c r="J179" s="279">
        <v>20</v>
      </c>
      <c r="K179" s="321"/>
    </row>
    <row r="180" spans="2:11" s="1" customFormat="1" ht="15" customHeight="1">
      <c r="B180" s="300"/>
      <c r="C180" s="279" t="s">
        <v>54</v>
      </c>
      <c r="D180" s="279"/>
      <c r="E180" s="279"/>
      <c r="F180" s="299" t="s">
        <v>8866</v>
      </c>
      <c r="G180" s="279"/>
      <c r="H180" s="279" t="s">
        <v>8939</v>
      </c>
      <c r="I180" s="279" t="s">
        <v>8868</v>
      </c>
      <c r="J180" s="279">
        <v>255</v>
      </c>
      <c r="K180" s="321"/>
    </row>
    <row r="181" spans="2:11" s="1" customFormat="1" ht="15" customHeight="1">
      <c r="B181" s="300"/>
      <c r="C181" s="279" t="s">
        <v>193</v>
      </c>
      <c r="D181" s="279"/>
      <c r="E181" s="279"/>
      <c r="F181" s="299" t="s">
        <v>8866</v>
      </c>
      <c r="G181" s="279"/>
      <c r="H181" s="279" t="s">
        <v>8830</v>
      </c>
      <c r="I181" s="279" t="s">
        <v>8868</v>
      </c>
      <c r="J181" s="279">
        <v>10</v>
      </c>
      <c r="K181" s="321"/>
    </row>
    <row r="182" spans="2:11" s="1" customFormat="1" ht="15" customHeight="1">
      <c r="B182" s="300"/>
      <c r="C182" s="279" t="s">
        <v>194</v>
      </c>
      <c r="D182" s="279"/>
      <c r="E182" s="279"/>
      <c r="F182" s="299" t="s">
        <v>8866</v>
      </c>
      <c r="G182" s="279"/>
      <c r="H182" s="279" t="s">
        <v>8940</v>
      </c>
      <c r="I182" s="279" t="s">
        <v>8901</v>
      </c>
      <c r="J182" s="279"/>
      <c r="K182" s="321"/>
    </row>
    <row r="183" spans="2:11" s="1" customFormat="1" ht="15" customHeight="1">
      <c r="B183" s="300"/>
      <c r="C183" s="279" t="s">
        <v>8941</v>
      </c>
      <c r="D183" s="279"/>
      <c r="E183" s="279"/>
      <c r="F183" s="299" t="s">
        <v>8866</v>
      </c>
      <c r="G183" s="279"/>
      <c r="H183" s="279" t="s">
        <v>8942</v>
      </c>
      <c r="I183" s="279" t="s">
        <v>8901</v>
      </c>
      <c r="J183" s="279"/>
      <c r="K183" s="321"/>
    </row>
    <row r="184" spans="2:11" s="1" customFormat="1" ht="15" customHeight="1">
      <c r="B184" s="300"/>
      <c r="C184" s="279" t="s">
        <v>8930</v>
      </c>
      <c r="D184" s="279"/>
      <c r="E184" s="279"/>
      <c r="F184" s="299" t="s">
        <v>8866</v>
      </c>
      <c r="G184" s="279"/>
      <c r="H184" s="279" t="s">
        <v>8943</v>
      </c>
      <c r="I184" s="279" t="s">
        <v>8901</v>
      </c>
      <c r="J184" s="279"/>
      <c r="K184" s="321"/>
    </row>
    <row r="185" spans="2:11" s="1" customFormat="1" ht="15" customHeight="1">
      <c r="B185" s="300"/>
      <c r="C185" s="279" t="s">
        <v>196</v>
      </c>
      <c r="D185" s="279"/>
      <c r="E185" s="279"/>
      <c r="F185" s="299" t="s">
        <v>8872</v>
      </c>
      <c r="G185" s="279"/>
      <c r="H185" s="279" t="s">
        <v>8944</v>
      </c>
      <c r="I185" s="279" t="s">
        <v>8868</v>
      </c>
      <c r="J185" s="279">
        <v>50</v>
      </c>
      <c r="K185" s="321"/>
    </row>
    <row r="186" spans="2:11" s="1" customFormat="1" ht="15" customHeight="1">
      <c r="B186" s="300"/>
      <c r="C186" s="279" t="s">
        <v>8945</v>
      </c>
      <c r="D186" s="279"/>
      <c r="E186" s="279"/>
      <c r="F186" s="299" t="s">
        <v>8872</v>
      </c>
      <c r="G186" s="279"/>
      <c r="H186" s="279" t="s">
        <v>8946</v>
      </c>
      <c r="I186" s="279" t="s">
        <v>8947</v>
      </c>
      <c r="J186" s="279"/>
      <c r="K186" s="321"/>
    </row>
    <row r="187" spans="2:11" s="1" customFormat="1" ht="15" customHeight="1">
      <c r="B187" s="300"/>
      <c r="C187" s="279" t="s">
        <v>8948</v>
      </c>
      <c r="D187" s="279"/>
      <c r="E187" s="279"/>
      <c r="F187" s="299" t="s">
        <v>8872</v>
      </c>
      <c r="G187" s="279"/>
      <c r="H187" s="279" t="s">
        <v>8949</v>
      </c>
      <c r="I187" s="279" t="s">
        <v>8947</v>
      </c>
      <c r="J187" s="279"/>
      <c r="K187" s="321"/>
    </row>
    <row r="188" spans="2:11" s="1" customFormat="1" ht="15" customHeight="1">
      <c r="B188" s="300"/>
      <c r="C188" s="279" t="s">
        <v>8950</v>
      </c>
      <c r="D188" s="279"/>
      <c r="E188" s="279"/>
      <c r="F188" s="299" t="s">
        <v>8872</v>
      </c>
      <c r="G188" s="279"/>
      <c r="H188" s="279" t="s">
        <v>8951</v>
      </c>
      <c r="I188" s="279" t="s">
        <v>8947</v>
      </c>
      <c r="J188" s="279"/>
      <c r="K188" s="321"/>
    </row>
    <row r="189" spans="2:11" s="1" customFormat="1" ht="15" customHeight="1">
      <c r="B189" s="300"/>
      <c r="C189" s="333" t="s">
        <v>8952</v>
      </c>
      <c r="D189" s="279"/>
      <c r="E189" s="279"/>
      <c r="F189" s="299" t="s">
        <v>8872</v>
      </c>
      <c r="G189" s="279"/>
      <c r="H189" s="279" t="s">
        <v>8953</v>
      </c>
      <c r="I189" s="279" t="s">
        <v>8954</v>
      </c>
      <c r="J189" s="334" t="s">
        <v>8955</v>
      </c>
      <c r="K189" s="321"/>
    </row>
    <row r="190" spans="2:11" s="1" customFormat="1" ht="15" customHeight="1">
      <c r="B190" s="300"/>
      <c r="C190" s="285" t="s">
        <v>42</v>
      </c>
      <c r="D190" s="279"/>
      <c r="E190" s="279"/>
      <c r="F190" s="299" t="s">
        <v>8866</v>
      </c>
      <c r="G190" s="279"/>
      <c r="H190" s="276" t="s">
        <v>8956</v>
      </c>
      <c r="I190" s="279" t="s">
        <v>8957</v>
      </c>
      <c r="J190" s="279"/>
      <c r="K190" s="321"/>
    </row>
    <row r="191" spans="2:11" s="1" customFormat="1" ht="15" customHeight="1">
      <c r="B191" s="300"/>
      <c r="C191" s="285" t="s">
        <v>8958</v>
      </c>
      <c r="D191" s="279"/>
      <c r="E191" s="279"/>
      <c r="F191" s="299" t="s">
        <v>8866</v>
      </c>
      <c r="G191" s="279"/>
      <c r="H191" s="279" t="s">
        <v>8959</v>
      </c>
      <c r="I191" s="279" t="s">
        <v>8901</v>
      </c>
      <c r="J191" s="279"/>
      <c r="K191" s="321"/>
    </row>
    <row r="192" spans="2:11" s="1" customFormat="1" ht="15" customHeight="1">
      <c r="B192" s="300"/>
      <c r="C192" s="285" t="s">
        <v>8960</v>
      </c>
      <c r="D192" s="279"/>
      <c r="E192" s="279"/>
      <c r="F192" s="299" t="s">
        <v>8866</v>
      </c>
      <c r="G192" s="279"/>
      <c r="H192" s="279" t="s">
        <v>8961</v>
      </c>
      <c r="I192" s="279" t="s">
        <v>8901</v>
      </c>
      <c r="J192" s="279"/>
      <c r="K192" s="321"/>
    </row>
    <row r="193" spans="2:11" s="1" customFormat="1" ht="15" customHeight="1">
      <c r="B193" s="300"/>
      <c r="C193" s="285" t="s">
        <v>8962</v>
      </c>
      <c r="D193" s="279"/>
      <c r="E193" s="279"/>
      <c r="F193" s="299" t="s">
        <v>8872</v>
      </c>
      <c r="G193" s="279"/>
      <c r="H193" s="279" t="s">
        <v>8963</v>
      </c>
      <c r="I193" s="279" t="s">
        <v>8901</v>
      </c>
      <c r="J193" s="279"/>
      <c r="K193" s="321"/>
    </row>
    <row r="194" spans="2:11" s="1" customFormat="1" ht="15" customHeight="1">
      <c r="B194" s="327"/>
      <c r="C194" s="335"/>
      <c r="D194" s="309"/>
      <c r="E194" s="309"/>
      <c r="F194" s="309"/>
      <c r="G194" s="309"/>
      <c r="H194" s="309"/>
      <c r="I194" s="309"/>
      <c r="J194" s="309"/>
      <c r="K194" s="328"/>
    </row>
    <row r="195" spans="2:11" s="1" customFormat="1" ht="18.75" customHeight="1">
      <c r="B195" s="276"/>
      <c r="C195" s="279"/>
      <c r="D195" s="279"/>
      <c r="E195" s="279"/>
      <c r="F195" s="299"/>
      <c r="G195" s="279"/>
      <c r="H195" s="279"/>
      <c r="I195" s="279"/>
      <c r="J195" s="279"/>
      <c r="K195" s="276"/>
    </row>
    <row r="196" spans="2:11" s="1" customFormat="1" ht="18.75" customHeight="1">
      <c r="B196" s="276"/>
      <c r="C196" s="279"/>
      <c r="D196" s="279"/>
      <c r="E196" s="279"/>
      <c r="F196" s="299"/>
      <c r="G196" s="279"/>
      <c r="H196" s="279"/>
      <c r="I196" s="279"/>
      <c r="J196" s="279"/>
      <c r="K196" s="276"/>
    </row>
    <row r="197" spans="2:11" s="1" customFormat="1" ht="18.75" customHeight="1">
      <c r="B197" s="286"/>
      <c r="C197" s="286"/>
      <c r="D197" s="286"/>
      <c r="E197" s="286"/>
      <c r="F197" s="286"/>
      <c r="G197" s="286"/>
      <c r="H197" s="286"/>
      <c r="I197" s="286"/>
      <c r="J197" s="286"/>
      <c r="K197" s="286"/>
    </row>
    <row r="198" spans="2:11" s="1" customFormat="1" ht="13.5">
      <c r="B198" s="268"/>
      <c r="C198" s="269"/>
      <c r="D198" s="269"/>
      <c r="E198" s="269"/>
      <c r="F198" s="269"/>
      <c r="G198" s="269"/>
      <c r="H198" s="269"/>
      <c r="I198" s="269"/>
      <c r="J198" s="269"/>
      <c r="K198" s="270"/>
    </row>
    <row r="199" spans="2:11" s="1" customFormat="1" ht="21">
      <c r="B199" s="271"/>
      <c r="C199" s="400" t="s">
        <v>8964</v>
      </c>
      <c r="D199" s="400"/>
      <c r="E199" s="400"/>
      <c r="F199" s="400"/>
      <c r="G199" s="400"/>
      <c r="H199" s="400"/>
      <c r="I199" s="400"/>
      <c r="J199" s="400"/>
      <c r="K199" s="272"/>
    </row>
    <row r="200" spans="2:11" s="1" customFormat="1" ht="25.5" customHeight="1">
      <c r="B200" s="271"/>
      <c r="C200" s="336" t="s">
        <v>8965</v>
      </c>
      <c r="D200" s="336"/>
      <c r="E200" s="336"/>
      <c r="F200" s="336" t="s">
        <v>8966</v>
      </c>
      <c r="G200" s="337"/>
      <c r="H200" s="401" t="s">
        <v>8967</v>
      </c>
      <c r="I200" s="401"/>
      <c r="J200" s="401"/>
      <c r="K200" s="272"/>
    </row>
    <row r="201" spans="2:11" s="1" customFormat="1" ht="5.25" customHeight="1">
      <c r="B201" s="300"/>
      <c r="C201" s="297"/>
      <c r="D201" s="297"/>
      <c r="E201" s="297"/>
      <c r="F201" s="297"/>
      <c r="G201" s="279"/>
      <c r="H201" s="297"/>
      <c r="I201" s="297"/>
      <c r="J201" s="297"/>
      <c r="K201" s="321"/>
    </row>
    <row r="202" spans="2:11" s="1" customFormat="1" ht="15" customHeight="1">
      <c r="B202" s="300"/>
      <c r="C202" s="279" t="s">
        <v>8957</v>
      </c>
      <c r="D202" s="279"/>
      <c r="E202" s="279"/>
      <c r="F202" s="299" t="s">
        <v>43</v>
      </c>
      <c r="G202" s="279"/>
      <c r="H202" s="402" t="s">
        <v>8968</v>
      </c>
      <c r="I202" s="402"/>
      <c r="J202" s="402"/>
      <c r="K202" s="321"/>
    </row>
    <row r="203" spans="2:11" s="1" customFormat="1" ht="15" customHeight="1">
      <c r="B203" s="300"/>
      <c r="C203" s="306"/>
      <c r="D203" s="279"/>
      <c r="E203" s="279"/>
      <c r="F203" s="299" t="s">
        <v>44</v>
      </c>
      <c r="G203" s="279"/>
      <c r="H203" s="402" t="s">
        <v>8969</v>
      </c>
      <c r="I203" s="402"/>
      <c r="J203" s="402"/>
      <c r="K203" s="321"/>
    </row>
    <row r="204" spans="2:11" s="1" customFormat="1" ht="15" customHeight="1">
      <c r="B204" s="300"/>
      <c r="C204" s="306"/>
      <c r="D204" s="279"/>
      <c r="E204" s="279"/>
      <c r="F204" s="299" t="s">
        <v>47</v>
      </c>
      <c r="G204" s="279"/>
      <c r="H204" s="402" t="s">
        <v>8970</v>
      </c>
      <c r="I204" s="402"/>
      <c r="J204" s="402"/>
      <c r="K204" s="321"/>
    </row>
    <row r="205" spans="2:11" s="1" customFormat="1" ht="15" customHeight="1">
      <c r="B205" s="300"/>
      <c r="C205" s="279"/>
      <c r="D205" s="279"/>
      <c r="E205" s="279"/>
      <c r="F205" s="299" t="s">
        <v>45</v>
      </c>
      <c r="G205" s="279"/>
      <c r="H205" s="402" t="s">
        <v>8971</v>
      </c>
      <c r="I205" s="402"/>
      <c r="J205" s="402"/>
      <c r="K205" s="321"/>
    </row>
    <row r="206" spans="2:11" s="1" customFormat="1" ht="15" customHeight="1">
      <c r="B206" s="300"/>
      <c r="C206" s="279"/>
      <c r="D206" s="279"/>
      <c r="E206" s="279"/>
      <c r="F206" s="299" t="s">
        <v>46</v>
      </c>
      <c r="G206" s="279"/>
      <c r="H206" s="402" t="s">
        <v>8972</v>
      </c>
      <c r="I206" s="402"/>
      <c r="J206" s="402"/>
      <c r="K206" s="321"/>
    </row>
    <row r="207" spans="2:11" s="1" customFormat="1" ht="15" customHeight="1">
      <c r="B207" s="300"/>
      <c r="C207" s="279"/>
      <c r="D207" s="279"/>
      <c r="E207" s="279"/>
      <c r="F207" s="299"/>
      <c r="G207" s="279"/>
      <c r="H207" s="279"/>
      <c r="I207" s="279"/>
      <c r="J207" s="279"/>
      <c r="K207" s="321"/>
    </row>
    <row r="208" spans="2:11" s="1" customFormat="1" ht="15" customHeight="1">
      <c r="B208" s="300"/>
      <c r="C208" s="279" t="s">
        <v>8913</v>
      </c>
      <c r="D208" s="279"/>
      <c r="E208" s="279"/>
      <c r="F208" s="299" t="s">
        <v>79</v>
      </c>
      <c r="G208" s="279"/>
      <c r="H208" s="402" t="s">
        <v>8973</v>
      </c>
      <c r="I208" s="402"/>
      <c r="J208" s="402"/>
      <c r="K208" s="321"/>
    </row>
    <row r="209" spans="2:11" s="1" customFormat="1" ht="15" customHeight="1">
      <c r="B209" s="300"/>
      <c r="C209" s="306"/>
      <c r="D209" s="279"/>
      <c r="E209" s="279"/>
      <c r="F209" s="299" t="s">
        <v>8812</v>
      </c>
      <c r="G209" s="279"/>
      <c r="H209" s="402" t="s">
        <v>8813</v>
      </c>
      <c r="I209" s="402"/>
      <c r="J209" s="402"/>
      <c r="K209" s="321"/>
    </row>
    <row r="210" spans="2:11" s="1" customFormat="1" ht="15" customHeight="1">
      <c r="B210" s="300"/>
      <c r="C210" s="279"/>
      <c r="D210" s="279"/>
      <c r="E210" s="279"/>
      <c r="F210" s="299" t="s">
        <v>8810</v>
      </c>
      <c r="G210" s="279"/>
      <c r="H210" s="402" t="s">
        <v>8974</v>
      </c>
      <c r="I210" s="402"/>
      <c r="J210" s="402"/>
      <c r="K210" s="321"/>
    </row>
    <row r="211" spans="2:11" s="1" customFormat="1" ht="15" customHeight="1">
      <c r="B211" s="338"/>
      <c r="C211" s="306"/>
      <c r="D211" s="306"/>
      <c r="E211" s="306"/>
      <c r="F211" s="299" t="s">
        <v>179</v>
      </c>
      <c r="G211" s="285"/>
      <c r="H211" s="403" t="s">
        <v>8814</v>
      </c>
      <c r="I211" s="403"/>
      <c r="J211" s="403"/>
      <c r="K211" s="339"/>
    </row>
    <row r="212" spans="2:11" s="1" customFormat="1" ht="15" customHeight="1">
      <c r="B212" s="338"/>
      <c r="C212" s="306"/>
      <c r="D212" s="306"/>
      <c r="E212" s="306"/>
      <c r="F212" s="299" t="s">
        <v>1168</v>
      </c>
      <c r="G212" s="285"/>
      <c r="H212" s="403" t="s">
        <v>104</v>
      </c>
      <c r="I212" s="403"/>
      <c r="J212" s="403"/>
      <c r="K212" s="339"/>
    </row>
    <row r="213" spans="2:11" s="1" customFormat="1" ht="15" customHeight="1">
      <c r="B213" s="338"/>
      <c r="C213" s="306"/>
      <c r="D213" s="306"/>
      <c r="E213" s="306"/>
      <c r="F213" s="340"/>
      <c r="G213" s="285"/>
      <c r="H213" s="341"/>
      <c r="I213" s="341"/>
      <c r="J213" s="341"/>
      <c r="K213" s="339"/>
    </row>
    <row r="214" spans="2:11" s="1" customFormat="1" ht="15" customHeight="1">
      <c r="B214" s="338"/>
      <c r="C214" s="279" t="s">
        <v>8937</v>
      </c>
      <c r="D214" s="306"/>
      <c r="E214" s="306"/>
      <c r="F214" s="299">
        <v>1</v>
      </c>
      <c r="G214" s="285"/>
      <c r="H214" s="403" t="s">
        <v>8975</v>
      </c>
      <c r="I214" s="403"/>
      <c r="J214" s="403"/>
      <c r="K214" s="339"/>
    </row>
    <row r="215" spans="2:11" s="1" customFormat="1" ht="15" customHeight="1">
      <c r="B215" s="338"/>
      <c r="C215" s="306"/>
      <c r="D215" s="306"/>
      <c r="E215" s="306"/>
      <c r="F215" s="299">
        <v>2</v>
      </c>
      <c r="G215" s="285"/>
      <c r="H215" s="403" t="s">
        <v>8976</v>
      </c>
      <c r="I215" s="403"/>
      <c r="J215" s="403"/>
      <c r="K215" s="339"/>
    </row>
    <row r="216" spans="2:11" s="1" customFormat="1" ht="15" customHeight="1">
      <c r="B216" s="338"/>
      <c r="C216" s="306"/>
      <c r="D216" s="306"/>
      <c r="E216" s="306"/>
      <c r="F216" s="299">
        <v>3</v>
      </c>
      <c r="G216" s="285"/>
      <c r="H216" s="403" t="s">
        <v>8977</v>
      </c>
      <c r="I216" s="403"/>
      <c r="J216" s="403"/>
      <c r="K216" s="339"/>
    </row>
    <row r="217" spans="2:11" s="1" customFormat="1" ht="15" customHeight="1">
      <c r="B217" s="338"/>
      <c r="C217" s="306"/>
      <c r="D217" s="306"/>
      <c r="E217" s="306"/>
      <c r="F217" s="299">
        <v>4</v>
      </c>
      <c r="G217" s="285"/>
      <c r="H217" s="403" t="s">
        <v>8978</v>
      </c>
      <c r="I217" s="403"/>
      <c r="J217" s="403"/>
      <c r="K217" s="339"/>
    </row>
    <row r="218" spans="2:11" s="1" customFormat="1" ht="12.75" customHeight="1">
      <c r="B218" s="342"/>
      <c r="C218" s="343"/>
      <c r="D218" s="343"/>
      <c r="E218" s="343"/>
      <c r="F218" s="343"/>
      <c r="G218" s="343"/>
      <c r="H218" s="343"/>
      <c r="I218" s="343"/>
      <c r="J218" s="343"/>
      <c r="K218" s="344"/>
    </row>
  </sheetData>
  <sheetProtection formatCells="0" formatColumns="0" formatRows="0" insertColumns="0" insertRows="0" insertHyperlinks="0" deleteColumns="0" deleteRows="0" sort="0" autoFilter="0" pivotTables="0"/>
  <mergeCells count="77">
    <mergeCell ref="G44:J44"/>
    <mergeCell ref="G45:J45"/>
    <mergeCell ref="C3:J3"/>
    <mergeCell ref="C4:J4"/>
    <mergeCell ref="C6:J6"/>
    <mergeCell ref="C7:J7"/>
    <mergeCell ref="G39:J39"/>
    <mergeCell ref="G40:J40"/>
    <mergeCell ref="G41:J41"/>
    <mergeCell ref="G42:J42"/>
    <mergeCell ref="G43:J43"/>
    <mergeCell ref="D34:J34"/>
    <mergeCell ref="D35:J35"/>
    <mergeCell ref="G36:J36"/>
    <mergeCell ref="G37:J37"/>
    <mergeCell ref="G38:J38"/>
    <mergeCell ref="D27:J27"/>
    <mergeCell ref="D28:J28"/>
    <mergeCell ref="D30:J30"/>
    <mergeCell ref="D31:J31"/>
    <mergeCell ref="D33:J33"/>
    <mergeCell ref="D70:J70"/>
    <mergeCell ref="C75:J75"/>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65:J65"/>
    <mergeCell ref="D66:J66"/>
    <mergeCell ref="D67:J67"/>
    <mergeCell ref="D68:J68"/>
    <mergeCell ref="D69:J69"/>
    <mergeCell ref="D59:J59"/>
    <mergeCell ref="D60:J60"/>
    <mergeCell ref="D61:J61"/>
    <mergeCell ref="D62:J62"/>
    <mergeCell ref="D63:J63"/>
    <mergeCell ref="C52:J52"/>
    <mergeCell ref="C54:J54"/>
    <mergeCell ref="C55:J55"/>
    <mergeCell ref="C57:J57"/>
    <mergeCell ref="D58:J58"/>
    <mergeCell ref="D47:J47"/>
    <mergeCell ref="E48:J48"/>
    <mergeCell ref="E49:J49"/>
    <mergeCell ref="E50:J50"/>
    <mergeCell ref="D51:J51"/>
    <mergeCell ref="H212:J212"/>
    <mergeCell ref="H214:J214"/>
    <mergeCell ref="H215:J215"/>
    <mergeCell ref="H216:J216"/>
    <mergeCell ref="H217:J217"/>
    <mergeCell ref="H206:J206"/>
    <mergeCell ref="H208:J208"/>
    <mergeCell ref="H209:J209"/>
    <mergeCell ref="H210:J210"/>
    <mergeCell ref="H211:J211"/>
    <mergeCell ref="H200:J200"/>
    <mergeCell ref="H202:J202"/>
    <mergeCell ref="H203:J203"/>
    <mergeCell ref="H204:J204"/>
    <mergeCell ref="H205:J205"/>
    <mergeCell ref="C102:J102"/>
    <mergeCell ref="C122:J122"/>
    <mergeCell ref="C147:J147"/>
    <mergeCell ref="C165:J165"/>
    <mergeCell ref="C199:J199"/>
  </mergeCells>
  <pageMargins left="0.59027779999999996" right="0.59027779999999996" top="0.59027779999999996" bottom="0.59027779999999996" header="0" footer="0"/>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50"/>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88</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461</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ROUND(J86,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ROUND((SUM(BE86:BE149)),  2)</f>
        <v>0</v>
      </c>
      <c r="G33" s="35"/>
      <c r="H33" s="35"/>
      <c r="I33" s="132">
        <v>0.21</v>
      </c>
      <c r="J33" s="131">
        <f>ROUND(((SUM(BE86:BE149))*I33),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ROUND((SUM(BF86:BF149)),  2)</f>
        <v>0</v>
      </c>
      <c r="G34" s="35"/>
      <c r="H34" s="35"/>
      <c r="I34" s="132">
        <v>0.15</v>
      </c>
      <c r="J34" s="131">
        <f>ROUND(((SUM(BF86:BF149))*I34),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ROUND((SUM(BG86:BG149)),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ROUND((SUM(BH86:BH149)),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ROUND((SUM(BI86:BI149)),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101 - Komunikace a zpevněné plochy</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J86</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188</v>
      </c>
      <c r="E60" s="155"/>
      <c r="F60" s="155"/>
      <c r="G60" s="155"/>
      <c r="H60" s="155"/>
      <c r="I60" s="156"/>
      <c r="J60" s="157">
        <f>J87</f>
        <v>0</v>
      </c>
      <c r="K60" s="153"/>
      <c r="L60" s="158"/>
    </row>
    <row r="61" spans="1:47" s="10" customFormat="1" ht="19.899999999999999" customHeight="1">
      <c r="B61" s="159"/>
      <c r="C61" s="98"/>
      <c r="D61" s="160" t="s">
        <v>189</v>
      </c>
      <c r="E61" s="161"/>
      <c r="F61" s="161"/>
      <c r="G61" s="161"/>
      <c r="H61" s="161"/>
      <c r="I61" s="162"/>
      <c r="J61" s="163">
        <f>J88</f>
        <v>0</v>
      </c>
      <c r="K61" s="98"/>
      <c r="L61" s="164"/>
    </row>
    <row r="62" spans="1:47" s="10" customFormat="1" ht="19.899999999999999" customHeight="1">
      <c r="B62" s="159"/>
      <c r="C62" s="98"/>
      <c r="D62" s="160" t="s">
        <v>462</v>
      </c>
      <c r="E62" s="161"/>
      <c r="F62" s="161"/>
      <c r="G62" s="161"/>
      <c r="H62" s="161"/>
      <c r="I62" s="162"/>
      <c r="J62" s="163">
        <f>J95</f>
        <v>0</v>
      </c>
      <c r="K62" s="98"/>
      <c r="L62" s="164"/>
    </row>
    <row r="63" spans="1:47" s="10" customFormat="1" ht="19.899999999999999" customHeight="1">
      <c r="B63" s="159"/>
      <c r="C63" s="98"/>
      <c r="D63" s="160" t="s">
        <v>463</v>
      </c>
      <c r="E63" s="161"/>
      <c r="F63" s="161"/>
      <c r="G63" s="161"/>
      <c r="H63" s="161"/>
      <c r="I63" s="162"/>
      <c r="J63" s="163">
        <f>J99</f>
        <v>0</v>
      </c>
      <c r="K63" s="98"/>
      <c r="L63" s="164"/>
    </row>
    <row r="64" spans="1:47" s="10" customFormat="1" ht="19.899999999999999" customHeight="1">
      <c r="B64" s="159"/>
      <c r="C64" s="98"/>
      <c r="D64" s="160" t="s">
        <v>190</v>
      </c>
      <c r="E64" s="161"/>
      <c r="F64" s="161"/>
      <c r="G64" s="161"/>
      <c r="H64" s="161"/>
      <c r="I64" s="162"/>
      <c r="J64" s="163">
        <f>J116</f>
        <v>0</v>
      </c>
      <c r="K64" s="98"/>
      <c r="L64" s="164"/>
    </row>
    <row r="65" spans="1:31" s="10" customFormat="1" ht="19.899999999999999" customHeight="1">
      <c r="B65" s="159"/>
      <c r="C65" s="98"/>
      <c r="D65" s="160" t="s">
        <v>273</v>
      </c>
      <c r="E65" s="161"/>
      <c r="F65" s="161"/>
      <c r="G65" s="161"/>
      <c r="H65" s="161"/>
      <c r="I65" s="162"/>
      <c r="J65" s="163">
        <f>J139</f>
        <v>0</v>
      </c>
      <c r="K65" s="98"/>
      <c r="L65" s="164"/>
    </row>
    <row r="66" spans="1:31" s="10" customFormat="1" ht="19.899999999999999" customHeight="1">
      <c r="B66" s="159"/>
      <c r="C66" s="98"/>
      <c r="D66" s="160" t="s">
        <v>274</v>
      </c>
      <c r="E66" s="161"/>
      <c r="F66" s="161"/>
      <c r="G66" s="161"/>
      <c r="H66" s="161"/>
      <c r="I66" s="162"/>
      <c r="J66" s="163">
        <f>J145</f>
        <v>0</v>
      </c>
      <c r="K66" s="98"/>
      <c r="L66" s="164"/>
    </row>
    <row r="67" spans="1:31" s="2" customFormat="1" ht="21.75" customHeight="1">
      <c r="A67" s="35"/>
      <c r="B67" s="36"/>
      <c r="C67" s="37"/>
      <c r="D67" s="37"/>
      <c r="E67" s="37"/>
      <c r="F67" s="37"/>
      <c r="G67" s="37"/>
      <c r="H67" s="37"/>
      <c r="I67" s="116"/>
      <c r="J67" s="37"/>
      <c r="K67" s="37"/>
      <c r="L67" s="117"/>
      <c r="S67" s="35"/>
      <c r="T67" s="35"/>
      <c r="U67" s="35"/>
      <c r="V67" s="35"/>
      <c r="W67" s="35"/>
      <c r="X67" s="35"/>
      <c r="Y67" s="35"/>
      <c r="Z67" s="35"/>
      <c r="AA67" s="35"/>
      <c r="AB67" s="35"/>
      <c r="AC67" s="35"/>
      <c r="AD67" s="35"/>
      <c r="AE67" s="35"/>
    </row>
    <row r="68" spans="1:31" s="2" customFormat="1" ht="6.95" customHeight="1">
      <c r="A68" s="35"/>
      <c r="B68" s="48"/>
      <c r="C68" s="49"/>
      <c r="D68" s="49"/>
      <c r="E68" s="49"/>
      <c r="F68" s="49"/>
      <c r="G68" s="49"/>
      <c r="H68" s="49"/>
      <c r="I68" s="143"/>
      <c r="J68" s="49"/>
      <c r="K68" s="49"/>
      <c r="L68" s="117"/>
      <c r="S68" s="35"/>
      <c r="T68" s="35"/>
      <c r="U68" s="35"/>
      <c r="V68" s="35"/>
      <c r="W68" s="35"/>
      <c r="X68" s="35"/>
      <c r="Y68" s="35"/>
      <c r="Z68" s="35"/>
      <c r="AA68" s="35"/>
      <c r="AB68" s="35"/>
      <c r="AC68" s="35"/>
      <c r="AD68" s="35"/>
      <c r="AE68" s="35"/>
    </row>
    <row r="72" spans="1:31" s="2" customFormat="1" ht="6.95" customHeight="1">
      <c r="A72" s="35"/>
      <c r="B72" s="50"/>
      <c r="C72" s="51"/>
      <c r="D72" s="51"/>
      <c r="E72" s="51"/>
      <c r="F72" s="51"/>
      <c r="G72" s="51"/>
      <c r="H72" s="51"/>
      <c r="I72" s="146"/>
      <c r="J72" s="51"/>
      <c r="K72" s="51"/>
      <c r="L72" s="117"/>
      <c r="S72" s="35"/>
      <c r="T72" s="35"/>
      <c r="U72" s="35"/>
      <c r="V72" s="35"/>
      <c r="W72" s="35"/>
      <c r="X72" s="35"/>
      <c r="Y72" s="35"/>
      <c r="Z72" s="35"/>
      <c r="AA72" s="35"/>
      <c r="AB72" s="35"/>
      <c r="AC72" s="35"/>
      <c r="AD72" s="35"/>
      <c r="AE72" s="35"/>
    </row>
    <row r="73" spans="1:31" s="2" customFormat="1" ht="24.95" customHeight="1">
      <c r="A73" s="35"/>
      <c r="B73" s="36"/>
      <c r="C73" s="24" t="s">
        <v>191</v>
      </c>
      <c r="D73" s="37"/>
      <c r="E73" s="37"/>
      <c r="F73" s="37"/>
      <c r="G73" s="37"/>
      <c r="H73" s="37"/>
      <c r="I73" s="116"/>
      <c r="J73" s="37"/>
      <c r="K73" s="37"/>
      <c r="L73" s="117"/>
      <c r="S73" s="35"/>
      <c r="T73" s="35"/>
      <c r="U73" s="35"/>
      <c r="V73" s="35"/>
      <c r="W73" s="35"/>
      <c r="X73" s="35"/>
      <c r="Y73" s="35"/>
      <c r="Z73" s="35"/>
      <c r="AA73" s="35"/>
      <c r="AB73" s="35"/>
      <c r="AC73" s="35"/>
      <c r="AD73" s="35"/>
      <c r="AE73" s="35"/>
    </row>
    <row r="74" spans="1:31" s="2" customFormat="1" ht="6.95" customHeight="1">
      <c r="A74" s="35"/>
      <c r="B74" s="36"/>
      <c r="C74" s="37"/>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12" customHeight="1">
      <c r="A75" s="35"/>
      <c r="B75" s="36"/>
      <c r="C75" s="30" t="s">
        <v>16</v>
      </c>
      <c r="D75" s="37"/>
      <c r="E75" s="37"/>
      <c r="F75" s="37"/>
      <c r="G75" s="37"/>
      <c r="H75" s="37"/>
      <c r="I75" s="116"/>
      <c r="J75" s="37"/>
      <c r="K75" s="37"/>
      <c r="L75" s="117"/>
      <c r="S75" s="35"/>
      <c r="T75" s="35"/>
      <c r="U75" s="35"/>
      <c r="V75" s="35"/>
      <c r="W75" s="35"/>
      <c r="X75" s="35"/>
      <c r="Y75" s="35"/>
      <c r="Z75" s="35"/>
      <c r="AA75" s="35"/>
      <c r="AB75" s="35"/>
      <c r="AC75" s="35"/>
      <c r="AD75" s="35"/>
      <c r="AE75" s="35"/>
    </row>
    <row r="76" spans="1:31" s="2" customFormat="1" ht="16.5" customHeight="1">
      <c r="A76" s="35"/>
      <c r="B76" s="36"/>
      <c r="C76" s="37"/>
      <c r="D76" s="37"/>
      <c r="E76" s="396" t="str">
        <f>E7</f>
        <v>Základní škola U Elektry</v>
      </c>
      <c r="F76" s="397"/>
      <c r="G76" s="397"/>
      <c r="H76" s="397"/>
      <c r="I76" s="116"/>
      <c r="J76" s="37"/>
      <c r="K76" s="37"/>
      <c r="L76" s="117"/>
      <c r="S76" s="35"/>
      <c r="T76" s="35"/>
      <c r="U76" s="35"/>
      <c r="V76" s="35"/>
      <c r="W76" s="35"/>
      <c r="X76" s="35"/>
      <c r="Y76" s="35"/>
      <c r="Z76" s="35"/>
      <c r="AA76" s="35"/>
      <c r="AB76" s="35"/>
      <c r="AC76" s="35"/>
      <c r="AD76" s="35"/>
      <c r="AE76" s="35"/>
    </row>
    <row r="77" spans="1:31" s="2" customFormat="1" ht="12" customHeight="1">
      <c r="A77" s="35"/>
      <c r="B77" s="36"/>
      <c r="C77" s="30" t="s">
        <v>182</v>
      </c>
      <c r="D77" s="37"/>
      <c r="E77" s="37"/>
      <c r="F77" s="37"/>
      <c r="G77" s="37"/>
      <c r="H77" s="37"/>
      <c r="I77" s="116"/>
      <c r="J77" s="37"/>
      <c r="K77" s="37"/>
      <c r="L77" s="117"/>
      <c r="S77" s="35"/>
      <c r="T77" s="35"/>
      <c r="U77" s="35"/>
      <c r="V77" s="35"/>
      <c r="W77" s="35"/>
      <c r="X77" s="35"/>
      <c r="Y77" s="35"/>
      <c r="Z77" s="35"/>
      <c r="AA77" s="35"/>
      <c r="AB77" s="35"/>
      <c r="AC77" s="35"/>
      <c r="AD77" s="35"/>
      <c r="AE77" s="35"/>
    </row>
    <row r="78" spans="1:31" s="2" customFormat="1" ht="16.5" customHeight="1">
      <c r="A78" s="35"/>
      <c r="B78" s="36"/>
      <c r="C78" s="37"/>
      <c r="D78" s="37"/>
      <c r="E78" s="369" t="str">
        <f>E9</f>
        <v>SO 101 - Komunikace a zpevněné plochy</v>
      </c>
      <c r="F78" s="398"/>
      <c r="G78" s="398"/>
      <c r="H78" s="398"/>
      <c r="I78" s="116"/>
      <c r="J78" s="37"/>
      <c r="K78" s="37"/>
      <c r="L78" s="117"/>
      <c r="S78" s="35"/>
      <c r="T78" s="35"/>
      <c r="U78" s="35"/>
      <c r="V78" s="35"/>
      <c r="W78" s="35"/>
      <c r="X78" s="35"/>
      <c r="Y78" s="35"/>
      <c r="Z78" s="35"/>
      <c r="AA78" s="35"/>
      <c r="AB78" s="35"/>
      <c r="AC78" s="35"/>
      <c r="AD78" s="35"/>
      <c r="AE78" s="35"/>
    </row>
    <row r="79" spans="1:31" s="2" customFormat="1" ht="6.95" customHeight="1">
      <c r="A79" s="35"/>
      <c r="B79" s="36"/>
      <c r="C79" s="37"/>
      <c r="D79" s="37"/>
      <c r="E79" s="37"/>
      <c r="F79" s="37"/>
      <c r="G79" s="37"/>
      <c r="H79" s="37"/>
      <c r="I79" s="116"/>
      <c r="J79" s="37"/>
      <c r="K79" s="37"/>
      <c r="L79" s="117"/>
      <c r="S79" s="35"/>
      <c r="T79" s="35"/>
      <c r="U79" s="35"/>
      <c r="V79" s="35"/>
      <c r="W79" s="35"/>
      <c r="X79" s="35"/>
      <c r="Y79" s="35"/>
      <c r="Z79" s="35"/>
      <c r="AA79" s="35"/>
      <c r="AB79" s="35"/>
      <c r="AC79" s="35"/>
      <c r="AD79" s="35"/>
      <c r="AE79" s="35"/>
    </row>
    <row r="80" spans="1:31" s="2" customFormat="1" ht="12" customHeight="1">
      <c r="A80" s="35"/>
      <c r="B80" s="36"/>
      <c r="C80" s="30" t="s">
        <v>21</v>
      </c>
      <c r="D80" s="37"/>
      <c r="E80" s="37"/>
      <c r="F80" s="28" t="str">
        <f>F12</f>
        <v>Praha 9, k.ú. Vysočany</v>
      </c>
      <c r="G80" s="37"/>
      <c r="H80" s="37"/>
      <c r="I80" s="118" t="s">
        <v>23</v>
      </c>
      <c r="J80" s="60" t="str">
        <f>IF(J12="","",J12)</f>
        <v>10. 2. 2020</v>
      </c>
      <c r="K80" s="37"/>
      <c r="L80" s="117"/>
      <c r="S80" s="35"/>
      <c r="T80" s="35"/>
      <c r="U80" s="35"/>
      <c r="V80" s="35"/>
      <c r="W80" s="35"/>
      <c r="X80" s="35"/>
      <c r="Y80" s="35"/>
      <c r="Z80" s="35"/>
      <c r="AA80" s="35"/>
      <c r="AB80" s="35"/>
      <c r="AC80" s="35"/>
      <c r="AD80" s="35"/>
      <c r="AE80" s="35"/>
    </row>
    <row r="81" spans="1:65" s="2" customFormat="1" ht="6.95" customHeight="1">
      <c r="A81" s="35"/>
      <c r="B81" s="36"/>
      <c r="C81" s="37"/>
      <c r="D81" s="37"/>
      <c r="E81" s="37"/>
      <c r="F81" s="37"/>
      <c r="G81" s="37"/>
      <c r="H81" s="37"/>
      <c r="I81" s="116"/>
      <c r="J81" s="37"/>
      <c r="K81" s="37"/>
      <c r="L81" s="117"/>
      <c r="S81" s="35"/>
      <c r="T81" s="35"/>
      <c r="U81" s="35"/>
      <c r="V81" s="35"/>
      <c r="W81" s="35"/>
      <c r="X81" s="35"/>
      <c r="Y81" s="35"/>
      <c r="Z81" s="35"/>
      <c r="AA81" s="35"/>
      <c r="AB81" s="35"/>
      <c r="AC81" s="35"/>
      <c r="AD81" s="35"/>
      <c r="AE81" s="35"/>
    </row>
    <row r="82" spans="1:65" s="2" customFormat="1" ht="25.7" customHeight="1">
      <c r="A82" s="35"/>
      <c r="B82" s="36"/>
      <c r="C82" s="30" t="s">
        <v>25</v>
      </c>
      <c r="D82" s="37"/>
      <c r="E82" s="37"/>
      <c r="F82" s="28" t="str">
        <f>E15</f>
        <v>Městská část Praha 9</v>
      </c>
      <c r="G82" s="37"/>
      <c r="H82" s="37"/>
      <c r="I82" s="118" t="s">
        <v>31</v>
      </c>
      <c r="J82" s="33" t="str">
        <f>E21</f>
        <v>BOMART spol. s r.o.</v>
      </c>
      <c r="K82" s="37"/>
      <c r="L82" s="117"/>
      <c r="S82" s="35"/>
      <c r="T82" s="35"/>
      <c r="U82" s="35"/>
      <c r="V82" s="35"/>
      <c r="W82" s="35"/>
      <c r="X82" s="35"/>
      <c r="Y82" s="35"/>
      <c r="Z82" s="35"/>
      <c r="AA82" s="35"/>
      <c r="AB82" s="35"/>
      <c r="AC82" s="35"/>
      <c r="AD82" s="35"/>
      <c r="AE82" s="35"/>
    </row>
    <row r="83" spans="1:65" s="2" customFormat="1" ht="15.2" customHeight="1">
      <c r="A83" s="35"/>
      <c r="B83" s="36"/>
      <c r="C83" s="30" t="s">
        <v>29</v>
      </c>
      <c r="D83" s="37"/>
      <c r="E83" s="37"/>
      <c r="F83" s="28" t="str">
        <f>IF(E18="","",E18)</f>
        <v>Vyplň údaj</v>
      </c>
      <c r="G83" s="37"/>
      <c r="H83" s="37"/>
      <c r="I83" s="118" t="s">
        <v>34</v>
      </c>
      <c r="J83" s="33" t="str">
        <f>E24</f>
        <v xml:space="preserve"> </v>
      </c>
      <c r="K83" s="37"/>
      <c r="L83" s="117"/>
      <c r="S83" s="35"/>
      <c r="T83" s="35"/>
      <c r="U83" s="35"/>
      <c r="V83" s="35"/>
      <c r="W83" s="35"/>
      <c r="X83" s="35"/>
      <c r="Y83" s="35"/>
      <c r="Z83" s="35"/>
      <c r="AA83" s="35"/>
      <c r="AB83" s="35"/>
      <c r="AC83" s="35"/>
      <c r="AD83" s="35"/>
      <c r="AE83" s="35"/>
    </row>
    <row r="84" spans="1:65" s="2" customFormat="1" ht="10.35" customHeight="1">
      <c r="A84" s="35"/>
      <c r="B84" s="36"/>
      <c r="C84" s="37"/>
      <c r="D84" s="37"/>
      <c r="E84" s="37"/>
      <c r="F84" s="37"/>
      <c r="G84" s="37"/>
      <c r="H84" s="37"/>
      <c r="I84" s="116"/>
      <c r="J84" s="37"/>
      <c r="K84" s="37"/>
      <c r="L84" s="117"/>
      <c r="S84" s="35"/>
      <c r="T84" s="35"/>
      <c r="U84" s="35"/>
      <c r="V84" s="35"/>
      <c r="W84" s="35"/>
      <c r="X84" s="35"/>
      <c r="Y84" s="35"/>
      <c r="Z84" s="35"/>
      <c r="AA84" s="35"/>
      <c r="AB84" s="35"/>
      <c r="AC84" s="35"/>
      <c r="AD84" s="35"/>
      <c r="AE84" s="35"/>
    </row>
    <row r="85" spans="1:65" s="11" customFormat="1" ht="29.25" customHeight="1">
      <c r="A85" s="165"/>
      <c r="B85" s="166"/>
      <c r="C85" s="167" t="s">
        <v>192</v>
      </c>
      <c r="D85" s="168" t="s">
        <v>57</v>
      </c>
      <c r="E85" s="168" t="s">
        <v>53</v>
      </c>
      <c r="F85" s="168" t="s">
        <v>54</v>
      </c>
      <c r="G85" s="168" t="s">
        <v>193</v>
      </c>
      <c r="H85" s="168" t="s">
        <v>194</v>
      </c>
      <c r="I85" s="169" t="s">
        <v>195</v>
      </c>
      <c r="J85" s="168" t="s">
        <v>186</v>
      </c>
      <c r="K85" s="170" t="s">
        <v>196</v>
      </c>
      <c r="L85" s="171"/>
      <c r="M85" s="69" t="s">
        <v>19</v>
      </c>
      <c r="N85" s="70" t="s">
        <v>42</v>
      </c>
      <c r="O85" s="70" t="s">
        <v>197</v>
      </c>
      <c r="P85" s="70" t="s">
        <v>198</v>
      </c>
      <c r="Q85" s="70" t="s">
        <v>199</v>
      </c>
      <c r="R85" s="70" t="s">
        <v>200</v>
      </c>
      <c r="S85" s="70" t="s">
        <v>201</v>
      </c>
      <c r="T85" s="71" t="s">
        <v>202</v>
      </c>
      <c r="U85" s="165"/>
      <c r="V85" s="165"/>
      <c r="W85" s="165"/>
      <c r="X85" s="165"/>
      <c r="Y85" s="165"/>
      <c r="Z85" s="165"/>
      <c r="AA85" s="165"/>
      <c r="AB85" s="165"/>
      <c r="AC85" s="165"/>
      <c r="AD85" s="165"/>
      <c r="AE85" s="165"/>
    </row>
    <row r="86" spans="1:65" s="2" customFormat="1" ht="22.9" customHeight="1">
      <c r="A86" s="35"/>
      <c r="B86" s="36"/>
      <c r="C86" s="76" t="s">
        <v>203</v>
      </c>
      <c r="D86" s="37"/>
      <c r="E86" s="37"/>
      <c r="F86" s="37"/>
      <c r="G86" s="37"/>
      <c r="H86" s="37"/>
      <c r="I86" s="116"/>
      <c r="J86" s="172">
        <f>BK86</f>
        <v>0</v>
      </c>
      <c r="K86" s="37"/>
      <c r="L86" s="40"/>
      <c r="M86" s="72"/>
      <c r="N86" s="173"/>
      <c r="O86" s="73"/>
      <c r="P86" s="174">
        <f>P87</f>
        <v>0</v>
      </c>
      <c r="Q86" s="73"/>
      <c r="R86" s="174">
        <f>R87</f>
        <v>448.64049999999997</v>
      </c>
      <c r="S86" s="73"/>
      <c r="T86" s="175">
        <f>T87</f>
        <v>54.29</v>
      </c>
      <c r="U86" s="35"/>
      <c r="V86" s="35"/>
      <c r="W86" s="35"/>
      <c r="X86" s="35"/>
      <c r="Y86" s="35"/>
      <c r="Z86" s="35"/>
      <c r="AA86" s="35"/>
      <c r="AB86" s="35"/>
      <c r="AC86" s="35"/>
      <c r="AD86" s="35"/>
      <c r="AE86" s="35"/>
      <c r="AT86" s="18" t="s">
        <v>71</v>
      </c>
      <c r="AU86" s="18" t="s">
        <v>187</v>
      </c>
      <c r="BK86" s="176">
        <f>BK87</f>
        <v>0</v>
      </c>
    </row>
    <row r="87" spans="1:65" s="12" customFormat="1" ht="25.9" customHeight="1">
      <c r="B87" s="177"/>
      <c r="C87" s="178"/>
      <c r="D87" s="179" t="s">
        <v>71</v>
      </c>
      <c r="E87" s="180" t="s">
        <v>204</v>
      </c>
      <c r="F87" s="180" t="s">
        <v>205</v>
      </c>
      <c r="G87" s="178"/>
      <c r="H87" s="178"/>
      <c r="I87" s="181"/>
      <c r="J87" s="182">
        <f>BK87</f>
        <v>0</v>
      </c>
      <c r="K87" s="178"/>
      <c r="L87" s="183"/>
      <c r="M87" s="184"/>
      <c r="N87" s="185"/>
      <c r="O87" s="185"/>
      <c r="P87" s="186">
        <f>P88+P95+P99+P116+P139+P145</f>
        <v>0</v>
      </c>
      <c r="Q87" s="185"/>
      <c r="R87" s="186">
        <f>R88+R95+R99+R116+R139+R145</f>
        <v>448.64049999999997</v>
      </c>
      <c r="S87" s="185"/>
      <c r="T87" s="187">
        <f>T88+T95+T99+T116+T139+T145</f>
        <v>54.29</v>
      </c>
      <c r="AR87" s="188" t="s">
        <v>80</v>
      </c>
      <c r="AT87" s="189" t="s">
        <v>71</v>
      </c>
      <c r="AU87" s="189" t="s">
        <v>72</v>
      </c>
      <c r="AY87" s="188" t="s">
        <v>206</v>
      </c>
      <c r="BK87" s="190">
        <f>BK88+BK95+BK99+BK116+BK139+BK145</f>
        <v>0</v>
      </c>
    </row>
    <row r="88" spans="1:65" s="12" customFormat="1" ht="22.9" customHeight="1">
      <c r="B88" s="177"/>
      <c r="C88" s="178"/>
      <c r="D88" s="179" t="s">
        <v>71</v>
      </c>
      <c r="E88" s="191" t="s">
        <v>80</v>
      </c>
      <c r="F88" s="191" t="s">
        <v>207</v>
      </c>
      <c r="G88" s="178"/>
      <c r="H88" s="178"/>
      <c r="I88" s="181"/>
      <c r="J88" s="192">
        <f>BK88</f>
        <v>0</v>
      </c>
      <c r="K88" s="178"/>
      <c r="L88" s="183"/>
      <c r="M88" s="184"/>
      <c r="N88" s="185"/>
      <c r="O88" s="185"/>
      <c r="P88" s="186">
        <f>SUM(P89:P94)</f>
        <v>0</v>
      </c>
      <c r="Q88" s="185"/>
      <c r="R88" s="186">
        <f>SUM(R89:R94)</f>
        <v>0</v>
      </c>
      <c r="S88" s="185"/>
      <c r="T88" s="187">
        <f>SUM(T89:T94)</f>
        <v>54.29</v>
      </c>
      <c r="AR88" s="188" t="s">
        <v>80</v>
      </c>
      <c r="AT88" s="189" t="s">
        <v>71</v>
      </c>
      <c r="AU88" s="189" t="s">
        <v>80</v>
      </c>
      <c r="AY88" s="188" t="s">
        <v>206</v>
      </c>
      <c r="BK88" s="190">
        <f>SUM(BK89:BK94)</f>
        <v>0</v>
      </c>
    </row>
    <row r="89" spans="1:65" s="2" customFormat="1" ht="21.75" customHeight="1">
      <c r="A89" s="35"/>
      <c r="B89" s="36"/>
      <c r="C89" s="193" t="s">
        <v>80</v>
      </c>
      <c r="D89" s="193" t="s">
        <v>208</v>
      </c>
      <c r="E89" s="194" t="s">
        <v>464</v>
      </c>
      <c r="F89" s="195" t="s">
        <v>465</v>
      </c>
      <c r="G89" s="196" t="s">
        <v>325</v>
      </c>
      <c r="H89" s="197">
        <v>32</v>
      </c>
      <c r="I89" s="198"/>
      <c r="J89" s="199">
        <f>ROUND(I89*H89,2)</f>
        <v>0</v>
      </c>
      <c r="K89" s="195" t="s">
        <v>19</v>
      </c>
      <c r="L89" s="40"/>
      <c r="M89" s="200" t="s">
        <v>19</v>
      </c>
      <c r="N89" s="201" t="s">
        <v>43</v>
      </c>
      <c r="O89" s="65"/>
      <c r="P89" s="202">
        <f>O89*H89</f>
        <v>0</v>
      </c>
      <c r="Q89" s="202">
        <v>0</v>
      </c>
      <c r="R89" s="202">
        <f>Q89*H89</f>
        <v>0</v>
      </c>
      <c r="S89" s="202">
        <v>0.57999999999999996</v>
      </c>
      <c r="T89" s="203">
        <f>S89*H89</f>
        <v>18.559999999999999</v>
      </c>
      <c r="U89" s="35"/>
      <c r="V89" s="35"/>
      <c r="W89" s="35"/>
      <c r="X89" s="35"/>
      <c r="Y89" s="35"/>
      <c r="Z89" s="35"/>
      <c r="AA89" s="35"/>
      <c r="AB89" s="35"/>
      <c r="AC89" s="35"/>
      <c r="AD89" s="35"/>
      <c r="AE89" s="35"/>
      <c r="AR89" s="204" t="s">
        <v>212</v>
      </c>
      <c r="AT89" s="204" t="s">
        <v>208</v>
      </c>
      <c r="AU89" s="204" t="s">
        <v>82</v>
      </c>
      <c r="AY89" s="18" t="s">
        <v>206</v>
      </c>
      <c r="BE89" s="205">
        <f>IF(N89="základní",J89,0)</f>
        <v>0</v>
      </c>
      <c r="BF89" s="205">
        <f>IF(N89="snížená",J89,0)</f>
        <v>0</v>
      </c>
      <c r="BG89" s="205">
        <f>IF(N89="zákl. přenesená",J89,0)</f>
        <v>0</v>
      </c>
      <c r="BH89" s="205">
        <f>IF(N89="sníž. přenesená",J89,0)</f>
        <v>0</v>
      </c>
      <c r="BI89" s="205">
        <f>IF(N89="nulová",J89,0)</f>
        <v>0</v>
      </c>
      <c r="BJ89" s="18" t="s">
        <v>80</v>
      </c>
      <c r="BK89" s="205">
        <f>ROUND(I89*H89,2)</f>
        <v>0</v>
      </c>
      <c r="BL89" s="18" t="s">
        <v>212</v>
      </c>
      <c r="BM89" s="204" t="s">
        <v>466</v>
      </c>
    </row>
    <row r="90" spans="1:65" s="13" customFormat="1" ht="11.25">
      <c r="B90" s="206"/>
      <c r="C90" s="207"/>
      <c r="D90" s="208" t="s">
        <v>246</v>
      </c>
      <c r="E90" s="209" t="s">
        <v>19</v>
      </c>
      <c r="F90" s="210" t="s">
        <v>422</v>
      </c>
      <c r="G90" s="207"/>
      <c r="H90" s="211">
        <v>32</v>
      </c>
      <c r="I90" s="212"/>
      <c r="J90" s="207"/>
      <c r="K90" s="207"/>
      <c r="L90" s="213"/>
      <c r="M90" s="214"/>
      <c r="N90" s="215"/>
      <c r="O90" s="215"/>
      <c r="P90" s="215"/>
      <c r="Q90" s="215"/>
      <c r="R90" s="215"/>
      <c r="S90" s="215"/>
      <c r="T90" s="216"/>
      <c r="AT90" s="217" t="s">
        <v>246</v>
      </c>
      <c r="AU90" s="217" t="s">
        <v>82</v>
      </c>
      <c r="AV90" s="13" t="s">
        <v>82</v>
      </c>
      <c r="AW90" s="13" t="s">
        <v>33</v>
      </c>
      <c r="AX90" s="13" t="s">
        <v>80</v>
      </c>
      <c r="AY90" s="217" t="s">
        <v>206</v>
      </c>
    </row>
    <row r="91" spans="1:65" s="2" customFormat="1" ht="21.75" customHeight="1">
      <c r="A91" s="35"/>
      <c r="B91" s="36"/>
      <c r="C91" s="193" t="s">
        <v>82</v>
      </c>
      <c r="D91" s="193" t="s">
        <v>208</v>
      </c>
      <c r="E91" s="194" t="s">
        <v>467</v>
      </c>
      <c r="F91" s="195" t="s">
        <v>465</v>
      </c>
      <c r="G91" s="196" t="s">
        <v>325</v>
      </c>
      <c r="H91" s="197">
        <v>51</v>
      </c>
      <c r="I91" s="198"/>
      <c r="J91" s="199">
        <f>ROUND(I91*H91,2)</f>
        <v>0</v>
      </c>
      <c r="K91" s="195" t="s">
        <v>19</v>
      </c>
      <c r="L91" s="40"/>
      <c r="M91" s="200" t="s">
        <v>19</v>
      </c>
      <c r="N91" s="201" t="s">
        <v>43</v>
      </c>
      <c r="O91" s="65"/>
      <c r="P91" s="202">
        <f>O91*H91</f>
        <v>0</v>
      </c>
      <c r="Q91" s="202">
        <v>0</v>
      </c>
      <c r="R91" s="202">
        <f>Q91*H91</f>
        <v>0</v>
      </c>
      <c r="S91" s="202">
        <v>0.57999999999999996</v>
      </c>
      <c r="T91" s="203">
        <f>S91*H91</f>
        <v>29.58</v>
      </c>
      <c r="U91" s="35"/>
      <c r="V91" s="35"/>
      <c r="W91" s="35"/>
      <c r="X91" s="35"/>
      <c r="Y91" s="35"/>
      <c r="Z91" s="35"/>
      <c r="AA91" s="35"/>
      <c r="AB91" s="35"/>
      <c r="AC91" s="35"/>
      <c r="AD91" s="35"/>
      <c r="AE91" s="35"/>
      <c r="AR91" s="204" t="s">
        <v>212</v>
      </c>
      <c r="AT91" s="204" t="s">
        <v>208</v>
      </c>
      <c r="AU91" s="204" t="s">
        <v>82</v>
      </c>
      <c r="AY91" s="18" t="s">
        <v>206</v>
      </c>
      <c r="BE91" s="205">
        <f>IF(N91="základní",J91,0)</f>
        <v>0</v>
      </c>
      <c r="BF91" s="205">
        <f>IF(N91="snížená",J91,0)</f>
        <v>0</v>
      </c>
      <c r="BG91" s="205">
        <f>IF(N91="zákl. přenesená",J91,0)</f>
        <v>0</v>
      </c>
      <c r="BH91" s="205">
        <f>IF(N91="sníž. přenesená",J91,0)</f>
        <v>0</v>
      </c>
      <c r="BI91" s="205">
        <f>IF(N91="nulová",J91,0)</f>
        <v>0</v>
      </c>
      <c r="BJ91" s="18" t="s">
        <v>80</v>
      </c>
      <c r="BK91" s="205">
        <f>ROUND(I91*H91,2)</f>
        <v>0</v>
      </c>
      <c r="BL91" s="18" t="s">
        <v>212</v>
      </c>
      <c r="BM91" s="204" t="s">
        <v>468</v>
      </c>
    </row>
    <row r="92" spans="1:65" s="13" customFormat="1" ht="11.25">
      <c r="B92" s="206"/>
      <c r="C92" s="207"/>
      <c r="D92" s="208" t="s">
        <v>246</v>
      </c>
      <c r="E92" s="209" t="s">
        <v>19</v>
      </c>
      <c r="F92" s="210" t="s">
        <v>469</v>
      </c>
      <c r="G92" s="207"/>
      <c r="H92" s="211">
        <v>51</v>
      </c>
      <c r="I92" s="212"/>
      <c r="J92" s="207"/>
      <c r="K92" s="207"/>
      <c r="L92" s="213"/>
      <c r="M92" s="214"/>
      <c r="N92" s="215"/>
      <c r="O92" s="215"/>
      <c r="P92" s="215"/>
      <c r="Q92" s="215"/>
      <c r="R92" s="215"/>
      <c r="S92" s="215"/>
      <c r="T92" s="216"/>
      <c r="AT92" s="217" t="s">
        <v>246</v>
      </c>
      <c r="AU92" s="217" t="s">
        <v>82</v>
      </c>
      <c r="AV92" s="13" t="s">
        <v>82</v>
      </c>
      <c r="AW92" s="13" t="s">
        <v>33</v>
      </c>
      <c r="AX92" s="13" t="s">
        <v>80</v>
      </c>
      <c r="AY92" s="217" t="s">
        <v>206</v>
      </c>
    </row>
    <row r="93" spans="1:65" s="2" customFormat="1" ht="21.75" customHeight="1">
      <c r="A93" s="35"/>
      <c r="B93" s="36"/>
      <c r="C93" s="193" t="s">
        <v>217</v>
      </c>
      <c r="D93" s="193" t="s">
        <v>208</v>
      </c>
      <c r="E93" s="194" t="s">
        <v>470</v>
      </c>
      <c r="F93" s="195" t="s">
        <v>471</v>
      </c>
      <c r="G93" s="196" t="s">
        <v>220</v>
      </c>
      <c r="H93" s="197">
        <v>30</v>
      </c>
      <c r="I93" s="198"/>
      <c r="J93" s="199">
        <f>ROUND(I93*H93,2)</f>
        <v>0</v>
      </c>
      <c r="K93" s="195" t="s">
        <v>19</v>
      </c>
      <c r="L93" s="40"/>
      <c r="M93" s="200" t="s">
        <v>19</v>
      </c>
      <c r="N93" s="201" t="s">
        <v>43</v>
      </c>
      <c r="O93" s="65"/>
      <c r="P93" s="202">
        <f>O93*H93</f>
        <v>0</v>
      </c>
      <c r="Q93" s="202">
        <v>0</v>
      </c>
      <c r="R93" s="202">
        <f>Q93*H93</f>
        <v>0</v>
      </c>
      <c r="S93" s="202">
        <v>0.20499999999999999</v>
      </c>
      <c r="T93" s="203">
        <f>S93*H93</f>
        <v>6.1499999999999995</v>
      </c>
      <c r="U93" s="35"/>
      <c r="V93" s="35"/>
      <c r="W93" s="35"/>
      <c r="X93" s="35"/>
      <c r="Y93" s="35"/>
      <c r="Z93" s="35"/>
      <c r="AA93" s="35"/>
      <c r="AB93" s="35"/>
      <c r="AC93" s="35"/>
      <c r="AD93" s="35"/>
      <c r="AE93" s="35"/>
      <c r="AR93" s="204" t="s">
        <v>212</v>
      </c>
      <c r="AT93" s="204" t="s">
        <v>208</v>
      </c>
      <c r="AU93" s="204" t="s">
        <v>82</v>
      </c>
      <c r="AY93" s="18" t="s">
        <v>206</v>
      </c>
      <c r="BE93" s="205">
        <f>IF(N93="základní",J93,0)</f>
        <v>0</v>
      </c>
      <c r="BF93" s="205">
        <f>IF(N93="snížená",J93,0)</f>
        <v>0</v>
      </c>
      <c r="BG93" s="205">
        <f>IF(N93="zákl. přenesená",J93,0)</f>
        <v>0</v>
      </c>
      <c r="BH93" s="205">
        <f>IF(N93="sníž. přenesená",J93,0)</f>
        <v>0</v>
      </c>
      <c r="BI93" s="205">
        <f>IF(N93="nulová",J93,0)</f>
        <v>0</v>
      </c>
      <c r="BJ93" s="18" t="s">
        <v>80</v>
      </c>
      <c r="BK93" s="205">
        <f>ROUND(I93*H93,2)</f>
        <v>0</v>
      </c>
      <c r="BL93" s="18" t="s">
        <v>212</v>
      </c>
      <c r="BM93" s="204" t="s">
        <v>472</v>
      </c>
    </row>
    <row r="94" spans="1:65" s="13" customFormat="1" ht="11.25">
      <c r="B94" s="206"/>
      <c r="C94" s="207"/>
      <c r="D94" s="208" t="s">
        <v>246</v>
      </c>
      <c r="E94" s="209" t="s">
        <v>19</v>
      </c>
      <c r="F94" s="210" t="s">
        <v>473</v>
      </c>
      <c r="G94" s="207"/>
      <c r="H94" s="211">
        <v>30</v>
      </c>
      <c r="I94" s="212"/>
      <c r="J94" s="207"/>
      <c r="K94" s="207"/>
      <c r="L94" s="213"/>
      <c r="M94" s="214"/>
      <c r="N94" s="215"/>
      <c r="O94" s="215"/>
      <c r="P94" s="215"/>
      <c r="Q94" s="215"/>
      <c r="R94" s="215"/>
      <c r="S94" s="215"/>
      <c r="T94" s="216"/>
      <c r="AT94" s="217" t="s">
        <v>246</v>
      </c>
      <c r="AU94" s="217" t="s">
        <v>82</v>
      </c>
      <c r="AV94" s="13" t="s">
        <v>82</v>
      </c>
      <c r="AW94" s="13" t="s">
        <v>33</v>
      </c>
      <c r="AX94" s="13" t="s">
        <v>80</v>
      </c>
      <c r="AY94" s="217" t="s">
        <v>206</v>
      </c>
    </row>
    <row r="95" spans="1:65" s="12" customFormat="1" ht="22.9" customHeight="1">
      <c r="B95" s="177"/>
      <c r="C95" s="178"/>
      <c r="D95" s="179" t="s">
        <v>71</v>
      </c>
      <c r="E95" s="191" t="s">
        <v>217</v>
      </c>
      <c r="F95" s="191" t="s">
        <v>474</v>
      </c>
      <c r="G95" s="178"/>
      <c r="H95" s="178"/>
      <c r="I95" s="181"/>
      <c r="J95" s="192">
        <f>BK95</f>
        <v>0</v>
      </c>
      <c r="K95" s="178"/>
      <c r="L95" s="183"/>
      <c r="M95" s="184"/>
      <c r="N95" s="185"/>
      <c r="O95" s="185"/>
      <c r="P95" s="186">
        <f>SUM(P96:P98)</f>
        <v>0</v>
      </c>
      <c r="Q95" s="185"/>
      <c r="R95" s="186">
        <f>SUM(R96:R98)</f>
        <v>23.404</v>
      </c>
      <c r="S95" s="185"/>
      <c r="T95" s="187">
        <f>SUM(T96:T98)</f>
        <v>0</v>
      </c>
      <c r="AR95" s="188" t="s">
        <v>80</v>
      </c>
      <c r="AT95" s="189" t="s">
        <v>71</v>
      </c>
      <c r="AU95" s="189" t="s">
        <v>80</v>
      </c>
      <c r="AY95" s="188" t="s">
        <v>206</v>
      </c>
      <c r="BK95" s="190">
        <f>SUM(BK96:BK98)</f>
        <v>0</v>
      </c>
    </row>
    <row r="96" spans="1:65" s="2" customFormat="1" ht="16.5" customHeight="1">
      <c r="A96" s="35"/>
      <c r="B96" s="36"/>
      <c r="C96" s="193" t="s">
        <v>212</v>
      </c>
      <c r="D96" s="193" t="s">
        <v>208</v>
      </c>
      <c r="E96" s="194" t="s">
        <v>475</v>
      </c>
      <c r="F96" s="195" t="s">
        <v>476</v>
      </c>
      <c r="G96" s="196" t="s">
        <v>211</v>
      </c>
      <c r="H96" s="197">
        <v>200</v>
      </c>
      <c r="I96" s="198"/>
      <c r="J96" s="199">
        <f>ROUND(I96*H96,2)</f>
        <v>0</v>
      </c>
      <c r="K96" s="195" t="s">
        <v>19</v>
      </c>
      <c r="L96" s="40"/>
      <c r="M96" s="200" t="s">
        <v>19</v>
      </c>
      <c r="N96" s="201" t="s">
        <v>43</v>
      </c>
      <c r="O96" s="65"/>
      <c r="P96" s="202">
        <f>O96*H96</f>
        <v>0</v>
      </c>
      <c r="Q96" s="202">
        <v>6.7019999999999996E-2</v>
      </c>
      <c r="R96" s="202">
        <f>Q96*H96</f>
        <v>13.404</v>
      </c>
      <c r="S96" s="202">
        <v>0</v>
      </c>
      <c r="T96" s="203">
        <f>S96*H96</f>
        <v>0</v>
      </c>
      <c r="U96" s="35"/>
      <c r="V96" s="35"/>
      <c r="W96" s="35"/>
      <c r="X96" s="35"/>
      <c r="Y96" s="35"/>
      <c r="Z96" s="35"/>
      <c r="AA96" s="35"/>
      <c r="AB96" s="35"/>
      <c r="AC96" s="35"/>
      <c r="AD96" s="35"/>
      <c r="AE96" s="35"/>
      <c r="AR96" s="204" t="s">
        <v>212</v>
      </c>
      <c r="AT96" s="204" t="s">
        <v>208</v>
      </c>
      <c r="AU96" s="204" t="s">
        <v>82</v>
      </c>
      <c r="AY96" s="18" t="s">
        <v>206</v>
      </c>
      <c r="BE96" s="205">
        <f>IF(N96="základní",J96,0)</f>
        <v>0</v>
      </c>
      <c r="BF96" s="205">
        <f>IF(N96="snížená",J96,0)</f>
        <v>0</v>
      </c>
      <c r="BG96" s="205">
        <f>IF(N96="zákl. přenesená",J96,0)</f>
        <v>0</v>
      </c>
      <c r="BH96" s="205">
        <f>IF(N96="sníž. přenesená",J96,0)</f>
        <v>0</v>
      </c>
      <c r="BI96" s="205">
        <f>IF(N96="nulová",J96,0)</f>
        <v>0</v>
      </c>
      <c r="BJ96" s="18" t="s">
        <v>80</v>
      </c>
      <c r="BK96" s="205">
        <f>ROUND(I96*H96,2)</f>
        <v>0</v>
      </c>
      <c r="BL96" s="18" t="s">
        <v>212</v>
      </c>
      <c r="BM96" s="204" t="s">
        <v>477</v>
      </c>
    </row>
    <row r="97" spans="1:65" s="2" customFormat="1" ht="16.5" customHeight="1">
      <c r="A97" s="35"/>
      <c r="B97" s="36"/>
      <c r="C97" s="224" t="s">
        <v>227</v>
      </c>
      <c r="D97" s="224" t="s">
        <v>286</v>
      </c>
      <c r="E97" s="225" t="s">
        <v>478</v>
      </c>
      <c r="F97" s="226" t="s">
        <v>479</v>
      </c>
      <c r="G97" s="227" t="s">
        <v>211</v>
      </c>
      <c r="H97" s="228">
        <v>200</v>
      </c>
      <c r="I97" s="229"/>
      <c r="J97" s="230">
        <f>ROUND(I97*H97,2)</f>
        <v>0</v>
      </c>
      <c r="K97" s="226" t="s">
        <v>19</v>
      </c>
      <c r="L97" s="231"/>
      <c r="M97" s="232" t="s">
        <v>19</v>
      </c>
      <c r="N97" s="233" t="s">
        <v>43</v>
      </c>
      <c r="O97" s="65"/>
      <c r="P97" s="202">
        <f>O97*H97</f>
        <v>0</v>
      </c>
      <c r="Q97" s="202">
        <v>0.05</v>
      </c>
      <c r="R97" s="202">
        <f>Q97*H97</f>
        <v>10</v>
      </c>
      <c r="S97" s="202">
        <v>0</v>
      </c>
      <c r="T97" s="203">
        <f>S97*H97</f>
        <v>0</v>
      </c>
      <c r="U97" s="35"/>
      <c r="V97" s="35"/>
      <c r="W97" s="35"/>
      <c r="X97" s="35"/>
      <c r="Y97" s="35"/>
      <c r="Z97" s="35"/>
      <c r="AA97" s="35"/>
      <c r="AB97" s="35"/>
      <c r="AC97" s="35"/>
      <c r="AD97" s="35"/>
      <c r="AE97" s="35"/>
      <c r="AR97" s="204" t="s">
        <v>239</v>
      </c>
      <c r="AT97" s="204" t="s">
        <v>286</v>
      </c>
      <c r="AU97" s="204" t="s">
        <v>82</v>
      </c>
      <c r="AY97" s="18" t="s">
        <v>206</v>
      </c>
      <c r="BE97" s="205">
        <f>IF(N97="základní",J97,0)</f>
        <v>0</v>
      </c>
      <c r="BF97" s="205">
        <f>IF(N97="snížená",J97,0)</f>
        <v>0</v>
      </c>
      <c r="BG97" s="205">
        <f>IF(N97="zákl. přenesená",J97,0)</f>
        <v>0</v>
      </c>
      <c r="BH97" s="205">
        <f>IF(N97="sníž. přenesená",J97,0)</f>
        <v>0</v>
      </c>
      <c r="BI97" s="205">
        <f>IF(N97="nulová",J97,0)</f>
        <v>0</v>
      </c>
      <c r="BJ97" s="18" t="s">
        <v>80</v>
      </c>
      <c r="BK97" s="205">
        <f>ROUND(I97*H97,2)</f>
        <v>0</v>
      </c>
      <c r="BL97" s="18" t="s">
        <v>212</v>
      </c>
      <c r="BM97" s="204" t="s">
        <v>480</v>
      </c>
    </row>
    <row r="98" spans="1:65" s="13" customFormat="1" ht="11.25">
      <c r="B98" s="206"/>
      <c r="C98" s="207"/>
      <c r="D98" s="208" t="s">
        <v>246</v>
      </c>
      <c r="E98" s="209" t="s">
        <v>19</v>
      </c>
      <c r="F98" s="210" t="s">
        <v>481</v>
      </c>
      <c r="G98" s="207"/>
      <c r="H98" s="211">
        <v>200</v>
      </c>
      <c r="I98" s="212"/>
      <c r="J98" s="207"/>
      <c r="K98" s="207"/>
      <c r="L98" s="213"/>
      <c r="M98" s="214"/>
      <c r="N98" s="215"/>
      <c r="O98" s="215"/>
      <c r="P98" s="215"/>
      <c r="Q98" s="215"/>
      <c r="R98" s="215"/>
      <c r="S98" s="215"/>
      <c r="T98" s="216"/>
      <c r="AT98" s="217" t="s">
        <v>246</v>
      </c>
      <c r="AU98" s="217" t="s">
        <v>82</v>
      </c>
      <c r="AV98" s="13" t="s">
        <v>82</v>
      </c>
      <c r="AW98" s="13" t="s">
        <v>33</v>
      </c>
      <c r="AX98" s="13" t="s">
        <v>80</v>
      </c>
      <c r="AY98" s="217" t="s">
        <v>206</v>
      </c>
    </row>
    <row r="99" spans="1:65" s="12" customFormat="1" ht="22.9" customHeight="1">
      <c r="B99" s="177"/>
      <c r="C99" s="178"/>
      <c r="D99" s="179" t="s">
        <v>71</v>
      </c>
      <c r="E99" s="191" t="s">
        <v>227</v>
      </c>
      <c r="F99" s="191" t="s">
        <v>482</v>
      </c>
      <c r="G99" s="178"/>
      <c r="H99" s="178"/>
      <c r="I99" s="181"/>
      <c r="J99" s="192">
        <f>BK99</f>
        <v>0</v>
      </c>
      <c r="K99" s="178"/>
      <c r="L99" s="183"/>
      <c r="M99" s="184"/>
      <c r="N99" s="185"/>
      <c r="O99" s="185"/>
      <c r="P99" s="186">
        <f>SUM(P100:P115)</f>
        <v>0</v>
      </c>
      <c r="Q99" s="185"/>
      <c r="R99" s="186">
        <f>SUM(R100:R115)</f>
        <v>324.23665</v>
      </c>
      <c r="S99" s="185"/>
      <c r="T99" s="187">
        <f>SUM(T100:T115)</f>
        <v>0</v>
      </c>
      <c r="AR99" s="188" t="s">
        <v>80</v>
      </c>
      <c r="AT99" s="189" t="s">
        <v>71</v>
      </c>
      <c r="AU99" s="189" t="s">
        <v>80</v>
      </c>
      <c r="AY99" s="188" t="s">
        <v>206</v>
      </c>
      <c r="BK99" s="190">
        <f>SUM(BK100:BK115)</f>
        <v>0</v>
      </c>
    </row>
    <row r="100" spans="1:65" s="2" customFormat="1" ht="16.5" customHeight="1">
      <c r="A100" s="35"/>
      <c r="B100" s="36"/>
      <c r="C100" s="193" t="s">
        <v>231</v>
      </c>
      <c r="D100" s="193" t="s">
        <v>208</v>
      </c>
      <c r="E100" s="194" t="s">
        <v>483</v>
      </c>
      <c r="F100" s="195" t="s">
        <v>484</v>
      </c>
      <c r="G100" s="196" t="s">
        <v>325</v>
      </c>
      <c r="H100" s="197">
        <v>1458</v>
      </c>
      <c r="I100" s="198"/>
      <c r="J100" s="199">
        <f>ROUND(I100*H100,2)</f>
        <v>0</v>
      </c>
      <c r="K100" s="195" t="s">
        <v>19</v>
      </c>
      <c r="L100" s="40"/>
      <c r="M100" s="200" t="s">
        <v>19</v>
      </c>
      <c r="N100" s="201" t="s">
        <v>43</v>
      </c>
      <c r="O100" s="65"/>
      <c r="P100" s="202">
        <f>O100*H100</f>
        <v>0</v>
      </c>
      <c r="Q100" s="202">
        <v>0</v>
      </c>
      <c r="R100" s="202">
        <f>Q100*H100</f>
        <v>0</v>
      </c>
      <c r="S100" s="202">
        <v>0</v>
      </c>
      <c r="T100" s="203">
        <f>S100*H100</f>
        <v>0</v>
      </c>
      <c r="U100" s="35"/>
      <c r="V100" s="35"/>
      <c r="W100" s="35"/>
      <c r="X100" s="35"/>
      <c r="Y100" s="35"/>
      <c r="Z100" s="35"/>
      <c r="AA100" s="35"/>
      <c r="AB100" s="35"/>
      <c r="AC100" s="35"/>
      <c r="AD100" s="35"/>
      <c r="AE100" s="35"/>
      <c r="AR100" s="204" t="s">
        <v>212</v>
      </c>
      <c r="AT100" s="204" t="s">
        <v>208</v>
      </c>
      <c r="AU100" s="204" t="s">
        <v>82</v>
      </c>
      <c r="AY100" s="18" t="s">
        <v>206</v>
      </c>
      <c r="BE100" s="205">
        <f>IF(N100="základní",J100,0)</f>
        <v>0</v>
      </c>
      <c r="BF100" s="205">
        <f>IF(N100="snížená",J100,0)</f>
        <v>0</v>
      </c>
      <c r="BG100" s="205">
        <f>IF(N100="zákl. přenesená",J100,0)</f>
        <v>0</v>
      </c>
      <c r="BH100" s="205">
        <f>IF(N100="sníž. přenesená",J100,0)</f>
        <v>0</v>
      </c>
      <c r="BI100" s="205">
        <f>IF(N100="nulová",J100,0)</f>
        <v>0</v>
      </c>
      <c r="BJ100" s="18" t="s">
        <v>80</v>
      </c>
      <c r="BK100" s="205">
        <f>ROUND(I100*H100,2)</f>
        <v>0</v>
      </c>
      <c r="BL100" s="18" t="s">
        <v>212</v>
      </c>
      <c r="BM100" s="204" t="s">
        <v>485</v>
      </c>
    </row>
    <row r="101" spans="1:65" s="13" customFormat="1" ht="11.25">
      <c r="B101" s="206"/>
      <c r="C101" s="207"/>
      <c r="D101" s="208" t="s">
        <v>246</v>
      </c>
      <c r="E101" s="209" t="s">
        <v>19</v>
      </c>
      <c r="F101" s="210" t="s">
        <v>486</v>
      </c>
      <c r="G101" s="207"/>
      <c r="H101" s="211">
        <v>1458</v>
      </c>
      <c r="I101" s="212"/>
      <c r="J101" s="207"/>
      <c r="K101" s="207"/>
      <c r="L101" s="213"/>
      <c r="M101" s="214"/>
      <c r="N101" s="215"/>
      <c r="O101" s="215"/>
      <c r="P101" s="215"/>
      <c r="Q101" s="215"/>
      <c r="R101" s="215"/>
      <c r="S101" s="215"/>
      <c r="T101" s="216"/>
      <c r="AT101" s="217" t="s">
        <v>246</v>
      </c>
      <c r="AU101" s="217" t="s">
        <v>82</v>
      </c>
      <c r="AV101" s="13" t="s">
        <v>82</v>
      </c>
      <c r="AW101" s="13" t="s">
        <v>33</v>
      </c>
      <c r="AX101" s="13" t="s">
        <v>80</v>
      </c>
      <c r="AY101" s="217" t="s">
        <v>206</v>
      </c>
    </row>
    <row r="102" spans="1:65" s="2" customFormat="1" ht="16.5" customHeight="1">
      <c r="A102" s="35"/>
      <c r="B102" s="36"/>
      <c r="C102" s="193" t="s">
        <v>235</v>
      </c>
      <c r="D102" s="193" t="s">
        <v>208</v>
      </c>
      <c r="E102" s="194" t="s">
        <v>487</v>
      </c>
      <c r="F102" s="195" t="s">
        <v>488</v>
      </c>
      <c r="G102" s="196" t="s">
        <v>325</v>
      </c>
      <c r="H102" s="197">
        <v>1146</v>
      </c>
      <c r="I102" s="198"/>
      <c r="J102" s="199">
        <f>ROUND(I102*H102,2)</f>
        <v>0</v>
      </c>
      <c r="K102" s="195" t="s">
        <v>19</v>
      </c>
      <c r="L102" s="40"/>
      <c r="M102" s="200" t="s">
        <v>19</v>
      </c>
      <c r="N102" s="201" t="s">
        <v>43</v>
      </c>
      <c r="O102" s="65"/>
      <c r="P102" s="202">
        <f>O102*H102</f>
        <v>0</v>
      </c>
      <c r="Q102" s="202">
        <v>0</v>
      </c>
      <c r="R102" s="202">
        <f>Q102*H102</f>
        <v>0</v>
      </c>
      <c r="S102" s="202">
        <v>0</v>
      </c>
      <c r="T102" s="203">
        <f>S102*H102</f>
        <v>0</v>
      </c>
      <c r="U102" s="35"/>
      <c r="V102" s="35"/>
      <c r="W102" s="35"/>
      <c r="X102" s="35"/>
      <c r="Y102" s="35"/>
      <c r="Z102" s="35"/>
      <c r="AA102" s="35"/>
      <c r="AB102" s="35"/>
      <c r="AC102" s="35"/>
      <c r="AD102" s="35"/>
      <c r="AE102" s="35"/>
      <c r="AR102" s="204" t="s">
        <v>212</v>
      </c>
      <c r="AT102" s="204" t="s">
        <v>208</v>
      </c>
      <c r="AU102" s="204" t="s">
        <v>82</v>
      </c>
      <c r="AY102" s="18" t="s">
        <v>206</v>
      </c>
      <c r="BE102" s="205">
        <f>IF(N102="základní",J102,0)</f>
        <v>0</v>
      </c>
      <c r="BF102" s="205">
        <f>IF(N102="snížená",J102,0)</f>
        <v>0</v>
      </c>
      <c r="BG102" s="205">
        <f>IF(N102="zákl. přenesená",J102,0)</f>
        <v>0</v>
      </c>
      <c r="BH102" s="205">
        <f>IF(N102="sníž. přenesená",J102,0)</f>
        <v>0</v>
      </c>
      <c r="BI102" s="205">
        <f>IF(N102="nulová",J102,0)</f>
        <v>0</v>
      </c>
      <c r="BJ102" s="18" t="s">
        <v>80</v>
      </c>
      <c r="BK102" s="205">
        <f>ROUND(I102*H102,2)</f>
        <v>0</v>
      </c>
      <c r="BL102" s="18" t="s">
        <v>212</v>
      </c>
      <c r="BM102" s="204" t="s">
        <v>489</v>
      </c>
    </row>
    <row r="103" spans="1:65" s="13" customFormat="1" ht="11.25">
      <c r="B103" s="206"/>
      <c r="C103" s="207"/>
      <c r="D103" s="208" t="s">
        <v>246</v>
      </c>
      <c r="E103" s="209" t="s">
        <v>19</v>
      </c>
      <c r="F103" s="210" t="s">
        <v>490</v>
      </c>
      <c r="G103" s="207"/>
      <c r="H103" s="211">
        <v>1146</v>
      </c>
      <c r="I103" s="212"/>
      <c r="J103" s="207"/>
      <c r="K103" s="207"/>
      <c r="L103" s="213"/>
      <c r="M103" s="214"/>
      <c r="N103" s="215"/>
      <c r="O103" s="215"/>
      <c r="P103" s="215"/>
      <c r="Q103" s="215"/>
      <c r="R103" s="215"/>
      <c r="S103" s="215"/>
      <c r="T103" s="216"/>
      <c r="AT103" s="217" t="s">
        <v>246</v>
      </c>
      <c r="AU103" s="217" t="s">
        <v>82</v>
      </c>
      <c r="AV103" s="13" t="s">
        <v>82</v>
      </c>
      <c r="AW103" s="13" t="s">
        <v>33</v>
      </c>
      <c r="AX103" s="13" t="s">
        <v>80</v>
      </c>
      <c r="AY103" s="217" t="s">
        <v>206</v>
      </c>
    </row>
    <row r="104" spans="1:65" s="2" customFormat="1" ht="16.5" customHeight="1">
      <c r="A104" s="35"/>
      <c r="B104" s="36"/>
      <c r="C104" s="193" t="s">
        <v>239</v>
      </c>
      <c r="D104" s="193" t="s">
        <v>208</v>
      </c>
      <c r="E104" s="194" t="s">
        <v>491</v>
      </c>
      <c r="F104" s="195" t="s">
        <v>492</v>
      </c>
      <c r="G104" s="196" t="s">
        <v>325</v>
      </c>
      <c r="H104" s="197">
        <v>212</v>
      </c>
      <c r="I104" s="198"/>
      <c r="J104" s="199">
        <f>ROUND(I104*H104,2)</f>
        <v>0</v>
      </c>
      <c r="K104" s="195" t="s">
        <v>19</v>
      </c>
      <c r="L104" s="40"/>
      <c r="M104" s="200" t="s">
        <v>19</v>
      </c>
      <c r="N104" s="201" t="s">
        <v>43</v>
      </c>
      <c r="O104" s="65"/>
      <c r="P104" s="202">
        <f>O104*H104</f>
        <v>0</v>
      </c>
      <c r="Q104" s="202">
        <v>0</v>
      </c>
      <c r="R104" s="202">
        <f>Q104*H104</f>
        <v>0</v>
      </c>
      <c r="S104" s="202">
        <v>0</v>
      </c>
      <c r="T104" s="203">
        <f>S104*H104</f>
        <v>0</v>
      </c>
      <c r="U104" s="35"/>
      <c r="V104" s="35"/>
      <c r="W104" s="35"/>
      <c r="X104" s="35"/>
      <c r="Y104" s="35"/>
      <c r="Z104" s="35"/>
      <c r="AA104" s="35"/>
      <c r="AB104" s="35"/>
      <c r="AC104" s="35"/>
      <c r="AD104" s="35"/>
      <c r="AE104" s="35"/>
      <c r="AR104" s="204" t="s">
        <v>212</v>
      </c>
      <c r="AT104" s="204" t="s">
        <v>208</v>
      </c>
      <c r="AU104" s="204" t="s">
        <v>82</v>
      </c>
      <c r="AY104" s="18" t="s">
        <v>206</v>
      </c>
      <c r="BE104" s="205">
        <f>IF(N104="základní",J104,0)</f>
        <v>0</v>
      </c>
      <c r="BF104" s="205">
        <f>IF(N104="snížená",J104,0)</f>
        <v>0</v>
      </c>
      <c r="BG104" s="205">
        <f>IF(N104="zákl. přenesená",J104,0)</f>
        <v>0</v>
      </c>
      <c r="BH104" s="205">
        <f>IF(N104="sníž. přenesená",J104,0)</f>
        <v>0</v>
      </c>
      <c r="BI104" s="205">
        <f>IF(N104="nulová",J104,0)</f>
        <v>0</v>
      </c>
      <c r="BJ104" s="18" t="s">
        <v>80</v>
      </c>
      <c r="BK104" s="205">
        <f>ROUND(I104*H104,2)</f>
        <v>0</v>
      </c>
      <c r="BL104" s="18" t="s">
        <v>212</v>
      </c>
      <c r="BM104" s="204" t="s">
        <v>493</v>
      </c>
    </row>
    <row r="105" spans="1:65" s="2" customFormat="1" ht="21.75" customHeight="1">
      <c r="A105" s="35"/>
      <c r="B105" s="36"/>
      <c r="C105" s="193" t="s">
        <v>225</v>
      </c>
      <c r="D105" s="193" t="s">
        <v>208</v>
      </c>
      <c r="E105" s="194" t="s">
        <v>494</v>
      </c>
      <c r="F105" s="195" t="s">
        <v>495</v>
      </c>
      <c r="G105" s="196" t="s">
        <v>325</v>
      </c>
      <c r="H105" s="197">
        <v>630</v>
      </c>
      <c r="I105" s="198"/>
      <c r="J105" s="199">
        <f>ROUND(I105*H105,2)</f>
        <v>0</v>
      </c>
      <c r="K105" s="195" t="s">
        <v>19</v>
      </c>
      <c r="L105" s="40"/>
      <c r="M105" s="200" t="s">
        <v>19</v>
      </c>
      <c r="N105" s="201" t="s">
        <v>43</v>
      </c>
      <c r="O105" s="65"/>
      <c r="P105" s="202">
        <f>O105*H105</f>
        <v>0</v>
      </c>
      <c r="Q105" s="202">
        <v>0</v>
      </c>
      <c r="R105" s="202">
        <f>Q105*H105</f>
        <v>0</v>
      </c>
      <c r="S105" s="202">
        <v>0</v>
      </c>
      <c r="T105" s="203">
        <f>S105*H105</f>
        <v>0</v>
      </c>
      <c r="U105" s="35"/>
      <c r="V105" s="35"/>
      <c r="W105" s="35"/>
      <c r="X105" s="35"/>
      <c r="Y105" s="35"/>
      <c r="Z105" s="35"/>
      <c r="AA105" s="35"/>
      <c r="AB105" s="35"/>
      <c r="AC105" s="35"/>
      <c r="AD105" s="35"/>
      <c r="AE105" s="35"/>
      <c r="AR105" s="204" t="s">
        <v>212</v>
      </c>
      <c r="AT105" s="204" t="s">
        <v>208</v>
      </c>
      <c r="AU105" s="204" t="s">
        <v>82</v>
      </c>
      <c r="AY105" s="18" t="s">
        <v>206</v>
      </c>
      <c r="BE105" s="205">
        <f>IF(N105="základní",J105,0)</f>
        <v>0</v>
      </c>
      <c r="BF105" s="205">
        <f>IF(N105="snížená",J105,0)</f>
        <v>0</v>
      </c>
      <c r="BG105" s="205">
        <f>IF(N105="zákl. přenesená",J105,0)</f>
        <v>0</v>
      </c>
      <c r="BH105" s="205">
        <f>IF(N105="sníž. přenesená",J105,0)</f>
        <v>0</v>
      </c>
      <c r="BI105" s="205">
        <f>IF(N105="nulová",J105,0)</f>
        <v>0</v>
      </c>
      <c r="BJ105" s="18" t="s">
        <v>80</v>
      </c>
      <c r="BK105" s="205">
        <f>ROUND(I105*H105,2)</f>
        <v>0</v>
      </c>
      <c r="BL105" s="18" t="s">
        <v>212</v>
      </c>
      <c r="BM105" s="204" t="s">
        <v>496</v>
      </c>
    </row>
    <row r="106" spans="1:65" s="13" customFormat="1" ht="11.25">
      <c r="B106" s="206"/>
      <c r="C106" s="207"/>
      <c r="D106" s="208" t="s">
        <v>246</v>
      </c>
      <c r="E106" s="209" t="s">
        <v>19</v>
      </c>
      <c r="F106" s="210" t="s">
        <v>497</v>
      </c>
      <c r="G106" s="207"/>
      <c r="H106" s="211">
        <v>630</v>
      </c>
      <c r="I106" s="212"/>
      <c r="J106" s="207"/>
      <c r="K106" s="207"/>
      <c r="L106" s="213"/>
      <c r="M106" s="214"/>
      <c r="N106" s="215"/>
      <c r="O106" s="215"/>
      <c r="P106" s="215"/>
      <c r="Q106" s="215"/>
      <c r="R106" s="215"/>
      <c r="S106" s="215"/>
      <c r="T106" s="216"/>
      <c r="AT106" s="217" t="s">
        <v>246</v>
      </c>
      <c r="AU106" s="217" t="s">
        <v>82</v>
      </c>
      <c r="AV106" s="13" t="s">
        <v>82</v>
      </c>
      <c r="AW106" s="13" t="s">
        <v>33</v>
      </c>
      <c r="AX106" s="13" t="s">
        <v>80</v>
      </c>
      <c r="AY106" s="217" t="s">
        <v>206</v>
      </c>
    </row>
    <row r="107" spans="1:65" s="2" customFormat="1" ht="33" customHeight="1">
      <c r="A107" s="35"/>
      <c r="B107" s="36"/>
      <c r="C107" s="193" t="s">
        <v>248</v>
      </c>
      <c r="D107" s="193" t="s">
        <v>208</v>
      </c>
      <c r="E107" s="194" t="s">
        <v>498</v>
      </c>
      <c r="F107" s="195" t="s">
        <v>499</v>
      </c>
      <c r="G107" s="196" t="s">
        <v>325</v>
      </c>
      <c r="H107" s="197">
        <v>445</v>
      </c>
      <c r="I107" s="198"/>
      <c r="J107" s="199">
        <f>ROUND(I107*H107,2)</f>
        <v>0</v>
      </c>
      <c r="K107" s="195" t="s">
        <v>19</v>
      </c>
      <c r="L107" s="40"/>
      <c r="M107" s="200" t="s">
        <v>19</v>
      </c>
      <c r="N107" s="201" t="s">
        <v>43</v>
      </c>
      <c r="O107" s="65"/>
      <c r="P107" s="202">
        <f>O107*H107</f>
        <v>0</v>
      </c>
      <c r="Q107" s="202">
        <v>8.4250000000000005E-2</v>
      </c>
      <c r="R107" s="202">
        <f>Q107*H107</f>
        <v>37.491250000000001</v>
      </c>
      <c r="S107" s="202">
        <v>0</v>
      </c>
      <c r="T107" s="203">
        <f>S107*H107</f>
        <v>0</v>
      </c>
      <c r="U107" s="35"/>
      <c r="V107" s="35"/>
      <c r="W107" s="35"/>
      <c r="X107" s="35"/>
      <c r="Y107" s="35"/>
      <c r="Z107" s="35"/>
      <c r="AA107" s="35"/>
      <c r="AB107" s="35"/>
      <c r="AC107" s="35"/>
      <c r="AD107" s="35"/>
      <c r="AE107" s="35"/>
      <c r="AR107" s="204" t="s">
        <v>212</v>
      </c>
      <c r="AT107" s="204" t="s">
        <v>208</v>
      </c>
      <c r="AU107" s="204" t="s">
        <v>82</v>
      </c>
      <c r="AY107" s="18" t="s">
        <v>206</v>
      </c>
      <c r="BE107" s="205">
        <f>IF(N107="základní",J107,0)</f>
        <v>0</v>
      </c>
      <c r="BF107" s="205">
        <f>IF(N107="snížená",J107,0)</f>
        <v>0</v>
      </c>
      <c r="BG107" s="205">
        <f>IF(N107="zákl. přenesená",J107,0)</f>
        <v>0</v>
      </c>
      <c r="BH107" s="205">
        <f>IF(N107="sníž. přenesená",J107,0)</f>
        <v>0</v>
      </c>
      <c r="BI107" s="205">
        <f>IF(N107="nulová",J107,0)</f>
        <v>0</v>
      </c>
      <c r="BJ107" s="18" t="s">
        <v>80</v>
      </c>
      <c r="BK107" s="205">
        <f>ROUND(I107*H107,2)</f>
        <v>0</v>
      </c>
      <c r="BL107" s="18" t="s">
        <v>212</v>
      </c>
      <c r="BM107" s="204" t="s">
        <v>500</v>
      </c>
    </row>
    <row r="108" spans="1:65" s="13" customFormat="1" ht="11.25">
      <c r="B108" s="206"/>
      <c r="C108" s="207"/>
      <c r="D108" s="208" t="s">
        <v>246</v>
      </c>
      <c r="E108" s="209" t="s">
        <v>19</v>
      </c>
      <c r="F108" s="210" t="s">
        <v>501</v>
      </c>
      <c r="G108" s="207"/>
      <c r="H108" s="211">
        <v>445</v>
      </c>
      <c r="I108" s="212"/>
      <c r="J108" s="207"/>
      <c r="K108" s="207"/>
      <c r="L108" s="213"/>
      <c r="M108" s="214"/>
      <c r="N108" s="215"/>
      <c r="O108" s="215"/>
      <c r="P108" s="215"/>
      <c r="Q108" s="215"/>
      <c r="R108" s="215"/>
      <c r="S108" s="215"/>
      <c r="T108" s="216"/>
      <c r="AT108" s="217" t="s">
        <v>246</v>
      </c>
      <c r="AU108" s="217" t="s">
        <v>82</v>
      </c>
      <c r="AV108" s="13" t="s">
        <v>82</v>
      </c>
      <c r="AW108" s="13" t="s">
        <v>33</v>
      </c>
      <c r="AX108" s="13" t="s">
        <v>80</v>
      </c>
      <c r="AY108" s="217" t="s">
        <v>206</v>
      </c>
    </row>
    <row r="109" spans="1:65" s="2" customFormat="1" ht="16.5" customHeight="1">
      <c r="A109" s="35"/>
      <c r="B109" s="36"/>
      <c r="C109" s="224" t="s">
        <v>253</v>
      </c>
      <c r="D109" s="224" t="s">
        <v>286</v>
      </c>
      <c r="E109" s="225" t="s">
        <v>502</v>
      </c>
      <c r="F109" s="226" t="s">
        <v>503</v>
      </c>
      <c r="G109" s="227" t="s">
        <v>325</v>
      </c>
      <c r="H109" s="228">
        <v>5</v>
      </c>
      <c r="I109" s="229"/>
      <c r="J109" s="230">
        <f>ROUND(I109*H109,2)</f>
        <v>0</v>
      </c>
      <c r="K109" s="226" t="s">
        <v>19</v>
      </c>
      <c r="L109" s="231"/>
      <c r="M109" s="232" t="s">
        <v>19</v>
      </c>
      <c r="N109" s="233" t="s">
        <v>43</v>
      </c>
      <c r="O109" s="65"/>
      <c r="P109" s="202">
        <f>O109*H109</f>
        <v>0</v>
      </c>
      <c r="Q109" s="202">
        <v>0.13100000000000001</v>
      </c>
      <c r="R109" s="202">
        <f>Q109*H109</f>
        <v>0.65500000000000003</v>
      </c>
      <c r="S109" s="202">
        <v>0</v>
      </c>
      <c r="T109" s="203">
        <f>S109*H109</f>
        <v>0</v>
      </c>
      <c r="U109" s="35"/>
      <c r="V109" s="35"/>
      <c r="W109" s="35"/>
      <c r="X109" s="35"/>
      <c r="Y109" s="35"/>
      <c r="Z109" s="35"/>
      <c r="AA109" s="35"/>
      <c r="AB109" s="35"/>
      <c r="AC109" s="35"/>
      <c r="AD109" s="35"/>
      <c r="AE109" s="35"/>
      <c r="AR109" s="204" t="s">
        <v>239</v>
      </c>
      <c r="AT109" s="204" t="s">
        <v>286</v>
      </c>
      <c r="AU109" s="204" t="s">
        <v>82</v>
      </c>
      <c r="AY109" s="18" t="s">
        <v>206</v>
      </c>
      <c r="BE109" s="205">
        <f>IF(N109="základní",J109,0)</f>
        <v>0</v>
      </c>
      <c r="BF109" s="205">
        <f>IF(N109="snížená",J109,0)</f>
        <v>0</v>
      </c>
      <c r="BG109" s="205">
        <f>IF(N109="zákl. přenesená",J109,0)</f>
        <v>0</v>
      </c>
      <c r="BH109" s="205">
        <f>IF(N109="sníž. přenesená",J109,0)</f>
        <v>0</v>
      </c>
      <c r="BI109" s="205">
        <f>IF(N109="nulová",J109,0)</f>
        <v>0</v>
      </c>
      <c r="BJ109" s="18" t="s">
        <v>80</v>
      </c>
      <c r="BK109" s="205">
        <f>ROUND(I109*H109,2)</f>
        <v>0</v>
      </c>
      <c r="BL109" s="18" t="s">
        <v>212</v>
      </c>
      <c r="BM109" s="204" t="s">
        <v>504</v>
      </c>
    </row>
    <row r="110" spans="1:65" s="2" customFormat="1" ht="16.5" customHeight="1">
      <c r="A110" s="35"/>
      <c r="B110" s="36"/>
      <c r="C110" s="224" t="s">
        <v>257</v>
      </c>
      <c r="D110" s="224" t="s">
        <v>286</v>
      </c>
      <c r="E110" s="225" t="s">
        <v>505</v>
      </c>
      <c r="F110" s="226" t="s">
        <v>506</v>
      </c>
      <c r="G110" s="227" t="s">
        <v>325</v>
      </c>
      <c r="H110" s="228">
        <v>440</v>
      </c>
      <c r="I110" s="229"/>
      <c r="J110" s="230">
        <f>ROUND(I110*H110,2)</f>
        <v>0</v>
      </c>
      <c r="K110" s="226" t="s">
        <v>19</v>
      </c>
      <c r="L110" s="231"/>
      <c r="M110" s="232" t="s">
        <v>19</v>
      </c>
      <c r="N110" s="233" t="s">
        <v>43</v>
      </c>
      <c r="O110" s="65"/>
      <c r="P110" s="202">
        <f>O110*H110</f>
        <v>0</v>
      </c>
      <c r="Q110" s="202">
        <v>0.13100000000000001</v>
      </c>
      <c r="R110" s="202">
        <f>Q110*H110</f>
        <v>57.64</v>
      </c>
      <c r="S110" s="202">
        <v>0</v>
      </c>
      <c r="T110" s="203">
        <f>S110*H110</f>
        <v>0</v>
      </c>
      <c r="U110" s="35"/>
      <c r="V110" s="35"/>
      <c r="W110" s="35"/>
      <c r="X110" s="35"/>
      <c r="Y110" s="35"/>
      <c r="Z110" s="35"/>
      <c r="AA110" s="35"/>
      <c r="AB110" s="35"/>
      <c r="AC110" s="35"/>
      <c r="AD110" s="35"/>
      <c r="AE110" s="35"/>
      <c r="AR110" s="204" t="s">
        <v>239</v>
      </c>
      <c r="AT110" s="204" t="s">
        <v>286</v>
      </c>
      <c r="AU110" s="204" t="s">
        <v>82</v>
      </c>
      <c r="AY110" s="18" t="s">
        <v>206</v>
      </c>
      <c r="BE110" s="205">
        <f>IF(N110="základní",J110,0)</f>
        <v>0</v>
      </c>
      <c r="BF110" s="205">
        <f>IF(N110="snížená",J110,0)</f>
        <v>0</v>
      </c>
      <c r="BG110" s="205">
        <f>IF(N110="zákl. přenesená",J110,0)</f>
        <v>0</v>
      </c>
      <c r="BH110" s="205">
        <f>IF(N110="sníž. přenesená",J110,0)</f>
        <v>0</v>
      </c>
      <c r="BI110" s="205">
        <f>IF(N110="nulová",J110,0)</f>
        <v>0</v>
      </c>
      <c r="BJ110" s="18" t="s">
        <v>80</v>
      </c>
      <c r="BK110" s="205">
        <f>ROUND(I110*H110,2)</f>
        <v>0</v>
      </c>
      <c r="BL110" s="18" t="s">
        <v>212</v>
      </c>
      <c r="BM110" s="204" t="s">
        <v>507</v>
      </c>
    </row>
    <row r="111" spans="1:65" s="2" customFormat="1" ht="33" customHeight="1">
      <c r="A111" s="35"/>
      <c r="B111" s="36"/>
      <c r="C111" s="193" t="s">
        <v>262</v>
      </c>
      <c r="D111" s="193" t="s">
        <v>208</v>
      </c>
      <c r="E111" s="194" t="s">
        <v>508</v>
      </c>
      <c r="F111" s="195" t="s">
        <v>509</v>
      </c>
      <c r="G111" s="196" t="s">
        <v>325</v>
      </c>
      <c r="H111" s="197">
        <v>212</v>
      </c>
      <c r="I111" s="198"/>
      <c r="J111" s="199">
        <f>ROUND(I111*H111,2)</f>
        <v>0</v>
      </c>
      <c r="K111" s="195" t="s">
        <v>19</v>
      </c>
      <c r="L111" s="40"/>
      <c r="M111" s="200" t="s">
        <v>19</v>
      </c>
      <c r="N111" s="201" t="s">
        <v>43</v>
      </c>
      <c r="O111" s="65"/>
      <c r="P111" s="202">
        <f>O111*H111</f>
        <v>0</v>
      </c>
      <c r="Q111" s="202">
        <v>8.5650000000000004E-2</v>
      </c>
      <c r="R111" s="202">
        <f>Q111*H111</f>
        <v>18.157800000000002</v>
      </c>
      <c r="S111" s="202">
        <v>0</v>
      </c>
      <c r="T111" s="203">
        <f>S111*H111</f>
        <v>0</v>
      </c>
      <c r="U111" s="35"/>
      <c r="V111" s="35"/>
      <c r="W111" s="35"/>
      <c r="X111" s="35"/>
      <c r="Y111" s="35"/>
      <c r="Z111" s="35"/>
      <c r="AA111" s="35"/>
      <c r="AB111" s="35"/>
      <c r="AC111" s="35"/>
      <c r="AD111" s="35"/>
      <c r="AE111" s="35"/>
      <c r="AR111" s="204" t="s">
        <v>212</v>
      </c>
      <c r="AT111" s="204" t="s">
        <v>208</v>
      </c>
      <c r="AU111" s="204" t="s">
        <v>82</v>
      </c>
      <c r="AY111" s="18" t="s">
        <v>206</v>
      </c>
      <c r="BE111" s="205">
        <f>IF(N111="základní",J111,0)</f>
        <v>0</v>
      </c>
      <c r="BF111" s="205">
        <f>IF(N111="snížená",J111,0)</f>
        <v>0</v>
      </c>
      <c r="BG111" s="205">
        <f>IF(N111="zákl. přenesená",J111,0)</f>
        <v>0</v>
      </c>
      <c r="BH111" s="205">
        <f>IF(N111="sníž. přenesená",J111,0)</f>
        <v>0</v>
      </c>
      <c r="BI111" s="205">
        <f>IF(N111="nulová",J111,0)</f>
        <v>0</v>
      </c>
      <c r="BJ111" s="18" t="s">
        <v>80</v>
      </c>
      <c r="BK111" s="205">
        <f>ROUND(I111*H111,2)</f>
        <v>0</v>
      </c>
      <c r="BL111" s="18" t="s">
        <v>212</v>
      </c>
      <c r="BM111" s="204" t="s">
        <v>510</v>
      </c>
    </row>
    <row r="112" spans="1:65" s="2" customFormat="1" ht="16.5" customHeight="1">
      <c r="A112" s="35"/>
      <c r="B112" s="36"/>
      <c r="C112" s="224" t="s">
        <v>266</v>
      </c>
      <c r="D112" s="224" t="s">
        <v>286</v>
      </c>
      <c r="E112" s="225" t="s">
        <v>511</v>
      </c>
      <c r="F112" s="226" t="s">
        <v>512</v>
      </c>
      <c r="G112" s="227" t="s">
        <v>325</v>
      </c>
      <c r="H112" s="228">
        <v>212</v>
      </c>
      <c r="I112" s="229"/>
      <c r="J112" s="230">
        <f>ROUND(I112*H112,2)</f>
        <v>0</v>
      </c>
      <c r="K112" s="226" t="s">
        <v>19</v>
      </c>
      <c r="L112" s="231"/>
      <c r="M112" s="232" t="s">
        <v>19</v>
      </c>
      <c r="N112" s="233" t="s">
        <v>43</v>
      </c>
      <c r="O112" s="65"/>
      <c r="P112" s="202">
        <f>O112*H112</f>
        <v>0</v>
      </c>
      <c r="Q112" s="202">
        <v>0.161</v>
      </c>
      <c r="R112" s="202">
        <f>Q112*H112</f>
        <v>34.131999999999998</v>
      </c>
      <c r="S112" s="202">
        <v>0</v>
      </c>
      <c r="T112" s="203">
        <f>S112*H112</f>
        <v>0</v>
      </c>
      <c r="U112" s="35"/>
      <c r="V112" s="35"/>
      <c r="W112" s="35"/>
      <c r="X112" s="35"/>
      <c r="Y112" s="35"/>
      <c r="Z112" s="35"/>
      <c r="AA112" s="35"/>
      <c r="AB112" s="35"/>
      <c r="AC112" s="35"/>
      <c r="AD112" s="35"/>
      <c r="AE112" s="35"/>
      <c r="AR112" s="204" t="s">
        <v>239</v>
      </c>
      <c r="AT112" s="204" t="s">
        <v>286</v>
      </c>
      <c r="AU112" s="204" t="s">
        <v>82</v>
      </c>
      <c r="AY112" s="18" t="s">
        <v>206</v>
      </c>
      <c r="BE112" s="205">
        <f>IF(N112="základní",J112,0)</f>
        <v>0</v>
      </c>
      <c r="BF112" s="205">
        <f>IF(N112="snížená",J112,0)</f>
        <v>0</v>
      </c>
      <c r="BG112" s="205">
        <f>IF(N112="zákl. přenesená",J112,0)</f>
        <v>0</v>
      </c>
      <c r="BH112" s="205">
        <f>IF(N112="sníž. přenesená",J112,0)</f>
        <v>0</v>
      </c>
      <c r="BI112" s="205">
        <f>IF(N112="nulová",J112,0)</f>
        <v>0</v>
      </c>
      <c r="BJ112" s="18" t="s">
        <v>80</v>
      </c>
      <c r="BK112" s="205">
        <f>ROUND(I112*H112,2)</f>
        <v>0</v>
      </c>
      <c r="BL112" s="18" t="s">
        <v>212</v>
      </c>
      <c r="BM112" s="204" t="s">
        <v>513</v>
      </c>
    </row>
    <row r="113" spans="1:65" s="2" customFormat="1" ht="33" customHeight="1">
      <c r="A113" s="35"/>
      <c r="B113" s="36"/>
      <c r="C113" s="193" t="s">
        <v>8</v>
      </c>
      <c r="D113" s="193" t="s">
        <v>208</v>
      </c>
      <c r="E113" s="194" t="s">
        <v>514</v>
      </c>
      <c r="F113" s="195" t="s">
        <v>515</v>
      </c>
      <c r="G113" s="196" t="s">
        <v>325</v>
      </c>
      <c r="H113" s="197">
        <v>630</v>
      </c>
      <c r="I113" s="198"/>
      <c r="J113" s="199">
        <f>ROUND(I113*H113,2)</f>
        <v>0</v>
      </c>
      <c r="K113" s="195" t="s">
        <v>19</v>
      </c>
      <c r="L113" s="40"/>
      <c r="M113" s="200" t="s">
        <v>19</v>
      </c>
      <c r="N113" s="201" t="s">
        <v>43</v>
      </c>
      <c r="O113" s="65"/>
      <c r="P113" s="202">
        <f>O113*H113</f>
        <v>0</v>
      </c>
      <c r="Q113" s="202">
        <v>0.10362</v>
      </c>
      <c r="R113" s="202">
        <f>Q113*H113</f>
        <v>65.280600000000007</v>
      </c>
      <c r="S113" s="202">
        <v>0</v>
      </c>
      <c r="T113" s="203">
        <f>S113*H113</f>
        <v>0</v>
      </c>
      <c r="U113" s="35"/>
      <c r="V113" s="35"/>
      <c r="W113" s="35"/>
      <c r="X113" s="35"/>
      <c r="Y113" s="35"/>
      <c r="Z113" s="35"/>
      <c r="AA113" s="35"/>
      <c r="AB113" s="35"/>
      <c r="AC113" s="35"/>
      <c r="AD113" s="35"/>
      <c r="AE113" s="35"/>
      <c r="AR113" s="204" t="s">
        <v>212</v>
      </c>
      <c r="AT113" s="204" t="s">
        <v>208</v>
      </c>
      <c r="AU113" s="204" t="s">
        <v>82</v>
      </c>
      <c r="AY113" s="18" t="s">
        <v>206</v>
      </c>
      <c r="BE113" s="205">
        <f>IF(N113="základní",J113,0)</f>
        <v>0</v>
      </c>
      <c r="BF113" s="205">
        <f>IF(N113="snížená",J113,0)</f>
        <v>0</v>
      </c>
      <c r="BG113" s="205">
        <f>IF(N113="zákl. přenesená",J113,0)</f>
        <v>0</v>
      </c>
      <c r="BH113" s="205">
        <f>IF(N113="sníž. přenesená",J113,0)</f>
        <v>0</v>
      </c>
      <c r="BI113" s="205">
        <f>IF(N113="nulová",J113,0)</f>
        <v>0</v>
      </c>
      <c r="BJ113" s="18" t="s">
        <v>80</v>
      </c>
      <c r="BK113" s="205">
        <f>ROUND(I113*H113,2)</f>
        <v>0</v>
      </c>
      <c r="BL113" s="18" t="s">
        <v>212</v>
      </c>
      <c r="BM113" s="204" t="s">
        <v>516</v>
      </c>
    </row>
    <row r="114" spans="1:65" s="13" customFormat="1" ht="11.25">
      <c r="B114" s="206"/>
      <c r="C114" s="207"/>
      <c r="D114" s="208" t="s">
        <v>246</v>
      </c>
      <c r="E114" s="209" t="s">
        <v>19</v>
      </c>
      <c r="F114" s="210" t="s">
        <v>497</v>
      </c>
      <c r="G114" s="207"/>
      <c r="H114" s="211">
        <v>630</v>
      </c>
      <c r="I114" s="212"/>
      <c r="J114" s="207"/>
      <c r="K114" s="207"/>
      <c r="L114" s="213"/>
      <c r="M114" s="214"/>
      <c r="N114" s="215"/>
      <c r="O114" s="215"/>
      <c r="P114" s="215"/>
      <c r="Q114" s="215"/>
      <c r="R114" s="215"/>
      <c r="S114" s="215"/>
      <c r="T114" s="216"/>
      <c r="AT114" s="217" t="s">
        <v>246</v>
      </c>
      <c r="AU114" s="217" t="s">
        <v>82</v>
      </c>
      <c r="AV114" s="13" t="s">
        <v>82</v>
      </c>
      <c r="AW114" s="13" t="s">
        <v>33</v>
      </c>
      <c r="AX114" s="13" t="s">
        <v>80</v>
      </c>
      <c r="AY114" s="217" t="s">
        <v>206</v>
      </c>
    </row>
    <row r="115" spans="1:65" s="2" customFormat="1" ht="16.5" customHeight="1">
      <c r="A115" s="35"/>
      <c r="B115" s="36"/>
      <c r="C115" s="224" t="s">
        <v>343</v>
      </c>
      <c r="D115" s="224" t="s">
        <v>286</v>
      </c>
      <c r="E115" s="225" t="s">
        <v>517</v>
      </c>
      <c r="F115" s="226" t="s">
        <v>518</v>
      </c>
      <c r="G115" s="227" t="s">
        <v>325</v>
      </c>
      <c r="H115" s="228">
        <v>630</v>
      </c>
      <c r="I115" s="229"/>
      <c r="J115" s="230">
        <f>ROUND(I115*H115,2)</f>
        <v>0</v>
      </c>
      <c r="K115" s="226" t="s">
        <v>19</v>
      </c>
      <c r="L115" s="231"/>
      <c r="M115" s="232" t="s">
        <v>19</v>
      </c>
      <c r="N115" s="233" t="s">
        <v>43</v>
      </c>
      <c r="O115" s="65"/>
      <c r="P115" s="202">
        <f>O115*H115</f>
        <v>0</v>
      </c>
      <c r="Q115" s="202">
        <v>0.17599999999999999</v>
      </c>
      <c r="R115" s="202">
        <f>Q115*H115</f>
        <v>110.88</v>
      </c>
      <c r="S115" s="202">
        <v>0</v>
      </c>
      <c r="T115" s="203">
        <f>S115*H115</f>
        <v>0</v>
      </c>
      <c r="U115" s="35"/>
      <c r="V115" s="35"/>
      <c r="W115" s="35"/>
      <c r="X115" s="35"/>
      <c r="Y115" s="35"/>
      <c r="Z115" s="35"/>
      <c r="AA115" s="35"/>
      <c r="AB115" s="35"/>
      <c r="AC115" s="35"/>
      <c r="AD115" s="35"/>
      <c r="AE115" s="35"/>
      <c r="AR115" s="204" t="s">
        <v>239</v>
      </c>
      <c r="AT115" s="204" t="s">
        <v>286</v>
      </c>
      <c r="AU115" s="204" t="s">
        <v>82</v>
      </c>
      <c r="AY115" s="18" t="s">
        <v>206</v>
      </c>
      <c r="BE115" s="205">
        <f>IF(N115="základní",J115,0)</f>
        <v>0</v>
      </c>
      <c r="BF115" s="205">
        <f>IF(N115="snížená",J115,0)</f>
        <v>0</v>
      </c>
      <c r="BG115" s="205">
        <f>IF(N115="zákl. přenesená",J115,0)</f>
        <v>0</v>
      </c>
      <c r="BH115" s="205">
        <f>IF(N115="sníž. přenesená",J115,0)</f>
        <v>0</v>
      </c>
      <c r="BI115" s="205">
        <f>IF(N115="nulová",J115,0)</f>
        <v>0</v>
      </c>
      <c r="BJ115" s="18" t="s">
        <v>80</v>
      </c>
      <c r="BK115" s="205">
        <f>ROUND(I115*H115,2)</f>
        <v>0</v>
      </c>
      <c r="BL115" s="18" t="s">
        <v>212</v>
      </c>
      <c r="BM115" s="204" t="s">
        <v>519</v>
      </c>
    </row>
    <row r="116" spans="1:65" s="12" customFormat="1" ht="22.9" customHeight="1">
      <c r="B116" s="177"/>
      <c r="C116" s="178"/>
      <c r="D116" s="179" t="s">
        <v>71</v>
      </c>
      <c r="E116" s="191" t="s">
        <v>225</v>
      </c>
      <c r="F116" s="191" t="s">
        <v>226</v>
      </c>
      <c r="G116" s="178"/>
      <c r="H116" s="178"/>
      <c r="I116" s="181"/>
      <c r="J116" s="192">
        <f>BK116</f>
        <v>0</v>
      </c>
      <c r="K116" s="178"/>
      <c r="L116" s="183"/>
      <c r="M116" s="184"/>
      <c r="N116" s="185"/>
      <c r="O116" s="185"/>
      <c r="P116" s="186">
        <f>SUM(P117:P138)</f>
        <v>0</v>
      </c>
      <c r="Q116" s="185"/>
      <c r="R116" s="186">
        <f>SUM(R117:R138)</f>
        <v>100.99985000000001</v>
      </c>
      <c r="S116" s="185"/>
      <c r="T116" s="187">
        <f>SUM(T117:T138)</f>
        <v>0</v>
      </c>
      <c r="AR116" s="188" t="s">
        <v>80</v>
      </c>
      <c r="AT116" s="189" t="s">
        <v>71</v>
      </c>
      <c r="AU116" s="189" t="s">
        <v>80</v>
      </c>
      <c r="AY116" s="188" t="s">
        <v>206</v>
      </c>
      <c r="BK116" s="190">
        <f>SUM(BK117:BK138)</f>
        <v>0</v>
      </c>
    </row>
    <row r="117" spans="1:65" s="2" customFormat="1" ht="16.5" customHeight="1">
      <c r="A117" s="35"/>
      <c r="B117" s="36"/>
      <c r="C117" s="193" t="s">
        <v>348</v>
      </c>
      <c r="D117" s="193" t="s">
        <v>208</v>
      </c>
      <c r="E117" s="194" t="s">
        <v>520</v>
      </c>
      <c r="F117" s="195" t="s">
        <v>521</v>
      </c>
      <c r="G117" s="196" t="s">
        <v>211</v>
      </c>
      <c r="H117" s="197">
        <v>18</v>
      </c>
      <c r="I117" s="198"/>
      <c r="J117" s="199">
        <f t="shared" ref="J117:J130" si="0">ROUND(I117*H117,2)</f>
        <v>0</v>
      </c>
      <c r="K117" s="195" t="s">
        <v>19</v>
      </c>
      <c r="L117" s="40"/>
      <c r="M117" s="200" t="s">
        <v>19</v>
      </c>
      <c r="N117" s="201" t="s">
        <v>43</v>
      </c>
      <c r="O117" s="65"/>
      <c r="P117" s="202">
        <f t="shared" ref="P117:P130" si="1">O117*H117</f>
        <v>0</v>
      </c>
      <c r="Q117" s="202">
        <v>6.9999999999999999E-4</v>
      </c>
      <c r="R117" s="202">
        <f t="shared" ref="R117:R130" si="2">Q117*H117</f>
        <v>1.26E-2</v>
      </c>
      <c r="S117" s="202">
        <v>0</v>
      </c>
      <c r="T117" s="203">
        <f t="shared" ref="T117:T130" si="3">S117*H117</f>
        <v>0</v>
      </c>
      <c r="U117" s="35"/>
      <c r="V117" s="35"/>
      <c r="W117" s="35"/>
      <c r="X117" s="35"/>
      <c r="Y117" s="35"/>
      <c r="Z117" s="35"/>
      <c r="AA117" s="35"/>
      <c r="AB117" s="35"/>
      <c r="AC117" s="35"/>
      <c r="AD117" s="35"/>
      <c r="AE117" s="35"/>
      <c r="AR117" s="204" t="s">
        <v>212</v>
      </c>
      <c r="AT117" s="204" t="s">
        <v>208</v>
      </c>
      <c r="AU117" s="204" t="s">
        <v>82</v>
      </c>
      <c r="AY117" s="18" t="s">
        <v>206</v>
      </c>
      <c r="BE117" s="205">
        <f t="shared" ref="BE117:BE130" si="4">IF(N117="základní",J117,0)</f>
        <v>0</v>
      </c>
      <c r="BF117" s="205">
        <f t="shared" ref="BF117:BF130" si="5">IF(N117="snížená",J117,0)</f>
        <v>0</v>
      </c>
      <c r="BG117" s="205">
        <f t="shared" ref="BG117:BG130" si="6">IF(N117="zákl. přenesená",J117,0)</f>
        <v>0</v>
      </c>
      <c r="BH117" s="205">
        <f t="shared" ref="BH117:BH130" si="7">IF(N117="sníž. přenesená",J117,0)</f>
        <v>0</v>
      </c>
      <c r="BI117" s="205">
        <f t="shared" ref="BI117:BI130" si="8">IF(N117="nulová",J117,0)</f>
        <v>0</v>
      </c>
      <c r="BJ117" s="18" t="s">
        <v>80</v>
      </c>
      <c r="BK117" s="205">
        <f t="shared" ref="BK117:BK130" si="9">ROUND(I117*H117,2)</f>
        <v>0</v>
      </c>
      <c r="BL117" s="18" t="s">
        <v>212</v>
      </c>
      <c r="BM117" s="204" t="s">
        <v>522</v>
      </c>
    </row>
    <row r="118" spans="1:65" s="2" customFormat="1" ht="16.5" customHeight="1">
      <c r="A118" s="35"/>
      <c r="B118" s="36"/>
      <c r="C118" s="224" t="s">
        <v>353</v>
      </c>
      <c r="D118" s="224" t="s">
        <v>286</v>
      </c>
      <c r="E118" s="225" t="s">
        <v>523</v>
      </c>
      <c r="F118" s="226" t="s">
        <v>524</v>
      </c>
      <c r="G118" s="227" t="s">
        <v>211</v>
      </c>
      <c r="H118" s="228">
        <v>2</v>
      </c>
      <c r="I118" s="229"/>
      <c r="J118" s="230">
        <f t="shared" si="0"/>
        <v>0</v>
      </c>
      <c r="K118" s="226" t="s">
        <v>19</v>
      </c>
      <c r="L118" s="231"/>
      <c r="M118" s="232" t="s">
        <v>19</v>
      </c>
      <c r="N118" s="233" t="s">
        <v>43</v>
      </c>
      <c r="O118" s="65"/>
      <c r="P118" s="202">
        <f t="shared" si="1"/>
        <v>0</v>
      </c>
      <c r="Q118" s="202">
        <v>4.0000000000000001E-3</v>
      </c>
      <c r="R118" s="202">
        <f t="shared" si="2"/>
        <v>8.0000000000000002E-3</v>
      </c>
      <c r="S118" s="202">
        <v>0</v>
      </c>
      <c r="T118" s="203">
        <f t="shared" si="3"/>
        <v>0</v>
      </c>
      <c r="U118" s="35"/>
      <c r="V118" s="35"/>
      <c r="W118" s="35"/>
      <c r="X118" s="35"/>
      <c r="Y118" s="35"/>
      <c r="Z118" s="35"/>
      <c r="AA118" s="35"/>
      <c r="AB118" s="35"/>
      <c r="AC118" s="35"/>
      <c r="AD118" s="35"/>
      <c r="AE118" s="35"/>
      <c r="AR118" s="204" t="s">
        <v>239</v>
      </c>
      <c r="AT118" s="204" t="s">
        <v>286</v>
      </c>
      <c r="AU118" s="204" t="s">
        <v>82</v>
      </c>
      <c r="AY118" s="18" t="s">
        <v>206</v>
      </c>
      <c r="BE118" s="205">
        <f t="shared" si="4"/>
        <v>0</v>
      </c>
      <c r="BF118" s="205">
        <f t="shared" si="5"/>
        <v>0</v>
      </c>
      <c r="BG118" s="205">
        <f t="shared" si="6"/>
        <v>0</v>
      </c>
      <c r="BH118" s="205">
        <f t="shared" si="7"/>
        <v>0</v>
      </c>
      <c r="BI118" s="205">
        <f t="shared" si="8"/>
        <v>0</v>
      </c>
      <c r="BJ118" s="18" t="s">
        <v>80</v>
      </c>
      <c r="BK118" s="205">
        <f t="shared" si="9"/>
        <v>0</v>
      </c>
      <c r="BL118" s="18" t="s">
        <v>212</v>
      </c>
      <c r="BM118" s="204" t="s">
        <v>525</v>
      </c>
    </row>
    <row r="119" spans="1:65" s="2" customFormat="1" ht="16.5" customHeight="1">
      <c r="A119" s="35"/>
      <c r="B119" s="36"/>
      <c r="C119" s="224" t="s">
        <v>358</v>
      </c>
      <c r="D119" s="224" t="s">
        <v>286</v>
      </c>
      <c r="E119" s="225" t="s">
        <v>526</v>
      </c>
      <c r="F119" s="226" t="s">
        <v>527</v>
      </c>
      <c r="G119" s="227" t="s">
        <v>211</v>
      </c>
      <c r="H119" s="228">
        <v>5</v>
      </c>
      <c r="I119" s="229"/>
      <c r="J119" s="230">
        <f t="shared" si="0"/>
        <v>0</v>
      </c>
      <c r="K119" s="226" t="s">
        <v>19</v>
      </c>
      <c r="L119" s="231"/>
      <c r="M119" s="232" t="s">
        <v>19</v>
      </c>
      <c r="N119" s="233" t="s">
        <v>43</v>
      </c>
      <c r="O119" s="65"/>
      <c r="P119" s="202">
        <f t="shared" si="1"/>
        <v>0</v>
      </c>
      <c r="Q119" s="202">
        <v>2.5000000000000001E-3</v>
      </c>
      <c r="R119" s="202">
        <f t="shared" si="2"/>
        <v>1.2500000000000001E-2</v>
      </c>
      <c r="S119" s="202">
        <v>0</v>
      </c>
      <c r="T119" s="203">
        <f t="shared" si="3"/>
        <v>0</v>
      </c>
      <c r="U119" s="35"/>
      <c r="V119" s="35"/>
      <c r="W119" s="35"/>
      <c r="X119" s="35"/>
      <c r="Y119" s="35"/>
      <c r="Z119" s="35"/>
      <c r="AA119" s="35"/>
      <c r="AB119" s="35"/>
      <c r="AC119" s="35"/>
      <c r="AD119" s="35"/>
      <c r="AE119" s="35"/>
      <c r="AR119" s="204" t="s">
        <v>239</v>
      </c>
      <c r="AT119" s="204" t="s">
        <v>286</v>
      </c>
      <c r="AU119" s="204" t="s">
        <v>82</v>
      </c>
      <c r="AY119" s="18" t="s">
        <v>206</v>
      </c>
      <c r="BE119" s="205">
        <f t="shared" si="4"/>
        <v>0</v>
      </c>
      <c r="BF119" s="205">
        <f t="shared" si="5"/>
        <v>0</v>
      </c>
      <c r="BG119" s="205">
        <f t="shared" si="6"/>
        <v>0</v>
      </c>
      <c r="BH119" s="205">
        <f t="shared" si="7"/>
        <v>0</v>
      </c>
      <c r="BI119" s="205">
        <f t="shared" si="8"/>
        <v>0</v>
      </c>
      <c r="BJ119" s="18" t="s">
        <v>80</v>
      </c>
      <c r="BK119" s="205">
        <f t="shared" si="9"/>
        <v>0</v>
      </c>
      <c r="BL119" s="18" t="s">
        <v>212</v>
      </c>
      <c r="BM119" s="204" t="s">
        <v>528</v>
      </c>
    </row>
    <row r="120" spans="1:65" s="2" customFormat="1" ht="16.5" customHeight="1">
      <c r="A120" s="35"/>
      <c r="B120" s="36"/>
      <c r="C120" s="224" t="s">
        <v>362</v>
      </c>
      <c r="D120" s="224" t="s">
        <v>286</v>
      </c>
      <c r="E120" s="225" t="s">
        <v>529</v>
      </c>
      <c r="F120" s="226" t="s">
        <v>530</v>
      </c>
      <c r="G120" s="227" t="s">
        <v>211</v>
      </c>
      <c r="H120" s="228">
        <v>5</v>
      </c>
      <c r="I120" s="229"/>
      <c r="J120" s="230">
        <f t="shared" si="0"/>
        <v>0</v>
      </c>
      <c r="K120" s="226" t="s">
        <v>19</v>
      </c>
      <c r="L120" s="231"/>
      <c r="M120" s="232" t="s">
        <v>19</v>
      </c>
      <c r="N120" s="233" t="s">
        <v>43</v>
      </c>
      <c r="O120" s="65"/>
      <c r="P120" s="202">
        <f t="shared" si="1"/>
        <v>0</v>
      </c>
      <c r="Q120" s="202">
        <v>3.5000000000000001E-3</v>
      </c>
      <c r="R120" s="202">
        <f t="shared" si="2"/>
        <v>1.7500000000000002E-2</v>
      </c>
      <c r="S120" s="202">
        <v>0</v>
      </c>
      <c r="T120" s="203">
        <f t="shared" si="3"/>
        <v>0</v>
      </c>
      <c r="U120" s="35"/>
      <c r="V120" s="35"/>
      <c r="W120" s="35"/>
      <c r="X120" s="35"/>
      <c r="Y120" s="35"/>
      <c r="Z120" s="35"/>
      <c r="AA120" s="35"/>
      <c r="AB120" s="35"/>
      <c r="AC120" s="35"/>
      <c r="AD120" s="35"/>
      <c r="AE120" s="35"/>
      <c r="AR120" s="204" t="s">
        <v>239</v>
      </c>
      <c r="AT120" s="204" t="s">
        <v>286</v>
      </c>
      <c r="AU120" s="204" t="s">
        <v>82</v>
      </c>
      <c r="AY120" s="18" t="s">
        <v>206</v>
      </c>
      <c r="BE120" s="205">
        <f t="shared" si="4"/>
        <v>0</v>
      </c>
      <c r="BF120" s="205">
        <f t="shared" si="5"/>
        <v>0</v>
      </c>
      <c r="BG120" s="205">
        <f t="shared" si="6"/>
        <v>0</v>
      </c>
      <c r="BH120" s="205">
        <f t="shared" si="7"/>
        <v>0</v>
      </c>
      <c r="BI120" s="205">
        <f t="shared" si="8"/>
        <v>0</v>
      </c>
      <c r="BJ120" s="18" t="s">
        <v>80</v>
      </c>
      <c r="BK120" s="205">
        <f t="shared" si="9"/>
        <v>0</v>
      </c>
      <c r="BL120" s="18" t="s">
        <v>212</v>
      </c>
      <c r="BM120" s="204" t="s">
        <v>531</v>
      </c>
    </row>
    <row r="121" spans="1:65" s="2" customFormat="1" ht="16.5" customHeight="1">
      <c r="A121" s="35"/>
      <c r="B121" s="36"/>
      <c r="C121" s="224" t="s">
        <v>7</v>
      </c>
      <c r="D121" s="224" t="s">
        <v>286</v>
      </c>
      <c r="E121" s="225" t="s">
        <v>532</v>
      </c>
      <c r="F121" s="226" t="s">
        <v>533</v>
      </c>
      <c r="G121" s="227" t="s">
        <v>211</v>
      </c>
      <c r="H121" s="228">
        <v>6</v>
      </c>
      <c r="I121" s="229"/>
      <c r="J121" s="230">
        <f t="shared" si="0"/>
        <v>0</v>
      </c>
      <c r="K121" s="226" t="s">
        <v>19</v>
      </c>
      <c r="L121" s="231"/>
      <c r="M121" s="232" t="s">
        <v>19</v>
      </c>
      <c r="N121" s="233" t="s">
        <v>43</v>
      </c>
      <c r="O121" s="65"/>
      <c r="P121" s="202">
        <f t="shared" si="1"/>
        <v>0</v>
      </c>
      <c r="Q121" s="202">
        <v>2.5999999999999999E-3</v>
      </c>
      <c r="R121" s="202">
        <f t="shared" si="2"/>
        <v>1.5599999999999999E-2</v>
      </c>
      <c r="S121" s="202">
        <v>0</v>
      </c>
      <c r="T121" s="203">
        <f t="shared" si="3"/>
        <v>0</v>
      </c>
      <c r="U121" s="35"/>
      <c r="V121" s="35"/>
      <c r="W121" s="35"/>
      <c r="X121" s="35"/>
      <c r="Y121" s="35"/>
      <c r="Z121" s="35"/>
      <c r="AA121" s="35"/>
      <c r="AB121" s="35"/>
      <c r="AC121" s="35"/>
      <c r="AD121" s="35"/>
      <c r="AE121" s="35"/>
      <c r="AR121" s="204" t="s">
        <v>239</v>
      </c>
      <c r="AT121" s="204" t="s">
        <v>286</v>
      </c>
      <c r="AU121" s="204" t="s">
        <v>82</v>
      </c>
      <c r="AY121" s="18" t="s">
        <v>206</v>
      </c>
      <c r="BE121" s="205">
        <f t="shared" si="4"/>
        <v>0</v>
      </c>
      <c r="BF121" s="205">
        <f t="shared" si="5"/>
        <v>0</v>
      </c>
      <c r="BG121" s="205">
        <f t="shared" si="6"/>
        <v>0</v>
      </c>
      <c r="BH121" s="205">
        <f t="shared" si="7"/>
        <v>0</v>
      </c>
      <c r="BI121" s="205">
        <f t="shared" si="8"/>
        <v>0</v>
      </c>
      <c r="BJ121" s="18" t="s">
        <v>80</v>
      </c>
      <c r="BK121" s="205">
        <f t="shared" si="9"/>
        <v>0</v>
      </c>
      <c r="BL121" s="18" t="s">
        <v>212</v>
      </c>
      <c r="BM121" s="204" t="s">
        <v>534</v>
      </c>
    </row>
    <row r="122" spans="1:65" s="2" customFormat="1" ht="16.5" customHeight="1">
      <c r="A122" s="35"/>
      <c r="B122" s="36"/>
      <c r="C122" s="193" t="s">
        <v>371</v>
      </c>
      <c r="D122" s="193" t="s">
        <v>208</v>
      </c>
      <c r="E122" s="194" t="s">
        <v>535</v>
      </c>
      <c r="F122" s="195" t="s">
        <v>536</v>
      </c>
      <c r="G122" s="196" t="s">
        <v>211</v>
      </c>
      <c r="H122" s="197">
        <v>7</v>
      </c>
      <c r="I122" s="198"/>
      <c r="J122" s="199">
        <f t="shared" si="0"/>
        <v>0</v>
      </c>
      <c r="K122" s="195" t="s">
        <v>19</v>
      </c>
      <c r="L122" s="40"/>
      <c r="M122" s="200" t="s">
        <v>19</v>
      </c>
      <c r="N122" s="201" t="s">
        <v>43</v>
      </c>
      <c r="O122" s="65"/>
      <c r="P122" s="202">
        <f t="shared" si="1"/>
        <v>0</v>
      </c>
      <c r="Q122" s="202">
        <v>0.11241</v>
      </c>
      <c r="R122" s="202">
        <f t="shared" si="2"/>
        <v>0.78686999999999996</v>
      </c>
      <c r="S122" s="202">
        <v>0</v>
      </c>
      <c r="T122" s="203">
        <f t="shared" si="3"/>
        <v>0</v>
      </c>
      <c r="U122" s="35"/>
      <c r="V122" s="35"/>
      <c r="W122" s="35"/>
      <c r="X122" s="35"/>
      <c r="Y122" s="35"/>
      <c r="Z122" s="35"/>
      <c r="AA122" s="35"/>
      <c r="AB122" s="35"/>
      <c r="AC122" s="35"/>
      <c r="AD122" s="35"/>
      <c r="AE122" s="35"/>
      <c r="AR122" s="204" t="s">
        <v>212</v>
      </c>
      <c r="AT122" s="204" t="s">
        <v>208</v>
      </c>
      <c r="AU122" s="204" t="s">
        <v>82</v>
      </c>
      <c r="AY122" s="18" t="s">
        <v>206</v>
      </c>
      <c r="BE122" s="205">
        <f t="shared" si="4"/>
        <v>0</v>
      </c>
      <c r="BF122" s="205">
        <f t="shared" si="5"/>
        <v>0</v>
      </c>
      <c r="BG122" s="205">
        <f t="shared" si="6"/>
        <v>0</v>
      </c>
      <c r="BH122" s="205">
        <f t="shared" si="7"/>
        <v>0</v>
      </c>
      <c r="BI122" s="205">
        <f t="shared" si="8"/>
        <v>0</v>
      </c>
      <c r="BJ122" s="18" t="s">
        <v>80</v>
      </c>
      <c r="BK122" s="205">
        <f t="shared" si="9"/>
        <v>0</v>
      </c>
      <c r="BL122" s="18" t="s">
        <v>212</v>
      </c>
      <c r="BM122" s="204" t="s">
        <v>537</v>
      </c>
    </row>
    <row r="123" spans="1:65" s="2" customFormat="1" ht="16.5" customHeight="1">
      <c r="A123" s="35"/>
      <c r="B123" s="36"/>
      <c r="C123" s="224" t="s">
        <v>376</v>
      </c>
      <c r="D123" s="224" t="s">
        <v>286</v>
      </c>
      <c r="E123" s="225" t="s">
        <v>538</v>
      </c>
      <c r="F123" s="226" t="s">
        <v>539</v>
      </c>
      <c r="G123" s="227" t="s">
        <v>211</v>
      </c>
      <c r="H123" s="228">
        <v>7</v>
      </c>
      <c r="I123" s="229"/>
      <c r="J123" s="230">
        <f t="shared" si="0"/>
        <v>0</v>
      </c>
      <c r="K123" s="226" t="s">
        <v>19</v>
      </c>
      <c r="L123" s="231"/>
      <c r="M123" s="232" t="s">
        <v>19</v>
      </c>
      <c r="N123" s="233" t="s">
        <v>43</v>
      </c>
      <c r="O123" s="65"/>
      <c r="P123" s="202">
        <f t="shared" si="1"/>
        <v>0</v>
      </c>
      <c r="Q123" s="202">
        <v>6.4999999999999997E-3</v>
      </c>
      <c r="R123" s="202">
        <f t="shared" si="2"/>
        <v>4.5499999999999999E-2</v>
      </c>
      <c r="S123" s="202">
        <v>0</v>
      </c>
      <c r="T123" s="203">
        <f t="shared" si="3"/>
        <v>0</v>
      </c>
      <c r="U123" s="35"/>
      <c r="V123" s="35"/>
      <c r="W123" s="35"/>
      <c r="X123" s="35"/>
      <c r="Y123" s="35"/>
      <c r="Z123" s="35"/>
      <c r="AA123" s="35"/>
      <c r="AB123" s="35"/>
      <c r="AC123" s="35"/>
      <c r="AD123" s="35"/>
      <c r="AE123" s="35"/>
      <c r="AR123" s="204" t="s">
        <v>239</v>
      </c>
      <c r="AT123" s="204" t="s">
        <v>286</v>
      </c>
      <c r="AU123" s="204" t="s">
        <v>82</v>
      </c>
      <c r="AY123" s="18" t="s">
        <v>206</v>
      </c>
      <c r="BE123" s="205">
        <f t="shared" si="4"/>
        <v>0</v>
      </c>
      <c r="BF123" s="205">
        <f t="shared" si="5"/>
        <v>0</v>
      </c>
      <c r="BG123" s="205">
        <f t="shared" si="6"/>
        <v>0</v>
      </c>
      <c r="BH123" s="205">
        <f t="shared" si="7"/>
        <v>0</v>
      </c>
      <c r="BI123" s="205">
        <f t="shared" si="8"/>
        <v>0</v>
      </c>
      <c r="BJ123" s="18" t="s">
        <v>80</v>
      </c>
      <c r="BK123" s="205">
        <f t="shared" si="9"/>
        <v>0</v>
      </c>
      <c r="BL123" s="18" t="s">
        <v>212</v>
      </c>
      <c r="BM123" s="204" t="s">
        <v>540</v>
      </c>
    </row>
    <row r="124" spans="1:65" s="2" customFormat="1" ht="16.5" customHeight="1">
      <c r="A124" s="35"/>
      <c r="B124" s="36"/>
      <c r="C124" s="193" t="s">
        <v>380</v>
      </c>
      <c r="D124" s="193" t="s">
        <v>208</v>
      </c>
      <c r="E124" s="194" t="s">
        <v>541</v>
      </c>
      <c r="F124" s="195" t="s">
        <v>542</v>
      </c>
      <c r="G124" s="196" t="s">
        <v>220</v>
      </c>
      <c r="H124" s="197">
        <v>45</v>
      </c>
      <c r="I124" s="198"/>
      <c r="J124" s="199">
        <f t="shared" si="0"/>
        <v>0</v>
      </c>
      <c r="K124" s="195" t="s">
        <v>19</v>
      </c>
      <c r="L124" s="40"/>
      <c r="M124" s="200" t="s">
        <v>19</v>
      </c>
      <c r="N124" s="201" t="s">
        <v>43</v>
      </c>
      <c r="O124" s="65"/>
      <c r="P124" s="202">
        <f t="shared" si="1"/>
        <v>0</v>
      </c>
      <c r="Q124" s="202">
        <v>1.1E-4</v>
      </c>
      <c r="R124" s="202">
        <f t="shared" si="2"/>
        <v>4.9500000000000004E-3</v>
      </c>
      <c r="S124" s="202">
        <v>0</v>
      </c>
      <c r="T124" s="203">
        <f t="shared" si="3"/>
        <v>0</v>
      </c>
      <c r="U124" s="35"/>
      <c r="V124" s="35"/>
      <c r="W124" s="35"/>
      <c r="X124" s="35"/>
      <c r="Y124" s="35"/>
      <c r="Z124" s="35"/>
      <c r="AA124" s="35"/>
      <c r="AB124" s="35"/>
      <c r="AC124" s="35"/>
      <c r="AD124" s="35"/>
      <c r="AE124" s="35"/>
      <c r="AR124" s="204" t="s">
        <v>212</v>
      </c>
      <c r="AT124" s="204" t="s">
        <v>208</v>
      </c>
      <c r="AU124" s="204" t="s">
        <v>82</v>
      </c>
      <c r="AY124" s="18" t="s">
        <v>206</v>
      </c>
      <c r="BE124" s="205">
        <f t="shared" si="4"/>
        <v>0</v>
      </c>
      <c r="BF124" s="205">
        <f t="shared" si="5"/>
        <v>0</v>
      </c>
      <c r="BG124" s="205">
        <f t="shared" si="6"/>
        <v>0</v>
      </c>
      <c r="BH124" s="205">
        <f t="shared" si="7"/>
        <v>0</v>
      </c>
      <c r="BI124" s="205">
        <f t="shared" si="8"/>
        <v>0</v>
      </c>
      <c r="BJ124" s="18" t="s">
        <v>80</v>
      </c>
      <c r="BK124" s="205">
        <f t="shared" si="9"/>
        <v>0</v>
      </c>
      <c r="BL124" s="18" t="s">
        <v>212</v>
      </c>
      <c r="BM124" s="204" t="s">
        <v>543</v>
      </c>
    </row>
    <row r="125" spans="1:65" s="2" customFormat="1" ht="16.5" customHeight="1">
      <c r="A125" s="35"/>
      <c r="B125" s="36"/>
      <c r="C125" s="193" t="s">
        <v>385</v>
      </c>
      <c r="D125" s="193" t="s">
        <v>208</v>
      </c>
      <c r="E125" s="194" t="s">
        <v>544</v>
      </c>
      <c r="F125" s="195" t="s">
        <v>545</v>
      </c>
      <c r="G125" s="196" t="s">
        <v>325</v>
      </c>
      <c r="H125" s="197">
        <v>6</v>
      </c>
      <c r="I125" s="198"/>
      <c r="J125" s="199">
        <f t="shared" si="0"/>
        <v>0</v>
      </c>
      <c r="K125" s="195" t="s">
        <v>19</v>
      </c>
      <c r="L125" s="40"/>
      <c r="M125" s="200" t="s">
        <v>19</v>
      </c>
      <c r="N125" s="201" t="s">
        <v>43</v>
      </c>
      <c r="O125" s="65"/>
      <c r="P125" s="202">
        <f t="shared" si="1"/>
        <v>0</v>
      </c>
      <c r="Q125" s="202">
        <v>8.4999999999999995E-4</v>
      </c>
      <c r="R125" s="202">
        <f t="shared" si="2"/>
        <v>5.0999999999999995E-3</v>
      </c>
      <c r="S125" s="202">
        <v>0</v>
      </c>
      <c r="T125" s="203">
        <f t="shared" si="3"/>
        <v>0</v>
      </c>
      <c r="U125" s="35"/>
      <c r="V125" s="35"/>
      <c r="W125" s="35"/>
      <c r="X125" s="35"/>
      <c r="Y125" s="35"/>
      <c r="Z125" s="35"/>
      <c r="AA125" s="35"/>
      <c r="AB125" s="35"/>
      <c r="AC125" s="35"/>
      <c r="AD125" s="35"/>
      <c r="AE125" s="35"/>
      <c r="AR125" s="204" t="s">
        <v>212</v>
      </c>
      <c r="AT125" s="204" t="s">
        <v>208</v>
      </c>
      <c r="AU125" s="204" t="s">
        <v>82</v>
      </c>
      <c r="AY125" s="18" t="s">
        <v>206</v>
      </c>
      <c r="BE125" s="205">
        <f t="shared" si="4"/>
        <v>0</v>
      </c>
      <c r="BF125" s="205">
        <f t="shared" si="5"/>
        <v>0</v>
      </c>
      <c r="BG125" s="205">
        <f t="shared" si="6"/>
        <v>0</v>
      </c>
      <c r="BH125" s="205">
        <f t="shared" si="7"/>
        <v>0</v>
      </c>
      <c r="BI125" s="205">
        <f t="shared" si="8"/>
        <v>0</v>
      </c>
      <c r="BJ125" s="18" t="s">
        <v>80</v>
      </c>
      <c r="BK125" s="205">
        <f t="shared" si="9"/>
        <v>0</v>
      </c>
      <c r="BL125" s="18" t="s">
        <v>212</v>
      </c>
      <c r="BM125" s="204" t="s">
        <v>546</v>
      </c>
    </row>
    <row r="126" spans="1:65" s="2" customFormat="1" ht="16.5" customHeight="1">
      <c r="A126" s="35"/>
      <c r="B126" s="36"/>
      <c r="C126" s="193" t="s">
        <v>389</v>
      </c>
      <c r="D126" s="193" t="s">
        <v>208</v>
      </c>
      <c r="E126" s="194" t="s">
        <v>547</v>
      </c>
      <c r="F126" s="195" t="s">
        <v>548</v>
      </c>
      <c r="G126" s="196" t="s">
        <v>220</v>
      </c>
      <c r="H126" s="197">
        <v>45</v>
      </c>
      <c r="I126" s="198"/>
      <c r="J126" s="199">
        <f t="shared" si="0"/>
        <v>0</v>
      </c>
      <c r="K126" s="195" t="s">
        <v>19</v>
      </c>
      <c r="L126" s="40"/>
      <c r="M126" s="200" t="s">
        <v>19</v>
      </c>
      <c r="N126" s="201" t="s">
        <v>43</v>
      </c>
      <c r="O126" s="65"/>
      <c r="P126" s="202">
        <f t="shared" si="1"/>
        <v>0</v>
      </c>
      <c r="Q126" s="202">
        <v>3.3E-4</v>
      </c>
      <c r="R126" s="202">
        <f t="shared" si="2"/>
        <v>1.485E-2</v>
      </c>
      <c r="S126" s="202">
        <v>0</v>
      </c>
      <c r="T126" s="203">
        <f t="shared" si="3"/>
        <v>0</v>
      </c>
      <c r="U126" s="35"/>
      <c r="V126" s="35"/>
      <c r="W126" s="35"/>
      <c r="X126" s="35"/>
      <c r="Y126" s="35"/>
      <c r="Z126" s="35"/>
      <c r="AA126" s="35"/>
      <c r="AB126" s="35"/>
      <c r="AC126" s="35"/>
      <c r="AD126" s="35"/>
      <c r="AE126" s="35"/>
      <c r="AR126" s="204" t="s">
        <v>212</v>
      </c>
      <c r="AT126" s="204" t="s">
        <v>208</v>
      </c>
      <c r="AU126" s="204" t="s">
        <v>82</v>
      </c>
      <c r="AY126" s="18" t="s">
        <v>206</v>
      </c>
      <c r="BE126" s="205">
        <f t="shared" si="4"/>
        <v>0</v>
      </c>
      <c r="BF126" s="205">
        <f t="shared" si="5"/>
        <v>0</v>
      </c>
      <c r="BG126" s="205">
        <f t="shared" si="6"/>
        <v>0</v>
      </c>
      <c r="BH126" s="205">
        <f t="shared" si="7"/>
        <v>0</v>
      </c>
      <c r="BI126" s="205">
        <f t="shared" si="8"/>
        <v>0</v>
      </c>
      <c r="BJ126" s="18" t="s">
        <v>80</v>
      </c>
      <c r="BK126" s="205">
        <f t="shared" si="9"/>
        <v>0</v>
      </c>
      <c r="BL126" s="18" t="s">
        <v>212</v>
      </c>
      <c r="BM126" s="204" t="s">
        <v>549</v>
      </c>
    </row>
    <row r="127" spans="1:65" s="2" customFormat="1" ht="16.5" customHeight="1">
      <c r="A127" s="35"/>
      <c r="B127" s="36"/>
      <c r="C127" s="193" t="s">
        <v>395</v>
      </c>
      <c r="D127" s="193" t="s">
        <v>208</v>
      </c>
      <c r="E127" s="194" t="s">
        <v>550</v>
      </c>
      <c r="F127" s="195" t="s">
        <v>551</v>
      </c>
      <c r="G127" s="196" t="s">
        <v>325</v>
      </c>
      <c r="H127" s="197">
        <v>6</v>
      </c>
      <c r="I127" s="198"/>
      <c r="J127" s="199">
        <f t="shared" si="0"/>
        <v>0</v>
      </c>
      <c r="K127" s="195" t="s">
        <v>19</v>
      </c>
      <c r="L127" s="40"/>
      <c r="M127" s="200" t="s">
        <v>19</v>
      </c>
      <c r="N127" s="201" t="s">
        <v>43</v>
      </c>
      <c r="O127" s="65"/>
      <c r="P127" s="202">
        <f t="shared" si="1"/>
        <v>0</v>
      </c>
      <c r="Q127" s="202">
        <v>2.5999999999999999E-3</v>
      </c>
      <c r="R127" s="202">
        <f t="shared" si="2"/>
        <v>1.5599999999999999E-2</v>
      </c>
      <c r="S127" s="202">
        <v>0</v>
      </c>
      <c r="T127" s="203">
        <f t="shared" si="3"/>
        <v>0</v>
      </c>
      <c r="U127" s="35"/>
      <c r="V127" s="35"/>
      <c r="W127" s="35"/>
      <c r="X127" s="35"/>
      <c r="Y127" s="35"/>
      <c r="Z127" s="35"/>
      <c r="AA127" s="35"/>
      <c r="AB127" s="35"/>
      <c r="AC127" s="35"/>
      <c r="AD127" s="35"/>
      <c r="AE127" s="35"/>
      <c r="AR127" s="204" t="s">
        <v>212</v>
      </c>
      <c r="AT127" s="204" t="s">
        <v>208</v>
      </c>
      <c r="AU127" s="204" t="s">
        <v>82</v>
      </c>
      <c r="AY127" s="18" t="s">
        <v>206</v>
      </c>
      <c r="BE127" s="205">
        <f t="shared" si="4"/>
        <v>0</v>
      </c>
      <c r="BF127" s="205">
        <f t="shared" si="5"/>
        <v>0</v>
      </c>
      <c r="BG127" s="205">
        <f t="shared" si="6"/>
        <v>0</v>
      </c>
      <c r="BH127" s="205">
        <f t="shared" si="7"/>
        <v>0</v>
      </c>
      <c r="BI127" s="205">
        <f t="shared" si="8"/>
        <v>0</v>
      </c>
      <c r="BJ127" s="18" t="s">
        <v>80</v>
      </c>
      <c r="BK127" s="205">
        <f t="shared" si="9"/>
        <v>0</v>
      </c>
      <c r="BL127" s="18" t="s">
        <v>212</v>
      </c>
      <c r="BM127" s="204" t="s">
        <v>552</v>
      </c>
    </row>
    <row r="128" spans="1:65" s="2" customFormat="1" ht="21.75" customHeight="1">
      <c r="A128" s="35"/>
      <c r="B128" s="36"/>
      <c r="C128" s="193" t="s">
        <v>400</v>
      </c>
      <c r="D128" s="193" t="s">
        <v>208</v>
      </c>
      <c r="E128" s="194" t="s">
        <v>553</v>
      </c>
      <c r="F128" s="195" t="s">
        <v>554</v>
      </c>
      <c r="G128" s="196" t="s">
        <v>220</v>
      </c>
      <c r="H128" s="197">
        <v>46</v>
      </c>
      <c r="I128" s="198"/>
      <c r="J128" s="199">
        <f t="shared" si="0"/>
        <v>0</v>
      </c>
      <c r="K128" s="195" t="s">
        <v>19</v>
      </c>
      <c r="L128" s="40"/>
      <c r="M128" s="200" t="s">
        <v>19</v>
      </c>
      <c r="N128" s="201" t="s">
        <v>43</v>
      </c>
      <c r="O128" s="65"/>
      <c r="P128" s="202">
        <f t="shared" si="1"/>
        <v>0</v>
      </c>
      <c r="Q128" s="202">
        <v>0</v>
      </c>
      <c r="R128" s="202">
        <f t="shared" si="2"/>
        <v>0</v>
      </c>
      <c r="S128" s="202">
        <v>0</v>
      </c>
      <c r="T128" s="203">
        <f t="shared" si="3"/>
        <v>0</v>
      </c>
      <c r="U128" s="35"/>
      <c r="V128" s="35"/>
      <c r="W128" s="35"/>
      <c r="X128" s="35"/>
      <c r="Y128" s="35"/>
      <c r="Z128" s="35"/>
      <c r="AA128" s="35"/>
      <c r="AB128" s="35"/>
      <c r="AC128" s="35"/>
      <c r="AD128" s="35"/>
      <c r="AE128" s="35"/>
      <c r="AR128" s="204" t="s">
        <v>212</v>
      </c>
      <c r="AT128" s="204" t="s">
        <v>208</v>
      </c>
      <c r="AU128" s="204" t="s">
        <v>82</v>
      </c>
      <c r="AY128" s="18" t="s">
        <v>206</v>
      </c>
      <c r="BE128" s="205">
        <f t="shared" si="4"/>
        <v>0</v>
      </c>
      <c r="BF128" s="205">
        <f t="shared" si="5"/>
        <v>0</v>
      </c>
      <c r="BG128" s="205">
        <f t="shared" si="6"/>
        <v>0</v>
      </c>
      <c r="BH128" s="205">
        <f t="shared" si="7"/>
        <v>0</v>
      </c>
      <c r="BI128" s="205">
        <f t="shared" si="8"/>
        <v>0</v>
      </c>
      <c r="BJ128" s="18" t="s">
        <v>80</v>
      </c>
      <c r="BK128" s="205">
        <f t="shared" si="9"/>
        <v>0</v>
      </c>
      <c r="BL128" s="18" t="s">
        <v>212</v>
      </c>
      <c r="BM128" s="204" t="s">
        <v>555</v>
      </c>
    </row>
    <row r="129" spans="1:65" s="2" customFormat="1" ht="21.75" customHeight="1">
      <c r="A129" s="35"/>
      <c r="B129" s="36"/>
      <c r="C129" s="193" t="s">
        <v>407</v>
      </c>
      <c r="D129" s="193" t="s">
        <v>208</v>
      </c>
      <c r="E129" s="194" t="s">
        <v>556</v>
      </c>
      <c r="F129" s="195" t="s">
        <v>557</v>
      </c>
      <c r="G129" s="196" t="s">
        <v>325</v>
      </c>
      <c r="H129" s="197">
        <v>6</v>
      </c>
      <c r="I129" s="198"/>
      <c r="J129" s="199">
        <f t="shared" si="0"/>
        <v>0</v>
      </c>
      <c r="K129" s="195" t="s">
        <v>19</v>
      </c>
      <c r="L129" s="40"/>
      <c r="M129" s="200" t="s">
        <v>19</v>
      </c>
      <c r="N129" s="201" t="s">
        <v>43</v>
      </c>
      <c r="O129" s="65"/>
      <c r="P129" s="202">
        <f t="shared" si="1"/>
        <v>0</v>
      </c>
      <c r="Q129" s="202">
        <v>1.0000000000000001E-5</v>
      </c>
      <c r="R129" s="202">
        <f t="shared" si="2"/>
        <v>6.0000000000000008E-5</v>
      </c>
      <c r="S129" s="202">
        <v>0</v>
      </c>
      <c r="T129" s="203">
        <f t="shared" si="3"/>
        <v>0</v>
      </c>
      <c r="U129" s="35"/>
      <c r="V129" s="35"/>
      <c r="W129" s="35"/>
      <c r="X129" s="35"/>
      <c r="Y129" s="35"/>
      <c r="Z129" s="35"/>
      <c r="AA129" s="35"/>
      <c r="AB129" s="35"/>
      <c r="AC129" s="35"/>
      <c r="AD129" s="35"/>
      <c r="AE129" s="35"/>
      <c r="AR129" s="204" t="s">
        <v>212</v>
      </c>
      <c r="AT129" s="204" t="s">
        <v>208</v>
      </c>
      <c r="AU129" s="204" t="s">
        <v>82</v>
      </c>
      <c r="AY129" s="18" t="s">
        <v>206</v>
      </c>
      <c r="BE129" s="205">
        <f t="shared" si="4"/>
        <v>0</v>
      </c>
      <c r="BF129" s="205">
        <f t="shared" si="5"/>
        <v>0</v>
      </c>
      <c r="BG129" s="205">
        <f t="shared" si="6"/>
        <v>0</v>
      </c>
      <c r="BH129" s="205">
        <f t="shared" si="7"/>
        <v>0</v>
      </c>
      <c r="BI129" s="205">
        <f t="shared" si="8"/>
        <v>0</v>
      </c>
      <c r="BJ129" s="18" t="s">
        <v>80</v>
      </c>
      <c r="BK129" s="205">
        <f t="shared" si="9"/>
        <v>0</v>
      </c>
      <c r="BL129" s="18" t="s">
        <v>212</v>
      </c>
      <c r="BM129" s="204" t="s">
        <v>558</v>
      </c>
    </row>
    <row r="130" spans="1:65" s="2" customFormat="1" ht="21.75" customHeight="1">
      <c r="A130" s="35"/>
      <c r="B130" s="36"/>
      <c r="C130" s="193" t="s">
        <v>412</v>
      </c>
      <c r="D130" s="193" t="s">
        <v>208</v>
      </c>
      <c r="E130" s="194" t="s">
        <v>559</v>
      </c>
      <c r="F130" s="195" t="s">
        <v>560</v>
      </c>
      <c r="G130" s="196" t="s">
        <v>220</v>
      </c>
      <c r="H130" s="197">
        <v>270</v>
      </c>
      <c r="I130" s="198"/>
      <c r="J130" s="199">
        <f t="shared" si="0"/>
        <v>0</v>
      </c>
      <c r="K130" s="195" t="s">
        <v>19</v>
      </c>
      <c r="L130" s="40"/>
      <c r="M130" s="200" t="s">
        <v>19</v>
      </c>
      <c r="N130" s="201" t="s">
        <v>43</v>
      </c>
      <c r="O130" s="65"/>
      <c r="P130" s="202">
        <f t="shared" si="1"/>
        <v>0</v>
      </c>
      <c r="Q130" s="202">
        <v>0.15540000000000001</v>
      </c>
      <c r="R130" s="202">
        <f t="shared" si="2"/>
        <v>41.958000000000006</v>
      </c>
      <c r="S130" s="202">
        <v>0</v>
      </c>
      <c r="T130" s="203">
        <f t="shared" si="3"/>
        <v>0</v>
      </c>
      <c r="U130" s="35"/>
      <c r="V130" s="35"/>
      <c r="W130" s="35"/>
      <c r="X130" s="35"/>
      <c r="Y130" s="35"/>
      <c r="Z130" s="35"/>
      <c r="AA130" s="35"/>
      <c r="AB130" s="35"/>
      <c r="AC130" s="35"/>
      <c r="AD130" s="35"/>
      <c r="AE130" s="35"/>
      <c r="AR130" s="204" t="s">
        <v>212</v>
      </c>
      <c r="AT130" s="204" t="s">
        <v>208</v>
      </c>
      <c r="AU130" s="204" t="s">
        <v>82</v>
      </c>
      <c r="AY130" s="18" t="s">
        <v>206</v>
      </c>
      <c r="BE130" s="205">
        <f t="shared" si="4"/>
        <v>0</v>
      </c>
      <c r="BF130" s="205">
        <f t="shared" si="5"/>
        <v>0</v>
      </c>
      <c r="BG130" s="205">
        <f t="shared" si="6"/>
        <v>0</v>
      </c>
      <c r="BH130" s="205">
        <f t="shared" si="7"/>
        <v>0</v>
      </c>
      <c r="BI130" s="205">
        <f t="shared" si="8"/>
        <v>0</v>
      </c>
      <c r="BJ130" s="18" t="s">
        <v>80</v>
      </c>
      <c r="BK130" s="205">
        <f t="shared" si="9"/>
        <v>0</v>
      </c>
      <c r="BL130" s="18" t="s">
        <v>212</v>
      </c>
      <c r="BM130" s="204" t="s">
        <v>561</v>
      </c>
    </row>
    <row r="131" spans="1:65" s="13" customFormat="1" ht="11.25">
      <c r="B131" s="206"/>
      <c r="C131" s="207"/>
      <c r="D131" s="208" t="s">
        <v>246</v>
      </c>
      <c r="E131" s="209" t="s">
        <v>19</v>
      </c>
      <c r="F131" s="210" t="s">
        <v>562</v>
      </c>
      <c r="G131" s="207"/>
      <c r="H131" s="211">
        <v>270</v>
      </c>
      <c r="I131" s="212"/>
      <c r="J131" s="207"/>
      <c r="K131" s="207"/>
      <c r="L131" s="213"/>
      <c r="M131" s="214"/>
      <c r="N131" s="215"/>
      <c r="O131" s="215"/>
      <c r="P131" s="215"/>
      <c r="Q131" s="215"/>
      <c r="R131" s="215"/>
      <c r="S131" s="215"/>
      <c r="T131" s="216"/>
      <c r="AT131" s="217" t="s">
        <v>246</v>
      </c>
      <c r="AU131" s="217" t="s">
        <v>82</v>
      </c>
      <c r="AV131" s="13" t="s">
        <v>82</v>
      </c>
      <c r="AW131" s="13" t="s">
        <v>33</v>
      </c>
      <c r="AX131" s="13" t="s">
        <v>80</v>
      </c>
      <c r="AY131" s="217" t="s">
        <v>206</v>
      </c>
    </row>
    <row r="132" spans="1:65" s="2" customFormat="1" ht="16.5" customHeight="1">
      <c r="A132" s="35"/>
      <c r="B132" s="36"/>
      <c r="C132" s="224" t="s">
        <v>417</v>
      </c>
      <c r="D132" s="224" t="s">
        <v>286</v>
      </c>
      <c r="E132" s="225" t="s">
        <v>563</v>
      </c>
      <c r="F132" s="226" t="s">
        <v>564</v>
      </c>
      <c r="G132" s="227" t="s">
        <v>220</v>
      </c>
      <c r="H132" s="228">
        <v>270</v>
      </c>
      <c r="I132" s="229"/>
      <c r="J132" s="230">
        <f>ROUND(I132*H132,2)</f>
        <v>0</v>
      </c>
      <c r="K132" s="226" t="s">
        <v>19</v>
      </c>
      <c r="L132" s="231"/>
      <c r="M132" s="232" t="s">
        <v>19</v>
      </c>
      <c r="N132" s="233" t="s">
        <v>43</v>
      </c>
      <c r="O132" s="65"/>
      <c r="P132" s="202">
        <f>O132*H132</f>
        <v>0</v>
      </c>
      <c r="Q132" s="202">
        <v>8.5000000000000006E-2</v>
      </c>
      <c r="R132" s="202">
        <f>Q132*H132</f>
        <v>22.950000000000003</v>
      </c>
      <c r="S132" s="202">
        <v>0</v>
      </c>
      <c r="T132" s="203">
        <f>S132*H132</f>
        <v>0</v>
      </c>
      <c r="U132" s="35"/>
      <c r="V132" s="35"/>
      <c r="W132" s="35"/>
      <c r="X132" s="35"/>
      <c r="Y132" s="35"/>
      <c r="Z132" s="35"/>
      <c r="AA132" s="35"/>
      <c r="AB132" s="35"/>
      <c r="AC132" s="35"/>
      <c r="AD132" s="35"/>
      <c r="AE132" s="35"/>
      <c r="AR132" s="204" t="s">
        <v>239</v>
      </c>
      <c r="AT132" s="204" t="s">
        <v>286</v>
      </c>
      <c r="AU132" s="204" t="s">
        <v>82</v>
      </c>
      <c r="AY132" s="18" t="s">
        <v>206</v>
      </c>
      <c r="BE132" s="205">
        <f>IF(N132="základní",J132,0)</f>
        <v>0</v>
      </c>
      <c r="BF132" s="205">
        <f>IF(N132="snížená",J132,0)</f>
        <v>0</v>
      </c>
      <c r="BG132" s="205">
        <f>IF(N132="zákl. přenesená",J132,0)</f>
        <v>0</v>
      </c>
      <c r="BH132" s="205">
        <f>IF(N132="sníž. přenesená",J132,0)</f>
        <v>0</v>
      </c>
      <c r="BI132" s="205">
        <f>IF(N132="nulová",J132,0)</f>
        <v>0</v>
      </c>
      <c r="BJ132" s="18" t="s">
        <v>80</v>
      </c>
      <c r="BK132" s="205">
        <f>ROUND(I132*H132,2)</f>
        <v>0</v>
      </c>
      <c r="BL132" s="18" t="s">
        <v>212</v>
      </c>
      <c r="BM132" s="204" t="s">
        <v>565</v>
      </c>
    </row>
    <row r="133" spans="1:65" s="2" customFormat="1" ht="21.75" customHeight="1">
      <c r="A133" s="35"/>
      <c r="B133" s="36"/>
      <c r="C133" s="193" t="s">
        <v>422</v>
      </c>
      <c r="D133" s="193" t="s">
        <v>208</v>
      </c>
      <c r="E133" s="194" t="s">
        <v>566</v>
      </c>
      <c r="F133" s="195" t="s">
        <v>567</v>
      </c>
      <c r="G133" s="196" t="s">
        <v>220</v>
      </c>
      <c r="H133" s="197">
        <v>193</v>
      </c>
      <c r="I133" s="198"/>
      <c r="J133" s="199">
        <f>ROUND(I133*H133,2)</f>
        <v>0</v>
      </c>
      <c r="K133" s="195" t="s">
        <v>19</v>
      </c>
      <c r="L133" s="40"/>
      <c r="M133" s="200" t="s">
        <v>19</v>
      </c>
      <c r="N133" s="201" t="s">
        <v>43</v>
      </c>
      <c r="O133" s="65"/>
      <c r="P133" s="202">
        <f>O133*H133</f>
        <v>0</v>
      </c>
      <c r="Q133" s="202">
        <v>0.1295</v>
      </c>
      <c r="R133" s="202">
        <f>Q133*H133</f>
        <v>24.993500000000001</v>
      </c>
      <c r="S133" s="202">
        <v>0</v>
      </c>
      <c r="T133" s="203">
        <f>S133*H133</f>
        <v>0</v>
      </c>
      <c r="U133" s="35"/>
      <c r="V133" s="35"/>
      <c r="W133" s="35"/>
      <c r="X133" s="35"/>
      <c r="Y133" s="35"/>
      <c r="Z133" s="35"/>
      <c r="AA133" s="35"/>
      <c r="AB133" s="35"/>
      <c r="AC133" s="35"/>
      <c r="AD133" s="35"/>
      <c r="AE133" s="35"/>
      <c r="AR133" s="204" t="s">
        <v>212</v>
      </c>
      <c r="AT133" s="204" t="s">
        <v>208</v>
      </c>
      <c r="AU133" s="204" t="s">
        <v>82</v>
      </c>
      <c r="AY133" s="18" t="s">
        <v>206</v>
      </c>
      <c r="BE133" s="205">
        <f>IF(N133="základní",J133,0)</f>
        <v>0</v>
      </c>
      <c r="BF133" s="205">
        <f>IF(N133="snížená",J133,0)</f>
        <v>0</v>
      </c>
      <c r="BG133" s="205">
        <f>IF(N133="zákl. přenesená",J133,0)</f>
        <v>0</v>
      </c>
      <c r="BH133" s="205">
        <f>IF(N133="sníž. přenesená",J133,0)</f>
        <v>0</v>
      </c>
      <c r="BI133" s="205">
        <f>IF(N133="nulová",J133,0)</f>
        <v>0</v>
      </c>
      <c r="BJ133" s="18" t="s">
        <v>80</v>
      </c>
      <c r="BK133" s="205">
        <f>ROUND(I133*H133,2)</f>
        <v>0</v>
      </c>
      <c r="BL133" s="18" t="s">
        <v>212</v>
      </c>
      <c r="BM133" s="204" t="s">
        <v>568</v>
      </c>
    </row>
    <row r="134" spans="1:65" s="13" customFormat="1" ht="11.25">
      <c r="B134" s="206"/>
      <c r="C134" s="207"/>
      <c r="D134" s="208" t="s">
        <v>246</v>
      </c>
      <c r="E134" s="209" t="s">
        <v>19</v>
      </c>
      <c r="F134" s="210" t="s">
        <v>569</v>
      </c>
      <c r="G134" s="207"/>
      <c r="H134" s="211">
        <v>193</v>
      </c>
      <c r="I134" s="212"/>
      <c r="J134" s="207"/>
      <c r="K134" s="207"/>
      <c r="L134" s="213"/>
      <c r="M134" s="214"/>
      <c r="N134" s="215"/>
      <c r="O134" s="215"/>
      <c r="P134" s="215"/>
      <c r="Q134" s="215"/>
      <c r="R134" s="215"/>
      <c r="S134" s="215"/>
      <c r="T134" s="216"/>
      <c r="AT134" s="217" t="s">
        <v>246</v>
      </c>
      <c r="AU134" s="217" t="s">
        <v>82</v>
      </c>
      <c r="AV134" s="13" t="s">
        <v>82</v>
      </c>
      <c r="AW134" s="13" t="s">
        <v>33</v>
      </c>
      <c r="AX134" s="13" t="s">
        <v>80</v>
      </c>
      <c r="AY134" s="217" t="s">
        <v>206</v>
      </c>
    </row>
    <row r="135" spans="1:65" s="2" customFormat="1" ht="16.5" customHeight="1">
      <c r="A135" s="35"/>
      <c r="B135" s="36"/>
      <c r="C135" s="224" t="s">
        <v>427</v>
      </c>
      <c r="D135" s="224" t="s">
        <v>286</v>
      </c>
      <c r="E135" s="225" t="s">
        <v>570</v>
      </c>
      <c r="F135" s="226" t="s">
        <v>571</v>
      </c>
      <c r="G135" s="227" t="s">
        <v>220</v>
      </c>
      <c r="H135" s="228">
        <v>193</v>
      </c>
      <c r="I135" s="229"/>
      <c r="J135" s="230">
        <f>ROUND(I135*H135,2)</f>
        <v>0</v>
      </c>
      <c r="K135" s="226" t="s">
        <v>19</v>
      </c>
      <c r="L135" s="231"/>
      <c r="M135" s="232" t="s">
        <v>19</v>
      </c>
      <c r="N135" s="233" t="s">
        <v>43</v>
      </c>
      <c r="O135" s="65"/>
      <c r="P135" s="202">
        <f>O135*H135</f>
        <v>0</v>
      </c>
      <c r="Q135" s="202">
        <v>3.3500000000000002E-2</v>
      </c>
      <c r="R135" s="202">
        <f>Q135*H135</f>
        <v>6.4655000000000005</v>
      </c>
      <c r="S135" s="202">
        <v>0</v>
      </c>
      <c r="T135" s="203">
        <f>S135*H135</f>
        <v>0</v>
      </c>
      <c r="U135" s="35"/>
      <c r="V135" s="35"/>
      <c r="W135" s="35"/>
      <c r="X135" s="35"/>
      <c r="Y135" s="35"/>
      <c r="Z135" s="35"/>
      <c r="AA135" s="35"/>
      <c r="AB135" s="35"/>
      <c r="AC135" s="35"/>
      <c r="AD135" s="35"/>
      <c r="AE135" s="35"/>
      <c r="AR135" s="204" t="s">
        <v>239</v>
      </c>
      <c r="AT135" s="204" t="s">
        <v>286</v>
      </c>
      <c r="AU135" s="204" t="s">
        <v>82</v>
      </c>
      <c r="AY135" s="18" t="s">
        <v>206</v>
      </c>
      <c r="BE135" s="205">
        <f>IF(N135="základní",J135,0)</f>
        <v>0</v>
      </c>
      <c r="BF135" s="205">
        <f>IF(N135="snížená",J135,0)</f>
        <v>0</v>
      </c>
      <c r="BG135" s="205">
        <f>IF(N135="zákl. přenesená",J135,0)</f>
        <v>0</v>
      </c>
      <c r="BH135" s="205">
        <f>IF(N135="sníž. přenesená",J135,0)</f>
        <v>0</v>
      </c>
      <c r="BI135" s="205">
        <f>IF(N135="nulová",J135,0)</f>
        <v>0</v>
      </c>
      <c r="BJ135" s="18" t="s">
        <v>80</v>
      </c>
      <c r="BK135" s="205">
        <f>ROUND(I135*H135,2)</f>
        <v>0</v>
      </c>
      <c r="BL135" s="18" t="s">
        <v>212</v>
      </c>
      <c r="BM135" s="204" t="s">
        <v>572</v>
      </c>
    </row>
    <row r="136" spans="1:65" s="2" customFormat="1" ht="16.5" customHeight="1">
      <c r="A136" s="35"/>
      <c r="B136" s="36"/>
      <c r="C136" s="193" t="s">
        <v>432</v>
      </c>
      <c r="D136" s="193" t="s">
        <v>208</v>
      </c>
      <c r="E136" s="194" t="s">
        <v>573</v>
      </c>
      <c r="F136" s="195" t="s">
        <v>574</v>
      </c>
      <c r="G136" s="196" t="s">
        <v>220</v>
      </c>
      <c r="H136" s="197">
        <v>12</v>
      </c>
      <c r="I136" s="198"/>
      <c r="J136" s="199">
        <f>ROUND(I136*H136,2)</f>
        <v>0</v>
      </c>
      <c r="K136" s="195" t="s">
        <v>19</v>
      </c>
      <c r="L136" s="40"/>
      <c r="M136" s="200" t="s">
        <v>19</v>
      </c>
      <c r="N136" s="201" t="s">
        <v>43</v>
      </c>
      <c r="O136" s="65"/>
      <c r="P136" s="202">
        <f>O136*H136</f>
        <v>0</v>
      </c>
      <c r="Q136" s="202">
        <v>0.29221000000000003</v>
      </c>
      <c r="R136" s="202">
        <f>Q136*H136</f>
        <v>3.5065200000000001</v>
      </c>
      <c r="S136" s="202">
        <v>0</v>
      </c>
      <c r="T136" s="203">
        <f>S136*H136</f>
        <v>0</v>
      </c>
      <c r="U136" s="35"/>
      <c r="V136" s="35"/>
      <c r="W136" s="35"/>
      <c r="X136" s="35"/>
      <c r="Y136" s="35"/>
      <c r="Z136" s="35"/>
      <c r="AA136" s="35"/>
      <c r="AB136" s="35"/>
      <c r="AC136" s="35"/>
      <c r="AD136" s="35"/>
      <c r="AE136" s="35"/>
      <c r="AR136" s="204" t="s">
        <v>212</v>
      </c>
      <c r="AT136" s="204" t="s">
        <v>208</v>
      </c>
      <c r="AU136" s="204" t="s">
        <v>82</v>
      </c>
      <c r="AY136" s="18" t="s">
        <v>206</v>
      </c>
      <c r="BE136" s="205">
        <f>IF(N136="základní",J136,0)</f>
        <v>0</v>
      </c>
      <c r="BF136" s="205">
        <f>IF(N136="snížená",J136,0)</f>
        <v>0</v>
      </c>
      <c r="BG136" s="205">
        <f>IF(N136="zákl. přenesená",J136,0)</f>
        <v>0</v>
      </c>
      <c r="BH136" s="205">
        <f>IF(N136="sníž. přenesená",J136,0)</f>
        <v>0</v>
      </c>
      <c r="BI136" s="205">
        <f>IF(N136="nulová",J136,0)</f>
        <v>0</v>
      </c>
      <c r="BJ136" s="18" t="s">
        <v>80</v>
      </c>
      <c r="BK136" s="205">
        <f>ROUND(I136*H136,2)</f>
        <v>0</v>
      </c>
      <c r="BL136" s="18" t="s">
        <v>212</v>
      </c>
      <c r="BM136" s="204" t="s">
        <v>575</v>
      </c>
    </row>
    <row r="137" spans="1:65" s="13" customFormat="1" ht="11.25">
      <c r="B137" s="206"/>
      <c r="C137" s="207"/>
      <c r="D137" s="208" t="s">
        <v>246</v>
      </c>
      <c r="E137" s="209" t="s">
        <v>19</v>
      </c>
      <c r="F137" s="210" t="s">
        <v>576</v>
      </c>
      <c r="G137" s="207"/>
      <c r="H137" s="211">
        <v>12</v>
      </c>
      <c r="I137" s="212"/>
      <c r="J137" s="207"/>
      <c r="K137" s="207"/>
      <c r="L137" s="213"/>
      <c r="M137" s="214"/>
      <c r="N137" s="215"/>
      <c r="O137" s="215"/>
      <c r="P137" s="215"/>
      <c r="Q137" s="215"/>
      <c r="R137" s="215"/>
      <c r="S137" s="215"/>
      <c r="T137" s="216"/>
      <c r="AT137" s="217" t="s">
        <v>246</v>
      </c>
      <c r="AU137" s="217" t="s">
        <v>82</v>
      </c>
      <c r="AV137" s="13" t="s">
        <v>82</v>
      </c>
      <c r="AW137" s="13" t="s">
        <v>33</v>
      </c>
      <c r="AX137" s="13" t="s">
        <v>80</v>
      </c>
      <c r="AY137" s="217" t="s">
        <v>206</v>
      </c>
    </row>
    <row r="138" spans="1:65" s="2" customFormat="1" ht="16.5" customHeight="1">
      <c r="A138" s="35"/>
      <c r="B138" s="36"/>
      <c r="C138" s="224" t="s">
        <v>439</v>
      </c>
      <c r="D138" s="224" t="s">
        <v>286</v>
      </c>
      <c r="E138" s="225" t="s">
        <v>577</v>
      </c>
      <c r="F138" s="226" t="s">
        <v>578</v>
      </c>
      <c r="G138" s="227" t="s">
        <v>220</v>
      </c>
      <c r="H138" s="228">
        <v>12</v>
      </c>
      <c r="I138" s="229"/>
      <c r="J138" s="230">
        <f>ROUND(I138*H138,2)</f>
        <v>0</v>
      </c>
      <c r="K138" s="226" t="s">
        <v>19</v>
      </c>
      <c r="L138" s="231"/>
      <c r="M138" s="232" t="s">
        <v>19</v>
      </c>
      <c r="N138" s="233" t="s">
        <v>43</v>
      </c>
      <c r="O138" s="65"/>
      <c r="P138" s="202">
        <f>O138*H138</f>
        <v>0</v>
      </c>
      <c r="Q138" s="202">
        <v>1.5599999999999999E-2</v>
      </c>
      <c r="R138" s="202">
        <f>Q138*H138</f>
        <v>0.18719999999999998</v>
      </c>
      <c r="S138" s="202">
        <v>0</v>
      </c>
      <c r="T138" s="203">
        <f>S138*H138</f>
        <v>0</v>
      </c>
      <c r="U138" s="35"/>
      <c r="V138" s="35"/>
      <c r="W138" s="35"/>
      <c r="X138" s="35"/>
      <c r="Y138" s="35"/>
      <c r="Z138" s="35"/>
      <c r="AA138" s="35"/>
      <c r="AB138" s="35"/>
      <c r="AC138" s="35"/>
      <c r="AD138" s="35"/>
      <c r="AE138" s="35"/>
      <c r="AR138" s="204" t="s">
        <v>239</v>
      </c>
      <c r="AT138" s="204" t="s">
        <v>286</v>
      </c>
      <c r="AU138" s="204" t="s">
        <v>82</v>
      </c>
      <c r="AY138" s="18" t="s">
        <v>206</v>
      </c>
      <c r="BE138" s="205">
        <f>IF(N138="základní",J138,0)</f>
        <v>0</v>
      </c>
      <c r="BF138" s="205">
        <f>IF(N138="snížená",J138,0)</f>
        <v>0</v>
      </c>
      <c r="BG138" s="205">
        <f>IF(N138="zákl. přenesená",J138,0)</f>
        <v>0</v>
      </c>
      <c r="BH138" s="205">
        <f>IF(N138="sníž. přenesená",J138,0)</f>
        <v>0</v>
      </c>
      <c r="BI138" s="205">
        <f>IF(N138="nulová",J138,0)</f>
        <v>0</v>
      </c>
      <c r="BJ138" s="18" t="s">
        <v>80</v>
      </c>
      <c r="BK138" s="205">
        <f>ROUND(I138*H138,2)</f>
        <v>0</v>
      </c>
      <c r="BL138" s="18" t="s">
        <v>212</v>
      </c>
      <c r="BM138" s="204" t="s">
        <v>579</v>
      </c>
    </row>
    <row r="139" spans="1:65" s="12" customFormat="1" ht="22.9" customHeight="1">
      <c r="B139" s="177"/>
      <c r="C139" s="178"/>
      <c r="D139" s="179" t="s">
        <v>71</v>
      </c>
      <c r="E139" s="191" t="s">
        <v>437</v>
      </c>
      <c r="F139" s="191" t="s">
        <v>438</v>
      </c>
      <c r="G139" s="178"/>
      <c r="H139" s="178"/>
      <c r="I139" s="181"/>
      <c r="J139" s="192">
        <f>BK139</f>
        <v>0</v>
      </c>
      <c r="K139" s="178"/>
      <c r="L139" s="183"/>
      <c r="M139" s="184"/>
      <c r="N139" s="185"/>
      <c r="O139" s="185"/>
      <c r="P139" s="186">
        <f>SUM(P140:P144)</f>
        <v>0</v>
      </c>
      <c r="Q139" s="185"/>
      <c r="R139" s="186">
        <f>SUM(R140:R144)</f>
        <v>0</v>
      </c>
      <c r="S139" s="185"/>
      <c r="T139" s="187">
        <f>SUM(T140:T144)</f>
        <v>0</v>
      </c>
      <c r="AR139" s="188" t="s">
        <v>80</v>
      </c>
      <c r="AT139" s="189" t="s">
        <v>71</v>
      </c>
      <c r="AU139" s="189" t="s">
        <v>80</v>
      </c>
      <c r="AY139" s="188" t="s">
        <v>206</v>
      </c>
      <c r="BK139" s="190">
        <f>SUM(BK140:BK144)</f>
        <v>0</v>
      </c>
    </row>
    <row r="140" spans="1:65" s="2" customFormat="1" ht="16.5" customHeight="1">
      <c r="A140" s="35"/>
      <c r="B140" s="36"/>
      <c r="C140" s="193" t="s">
        <v>444</v>
      </c>
      <c r="D140" s="193" t="s">
        <v>208</v>
      </c>
      <c r="E140" s="194" t="s">
        <v>580</v>
      </c>
      <c r="F140" s="195" t="s">
        <v>581</v>
      </c>
      <c r="G140" s="196" t="s">
        <v>289</v>
      </c>
      <c r="H140" s="197">
        <v>35.729999999999997</v>
      </c>
      <c r="I140" s="198"/>
      <c r="J140" s="199">
        <f>ROUND(I140*H140,2)</f>
        <v>0</v>
      </c>
      <c r="K140" s="195" t="s">
        <v>19</v>
      </c>
      <c r="L140" s="40"/>
      <c r="M140" s="200" t="s">
        <v>19</v>
      </c>
      <c r="N140" s="201" t="s">
        <v>43</v>
      </c>
      <c r="O140" s="65"/>
      <c r="P140" s="202">
        <f>O140*H140</f>
        <v>0</v>
      </c>
      <c r="Q140" s="202">
        <v>0</v>
      </c>
      <c r="R140" s="202">
        <f>Q140*H140</f>
        <v>0</v>
      </c>
      <c r="S140" s="202">
        <v>0</v>
      </c>
      <c r="T140" s="203">
        <f>S140*H140</f>
        <v>0</v>
      </c>
      <c r="U140" s="35"/>
      <c r="V140" s="35"/>
      <c r="W140" s="35"/>
      <c r="X140" s="35"/>
      <c r="Y140" s="35"/>
      <c r="Z140" s="35"/>
      <c r="AA140" s="35"/>
      <c r="AB140" s="35"/>
      <c r="AC140" s="35"/>
      <c r="AD140" s="35"/>
      <c r="AE140" s="35"/>
      <c r="AR140" s="204" t="s">
        <v>212</v>
      </c>
      <c r="AT140" s="204" t="s">
        <v>208</v>
      </c>
      <c r="AU140" s="204" t="s">
        <v>82</v>
      </c>
      <c r="AY140" s="18" t="s">
        <v>206</v>
      </c>
      <c r="BE140" s="205">
        <f>IF(N140="základní",J140,0)</f>
        <v>0</v>
      </c>
      <c r="BF140" s="205">
        <f>IF(N140="snížená",J140,0)</f>
        <v>0</v>
      </c>
      <c r="BG140" s="205">
        <f>IF(N140="zákl. přenesená",J140,0)</f>
        <v>0</v>
      </c>
      <c r="BH140" s="205">
        <f>IF(N140="sníž. přenesená",J140,0)</f>
        <v>0</v>
      </c>
      <c r="BI140" s="205">
        <f>IF(N140="nulová",J140,0)</f>
        <v>0</v>
      </c>
      <c r="BJ140" s="18" t="s">
        <v>80</v>
      </c>
      <c r="BK140" s="205">
        <f>ROUND(I140*H140,2)</f>
        <v>0</v>
      </c>
      <c r="BL140" s="18" t="s">
        <v>212</v>
      </c>
      <c r="BM140" s="204" t="s">
        <v>582</v>
      </c>
    </row>
    <row r="141" spans="1:65" s="2" customFormat="1" ht="21.75" customHeight="1">
      <c r="A141" s="35"/>
      <c r="B141" s="36"/>
      <c r="C141" s="193" t="s">
        <v>449</v>
      </c>
      <c r="D141" s="193" t="s">
        <v>208</v>
      </c>
      <c r="E141" s="194" t="s">
        <v>583</v>
      </c>
      <c r="F141" s="195" t="s">
        <v>584</v>
      </c>
      <c r="G141" s="196" t="s">
        <v>289</v>
      </c>
      <c r="H141" s="197">
        <v>857.52</v>
      </c>
      <c r="I141" s="198"/>
      <c r="J141" s="199">
        <f>ROUND(I141*H141,2)</f>
        <v>0</v>
      </c>
      <c r="K141" s="195" t="s">
        <v>19</v>
      </c>
      <c r="L141" s="40"/>
      <c r="M141" s="200" t="s">
        <v>19</v>
      </c>
      <c r="N141" s="201" t="s">
        <v>43</v>
      </c>
      <c r="O141" s="65"/>
      <c r="P141" s="202">
        <f>O141*H141</f>
        <v>0</v>
      </c>
      <c r="Q141" s="202">
        <v>0</v>
      </c>
      <c r="R141" s="202">
        <f>Q141*H141</f>
        <v>0</v>
      </c>
      <c r="S141" s="202">
        <v>0</v>
      </c>
      <c r="T141" s="203">
        <f>S141*H141</f>
        <v>0</v>
      </c>
      <c r="U141" s="35"/>
      <c r="V141" s="35"/>
      <c r="W141" s="35"/>
      <c r="X141" s="35"/>
      <c r="Y141" s="35"/>
      <c r="Z141" s="35"/>
      <c r="AA141" s="35"/>
      <c r="AB141" s="35"/>
      <c r="AC141" s="35"/>
      <c r="AD141" s="35"/>
      <c r="AE141" s="35"/>
      <c r="AR141" s="204" t="s">
        <v>212</v>
      </c>
      <c r="AT141" s="204" t="s">
        <v>208</v>
      </c>
      <c r="AU141" s="204" t="s">
        <v>82</v>
      </c>
      <c r="AY141" s="18" t="s">
        <v>206</v>
      </c>
      <c r="BE141" s="205">
        <f>IF(N141="základní",J141,0)</f>
        <v>0</v>
      </c>
      <c r="BF141" s="205">
        <f>IF(N141="snížená",J141,0)</f>
        <v>0</v>
      </c>
      <c r="BG141" s="205">
        <f>IF(N141="zákl. přenesená",J141,0)</f>
        <v>0</v>
      </c>
      <c r="BH141" s="205">
        <f>IF(N141="sníž. přenesená",J141,0)</f>
        <v>0</v>
      </c>
      <c r="BI141" s="205">
        <f>IF(N141="nulová",J141,0)</f>
        <v>0</v>
      </c>
      <c r="BJ141" s="18" t="s">
        <v>80</v>
      </c>
      <c r="BK141" s="205">
        <f>ROUND(I141*H141,2)</f>
        <v>0</v>
      </c>
      <c r="BL141" s="18" t="s">
        <v>212</v>
      </c>
      <c r="BM141" s="204" t="s">
        <v>585</v>
      </c>
    </row>
    <row r="142" spans="1:65" s="13" customFormat="1" ht="11.25">
      <c r="B142" s="206"/>
      <c r="C142" s="207"/>
      <c r="D142" s="208" t="s">
        <v>246</v>
      </c>
      <c r="E142" s="209" t="s">
        <v>19</v>
      </c>
      <c r="F142" s="210" t="s">
        <v>586</v>
      </c>
      <c r="G142" s="207"/>
      <c r="H142" s="211">
        <v>857.52</v>
      </c>
      <c r="I142" s="212"/>
      <c r="J142" s="207"/>
      <c r="K142" s="207"/>
      <c r="L142" s="213"/>
      <c r="M142" s="214"/>
      <c r="N142" s="215"/>
      <c r="O142" s="215"/>
      <c r="P142" s="215"/>
      <c r="Q142" s="215"/>
      <c r="R142" s="215"/>
      <c r="S142" s="215"/>
      <c r="T142" s="216"/>
      <c r="AT142" s="217" t="s">
        <v>246</v>
      </c>
      <c r="AU142" s="217" t="s">
        <v>82</v>
      </c>
      <c r="AV142" s="13" t="s">
        <v>82</v>
      </c>
      <c r="AW142" s="13" t="s">
        <v>33</v>
      </c>
      <c r="AX142" s="13" t="s">
        <v>80</v>
      </c>
      <c r="AY142" s="217" t="s">
        <v>206</v>
      </c>
    </row>
    <row r="143" spans="1:65" s="2" customFormat="1" ht="21.75" customHeight="1">
      <c r="A143" s="35"/>
      <c r="B143" s="36"/>
      <c r="C143" s="193" t="s">
        <v>456</v>
      </c>
      <c r="D143" s="193" t="s">
        <v>208</v>
      </c>
      <c r="E143" s="194" t="s">
        <v>587</v>
      </c>
      <c r="F143" s="195" t="s">
        <v>588</v>
      </c>
      <c r="G143" s="196" t="s">
        <v>289</v>
      </c>
      <c r="H143" s="197">
        <v>6.15</v>
      </c>
      <c r="I143" s="198"/>
      <c r="J143" s="199">
        <f>ROUND(I143*H143,2)</f>
        <v>0</v>
      </c>
      <c r="K143" s="195" t="s">
        <v>19</v>
      </c>
      <c r="L143" s="40"/>
      <c r="M143" s="200" t="s">
        <v>19</v>
      </c>
      <c r="N143" s="201" t="s">
        <v>43</v>
      </c>
      <c r="O143" s="65"/>
      <c r="P143" s="202">
        <f>O143*H143</f>
        <v>0</v>
      </c>
      <c r="Q143" s="202">
        <v>0</v>
      </c>
      <c r="R143" s="202">
        <f>Q143*H143</f>
        <v>0</v>
      </c>
      <c r="S143" s="202">
        <v>0</v>
      </c>
      <c r="T143" s="203">
        <f>S143*H143</f>
        <v>0</v>
      </c>
      <c r="U143" s="35"/>
      <c r="V143" s="35"/>
      <c r="W143" s="35"/>
      <c r="X143" s="35"/>
      <c r="Y143" s="35"/>
      <c r="Z143" s="35"/>
      <c r="AA143" s="35"/>
      <c r="AB143" s="35"/>
      <c r="AC143" s="35"/>
      <c r="AD143" s="35"/>
      <c r="AE143" s="35"/>
      <c r="AR143" s="204" t="s">
        <v>212</v>
      </c>
      <c r="AT143" s="204" t="s">
        <v>208</v>
      </c>
      <c r="AU143" s="204" t="s">
        <v>82</v>
      </c>
      <c r="AY143" s="18" t="s">
        <v>206</v>
      </c>
      <c r="BE143" s="205">
        <f>IF(N143="základní",J143,0)</f>
        <v>0</v>
      </c>
      <c r="BF143" s="205">
        <f>IF(N143="snížená",J143,0)</f>
        <v>0</v>
      </c>
      <c r="BG143" s="205">
        <f>IF(N143="zákl. přenesená",J143,0)</f>
        <v>0</v>
      </c>
      <c r="BH143" s="205">
        <f>IF(N143="sníž. přenesená",J143,0)</f>
        <v>0</v>
      </c>
      <c r="BI143" s="205">
        <f>IF(N143="nulová",J143,0)</f>
        <v>0</v>
      </c>
      <c r="BJ143" s="18" t="s">
        <v>80</v>
      </c>
      <c r="BK143" s="205">
        <f>ROUND(I143*H143,2)</f>
        <v>0</v>
      </c>
      <c r="BL143" s="18" t="s">
        <v>212</v>
      </c>
      <c r="BM143" s="204" t="s">
        <v>589</v>
      </c>
    </row>
    <row r="144" spans="1:65" s="2" customFormat="1" ht="21.75" customHeight="1">
      <c r="A144" s="35"/>
      <c r="B144" s="36"/>
      <c r="C144" s="193" t="s">
        <v>590</v>
      </c>
      <c r="D144" s="193" t="s">
        <v>208</v>
      </c>
      <c r="E144" s="194" t="s">
        <v>591</v>
      </c>
      <c r="F144" s="195" t="s">
        <v>592</v>
      </c>
      <c r="G144" s="196" t="s">
        <v>289</v>
      </c>
      <c r="H144" s="197">
        <v>29.58</v>
      </c>
      <c r="I144" s="198"/>
      <c r="J144" s="199">
        <f>ROUND(I144*H144,2)</f>
        <v>0</v>
      </c>
      <c r="K144" s="195" t="s">
        <v>19</v>
      </c>
      <c r="L144" s="40"/>
      <c r="M144" s="200" t="s">
        <v>19</v>
      </c>
      <c r="N144" s="201" t="s">
        <v>43</v>
      </c>
      <c r="O144" s="65"/>
      <c r="P144" s="202">
        <f>O144*H144</f>
        <v>0</v>
      </c>
      <c r="Q144" s="202">
        <v>0</v>
      </c>
      <c r="R144" s="202">
        <f>Q144*H144</f>
        <v>0</v>
      </c>
      <c r="S144" s="202">
        <v>0</v>
      </c>
      <c r="T144" s="203">
        <f>S144*H144</f>
        <v>0</v>
      </c>
      <c r="U144" s="35"/>
      <c r="V144" s="35"/>
      <c r="W144" s="35"/>
      <c r="X144" s="35"/>
      <c r="Y144" s="35"/>
      <c r="Z144" s="35"/>
      <c r="AA144" s="35"/>
      <c r="AB144" s="35"/>
      <c r="AC144" s="35"/>
      <c r="AD144" s="35"/>
      <c r="AE144" s="35"/>
      <c r="AR144" s="204" t="s">
        <v>212</v>
      </c>
      <c r="AT144" s="204" t="s">
        <v>208</v>
      </c>
      <c r="AU144" s="204" t="s">
        <v>82</v>
      </c>
      <c r="AY144" s="18" t="s">
        <v>206</v>
      </c>
      <c r="BE144" s="205">
        <f>IF(N144="základní",J144,0)</f>
        <v>0</v>
      </c>
      <c r="BF144" s="205">
        <f>IF(N144="snížená",J144,0)</f>
        <v>0</v>
      </c>
      <c r="BG144" s="205">
        <f>IF(N144="zákl. přenesená",J144,0)</f>
        <v>0</v>
      </c>
      <c r="BH144" s="205">
        <f>IF(N144="sníž. přenesená",J144,0)</f>
        <v>0</v>
      </c>
      <c r="BI144" s="205">
        <f>IF(N144="nulová",J144,0)</f>
        <v>0</v>
      </c>
      <c r="BJ144" s="18" t="s">
        <v>80</v>
      </c>
      <c r="BK144" s="205">
        <f>ROUND(I144*H144,2)</f>
        <v>0</v>
      </c>
      <c r="BL144" s="18" t="s">
        <v>212</v>
      </c>
      <c r="BM144" s="204" t="s">
        <v>593</v>
      </c>
    </row>
    <row r="145" spans="1:65" s="12" customFormat="1" ht="22.9" customHeight="1">
      <c r="B145" s="177"/>
      <c r="C145" s="178"/>
      <c r="D145" s="179" t="s">
        <v>71</v>
      </c>
      <c r="E145" s="191" t="s">
        <v>454</v>
      </c>
      <c r="F145" s="191" t="s">
        <v>455</v>
      </c>
      <c r="G145" s="178"/>
      <c r="H145" s="178"/>
      <c r="I145" s="181"/>
      <c r="J145" s="192">
        <f>BK145</f>
        <v>0</v>
      </c>
      <c r="K145" s="178"/>
      <c r="L145" s="183"/>
      <c r="M145" s="184"/>
      <c r="N145" s="185"/>
      <c r="O145" s="185"/>
      <c r="P145" s="186">
        <f>SUM(P146:P149)</f>
        <v>0</v>
      </c>
      <c r="Q145" s="185"/>
      <c r="R145" s="186">
        <f>SUM(R146:R149)</f>
        <v>0</v>
      </c>
      <c r="S145" s="185"/>
      <c r="T145" s="187">
        <f>SUM(T146:T149)</f>
        <v>0</v>
      </c>
      <c r="AR145" s="188" t="s">
        <v>80</v>
      </c>
      <c r="AT145" s="189" t="s">
        <v>71</v>
      </c>
      <c r="AU145" s="189" t="s">
        <v>80</v>
      </c>
      <c r="AY145" s="188" t="s">
        <v>206</v>
      </c>
      <c r="BK145" s="190">
        <f>SUM(BK146:BK149)</f>
        <v>0</v>
      </c>
    </row>
    <row r="146" spans="1:65" s="2" customFormat="1" ht="21.75" customHeight="1">
      <c r="A146" s="35"/>
      <c r="B146" s="36"/>
      <c r="C146" s="193" t="s">
        <v>594</v>
      </c>
      <c r="D146" s="193" t="s">
        <v>208</v>
      </c>
      <c r="E146" s="194" t="s">
        <v>595</v>
      </c>
      <c r="F146" s="195" t="s">
        <v>596</v>
      </c>
      <c r="G146" s="196" t="s">
        <v>289</v>
      </c>
      <c r="H146" s="197">
        <v>448.64100000000002</v>
      </c>
      <c r="I146" s="198"/>
      <c r="J146" s="199">
        <f>ROUND(I146*H146,2)</f>
        <v>0</v>
      </c>
      <c r="K146" s="195" t="s">
        <v>19</v>
      </c>
      <c r="L146" s="40"/>
      <c r="M146" s="200" t="s">
        <v>19</v>
      </c>
      <c r="N146" s="201" t="s">
        <v>43</v>
      </c>
      <c r="O146" s="65"/>
      <c r="P146" s="202">
        <f>O146*H146</f>
        <v>0</v>
      </c>
      <c r="Q146" s="202">
        <v>0</v>
      </c>
      <c r="R146" s="202">
        <f>Q146*H146</f>
        <v>0</v>
      </c>
      <c r="S146" s="202">
        <v>0</v>
      </c>
      <c r="T146" s="203">
        <f>S146*H146</f>
        <v>0</v>
      </c>
      <c r="U146" s="35"/>
      <c r="V146" s="35"/>
      <c r="W146" s="35"/>
      <c r="X146" s="35"/>
      <c r="Y146" s="35"/>
      <c r="Z146" s="35"/>
      <c r="AA146" s="35"/>
      <c r="AB146" s="35"/>
      <c r="AC146" s="35"/>
      <c r="AD146" s="35"/>
      <c r="AE146" s="35"/>
      <c r="AR146" s="204" t="s">
        <v>212</v>
      </c>
      <c r="AT146" s="204" t="s">
        <v>208</v>
      </c>
      <c r="AU146" s="204" t="s">
        <v>82</v>
      </c>
      <c r="AY146" s="18" t="s">
        <v>206</v>
      </c>
      <c r="BE146" s="205">
        <f>IF(N146="základní",J146,0)</f>
        <v>0</v>
      </c>
      <c r="BF146" s="205">
        <f>IF(N146="snížená",J146,0)</f>
        <v>0</v>
      </c>
      <c r="BG146" s="205">
        <f>IF(N146="zákl. přenesená",J146,0)</f>
        <v>0</v>
      </c>
      <c r="BH146" s="205">
        <f>IF(N146="sníž. přenesená",J146,0)</f>
        <v>0</v>
      </c>
      <c r="BI146" s="205">
        <f>IF(N146="nulová",J146,0)</f>
        <v>0</v>
      </c>
      <c r="BJ146" s="18" t="s">
        <v>80</v>
      </c>
      <c r="BK146" s="205">
        <f>ROUND(I146*H146,2)</f>
        <v>0</v>
      </c>
      <c r="BL146" s="18" t="s">
        <v>212</v>
      </c>
      <c r="BM146" s="204" t="s">
        <v>597</v>
      </c>
    </row>
    <row r="147" spans="1:65" s="2" customFormat="1" ht="21.75" customHeight="1">
      <c r="A147" s="35"/>
      <c r="B147" s="36"/>
      <c r="C147" s="193" t="s">
        <v>598</v>
      </c>
      <c r="D147" s="193" t="s">
        <v>208</v>
      </c>
      <c r="E147" s="194" t="s">
        <v>599</v>
      </c>
      <c r="F147" s="195" t="s">
        <v>600</v>
      </c>
      <c r="G147" s="196" t="s">
        <v>289</v>
      </c>
      <c r="H147" s="197">
        <v>448.64100000000002</v>
      </c>
      <c r="I147" s="198"/>
      <c r="J147" s="199">
        <f>ROUND(I147*H147,2)</f>
        <v>0</v>
      </c>
      <c r="K147" s="195" t="s">
        <v>19</v>
      </c>
      <c r="L147" s="40"/>
      <c r="M147" s="200" t="s">
        <v>19</v>
      </c>
      <c r="N147" s="201" t="s">
        <v>43</v>
      </c>
      <c r="O147" s="65"/>
      <c r="P147" s="202">
        <f>O147*H147</f>
        <v>0</v>
      </c>
      <c r="Q147" s="202">
        <v>0</v>
      </c>
      <c r="R147" s="202">
        <f>Q147*H147</f>
        <v>0</v>
      </c>
      <c r="S147" s="202">
        <v>0</v>
      </c>
      <c r="T147" s="203">
        <f>S147*H147</f>
        <v>0</v>
      </c>
      <c r="U147" s="35"/>
      <c r="V147" s="35"/>
      <c r="W147" s="35"/>
      <c r="X147" s="35"/>
      <c r="Y147" s="35"/>
      <c r="Z147" s="35"/>
      <c r="AA147" s="35"/>
      <c r="AB147" s="35"/>
      <c r="AC147" s="35"/>
      <c r="AD147" s="35"/>
      <c r="AE147" s="35"/>
      <c r="AR147" s="204" t="s">
        <v>212</v>
      </c>
      <c r="AT147" s="204" t="s">
        <v>208</v>
      </c>
      <c r="AU147" s="204" t="s">
        <v>82</v>
      </c>
      <c r="AY147" s="18" t="s">
        <v>206</v>
      </c>
      <c r="BE147" s="205">
        <f>IF(N147="základní",J147,0)</f>
        <v>0</v>
      </c>
      <c r="BF147" s="205">
        <f>IF(N147="snížená",J147,0)</f>
        <v>0</v>
      </c>
      <c r="BG147" s="205">
        <f>IF(N147="zákl. přenesená",J147,0)</f>
        <v>0</v>
      </c>
      <c r="BH147" s="205">
        <f>IF(N147="sníž. přenesená",J147,0)</f>
        <v>0</v>
      </c>
      <c r="BI147" s="205">
        <f>IF(N147="nulová",J147,0)</f>
        <v>0</v>
      </c>
      <c r="BJ147" s="18" t="s">
        <v>80</v>
      </c>
      <c r="BK147" s="205">
        <f>ROUND(I147*H147,2)</f>
        <v>0</v>
      </c>
      <c r="BL147" s="18" t="s">
        <v>212</v>
      </c>
      <c r="BM147" s="204" t="s">
        <v>601</v>
      </c>
    </row>
    <row r="148" spans="1:65" s="2" customFormat="1" ht="21.75" customHeight="1">
      <c r="A148" s="35"/>
      <c r="B148" s="36"/>
      <c r="C148" s="193" t="s">
        <v>602</v>
      </c>
      <c r="D148" s="193" t="s">
        <v>208</v>
      </c>
      <c r="E148" s="194" t="s">
        <v>603</v>
      </c>
      <c r="F148" s="195" t="s">
        <v>604</v>
      </c>
      <c r="G148" s="196" t="s">
        <v>289</v>
      </c>
      <c r="H148" s="197">
        <v>2243.2049999999999</v>
      </c>
      <c r="I148" s="198"/>
      <c r="J148" s="199">
        <f>ROUND(I148*H148,2)</f>
        <v>0</v>
      </c>
      <c r="K148" s="195" t="s">
        <v>19</v>
      </c>
      <c r="L148" s="40"/>
      <c r="M148" s="200" t="s">
        <v>19</v>
      </c>
      <c r="N148" s="201" t="s">
        <v>43</v>
      </c>
      <c r="O148" s="65"/>
      <c r="P148" s="202">
        <f>O148*H148</f>
        <v>0</v>
      </c>
      <c r="Q148" s="202">
        <v>0</v>
      </c>
      <c r="R148" s="202">
        <f>Q148*H148</f>
        <v>0</v>
      </c>
      <c r="S148" s="202">
        <v>0</v>
      </c>
      <c r="T148" s="203">
        <f>S148*H148</f>
        <v>0</v>
      </c>
      <c r="U148" s="35"/>
      <c r="V148" s="35"/>
      <c r="W148" s="35"/>
      <c r="X148" s="35"/>
      <c r="Y148" s="35"/>
      <c r="Z148" s="35"/>
      <c r="AA148" s="35"/>
      <c r="AB148" s="35"/>
      <c r="AC148" s="35"/>
      <c r="AD148" s="35"/>
      <c r="AE148" s="35"/>
      <c r="AR148" s="204" t="s">
        <v>212</v>
      </c>
      <c r="AT148" s="204" t="s">
        <v>208</v>
      </c>
      <c r="AU148" s="204" t="s">
        <v>82</v>
      </c>
      <c r="AY148" s="18" t="s">
        <v>206</v>
      </c>
      <c r="BE148" s="205">
        <f>IF(N148="základní",J148,0)</f>
        <v>0</v>
      </c>
      <c r="BF148" s="205">
        <f>IF(N148="snížená",J148,0)</f>
        <v>0</v>
      </c>
      <c r="BG148" s="205">
        <f>IF(N148="zákl. přenesená",J148,0)</f>
        <v>0</v>
      </c>
      <c r="BH148" s="205">
        <f>IF(N148="sníž. přenesená",J148,0)</f>
        <v>0</v>
      </c>
      <c r="BI148" s="205">
        <f>IF(N148="nulová",J148,0)</f>
        <v>0</v>
      </c>
      <c r="BJ148" s="18" t="s">
        <v>80</v>
      </c>
      <c r="BK148" s="205">
        <f>ROUND(I148*H148,2)</f>
        <v>0</v>
      </c>
      <c r="BL148" s="18" t="s">
        <v>212</v>
      </c>
      <c r="BM148" s="204" t="s">
        <v>605</v>
      </c>
    </row>
    <row r="149" spans="1:65" s="13" customFormat="1" ht="11.25">
      <c r="B149" s="206"/>
      <c r="C149" s="207"/>
      <c r="D149" s="208" t="s">
        <v>246</v>
      </c>
      <c r="E149" s="209" t="s">
        <v>19</v>
      </c>
      <c r="F149" s="210" t="s">
        <v>606</v>
      </c>
      <c r="G149" s="207"/>
      <c r="H149" s="211">
        <v>2243.2049999999999</v>
      </c>
      <c r="I149" s="212"/>
      <c r="J149" s="207"/>
      <c r="K149" s="207"/>
      <c r="L149" s="213"/>
      <c r="M149" s="218"/>
      <c r="N149" s="219"/>
      <c r="O149" s="219"/>
      <c r="P149" s="219"/>
      <c r="Q149" s="219"/>
      <c r="R149" s="219"/>
      <c r="S149" s="219"/>
      <c r="T149" s="220"/>
      <c r="AT149" s="217" t="s">
        <v>246</v>
      </c>
      <c r="AU149" s="217" t="s">
        <v>82</v>
      </c>
      <c r="AV149" s="13" t="s">
        <v>82</v>
      </c>
      <c r="AW149" s="13" t="s">
        <v>33</v>
      </c>
      <c r="AX149" s="13" t="s">
        <v>80</v>
      </c>
      <c r="AY149" s="217" t="s">
        <v>206</v>
      </c>
    </row>
    <row r="150" spans="1:65" s="2" customFormat="1" ht="6.95" customHeight="1">
      <c r="A150" s="35"/>
      <c r="B150" s="48"/>
      <c r="C150" s="49"/>
      <c r="D150" s="49"/>
      <c r="E150" s="49"/>
      <c r="F150" s="49"/>
      <c r="G150" s="49"/>
      <c r="H150" s="49"/>
      <c r="I150" s="143"/>
      <c r="J150" s="49"/>
      <c r="K150" s="49"/>
      <c r="L150" s="40"/>
      <c r="M150" s="35"/>
      <c r="O150" s="35"/>
      <c r="P150" s="35"/>
      <c r="Q150" s="35"/>
      <c r="R150" s="35"/>
      <c r="S150" s="35"/>
      <c r="T150" s="35"/>
      <c r="U150" s="35"/>
      <c r="V150" s="35"/>
      <c r="W150" s="35"/>
      <c r="X150" s="35"/>
      <c r="Y150" s="35"/>
      <c r="Z150" s="35"/>
      <c r="AA150" s="35"/>
      <c r="AB150" s="35"/>
      <c r="AC150" s="35"/>
      <c r="AD150" s="35"/>
      <c r="AE150" s="35"/>
    </row>
  </sheetData>
  <sheetProtection algorithmName="SHA-512" hashValue="cXXVThmW+85da0Zgj+V6OIqjLRZ4OYfwMjeCFwzpykMxQ+DnPQcxuz2wwpCmfoJT89ZrdC3oSkOR6gS5ZiZjYQ==" saltValue="up+NedDwbWf9z7CgcwyduOLhr8Z/pdA9rcVm427yTeYdtfrYTCcF5Wiej4hCuIY9l4+ly0NEH9VAzRaWjSAQ+Q==" spinCount="100000" sheet="1" objects="1" scenarios="1" formatColumns="0" formatRows="0" autoFilter="0"/>
  <autoFilter ref="C85:K149"/>
  <mergeCells count="9">
    <mergeCell ref="E50:H50"/>
    <mergeCell ref="E76:H76"/>
    <mergeCell ref="E78:H78"/>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02"/>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91</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607</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ROUND(J87,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ROUND((SUM(BE87:BE201)),  2)</f>
        <v>0</v>
      </c>
      <c r="G33" s="35"/>
      <c r="H33" s="35"/>
      <c r="I33" s="132">
        <v>0.21</v>
      </c>
      <c r="J33" s="131">
        <f>ROUND(((SUM(BE87:BE201))*I33),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ROUND((SUM(BF87:BF201)),  2)</f>
        <v>0</v>
      </c>
      <c r="G34" s="35"/>
      <c r="H34" s="35"/>
      <c r="I34" s="132">
        <v>0.15</v>
      </c>
      <c r="J34" s="131">
        <f>ROUND(((SUM(BF87:BF201))*I34),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ROUND((SUM(BG87:BG201)),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ROUND((SUM(BH87:BH201)),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ROUND((SUM(BI87:BI201)),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102 - Úpravy komunikace Sousedíkova a U Elektry</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J87</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188</v>
      </c>
      <c r="E60" s="155"/>
      <c r="F60" s="155"/>
      <c r="G60" s="155"/>
      <c r="H60" s="155"/>
      <c r="I60" s="156"/>
      <c r="J60" s="157">
        <f>J88</f>
        <v>0</v>
      </c>
      <c r="K60" s="153"/>
      <c r="L60" s="158"/>
    </row>
    <row r="61" spans="1:47" s="10" customFormat="1" ht="19.899999999999999" customHeight="1">
      <c r="B61" s="159"/>
      <c r="C61" s="98"/>
      <c r="D61" s="160" t="s">
        <v>189</v>
      </c>
      <c r="E61" s="161"/>
      <c r="F61" s="161"/>
      <c r="G61" s="161"/>
      <c r="H61" s="161"/>
      <c r="I61" s="162"/>
      <c r="J61" s="163">
        <f>J89</f>
        <v>0</v>
      </c>
      <c r="K61" s="98"/>
      <c r="L61" s="164"/>
    </row>
    <row r="62" spans="1:47" s="10" customFormat="1" ht="19.899999999999999" customHeight="1">
      <c r="B62" s="159"/>
      <c r="C62" s="98"/>
      <c r="D62" s="160" t="s">
        <v>462</v>
      </c>
      <c r="E62" s="161"/>
      <c r="F62" s="161"/>
      <c r="G62" s="161"/>
      <c r="H62" s="161"/>
      <c r="I62" s="162"/>
      <c r="J62" s="163">
        <f>J126</f>
        <v>0</v>
      </c>
      <c r="K62" s="98"/>
      <c r="L62" s="164"/>
    </row>
    <row r="63" spans="1:47" s="10" customFormat="1" ht="19.899999999999999" customHeight="1">
      <c r="B63" s="159"/>
      <c r="C63" s="98"/>
      <c r="D63" s="160" t="s">
        <v>463</v>
      </c>
      <c r="E63" s="161"/>
      <c r="F63" s="161"/>
      <c r="G63" s="161"/>
      <c r="H63" s="161"/>
      <c r="I63" s="162"/>
      <c r="J63" s="163">
        <f>J130</f>
        <v>0</v>
      </c>
      <c r="K63" s="98"/>
      <c r="L63" s="164"/>
    </row>
    <row r="64" spans="1:47" s="10" customFormat="1" ht="19.899999999999999" customHeight="1">
      <c r="B64" s="159"/>
      <c r="C64" s="98"/>
      <c r="D64" s="160" t="s">
        <v>608</v>
      </c>
      <c r="E64" s="161"/>
      <c r="F64" s="161"/>
      <c r="G64" s="161"/>
      <c r="H64" s="161"/>
      <c r="I64" s="162"/>
      <c r="J64" s="163">
        <f>J155</f>
        <v>0</v>
      </c>
      <c r="K64" s="98"/>
      <c r="L64" s="164"/>
    </row>
    <row r="65" spans="1:31" s="10" customFormat="1" ht="19.899999999999999" customHeight="1">
      <c r="B65" s="159"/>
      <c r="C65" s="98"/>
      <c r="D65" s="160" t="s">
        <v>190</v>
      </c>
      <c r="E65" s="161"/>
      <c r="F65" s="161"/>
      <c r="G65" s="161"/>
      <c r="H65" s="161"/>
      <c r="I65" s="162"/>
      <c r="J65" s="163">
        <f>J157</f>
        <v>0</v>
      </c>
      <c r="K65" s="98"/>
      <c r="L65" s="164"/>
    </row>
    <row r="66" spans="1:31" s="10" customFormat="1" ht="19.899999999999999" customHeight="1">
      <c r="B66" s="159"/>
      <c r="C66" s="98"/>
      <c r="D66" s="160" t="s">
        <v>273</v>
      </c>
      <c r="E66" s="161"/>
      <c r="F66" s="161"/>
      <c r="G66" s="161"/>
      <c r="H66" s="161"/>
      <c r="I66" s="162"/>
      <c r="J66" s="163">
        <f>J188</f>
        <v>0</v>
      </c>
      <c r="K66" s="98"/>
      <c r="L66" s="164"/>
    </row>
    <row r="67" spans="1:31" s="10" customFormat="1" ht="19.899999999999999" customHeight="1">
      <c r="B67" s="159"/>
      <c r="C67" s="98"/>
      <c r="D67" s="160" t="s">
        <v>274</v>
      </c>
      <c r="E67" s="161"/>
      <c r="F67" s="161"/>
      <c r="G67" s="161"/>
      <c r="H67" s="161"/>
      <c r="I67" s="162"/>
      <c r="J67" s="163">
        <f>J197</f>
        <v>0</v>
      </c>
      <c r="K67" s="98"/>
      <c r="L67" s="164"/>
    </row>
    <row r="68" spans="1:31" s="2" customFormat="1" ht="21.75" customHeight="1">
      <c r="A68" s="35"/>
      <c r="B68" s="36"/>
      <c r="C68" s="37"/>
      <c r="D68" s="37"/>
      <c r="E68" s="37"/>
      <c r="F68" s="37"/>
      <c r="G68" s="37"/>
      <c r="H68" s="37"/>
      <c r="I68" s="116"/>
      <c r="J68" s="37"/>
      <c r="K68" s="37"/>
      <c r="L68" s="117"/>
      <c r="S68" s="35"/>
      <c r="T68" s="35"/>
      <c r="U68" s="35"/>
      <c r="V68" s="35"/>
      <c r="W68" s="35"/>
      <c r="X68" s="35"/>
      <c r="Y68" s="35"/>
      <c r="Z68" s="35"/>
      <c r="AA68" s="35"/>
      <c r="AB68" s="35"/>
      <c r="AC68" s="35"/>
      <c r="AD68" s="35"/>
      <c r="AE68" s="35"/>
    </row>
    <row r="69" spans="1:31" s="2" customFormat="1" ht="6.95" customHeight="1">
      <c r="A69" s="35"/>
      <c r="B69" s="48"/>
      <c r="C69" s="49"/>
      <c r="D69" s="49"/>
      <c r="E69" s="49"/>
      <c r="F69" s="49"/>
      <c r="G69" s="49"/>
      <c r="H69" s="49"/>
      <c r="I69" s="143"/>
      <c r="J69" s="49"/>
      <c r="K69" s="49"/>
      <c r="L69" s="117"/>
      <c r="S69" s="35"/>
      <c r="T69" s="35"/>
      <c r="U69" s="35"/>
      <c r="V69" s="35"/>
      <c r="W69" s="35"/>
      <c r="X69" s="35"/>
      <c r="Y69" s="35"/>
      <c r="Z69" s="35"/>
      <c r="AA69" s="35"/>
      <c r="AB69" s="35"/>
      <c r="AC69" s="35"/>
      <c r="AD69" s="35"/>
      <c r="AE69" s="35"/>
    </row>
    <row r="73" spans="1:31" s="2" customFormat="1" ht="6.95" customHeight="1">
      <c r="A73" s="35"/>
      <c r="B73" s="50"/>
      <c r="C73" s="51"/>
      <c r="D73" s="51"/>
      <c r="E73" s="51"/>
      <c r="F73" s="51"/>
      <c r="G73" s="51"/>
      <c r="H73" s="51"/>
      <c r="I73" s="146"/>
      <c r="J73" s="51"/>
      <c r="K73" s="51"/>
      <c r="L73" s="117"/>
      <c r="S73" s="35"/>
      <c r="T73" s="35"/>
      <c r="U73" s="35"/>
      <c r="V73" s="35"/>
      <c r="W73" s="35"/>
      <c r="X73" s="35"/>
      <c r="Y73" s="35"/>
      <c r="Z73" s="35"/>
      <c r="AA73" s="35"/>
      <c r="AB73" s="35"/>
      <c r="AC73" s="35"/>
      <c r="AD73" s="35"/>
      <c r="AE73" s="35"/>
    </row>
    <row r="74" spans="1:31" s="2" customFormat="1" ht="24.95" customHeight="1">
      <c r="A74" s="35"/>
      <c r="B74" s="36"/>
      <c r="C74" s="24" t="s">
        <v>191</v>
      </c>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6.95" customHeight="1">
      <c r="A75" s="35"/>
      <c r="B75" s="36"/>
      <c r="C75" s="37"/>
      <c r="D75" s="37"/>
      <c r="E75" s="37"/>
      <c r="F75" s="37"/>
      <c r="G75" s="37"/>
      <c r="H75" s="37"/>
      <c r="I75" s="116"/>
      <c r="J75" s="37"/>
      <c r="K75" s="37"/>
      <c r="L75" s="117"/>
      <c r="S75" s="35"/>
      <c r="T75" s="35"/>
      <c r="U75" s="35"/>
      <c r="V75" s="35"/>
      <c r="W75" s="35"/>
      <c r="X75" s="35"/>
      <c r="Y75" s="35"/>
      <c r="Z75" s="35"/>
      <c r="AA75" s="35"/>
      <c r="AB75" s="35"/>
      <c r="AC75" s="35"/>
      <c r="AD75" s="35"/>
      <c r="AE75" s="35"/>
    </row>
    <row r="76" spans="1:31" s="2" customFormat="1" ht="12" customHeight="1">
      <c r="A76" s="35"/>
      <c r="B76" s="36"/>
      <c r="C76" s="30" t="s">
        <v>16</v>
      </c>
      <c r="D76" s="37"/>
      <c r="E76" s="37"/>
      <c r="F76" s="37"/>
      <c r="G76" s="37"/>
      <c r="H76" s="37"/>
      <c r="I76" s="116"/>
      <c r="J76" s="37"/>
      <c r="K76" s="37"/>
      <c r="L76" s="117"/>
      <c r="S76" s="35"/>
      <c r="T76" s="35"/>
      <c r="U76" s="35"/>
      <c r="V76" s="35"/>
      <c r="W76" s="35"/>
      <c r="X76" s="35"/>
      <c r="Y76" s="35"/>
      <c r="Z76" s="35"/>
      <c r="AA76" s="35"/>
      <c r="AB76" s="35"/>
      <c r="AC76" s="35"/>
      <c r="AD76" s="35"/>
      <c r="AE76" s="35"/>
    </row>
    <row r="77" spans="1:31" s="2" customFormat="1" ht="16.5" customHeight="1">
      <c r="A77" s="35"/>
      <c r="B77" s="36"/>
      <c r="C77" s="37"/>
      <c r="D77" s="37"/>
      <c r="E77" s="396" t="str">
        <f>E7</f>
        <v>Základní škola U Elektry</v>
      </c>
      <c r="F77" s="397"/>
      <c r="G77" s="397"/>
      <c r="H77" s="397"/>
      <c r="I77" s="116"/>
      <c r="J77" s="37"/>
      <c r="K77" s="37"/>
      <c r="L77" s="117"/>
      <c r="S77" s="35"/>
      <c r="T77" s="35"/>
      <c r="U77" s="35"/>
      <c r="V77" s="35"/>
      <c r="W77" s="35"/>
      <c r="X77" s="35"/>
      <c r="Y77" s="35"/>
      <c r="Z77" s="35"/>
      <c r="AA77" s="35"/>
      <c r="AB77" s="35"/>
      <c r="AC77" s="35"/>
      <c r="AD77" s="35"/>
      <c r="AE77" s="35"/>
    </row>
    <row r="78" spans="1:31" s="2" customFormat="1" ht="12" customHeight="1">
      <c r="A78" s="35"/>
      <c r="B78" s="36"/>
      <c r="C78" s="30" t="s">
        <v>182</v>
      </c>
      <c r="D78" s="37"/>
      <c r="E78" s="37"/>
      <c r="F78" s="37"/>
      <c r="G78" s="37"/>
      <c r="H78" s="37"/>
      <c r="I78" s="116"/>
      <c r="J78" s="37"/>
      <c r="K78" s="37"/>
      <c r="L78" s="117"/>
      <c r="S78" s="35"/>
      <c r="T78" s="35"/>
      <c r="U78" s="35"/>
      <c r="V78" s="35"/>
      <c r="W78" s="35"/>
      <c r="X78" s="35"/>
      <c r="Y78" s="35"/>
      <c r="Z78" s="35"/>
      <c r="AA78" s="35"/>
      <c r="AB78" s="35"/>
      <c r="AC78" s="35"/>
      <c r="AD78" s="35"/>
      <c r="AE78" s="35"/>
    </row>
    <row r="79" spans="1:31" s="2" customFormat="1" ht="16.5" customHeight="1">
      <c r="A79" s="35"/>
      <c r="B79" s="36"/>
      <c r="C79" s="37"/>
      <c r="D79" s="37"/>
      <c r="E79" s="369" t="str">
        <f>E9</f>
        <v>SO 102 - Úpravy komunikace Sousedíkova a U Elektry</v>
      </c>
      <c r="F79" s="398"/>
      <c r="G79" s="398"/>
      <c r="H79" s="398"/>
      <c r="I79" s="116"/>
      <c r="J79" s="37"/>
      <c r="K79" s="37"/>
      <c r="L79" s="117"/>
      <c r="S79" s="35"/>
      <c r="T79" s="35"/>
      <c r="U79" s="35"/>
      <c r="V79" s="35"/>
      <c r="W79" s="35"/>
      <c r="X79" s="35"/>
      <c r="Y79" s="35"/>
      <c r="Z79" s="35"/>
      <c r="AA79" s="35"/>
      <c r="AB79" s="35"/>
      <c r="AC79" s="35"/>
      <c r="AD79" s="35"/>
      <c r="AE79" s="35"/>
    </row>
    <row r="80" spans="1:31" s="2" customFormat="1" ht="6.95" customHeight="1">
      <c r="A80" s="35"/>
      <c r="B80" s="36"/>
      <c r="C80" s="37"/>
      <c r="D80" s="37"/>
      <c r="E80" s="37"/>
      <c r="F80" s="37"/>
      <c r="G80" s="37"/>
      <c r="H80" s="37"/>
      <c r="I80" s="116"/>
      <c r="J80" s="37"/>
      <c r="K80" s="37"/>
      <c r="L80" s="117"/>
      <c r="S80" s="35"/>
      <c r="T80" s="35"/>
      <c r="U80" s="35"/>
      <c r="V80" s="35"/>
      <c r="W80" s="35"/>
      <c r="X80" s="35"/>
      <c r="Y80" s="35"/>
      <c r="Z80" s="35"/>
      <c r="AA80" s="35"/>
      <c r="AB80" s="35"/>
      <c r="AC80" s="35"/>
      <c r="AD80" s="35"/>
      <c r="AE80" s="35"/>
    </row>
    <row r="81" spans="1:65" s="2" customFormat="1" ht="12" customHeight="1">
      <c r="A81" s="35"/>
      <c r="B81" s="36"/>
      <c r="C81" s="30" t="s">
        <v>21</v>
      </c>
      <c r="D81" s="37"/>
      <c r="E81" s="37"/>
      <c r="F81" s="28" t="str">
        <f>F12</f>
        <v>Praha 9, k.ú. Vysočany</v>
      </c>
      <c r="G81" s="37"/>
      <c r="H81" s="37"/>
      <c r="I81" s="118" t="s">
        <v>23</v>
      </c>
      <c r="J81" s="60" t="str">
        <f>IF(J12="","",J12)</f>
        <v>10. 2. 2020</v>
      </c>
      <c r="K81" s="37"/>
      <c r="L81" s="117"/>
      <c r="S81" s="35"/>
      <c r="T81" s="35"/>
      <c r="U81" s="35"/>
      <c r="V81" s="35"/>
      <c r="W81" s="35"/>
      <c r="X81" s="35"/>
      <c r="Y81" s="35"/>
      <c r="Z81" s="35"/>
      <c r="AA81" s="35"/>
      <c r="AB81" s="35"/>
      <c r="AC81" s="35"/>
      <c r="AD81" s="35"/>
      <c r="AE81" s="35"/>
    </row>
    <row r="82" spans="1:65" s="2" customFormat="1" ht="6.95" customHeight="1">
      <c r="A82" s="35"/>
      <c r="B82" s="36"/>
      <c r="C82" s="37"/>
      <c r="D82" s="37"/>
      <c r="E82" s="37"/>
      <c r="F82" s="37"/>
      <c r="G82" s="37"/>
      <c r="H82" s="37"/>
      <c r="I82" s="116"/>
      <c r="J82" s="37"/>
      <c r="K82" s="37"/>
      <c r="L82" s="117"/>
      <c r="S82" s="35"/>
      <c r="T82" s="35"/>
      <c r="U82" s="35"/>
      <c r="V82" s="35"/>
      <c r="W82" s="35"/>
      <c r="X82" s="35"/>
      <c r="Y82" s="35"/>
      <c r="Z82" s="35"/>
      <c r="AA82" s="35"/>
      <c r="AB82" s="35"/>
      <c r="AC82" s="35"/>
      <c r="AD82" s="35"/>
      <c r="AE82" s="35"/>
    </row>
    <row r="83" spans="1:65" s="2" customFormat="1" ht="25.7" customHeight="1">
      <c r="A83" s="35"/>
      <c r="B83" s="36"/>
      <c r="C83" s="30" t="s">
        <v>25</v>
      </c>
      <c r="D83" s="37"/>
      <c r="E83" s="37"/>
      <c r="F83" s="28" t="str">
        <f>E15</f>
        <v>Městská část Praha 9</v>
      </c>
      <c r="G83" s="37"/>
      <c r="H83" s="37"/>
      <c r="I83" s="118" t="s">
        <v>31</v>
      </c>
      <c r="J83" s="33" t="str">
        <f>E21</f>
        <v>BOMART spol. s r.o.</v>
      </c>
      <c r="K83" s="37"/>
      <c r="L83" s="117"/>
      <c r="S83" s="35"/>
      <c r="T83" s="35"/>
      <c r="U83" s="35"/>
      <c r="V83" s="35"/>
      <c r="W83" s="35"/>
      <c r="X83" s="35"/>
      <c r="Y83" s="35"/>
      <c r="Z83" s="35"/>
      <c r="AA83" s="35"/>
      <c r="AB83" s="35"/>
      <c r="AC83" s="35"/>
      <c r="AD83" s="35"/>
      <c r="AE83" s="35"/>
    </row>
    <row r="84" spans="1:65" s="2" customFormat="1" ht="15.2" customHeight="1">
      <c r="A84" s="35"/>
      <c r="B84" s="36"/>
      <c r="C84" s="30" t="s">
        <v>29</v>
      </c>
      <c r="D84" s="37"/>
      <c r="E84" s="37"/>
      <c r="F84" s="28" t="str">
        <f>IF(E18="","",E18)</f>
        <v>Vyplň údaj</v>
      </c>
      <c r="G84" s="37"/>
      <c r="H84" s="37"/>
      <c r="I84" s="118" t="s">
        <v>34</v>
      </c>
      <c r="J84" s="33" t="str">
        <f>E24</f>
        <v xml:space="preserve"> </v>
      </c>
      <c r="K84" s="37"/>
      <c r="L84" s="117"/>
      <c r="S84" s="35"/>
      <c r="T84" s="35"/>
      <c r="U84" s="35"/>
      <c r="V84" s="35"/>
      <c r="W84" s="35"/>
      <c r="X84" s="35"/>
      <c r="Y84" s="35"/>
      <c r="Z84" s="35"/>
      <c r="AA84" s="35"/>
      <c r="AB84" s="35"/>
      <c r="AC84" s="35"/>
      <c r="AD84" s="35"/>
      <c r="AE84" s="35"/>
    </row>
    <row r="85" spans="1:65" s="2" customFormat="1" ht="10.35" customHeight="1">
      <c r="A85" s="35"/>
      <c r="B85" s="36"/>
      <c r="C85" s="37"/>
      <c r="D85" s="37"/>
      <c r="E85" s="37"/>
      <c r="F85" s="37"/>
      <c r="G85" s="37"/>
      <c r="H85" s="37"/>
      <c r="I85" s="116"/>
      <c r="J85" s="37"/>
      <c r="K85" s="37"/>
      <c r="L85" s="117"/>
      <c r="S85" s="35"/>
      <c r="T85" s="35"/>
      <c r="U85" s="35"/>
      <c r="V85" s="35"/>
      <c r="W85" s="35"/>
      <c r="X85" s="35"/>
      <c r="Y85" s="35"/>
      <c r="Z85" s="35"/>
      <c r="AA85" s="35"/>
      <c r="AB85" s="35"/>
      <c r="AC85" s="35"/>
      <c r="AD85" s="35"/>
      <c r="AE85" s="35"/>
    </row>
    <row r="86" spans="1:65" s="11" customFormat="1" ht="29.25" customHeight="1">
      <c r="A86" s="165"/>
      <c r="B86" s="166"/>
      <c r="C86" s="167" t="s">
        <v>192</v>
      </c>
      <c r="D86" s="168" t="s">
        <v>57</v>
      </c>
      <c r="E86" s="168" t="s">
        <v>53</v>
      </c>
      <c r="F86" s="168" t="s">
        <v>54</v>
      </c>
      <c r="G86" s="168" t="s">
        <v>193</v>
      </c>
      <c r="H86" s="168" t="s">
        <v>194</v>
      </c>
      <c r="I86" s="169" t="s">
        <v>195</v>
      </c>
      <c r="J86" s="168" t="s">
        <v>186</v>
      </c>
      <c r="K86" s="170" t="s">
        <v>196</v>
      </c>
      <c r="L86" s="171"/>
      <c r="M86" s="69" t="s">
        <v>19</v>
      </c>
      <c r="N86" s="70" t="s">
        <v>42</v>
      </c>
      <c r="O86" s="70" t="s">
        <v>197</v>
      </c>
      <c r="P86" s="70" t="s">
        <v>198</v>
      </c>
      <c r="Q86" s="70" t="s">
        <v>199</v>
      </c>
      <c r="R86" s="70" t="s">
        <v>200</v>
      </c>
      <c r="S86" s="70" t="s">
        <v>201</v>
      </c>
      <c r="T86" s="71" t="s">
        <v>202</v>
      </c>
      <c r="U86" s="165"/>
      <c r="V86" s="165"/>
      <c r="W86" s="165"/>
      <c r="X86" s="165"/>
      <c r="Y86" s="165"/>
      <c r="Z86" s="165"/>
      <c r="AA86" s="165"/>
      <c r="AB86" s="165"/>
      <c r="AC86" s="165"/>
      <c r="AD86" s="165"/>
      <c r="AE86" s="165"/>
    </row>
    <row r="87" spans="1:65" s="2" customFormat="1" ht="22.9" customHeight="1">
      <c r="A87" s="35"/>
      <c r="B87" s="36"/>
      <c r="C87" s="76" t="s">
        <v>203</v>
      </c>
      <c r="D87" s="37"/>
      <c r="E87" s="37"/>
      <c r="F87" s="37"/>
      <c r="G87" s="37"/>
      <c r="H87" s="37"/>
      <c r="I87" s="116"/>
      <c r="J87" s="172">
        <f>BK87</f>
        <v>0</v>
      </c>
      <c r="K87" s="37"/>
      <c r="L87" s="40"/>
      <c r="M87" s="72"/>
      <c r="N87" s="173"/>
      <c r="O87" s="73"/>
      <c r="P87" s="174">
        <f>P88</f>
        <v>0</v>
      </c>
      <c r="Q87" s="73"/>
      <c r="R87" s="174">
        <f>R88</f>
        <v>85.989520000000013</v>
      </c>
      <c r="S87" s="73"/>
      <c r="T87" s="175">
        <f>T88</f>
        <v>269.61</v>
      </c>
      <c r="U87" s="35"/>
      <c r="V87" s="35"/>
      <c r="W87" s="35"/>
      <c r="X87" s="35"/>
      <c r="Y87" s="35"/>
      <c r="Z87" s="35"/>
      <c r="AA87" s="35"/>
      <c r="AB87" s="35"/>
      <c r="AC87" s="35"/>
      <c r="AD87" s="35"/>
      <c r="AE87" s="35"/>
      <c r="AT87" s="18" t="s">
        <v>71</v>
      </c>
      <c r="AU87" s="18" t="s">
        <v>187</v>
      </c>
      <c r="BK87" s="176">
        <f>BK88</f>
        <v>0</v>
      </c>
    </row>
    <row r="88" spans="1:65" s="12" customFormat="1" ht="25.9" customHeight="1">
      <c r="B88" s="177"/>
      <c r="C88" s="178"/>
      <c r="D88" s="179" t="s">
        <v>71</v>
      </c>
      <c r="E88" s="180" t="s">
        <v>204</v>
      </c>
      <c r="F88" s="180" t="s">
        <v>205</v>
      </c>
      <c r="G88" s="178"/>
      <c r="H88" s="178"/>
      <c r="I88" s="181"/>
      <c r="J88" s="182">
        <f>BK88</f>
        <v>0</v>
      </c>
      <c r="K88" s="178"/>
      <c r="L88" s="183"/>
      <c r="M88" s="184"/>
      <c r="N88" s="185"/>
      <c r="O88" s="185"/>
      <c r="P88" s="186">
        <f>P89+P126+P130+P155+P157+P188+P197</f>
        <v>0</v>
      </c>
      <c r="Q88" s="185"/>
      <c r="R88" s="186">
        <f>R89+R126+R130+R155+R157+R188+R197</f>
        <v>85.989520000000013</v>
      </c>
      <c r="S88" s="185"/>
      <c r="T88" s="187">
        <f>T89+T126+T130+T155+T157+T188+T197</f>
        <v>269.61</v>
      </c>
      <c r="AR88" s="188" t="s">
        <v>80</v>
      </c>
      <c r="AT88" s="189" t="s">
        <v>71</v>
      </c>
      <c r="AU88" s="189" t="s">
        <v>72</v>
      </c>
      <c r="AY88" s="188" t="s">
        <v>206</v>
      </c>
      <c r="BK88" s="190">
        <f>BK89+BK126+BK130+BK155+BK157+BK188+BK197</f>
        <v>0</v>
      </c>
    </row>
    <row r="89" spans="1:65" s="12" customFormat="1" ht="22.9" customHeight="1">
      <c r="B89" s="177"/>
      <c r="C89" s="178"/>
      <c r="D89" s="179" t="s">
        <v>71</v>
      </c>
      <c r="E89" s="191" t="s">
        <v>80</v>
      </c>
      <c r="F89" s="191" t="s">
        <v>207</v>
      </c>
      <c r="G89" s="178"/>
      <c r="H89" s="178"/>
      <c r="I89" s="181"/>
      <c r="J89" s="192">
        <f>BK89</f>
        <v>0</v>
      </c>
      <c r="K89" s="178"/>
      <c r="L89" s="183"/>
      <c r="M89" s="184"/>
      <c r="N89" s="185"/>
      <c r="O89" s="185"/>
      <c r="P89" s="186">
        <f>SUM(P90:P125)</f>
        <v>0</v>
      </c>
      <c r="Q89" s="185"/>
      <c r="R89" s="186">
        <f>SUM(R90:R125)</f>
        <v>10.48915</v>
      </c>
      <c r="S89" s="185"/>
      <c r="T89" s="187">
        <f>SUM(T90:T125)</f>
        <v>264.79000000000002</v>
      </c>
      <c r="AR89" s="188" t="s">
        <v>80</v>
      </c>
      <c r="AT89" s="189" t="s">
        <v>71</v>
      </c>
      <c r="AU89" s="189" t="s">
        <v>80</v>
      </c>
      <c r="AY89" s="188" t="s">
        <v>206</v>
      </c>
      <c r="BK89" s="190">
        <f>SUM(BK90:BK125)</f>
        <v>0</v>
      </c>
    </row>
    <row r="90" spans="1:65" s="2" customFormat="1" ht="33" customHeight="1">
      <c r="A90" s="35"/>
      <c r="B90" s="36"/>
      <c r="C90" s="193" t="s">
        <v>80</v>
      </c>
      <c r="D90" s="193" t="s">
        <v>208</v>
      </c>
      <c r="E90" s="194" t="s">
        <v>609</v>
      </c>
      <c r="F90" s="195" t="s">
        <v>610</v>
      </c>
      <c r="G90" s="196" t="s">
        <v>325</v>
      </c>
      <c r="H90" s="197">
        <v>53</v>
      </c>
      <c r="I90" s="198"/>
      <c r="J90" s="199">
        <f>ROUND(I90*H90,2)</f>
        <v>0</v>
      </c>
      <c r="K90" s="195" t="s">
        <v>19</v>
      </c>
      <c r="L90" s="40"/>
      <c r="M90" s="200" t="s">
        <v>19</v>
      </c>
      <c r="N90" s="201" t="s">
        <v>43</v>
      </c>
      <c r="O90" s="65"/>
      <c r="P90" s="202">
        <f>O90*H90</f>
        <v>0</v>
      </c>
      <c r="Q90" s="202">
        <v>0</v>
      </c>
      <c r="R90" s="202">
        <f>Q90*H90</f>
        <v>0</v>
      </c>
      <c r="S90" s="202">
        <v>0.255</v>
      </c>
      <c r="T90" s="203">
        <f>S90*H90</f>
        <v>13.515000000000001</v>
      </c>
      <c r="U90" s="35"/>
      <c r="V90" s="35"/>
      <c r="W90" s="35"/>
      <c r="X90" s="35"/>
      <c r="Y90" s="35"/>
      <c r="Z90" s="35"/>
      <c r="AA90" s="35"/>
      <c r="AB90" s="35"/>
      <c r="AC90" s="35"/>
      <c r="AD90" s="35"/>
      <c r="AE90" s="35"/>
      <c r="AR90" s="204" t="s">
        <v>212</v>
      </c>
      <c r="AT90" s="204" t="s">
        <v>208</v>
      </c>
      <c r="AU90" s="204" t="s">
        <v>82</v>
      </c>
      <c r="AY90" s="18" t="s">
        <v>206</v>
      </c>
      <c r="BE90" s="205">
        <f>IF(N90="základní",J90,0)</f>
        <v>0</v>
      </c>
      <c r="BF90" s="205">
        <f>IF(N90="snížená",J90,0)</f>
        <v>0</v>
      </c>
      <c r="BG90" s="205">
        <f>IF(N90="zákl. přenesená",J90,0)</f>
        <v>0</v>
      </c>
      <c r="BH90" s="205">
        <f>IF(N90="sníž. přenesená",J90,0)</f>
        <v>0</v>
      </c>
      <c r="BI90" s="205">
        <f>IF(N90="nulová",J90,0)</f>
        <v>0</v>
      </c>
      <c r="BJ90" s="18" t="s">
        <v>80</v>
      </c>
      <c r="BK90" s="205">
        <f>ROUND(I90*H90,2)</f>
        <v>0</v>
      </c>
      <c r="BL90" s="18" t="s">
        <v>212</v>
      </c>
      <c r="BM90" s="204" t="s">
        <v>611</v>
      </c>
    </row>
    <row r="91" spans="1:65" s="13" customFormat="1" ht="11.25">
      <c r="B91" s="206"/>
      <c r="C91" s="207"/>
      <c r="D91" s="208" t="s">
        <v>246</v>
      </c>
      <c r="E91" s="209" t="s">
        <v>19</v>
      </c>
      <c r="F91" s="210" t="s">
        <v>612</v>
      </c>
      <c r="G91" s="207"/>
      <c r="H91" s="211">
        <v>53</v>
      </c>
      <c r="I91" s="212"/>
      <c r="J91" s="207"/>
      <c r="K91" s="207"/>
      <c r="L91" s="213"/>
      <c r="M91" s="214"/>
      <c r="N91" s="215"/>
      <c r="O91" s="215"/>
      <c r="P91" s="215"/>
      <c r="Q91" s="215"/>
      <c r="R91" s="215"/>
      <c r="S91" s="215"/>
      <c r="T91" s="216"/>
      <c r="AT91" s="217" t="s">
        <v>246</v>
      </c>
      <c r="AU91" s="217" t="s">
        <v>82</v>
      </c>
      <c r="AV91" s="13" t="s">
        <v>82</v>
      </c>
      <c r="AW91" s="13" t="s">
        <v>33</v>
      </c>
      <c r="AX91" s="13" t="s">
        <v>80</v>
      </c>
      <c r="AY91" s="217" t="s">
        <v>206</v>
      </c>
    </row>
    <row r="92" spans="1:65" s="2" customFormat="1" ht="33" customHeight="1">
      <c r="A92" s="35"/>
      <c r="B92" s="36"/>
      <c r="C92" s="193" t="s">
        <v>82</v>
      </c>
      <c r="D92" s="193" t="s">
        <v>208</v>
      </c>
      <c r="E92" s="194" t="s">
        <v>613</v>
      </c>
      <c r="F92" s="195" t="s">
        <v>610</v>
      </c>
      <c r="G92" s="196" t="s">
        <v>325</v>
      </c>
      <c r="H92" s="197">
        <v>25</v>
      </c>
      <c r="I92" s="198"/>
      <c r="J92" s="199">
        <f>ROUND(I92*H92,2)</f>
        <v>0</v>
      </c>
      <c r="K92" s="195" t="s">
        <v>19</v>
      </c>
      <c r="L92" s="40"/>
      <c r="M92" s="200" t="s">
        <v>19</v>
      </c>
      <c r="N92" s="201" t="s">
        <v>43</v>
      </c>
      <c r="O92" s="65"/>
      <c r="P92" s="202">
        <f>O92*H92</f>
        <v>0</v>
      </c>
      <c r="Q92" s="202">
        <v>0</v>
      </c>
      <c r="R92" s="202">
        <f>Q92*H92</f>
        <v>0</v>
      </c>
      <c r="S92" s="202">
        <v>0.255</v>
      </c>
      <c r="T92" s="203">
        <f>S92*H92</f>
        <v>6.375</v>
      </c>
      <c r="U92" s="35"/>
      <c r="V92" s="35"/>
      <c r="W92" s="35"/>
      <c r="X92" s="35"/>
      <c r="Y92" s="35"/>
      <c r="Z92" s="35"/>
      <c r="AA92" s="35"/>
      <c r="AB92" s="35"/>
      <c r="AC92" s="35"/>
      <c r="AD92" s="35"/>
      <c r="AE92" s="35"/>
      <c r="AR92" s="204" t="s">
        <v>212</v>
      </c>
      <c r="AT92" s="204" t="s">
        <v>208</v>
      </c>
      <c r="AU92" s="204" t="s">
        <v>82</v>
      </c>
      <c r="AY92" s="18" t="s">
        <v>206</v>
      </c>
      <c r="BE92" s="205">
        <f>IF(N92="základní",J92,0)</f>
        <v>0</v>
      </c>
      <c r="BF92" s="205">
        <f>IF(N92="snížená",J92,0)</f>
        <v>0</v>
      </c>
      <c r="BG92" s="205">
        <f>IF(N92="zákl. přenesená",J92,0)</f>
        <v>0</v>
      </c>
      <c r="BH92" s="205">
        <f>IF(N92="sníž. přenesená",J92,0)</f>
        <v>0</v>
      </c>
      <c r="BI92" s="205">
        <f>IF(N92="nulová",J92,0)</f>
        <v>0</v>
      </c>
      <c r="BJ92" s="18" t="s">
        <v>80</v>
      </c>
      <c r="BK92" s="205">
        <f>ROUND(I92*H92,2)</f>
        <v>0</v>
      </c>
      <c r="BL92" s="18" t="s">
        <v>212</v>
      </c>
      <c r="BM92" s="204" t="s">
        <v>614</v>
      </c>
    </row>
    <row r="93" spans="1:65" s="2" customFormat="1" ht="21.75" customHeight="1">
      <c r="A93" s="35"/>
      <c r="B93" s="36"/>
      <c r="C93" s="193" t="s">
        <v>217</v>
      </c>
      <c r="D93" s="193" t="s">
        <v>208</v>
      </c>
      <c r="E93" s="194" t="s">
        <v>615</v>
      </c>
      <c r="F93" s="195" t="s">
        <v>616</v>
      </c>
      <c r="G93" s="196" t="s">
        <v>325</v>
      </c>
      <c r="H93" s="197">
        <v>86</v>
      </c>
      <c r="I93" s="198"/>
      <c r="J93" s="199">
        <f>ROUND(I93*H93,2)</f>
        <v>0</v>
      </c>
      <c r="K93" s="195" t="s">
        <v>19</v>
      </c>
      <c r="L93" s="40"/>
      <c r="M93" s="200" t="s">
        <v>19</v>
      </c>
      <c r="N93" s="201" t="s">
        <v>43</v>
      </c>
      <c r="O93" s="65"/>
      <c r="P93" s="202">
        <f>O93*H93</f>
        <v>0</v>
      </c>
      <c r="Q93" s="202">
        <v>0</v>
      </c>
      <c r="R93" s="202">
        <f>Q93*H93</f>
        <v>0</v>
      </c>
      <c r="S93" s="202">
        <v>0.3</v>
      </c>
      <c r="T93" s="203">
        <f>S93*H93</f>
        <v>25.8</v>
      </c>
      <c r="U93" s="35"/>
      <c r="V93" s="35"/>
      <c r="W93" s="35"/>
      <c r="X93" s="35"/>
      <c r="Y93" s="35"/>
      <c r="Z93" s="35"/>
      <c r="AA93" s="35"/>
      <c r="AB93" s="35"/>
      <c r="AC93" s="35"/>
      <c r="AD93" s="35"/>
      <c r="AE93" s="35"/>
      <c r="AR93" s="204" t="s">
        <v>212</v>
      </c>
      <c r="AT93" s="204" t="s">
        <v>208</v>
      </c>
      <c r="AU93" s="204" t="s">
        <v>82</v>
      </c>
      <c r="AY93" s="18" t="s">
        <v>206</v>
      </c>
      <c r="BE93" s="205">
        <f>IF(N93="základní",J93,0)</f>
        <v>0</v>
      </c>
      <c r="BF93" s="205">
        <f>IF(N93="snížená",J93,0)</f>
        <v>0</v>
      </c>
      <c r="BG93" s="205">
        <f>IF(N93="zákl. přenesená",J93,0)</f>
        <v>0</v>
      </c>
      <c r="BH93" s="205">
        <f>IF(N93="sníž. přenesená",J93,0)</f>
        <v>0</v>
      </c>
      <c r="BI93" s="205">
        <f>IF(N93="nulová",J93,0)</f>
        <v>0</v>
      </c>
      <c r="BJ93" s="18" t="s">
        <v>80</v>
      </c>
      <c r="BK93" s="205">
        <f>ROUND(I93*H93,2)</f>
        <v>0</v>
      </c>
      <c r="BL93" s="18" t="s">
        <v>212</v>
      </c>
      <c r="BM93" s="204" t="s">
        <v>617</v>
      </c>
    </row>
    <row r="94" spans="1:65" s="13" customFormat="1" ht="11.25">
      <c r="B94" s="206"/>
      <c r="C94" s="207"/>
      <c r="D94" s="208" t="s">
        <v>246</v>
      </c>
      <c r="E94" s="209" t="s">
        <v>19</v>
      </c>
      <c r="F94" s="210" t="s">
        <v>618</v>
      </c>
      <c r="G94" s="207"/>
      <c r="H94" s="211">
        <v>86</v>
      </c>
      <c r="I94" s="212"/>
      <c r="J94" s="207"/>
      <c r="K94" s="207"/>
      <c r="L94" s="213"/>
      <c r="M94" s="214"/>
      <c r="N94" s="215"/>
      <c r="O94" s="215"/>
      <c r="P94" s="215"/>
      <c r="Q94" s="215"/>
      <c r="R94" s="215"/>
      <c r="S94" s="215"/>
      <c r="T94" s="216"/>
      <c r="AT94" s="217" t="s">
        <v>246</v>
      </c>
      <c r="AU94" s="217" t="s">
        <v>82</v>
      </c>
      <c r="AV94" s="13" t="s">
        <v>82</v>
      </c>
      <c r="AW94" s="13" t="s">
        <v>33</v>
      </c>
      <c r="AX94" s="13" t="s">
        <v>80</v>
      </c>
      <c r="AY94" s="217" t="s">
        <v>206</v>
      </c>
    </row>
    <row r="95" spans="1:65" s="2" customFormat="1" ht="21.75" customHeight="1">
      <c r="A95" s="35"/>
      <c r="B95" s="36"/>
      <c r="C95" s="193" t="s">
        <v>212</v>
      </c>
      <c r="D95" s="193" t="s">
        <v>208</v>
      </c>
      <c r="E95" s="194" t="s">
        <v>464</v>
      </c>
      <c r="F95" s="195" t="s">
        <v>465</v>
      </c>
      <c r="G95" s="196" t="s">
        <v>325</v>
      </c>
      <c r="H95" s="197">
        <v>10</v>
      </c>
      <c r="I95" s="198"/>
      <c r="J95" s="199">
        <f>ROUND(I95*H95,2)</f>
        <v>0</v>
      </c>
      <c r="K95" s="195" t="s">
        <v>19</v>
      </c>
      <c r="L95" s="40"/>
      <c r="M95" s="200" t="s">
        <v>19</v>
      </c>
      <c r="N95" s="201" t="s">
        <v>43</v>
      </c>
      <c r="O95" s="65"/>
      <c r="P95" s="202">
        <f>O95*H95</f>
        <v>0</v>
      </c>
      <c r="Q95" s="202">
        <v>0</v>
      </c>
      <c r="R95" s="202">
        <f>Q95*H95</f>
        <v>0</v>
      </c>
      <c r="S95" s="202">
        <v>0.57999999999999996</v>
      </c>
      <c r="T95" s="203">
        <f>S95*H95</f>
        <v>5.8</v>
      </c>
      <c r="U95" s="35"/>
      <c r="V95" s="35"/>
      <c r="W95" s="35"/>
      <c r="X95" s="35"/>
      <c r="Y95" s="35"/>
      <c r="Z95" s="35"/>
      <c r="AA95" s="35"/>
      <c r="AB95" s="35"/>
      <c r="AC95" s="35"/>
      <c r="AD95" s="35"/>
      <c r="AE95" s="35"/>
      <c r="AR95" s="204" t="s">
        <v>212</v>
      </c>
      <c r="AT95" s="204" t="s">
        <v>208</v>
      </c>
      <c r="AU95" s="204" t="s">
        <v>82</v>
      </c>
      <c r="AY95" s="18" t="s">
        <v>206</v>
      </c>
      <c r="BE95" s="205">
        <f>IF(N95="základní",J95,0)</f>
        <v>0</v>
      </c>
      <c r="BF95" s="205">
        <f>IF(N95="snížená",J95,0)</f>
        <v>0</v>
      </c>
      <c r="BG95" s="205">
        <f>IF(N95="zákl. přenesená",J95,0)</f>
        <v>0</v>
      </c>
      <c r="BH95" s="205">
        <f>IF(N95="sníž. přenesená",J95,0)</f>
        <v>0</v>
      </c>
      <c r="BI95" s="205">
        <f>IF(N95="nulová",J95,0)</f>
        <v>0</v>
      </c>
      <c r="BJ95" s="18" t="s">
        <v>80</v>
      </c>
      <c r="BK95" s="205">
        <f>ROUND(I95*H95,2)</f>
        <v>0</v>
      </c>
      <c r="BL95" s="18" t="s">
        <v>212</v>
      </c>
      <c r="BM95" s="204" t="s">
        <v>619</v>
      </c>
    </row>
    <row r="96" spans="1:65" s="2" customFormat="1" ht="21.75" customHeight="1">
      <c r="A96" s="35"/>
      <c r="B96" s="36"/>
      <c r="C96" s="193" t="s">
        <v>227</v>
      </c>
      <c r="D96" s="193" t="s">
        <v>208</v>
      </c>
      <c r="E96" s="194" t="s">
        <v>467</v>
      </c>
      <c r="F96" s="195" t="s">
        <v>465</v>
      </c>
      <c r="G96" s="196" t="s">
        <v>325</v>
      </c>
      <c r="H96" s="197">
        <v>20</v>
      </c>
      <c r="I96" s="198"/>
      <c r="J96" s="199">
        <f>ROUND(I96*H96,2)</f>
        <v>0</v>
      </c>
      <c r="K96" s="195" t="s">
        <v>19</v>
      </c>
      <c r="L96" s="40"/>
      <c r="M96" s="200" t="s">
        <v>19</v>
      </c>
      <c r="N96" s="201" t="s">
        <v>43</v>
      </c>
      <c r="O96" s="65"/>
      <c r="P96" s="202">
        <f>O96*H96</f>
        <v>0</v>
      </c>
      <c r="Q96" s="202">
        <v>0</v>
      </c>
      <c r="R96" s="202">
        <f>Q96*H96</f>
        <v>0</v>
      </c>
      <c r="S96" s="202">
        <v>0.57999999999999996</v>
      </c>
      <c r="T96" s="203">
        <f>S96*H96</f>
        <v>11.6</v>
      </c>
      <c r="U96" s="35"/>
      <c r="V96" s="35"/>
      <c r="W96" s="35"/>
      <c r="X96" s="35"/>
      <c r="Y96" s="35"/>
      <c r="Z96" s="35"/>
      <c r="AA96" s="35"/>
      <c r="AB96" s="35"/>
      <c r="AC96" s="35"/>
      <c r="AD96" s="35"/>
      <c r="AE96" s="35"/>
      <c r="AR96" s="204" t="s">
        <v>212</v>
      </c>
      <c r="AT96" s="204" t="s">
        <v>208</v>
      </c>
      <c r="AU96" s="204" t="s">
        <v>82</v>
      </c>
      <c r="AY96" s="18" t="s">
        <v>206</v>
      </c>
      <c r="BE96" s="205">
        <f>IF(N96="základní",J96,0)</f>
        <v>0</v>
      </c>
      <c r="BF96" s="205">
        <f>IF(N96="snížená",J96,0)</f>
        <v>0</v>
      </c>
      <c r="BG96" s="205">
        <f>IF(N96="zákl. přenesená",J96,0)</f>
        <v>0</v>
      </c>
      <c r="BH96" s="205">
        <f>IF(N96="sníž. přenesená",J96,0)</f>
        <v>0</v>
      </c>
      <c r="BI96" s="205">
        <f>IF(N96="nulová",J96,0)</f>
        <v>0</v>
      </c>
      <c r="BJ96" s="18" t="s">
        <v>80</v>
      </c>
      <c r="BK96" s="205">
        <f>ROUND(I96*H96,2)</f>
        <v>0</v>
      </c>
      <c r="BL96" s="18" t="s">
        <v>212</v>
      </c>
      <c r="BM96" s="204" t="s">
        <v>620</v>
      </c>
    </row>
    <row r="97" spans="1:65" s="2" customFormat="1" ht="21.75" customHeight="1">
      <c r="A97" s="35"/>
      <c r="B97" s="36"/>
      <c r="C97" s="193" t="s">
        <v>231</v>
      </c>
      <c r="D97" s="193" t="s">
        <v>208</v>
      </c>
      <c r="E97" s="194" t="s">
        <v>621</v>
      </c>
      <c r="F97" s="195" t="s">
        <v>622</v>
      </c>
      <c r="G97" s="196" t="s">
        <v>325</v>
      </c>
      <c r="H97" s="197">
        <v>61</v>
      </c>
      <c r="I97" s="198"/>
      <c r="J97" s="199">
        <f>ROUND(I97*H97,2)</f>
        <v>0</v>
      </c>
      <c r="K97" s="195" t="s">
        <v>19</v>
      </c>
      <c r="L97" s="40"/>
      <c r="M97" s="200" t="s">
        <v>19</v>
      </c>
      <c r="N97" s="201" t="s">
        <v>43</v>
      </c>
      <c r="O97" s="65"/>
      <c r="P97" s="202">
        <f>O97*H97</f>
        <v>0</v>
      </c>
      <c r="Q97" s="202">
        <v>0</v>
      </c>
      <c r="R97" s="202">
        <f>Q97*H97</f>
        <v>0</v>
      </c>
      <c r="S97" s="202">
        <v>0.24</v>
      </c>
      <c r="T97" s="203">
        <f>S97*H97</f>
        <v>14.639999999999999</v>
      </c>
      <c r="U97" s="35"/>
      <c r="V97" s="35"/>
      <c r="W97" s="35"/>
      <c r="X97" s="35"/>
      <c r="Y97" s="35"/>
      <c r="Z97" s="35"/>
      <c r="AA97" s="35"/>
      <c r="AB97" s="35"/>
      <c r="AC97" s="35"/>
      <c r="AD97" s="35"/>
      <c r="AE97" s="35"/>
      <c r="AR97" s="204" t="s">
        <v>212</v>
      </c>
      <c r="AT97" s="204" t="s">
        <v>208</v>
      </c>
      <c r="AU97" s="204" t="s">
        <v>82</v>
      </c>
      <c r="AY97" s="18" t="s">
        <v>206</v>
      </c>
      <c r="BE97" s="205">
        <f>IF(N97="základní",J97,0)</f>
        <v>0</v>
      </c>
      <c r="BF97" s="205">
        <f>IF(N97="snížená",J97,0)</f>
        <v>0</v>
      </c>
      <c r="BG97" s="205">
        <f>IF(N97="zákl. přenesená",J97,0)</f>
        <v>0</v>
      </c>
      <c r="BH97" s="205">
        <f>IF(N97="sníž. přenesená",J97,0)</f>
        <v>0</v>
      </c>
      <c r="BI97" s="205">
        <f>IF(N97="nulová",J97,0)</f>
        <v>0</v>
      </c>
      <c r="BJ97" s="18" t="s">
        <v>80</v>
      </c>
      <c r="BK97" s="205">
        <f>ROUND(I97*H97,2)</f>
        <v>0</v>
      </c>
      <c r="BL97" s="18" t="s">
        <v>212</v>
      </c>
      <c r="BM97" s="204" t="s">
        <v>623</v>
      </c>
    </row>
    <row r="98" spans="1:65" s="13" customFormat="1" ht="11.25">
      <c r="B98" s="206"/>
      <c r="C98" s="207"/>
      <c r="D98" s="208" t="s">
        <v>246</v>
      </c>
      <c r="E98" s="209" t="s">
        <v>19</v>
      </c>
      <c r="F98" s="210" t="s">
        <v>624</v>
      </c>
      <c r="G98" s="207"/>
      <c r="H98" s="211">
        <v>61</v>
      </c>
      <c r="I98" s="212"/>
      <c r="J98" s="207"/>
      <c r="K98" s="207"/>
      <c r="L98" s="213"/>
      <c r="M98" s="214"/>
      <c r="N98" s="215"/>
      <c r="O98" s="215"/>
      <c r="P98" s="215"/>
      <c r="Q98" s="215"/>
      <c r="R98" s="215"/>
      <c r="S98" s="215"/>
      <c r="T98" s="216"/>
      <c r="AT98" s="217" t="s">
        <v>246</v>
      </c>
      <c r="AU98" s="217" t="s">
        <v>82</v>
      </c>
      <c r="AV98" s="13" t="s">
        <v>82</v>
      </c>
      <c r="AW98" s="13" t="s">
        <v>33</v>
      </c>
      <c r="AX98" s="13" t="s">
        <v>80</v>
      </c>
      <c r="AY98" s="217" t="s">
        <v>206</v>
      </c>
    </row>
    <row r="99" spans="1:65" s="2" customFormat="1" ht="21.75" customHeight="1">
      <c r="A99" s="35"/>
      <c r="B99" s="36"/>
      <c r="C99" s="193" t="s">
        <v>235</v>
      </c>
      <c r="D99" s="193" t="s">
        <v>208</v>
      </c>
      <c r="E99" s="194" t="s">
        <v>625</v>
      </c>
      <c r="F99" s="195" t="s">
        <v>626</v>
      </c>
      <c r="G99" s="196" t="s">
        <v>325</v>
      </c>
      <c r="H99" s="197">
        <v>8</v>
      </c>
      <c r="I99" s="198"/>
      <c r="J99" s="199">
        <f>ROUND(I99*H99,2)</f>
        <v>0</v>
      </c>
      <c r="K99" s="195" t="s">
        <v>19</v>
      </c>
      <c r="L99" s="40"/>
      <c r="M99" s="200" t="s">
        <v>19</v>
      </c>
      <c r="N99" s="201" t="s">
        <v>43</v>
      </c>
      <c r="O99" s="65"/>
      <c r="P99" s="202">
        <f>O99*H99</f>
        <v>0</v>
      </c>
      <c r="Q99" s="202">
        <v>0</v>
      </c>
      <c r="R99" s="202">
        <f>Q99*H99</f>
        <v>0</v>
      </c>
      <c r="S99" s="202">
        <v>0.32500000000000001</v>
      </c>
      <c r="T99" s="203">
        <f>S99*H99</f>
        <v>2.6</v>
      </c>
      <c r="U99" s="35"/>
      <c r="V99" s="35"/>
      <c r="W99" s="35"/>
      <c r="X99" s="35"/>
      <c r="Y99" s="35"/>
      <c r="Z99" s="35"/>
      <c r="AA99" s="35"/>
      <c r="AB99" s="35"/>
      <c r="AC99" s="35"/>
      <c r="AD99" s="35"/>
      <c r="AE99" s="35"/>
      <c r="AR99" s="204" t="s">
        <v>212</v>
      </c>
      <c r="AT99" s="204" t="s">
        <v>208</v>
      </c>
      <c r="AU99" s="204" t="s">
        <v>82</v>
      </c>
      <c r="AY99" s="18" t="s">
        <v>206</v>
      </c>
      <c r="BE99" s="205">
        <f>IF(N99="základní",J99,0)</f>
        <v>0</v>
      </c>
      <c r="BF99" s="205">
        <f>IF(N99="snížená",J99,0)</f>
        <v>0</v>
      </c>
      <c r="BG99" s="205">
        <f>IF(N99="zákl. přenesená",J99,0)</f>
        <v>0</v>
      </c>
      <c r="BH99" s="205">
        <f>IF(N99="sníž. přenesená",J99,0)</f>
        <v>0</v>
      </c>
      <c r="BI99" s="205">
        <f>IF(N99="nulová",J99,0)</f>
        <v>0</v>
      </c>
      <c r="BJ99" s="18" t="s">
        <v>80</v>
      </c>
      <c r="BK99" s="205">
        <f>ROUND(I99*H99,2)</f>
        <v>0</v>
      </c>
      <c r="BL99" s="18" t="s">
        <v>212</v>
      </c>
      <c r="BM99" s="204" t="s">
        <v>627</v>
      </c>
    </row>
    <row r="100" spans="1:65" s="2" customFormat="1" ht="21.75" customHeight="1">
      <c r="A100" s="35"/>
      <c r="B100" s="36"/>
      <c r="C100" s="193" t="s">
        <v>239</v>
      </c>
      <c r="D100" s="193" t="s">
        <v>208</v>
      </c>
      <c r="E100" s="194" t="s">
        <v>628</v>
      </c>
      <c r="F100" s="195" t="s">
        <v>629</v>
      </c>
      <c r="G100" s="196" t="s">
        <v>325</v>
      </c>
      <c r="H100" s="197">
        <v>8</v>
      </c>
      <c r="I100" s="198"/>
      <c r="J100" s="199">
        <f>ROUND(I100*H100,2)</f>
        <v>0</v>
      </c>
      <c r="K100" s="195" t="s">
        <v>19</v>
      </c>
      <c r="L100" s="40"/>
      <c r="M100" s="200" t="s">
        <v>19</v>
      </c>
      <c r="N100" s="201" t="s">
        <v>43</v>
      </c>
      <c r="O100" s="65"/>
      <c r="P100" s="202">
        <f>O100*H100</f>
        <v>0</v>
      </c>
      <c r="Q100" s="202">
        <v>0</v>
      </c>
      <c r="R100" s="202">
        <f>Q100*H100</f>
        <v>0</v>
      </c>
      <c r="S100" s="202">
        <v>0.22</v>
      </c>
      <c r="T100" s="203">
        <f>S100*H100</f>
        <v>1.76</v>
      </c>
      <c r="U100" s="35"/>
      <c r="V100" s="35"/>
      <c r="W100" s="35"/>
      <c r="X100" s="35"/>
      <c r="Y100" s="35"/>
      <c r="Z100" s="35"/>
      <c r="AA100" s="35"/>
      <c r="AB100" s="35"/>
      <c r="AC100" s="35"/>
      <c r="AD100" s="35"/>
      <c r="AE100" s="35"/>
      <c r="AR100" s="204" t="s">
        <v>212</v>
      </c>
      <c r="AT100" s="204" t="s">
        <v>208</v>
      </c>
      <c r="AU100" s="204" t="s">
        <v>82</v>
      </c>
      <c r="AY100" s="18" t="s">
        <v>206</v>
      </c>
      <c r="BE100" s="205">
        <f>IF(N100="základní",J100,0)</f>
        <v>0</v>
      </c>
      <c r="BF100" s="205">
        <f>IF(N100="snížená",J100,0)</f>
        <v>0</v>
      </c>
      <c r="BG100" s="205">
        <f>IF(N100="zákl. přenesená",J100,0)</f>
        <v>0</v>
      </c>
      <c r="BH100" s="205">
        <f>IF(N100="sníž. přenesená",J100,0)</f>
        <v>0</v>
      </c>
      <c r="BI100" s="205">
        <f>IF(N100="nulová",J100,0)</f>
        <v>0</v>
      </c>
      <c r="BJ100" s="18" t="s">
        <v>80</v>
      </c>
      <c r="BK100" s="205">
        <f>ROUND(I100*H100,2)</f>
        <v>0</v>
      </c>
      <c r="BL100" s="18" t="s">
        <v>212</v>
      </c>
      <c r="BM100" s="204" t="s">
        <v>630</v>
      </c>
    </row>
    <row r="101" spans="1:65" s="2" customFormat="1" ht="21.75" customHeight="1">
      <c r="A101" s="35"/>
      <c r="B101" s="36"/>
      <c r="C101" s="193" t="s">
        <v>225</v>
      </c>
      <c r="D101" s="193" t="s">
        <v>208</v>
      </c>
      <c r="E101" s="194" t="s">
        <v>631</v>
      </c>
      <c r="F101" s="195" t="s">
        <v>632</v>
      </c>
      <c r="G101" s="196" t="s">
        <v>325</v>
      </c>
      <c r="H101" s="197">
        <v>78.75</v>
      </c>
      <c r="I101" s="198"/>
      <c r="J101" s="199">
        <f>ROUND(I101*H101,2)</f>
        <v>0</v>
      </c>
      <c r="K101" s="195" t="s">
        <v>19</v>
      </c>
      <c r="L101" s="40"/>
      <c r="M101" s="200" t="s">
        <v>19</v>
      </c>
      <c r="N101" s="201" t="s">
        <v>43</v>
      </c>
      <c r="O101" s="65"/>
      <c r="P101" s="202">
        <f>O101*H101</f>
        <v>0</v>
      </c>
      <c r="Q101" s="202">
        <v>4.0000000000000003E-5</v>
      </c>
      <c r="R101" s="202">
        <f>Q101*H101</f>
        <v>3.1500000000000005E-3</v>
      </c>
      <c r="S101" s="202">
        <v>0.128</v>
      </c>
      <c r="T101" s="203">
        <f>S101*H101</f>
        <v>10.08</v>
      </c>
      <c r="U101" s="35"/>
      <c r="V101" s="35"/>
      <c r="W101" s="35"/>
      <c r="X101" s="35"/>
      <c r="Y101" s="35"/>
      <c r="Z101" s="35"/>
      <c r="AA101" s="35"/>
      <c r="AB101" s="35"/>
      <c r="AC101" s="35"/>
      <c r="AD101" s="35"/>
      <c r="AE101" s="35"/>
      <c r="AR101" s="204" t="s">
        <v>212</v>
      </c>
      <c r="AT101" s="204" t="s">
        <v>208</v>
      </c>
      <c r="AU101" s="204" t="s">
        <v>82</v>
      </c>
      <c r="AY101" s="18" t="s">
        <v>206</v>
      </c>
      <c r="BE101" s="205">
        <f>IF(N101="základní",J101,0)</f>
        <v>0</v>
      </c>
      <c r="BF101" s="205">
        <f>IF(N101="snížená",J101,0)</f>
        <v>0</v>
      </c>
      <c r="BG101" s="205">
        <f>IF(N101="zákl. přenesená",J101,0)</f>
        <v>0</v>
      </c>
      <c r="BH101" s="205">
        <f>IF(N101="sníž. přenesená",J101,0)</f>
        <v>0</v>
      </c>
      <c r="BI101" s="205">
        <f>IF(N101="nulová",J101,0)</f>
        <v>0</v>
      </c>
      <c r="BJ101" s="18" t="s">
        <v>80</v>
      </c>
      <c r="BK101" s="205">
        <f>ROUND(I101*H101,2)</f>
        <v>0</v>
      </c>
      <c r="BL101" s="18" t="s">
        <v>212</v>
      </c>
      <c r="BM101" s="204" t="s">
        <v>633</v>
      </c>
    </row>
    <row r="102" spans="1:65" s="13" customFormat="1" ht="11.25">
      <c r="B102" s="206"/>
      <c r="C102" s="207"/>
      <c r="D102" s="208" t="s">
        <v>246</v>
      </c>
      <c r="E102" s="209" t="s">
        <v>19</v>
      </c>
      <c r="F102" s="210" t="s">
        <v>634</v>
      </c>
      <c r="G102" s="207"/>
      <c r="H102" s="211">
        <v>78.75</v>
      </c>
      <c r="I102" s="212"/>
      <c r="J102" s="207"/>
      <c r="K102" s="207"/>
      <c r="L102" s="213"/>
      <c r="M102" s="214"/>
      <c r="N102" s="215"/>
      <c r="O102" s="215"/>
      <c r="P102" s="215"/>
      <c r="Q102" s="215"/>
      <c r="R102" s="215"/>
      <c r="S102" s="215"/>
      <c r="T102" s="216"/>
      <c r="AT102" s="217" t="s">
        <v>246</v>
      </c>
      <c r="AU102" s="217" t="s">
        <v>82</v>
      </c>
      <c r="AV102" s="13" t="s">
        <v>82</v>
      </c>
      <c r="AW102" s="13" t="s">
        <v>33</v>
      </c>
      <c r="AX102" s="13" t="s">
        <v>80</v>
      </c>
      <c r="AY102" s="217" t="s">
        <v>206</v>
      </c>
    </row>
    <row r="103" spans="1:65" s="2" customFormat="1" ht="21.75" customHeight="1">
      <c r="A103" s="35"/>
      <c r="B103" s="36"/>
      <c r="C103" s="193" t="s">
        <v>248</v>
      </c>
      <c r="D103" s="193" t="s">
        <v>208</v>
      </c>
      <c r="E103" s="194" t="s">
        <v>635</v>
      </c>
      <c r="F103" s="195" t="s">
        <v>636</v>
      </c>
      <c r="G103" s="196" t="s">
        <v>325</v>
      </c>
      <c r="H103" s="197">
        <v>650</v>
      </c>
      <c r="I103" s="198"/>
      <c r="J103" s="199">
        <f>ROUND(I103*H103,2)</f>
        <v>0</v>
      </c>
      <c r="K103" s="195" t="s">
        <v>19</v>
      </c>
      <c r="L103" s="40"/>
      <c r="M103" s="200" t="s">
        <v>19</v>
      </c>
      <c r="N103" s="201" t="s">
        <v>43</v>
      </c>
      <c r="O103" s="65"/>
      <c r="P103" s="202">
        <f>O103*H103</f>
        <v>0</v>
      </c>
      <c r="Q103" s="202">
        <v>1.2999999999999999E-4</v>
      </c>
      <c r="R103" s="202">
        <f>Q103*H103</f>
        <v>8.4499999999999992E-2</v>
      </c>
      <c r="S103" s="202">
        <v>0.25600000000000001</v>
      </c>
      <c r="T103" s="203">
        <f>S103*H103</f>
        <v>166.4</v>
      </c>
      <c r="U103" s="35"/>
      <c r="V103" s="35"/>
      <c r="W103" s="35"/>
      <c r="X103" s="35"/>
      <c r="Y103" s="35"/>
      <c r="Z103" s="35"/>
      <c r="AA103" s="35"/>
      <c r="AB103" s="35"/>
      <c r="AC103" s="35"/>
      <c r="AD103" s="35"/>
      <c r="AE103" s="35"/>
      <c r="AR103" s="204" t="s">
        <v>212</v>
      </c>
      <c r="AT103" s="204" t="s">
        <v>208</v>
      </c>
      <c r="AU103" s="204" t="s">
        <v>82</v>
      </c>
      <c r="AY103" s="18" t="s">
        <v>206</v>
      </c>
      <c r="BE103" s="205">
        <f>IF(N103="základní",J103,0)</f>
        <v>0</v>
      </c>
      <c r="BF103" s="205">
        <f>IF(N103="snížená",J103,0)</f>
        <v>0</v>
      </c>
      <c r="BG103" s="205">
        <f>IF(N103="zákl. přenesená",J103,0)</f>
        <v>0</v>
      </c>
      <c r="BH103" s="205">
        <f>IF(N103="sníž. přenesená",J103,0)</f>
        <v>0</v>
      </c>
      <c r="BI103" s="205">
        <f>IF(N103="nulová",J103,0)</f>
        <v>0</v>
      </c>
      <c r="BJ103" s="18" t="s">
        <v>80</v>
      </c>
      <c r="BK103" s="205">
        <f>ROUND(I103*H103,2)</f>
        <v>0</v>
      </c>
      <c r="BL103" s="18" t="s">
        <v>212</v>
      </c>
      <c r="BM103" s="204" t="s">
        <v>637</v>
      </c>
    </row>
    <row r="104" spans="1:65" s="2" customFormat="1" ht="21.75" customHeight="1">
      <c r="A104" s="35"/>
      <c r="B104" s="36"/>
      <c r="C104" s="193" t="s">
        <v>253</v>
      </c>
      <c r="D104" s="193" t="s">
        <v>208</v>
      </c>
      <c r="E104" s="194" t="s">
        <v>470</v>
      </c>
      <c r="F104" s="195" t="s">
        <v>471</v>
      </c>
      <c r="G104" s="196" t="s">
        <v>220</v>
      </c>
      <c r="H104" s="197">
        <v>28</v>
      </c>
      <c r="I104" s="198"/>
      <c r="J104" s="199">
        <f>ROUND(I104*H104,2)</f>
        <v>0</v>
      </c>
      <c r="K104" s="195" t="s">
        <v>19</v>
      </c>
      <c r="L104" s="40"/>
      <c r="M104" s="200" t="s">
        <v>19</v>
      </c>
      <c r="N104" s="201" t="s">
        <v>43</v>
      </c>
      <c r="O104" s="65"/>
      <c r="P104" s="202">
        <f>O104*H104</f>
        <v>0</v>
      </c>
      <c r="Q104" s="202">
        <v>0</v>
      </c>
      <c r="R104" s="202">
        <f>Q104*H104</f>
        <v>0</v>
      </c>
      <c r="S104" s="202">
        <v>0.20499999999999999</v>
      </c>
      <c r="T104" s="203">
        <f>S104*H104</f>
        <v>5.7399999999999993</v>
      </c>
      <c r="U104" s="35"/>
      <c r="V104" s="35"/>
      <c r="W104" s="35"/>
      <c r="X104" s="35"/>
      <c r="Y104" s="35"/>
      <c r="Z104" s="35"/>
      <c r="AA104" s="35"/>
      <c r="AB104" s="35"/>
      <c r="AC104" s="35"/>
      <c r="AD104" s="35"/>
      <c r="AE104" s="35"/>
      <c r="AR104" s="204" t="s">
        <v>212</v>
      </c>
      <c r="AT104" s="204" t="s">
        <v>208</v>
      </c>
      <c r="AU104" s="204" t="s">
        <v>82</v>
      </c>
      <c r="AY104" s="18" t="s">
        <v>206</v>
      </c>
      <c r="BE104" s="205">
        <f>IF(N104="základní",J104,0)</f>
        <v>0</v>
      </c>
      <c r="BF104" s="205">
        <f>IF(N104="snížená",J104,0)</f>
        <v>0</v>
      </c>
      <c r="BG104" s="205">
        <f>IF(N104="zákl. přenesená",J104,0)</f>
        <v>0</v>
      </c>
      <c r="BH104" s="205">
        <f>IF(N104="sníž. přenesená",J104,0)</f>
        <v>0</v>
      </c>
      <c r="BI104" s="205">
        <f>IF(N104="nulová",J104,0)</f>
        <v>0</v>
      </c>
      <c r="BJ104" s="18" t="s">
        <v>80</v>
      </c>
      <c r="BK104" s="205">
        <f>ROUND(I104*H104,2)</f>
        <v>0</v>
      </c>
      <c r="BL104" s="18" t="s">
        <v>212</v>
      </c>
      <c r="BM104" s="204" t="s">
        <v>638</v>
      </c>
    </row>
    <row r="105" spans="1:65" s="13" customFormat="1" ht="11.25">
      <c r="B105" s="206"/>
      <c r="C105" s="207"/>
      <c r="D105" s="208" t="s">
        <v>246</v>
      </c>
      <c r="E105" s="209" t="s">
        <v>19</v>
      </c>
      <c r="F105" s="210" t="s">
        <v>639</v>
      </c>
      <c r="G105" s="207"/>
      <c r="H105" s="211">
        <v>28</v>
      </c>
      <c r="I105" s="212"/>
      <c r="J105" s="207"/>
      <c r="K105" s="207"/>
      <c r="L105" s="213"/>
      <c r="M105" s="214"/>
      <c r="N105" s="215"/>
      <c r="O105" s="215"/>
      <c r="P105" s="215"/>
      <c r="Q105" s="215"/>
      <c r="R105" s="215"/>
      <c r="S105" s="215"/>
      <c r="T105" s="216"/>
      <c r="AT105" s="217" t="s">
        <v>246</v>
      </c>
      <c r="AU105" s="217" t="s">
        <v>82</v>
      </c>
      <c r="AV105" s="13" t="s">
        <v>82</v>
      </c>
      <c r="AW105" s="13" t="s">
        <v>33</v>
      </c>
      <c r="AX105" s="13" t="s">
        <v>80</v>
      </c>
      <c r="AY105" s="217" t="s">
        <v>206</v>
      </c>
    </row>
    <row r="106" spans="1:65" s="2" customFormat="1" ht="21.75" customHeight="1">
      <c r="A106" s="35"/>
      <c r="B106" s="36"/>
      <c r="C106" s="193" t="s">
        <v>257</v>
      </c>
      <c r="D106" s="193" t="s">
        <v>208</v>
      </c>
      <c r="E106" s="194" t="s">
        <v>640</v>
      </c>
      <c r="F106" s="195" t="s">
        <v>641</v>
      </c>
      <c r="G106" s="196" t="s">
        <v>220</v>
      </c>
      <c r="H106" s="197">
        <v>12</v>
      </c>
      <c r="I106" s="198"/>
      <c r="J106" s="199">
        <f>ROUND(I106*H106,2)</f>
        <v>0</v>
      </c>
      <c r="K106" s="195" t="s">
        <v>19</v>
      </c>
      <c r="L106" s="40"/>
      <c r="M106" s="200" t="s">
        <v>19</v>
      </c>
      <c r="N106" s="201" t="s">
        <v>43</v>
      </c>
      <c r="O106" s="65"/>
      <c r="P106" s="202">
        <f>O106*H106</f>
        <v>0</v>
      </c>
      <c r="Q106" s="202">
        <v>0</v>
      </c>
      <c r="R106" s="202">
        <f>Q106*H106</f>
        <v>0</v>
      </c>
      <c r="S106" s="202">
        <v>0.04</v>
      </c>
      <c r="T106" s="203">
        <f>S106*H106</f>
        <v>0.48</v>
      </c>
      <c r="U106" s="35"/>
      <c r="V106" s="35"/>
      <c r="W106" s="35"/>
      <c r="X106" s="35"/>
      <c r="Y106" s="35"/>
      <c r="Z106" s="35"/>
      <c r="AA106" s="35"/>
      <c r="AB106" s="35"/>
      <c r="AC106" s="35"/>
      <c r="AD106" s="35"/>
      <c r="AE106" s="35"/>
      <c r="AR106" s="204" t="s">
        <v>212</v>
      </c>
      <c r="AT106" s="204" t="s">
        <v>208</v>
      </c>
      <c r="AU106" s="204" t="s">
        <v>82</v>
      </c>
      <c r="AY106" s="18" t="s">
        <v>206</v>
      </c>
      <c r="BE106" s="205">
        <f>IF(N106="základní",J106,0)</f>
        <v>0</v>
      </c>
      <c r="BF106" s="205">
        <f>IF(N106="snížená",J106,0)</f>
        <v>0</v>
      </c>
      <c r="BG106" s="205">
        <f>IF(N106="zákl. přenesená",J106,0)</f>
        <v>0</v>
      </c>
      <c r="BH106" s="205">
        <f>IF(N106="sníž. přenesená",J106,0)</f>
        <v>0</v>
      </c>
      <c r="BI106" s="205">
        <f>IF(N106="nulová",J106,0)</f>
        <v>0</v>
      </c>
      <c r="BJ106" s="18" t="s">
        <v>80</v>
      </c>
      <c r="BK106" s="205">
        <f>ROUND(I106*H106,2)</f>
        <v>0</v>
      </c>
      <c r="BL106" s="18" t="s">
        <v>212</v>
      </c>
      <c r="BM106" s="204" t="s">
        <v>642</v>
      </c>
    </row>
    <row r="107" spans="1:65" s="2" customFormat="1" ht="21.75" customHeight="1">
      <c r="A107" s="35"/>
      <c r="B107" s="36"/>
      <c r="C107" s="193" t="s">
        <v>262</v>
      </c>
      <c r="D107" s="193" t="s">
        <v>208</v>
      </c>
      <c r="E107" s="194" t="s">
        <v>643</v>
      </c>
      <c r="F107" s="195" t="s">
        <v>644</v>
      </c>
      <c r="G107" s="196" t="s">
        <v>302</v>
      </c>
      <c r="H107" s="197">
        <v>30</v>
      </c>
      <c r="I107" s="198"/>
      <c r="J107" s="199">
        <f>ROUND(I107*H107,2)</f>
        <v>0</v>
      </c>
      <c r="K107" s="195" t="s">
        <v>19</v>
      </c>
      <c r="L107" s="40"/>
      <c r="M107" s="200" t="s">
        <v>19</v>
      </c>
      <c r="N107" s="201" t="s">
        <v>43</v>
      </c>
      <c r="O107" s="65"/>
      <c r="P107" s="202">
        <f>O107*H107</f>
        <v>0</v>
      </c>
      <c r="Q107" s="202">
        <v>0</v>
      </c>
      <c r="R107" s="202">
        <f>Q107*H107</f>
        <v>0</v>
      </c>
      <c r="S107" s="202">
        <v>0</v>
      </c>
      <c r="T107" s="203">
        <f>S107*H107</f>
        <v>0</v>
      </c>
      <c r="U107" s="35"/>
      <c r="V107" s="35"/>
      <c r="W107" s="35"/>
      <c r="X107" s="35"/>
      <c r="Y107" s="35"/>
      <c r="Z107" s="35"/>
      <c r="AA107" s="35"/>
      <c r="AB107" s="35"/>
      <c r="AC107" s="35"/>
      <c r="AD107" s="35"/>
      <c r="AE107" s="35"/>
      <c r="AR107" s="204" t="s">
        <v>212</v>
      </c>
      <c r="AT107" s="204" t="s">
        <v>208</v>
      </c>
      <c r="AU107" s="204" t="s">
        <v>82</v>
      </c>
      <c r="AY107" s="18" t="s">
        <v>206</v>
      </c>
      <c r="BE107" s="205">
        <f>IF(N107="základní",J107,0)</f>
        <v>0</v>
      </c>
      <c r="BF107" s="205">
        <f>IF(N107="snížená",J107,0)</f>
        <v>0</v>
      </c>
      <c r="BG107" s="205">
        <f>IF(N107="zákl. přenesená",J107,0)</f>
        <v>0</v>
      </c>
      <c r="BH107" s="205">
        <f>IF(N107="sníž. přenesená",J107,0)</f>
        <v>0</v>
      </c>
      <c r="BI107" s="205">
        <f>IF(N107="nulová",J107,0)</f>
        <v>0</v>
      </c>
      <c r="BJ107" s="18" t="s">
        <v>80</v>
      </c>
      <c r="BK107" s="205">
        <f>ROUND(I107*H107,2)</f>
        <v>0</v>
      </c>
      <c r="BL107" s="18" t="s">
        <v>212</v>
      </c>
      <c r="BM107" s="204" t="s">
        <v>645</v>
      </c>
    </row>
    <row r="108" spans="1:65" s="13" customFormat="1" ht="11.25">
      <c r="B108" s="206"/>
      <c r="C108" s="207"/>
      <c r="D108" s="208" t="s">
        <v>246</v>
      </c>
      <c r="E108" s="209" t="s">
        <v>19</v>
      </c>
      <c r="F108" s="210" t="s">
        <v>646</v>
      </c>
      <c r="G108" s="207"/>
      <c r="H108" s="211">
        <v>30</v>
      </c>
      <c r="I108" s="212"/>
      <c r="J108" s="207"/>
      <c r="K108" s="207"/>
      <c r="L108" s="213"/>
      <c r="M108" s="214"/>
      <c r="N108" s="215"/>
      <c r="O108" s="215"/>
      <c r="P108" s="215"/>
      <c r="Q108" s="215"/>
      <c r="R108" s="215"/>
      <c r="S108" s="215"/>
      <c r="T108" s="216"/>
      <c r="AT108" s="217" t="s">
        <v>246</v>
      </c>
      <c r="AU108" s="217" t="s">
        <v>82</v>
      </c>
      <c r="AV108" s="13" t="s">
        <v>82</v>
      </c>
      <c r="AW108" s="13" t="s">
        <v>33</v>
      </c>
      <c r="AX108" s="13" t="s">
        <v>80</v>
      </c>
      <c r="AY108" s="217" t="s">
        <v>206</v>
      </c>
    </row>
    <row r="109" spans="1:65" s="2" customFormat="1" ht="21.75" customHeight="1">
      <c r="A109" s="35"/>
      <c r="B109" s="36"/>
      <c r="C109" s="193" t="s">
        <v>266</v>
      </c>
      <c r="D109" s="193" t="s">
        <v>208</v>
      </c>
      <c r="E109" s="194" t="s">
        <v>647</v>
      </c>
      <c r="F109" s="195" t="s">
        <v>648</v>
      </c>
      <c r="G109" s="196" t="s">
        <v>302</v>
      </c>
      <c r="H109" s="197">
        <v>100</v>
      </c>
      <c r="I109" s="198"/>
      <c r="J109" s="199">
        <f>ROUND(I109*H109,2)</f>
        <v>0</v>
      </c>
      <c r="K109" s="195" t="s">
        <v>19</v>
      </c>
      <c r="L109" s="40"/>
      <c r="M109" s="200" t="s">
        <v>19</v>
      </c>
      <c r="N109" s="201" t="s">
        <v>43</v>
      </c>
      <c r="O109" s="65"/>
      <c r="P109" s="202">
        <f>O109*H109</f>
        <v>0</v>
      </c>
      <c r="Q109" s="202">
        <v>0</v>
      </c>
      <c r="R109" s="202">
        <f>Q109*H109</f>
        <v>0</v>
      </c>
      <c r="S109" s="202">
        <v>0</v>
      </c>
      <c r="T109" s="203">
        <f>S109*H109</f>
        <v>0</v>
      </c>
      <c r="U109" s="35"/>
      <c r="V109" s="35"/>
      <c r="W109" s="35"/>
      <c r="X109" s="35"/>
      <c r="Y109" s="35"/>
      <c r="Z109" s="35"/>
      <c r="AA109" s="35"/>
      <c r="AB109" s="35"/>
      <c r="AC109" s="35"/>
      <c r="AD109" s="35"/>
      <c r="AE109" s="35"/>
      <c r="AR109" s="204" t="s">
        <v>212</v>
      </c>
      <c r="AT109" s="204" t="s">
        <v>208</v>
      </c>
      <c r="AU109" s="204" t="s">
        <v>82</v>
      </c>
      <c r="AY109" s="18" t="s">
        <v>206</v>
      </c>
      <c r="BE109" s="205">
        <f>IF(N109="základní",J109,0)</f>
        <v>0</v>
      </c>
      <c r="BF109" s="205">
        <f>IF(N109="snížená",J109,0)</f>
        <v>0</v>
      </c>
      <c r="BG109" s="205">
        <f>IF(N109="zákl. přenesená",J109,0)</f>
        <v>0</v>
      </c>
      <c r="BH109" s="205">
        <f>IF(N109="sníž. přenesená",J109,0)</f>
        <v>0</v>
      </c>
      <c r="BI109" s="205">
        <f>IF(N109="nulová",J109,0)</f>
        <v>0</v>
      </c>
      <c r="BJ109" s="18" t="s">
        <v>80</v>
      </c>
      <c r="BK109" s="205">
        <f>ROUND(I109*H109,2)</f>
        <v>0</v>
      </c>
      <c r="BL109" s="18" t="s">
        <v>212</v>
      </c>
      <c r="BM109" s="204" t="s">
        <v>649</v>
      </c>
    </row>
    <row r="110" spans="1:65" s="2" customFormat="1" ht="21.75" customHeight="1">
      <c r="A110" s="35"/>
      <c r="B110" s="36"/>
      <c r="C110" s="193" t="s">
        <v>8</v>
      </c>
      <c r="D110" s="193" t="s">
        <v>208</v>
      </c>
      <c r="E110" s="194" t="s">
        <v>650</v>
      </c>
      <c r="F110" s="195" t="s">
        <v>651</v>
      </c>
      <c r="G110" s="196" t="s">
        <v>302</v>
      </c>
      <c r="H110" s="197">
        <v>100</v>
      </c>
      <c r="I110" s="198"/>
      <c r="J110" s="199">
        <f>ROUND(I110*H110,2)</f>
        <v>0</v>
      </c>
      <c r="K110" s="195" t="s">
        <v>19</v>
      </c>
      <c r="L110" s="40"/>
      <c r="M110" s="200" t="s">
        <v>19</v>
      </c>
      <c r="N110" s="201" t="s">
        <v>43</v>
      </c>
      <c r="O110" s="65"/>
      <c r="P110" s="202">
        <f>O110*H110</f>
        <v>0</v>
      </c>
      <c r="Q110" s="202">
        <v>0</v>
      </c>
      <c r="R110" s="202">
        <f>Q110*H110</f>
        <v>0</v>
      </c>
      <c r="S110" s="202">
        <v>0</v>
      </c>
      <c r="T110" s="203">
        <f>S110*H110</f>
        <v>0</v>
      </c>
      <c r="U110" s="35"/>
      <c r="V110" s="35"/>
      <c r="W110" s="35"/>
      <c r="X110" s="35"/>
      <c r="Y110" s="35"/>
      <c r="Z110" s="35"/>
      <c r="AA110" s="35"/>
      <c r="AB110" s="35"/>
      <c r="AC110" s="35"/>
      <c r="AD110" s="35"/>
      <c r="AE110" s="35"/>
      <c r="AR110" s="204" t="s">
        <v>212</v>
      </c>
      <c r="AT110" s="204" t="s">
        <v>208</v>
      </c>
      <c r="AU110" s="204" t="s">
        <v>82</v>
      </c>
      <c r="AY110" s="18" t="s">
        <v>206</v>
      </c>
      <c r="BE110" s="205">
        <f>IF(N110="základní",J110,0)</f>
        <v>0</v>
      </c>
      <c r="BF110" s="205">
        <f>IF(N110="snížená",J110,0)</f>
        <v>0</v>
      </c>
      <c r="BG110" s="205">
        <f>IF(N110="zákl. přenesená",J110,0)</f>
        <v>0</v>
      </c>
      <c r="BH110" s="205">
        <f>IF(N110="sníž. přenesená",J110,0)</f>
        <v>0</v>
      </c>
      <c r="BI110" s="205">
        <f>IF(N110="nulová",J110,0)</f>
        <v>0</v>
      </c>
      <c r="BJ110" s="18" t="s">
        <v>80</v>
      </c>
      <c r="BK110" s="205">
        <f>ROUND(I110*H110,2)</f>
        <v>0</v>
      </c>
      <c r="BL110" s="18" t="s">
        <v>212</v>
      </c>
      <c r="BM110" s="204" t="s">
        <v>652</v>
      </c>
    </row>
    <row r="111" spans="1:65" s="2" customFormat="1" ht="21.75" customHeight="1">
      <c r="A111" s="35"/>
      <c r="B111" s="36"/>
      <c r="C111" s="193" t="s">
        <v>343</v>
      </c>
      <c r="D111" s="193" t="s">
        <v>208</v>
      </c>
      <c r="E111" s="194" t="s">
        <v>653</v>
      </c>
      <c r="F111" s="195" t="s">
        <v>654</v>
      </c>
      <c r="G111" s="196" t="s">
        <v>302</v>
      </c>
      <c r="H111" s="197">
        <v>8</v>
      </c>
      <c r="I111" s="198"/>
      <c r="J111" s="199">
        <f>ROUND(I111*H111,2)</f>
        <v>0</v>
      </c>
      <c r="K111" s="195" t="s">
        <v>19</v>
      </c>
      <c r="L111" s="40"/>
      <c r="M111" s="200" t="s">
        <v>19</v>
      </c>
      <c r="N111" s="201" t="s">
        <v>43</v>
      </c>
      <c r="O111" s="65"/>
      <c r="P111" s="202">
        <f>O111*H111</f>
        <v>0</v>
      </c>
      <c r="Q111" s="202">
        <v>0</v>
      </c>
      <c r="R111" s="202">
        <f>Q111*H111</f>
        <v>0</v>
      </c>
      <c r="S111" s="202">
        <v>0</v>
      </c>
      <c r="T111" s="203">
        <f>S111*H111</f>
        <v>0</v>
      </c>
      <c r="U111" s="35"/>
      <c r="V111" s="35"/>
      <c r="W111" s="35"/>
      <c r="X111" s="35"/>
      <c r="Y111" s="35"/>
      <c r="Z111" s="35"/>
      <c r="AA111" s="35"/>
      <c r="AB111" s="35"/>
      <c r="AC111" s="35"/>
      <c r="AD111" s="35"/>
      <c r="AE111" s="35"/>
      <c r="AR111" s="204" t="s">
        <v>212</v>
      </c>
      <c r="AT111" s="204" t="s">
        <v>208</v>
      </c>
      <c r="AU111" s="204" t="s">
        <v>82</v>
      </c>
      <c r="AY111" s="18" t="s">
        <v>206</v>
      </c>
      <c r="BE111" s="205">
        <f>IF(N111="základní",J111,0)</f>
        <v>0</v>
      </c>
      <c r="BF111" s="205">
        <f>IF(N111="snížená",J111,0)</f>
        <v>0</v>
      </c>
      <c r="BG111" s="205">
        <f>IF(N111="zákl. přenesená",J111,0)</f>
        <v>0</v>
      </c>
      <c r="BH111" s="205">
        <f>IF(N111="sníž. přenesená",J111,0)</f>
        <v>0</v>
      </c>
      <c r="BI111" s="205">
        <f>IF(N111="nulová",J111,0)</f>
        <v>0</v>
      </c>
      <c r="BJ111" s="18" t="s">
        <v>80</v>
      </c>
      <c r="BK111" s="205">
        <f>ROUND(I111*H111,2)</f>
        <v>0</v>
      </c>
      <c r="BL111" s="18" t="s">
        <v>212</v>
      </c>
      <c r="BM111" s="204" t="s">
        <v>655</v>
      </c>
    </row>
    <row r="112" spans="1:65" s="13" customFormat="1" ht="11.25">
      <c r="B112" s="206"/>
      <c r="C112" s="207"/>
      <c r="D112" s="208" t="s">
        <v>246</v>
      </c>
      <c r="E112" s="209" t="s">
        <v>19</v>
      </c>
      <c r="F112" s="210" t="s">
        <v>656</v>
      </c>
      <c r="G112" s="207"/>
      <c r="H112" s="211">
        <v>8</v>
      </c>
      <c r="I112" s="212"/>
      <c r="J112" s="207"/>
      <c r="K112" s="207"/>
      <c r="L112" s="213"/>
      <c r="M112" s="214"/>
      <c r="N112" s="215"/>
      <c r="O112" s="215"/>
      <c r="P112" s="215"/>
      <c r="Q112" s="215"/>
      <c r="R112" s="215"/>
      <c r="S112" s="215"/>
      <c r="T112" s="216"/>
      <c r="AT112" s="217" t="s">
        <v>246</v>
      </c>
      <c r="AU112" s="217" t="s">
        <v>82</v>
      </c>
      <c r="AV112" s="13" t="s">
        <v>82</v>
      </c>
      <c r="AW112" s="13" t="s">
        <v>33</v>
      </c>
      <c r="AX112" s="13" t="s">
        <v>80</v>
      </c>
      <c r="AY112" s="217" t="s">
        <v>206</v>
      </c>
    </row>
    <row r="113" spans="1:65" s="2" customFormat="1" ht="21.75" customHeight="1">
      <c r="A113" s="35"/>
      <c r="B113" s="36"/>
      <c r="C113" s="193" t="s">
        <v>348</v>
      </c>
      <c r="D113" s="193" t="s">
        <v>208</v>
      </c>
      <c r="E113" s="194" t="s">
        <v>657</v>
      </c>
      <c r="F113" s="195" t="s">
        <v>658</v>
      </c>
      <c r="G113" s="196" t="s">
        <v>302</v>
      </c>
      <c r="H113" s="197">
        <v>8</v>
      </c>
      <c r="I113" s="198"/>
      <c r="J113" s="199">
        <f>ROUND(I113*H113,2)</f>
        <v>0</v>
      </c>
      <c r="K113" s="195" t="s">
        <v>19</v>
      </c>
      <c r="L113" s="40"/>
      <c r="M113" s="200" t="s">
        <v>19</v>
      </c>
      <c r="N113" s="201" t="s">
        <v>43</v>
      </c>
      <c r="O113" s="65"/>
      <c r="P113" s="202">
        <f>O113*H113</f>
        <v>0</v>
      </c>
      <c r="Q113" s="202">
        <v>0</v>
      </c>
      <c r="R113" s="202">
        <f>Q113*H113</f>
        <v>0</v>
      </c>
      <c r="S113" s="202">
        <v>0</v>
      </c>
      <c r="T113" s="203">
        <f>S113*H113</f>
        <v>0</v>
      </c>
      <c r="U113" s="35"/>
      <c r="V113" s="35"/>
      <c r="W113" s="35"/>
      <c r="X113" s="35"/>
      <c r="Y113" s="35"/>
      <c r="Z113" s="35"/>
      <c r="AA113" s="35"/>
      <c r="AB113" s="35"/>
      <c r="AC113" s="35"/>
      <c r="AD113" s="35"/>
      <c r="AE113" s="35"/>
      <c r="AR113" s="204" t="s">
        <v>212</v>
      </c>
      <c r="AT113" s="204" t="s">
        <v>208</v>
      </c>
      <c r="AU113" s="204" t="s">
        <v>82</v>
      </c>
      <c r="AY113" s="18" t="s">
        <v>206</v>
      </c>
      <c r="BE113" s="205">
        <f>IF(N113="základní",J113,0)</f>
        <v>0</v>
      </c>
      <c r="BF113" s="205">
        <f>IF(N113="snížená",J113,0)</f>
        <v>0</v>
      </c>
      <c r="BG113" s="205">
        <f>IF(N113="zákl. přenesená",J113,0)</f>
        <v>0</v>
      </c>
      <c r="BH113" s="205">
        <f>IF(N113="sníž. přenesená",J113,0)</f>
        <v>0</v>
      </c>
      <c r="BI113" s="205">
        <f>IF(N113="nulová",J113,0)</f>
        <v>0</v>
      </c>
      <c r="BJ113" s="18" t="s">
        <v>80</v>
      </c>
      <c r="BK113" s="205">
        <f>ROUND(I113*H113,2)</f>
        <v>0</v>
      </c>
      <c r="BL113" s="18" t="s">
        <v>212</v>
      </c>
      <c r="BM113" s="204" t="s">
        <v>659</v>
      </c>
    </row>
    <row r="114" spans="1:65" s="2" customFormat="1" ht="21.75" customHeight="1">
      <c r="A114" s="35"/>
      <c r="B114" s="36"/>
      <c r="C114" s="193" t="s">
        <v>353</v>
      </c>
      <c r="D114" s="193" t="s">
        <v>208</v>
      </c>
      <c r="E114" s="194" t="s">
        <v>660</v>
      </c>
      <c r="F114" s="195" t="s">
        <v>661</v>
      </c>
      <c r="G114" s="196" t="s">
        <v>302</v>
      </c>
      <c r="H114" s="197">
        <v>108</v>
      </c>
      <c r="I114" s="198"/>
      <c r="J114" s="199">
        <f>ROUND(I114*H114,2)</f>
        <v>0</v>
      </c>
      <c r="K114" s="195" t="s">
        <v>19</v>
      </c>
      <c r="L114" s="40"/>
      <c r="M114" s="200" t="s">
        <v>19</v>
      </c>
      <c r="N114" s="201" t="s">
        <v>43</v>
      </c>
      <c r="O114" s="65"/>
      <c r="P114" s="202">
        <f>O114*H114</f>
        <v>0</v>
      </c>
      <c r="Q114" s="202">
        <v>0</v>
      </c>
      <c r="R114" s="202">
        <f>Q114*H114</f>
        <v>0</v>
      </c>
      <c r="S114" s="202">
        <v>0</v>
      </c>
      <c r="T114" s="203">
        <f>S114*H114</f>
        <v>0</v>
      </c>
      <c r="U114" s="35"/>
      <c r="V114" s="35"/>
      <c r="W114" s="35"/>
      <c r="X114" s="35"/>
      <c r="Y114" s="35"/>
      <c r="Z114" s="35"/>
      <c r="AA114" s="35"/>
      <c r="AB114" s="35"/>
      <c r="AC114" s="35"/>
      <c r="AD114" s="35"/>
      <c r="AE114" s="35"/>
      <c r="AR114" s="204" t="s">
        <v>212</v>
      </c>
      <c r="AT114" s="204" t="s">
        <v>208</v>
      </c>
      <c r="AU114" s="204" t="s">
        <v>82</v>
      </c>
      <c r="AY114" s="18" t="s">
        <v>206</v>
      </c>
      <c r="BE114" s="205">
        <f>IF(N114="základní",J114,0)</f>
        <v>0</v>
      </c>
      <c r="BF114" s="205">
        <f>IF(N114="snížená",J114,0)</f>
        <v>0</v>
      </c>
      <c r="BG114" s="205">
        <f>IF(N114="zákl. přenesená",J114,0)</f>
        <v>0</v>
      </c>
      <c r="BH114" s="205">
        <f>IF(N114="sníž. přenesená",J114,0)</f>
        <v>0</v>
      </c>
      <c r="BI114" s="205">
        <f>IF(N114="nulová",J114,0)</f>
        <v>0</v>
      </c>
      <c r="BJ114" s="18" t="s">
        <v>80</v>
      </c>
      <c r="BK114" s="205">
        <f>ROUND(I114*H114,2)</f>
        <v>0</v>
      </c>
      <c r="BL114" s="18" t="s">
        <v>212</v>
      </c>
      <c r="BM114" s="204" t="s">
        <v>662</v>
      </c>
    </row>
    <row r="115" spans="1:65" s="13" customFormat="1" ht="11.25">
      <c r="B115" s="206"/>
      <c r="C115" s="207"/>
      <c r="D115" s="208" t="s">
        <v>246</v>
      </c>
      <c r="E115" s="209" t="s">
        <v>19</v>
      </c>
      <c r="F115" s="210" t="s">
        <v>663</v>
      </c>
      <c r="G115" s="207"/>
      <c r="H115" s="211">
        <v>108</v>
      </c>
      <c r="I115" s="212"/>
      <c r="J115" s="207"/>
      <c r="K115" s="207"/>
      <c r="L115" s="213"/>
      <c r="M115" s="214"/>
      <c r="N115" s="215"/>
      <c r="O115" s="215"/>
      <c r="P115" s="215"/>
      <c r="Q115" s="215"/>
      <c r="R115" s="215"/>
      <c r="S115" s="215"/>
      <c r="T115" s="216"/>
      <c r="AT115" s="217" t="s">
        <v>246</v>
      </c>
      <c r="AU115" s="217" t="s">
        <v>82</v>
      </c>
      <c r="AV115" s="13" t="s">
        <v>82</v>
      </c>
      <c r="AW115" s="13" t="s">
        <v>33</v>
      </c>
      <c r="AX115" s="13" t="s">
        <v>80</v>
      </c>
      <c r="AY115" s="217" t="s">
        <v>206</v>
      </c>
    </row>
    <row r="116" spans="1:65" s="2" customFormat="1" ht="33" customHeight="1">
      <c r="A116" s="35"/>
      <c r="B116" s="36"/>
      <c r="C116" s="193" t="s">
        <v>358</v>
      </c>
      <c r="D116" s="193" t="s">
        <v>208</v>
      </c>
      <c r="E116" s="194" t="s">
        <v>664</v>
      </c>
      <c r="F116" s="195" t="s">
        <v>665</v>
      </c>
      <c r="G116" s="196" t="s">
        <v>302</v>
      </c>
      <c r="H116" s="197">
        <v>1620</v>
      </c>
      <c r="I116" s="198"/>
      <c r="J116" s="199">
        <f>ROUND(I116*H116,2)</f>
        <v>0</v>
      </c>
      <c r="K116" s="195" t="s">
        <v>19</v>
      </c>
      <c r="L116" s="40"/>
      <c r="M116" s="200" t="s">
        <v>19</v>
      </c>
      <c r="N116" s="201" t="s">
        <v>43</v>
      </c>
      <c r="O116" s="65"/>
      <c r="P116" s="202">
        <f>O116*H116</f>
        <v>0</v>
      </c>
      <c r="Q116" s="202">
        <v>0</v>
      </c>
      <c r="R116" s="202">
        <f>Q116*H116</f>
        <v>0</v>
      </c>
      <c r="S116" s="202">
        <v>0</v>
      </c>
      <c r="T116" s="203">
        <f>S116*H116</f>
        <v>0</v>
      </c>
      <c r="U116" s="35"/>
      <c r="V116" s="35"/>
      <c r="W116" s="35"/>
      <c r="X116" s="35"/>
      <c r="Y116" s="35"/>
      <c r="Z116" s="35"/>
      <c r="AA116" s="35"/>
      <c r="AB116" s="35"/>
      <c r="AC116" s="35"/>
      <c r="AD116" s="35"/>
      <c r="AE116" s="35"/>
      <c r="AR116" s="204" t="s">
        <v>212</v>
      </c>
      <c r="AT116" s="204" t="s">
        <v>208</v>
      </c>
      <c r="AU116" s="204" t="s">
        <v>82</v>
      </c>
      <c r="AY116" s="18" t="s">
        <v>206</v>
      </c>
      <c r="BE116" s="205">
        <f>IF(N116="základní",J116,0)</f>
        <v>0</v>
      </c>
      <c r="BF116" s="205">
        <f>IF(N116="snížená",J116,0)</f>
        <v>0</v>
      </c>
      <c r="BG116" s="205">
        <f>IF(N116="zákl. přenesená",J116,0)</f>
        <v>0</v>
      </c>
      <c r="BH116" s="205">
        <f>IF(N116="sníž. přenesená",J116,0)</f>
        <v>0</v>
      </c>
      <c r="BI116" s="205">
        <f>IF(N116="nulová",J116,0)</f>
        <v>0</v>
      </c>
      <c r="BJ116" s="18" t="s">
        <v>80</v>
      </c>
      <c r="BK116" s="205">
        <f>ROUND(I116*H116,2)</f>
        <v>0</v>
      </c>
      <c r="BL116" s="18" t="s">
        <v>212</v>
      </c>
      <c r="BM116" s="204" t="s">
        <v>666</v>
      </c>
    </row>
    <row r="117" spans="1:65" s="13" customFormat="1" ht="11.25">
      <c r="B117" s="206"/>
      <c r="C117" s="207"/>
      <c r="D117" s="208" t="s">
        <v>246</v>
      </c>
      <c r="E117" s="209" t="s">
        <v>19</v>
      </c>
      <c r="F117" s="210" t="s">
        <v>667</v>
      </c>
      <c r="G117" s="207"/>
      <c r="H117" s="211">
        <v>1620</v>
      </c>
      <c r="I117" s="212"/>
      <c r="J117" s="207"/>
      <c r="K117" s="207"/>
      <c r="L117" s="213"/>
      <c r="M117" s="214"/>
      <c r="N117" s="215"/>
      <c r="O117" s="215"/>
      <c r="P117" s="215"/>
      <c r="Q117" s="215"/>
      <c r="R117" s="215"/>
      <c r="S117" s="215"/>
      <c r="T117" s="216"/>
      <c r="AT117" s="217" t="s">
        <v>246</v>
      </c>
      <c r="AU117" s="217" t="s">
        <v>82</v>
      </c>
      <c r="AV117" s="13" t="s">
        <v>82</v>
      </c>
      <c r="AW117" s="13" t="s">
        <v>33</v>
      </c>
      <c r="AX117" s="13" t="s">
        <v>80</v>
      </c>
      <c r="AY117" s="217" t="s">
        <v>206</v>
      </c>
    </row>
    <row r="118" spans="1:65" s="2" customFormat="1" ht="21.75" customHeight="1">
      <c r="A118" s="35"/>
      <c r="B118" s="36"/>
      <c r="C118" s="193" t="s">
        <v>362</v>
      </c>
      <c r="D118" s="193" t="s">
        <v>208</v>
      </c>
      <c r="E118" s="194" t="s">
        <v>668</v>
      </c>
      <c r="F118" s="195" t="s">
        <v>669</v>
      </c>
      <c r="G118" s="196" t="s">
        <v>302</v>
      </c>
      <c r="H118" s="197">
        <v>4</v>
      </c>
      <c r="I118" s="198"/>
      <c r="J118" s="199">
        <f>ROUND(I118*H118,2)</f>
        <v>0</v>
      </c>
      <c r="K118" s="195" t="s">
        <v>19</v>
      </c>
      <c r="L118" s="40"/>
      <c r="M118" s="200" t="s">
        <v>19</v>
      </c>
      <c r="N118" s="201" t="s">
        <v>43</v>
      </c>
      <c r="O118" s="65"/>
      <c r="P118" s="202">
        <f>O118*H118</f>
        <v>0</v>
      </c>
      <c r="Q118" s="202">
        <v>0</v>
      </c>
      <c r="R118" s="202">
        <f>Q118*H118</f>
        <v>0</v>
      </c>
      <c r="S118" s="202">
        <v>0</v>
      </c>
      <c r="T118" s="203">
        <f>S118*H118</f>
        <v>0</v>
      </c>
      <c r="U118" s="35"/>
      <c r="V118" s="35"/>
      <c r="W118" s="35"/>
      <c r="X118" s="35"/>
      <c r="Y118" s="35"/>
      <c r="Z118" s="35"/>
      <c r="AA118" s="35"/>
      <c r="AB118" s="35"/>
      <c r="AC118" s="35"/>
      <c r="AD118" s="35"/>
      <c r="AE118" s="35"/>
      <c r="AR118" s="204" t="s">
        <v>212</v>
      </c>
      <c r="AT118" s="204" t="s">
        <v>208</v>
      </c>
      <c r="AU118" s="204" t="s">
        <v>82</v>
      </c>
      <c r="AY118" s="18" t="s">
        <v>206</v>
      </c>
      <c r="BE118" s="205">
        <f>IF(N118="základní",J118,0)</f>
        <v>0</v>
      </c>
      <c r="BF118" s="205">
        <f>IF(N118="snížená",J118,0)</f>
        <v>0</v>
      </c>
      <c r="BG118" s="205">
        <f>IF(N118="zákl. přenesená",J118,0)</f>
        <v>0</v>
      </c>
      <c r="BH118" s="205">
        <f>IF(N118="sníž. přenesená",J118,0)</f>
        <v>0</v>
      </c>
      <c r="BI118" s="205">
        <f>IF(N118="nulová",J118,0)</f>
        <v>0</v>
      </c>
      <c r="BJ118" s="18" t="s">
        <v>80</v>
      </c>
      <c r="BK118" s="205">
        <f>ROUND(I118*H118,2)</f>
        <v>0</v>
      </c>
      <c r="BL118" s="18" t="s">
        <v>212</v>
      </c>
      <c r="BM118" s="204" t="s">
        <v>670</v>
      </c>
    </row>
    <row r="119" spans="1:65" s="2" customFormat="1" ht="16.5" customHeight="1">
      <c r="A119" s="35"/>
      <c r="B119" s="36"/>
      <c r="C119" s="224" t="s">
        <v>7</v>
      </c>
      <c r="D119" s="224" t="s">
        <v>286</v>
      </c>
      <c r="E119" s="225" t="s">
        <v>671</v>
      </c>
      <c r="F119" s="226" t="s">
        <v>672</v>
      </c>
      <c r="G119" s="227" t="s">
        <v>289</v>
      </c>
      <c r="H119" s="228">
        <v>10.4</v>
      </c>
      <c r="I119" s="229"/>
      <c r="J119" s="230">
        <f>ROUND(I119*H119,2)</f>
        <v>0</v>
      </c>
      <c r="K119" s="226" t="s">
        <v>19</v>
      </c>
      <c r="L119" s="231"/>
      <c r="M119" s="232" t="s">
        <v>19</v>
      </c>
      <c r="N119" s="233" t="s">
        <v>43</v>
      </c>
      <c r="O119" s="65"/>
      <c r="P119" s="202">
        <f>O119*H119</f>
        <v>0</v>
      </c>
      <c r="Q119" s="202">
        <v>1</v>
      </c>
      <c r="R119" s="202">
        <f>Q119*H119</f>
        <v>10.4</v>
      </c>
      <c r="S119" s="202">
        <v>0</v>
      </c>
      <c r="T119" s="203">
        <f>S119*H119</f>
        <v>0</v>
      </c>
      <c r="U119" s="35"/>
      <c r="V119" s="35"/>
      <c r="W119" s="35"/>
      <c r="X119" s="35"/>
      <c r="Y119" s="35"/>
      <c r="Z119" s="35"/>
      <c r="AA119" s="35"/>
      <c r="AB119" s="35"/>
      <c r="AC119" s="35"/>
      <c r="AD119" s="35"/>
      <c r="AE119" s="35"/>
      <c r="AR119" s="204" t="s">
        <v>239</v>
      </c>
      <c r="AT119" s="204" t="s">
        <v>286</v>
      </c>
      <c r="AU119" s="204" t="s">
        <v>82</v>
      </c>
      <c r="AY119" s="18" t="s">
        <v>206</v>
      </c>
      <c r="BE119" s="205">
        <f>IF(N119="základní",J119,0)</f>
        <v>0</v>
      </c>
      <c r="BF119" s="205">
        <f>IF(N119="snížená",J119,0)</f>
        <v>0</v>
      </c>
      <c r="BG119" s="205">
        <f>IF(N119="zákl. přenesená",J119,0)</f>
        <v>0</v>
      </c>
      <c r="BH119" s="205">
        <f>IF(N119="sníž. přenesená",J119,0)</f>
        <v>0</v>
      </c>
      <c r="BI119" s="205">
        <f>IF(N119="nulová",J119,0)</f>
        <v>0</v>
      </c>
      <c r="BJ119" s="18" t="s">
        <v>80</v>
      </c>
      <c r="BK119" s="205">
        <f>ROUND(I119*H119,2)</f>
        <v>0</v>
      </c>
      <c r="BL119" s="18" t="s">
        <v>212</v>
      </c>
      <c r="BM119" s="204" t="s">
        <v>673</v>
      </c>
    </row>
    <row r="120" spans="1:65" s="2" customFormat="1" ht="21.75" customHeight="1">
      <c r="A120" s="35"/>
      <c r="B120" s="36"/>
      <c r="C120" s="193" t="s">
        <v>371</v>
      </c>
      <c r="D120" s="193" t="s">
        <v>208</v>
      </c>
      <c r="E120" s="194" t="s">
        <v>674</v>
      </c>
      <c r="F120" s="195" t="s">
        <v>675</v>
      </c>
      <c r="G120" s="196" t="s">
        <v>302</v>
      </c>
      <c r="H120" s="197">
        <v>10</v>
      </c>
      <c r="I120" s="198"/>
      <c r="J120" s="199">
        <f>ROUND(I120*H120,2)</f>
        <v>0</v>
      </c>
      <c r="K120" s="195" t="s">
        <v>19</v>
      </c>
      <c r="L120" s="40"/>
      <c r="M120" s="200" t="s">
        <v>19</v>
      </c>
      <c r="N120" s="201" t="s">
        <v>43</v>
      </c>
      <c r="O120" s="65"/>
      <c r="P120" s="202">
        <f>O120*H120</f>
        <v>0</v>
      </c>
      <c r="Q120" s="202">
        <v>0</v>
      </c>
      <c r="R120" s="202">
        <f>Q120*H120</f>
        <v>0</v>
      </c>
      <c r="S120" s="202">
        <v>0</v>
      </c>
      <c r="T120" s="203">
        <f>S120*H120</f>
        <v>0</v>
      </c>
      <c r="U120" s="35"/>
      <c r="V120" s="35"/>
      <c r="W120" s="35"/>
      <c r="X120" s="35"/>
      <c r="Y120" s="35"/>
      <c r="Z120" s="35"/>
      <c r="AA120" s="35"/>
      <c r="AB120" s="35"/>
      <c r="AC120" s="35"/>
      <c r="AD120" s="35"/>
      <c r="AE120" s="35"/>
      <c r="AR120" s="204" t="s">
        <v>212</v>
      </c>
      <c r="AT120" s="204" t="s">
        <v>208</v>
      </c>
      <c r="AU120" s="204" t="s">
        <v>82</v>
      </c>
      <c r="AY120" s="18" t="s">
        <v>206</v>
      </c>
      <c r="BE120" s="205">
        <f>IF(N120="základní",J120,0)</f>
        <v>0</v>
      </c>
      <c r="BF120" s="205">
        <f>IF(N120="snížená",J120,0)</f>
        <v>0</v>
      </c>
      <c r="BG120" s="205">
        <f>IF(N120="zákl. přenesená",J120,0)</f>
        <v>0</v>
      </c>
      <c r="BH120" s="205">
        <f>IF(N120="sníž. přenesená",J120,0)</f>
        <v>0</v>
      </c>
      <c r="BI120" s="205">
        <f>IF(N120="nulová",J120,0)</f>
        <v>0</v>
      </c>
      <c r="BJ120" s="18" t="s">
        <v>80</v>
      </c>
      <c r="BK120" s="205">
        <f>ROUND(I120*H120,2)</f>
        <v>0</v>
      </c>
      <c r="BL120" s="18" t="s">
        <v>212</v>
      </c>
      <c r="BM120" s="204" t="s">
        <v>676</v>
      </c>
    </row>
    <row r="121" spans="1:65" s="2" customFormat="1" ht="21.75" customHeight="1">
      <c r="A121" s="35"/>
      <c r="B121" s="36"/>
      <c r="C121" s="193" t="s">
        <v>376</v>
      </c>
      <c r="D121" s="193" t="s">
        <v>208</v>
      </c>
      <c r="E121" s="194" t="s">
        <v>677</v>
      </c>
      <c r="F121" s="195" t="s">
        <v>678</v>
      </c>
      <c r="G121" s="196" t="s">
        <v>325</v>
      </c>
      <c r="H121" s="197">
        <v>100</v>
      </c>
      <c r="I121" s="198"/>
      <c r="J121" s="199">
        <f>ROUND(I121*H121,2)</f>
        <v>0</v>
      </c>
      <c r="K121" s="195" t="s">
        <v>19</v>
      </c>
      <c r="L121" s="40"/>
      <c r="M121" s="200" t="s">
        <v>19</v>
      </c>
      <c r="N121" s="201" t="s">
        <v>43</v>
      </c>
      <c r="O121" s="65"/>
      <c r="P121" s="202">
        <f>O121*H121</f>
        <v>0</v>
      </c>
      <c r="Q121" s="202">
        <v>0</v>
      </c>
      <c r="R121" s="202">
        <f>Q121*H121</f>
        <v>0</v>
      </c>
      <c r="S121" s="202">
        <v>0</v>
      </c>
      <c r="T121" s="203">
        <f>S121*H121</f>
        <v>0</v>
      </c>
      <c r="U121" s="35"/>
      <c r="V121" s="35"/>
      <c r="W121" s="35"/>
      <c r="X121" s="35"/>
      <c r="Y121" s="35"/>
      <c r="Z121" s="35"/>
      <c r="AA121" s="35"/>
      <c r="AB121" s="35"/>
      <c r="AC121" s="35"/>
      <c r="AD121" s="35"/>
      <c r="AE121" s="35"/>
      <c r="AR121" s="204" t="s">
        <v>212</v>
      </c>
      <c r="AT121" s="204" t="s">
        <v>208</v>
      </c>
      <c r="AU121" s="204" t="s">
        <v>82</v>
      </c>
      <c r="AY121" s="18" t="s">
        <v>206</v>
      </c>
      <c r="BE121" s="205">
        <f>IF(N121="základní",J121,0)</f>
        <v>0</v>
      </c>
      <c r="BF121" s="205">
        <f>IF(N121="snížená",J121,0)</f>
        <v>0</v>
      </c>
      <c r="BG121" s="205">
        <f>IF(N121="zákl. přenesená",J121,0)</f>
        <v>0</v>
      </c>
      <c r="BH121" s="205">
        <f>IF(N121="sníž. přenesená",J121,0)</f>
        <v>0</v>
      </c>
      <c r="BI121" s="205">
        <f>IF(N121="nulová",J121,0)</f>
        <v>0</v>
      </c>
      <c r="BJ121" s="18" t="s">
        <v>80</v>
      </c>
      <c r="BK121" s="205">
        <f>ROUND(I121*H121,2)</f>
        <v>0</v>
      </c>
      <c r="BL121" s="18" t="s">
        <v>212</v>
      </c>
      <c r="BM121" s="204" t="s">
        <v>679</v>
      </c>
    </row>
    <row r="122" spans="1:65" s="2" customFormat="1" ht="16.5" customHeight="1">
      <c r="A122" s="35"/>
      <c r="B122" s="36"/>
      <c r="C122" s="224" t="s">
        <v>380</v>
      </c>
      <c r="D122" s="224" t="s">
        <v>286</v>
      </c>
      <c r="E122" s="225" t="s">
        <v>680</v>
      </c>
      <c r="F122" s="226" t="s">
        <v>681</v>
      </c>
      <c r="G122" s="227" t="s">
        <v>307</v>
      </c>
      <c r="H122" s="228">
        <v>1.5</v>
      </c>
      <c r="I122" s="229"/>
      <c r="J122" s="230">
        <f>ROUND(I122*H122,2)</f>
        <v>0</v>
      </c>
      <c r="K122" s="226" t="s">
        <v>19</v>
      </c>
      <c r="L122" s="231"/>
      <c r="M122" s="232" t="s">
        <v>19</v>
      </c>
      <c r="N122" s="233" t="s">
        <v>43</v>
      </c>
      <c r="O122" s="65"/>
      <c r="P122" s="202">
        <f>O122*H122</f>
        <v>0</v>
      </c>
      <c r="Q122" s="202">
        <v>1E-3</v>
      </c>
      <c r="R122" s="202">
        <f>Q122*H122</f>
        <v>1.5E-3</v>
      </c>
      <c r="S122" s="202">
        <v>0</v>
      </c>
      <c r="T122" s="203">
        <f>S122*H122</f>
        <v>0</v>
      </c>
      <c r="U122" s="35"/>
      <c r="V122" s="35"/>
      <c r="W122" s="35"/>
      <c r="X122" s="35"/>
      <c r="Y122" s="35"/>
      <c r="Z122" s="35"/>
      <c r="AA122" s="35"/>
      <c r="AB122" s="35"/>
      <c r="AC122" s="35"/>
      <c r="AD122" s="35"/>
      <c r="AE122" s="35"/>
      <c r="AR122" s="204" t="s">
        <v>239</v>
      </c>
      <c r="AT122" s="204" t="s">
        <v>286</v>
      </c>
      <c r="AU122" s="204" t="s">
        <v>82</v>
      </c>
      <c r="AY122" s="18" t="s">
        <v>206</v>
      </c>
      <c r="BE122" s="205">
        <f>IF(N122="základní",J122,0)</f>
        <v>0</v>
      </c>
      <c r="BF122" s="205">
        <f>IF(N122="snížená",J122,0)</f>
        <v>0</v>
      </c>
      <c r="BG122" s="205">
        <f>IF(N122="zákl. přenesená",J122,0)</f>
        <v>0</v>
      </c>
      <c r="BH122" s="205">
        <f>IF(N122="sníž. přenesená",J122,0)</f>
        <v>0</v>
      </c>
      <c r="BI122" s="205">
        <f>IF(N122="nulová",J122,0)</f>
        <v>0</v>
      </c>
      <c r="BJ122" s="18" t="s">
        <v>80</v>
      </c>
      <c r="BK122" s="205">
        <f>ROUND(I122*H122,2)</f>
        <v>0</v>
      </c>
      <c r="BL122" s="18" t="s">
        <v>212</v>
      </c>
      <c r="BM122" s="204" t="s">
        <v>682</v>
      </c>
    </row>
    <row r="123" spans="1:65" s="13" customFormat="1" ht="11.25">
      <c r="B123" s="206"/>
      <c r="C123" s="207"/>
      <c r="D123" s="208" t="s">
        <v>246</v>
      </c>
      <c r="E123" s="209" t="s">
        <v>19</v>
      </c>
      <c r="F123" s="210" t="s">
        <v>683</v>
      </c>
      <c r="G123" s="207"/>
      <c r="H123" s="211">
        <v>1.5</v>
      </c>
      <c r="I123" s="212"/>
      <c r="J123" s="207"/>
      <c r="K123" s="207"/>
      <c r="L123" s="213"/>
      <c r="M123" s="214"/>
      <c r="N123" s="215"/>
      <c r="O123" s="215"/>
      <c r="P123" s="215"/>
      <c r="Q123" s="215"/>
      <c r="R123" s="215"/>
      <c r="S123" s="215"/>
      <c r="T123" s="216"/>
      <c r="AT123" s="217" t="s">
        <v>246</v>
      </c>
      <c r="AU123" s="217" t="s">
        <v>82</v>
      </c>
      <c r="AV123" s="13" t="s">
        <v>82</v>
      </c>
      <c r="AW123" s="13" t="s">
        <v>33</v>
      </c>
      <c r="AX123" s="13" t="s">
        <v>80</v>
      </c>
      <c r="AY123" s="217" t="s">
        <v>206</v>
      </c>
    </row>
    <row r="124" spans="1:65" s="2" customFormat="1" ht="16.5" customHeight="1">
      <c r="A124" s="35"/>
      <c r="B124" s="36"/>
      <c r="C124" s="193" t="s">
        <v>385</v>
      </c>
      <c r="D124" s="193" t="s">
        <v>208</v>
      </c>
      <c r="E124" s="194" t="s">
        <v>684</v>
      </c>
      <c r="F124" s="195" t="s">
        <v>685</v>
      </c>
      <c r="G124" s="196" t="s">
        <v>325</v>
      </c>
      <c r="H124" s="197">
        <v>150</v>
      </c>
      <c r="I124" s="198"/>
      <c r="J124" s="199">
        <f>ROUND(I124*H124,2)</f>
        <v>0</v>
      </c>
      <c r="K124" s="195" t="s">
        <v>19</v>
      </c>
      <c r="L124" s="40"/>
      <c r="M124" s="200" t="s">
        <v>19</v>
      </c>
      <c r="N124" s="201" t="s">
        <v>43</v>
      </c>
      <c r="O124" s="65"/>
      <c r="P124" s="202">
        <f>O124*H124</f>
        <v>0</v>
      </c>
      <c r="Q124" s="202">
        <v>0</v>
      </c>
      <c r="R124" s="202">
        <f>Q124*H124</f>
        <v>0</v>
      </c>
      <c r="S124" s="202">
        <v>0</v>
      </c>
      <c r="T124" s="203">
        <f>S124*H124</f>
        <v>0</v>
      </c>
      <c r="U124" s="35"/>
      <c r="V124" s="35"/>
      <c r="W124" s="35"/>
      <c r="X124" s="35"/>
      <c r="Y124" s="35"/>
      <c r="Z124" s="35"/>
      <c r="AA124" s="35"/>
      <c r="AB124" s="35"/>
      <c r="AC124" s="35"/>
      <c r="AD124" s="35"/>
      <c r="AE124" s="35"/>
      <c r="AR124" s="204" t="s">
        <v>212</v>
      </c>
      <c r="AT124" s="204" t="s">
        <v>208</v>
      </c>
      <c r="AU124" s="204" t="s">
        <v>82</v>
      </c>
      <c r="AY124" s="18" t="s">
        <v>206</v>
      </c>
      <c r="BE124" s="205">
        <f>IF(N124="základní",J124,0)</f>
        <v>0</v>
      </c>
      <c r="BF124" s="205">
        <f>IF(N124="snížená",J124,0)</f>
        <v>0</v>
      </c>
      <c r="BG124" s="205">
        <f>IF(N124="zákl. přenesená",J124,0)</f>
        <v>0</v>
      </c>
      <c r="BH124" s="205">
        <f>IF(N124="sníž. přenesená",J124,0)</f>
        <v>0</v>
      </c>
      <c r="BI124" s="205">
        <f>IF(N124="nulová",J124,0)</f>
        <v>0</v>
      </c>
      <c r="BJ124" s="18" t="s">
        <v>80</v>
      </c>
      <c r="BK124" s="205">
        <f>ROUND(I124*H124,2)</f>
        <v>0</v>
      </c>
      <c r="BL124" s="18" t="s">
        <v>212</v>
      </c>
      <c r="BM124" s="204" t="s">
        <v>686</v>
      </c>
    </row>
    <row r="125" spans="1:65" s="2" customFormat="1" ht="21.75" customHeight="1">
      <c r="A125" s="35"/>
      <c r="B125" s="36"/>
      <c r="C125" s="193" t="s">
        <v>389</v>
      </c>
      <c r="D125" s="193" t="s">
        <v>208</v>
      </c>
      <c r="E125" s="194" t="s">
        <v>687</v>
      </c>
      <c r="F125" s="195" t="s">
        <v>688</v>
      </c>
      <c r="G125" s="196" t="s">
        <v>325</v>
      </c>
      <c r="H125" s="197">
        <v>100</v>
      </c>
      <c r="I125" s="198"/>
      <c r="J125" s="199">
        <f>ROUND(I125*H125,2)</f>
        <v>0</v>
      </c>
      <c r="K125" s="195" t="s">
        <v>19</v>
      </c>
      <c r="L125" s="40"/>
      <c r="M125" s="200" t="s">
        <v>19</v>
      </c>
      <c r="N125" s="201" t="s">
        <v>43</v>
      </c>
      <c r="O125" s="65"/>
      <c r="P125" s="202">
        <f>O125*H125</f>
        <v>0</v>
      </c>
      <c r="Q125" s="202">
        <v>0</v>
      </c>
      <c r="R125" s="202">
        <f>Q125*H125</f>
        <v>0</v>
      </c>
      <c r="S125" s="202">
        <v>0</v>
      </c>
      <c r="T125" s="203">
        <f>S125*H125</f>
        <v>0</v>
      </c>
      <c r="U125" s="35"/>
      <c r="V125" s="35"/>
      <c r="W125" s="35"/>
      <c r="X125" s="35"/>
      <c r="Y125" s="35"/>
      <c r="Z125" s="35"/>
      <c r="AA125" s="35"/>
      <c r="AB125" s="35"/>
      <c r="AC125" s="35"/>
      <c r="AD125" s="35"/>
      <c r="AE125" s="35"/>
      <c r="AR125" s="204" t="s">
        <v>212</v>
      </c>
      <c r="AT125" s="204" t="s">
        <v>208</v>
      </c>
      <c r="AU125" s="204" t="s">
        <v>82</v>
      </c>
      <c r="AY125" s="18" t="s">
        <v>206</v>
      </c>
      <c r="BE125" s="205">
        <f>IF(N125="základní",J125,0)</f>
        <v>0</v>
      </c>
      <c r="BF125" s="205">
        <f>IF(N125="snížená",J125,0)</f>
        <v>0</v>
      </c>
      <c r="BG125" s="205">
        <f>IF(N125="zákl. přenesená",J125,0)</f>
        <v>0</v>
      </c>
      <c r="BH125" s="205">
        <f>IF(N125="sníž. přenesená",J125,0)</f>
        <v>0</v>
      </c>
      <c r="BI125" s="205">
        <f>IF(N125="nulová",J125,0)</f>
        <v>0</v>
      </c>
      <c r="BJ125" s="18" t="s">
        <v>80</v>
      </c>
      <c r="BK125" s="205">
        <f>ROUND(I125*H125,2)</f>
        <v>0</v>
      </c>
      <c r="BL125" s="18" t="s">
        <v>212</v>
      </c>
      <c r="BM125" s="204" t="s">
        <v>689</v>
      </c>
    </row>
    <row r="126" spans="1:65" s="12" customFormat="1" ht="22.9" customHeight="1">
      <c r="B126" s="177"/>
      <c r="C126" s="178"/>
      <c r="D126" s="179" t="s">
        <v>71</v>
      </c>
      <c r="E126" s="191" t="s">
        <v>217</v>
      </c>
      <c r="F126" s="191" t="s">
        <v>474</v>
      </c>
      <c r="G126" s="178"/>
      <c r="H126" s="178"/>
      <c r="I126" s="181"/>
      <c r="J126" s="192">
        <f>BK126</f>
        <v>0</v>
      </c>
      <c r="K126" s="178"/>
      <c r="L126" s="183"/>
      <c r="M126" s="184"/>
      <c r="N126" s="185"/>
      <c r="O126" s="185"/>
      <c r="P126" s="186">
        <f>SUM(P127:P129)</f>
        <v>0</v>
      </c>
      <c r="Q126" s="185"/>
      <c r="R126" s="186">
        <f>SUM(R127:R129)</f>
        <v>36.201999999999998</v>
      </c>
      <c r="S126" s="185"/>
      <c r="T126" s="187">
        <f>SUM(T127:T129)</f>
        <v>0</v>
      </c>
      <c r="AR126" s="188" t="s">
        <v>80</v>
      </c>
      <c r="AT126" s="189" t="s">
        <v>71</v>
      </c>
      <c r="AU126" s="189" t="s">
        <v>80</v>
      </c>
      <c r="AY126" s="188" t="s">
        <v>206</v>
      </c>
      <c r="BK126" s="190">
        <f>SUM(BK127:BK129)</f>
        <v>0</v>
      </c>
    </row>
    <row r="127" spans="1:65" s="2" customFormat="1" ht="16.5" customHeight="1">
      <c r="A127" s="35"/>
      <c r="B127" s="36"/>
      <c r="C127" s="193" t="s">
        <v>395</v>
      </c>
      <c r="D127" s="193" t="s">
        <v>208</v>
      </c>
      <c r="E127" s="194" t="s">
        <v>475</v>
      </c>
      <c r="F127" s="195" t="s">
        <v>476</v>
      </c>
      <c r="G127" s="196" t="s">
        <v>211</v>
      </c>
      <c r="H127" s="197">
        <v>100</v>
      </c>
      <c r="I127" s="198"/>
      <c r="J127" s="199">
        <f>ROUND(I127*H127,2)</f>
        <v>0</v>
      </c>
      <c r="K127" s="195" t="s">
        <v>19</v>
      </c>
      <c r="L127" s="40"/>
      <c r="M127" s="200" t="s">
        <v>19</v>
      </c>
      <c r="N127" s="201" t="s">
        <v>43</v>
      </c>
      <c r="O127" s="65"/>
      <c r="P127" s="202">
        <f>O127*H127</f>
        <v>0</v>
      </c>
      <c r="Q127" s="202">
        <v>6.7019999999999996E-2</v>
      </c>
      <c r="R127" s="202">
        <f>Q127*H127</f>
        <v>6.702</v>
      </c>
      <c r="S127" s="202">
        <v>0</v>
      </c>
      <c r="T127" s="203">
        <f>S127*H127</f>
        <v>0</v>
      </c>
      <c r="U127" s="35"/>
      <c r="V127" s="35"/>
      <c r="W127" s="35"/>
      <c r="X127" s="35"/>
      <c r="Y127" s="35"/>
      <c r="Z127" s="35"/>
      <c r="AA127" s="35"/>
      <c r="AB127" s="35"/>
      <c r="AC127" s="35"/>
      <c r="AD127" s="35"/>
      <c r="AE127" s="35"/>
      <c r="AR127" s="204" t="s">
        <v>212</v>
      </c>
      <c r="AT127" s="204" t="s">
        <v>208</v>
      </c>
      <c r="AU127" s="204" t="s">
        <v>82</v>
      </c>
      <c r="AY127" s="18" t="s">
        <v>206</v>
      </c>
      <c r="BE127" s="205">
        <f>IF(N127="základní",J127,0)</f>
        <v>0</v>
      </c>
      <c r="BF127" s="205">
        <f>IF(N127="snížená",J127,0)</f>
        <v>0</v>
      </c>
      <c r="BG127" s="205">
        <f>IF(N127="zákl. přenesená",J127,0)</f>
        <v>0</v>
      </c>
      <c r="BH127" s="205">
        <f>IF(N127="sníž. přenesená",J127,0)</f>
        <v>0</v>
      </c>
      <c r="BI127" s="205">
        <f>IF(N127="nulová",J127,0)</f>
        <v>0</v>
      </c>
      <c r="BJ127" s="18" t="s">
        <v>80</v>
      </c>
      <c r="BK127" s="205">
        <f>ROUND(I127*H127,2)</f>
        <v>0</v>
      </c>
      <c r="BL127" s="18" t="s">
        <v>212</v>
      </c>
      <c r="BM127" s="204" t="s">
        <v>690</v>
      </c>
    </row>
    <row r="128" spans="1:65" s="2" customFormat="1" ht="16.5" customHeight="1">
      <c r="A128" s="35"/>
      <c r="B128" s="36"/>
      <c r="C128" s="224" t="s">
        <v>400</v>
      </c>
      <c r="D128" s="224" t="s">
        <v>286</v>
      </c>
      <c r="E128" s="225" t="s">
        <v>478</v>
      </c>
      <c r="F128" s="226" t="s">
        <v>479</v>
      </c>
      <c r="G128" s="227" t="s">
        <v>211</v>
      </c>
      <c r="H128" s="228">
        <v>590</v>
      </c>
      <c r="I128" s="229"/>
      <c r="J128" s="230">
        <f>ROUND(I128*H128,2)</f>
        <v>0</v>
      </c>
      <c r="K128" s="226" t="s">
        <v>19</v>
      </c>
      <c r="L128" s="231"/>
      <c r="M128" s="232" t="s">
        <v>19</v>
      </c>
      <c r="N128" s="233" t="s">
        <v>43</v>
      </c>
      <c r="O128" s="65"/>
      <c r="P128" s="202">
        <f>O128*H128</f>
        <v>0</v>
      </c>
      <c r="Q128" s="202">
        <v>0.05</v>
      </c>
      <c r="R128" s="202">
        <f>Q128*H128</f>
        <v>29.5</v>
      </c>
      <c r="S128" s="202">
        <v>0</v>
      </c>
      <c r="T128" s="203">
        <f>S128*H128</f>
        <v>0</v>
      </c>
      <c r="U128" s="35"/>
      <c r="V128" s="35"/>
      <c r="W128" s="35"/>
      <c r="X128" s="35"/>
      <c r="Y128" s="35"/>
      <c r="Z128" s="35"/>
      <c r="AA128" s="35"/>
      <c r="AB128" s="35"/>
      <c r="AC128" s="35"/>
      <c r="AD128" s="35"/>
      <c r="AE128" s="35"/>
      <c r="AR128" s="204" t="s">
        <v>239</v>
      </c>
      <c r="AT128" s="204" t="s">
        <v>286</v>
      </c>
      <c r="AU128" s="204" t="s">
        <v>82</v>
      </c>
      <c r="AY128" s="18" t="s">
        <v>206</v>
      </c>
      <c r="BE128" s="205">
        <f>IF(N128="základní",J128,0)</f>
        <v>0</v>
      </c>
      <c r="BF128" s="205">
        <f>IF(N128="snížená",J128,0)</f>
        <v>0</v>
      </c>
      <c r="BG128" s="205">
        <f>IF(N128="zákl. přenesená",J128,0)</f>
        <v>0</v>
      </c>
      <c r="BH128" s="205">
        <f>IF(N128="sníž. přenesená",J128,0)</f>
        <v>0</v>
      </c>
      <c r="BI128" s="205">
        <f>IF(N128="nulová",J128,0)</f>
        <v>0</v>
      </c>
      <c r="BJ128" s="18" t="s">
        <v>80</v>
      </c>
      <c r="BK128" s="205">
        <f>ROUND(I128*H128,2)</f>
        <v>0</v>
      </c>
      <c r="BL128" s="18" t="s">
        <v>212</v>
      </c>
      <c r="BM128" s="204" t="s">
        <v>691</v>
      </c>
    </row>
    <row r="129" spans="1:65" s="13" customFormat="1" ht="11.25">
      <c r="B129" s="206"/>
      <c r="C129" s="207"/>
      <c r="D129" s="208" t="s">
        <v>246</v>
      </c>
      <c r="E129" s="209" t="s">
        <v>19</v>
      </c>
      <c r="F129" s="210" t="s">
        <v>692</v>
      </c>
      <c r="G129" s="207"/>
      <c r="H129" s="211">
        <v>590</v>
      </c>
      <c r="I129" s="212"/>
      <c r="J129" s="207"/>
      <c r="K129" s="207"/>
      <c r="L129" s="213"/>
      <c r="M129" s="214"/>
      <c r="N129" s="215"/>
      <c r="O129" s="215"/>
      <c r="P129" s="215"/>
      <c r="Q129" s="215"/>
      <c r="R129" s="215"/>
      <c r="S129" s="215"/>
      <c r="T129" s="216"/>
      <c r="AT129" s="217" t="s">
        <v>246</v>
      </c>
      <c r="AU129" s="217" t="s">
        <v>82</v>
      </c>
      <c r="AV129" s="13" t="s">
        <v>82</v>
      </c>
      <c r="AW129" s="13" t="s">
        <v>33</v>
      </c>
      <c r="AX129" s="13" t="s">
        <v>80</v>
      </c>
      <c r="AY129" s="217" t="s">
        <v>206</v>
      </c>
    </row>
    <row r="130" spans="1:65" s="12" customFormat="1" ht="22.9" customHeight="1">
      <c r="B130" s="177"/>
      <c r="C130" s="178"/>
      <c r="D130" s="179" t="s">
        <v>71</v>
      </c>
      <c r="E130" s="191" t="s">
        <v>227</v>
      </c>
      <c r="F130" s="191" t="s">
        <v>482</v>
      </c>
      <c r="G130" s="178"/>
      <c r="H130" s="178"/>
      <c r="I130" s="181"/>
      <c r="J130" s="192">
        <f>BK130</f>
        <v>0</v>
      </c>
      <c r="K130" s="178"/>
      <c r="L130" s="183"/>
      <c r="M130" s="184"/>
      <c r="N130" s="185"/>
      <c r="O130" s="185"/>
      <c r="P130" s="186">
        <f>SUM(P131:P154)</f>
        <v>0</v>
      </c>
      <c r="Q130" s="185"/>
      <c r="R130" s="186">
        <f>SUM(R131:R154)</f>
        <v>15.80015</v>
      </c>
      <c r="S130" s="185"/>
      <c r="T130" s="187">
        <f>SUM(T131:T154)</f>
        <v>0</v>
      </c>
      <c r="AR130" s="188" t="s">
        <v>80</v>
      </c>
      <c r="AT130" s="189" t="s">
        <v>71</v>
      </c>
      <c r="AU130" s="189" t="s">
        <v>80</v>
      </c>
      <c r="AY130" s="188" t="s">
        <v>206</v>
      </c>
      <c r="BK130" s="190">
        <f>SUM(BK131:BK154)</f>
        <v>0</v>
      </c>
    </row>
    <row r="131" spans="1:65" s="2" customFormat="1" ht="16.5" customHeight="1">
      <c r="A131" s="35"/>
      <c r="B131" s="36"/>
      <c r="C131" s="193" t="s">
        <v>407</v>
      </c>
      <c r="D131" s="193" t="s">
        <v>208</v>
      </c>
      <c r="E131" s="194" t="s">
        <v>483</v>
      </c>
      <c r="F131" s="195" t="s">
        <v>484</v>
      </c>
      <c r="G131" s="196" t="s">
        <v>325</v>
      </c>
      <c r="H131" s="197">
        <v>123</v>
      </c>
      <c r="I131" s="198"/>
      <c r="J131" s="199">
        <f>ROUND(I131*H131,2)</f>
        <v>0</v>
      </c>
      <c r="K131" s="195" t="s">
        <v>19</v>
      </c>
      <c r="L131" s="40"/>
      <c r="M131" s="200" t="s">
        <v>19</v>
      </c>
      <c r="N131" s="201" t="s">
        <v>43</v>
      </c>
      <c r="O131" s="65"/>
      <c r="P131" s="202">
        <f>O131*H131</f>
        <v>0</v>
      </c>
      <c r="Q131" s="202">
        <v>0</v>
      </c>
      <c r="R131" s="202">
        <f>Q131*H131</f>
        <v>0</v>
      </c>
      <c r="S131" s="202">
        <v>0</v>
      </c>
      <c r="T131" s="203">
        <f>S131*H131</f>
        <v>0</v>
      </c>
      <c r="U131" s="35"/>
      <c r="V131" s="35"/>
      <c r="W131" s="35"/>
      <c r="X131" s="35"/>
      <c r="Y131" s="35"/>
      <c r="Z131" s="35"/>
      <c r="AA131" s="35"/>
      <c r="AB131" s="35"/>
      <c r="AC131" s="35"/>
      <c r="AD131" s="35"/>
      <c r="AE131" s="35"/>
      <c r="AR131" s="204" t="s">
        <v>212</v>
      </c>
      <c r="AT131" s="204" t="s">
        <v>208</v>
      </c>
      <c r="AU131" s="204" t="s">
        <v>82</v>
      </c>
      <c r="AY131" s="18" t="s">
        <v>206</v>
      </c>
      <c r="BE131" s="205">
        <f>IF(N131="základní",J131,0)</f>
        <v>0</v>
      </c>
      <c r="BF131" s="205">
        <f>IF(N131="snížená",J131,0)</f>
        <v>0</v>
      </c>
      <c r="BG131" s="205">
        <f>IF(N131="zákl. přenesená",J131,0)</f>
        <v>0</v>
      </c>
      <c r="BH131" s="205">
        <f>IF(N131="sníž. přenesená",J131,0)</f>
        <v>0</v>
      </c>
      <c r="BI131" s="205">
        <f>IF(N131="nulová",J131,0)</f>
        <v>0</v>
      </c>
      <c r="BJ131" s="18" t="s">
        <v>80</v>
      </c>
      <c r="BK131" s="205">
        <f>ROUND(I131*H131,2)</f>
        <v>0</v>
      </c>
      <c r="BL131" s="18" t="s">
        <v>212</v>
      </c>
      <c r="BM131" s="204" t="s">
        <v>693</v>
      </c>
    </row>
    <row r="132" spans="1:65" s="13" customFormat="1" ht="11.25">
      <c r="B132" s="206"/>
      <c r="C132" s="207"/>
      <c r="D132" s="208" t="s">
        <v>246</v>
      </c>
      <c r="E132" s="209" t="s">
        <v>19</v>
      </c>
      <c r="F132" s="210" t="s">
        <v>694</v>
      </c>
      <c r="G132" s="207"/>
      <c r="H132" s="211">
        <v>123</v>
      </c>
      <c r="I132" s="212"/>
      <c r="J132" s="207"/>
      <c r="K132" s="207"/>
      <c r="L132" s="213"/>
      <c r="M132" s="214"/>
      <c r="N132" s="215"/>
      <c r="O132" s="215"/>
      <c r="P132" s="215"/>
      <c r="Q132" s="215"/>
      <c r="R132" s="215"/>
      <c r="S132" s="215"/>
      <c r="T132" s="216"/>
      <c r="AT132" s="217" t="s">
        <v>246</v>
      </c>
      <c r="AU132" s="217" t="s">
        <v>82</v>
      </c>
      <c r="AV132" s="13" t="s">
        <v>82</v>
      </c>
      <c r="AW132" s="13" t="s">
        <v>33</v>
      </c>
      <c r="AX132" s="13" t="s">
        <v>80</v>
      </c>
      <c r="AY132" s="217" t="s">
        <v>206</v>
      </c>
    </row>
    <row r="133" spans="1:65" s="2" customFormat="1" ht="16.5" customHeight="1">
      <c r="A133" s="35"/>
      <c r="B133" s="36"/>
      <c r="C133" s="193" t="s">
        <v>412</v>
      </c>
      <c r="D133" s="193" t="s">
        <v>208</v>
      </c>
      <c r="E133" s="194" t="s">
        <v>487</v>
      </c>
      <c r="F133" s="195" t="s">
        <v>488</v>
      </c>
      <c r="G133" s="196" t="s">
        <v>325</v>
      </c>
      <c r="H133" s="197">
        <v>159</v>
      </c>
      <c r="I133" s="198"/>
      <c r="J133" s="199">
        <f>ROUND(I133*H133,2)</f>
        <v>0</v>
      </c>
      <c r="K133" s="195" t="s">
        <v>19</v>
      </c>
      <c r="L133" s="40"/>
      <c r="M133" s="200" t="s">
        <v>19</v>
      </c>
      <c r="N133" s="201" t="s">
        <v>43</v>
      </c>
      <c r="O133" s="65"/>
      <c r="P133" s="202">
        <f>O133*H133</f>
        <v>0</v>
      </c>
      <c r="Q133" s="202">
        <v>0</v>
      </c>
      <c r="R133" s="202">
        <f>Q133*H133</f>
        <v>0</v>
      </c>
      <c r="S133" s="202">
        <v>0</v>
      </c>
      <c r="T133" s="203">
        <f>S133*H133</f>
        <v>0</v>
      </c>
      <c r="U133" s="35"/>
      <c r="V133" s="35"/>
      <c r="W133" s="35"/>
      <c r="X133" s="35"/>
      <c r="Y133" s="35"/>
      <c r="Z133" s="35"/>
      <c r="AA133" s="35"/>
      <c r="AB133" s="35"/>
      <c r="AC133" s="35"/>
      <c r="AD133" s="35"/>
      <c r="AE133" s="35"/>
      <c r="AR133" s="204" t="s">
        <v>212</v>
      </c>
      <c r="AT133" s="204" t="s">
        <v>208</v>
      </c>
      <c r="AU133" s="204" t="s">
        <v>82</v>
      </c>
      <c r="AY133" s="18" t="s">
        <v>206</v>
      </c>
      <c r="BE133" s="205">
        <f>IF(N133="základní",J133,0)</f>
        <v>0</v>
      </c>
      <c r="BF133" s="205">
        <f>IF(N133="snížená",J133,0)</f>
        <v>0</v>
      </c>
      <c r="BG133" s="205">
        <f>IF(N133="zákl. přenesená",J133,0)</f>
        <v>0</v>
      </c>
      <c r="BH133" s="205">
        <f>IF(N133="sníž. přenesená",J133,0)</f>
        <v>0</v>
      </c>
      <c r="BI133" s="205">
        <f>IF(N133="nulová",J133,0)</f>
        <v>0</v>
      </c>
      <c r="BJ133" s="18" t="s">
        <v>80</v>
      </c>
      <c r="BK133" s="205">
        <f>ROUND(I133*H133,2)</f>
        <v>0</v>
      </c>
      <c r="BL133" s="18" t="s">
        <v>212</v>
      </c>
      <c r="BM133" s="204" t="s">
        <v>695</v>
      </c>
    </row>
    <row r="134" spans="1:65" s="13" customFormat="1" ht="11.25">
      <c r="B134" s="206"/>
      <c r="C134" s="207"/>
      <c r="D134" s="208" t="s">
        <v>246</v>
      </c>
      <c r="E134" s="209" t="s">
        <v>19</v>
      </c>
      <c r="F134" s="210" t="s">
        <v>696</v>
      </c>
      <c r="G134" s="207"/>
      <c r="H134" s="211">
        <v>159</v>
      </c>
      <c r="I134" s="212"/>
      <c r="J134" s="207"/>
      <c r="K134" s="207"/>
      <c r="L134" s="213"/>
      <c r="M134" s="214"/>
      <c r="N134" s="215"/>
      <c r="O134" s="215"/>
      <c r="P134" s="215"/>
      <c r="Q134" s="215"/>
      <c r="R134" s="215"/>
      <c r="S134" s="215"/>
      <c r="T134" s="216"/>
      <c r="AT134" s="217" t="s">
        <v>246</v>
      </c>
      <c r="AU134" s="217" t="s">
        <v>82</v>
      </c>
      <c r="AV134" s="13" t="s">
        <v>82</v>
      </c>
      <c r="AW134" s="13" t="s">
        <v>33</v>
      </c>
      <c r="AX134" s="13" t="s">
        <v>80</v>
      </c>
      <c r="AY134" s="217" t="s">
        <v>206</v>
      </c>
    </row>
    <row r="135" spans="1:65" s="2" customFormat="1" ht="21.75" customHeight="1">
      <c r="A135" s="35"/>
      <c r="B135" s="36"/>
      <c r="C135" s="193" t="s">
        <v>417</v>
      </c>
      <c r="D135" s="193" t="s">
        <v>208</v>
      </c>
      <c r="E135" s="194" t="s">
        <v>697</v>
      </c>
      <c r="F135" s="195" t="s">
        <v>698</v>
      </c>
      <c r="G135" s="196" t="s">
        <v>325</v>
      </c>
      <c r="H135" s="197">
        <v>96</v>
      </c>
      <c r="I135" s="198"/>
      <c r="J135" s="199">
        <f>ROUND(I135*H135,2)</f>
        <v>0</v>
      </c>
      <c r="K135" s="195" t="s">
        <v>19</v>
      </c>
      <c r="L135" s="40"/>
      <c r="M135" s="200" t="s">
        <v>19</v>
      </c>
      <c r="N135" s="201" t="s">
        <v>43</v>
      </c>
      <c r="O135" s="65"/>
      <c r="P135" s="202">
        <f>O135*H135</f>
        <v>0</v>
      </c>
      <c r="Q135" s="202">
        <v>0</v>
      </c>
      <c r="R135" s="202">
        <f>Q135*H135</f>
        <v>0</v>
      </c>
      <c r="S135" s="202">
        <v>0</v>
      </c>
      <c r="T135" s="203">
        <f>S135*H135</f>
        <v>0</v>
      </c>
      <c r="U135" s="35"/>
      <c r="V135" s="35"/>
      <c r="W135" s="35"/>
      <c r="X135" s="35"/>
      <c r="Y135" s="35"/>
      <c r="Z135" s="35"/>
      <c r="AA135" s="35"/>
      <c r="AB135" s="35"/>
      <c r="AC135" s="35"/>
      <c r="AD135" s="35"/>
      <c r="AE135" s="35"/>
      <c r="AR135" s="204" t="s">
        <v>212</v>
      </c>
      <c r="AT135" s="204" t="s">
        <v>208</v>
      </c>
      <c r="AU135" s="204" t="s">
        <v>82</v>
      </c>
      <c r="AY135" s="18" t="s">
        <v>206</v>
      </c>
      <c r="BE135" s="205">
        <f>IF(N135="základní",J135,0)</f>
        <v>0</v>
      </c>
      <c r="BF135" s="205">
        <f>IF(N135="snížená",J135,0)</f>
        <v>0</v>
      </c>
      <c r="BG135" s="205">
        <f>IF(N135="zákl. přenesená",J135,0)</f>
        <v>0</v>
      </c>
      <c r="BH135" s="205">
        <f>IF(N135="sníž. přenesená",J135,0)</f>
        <v>0</v>
      </c>
      <c r="BI135" s="205">
        <f>IF(N135="nulová",J135,0)</f>
        <v>0</v>
      </c>
      <c r="BJ135" s="18" t="s">
        <v>80</v>
      </c>
      <c r="BK135" s="205">
        <f>ROUND(I135*H135,2)</f>
        <v>0</v>
      </c>
      <c r="BL135" s="18" t="s">
        <v>212</v>
      </c>
      <c r="BM135" s="204" t="s">
        <v>699</v>
      </c>
    </row>
    <row r="136" spans="1:65" s="13" customFormat="1" ht="11.25">
      <c r="B136" s="206"/>
      <c r="C136" s="207"/>
      <c r="D136" s="208" t="s">
        <v>246</v>
      </c>
      <c r="E136" s="209" t="s">
        <v>19</v>
      </c>
      <c r="F136" s="210" t="s">
        <v>700</v>
      </c>
      <c r="G136" s="207"/>
      <c r="H136" s="211">
        <v>96</v>
      </c>
      <c r="I136" s="212"/>
      <c r="J136" s="207"/>
      <c r="K136" s="207"/>
      <c r="L136" s="213"/>
      <c r="M136" s="214"/>
      <c r="N136" s="215"/>
      <c r="O136" s="215"/>
      <c r="P136" s="215"/>
      <c r="Q136" s="215"/>
      <c r="R136" s="215"/>
      <c r="S136" s="215"/>
      <c r="T136" s="216"/>
      <c r="AT136" s="217" t="s">
        <v>246</v>
      </c>
      <c r="AU136" s="217" t="s">
        <v>82</v>
      </c>
      <c r="AV136" s="13" t="s">
        <v>82</v>
      </c>
      <c r="AW136" s="13" t="s">
        <v>33</v>
      </c>
      <c r="AX136" s="13" t="s">
        <v>80</v>
      </c>
      <c r="AY136" s="217" t="s">
        <v>206</v>
      </c>
    </row>
    <row r="137" spans="1:65" s="2" customFormat="1" ht="21.75" customHeight="1">
      <c r="A137" s="35"/>
      <c r="B137" s="36"/>
      <c r="C137" s="193" t="s">
        <v>422</v>
      </c>
      <c r="D137" s="193" t="s">
        <v>208</v>
      </c>
      <c r="E137" s="194" t="s">
        <v>701</v>
      </c>
      <c r="F137" s="195" t="s">
        <v>702</v>
      </c>
      <c r="G137" s="196" t="s">
        <v>325</v>
      </c>
      <c r="H137" s="197">
        <v>16</v>
      </c>
      <c r="I137" s="198"/>
      <c r="J137" s="199">
        <f>ROUND(I137*H137,2)</f>
        <v>0</v>
      </c>
      <c r="K137" s="195" t="s">
        <v>19</v>
      </c>
      <c r="L137" s="40"/>
      <c r="M137" s="200" t="s">
        <v>19</v>
      </c>
      <c r="N137" s="201" t="s">
        <v>43</v>
      </c>
      <c r="O137" s="65"/>
      <c r="P137" s="202">
        <f>O137*H137</f>
        <v>0</v>
      </c>
      <c r="Q137" s="202">
        <v>0</v>
      </c>
      <c r="R137" s="202">
        <f>Q137*H137</f>
        <v>0</v>
      </c>
      <c r="S137" s="202">
        <v>0</v>
      </c>
      <c r="T137" s="203">
        <f>S137*H137</f>
        <v>0</v>
      </c>
      <c r="U137" s="35"/>
      <c r="V137" s="35"/>
      <c r="W137" s="35"/>
      <c r="X137" s="35"/>
      <c r="Y137" s="35"/>
      <c r="Z137" s="35"/>
      <c r="AA137" s="35"/>
      <c r="AB137" s="35"/>
      <c r="AC137" s="35"/>
      <c r="AD137" s="35"/>
      <c r="AE137" s="35"/>
      <c r="AR137" s="204" t="s">
        <v>212</v>
      </c>
      <c r="AT137" s="204" t="s">
        <v>208</v>
      </c>
      <c r="AU137" s="204" t="s">
        <v>82</v>
      </c>
      <c r="AY137" s="18" t="s">
        <v>206</v>
      </c>
      <c r="BE137" s="205">
        <f>IF(N137="základní",J137,0)</f>
        <v>0</v>
      </c>
      <c r="BF137" s="205">
        <f>IF(N137="snížená",J137,0)</f>
        <v>0</v>
      </c>
      <c r="BG137" s="205">
        <f>IF(N137="zákl. přenesená",J137,0)</f>
        <v>0</v>
      </c>
      <c r="BH137" s="205">
        <f>IF(N137="sníž. přenesená",J137,0)</f>
        <v>0</v>
      </c>
      <c r="BI137" s="205">
        <f>IF(N137="nulová",J137,0)</f>
        <v>0</v>
      </c>
      <c r="BJ137" s="18" t="s">
        <v>80</v>
      </c>
      <c r="BK137" s="205">
        <f>ROUND(I137*H137,2)</f>
        <v>0</v>
      </c>
      <c r="BL137" s="18" t="s">
        <v>212</v>
      </c>
      <c r="BM137" s="204" t="s">
        <v>703</v>
      </c>
    </row>
    <row r="138" spans="1:65" s="13" customFormat="1" ht="11.25">
      <c r="B138" s="206"/>
      <c r="C138" s="207"/>
      <c r="D138" s="208" t="s">
        <v>246</v>
      </c>
      <c r="E138" s="209" t="s">
        <v>19</v>
      </c>
      <c r="F138" s="210" t="s">
        <v>704</v>
      </c>
      <c r="G138" s="207"/>
      <c r="H138" s="211">
        <v>16</v>
      </c>
      <c r="I138" s="212"/>
      <c r="J138" s="207"/>
      <c r="K138" s="207"/>
      <c r="L138" s="213"/>
      <c r="M138" s="214"/>
      <c r="N138" s="215"/>
      <c r="O138" s="215"/>
      <c r="P138" s="215"/>
      <c r="Q138" s="215"/>
      <c r="R138" s="215"/>
      <c r="S138" s="215"/>
      <c r="T138" s="216"/>
      <c r="AT138" s="217" t="s">
        <v>246</v>
      </c>
      <c r="AU138" s="217" t="s">
        <v>82</v>
      </c>
      <c r="AV138" s="13" t="s">
        <v>82</v>
      </c>
      <c r="AW138" s="13" t="s">
        <v>33</v>
      </c>
      <c r="AX138" s="13" t="s">
        <v>80</v>
      </c>
      <c r="AY138" s="217" t="s">
        <v>206</v>
      </c>
    </row>
    <row r="139" spans="1:65" s="2" customFormat="1" ht="21.75" customHeight="1">
      <c r="A139" s="35"/>
      <c r="B139" s="36"/>
      <c r="C139" s="193" t="s">
        <v>427</v>
      </c>
      <c r="D139" s="193" t="s">
        <v>208</v>
      </c>
      <c r="E139" s="194" t="s">
        <v>494</v>
      </c>
      <c r="F139" s="195" t="s">
        <v>495</v>
      </c>
      <c r="G139" s="196" t="s">
        <v>325</v>
      </c>
      <c r="H139" s="197">
        <v>163</v>
      </c>
      <c r="I139" s="198"/>
      <c r="J139" s="199">
        <f>ROUND(I139*H139,2)</f>
        <v>0</v>
      </c>
      <c r="K139" s="195" t="s">
        <v>19</v>
      </c>
      <c r="L139" s="40"/>
      <c r="M139" s="200" t="s">
        <v>19</v>
      </c>
      <c r="N139" s="201" t="s">
        <v>43</v>
      </c>
      <c r="O139" s="65"/>
      <c r="P139" s="202">
        <f>O139*H139</f>
        <v>0</v>
      </c>
      <c r="Q139" s="202">
        <v>0</v>
      </c>
      <c r="R139" s="202">
        <f>Q139*H139</f>
        <v>0</v>
      </c>
      <c r="S139" s="202">
        <v>0</v>
      </c>
      <c r="T139" s="203">
        <f>S139*H139</f>
        <v>0</v>
      </c>
      <c r="U139" s="35"/>
      <c r="V139" s="35"/>
      <c r="W139" s="35"/>
      <c r="X139" s="35"/>
      <c r="Y139" s="35"/>
      <c r="Z139" s="35"/>
      <c r="AA139" s="35"/>
      <c r="AB139" s="35"/>
      <c r="AC139" s="35"/>
      <c r="AD139" s="35"/>
      <c r="AE139" s="35"/>
      <c r="AR139" s="204" t="s">
        <v>212</v>
      </c>
      <c r="AT139" s="204" t="s">
        <v>208</v>
      </c>
      <c r="AU139" s="204" t="s">
        <v>82</v>
      </c>
      <c r="AY139" s="18" t="s">
        <v>206</v>
      </c>
      <c r="BE139" s="205">
        <f>IF(N139="základní",J139,0)</f>
        <v>0</v>
      </c>
      <c r="BF139" s="205">
        <f>IF(N139="snížená",J139,0)</f>
        <v>0</v>
      </c>
      <c r="BG139" s="205">
        <f>IF(N139="zákl. přenesená",J139,0)</f>
        <v>0</v>
      </c>
      <c r="BH139" s="205">
        <f>IF(N139="sníž. přenesená",J139,0)</f>
        <v>0</v>
      </c>
      <c r="BI139" s="205">
        <f>IF(N139="nulová",J139,0)</f>
        <v>0</v>
      </c>
      <c r="BJ139" s="18" t="s">
        <v>80</v>
      </c>
      <c r="BK139" s="205">
        <f>ROUND(I139*H139,2)</f>
        <v>0</v>
      </c>
      <c r="BL139" s="18" t="s">
        <v>212</v>
      </c>
      <c r="BM139" s="204" t="s">
        <v>705</v>
      </c>
    </row>
    <row r="140" spans="1:65" s="13" customFormat="1" ht="11.25">
      <c r="B140" s="206"/>
      <c r="C140" s="207"/>
      <c r="D140" s="208" t="s">
        <v>246</v>
      </c>
      <c r="E140" s="209" t="s">
        <v>19</v>
      </c>
      <c r="F140" s="210" t="s">
        <v>706</v>
      </c>
      <c r="G140" s="207"/>
      <c r="H140" s="211">
        <v>163</v>
      </c>
      <c r="I140" s="212"/>
      <c r="J140" s="207"/>
      <c r="K140" s="207"/>
      <c r="L140" s="213"/>
      <c r="M140" s="214"/>
      <c r="N140" s="215"/>
      <c r="O140" s="215"/>
      <c r="P140" s="215"/>
      <c r="Q140" s="215"/>
      <c r="R140" s="215"/>
      <c r="S140" s="215"/>
      <c r="T140" s="216"/>
      <c r="AT140" s="217" t="s">
        <v>246</v>
      </c>
      <c r="AU140" s="217" t="s">
        <v>82</v>
      </c>
      <c r="AV140" s="13" t="s">
        <v>82</v>
      </c>
      <c r="AW140" s="13" t="s">
        <v>33</v>
      </c>
      <c r="AX140" s="13" t="s">
        <v>80</v>
      </c>
      <c r="AY140" s="217" t="s">
        <v>206</v>
      </c>
    </row>
    <row r="141" spans="1:65" s="2" customFormat="1" ht="16.5" customHeight="1">
      <c r="A141" s="35"/>
      <c r="B141" s="36"/>
      <c r="C141" s="193" t="s">
        <v>432</v>
      </c>
      <c r="D141" s="193" t="s">
        <v>208</v>
      </c>
      <c r="E141" s="194" t="s">
        <v>707</v>
      </c>
      <c r="F141" s="195" t="s">
        <v>708</v>
      </c>
      <c r="G141" s="196" t="s">
        <v>325</v>
      </c>
      <c r="H141" s="197">
        <v>58</v>
      </c>
      <c r="I141" s="198"/>
      <c r="J141" s="199">
        <f>ROUND(I141*H141,2)</f>
        <v>0</v>
      </c>
      <c r="K141" s="195" t="s">
        <v>19</v>
      </c>
      <c r="L141" s="40"/>
      <c r="M141" s="200" t="s">
        <v>19</v>
      </c>
      <c r="N141" s="201" t="s">
        <v>43</v>
      </c>
      <c r="O141" s="65"/>
      <c r="P141" s="202">
        <f>O141*H141</f>
        <v>0</v>
      </c>
      <c r="Q141" s="202">
        <v>0</v>
      </c>
      <c r="R141" s="202">
        <f>Q141*H141</f>
        <v>0</v>
      </c>
      <c r="S141" s="202">
        <v>0</v>
      </c>
      <c r="T141" s="203">
        <f>S141*H141</f>
        <v>0</v>
      </c>
      <c r="U141" s="35"/>
      <c r="V141" s="35"/>
      <c r="W141" s="35"/>
      <c r="X141" s="35"/>
      <c r="Y141" s="35"/>
      <c r="Z141" s="35"/>
      <c r="AA141" s="35"/>
      <c r="AB141" s="35"/>
      <c r="AC141" s="35"/>
      <c r="AD141" s="35"/>
      <c r="AE141" s="35"/>
      <c r="AR141" s="204" t="s">
        <v>212</v>
      </c>
      <c r="AT141" s="204" t="s">
        <v>208</v>
      </c>
      <c r="AU141" s="204" t="s">
        <v>82</v>
      </c>
      <c r="AY141" s="18" t="s">
        <v>206</v>
      </c>
      <c r="BE141" s="205">
        <f>IF(N141="základní",J141,0)</f>
        <v>0</v>
      </c>
      <c r="BF141" s="205">
        <f>IF(N141="snížená",J141,0)</f>
        <v>0</v>
      </c>
      <c r="BG141" s="205">
        <f>IF(N141="zákl. přenesená",J141,0)</f>
        <v>0</v>
      </c>
      <c r="BH141" s="205">
        <f>IF(N141="sníž. přenesená",J141,0)</f>
        <v>0</v>
      </c>
      <c r="BI141" s="205">
        <f>IF(N141="nulová",J141,0)</f>
        <v>0</v>
      </c>
      <c r="BJ141" s="18" t="s">
        <v>80</v>
      </c>
      <c r="BK141" s="205">
        <f>ROUND(I141*H141,2)</f>
        <v>0</v>
      </c>
      <c r="BL141" s="18" t="s">
        <v>212</v>
      </c>
      <c r="BM141" s="204" t="s">
        <v>709</v>
      </c>
    </row>
    <row r="142" spans="1:65" s="2" customFormat="1" ht="16.5" customHeight="1">
      <c r="A142" s="35"/>
      <c r="B142" s="36"/>
      <c r="C142" s="193" t="s">
        <v>439</v>
      </c>
      <c r="D142" s="193" t="s">
        <v>208</v>
      </c>
      <c r="E142" s="194" t="s">
        <v>710</v>
      </c>
      <c r="F142" s="195" t="s">
        <v>711</v>
      </c>
      <c r="G142" s="196" t="s">
        <v>325</v>
      </c>
      <c r="H142" s="197">
        <v>730</v>
      </c>
      <c r="I142" s="198"/>
      <c r="J142" s="199">
        <f>ROUND(I142*H142,2)</f>
        <v>0</v>
      </c>
      <c r="K142" s="195" t="s">
        <v>19</v>
      </c>
      <c r="L142" s="40"/>
      <c r="M142" s="200" t="s">
        <v>19</v>
      </c>
      <c r="N142" s="201" t="s">
        <v>43</v>
      </c>
      <c r="O142" s="65"/>
      <c r="P142" s="202">
        <f>O142*H142</f>
        <v>0</v>
      </c>
      <c r="Q142" s="202">
        <v>0</v>
      </c>
      <c r="R142" s="202">
        <f>Q142*H142</f>
        <v>0</v>
      </c>
      <c r="S142" s="202">
        <v>0</v>
      </c>
      <c r="T142" s="203">
        <f>S142*H142</f>
        <v>0</v>
      </c>
      <c r="U142" s="35"/>
      <c r="V142" s="35"/>
      <c r="W142" s="35"/>
      <c r="X142" s="35"/>
      <c r="Y142" s="35"/>
      <c r="Z142" s="35"/>
      <c r="AA142" s="35"/>
      <c r="AB142" s="35"/>
      <c r="AC142" s="35"/>
      <c r="AD142" s="35"/>
      <c r="AE142" s="35"/>
      <c r="AR142" s="204" t="s">
        <v>212</v>
      </c>
      <c r="AT142" s="204" t="s">
        <v>208</v>
      </c>
      <c r="AU142" s="204" t="s">
        <v>82</v>
      </c>
      <c r="AY142" s="18" t="s">
        <v>206</v>
      </c>
      <c r="BE142" s="205">
        <f>IF(N142="základní",J142,0)</f>
        <v>0</v>
      </c>
      <c r="BF142" s="205">
        <f>IF(N142="snížená",J142,0)</f>
        <v>0</v>
      </c>
      <c r="BG142" s="205">
        <f>IF(N142="zákl. přenesená",J142,0)</f>
        <v>0</v>
      </c>
      <c r="BH142" s="205">
        <f>IF(N142="sníž. přenesená",J142,0)</f>
        <v>0</v>
      </c>
      <c r="BI142" s="205">
        <f>IF(N142="nulová",J142,0)</f>
        <v>0</v>
      </c>
      <c r="BJ142" s="18" t="s">
        <v>80</v>
      </c>
      <c r="BK142" s="205">
        <f>ROUND(I142*H142,2)</f>
        <v>0</v>
      </c>
      <c r="BL142" s="18" t="s">
        <v>212</v>
      </c>
      <c r="BM142" s="204" t="s">
        <v>712</v>
      </c>
    </row>
    <row r="143" spans="1:65" s="13" customFormat="1" ht="11.25">
      <c r="B143" s="206"/>
      <c r="C143" s="207"/>
      <c r="D143" s="208" t="s">
        <v>246</v>
      </c>
      <c r="E143" s="209" t="s">
        <v>19</v>
      </c>
      <c r="F143" s="210" t="s">
        <v>713</v>
      </c>
      <c r="G143" s="207"/>
      <c r="H143" s="211">
        <v>730</v>
      </c>
      <c r="I143" s="212"/>
      <c r="J143" s="207"/>
      <c r="K143" s="207"/>
      <c r="L143" s="213"/>
      <c r="M143" s="214"/>
      <c r="N143" s="215"/>
      <c r="O143" s="215"/>
      <c r="P143" s="215"/>
      <c r="Q143" s="215"/>
      <c r="R143" s="215"/>
      <c r="S143" s="215"/>
      <c r="T143" s="216"/>
      <c r="AT143" s="217" t="s">
        <v>246</v>
      </c>
      <c r="AU143" s="217" t="s">
        <v>82</v>
      </c>
      <c r="AV143" s="13" t="s">
        <v>82</v>
      </c>
      <c r="AW143" s="13" t="s">
        <v>33</v>
      </c>
      <c r="AX143" s="13" t="s">
        <v>80</v>
      </c>
      <c r="AY143" s="217" t="s">
        <v>206</v>
      </c>
    </row>
    <row r="144" spans="1:65" s="2" customFormat="1" ht="21.75" customHeight="1">
      <c r="A144" s="35"/>
      <c r="B144" s="36"/>
      <c r="C144" s="193" t="s">
        <v>444</v>
      </c>
      <c r="D144" s="193" t="s">
        <v>208</v>
      </c>
      <c r="E144" s="194" t="s">
        <v>714</v>
      </c>
      <c r="F144" s="195" t="s">
        <v>715</v>
      </c>
      <c r="G144" s="196" t="s">
        <v>325</v>
      </c>
      <c r="H144" s="197">
        <v>650</v>
      </c>
      <c r="I144" s="198"/>
      <c r="J144" s="199">
        <f>ROUND(I144*H144,2)</f>
        <v>0</v>
      </c>
      <c r="K144" s="195" t="s">
        <v>19</v>
      </c>
      <c r="L144" s="40"/>
      <c r="M144" s="200" t="s">
        <v>19</v>
      </c>
      <c r="N144" s="201" t="s">
        <v>43</v>
      </c>
      <c r="O144" s="65"/>
      <c r="P144" s="202">
        <f>O144*H144</f>
        <v>0</v>
      </c>
      <c r="Q144" s="202">
        <v>0</v>
      </c>
      <c r="R144" s="202">
        <f>Q144*H144</f>
        <v>0</v>
      </c>
      <c r="S144" s="202">
        <v>0</v>
      </c>
      <c r="T144" s="203">
        <f>S144*H144</f>
        <v>0</v>
      </c>
      <c r="U144" s="35"/>
      <c r="V144" s="35"/>
      <c r="W144" s="35"/>
      <c r="X144" s="35"/>
      <c r="Y144" s="35"/>
      <c r="Z144" s="35"/>
      <c r="AA144" s="35"/>
      <c r="AB144" s="35"/>
      <c r="AC144" s="35"/>
      <c r="AD144" s="35"/>
      <c r="AE144" s="35"/>
      <c r="AR144" s="204" t="s">
        <v>212</v>
      </c>
      <c r="AT144" s="204" t="s">
        <v>208</v>
      </c>
      <c r="AU144" s="204" t="s">
        <v>82</v>
      </c>
      <c r="AY144" s="18" t="s">
        <v>206</v>
      </c>
      <c r="BE144" s="205">
        <f>IF(N144="základní",J144,0)</f>
        <v>0</v>
      </c>
      <c r="BF144" s="205">
        <f>IF(N144="snížená",J144,0)</f>
        <v>0</v>
      </c>
      <c r="BG144" s="205">
        <f>IF(N144="zákl. přenesená",J144,0)</f>
        <v>0</v>
      </c>
      <c r="BH144" s="205">
        <f>IF(N144="sníž. přenesená",J144,0)</f>
        <v>0</v>
      </c>
      <c r="BI144" s="205">
        <f>IF(N144="nulová",J144,0)</f>
        <v>0</v>
      </c>
      <c r="BJ144" s="18" t="s">
        <v>80</v>
      </c>
      <c r="BK144" s="205">
        <f>ROUND(I144*H144,2)</f>
        <v>0</v>
      </c>
      <c r="BL144" s="18" t="s">
        <v>212</v>
      </c>
      <c r="BM144" s="204" t="s">
        <v>716</v>
      </c>
    </row>
    <row r="145" spans="1:65" s="2" customFormat="1" ht="21.75" customHeight="1">
      <c r="A145" s="35"/>
      <c r="B145" s="36"/>
      <c r="C145" s="193" t="s">
        <v>449</v>
      </c>
      <c r="D145" s="193" t="s">
        <v>208</v>
      </c>
      <c r="E145" s="194" t="s">
        <v>717</v>
      </c>
      <c r="F145" s="195" t="s">
        <v>718</v>
      </c>
      <c r="G145" s="196" t="s">
        <v>325</v>
      </c>
      <c r="H145" s="197">
        <v>650</v>
      </c>
      <c r="I145" s="198"/>
      <c r="J145" s="199">
        <f>ROUND(I145*H145,2)</f>
        <v>0</v>
      </c>
      <c r="K145" s="195" t="s">
        <v>19</v>
      </c>
      <c r="L145" s="40"/>
      <c r="M145" s="200" t="s">
        <v>19</v>
      </c>
      <c r="N145" s="201" t="s">
        <v>43</v>
      </c>
      <c r="O145" s="65"/>
      <c r="P145" s="202">
        <f>O145*H145</f>
        <v>0</v>
      </c>
      <c r="Q145" s="202">
        <v>0</v>
      </c>
      <c r="R145" s="202">
        <f>Q145*H145</f>
        <v>0</v>
      </c>
      <c r="S145" s="202">
        <v>0</v>
      </c>
      <c r="T145" s="203">
        <f>S145*H145</f>
        <v>0</v>
      </c>
      <c r="U145" s="35"/>
      <c r="V145" s="35"/>
      <c r="W145" s="35"/>
      <c r="X145" s="35"/>
      <c r="Y145" s="35"/>
      <c r="Z145" s="35"/>
      <c r="AA145" s="35"/>
      <c r="AB145" s="35"/>
      <c r="AC145" s="35"/>
      <c r="AD145" s="35"/>
      <c r="AE145" s="35"/>
      <c r="AR145" s="204" t="s">
        <v>212</v>
      </c>
      <c r="AT145" s="204" t="s">
        <v>208</v>
      </c>
      <c r="AU145" s="204" t="s">
        <v>82</v>
      </c>
      <c r="AY145" s="18" t="s">
        <v>206</v>
      </c>
      <c r="BE145" s="205">
        <f>IF(N145="základní",J145,0)</f>
        <v>0</v>
      </c>
      <c r="BF145" s="205">
        <f>IF(N145="snížená",J145,0)</f>
        <v>0</v>
      </c>
      <c r="BG145" s="205">
        <f>IF(N145="zákl. přenesená",J145,0)</f>
        <v>0</v>
      </c>
      <c r="BH145" s="205">
        <f>IF(N145="sníž. přenesená",J145,0)</f>
        <v>0</v>
      </c>
      <c r="BI145" s="205">
        <f>IF(N145="nulová",J145,0)</f>
        <v>0</v>
      </c>
      <c r="BJ145" s="18" t="s">
        <v>80</v>
      </c>
      <c r="BK145" s="205">
        <f>ROUND(I145*H145,2)</f>
        <v>0</v>
      </c>
      <c r="BL145" s="18" t="s">
        <v>212</v>
      </c>
      <c r="BM145" s="204" t="s">
        <v>719</v>
      </c>
    </row>
    <row r="146" spans="1:65" s="2" customFormat="1" ht="16.5" customHeight="1">
      <c r="A146" s="35"/>
      <c r="B146" s="36"/>
      <c r="C146" s="193" t="s">
        <v>456</v>
      </c>
      <c r="D146" s="193" t="s">
        <v>208</v>
      </c>
      <c r="E146" s="194" t="s">
        <v>720</v>
      </c>
      <c r="F146" s="195" t="s">
        <v>721</v>
      </c>
      <c r="G146" s="196" t="s">
        <v>325</v>
      </c>
      <c r="H146" s="197">
        <v>8</v>
      </c>
      <c r="I146" s="198"/>
      <c r="J146" s="199">
        <f>ROUND(I146*H146,2)</f>
        <v>0</v>
      </c>
      <c r="K146" s="195" t="s">
        <v>19</v>
      </c>
      <c r="L146" s="40"/>
      <c r="M146" s="200" t="s">
        <v>19</v>
      </c>
      <c r="N146" s="201" t="s">
        <v>43</v>
      </c>
      <c r="O146" s="65"/>
      <c r="P146" s="202">
        <f>O146*H146</f>
        <v>0</v>
      </c>
      <c r="Q146" s="202">
        <v>0</v>
      </c>
      <c r="R146" s="202">
        <f>Q146*H146</f>
        <v>0</v>
      </c>
      <c r="S146" s="202">
        <v>0</v>
      </c>
      <c r="T146" s="203">
        <f>S146*H146</f>
        <v>0</v>
      </c>
      <c r="U146" s="35"/>
      <c r="V146" s="35"/>
      <c r="W146" s="35"/>
      <c r="X146" s="35"/>
      <c r="Y146" s="35"/>
      <c r="Z146" s="35"/>
      <c r="AA146" s="35"/>
      <c r="AB146" s="35"/>
      <c r="AC146" s="35"/>
      <c r="AD146" s="35"/>
      <c r="AE146" s="35"/>
      <c r="AR146" s="204" t="s">
        <v>212</v>
      </c>
      <c r="AT146" s="204" t="s">
        <v>208</v>
      </c>
      <c r="AU146" s="204" t="s">
        <v>82</v>
      </c>
      <c r="AY146" s="18" t="s">
        <v>206</v>
      </c>
      <c r="BE146" s="205">
        <f>IF(N146="základní",J146,0)</f>
        <v>0</v>
      </c>
      <c r="BF146" s="205">
        <f>IF(N146="snížená",J146,0)</f>
        <v>0</v>
      </c>
      <c r="BG146" s="205">
        <f>IF(N146="zákl. přenesená",J146,0)</f>
        <v>0</v>
      </c>
      <c r="BH146" s="205">
        <f>IF(N146="sníž. přenesená",J146,0)</f>
        <v>0</v>
      </c>
      <c r="BI146" s="205">
        <f>IF(N146="nulová",J146,0)</f>
        <v>0</v>
      </c>
      <c r="BJ146" s="18" t="s">
        <v>80</v>
      </c>
      <c r="BK146" s="205">
        <f>ROUND(I146*H146,2)</f>
        <v>0</v>
      </c>
      <c r="BL146" s="18" t="s">
        <v>212</v>
      </c>
      <c r="BM146" s="204" t="s">
        <v>722</v>
      </c>
    </row>
    <row r="147" spans="1:65" s="2" customFormat="1" ht="21.75" customHeight="1">
      <c r="A147" s="35"/>
      <c r="B147" s="36"/>
      <c r="C147" s="193" t="s">
        <v>590</v>
      </c>
      <c r="D147" s="193" t="s">
        <v>208</v>
      </c>
      <c r="E147" s="194" t="s">
        <v>723</v>
      </c>
      <c r="F147" s="195" t="s">
        <v>724</v>
      </c>
      <c r="G147" s="196" t="s">
        <v>325</v>
      </c>
      <c r="H147" s="197">
        <v>8</v>
      </c>
      <c r="I147" s="198"/>
      <c r="J147" s="199">
        <f>ROUND(I147*H147,2)</f>
        <v>0</v>
      </c>
      <c r="K147" s="195" t="s">
        <v>19</v>
      </c>
      <c r="L147" s="40"/>
      <c r="M147" s="200" t="s">
        <v>19</v>
      </c>
      <c r="N147" s="201" t="s">
        <v>43</v>
      </c>
      <c r="O147" s="65"/>
      <c r="P147" s="202">
        <f>O147*H147</f>
        <v>0</v>
      </c>
      <c r="Q147" s="202">
        <v>8.8000000000000005E-3</v>
      </c>
      <c r="R147" s="202">
        <f>Q147*H147</f>
        <v>7.0400000000000004E-2</v>
      </c>
      <c r="S147" s="202">
        <v>0</v>
      </c>
      <c r="T147" s="203">
        <f>S147*H147</f>
        <v>0</v>
      </c>
      <c r="U147" s="35"/>
      <c r="V147" s="35"/>
      <c r="W147" s="35"/>
      <c r="X147" s="35"/>
      <c r="Y147" s="35"/>
      <c r="Z147" s="35"/>
      <c r="AA147" s="35"/>
      <c r="AB147" s="35"/>
      <c r="AC147" s="35"/>
      <c r="AD147" s="35"/>
      <c r="AE147" s="35"/>
      <c r="AR147" s="204" t="s">
        <v>212</v>
      </c>
      <c r="AT147" s="204" t="s">
        <v>208</v>
      </c>
      <c r="AU147" s="204" t="s">
        <v>82</v>
      </c>
      <c r="AY147" s="18" t="s">
        <v>206</v>
      </c>
      <c r="BE147" s="205">
        <f>IF(N147="základní",J147,0)</f>
        <v>0</v>
      </c>
      <c r="BF147" s="205">
        <f>IF(N147="snížená",J147,0)</f>
        <v>0</v>
      </c>
      <c r="BG147" s="205">
        <f>IF(N147="zákl. přenesená",J147,0)</f>
        <v>0</v>
      </c>
      <c r="BH147" s="205">
        <f>IF(N147="sníž. přenesená",J147,0)</f>
        <v>0</v>
      </c>
      <c r="BI147" s="205">
        <f>IF(N147="nulová",J147,0)</f>
        <v>0</v>
      </c>
      <c r="BJ147" s="18" t="s">
        <v>80</v>
      </c>
      <c r="BK147" s="205">
        <f>ROUND(I147*H147,2)</f>
        <v>0</v>
      </c>
      <c r="BL147" s="18" t="s">
        <v>212</v>
      </c>
      <c r="BM147" s="204" t="s">
        <v>725</v>
      </c>
    </row>
    <row r="148" spans="1:65" s="2" customFormat="1" ht="33" customHeight="1">
      <c r="A148" s="35"/>
      <c r="B148" s="36"/>
      <c r="C148" s="193" t="s">
        <v>594</v>
      </c>
      <c r="D148" s="193" t="s">
        <v>208</v>
      </c>
      <c r="E148" s="194" t="s">
        <v>498</v>
      </c>
      <c r="F148" s="195" t="s">
        <v>499</v>
      </c>
      <c r="G148" s="196" t="s">
        <v>325</v>
      </c>
      <c r="H148" s="197">
        <v>143</v>
      </c>
      <c r="I148" s="198"/>
      <c r="J148" s="199">
        <f>ROUND(I148*H148,2)</f>
        <v>0</v>
      </c>
      <c r="K148" s="195" t="s">
        <v>19</v>
      </c>
      <c r="L148" s="40"/>
      <c r="M148" s="200" t="s">
        <v>19</v>
      </c>
      <c r="N148" s="201" t="s">
        <v>43</v>
      </c>
      <c r="O148" s="65"/>
      <c r="P148" s="202">
        <f>O148*H148</f>
        <v>0</v>
      </c>
      <c r="Q148" s="202">
        <v>8.4250000000000005E-2</v>
      </c>
      <c r="R148" s="202">
        <f>Q148*H148</f>
        <v>12.047750000000001</v>
      </c>
      <c r="S148" s="202">
        <v>0</v>
      </c>
      <c r="T148" s="203">
        <f>S148*H148</f>
        <v>0</v>
      </c>
      <c r="U148" s="35"/>
      <c r="V148" s="35"/>
      <c r="W148" s="35"/>
      <c r="X148" s="35"/>
      <c r="Y148" s="35"/>
      <c r="Z148" s="35"/>
      <c r="AA148" s="35"/>
      <c r="AB148" s="35"/>
      <c r="AC148" s="35"/>
      <c r="AD148" s="35"/>
      <c r="AE148" s="35"/>
      <c r="AR148" s="204" t="s">
        <v>212</v>
      </c>
      <c r="AT148" s="204" t="s">
        <v>208</v>
      </c>
      <c r="AU148" s="204" t="s">
        <v>82</v>
      </c>
      <c r="AY148" s="18" t="s">
        <v>206</v>
      </c>
      <c r="BE148" s="205">
        <f>IF(N148="základní",J148,0)</f>
        <v>0</v>
      </c>
      <c r="BF148" s="205">
        <f>IF(N148="snížená",J148,0)</f>
        <v>0</v>
      </c>
      <c r="BG148" s="205">
        <f>IF(N148="zákl. přenesená",J148,0)</f>
        <v>0</v>
      </c>
      <c r="BH148" s="205">
        <f>IF(N148="sníž. přenesená",J148,0)</f>
        <v>0</v>
      </c>
      <c r="BI148" s="205">
        <f>IF(N148="nulová",J148,0)</f>
        <v>0</v>
      </c>
      <c r="BJ148" s="18" t="s">
        <v>80</v>
      </c>
      <c r="BK148" s="205">
        <f>ROUND(I148*H148,2)</f>
        <v>0</v>
      </c>
      <c r="BL148" s="18" t="s">
        <v>212</v>
      </c>
      <c r="BM148" s="204" t="s">
        <v>726</v>
      </c>
    </row>
    <row r="149" spans="1:65" s="13" customFormat="1" ht="11.25">
      <c r="B149" s="206"/>
      <c r="C149" s="207"/>
      <c r="D149" s="208" t="s">
        <v>246</v>
      </c>
      <c r="E149" s="209" t="s">
        <v>19</v>
      </c>
      <c r="F149" s="210" t="s">
        <v>727</v>
      </c>
      <c r="G149" s="207"/>
      <c r="H149" s="211">
        <v>143</v>
      </c>
      <c r="I149" s="212"/>
      <c r="J149" s="207"/>
      <c r="K149" s="207"/>
      <c r="L149" s="213"/>
      <c r="M149" s="214"/>
      <c r="N149" s="215"/>
      <c r="O149" s="215"/>
      <c r="P149" s="215"/>
      <c r="Q149" s="215"/>
      <c r="R149" s="215"/>
      <c r="S149" s="215"/>
      <c r="T149" s="216"/>
      <c r="AT149" s="217" t="s">
        <v>246</v>
      </c>
      <c r="AU149" s="217" t="s">
        <v>82</v>
      </c>
      <c r="AV149" s="13" t="s">
        <v>82</v>
      </c>
      <c r="AW149" s="13" t="s">
        <v>33</v>
      </c>
      <c r="AX149" s="13" t="s">
        <v>80</v>
      </c>
      <c r="AY149" s="217" t="s">
        <v>206</v>
      </c>
    </row>
    <row r="150" spans="1:65" s="2" customFormat="1" ht="16.5" customHeight="1">
      <c r="A150" s="35"/>
      <c r="B150" s="36"/>
      <c r="C150" s="224" t="s">
        <v>598</v>
      </c>
      <c r="D150" s="224" t="s">
        <v>286</v>
      </c>
      <c r="E150" s="225" t="s">
        <v>502</v>
      </c>
      <c r="F150" s="226" t="s">
        <v>503</v>
      </c>
      <c r="G150" s="227" t="s">
        <v>325</v>
      </c>
      <c r="H150" s="228">
        <v>11</v>
      </c>
      <c r="I150" s="229"/>
      <c r="J150" s="230">
        <f>ROUND(I150*H150,2)</f>
        <v>0</v>
      </c>
      <c r="K150" s="226" t="s">
        <v>19</v>
      </c>
      <c r="L150" s="231"/>
      <c r="M150" s="232" t="s">
        <v>19</v>
      </c>
      <c r="N150" s="233" t="s">
        <v>43</v>
      </c>
      <c r="O150" s="65"/>
      <c r="P150" s="202">
        <f>O150*H150</f>
        <v>0</v>
      </c>
      <c r="Q150" s="202">
        <v>0.13100000000000001</v>
      </c>
      <c r="R150" s="202">
        <f>Q150*H150</f>
        <v>1.4410000000000001</v>
      </c>
      <c r="S150" s="202">
        <v>0</v>
      </c>
      <c r="T150" s="203">
        <f>S150*H150</f>
        <v>0</v>
      </c>
      <c r="U150" s="35"/>
      <c r="V150" s="35"/>
      <c r="W150" s="35"/>
      <c r="X150" s="35"/>
      <c r="Y150" s="35"/>
      <c r="Z150" s="35"/>
      <c r="AA150" s="35"/>
      <c r="AB150" s="35"/>
      <c r="AC150" s="35"/>
      <c r="AD150" s="35"/>
      <c r="AE150" s="35"/>
      <c r="AR150" s="204" t="s">
        <v>239</v>
      </c>
      <c r="AT150" s="204" t="s">
        <v>286</v>
      </c>
      <c r="AU150" s="204" t="s">
        <v>82</v>
      </c>
      <c r="AY150" s="18" t="s">
        <v>206</v>
      </c>
      <c r="BE150" s="205">
        <f>IF(N150="základní",J150,0)</f>
        <v>0</v>
      </c>
      <c r="BF150" s="205">
        <f>IF(N150="snížená",J150,0)</f>
        <v>0</v>
      </c>
      <c r="BG150" s="205">
        <f>IF(N150="zákl. přenesená",J150,0)</f>
        <v>0</v>
      </c>
      <c r="BH150" s="205">
        <f>IF(N150="sníž. přenesená",J150,0)</f>
        <v>0</v>
      </c>
      <c r="BI150" s="205">
        <f>IF(N150="nulová",J150,0)</f>
        <v>0</v>
      </c>
      <c r="BJ150" s="18" t="s">
        <v>80</v>
      </c>
      <c r="BK150" s="205">
        <f>ROUND(I150*H150,2)</f>
        <v>0</v>
      </c>
      <c r="BL150" s="18" t="s">
        <v>212</v>
      </c>
      <c r="BM150" s="204" t="s">
        <v>728</v>
      </c>
    </row>
    <row r="151" spans="1:65" s="13" customFormat="1" ht="11.25">
      <c r="B151" s="206"/>
      <c r="C151" s="207"/>
      <c r="D151" s="208" t="s">
        <v>246</v>
      </c>
      <c r="E151" s="209" t="s">
        <v>19</v>
      </c>
      <c r="F151" s="210" t="s">
        <v>729</v>
      </c>
      <c r="G151" s="207"/>
      <c r="H151" s="211">
        <v>11</v>
      </c>
      <c r="I151" s="212"/>
      <c r="J151" s="207"/>
      <c r="K151" s="207"/>
      <c r="L151" s="213"/>
      <c r="M151" s="214"/>
      <c r="N151" s="215"/>
      <c r="O151" s="215"/>
      <c r="P151" s="215"/>
      <c r="Q151" s="215"/>
      <c r="R151" s="215"/>
      <c r="S151" s="215"/>
      <c r="T151" s="216"/>
      <c r="AT151" s="217" t="s">
        <v>246</v>
      </c>
      <c r="AU151" s="217" t="s">
        <v>82</v>
      </c>
      <c r="AV151" s="13" t="s">
        <v>82</v>
      </c>
      <c r="AW151" s="13" t="s">
        <v>33</v>
      </c>
      <c r="AX151" s="13" t="s">
        <v>80</v>
      </c>
      <c r="AY151" s="217" t="s">
        <v>206</v>
      </c>
    </row>
    <row r="152" spans="1:65" s="2" customFormat="1" ht="33" customHeight="1">
      <c r="A152" s="35"/>
      <c r="B152" s="36"/>
      <c r="C152" s="193" t="s">
        <v>602</v>
      </c>
      <c r="D152" s="193" t="s">
        <v>208</v>
      </c>
      <c r="E152" s="194" t="s">
        <v>730</v>
      </c>
      <c r="F152" s="195" t="s">
        <v>509</v>
      </c>
      <c r="G152" s="196" t="s">
        <v>325</v>
      </c>
      <c r="H152" s="197">
        <v>17</v>
      </c>
      <c r="I152" s="198"/>
      <c r="J152" s="199">
        <f>ROUND(I152*H152,2)</f>
        <v>0</v>
      </c>
      <c r="K152" s="195" t="s">
        <v>19</v>
      </c>
      <c r="L152" s="40"/>
      <c r="M152" s="200" t="s">
        <v>19</v>
      </c>
      <c r="N152" s="201" t="s">
        <v>43</v>
      </c>
      <c r="O152" s="65"/>
      <c r="P152" s="202">
        <f>O152*H152</f>
        <v>0</v>
      </c>
      <c r="Q152" s="202">
        <v>8.5650000000000004E-2</v>
      </c>
      <c r="R152" s="202">
        <f>Q152*H152</f>
        <v>1.4560500000000001</v>
      </c>
      <c r="S152" s="202">
        <v>0</v>
      </c>
      <c r="T152" s="203">
        <f>S152*H152</f>
        <v>0</v>
      </c>
      <c r="U152" s="35"/>
      <c r="V152" s="35"/>
      <c r="W152" s="35"/>
      <c r="X152" s="35"/>
      <c r="Y152" s="35"/>
      <c r="Z152" s="35"/>
      <c r="AA152" s="35"/>
      <c r="AB152" s="35"/>
      <c r="AC152" s="35"/>
      <c r="AD152" s="35"/>
      <c r="AE152" s="35"/>
      <c r="AR152" s="204" t="s">
        <v>212</v>
      </c>
      <c r="AT152" s="204" t="s">
        <v>208</v>
      </c>
      <c r="AU152" s="204" t="s">
        <v>82</v>
      </c>
      <c r="AY152" s="18" t="s">
        <v>206</v>
      </c>
      <c r="BE152" s="205">
        <f>IF(N152="základní",J152,0)</f>
        <v>0</v>
      </c>
      <c r="BF152" s="205">
        <f>IF(N152="snížená",J152,0)</f>
        <v>0</v>
      </c>
      <c r="BG152" s="205">
        <f>IF(N152="zákl. přenesená",J152,0)</f>
        <v>0</v>
      </c>
      <c r="BH152" s="205">
        <f>IF(N152="sníž. přenesená",J152,0)</f>
        <v>0</v>
      </c>
      <c r="BI152" s="205">
        <f>IF(N152="nulová",J152,0)</f>
        <v>0</v>
      </c>
      <c r="BJ152" s="18" t="s">
        <v>80</v>
      </c>
      <c r="BK152" s="205">
        <f>ROUND(I152*H152,2)</f>
        <v>0</v>
      </c>
      <c r="BL152" s="18" t="s">
        <v>212</v>
      </c>
      <c r="BM152" s="204" t="s">
        <v>731</v>
      </c>
    </row>
    <row r="153" spans="1:65" s="2" customFormat="1" ht="33" customHeight="1">
      <c r="A153" s="35"/>
      <c r="B153" s="36"/>
      <c r="C153" s="193" t="s">
        <v>732</v>
      </c>
      <c r="D153" s="193" t="s">
        <v>208</v>
      </c>
      <c r="E153" s="194" t="s">
        <v>508</v>
      </c>
      <c r="F153" s="195" t="s">
        <v>509</v>
      </c>
      <c r="G153" s="196" t="s">
        <v>325</v>
      </c>
      <c r="H153" s="197">
        <v>3</v>
      </c>
      <c r="I153" s="198"/>
      <c r="J153" s="199">
        <f>ROUND(I153*H153,2)</f>
        <v>0</v>
      </c>
      <c r="K153" s="195" t="s">
        <v>19</v>
      </c>
      <c r="L153" s="40"/>
      <c r="M153" s="200" t="s">
        <v>19</v>
      </c>
      <c r="N153" s="201" t="s">
        <v>43</v>
      </c>
      <c r="O153" s="65"/>
      <c r="P153" s="202">
        <f>O153*H153</f>
        <v>0</v>
      </c>
      <c r="Q153" s="202">
        <v>8.5650000000000004E-2</v>
      </c>
      <c r="R153" s="202">
        <f>Q153*H153</f>
        <v>0.25695000000000001</v>
      </c>
      <c r="S153" s="202">
        <v>0</v>
      </c>
      <c r="T153" s="203">
        <f>S153*H153</f>
        <v>0</v>
      </c>
      <c r="U153" s="35"/>
      <c r="V153" s="35"/>
      <c r="W153" s="35"/>
      <c r="X153" s="35"/>
      <c r="Y153" s="35"/>
      <c r="Z153" s="35"/>
      <c r="AA153" s="35"/>
      <c r="AB153" s="35"/>
      <c r="AC153" s="35"/>
      <c r="AD153" s="35"/>
      <c r="AE153" s="35"/>
      <c r="AR153" s="204" t="s">
        <v>212</v>
      </c>
      <c r="AT153" s="204" t="s">
        <v>208</v>
      </c>
      <c r="AU153" s="204" t="s">
        <v>82</v>
      </c>
      <c r="AY153" s="18" t="s">
        <v>206</v>
      </c>
      <c r="BE153" s="205">
        <f>IF(N153="základní",J153,0)</f>
        <v>0</v>
      </c>
      <c r="BF153" s="205">
        <f>IF(N153="snížená",J153,0)</f>
        <v>0</v>
      </c>
      <c r="BG153" s="205">
        <f>IF(N153="zákl. přenesená",J153,0)</f>
        <v>0</v>
      </c>
      <c r="BH153" s="205">
        <f>IF(N153="sníž. přenesená",J153,0)</f>
        <v>0</v>
      </c>
      <c r="BI153" s="205">
        <f>IF(N153="nulová",J153,0)</f>
        <v>0</v>
      </c>
      <c r="BJ153" s="18" t="s">
        <v>80</v>
      </c>
      <c r="BK153" s="205">
        <f>ROUND(I153*H153,2)</f>
        <v>0</v>
      </c>
      <c r="BL153" s="18" t="s">
        <v>212</v>
      </c>
      <c r="BM153" s="204" t="s">
        <v>733</v>
      </c>
    </row>
    <row r="154" spans="1:65" s="2" customFormat="1" ht="16.5" customHeight="1">
      <c r="A154" s="35"/>
      <c r="B154" s="36"/>
      <c r="C154" s="224" t="s">
        <v>734</v>
      </c>
      <c r="D154" s="224" t="s">
        <v>286</v>
      </c>
      <c r="E154" s="225" t="s">
        <v>517</v>
      </c>
      <c r="F154" s="226" t="s">
        <v>518</v>
      </c>
      <c r="G154" s="227" t="s">
        <v>325</v>
      </c>
      <c r="H154" s="228">
        <v>3</v>
      </c>
      <c r="I154" s="229"/>
      <c r="J154" s="230">
        <f>ROUND(I154*H154,2)</f>
        <v>0</v>
      </c>
      <c r="K154" s="226" t="s">
        <v>19</v>
      </c>
      <c r="L154" s="231"/>
      <c r="M154" s="232" t="s">
        <v>19</v>
      </c>
      <c r="N154" s="233" t="s">
        <v>43</v>
      </c>
      <c r="O154" s="65"/>
      <c r="P154" s="202">
        <f>O154*H154</f>
        <v>0</v>
      </c>
      <c r="Q154" s="202">
        <v>0.17599999999999999</v>
      </c>
      <c r="R154" s="202">
        <f>Q154*H154</f>
        <v>0.52800000000000002</v>
      </c>
      <c r="S154" s="202">
        <v>0</v>
      </c>
      <c r="T154" s="203">
        <f>S154*H154</f>
        <v>0</v>
      </c>
      <c r="U154" s="35"/>
      <c r="V154" s="35"/>
      <c r="W154" s="35"/>
      <c r="X154" s="35"/>
      <c r="Y154" s="35"/>
      <c r="Z154" s="35"/>
      <c r="AA154" s="35"/>
      <c r="AB154" s="35"/>
      <c r="AC154" s="35"/>
      <c r="AD154" s="35"/>
      <c r="AE154" s="35"/>
      <c r="AR154" s="204" t="s">
        <v>239</v>
      </c>
      <c r="AT154" s="204" t="s">
        <v>286</v>
      </c>
      <c r="AU154" s="204" t="s">
        <v>82</v>
      </c>
      <c r="AY154" s="18" t="s">
        <v>206</v>
      </c>
      <c r="BE154" s="205">
        <f>IF(N154="základní",J154,0)</f>
        <v>0</v>
      </c>
      <c r="BF154" s="205">
        <f>IF(N154="snížená",J154,0)</f>
        <v>0</v>
      </c>
      <c r="BG154" s="205">
        <f>IF(N154="zákl. přenesená",J154,0)</f>
        <v>0</v>
      </c>
      <c r="BH154" s="205">
        <f>IF(N154="sníž. přenesená",J154,0)</f>
        <v>0</v>
      </c>
      <c r="BI154" s="205">
        <f>IF(N154="nulová",J154,0)</f>
        <v>0</v>
      </c>
      <c r="BJ154" s="18" t="s">
        <v>80</v>
      </c>
      <c r="BK154" s="205">
        <f>ROUND(I154*H154,2)</f>
        <v>0</v>
      </c>
      <c r="BL154" s="18" t="s">
        <v>212</v>
      </c>
      <c r="BM154" s="204" t="s">
        <v>735</v>
      </c>
    </row>
    <row r="155" spans="1:65" s="12" customFormat="1" ht="22.9" customHeight="1">
      <c r="B155" s="177"/>
      <c r="C155" s="178"/>
      <c r="D155" s="179" t="s">
        <v>71</v>
      </c>
      <c r="E155" s="191" t="s">
        <v>239</v>
      </c>
      <c r="F155" s="191" t="s">
        <v>736</v>
      </c>
      <c r="G155" s="178"/>
      <c r="H155" s="178"/>
      <c r="I155" s="181"/>
      <c r="J155" s="192">
        <f>BK155</f>
        <v>0</v>
      </c>
      <c r="K155" s="178"/>
      <c r="L155" s="183"/>
      <c r="M155" s="184"/>
      <c r="N155" s="185"/>
      <c r="O155" s="185"/>
      <c r="P155" s="186">
        <f>P156</f>
        <v>0</v>
      </c>
      <c r="Q155" s="185"/>
      <c r="R155" s="186">
        <f>R156</f>
        <v>2.6148799999999999</v>
      </c>
      <c r="S155" s="185"/>
      <c r="T155" s="187">
        <f>T156</f>
        <v>0</v>
      </c>
      <c r="AR155" s="188" t="s">
        <v>80</v>
      </c>
      <c r="AT155" s="189" t="s">
        <v>71</v>
      </c>
      <c r="AU155" s="189" t="s">
        <v>80</v>
      </c>
      <c r="AY155" s="188" t="s">
        <v>206</v>
      </c>
      <c r="BK155" s="190">
        <f>BK156</f>
        <v>0</v>
      </c>
    </row>
    <row r="156" spans="1:65" s="2" customFormat="1" ht="16.5" customHeight="1">
      <c r="A156" s="35"/>
      <c r="B156" s="36"/>
      <c r="C156" s="193" t="s">
        <v>737</v>
      </c>
      <c r="D156" s="193" t="s">
        <v>208</v>
      </c>
      <c r="E156" s="194" t="s">
        <v>738</v>
      </c>
      <c r="F156" s="195" t="s">
        <v>739</v>
      </c>
      <c r="G156" s="196" t="s">
        <v>211</v>
      </c>
      <c r="H156" s="197">
        <v>1</v>
      </c>
      <c r="I156" s="198"/>
      <c r="J156" s="199">
        <f>ROUND(I156*H156,2)</f>
        <v>0</v>
      </c>
      <c r="K156" s="195" t="s">
        <v>19</v>
      </c>
      <c r="L156" s="40"/>
      <c r="M156" s="200" t="s">
        <v>19</v>
      </c>
      <c r="N156" s="201" t="s">
        <v>43</v>
      </c>
      <c r="O156" s="65"/>
      <c r="P156" s="202">
        <f>O156*H156</f>
        <v>0</v>
      </c>
      <c r="Q156" s="202">
        <v>2.6148799999999999</v>
      </c>
      <c r="R156" s="202">
        <f>Q156*H156</f>
        <v>2.6148799999999999</v>
      </c>
      <c r="S156" s="202">
        <v>0</v>
      </c>
      <c r="T156" s="203">
        <f>S156*H156</f>
        <v>0</v>
      </c>
      <c r="U156" s="35"/>
      <c r="V156" s="35"/>
      <c r="W156" s="35"/>
      <c r="X156" s="35"/>
      <c r="Y156" s="35"/>
      <c r="Z156" s="35"/>
      <c r="AA156" s="35"/>
      <c r="AB156" s="35"/>
      <c r="AC156" s="35"/>
      <c r="AD156" s="35"/>
      <c r="AE156" s="35"/>
      <c r="AR156" s="204" t="s">
        <v>212</v>
      </c>
      <c r="AT156" s="204" t="s">
        <v>208</v>
      </c>
      <c r="AU156" s="204" t="s">
        <v>82</v>
      </c>
      <c r="AY156" s="18" t="s">
        <v>206</v>
      </c>
      <c r="BE156" s="205">
        <f>IF(N156="základní",J156,0)</f>
        <v>0</v>
      </c>
      <c r="BF156" s="205">
        <f>IF(N156="snížená",J156,0)</f>
        <v>0</v>
      </c>
      <c r="BG156" s="205">
        <f>IF(N156="zákl. přenesená",J156,0)</f>
        <v>0</v>
      </c>
      <c r="BH156" s="205">
        <f>IF(N156="sníž. přenesená",J156,0)</f>
        <v>0</v>
      </c>
      <c r="BI156" s="205">
        <f>IF(N156="nulová",J156,0)</f>
        <v>0</v>
      </c>
      <c r="BJ156" s="18" t="s">
        <v>80</v>
      </c>
      <c r="BK156" s="205">
        <f>ROUND(I156*H156,2)</f>
        <v>0</v>
      </c>
      <c r="BL156" s="18" t="s">
        <v>212</v>
      </c>
      <c r="BM156" s="204" t="s">
        <v>740</v>
      </c>
    </row>
    <row r="157" spans="1:65" s="12" customFormat="1" ht="22.9" customHeight="1">
      <c r="B157" s="177"/>
      <c r="C157" s="178"/>
      <c r="D157" s="179" t="s">
        <v>71</v>
      </c>
      <c r="E157" s="191" t="s">
        <v>225</v>
      </c>
      <c r="F157" s="191" t="s">
        <v>226</v>
      </c>
      <c r="G157" s="178"/>
      <c r="H157" s="178"/>
      <c r="I157" s="181"/>
      <c r="J157" s="192">
        <f>BK157</f>
        <v>0</v>
      </c>
      <c r="K157" s="178"/>
      <c r="L157" s="183"/>
      <c r="M157" s="184"/>
      <c r="N157" s="185"/>
      <c r="O157" s="185"/>
      <c r="P157" s="186">
        <f>SUM(P158:P187)</f>
        <v>0</v>
      </c>
      <c r="Q157" s="185"/>
      <c r="R157" s="186">
        <f>SUM(R158:R187)</f>
        <v>20.88334</v>
      </c>
      <c r="S157" s="185"/>
      <c r="T157" s="187">
        <f>SUM(T158:T187)</f>
        <v>4.82</v>
      </c>
      <c r="AR157" s="188" t="s">
        <v>80</v>
      </c>
      <c r="AT157" s="189" t="s">
        <v>71</v>
      </c>
      <c r="AU157" s="189" t="s">
        <v>80</v>
      </c>
      <c r="AY157" s="188" t="s">
        <v>206</v>
      </c>
      <c r="BK157" s="190">
        <f>SUM(BK158:BK187)</f>
        <v>0</v>
      </c>
    </row>
    <row r="158" spans="1:65" s="2" customFormat="1" ht="16.5" customHeight="1">
      <c r="A158" s="35"/>
      <c r="B158" s="36"/>
      <c r="C158" s="193" t="s">
        <v>741</v>
      </c>
      <c r="D158" s="193" t="s">
        <v>208</v>
      </c>
      <c r="E158" s="194" t="s">
        <v>520</v>
      </c>
      <c r="F158" s="195" t="s">
        <v>521</v>
      </c>
      <c r="G158" s="196" t="s">
        <v>211</v>
      </c>
      <c r="H158" s="197">
        <v>3</v>
      </c>
      <c r="I158" s="198"/>
      <c r="J158" s="199">
        <f t="shared" ref="J158:J165" si="0">ROUND(I158*H158,2)</f>
        <v>0</v>
      </c>
      <c r="K158" s="195" t="s">
        <v>19</v>
      </c>
      <c r="L158" s="40"/>
      <c r="M158" s="200" t="s">
        <v>19</v>
      </c>
      <c r="N158" s="201" t="s">
        <v>43</v>
      </c>
      <c r="O158" s="65"/>
      <c r="P158" s="202">
        <f t="shared" ref="P158:P165" si="1">O158*H158</f>
        <v>0</v>
      </c>
      <c r="Q158" s="202">
        <v>6.9999999999999999E-4</v>
      </c>
      <c r="R158" s="202">
        <f t="shared" ref="R158:R165" si="2">Q158*H158</f>
        <v>2.0999999999999999E-3</v>
      </c>
      <c r="S158" s="202">
        <v>0</v>
      </c>
      <c r="T158" s="203">
        <f t="shared" ref="T158:T165" si="3">S158*H158</f>
        <v>0</v>
      </c>
      <c r="U158" s="35"/>
      <c r="V158" s="35"/>
      <c r="W158" s="35"/>
      <c r="X158" s="35"/>
      <c r="Y158" s="35"/>
      <c r="Z158" s="35"/>
      <c r="AA158" s="35"/>
      <c r="AB158" s="35"/>
      <c r="AC158" s="35"/>
      <c r="AD158" s="35"/>
      <c r="AE158" s="35"/>
      <c r="AR158" s="204" t="s">
        <v>212</v>
      </c>
      <c r="AT158" s="204" t="s">
        <v>208</v>
      </c>
      <c r="AU158" s="204" t="s">
        <v>82</v>
      </c>
      <c r="AY158" s="18" t="s">
        <v>206</v>
      </c>
      <c r="BE158" s="205">
        <f t="shared" ref="BE158:BE165" si="4">IF(N158="základní",J158,0)</f>
        <v>0</v>
      </c>
      <c r="BF158" s="205">
        <f t="shared" ref="BF158:BF165" si="5">IF(N158="snížená",J158,0)</f>
        <v>0</v>
      </c>
      <c r="BG158" s="205">
        <f t="shared" ref="BG158:BG165" si="6">IF(N158="zákl. přenesená",J158,0)</f>
        <v>0</v>
      </c>
      <c r="BH158" s="205">
        <f t="shared" ref="BH158:BH165" si="7">IF(N158="sníž. přenesená",J158,0)</f>
        <v>0</v>
      </c>
      <c r="BI158" s="205">
        <f t="shared" ref="BI158:BI165" si="8">IF(N158="nulová",J158,0)</f>
        <v>0</v>
      </c>
      <c r="BJ158" s="18" t="s">
        <v>80</v>
      </c>
      <c r="BK158" s="205">
        <f t="shared" ref="BK158:BK165" si="9">ROUND(I158*H158,2)</f>
        <v>0</v>
      </c>
      <c r="BL158" s="18" t="s">
        <v>212</v>
      </c>
      <c r="BM158" s="204" t="s">
        <v>742</v>
      </c>
    </row>
    <row r="159" spans="1:65" s="2" customFormat="1" ht="16.5" customHeight="1">
      <c r="A159" s="35"/>
      <c r="B159" s="36"/>
      <c r="C159" s="224" t="s">
        <v>743</v>
      </c>
      <c r="D159" s="224" t="s">
        <v>286</v>
      </c>
      <c r="E159" s="225" t="s">
        <v>523</v>
      </c>
      <c r="F159" s="226" t="s">
        <v>524</v>
      </c>
      <c r="G159" s="227" t="s">
        <v>211</v>
      </c>
      <c r="H159" s="228">
        <v>1</v>
      </c>
      <c r="I159" s="229"/>
      <c r="J159" s="230">
        <f t="shared" si="0"/>
        <v>0</v>
      </c>
      <c r="K159" s="226" t="s">
        <v>19</v>
      </c>
      <c r="L159" s="231"/>
      <c r="M159" s="232" t="s">
        <v>19</v>
      </c>
      <c r="N159" s="233" t="s">
        <v>43</v>
      </c>
      <c r="O159" s="65"/>
      <c r="P159" s="202">
        <f t="shared" si="1"/>
        <v>0</v>
      </c>
      <c r="Q159" s="202">
        <v>4.0000000000000001E-3</v>
      </c>
      <c r="R159" s="202">
        <f t="shared" si="2"/>
        <v>4.0000000000000001E-3</v>
      </c>
      <c r="S159" s="202">
        <v>0</v>
      </c>
      <c r="T159" s="203">
        <f t="shared" si="3"/>
        <v>0</v>
      </c>
      <c r="U159" s="35"/>
      <c r="V159" s="35"/>
      <c r="W159" s="35"/>
      <c r="X159" s="35"/>
      <c r="Y159" s="35"/>
      <c r="Z159" s="35"/>
      <c r="AA159" s="35"/>
      <c r="AB159" s="35"/>
      <c r="AC159" s="35"/>
      <c r="AD159" s="35"/>
      <c r="AE159" s="35"/>
      <c r="AR159" s="204" t="s">
        <v>239</v>
      </c>
      <c r="AT159" s="204" t="s">
        <v>286</v>
      </c>
      <c r="AU159" s="204" t="s">
        <v>82</v>
      </c>
      <c r="AY159" s="18" t="s">
        <v>206</v>
      </c>
      <c r="BE159" s="205">
        <f t="shared" si="4"/>
        <v>0</v>
      </c>
      <c r="BF159" s="205">
        <f t="shared" si="5"/>
        <v>0</v>
      </c>
      <c r="BG159" s="205">
        <f t="shared" si="6"/>
        <v>0</v>
      </c>
      <c r="BH159" s="205">
        <f t="shared" si="7"/>
        <v>0</v>
      </c>
      <c r="BI159" s="205">
        <f t="shared" si="8"/>
        <v>0</v>
      </c>
      <c r="BJ159" s="18" t="s">
        <v>80</v>
      </c>
      <c r="BK159" s="205">
        <f t="shared" si="9"/>
        <v>0</v>
      </c>
      <c r="BL159" s="18" t="s">
        <v>212</v>
      </c>
      <c r="BM159" s="204" t="s">
        <v>744</v>
      </c>
    </row>
    <row r="160" spans="1:65" s="2" customFormat="1" ht="16.5" customHeight="1">
      <c r="A160" s="35"/>
      <c r="B160" s="36"/>
      <c r="C160" s="224" t="s">
        <v>745</v>
      </c>
      <c r="D160" s="224" t="s">
        <v>286</v>
      </c>
      <c r="E160" s="225" t="s">
        <v>526</v>
      </c>
      <c r="F160" s="226" t="s">
        <v>527</v>
      </c>
      <c r="G160" s="227" t="s">
        <v>211</v>
      </c>
      <c r="H160" s="228">
        <v>2</v>
      </c>
      <c r="I160" s="229"/>
      <c r="J160" s="230">
        <f t="shared" si="0"/>
        <v>0</v>
      </c>
      <c r="K160" s="226" t="s">
        <v>19</v>
      </c>
      <c r="L160" s="231"/>
      <c r="M160" s="232" t="s">
        <v>19</v>
      </c>
      <c r="N160" s="233" t="s">
        <v>43</v>
      </c>
      <c r="O160" s="65"/>
      <c r="P160" s="202">
        <f t="shared" si="1"/>
        <v>0</v>
      </c>
      <c r="Q160" s="202">
        <v>2.5000000000000001E-3</v>
      </c>
      <c r="R160" s="202">
        <f t="shared" si="2"/>
        <v>5.0000000000000001E-3</v>
      </c>
      <c r="S160" s="202">
        <v>0</v>
      </c>
      <c r="T160" s="203">
        <f t="shared" si="3"/>
        <v>0</v>
      </c>
      <c r="U160" s="35"/>
      <c r="V160" s="35"/>
      <c r="W160" s="35"/>
      <c r="X160" s="35"/>
      <c r="Y160" s="35"/>
      <c r="Z160" s="35"/>
      <c r="AA160" s="35"/>
      <c r="AB160" s="35"/>
      <c r="AC160" s="35"/>
      <c r="AD160" s="35"/>
      <c r="AE160" s="35"/>
      <c r="AR160" s="204" t="s">
        <v>239</v>
      </c>
      <c r="AT160" s="204" t="s">
        <v>286</v>
      </c>
      <c r="AU160" s="204" t="s">
        <v>82</v>
      </c>
      <c r="AY160" s="18" t="s">
        <v>206</v>
      </c>
      <c r="BE160" s="205">
        <f t="shared" si="4"/>
        <v>0</v>
      </c>
      <c r="BF160" s="205">
        <f t="shared" si="5"/>
        <v>0</v>
      </c>
      <c r="BG160" s="205">
        <f t="shared" si="6"/>
        <v>0</v>
      </c>
      <c r="BH160" s="205">
        <f t="shared" si="7"/>
        <v>0</v>
      </c>
      <c r="BI160" s="205">
        <f t="shared" si="8"/>
        <v>0</v>
      </c>
      <c r="BJ160" s="18" t="s">
        <v>80</v>
      </c>
      <c r="BK160" s="205">
        <f t="shared" si="9"/>
        <v>0</v>
      </c>
      <c r="BL160" s="18" t="s">
        <v>212</v>
      </c>
      <c r="BM160" s="204" t="s">
        <v>746</v>
      </c>
    </row>
    <row r="161" spans="1:65" s="2" customFormat="1" ht="16.5" customHeight="1">
      <c r="A161" s="35"/>
      <c r="B161" s="36"/>
      <c r="C161" s="193" t="s">
        <v>747</v>
      </c>
      <c r="D161" s="193" t="s">
        <v>208</v>
      </c>
      <c r="E161" s="194" t="s">
        <v>535</v>
      </c>
      <c r="F161" s="195" t="s">
        <v>536</v>
      </c>
      <c r="G161" s="196" t="s">
        <v>211</v>
      </c>
      <c r="H161" s="197">
        <v>3</v>
      </c>
      <c r="I161" s="198"/>
      <c r="J161" s="199">
        <f t="shared" si="0"/>
        <v>0</v>
      </c>
      <c r="K161" s="195" t="s">
        <v>19</v>
      </c>
      <c r="L161" s="40"/>
      <c r="M161" s="200" t="s">
        <v>19</v>
      </c>
      <c r="N161" s="201" t="s">
        <v>43</v>
      </c>
      <c r="O161" s="65"/>
      <c r="P161" s="202">
        <f t="shared" si="1"/>
        <v>0</v>
      </c>
      <c r="Q161" s="202">
        <v>0.11241</v>
      </c>
      <c r="R161" s="202">
        <f t="shared" si="2"/>
        <v>0.33722999999999997</v>
      </c>
      <c r="S161" s="202">
        <v>0</v>
      </c>
      <c r="T161" s="203">
        <f t="shared" si="3"/>
        <v>0</v>
      </c>
      <c r="U161" s="35"/>
      <c r="V161" s="35"/>
      <c r="W161" s="35"/>
      <c r="X161" s="35"/>
      <c r="Y161" s="35"/>
      <c r="Z161" s="35"/>
      <c r="AA161" s="35"/>
      <c r="AB161" s="35"/>
      <c r="AC161" s="35"/>
      <c r="AD161" s="35"/>
      <c r="AE161" s="35"/>
      <c r="AR161" s="204" t="s">
        <v>212</v>
      </c>
      <c r="AT161" s="204" t="s">
        <v>208</v>
      </c>
      <c r="AU161" s="204" t="s">
        <v>82</v>
      </c>
      <c r="AY161" s="18" t="s">
        <v>206</v>
      </c>
      <c r="BE161" s="205">
        <f t="shared" si="4"/>
        <v>0</v>
      </c>
      <c r="BF161" s="205">
        <f t="shared" si="5"/>
        <v>0</v>
      </c>
      <c r="BG161" s="205">
        <f t="shared" si="6"/>
        <v>0</v>
      </c>
      <c r="BH161" s="205">
        <f t="shared" si="7"/>
        <v>0</v>
      </c>
      <c r="BI161" s="205">
        <f t="shared" si="8"/>
        <v>0</v>
      </c>
      <c r="BJ161" s="18" t="s">
        <v>80</v>
      </c>
      <c r="BK161" s="205">
        <f t="shared" si="9"/>
        <v>0</v>
      </c>
      <c r="BL161" s="18" t="s">
        <v>212</v>
      </c>
      <c r="BM161" s="204" t="s">
        <v>748</v>
      </c>
    </row>
    <row r="162" spans="1:65" s="2" customFormat="1" ht="16.5" customHeight="1">
      <c r="A162" s="35"/>
      <c r="B162" s="36"/>
      <c r="C162" s="224" t="s">
        <v>749</v>
      </c>
      <c r="D162" s="224" t="s">
        <v>286</v>
      </c>
      <c r="E162" s="225" t="s">
        <v>538</v>
      </c>
      <c r="F162" s="226" t="s">
        <v>539</v>
      </c>
      <c r="G162" s="227" t="s">
        <v>211</v>
      </c>
      <c r="H162" s="228">
        <v>3</v>
      </c>
      <c r="I162" s="229"/>
      <c r="J162" s="230">
        <f t="shared" si="0"/>
        <v>0</v>
      </c>
      <c r="K162" s="226" t="s">
        <v>19</v>
      </c>
      <c r="L162" s="231"/>
      <c r="M162" s="232" t="s">
        <v>19</v>
      </c>
      <c r="N162" s="233" t="s">
        <v>43</v>
      </c>
      <c r="O162" s="65"/>
      <c r="P162" s="202">
        <f t="shared" si="1"/>
        <v>0</v>
      </c>
      <c r="Q162" s="202">
        <v>6.4999999999999997E-3</v>
      </c>
      <c r="R162" s="202">
        <f t="shared" si="2"/>
        <v>1.95E-2</v>
      </c>
      <c r="S162" s="202">
        <v>0</v>
      </c>
      <c r="T162" s="203">
        <f t="shared" si="3"/>
        <v>0</v>
      </c>
      <c r="U162" s="35"/>
      <c r="V162" s="35"/>
      <c r="W162" s="35"/>
      <c r="X162" s="35"/>
      <c r="Y162" s="35"/>
      <c r="Z162" s="35"/>
      <c r="AA162" s="35"/>
      <c r="AB162" s="35"/>
      <c r="AC162" s="35"/>
      <c r="AD162" s="35"/>
      <c r="AE162" s="35"/>
      <c r="AR162" s="204" t="s">
        <v>239</v>
      </c>
      <c r="AT162" s="204" t="s">
        <v>286</v>
      </c>
      <c r="AU162" s="204" t="s">
        <v>82</v>
      </c>
      <c r="AY162" s="18" t="s">
        <v>206</v>
      </c>
      <c r="BE162" s="205">
        <f t="shared" si="4"/>
        <v>0</v>
      </c>
      <c r="BF162" s="205">
        <f t="shared" si="5"/>
        <v>0</v>
      </c>
      <c r="BG162" s="205">
        <f t="shared" si="6"/>
        <v>0</v>
      </c>
      <c r="BH162" s="205">
        <f t="shared" si="7"/>
        <v>0</v>
      </c>
      <c r="BI162" s="205">
        <f t="shared" si="8"/>
        <v>0</v>
      </c>
      <c r="BJ162" s="18" t="s">
        <v>80</v>
      </c>
      <c r="BK162" s="205">
        <f t="shared" si="9"/>
        <v>0</v>
      </c>
      <c r="BL162" s="18" t="s">
        <v>212</v>
      </c>
      <c r="BM162" s="204" t="s">
        <v>750</v>
      </c>
    </row>
    <row r="163" spans="1:65" s="2" customFormat="1" ht="16.5" customHeight="1">
      <c r="A163" s="35"/>
      <c r="B163" s="36"/>
      <c r="C163" s="193" t="s">
        <v>751</v>
      </c>
      <c r="D163" s="193" t="s">
        <v>208</v>
      </c>
      <c r="E163" s="194" t="s">
        <v>541</v>
      </c>
      <c r="F163" s="195" t="s">
        <v>542</v>
      </c>
      <c r="G163" s="196" t="s">
        <v>220</v>
      </c>
      <c r="H163" s="197">
        <v>32</v>
      </c>
      <c r="I163" s="198"/>
      <c r="J163" s="199">
        <f t="shared" si="0"/>
        <v>0</v>
      </c>
      <c r="K163" s="195" t="s">
        <v>19</v>
      </c>
      <c r="L163" s="40"/>
      <c r="M163" s="200" t="s">
        <v>19</v>
      </c>
      <c r="N163" s="201" t="s">
        <v>43</v>
      </c>
      <c r="O163" s="65"/>
      <c r="P163" s="202">
        <f t="shared" si="1"/>
        <v>0</v>
      </c>
      <c r="Q163" s="202">
        <v>1.1E-4</v>
      </c>
      <c r="R163" s="202">
        <f t="shared" si="2"/>
        <v>3.5200000000000001E-3</v>
      </c>
      <c r="S163" s="202">
        <v>0</v>
      </c>
      <c r="T163" s="203">
        <f t="shared" si="3"/>
        <v>0</v>
      </c>
      <c r="U163" s="35"/>
      <c r="V163" s="35"/>
      <c r="W163" s="35"/>
      <c r="X163" s="35"/>
      <c r="Y163" s="35"/>
      <c r="Z163" s="35"/>
      <c r="AA163" s="35"/>
      <c r="AB163" s="35"/>
      <c r="AC163" s="35"/>
      <c r="AD163" s="35"/>
      <c r="AE163" s="35"/>
      <c r="AR163" s="204" t="s">
        <v>212</v>
      </c>
      <c r="AT163" s="204" t="s">
        <v>208</v>
      </c>
      <c r="AU163" s="204" t="s">
        <v>82</v>
      </c>
      <c r="AY163" s="18" t="s">
        <v>206</v>
      </c>
      <c r="BE163" s="205">
        <f t="shared" si="4"/>
        <v>0</v>
      </c>
      <c r="BF163" s="205">
        <f t="shared" si="5"/>
        <v>0</v>
      </c>
      <c r="BG163" s="205">
        <f t="shared" si="6"/>
        <v>0</v>
      </c>
      <c r="BH163" s="205">
        <f t="shared" si="7"/>
        <v>0</v>
      </c>
      <c r="BI163" s="205">
        <f t="shared" si="8"/>
        <v>0</v>
      </c>
      <c r="BJ163" s="18" t="s">
        <v>80</v>
      </c>
      <c r="BK163" s="205">
        <f t="shared" si="9"/>
        <v>0</v>
      </c>
      <c r="BL163" s="18" t="s">
        <v>212</v>
      </c>
      <c r="BM163" s="204" t="s">
        <v>752</v>
      </c>
    </row>
    <row r="164" spans="1:65" s="2" customFormat="1" ht="16.5" customHeight="1">
      <c r="A164" s="35"/>
      <c r="B164" s="36"/>
      <c r="C164" s="193" t="s">
        <v>753</v>
      </c>
      <c r="D164" s="193" t="s">
        <v>208</v>
      </c>
      <c r="E164" s="194" t="s">
        <v>754</v>
      </c>
      <c r="F164" s="195" t="s">
        <v>755</v>
      </c>
      <c r="G164" s="196" t="s">
        <v>220</v>
      </c>
      <c r="H164" s="197">
        <v>75</v>
      </c>
      <c r="I164" s="198"/>
      <c r="J164" s="199">
        <f t="shared" si="0"/>
        <v>0</v>
      </c>
      <c r="K164" s="195" t="s">
        <v>19</v>
      </c>
      <c r="L164" s="40"/>
      <c r="M164" s="200" t="s">
        <v>19</v>
      </c>
      <c r="N164" s="201" t="s">
        <v>43</v>
      </c>
      <c r="O164" s="65"/>
      <c r="P164" s="202">
        <f t="shared" si="1"/>
        <v>0</v>
      </c>
      <c r="Q164" s="202">
        <v>4.0000000000000003E-5</v>
      </c>
      <c r="R164" s="202">
        <f t="shared" si="2"/>
        <v>3.0000000000000001E-3</v>
      </c>
      <c r="S164" s="202">
        <v>0</v>
      </c>
      <c r="T164" s="203">
        <f t="shared" si="3"/>
        <v>0</v>
      </c>
      <c r="U164" s="35"/>
      <c r="V164" s="35"/>
      <c r="W164" s="35"/>
      <c r="X164" s="35"/>
      <c r="Y164" s="35"/>
      <c r="Z164" s="35"/>
      <c r="AA164" s="35"/>
      <c r="AB164" s="35"/>
      <c r="AC164" s="35"/>
      <c r="AD164" s="35"/>
      <c r="AE164" s="35"/>
      <c r="AR164" s="204" t="s">
        <v>212</v>
      </c>
      <c r="AT164" s="204" t="s">
        <v>208</v>
      </c>
      <c r="AU164" s="204" t="s">
        <v>82</v>
      </c>
      <c r="AY164" s="18" t="s">
        <v>206</v>
      </c>
      <c r="BE164" s="205">
        <f t="shared" si="4"/>
        <v>0</v>
      </c>
      <c r="BF164" s="205">
        <f t="shared" si="5"/>
        <v>0</v>
      </c>
      <c r="BG164" s="205">
        <f t="shared" si="6"/>
        <v>0</v>
      </c>
      <c r="BH164" s="205">
        <f t="shared" si="7"/>
        <v>0</v>
      </c>
      <c r="BI164" s="205">
        <f t="shared" si="8"/>
        <v>0</v>
      </c>
      <c r="BJ164" s="18" t="s">
        <v>80</v>
      </c>
      <c r="BK164" s="205">
        <f t="shared" si="9"/>
        <v>0</v>
      </c>
      <c r="BL164" s="18" t="s">
        <v>212</v>
      </c>
      <c r="BM164" s="204" t="s">
        <v>756</v>
      </c>
    </row>
    <row r="165" spans="1:65" s="2" customFormat="1" ht="16.5" customHeight="1">
      <c r="A165" s="35"/>
      <c r="B165" s="36"/>
      <c r="C165" s="193" t="s">
        <v>757</v>
      </c>
      <c r="D165" s="193" t="s">
        <v>208</v>
      </c>
      <c r="E165" s="194" t="s">
        <v>758</v>
      </c>
      <c r="F165" s="195" t="s">
        <v>759</v>
      </c>
      <c r="G165" s="196" t="s">
        <v>220</v>
      </c>
      <c r="H165" s="197">
        <v>20</v>
      </c>
      <c r="I165" s="198"/>
      <c r="J165" s="199">
        <f t="shared" si="0"/>
        <v>0</v>
      </c>
      <c r="K165" s="195" t="s">
        <v>19</v>
      </c>
      <c r="L165" s="40"/>
      <c r="M165" s="200" t="s">
        <v>19</v>
      </c>
      <c r="N165" s="201" t="s">
        <v>43</v>
      </c>
      <c r="O165" s="65"/>
      <c r="P165" s="202">
        <f t="shared" si="1"/>
        <v>0</v>
      </c>
      <c r="Q165" s="202">
        <v>2.1000000000000001E-4</v>
      </c>
      <c r="R165" s="202">
        <f t="shared" si="2"/>
        <v>4.2000000000000006E-3</v>
      </c>
      <c r="S165" s="202">
        <v>0</v>
      </c>
      <c r="T165" s="203">
        <f t="shared" si="3"/>
        <v>0</v>
      </c>
      <c r="U165" s="35"/>
      <c r="V165" s="35"/>
      <c r="W165" s="35"/>
      <c r="X165" s="35"/>
      <c r="Y165" s="35"/>
      <c r="Z165" s="35"/>
      <c r="AA165" s="35"/>
      <c r="AB165" s="35"/>
      <c r="AC165" s="35"/>
      <c r="AD165" s="35"/>
      <c r="AE165" s="35"/>
      <c r="AR165" s="204" t="s">
        <v>212</v>
      </c>
      <c r="AT165" s="204" t="s">
        <v>208</v>
      </c>
      <c r="AU165" s="204" t="s">
        <v>82</v>
      </c>
      <c r="AY165" s="18" t="s">
        <v>206</v>
      </c>
      <c r="BE165" s="205">
        <f t="shared" si="4"/>
        <v>0</v>
      </c>
      <c r="BF165" s="205">
        <f t="shared" si="5"/>
        <v>0</v>
      </c>
      <c r="BG165" s="205">
        <f t="shared" si="6"/>
        <v>0</v>
      </c>
      <c r="BH165" s="205">
        <f t="shared" si="7"/>
        <v>0</v>
      </c>
      <c r="BI165" s="205">
        <f t="shared" si="8"/>
        <v>0</v>
      </c>
      <c r="BJ165" s="18" t="s">
        <v>80</v>
      </c>
      <c r="BK165" s="205">
        <f t="shared" si="9"/>
        <v>0</v>
      </c>
      <c r="BL165" s="18" t="s">
        <v>212</v>
      </c>
      <c r="BM165" s="204" t="s">
        <v>760</v>
      </c>
    </row>
    <row r="166" spans="1:65" s="13" customFormat="1" ht="11.25">
      <c r="B166" s="206"/>
      <c r="C166" s="207"/>
      <c r="D166" s="208" t="s">
        <v>246</v>
      </c>
      <c r="E166" s="209" t="s">
        <v>19</v>
      </c>
      <c r="F166" s="210" t="s">
        <v>761</v>
      </c>
      <c r="G166" s="207"/>
      <c r="H166" s="211">
        <v>20</v>
      </c>
      <c r="I166" s="212"/>
      <c r="J166" s="207"/>
      <c r="K166" s="207"/>
      <c r="L166" s="213"/>
      <c r="M166" s="214"/>
      <c r="N166" s="215"/>
      <c r="O166" s="215"/>
      <c r="P166" s="215"/>
      <c r="Q166" s="215"/>
      <c r="R166" s="215"/>
      <c r="S166" s="215"/>
      <c r="T166" s="216"/>
      <c r="AT166" s="217" t="s">
        <v>246</v>
      </c>
      <c r="AU166" s="217" t="s">
        <v>82</v>
      </c>
      <c r="AV166" s="13" t="s">
        <v>82</v>
      </c>
      <c r="AW166" s="13" t="s">
        <v>33</v>
      </c>
      <c r="AX166" s="13" t="s">
        <v>80</v>
      </c>
      <c r="AY166" s="217" t="s">
        <v>206</v>
      </c>
    </row>
    <row r="167" spans="1:65" s="2" customFormat="1" ht="16.5" customHeight="1">
      <c r="A167" s="35"/>
      <c r="B167" s="36"/>
      <c r="C167" s="193" t="s">
        <v>762</v>
      </c>
      <c r="D167" s="193" t="s">
        <v>208</v>
      </c>
      <c r="E167" s="194" t="s">
        <v>763</v>
      </c>
      <c r="F167" s="195" t="s">
        <v>764</v>
      </c>
      <c r="G167" s="196" t="s">
        <v>220</v>
      </c>
      <c r="H167" s="197">
        <v>20</v>
      </c>
      <c r="I167" s="198"/>
      <c r="J167" s="199">
        <f t="shared" ref="J167:J176" si="10">ROUND(I167*H167,2)</f>
        <v>0</v>
      </c>
      <c r="K167" s="195" t="s">
        <v>19</v>
      </c>
      <c r="L167" s="40"/>
      <c r="M167" s="200" t="s">
        <v>19</v>
      </c>
      <c r="N167" s="201" t="s">
        <v>43</v>
      </c>
      <c r="O167" s="65"/>
      <c r="P167" s="202">
        <f t="shared" ref="P167:P176" si="11">O167*H167</f>
        <v>0</v>
      </c>
      <c r="Q167" s="202">
        <v>1.1E-4</v>
      </c>
      <c r="R167" s="202">
        <f t="shared" ref="R167:R176" si="12">Q167*H167</f>
        <v>2.2000000000000001E-3</v>
      </c>
      <c r="S167" s="202">
        <v>0</v>
      </c>
      <c r="T167" s="203">
        <f t="shared" ref="T167:T176" si="13">S167*H167</f>
        <v>0</v>
      </c>
      <c r="U167" s="35"/>
      <c r="V167" s="35"/>
      <c r="W167" s="35"/>
      <c r="X167" s="35"/>
      <c r="Y167" s="35"/>
      <c r="Z167" s="35"/>
      <c r="AA167" s="35"/>
      <c r="AB167" s="35"/>
      <c r="AC167" s="35"/>
      <c r="AD167" s="35"/>
      <c r="AE167" s="35"/>
      <c r="AR167" s="204" t="s">
        <v>212</v>
      </c>
      <c r="AT167" s="204" t="s">
        <v>208</v>
      </c>
      <c r="AU167" s="204" t="s">
        <v>82</v>
      </c>
      <c r="AY167" s="18" t="s">
        <v>206</v>
      </c>
      <c r="BE167" s="205">
        <f t="shared" ref="BE167:BE176" si="14">IF(N167="základní",J167,0)</f>
        <v>0</v>
      </c>
      <c r="BF167" s="205">
        <f t="shared" ref="BF167:BF176" si="15">IF(N167="snížená",J167,0)</f>
        <v>0</v>
      </c>
      <c r="BG167" s="205">
        <f t="shared" ref="BG167:BG176" si="16">IF(N167="zákl. přenesená",J167,0)</f>
        <v>0</v>
      </c>
      <c r="BH167" s="205">
        <f t="shared" ref="BH167:BH176" si="17">IF(N167="sníž. přenesená",J167,0)</f>
        <v>0</v>
      </c>
      <c r="BI167" s="205">
        <f t="shared" ref="BI167:BI176" si="18">IF(N167="nulová",J167,0)</f>
        <v>0</v>
      </c>
      <c r="BJ167" s="18" t="s">
        <v>80</v>
      </c>
      <c r="BK167" s="205">
        <f t="shared" ref="BK167:BK176" si="19">ROUND(I167*H167,2)</f>
        <v>0</v>
      </c>
      <c r="BL167" s="18" t="s">
        <v>212</v>
      </c>
      <c r="BM167" s="204" t="s">
        <v>765</v>
      </c>
    </row>
    <row r="168" spans="1:65" s="2" customFormat="1" ht="16.5" customHeight="1">
      <c r="A168" s="35"/>
      <c r="B168" s="36"/>
      <c r="C168" s="193" t="s">
        <v>766</v>
      </c>
      <c r="D168" s="193" t="s">
        <v>208</v>
      </c>
      <c r="E168" s="194" t="s">
        <v>544</v>
      </c>
      <c r="F168" s="195" t="s">
        <v>545</v>
      </c>
      <c r="G168" s="196" t="s">
        <v>325</v>
      </c>
      <c r="H168" s="197">
        <v>3</v>
      </c>
      <c r="I168" s="198"/>
      <c r="J168" s="199">
        <f t="shared" si="10"/>
        <v>0</v>
      </c>
      <c r="K168" s="195" t="s">
        <v>19</v>
      </c>
      <c r="L168" s="40"/>
      <c r="M168" s="200" t="s">
        <v>19</v>
      </c>
      <c r="N168" s="201" t="s">
        <v>43</v>
      </c>
      <c r="O168" s="65"/>
      <c r="P168" s="202">
        <f t="shared" si="11"/>
        <v>0</v>
      </c>
      <c r="Q168" s="202">
        <v>8.4999999999999995E-4</v>
      </c>
      <c r="R168" s="202">
        <f t="shared" si="12"/>
        <v>2.5499999999999997E-3</v>
      </c>
      <c r="S168" s="202">
        <v>0</v>
      </c>
      <c r="T168" s="203">
        <f t="shared" si="13"/>
        <v>0</v>
      </c>
      <c r="U168" s="35"/>
      <c r="V168" s="35"/>
      <c r="W168" s="35"/>
      <c r="X168" s="35"/>
      <c r="Y168" s="35"/>
      <c r="Z168" s="35"/>
      <c r="AA168" s="35"/>
      <c r="AB168" s="35"/>
      <c r="AC168" s="35"/>
      <c r="AD168" s="35"/>
      <c r="AE168" s="35"/>
      <c r="AR168" s="204" t="s">
        <v>212</v>
      </c>
      <c r="AT168" s="204" t="s">
        <v>208</v>
      </c>
      <c r="AU168" s="204" t="s">
        <v>82</v>
      </c>
      <c r="AY168" s="18" t="s">
        <v>206</v>
      </c>
      <c r="BE168" s="205">
        <f t="shared" si="14"/>
        <v>0</v>
      </c>
      <c r="BF168" s="205">
        <f t="shared" si="15"/>
        <v>0</v>
      </c>
      <c r="BG168" s="205">
        <f t="shared" si="16"/>
        <v>0</v>
      </c>
      <c r="BH168" s="205">
        <f t="shared" si="17"/>
        <v>0</v>
      </c>
      <c r="BI168" s="205">
        <f t="shared" si="18"/>
        <v>0</v>
      </c>
      <c r="BJ168" s="18" t="s">
        <v>80</v>
      </c>
      <c r="BK168" s="205">
        <f t="shared" si="19"/>
        <v>0</v>
      </c>
      <c r="BL168" s="18" t="s">
        <v>212</v>
      </c>
      <c r="BM168" s="204" t="s">
        <v>767</v>
      </c>
    </row>
    <row r="169" spans="1:65" s="2" customFormat="1" ht="16.5" customHeight="1">
      <c r="A169" s="35"/>
      <c r="B169" s="36"/>
      <c r="C169" s="193" t="s">
        <v>768</v>
      </c>
      <c r="D169" s="193" t="s">
        <v>208</v>
      </c>
      <c r="E169" s="194" t="s">
        <v>547</v>
      </c>
      <c r="F169" s="195" t="s">
        <v>548</v>
      </c>
      <c r="G169" s="196" t="s">
        <v>220</v>
      </c>
      <c r="H169" s="197">
        <v>32</v>
      </c>
      <c r="I169" s="198"/>
      <c r="J169" s="199">
        <f t="shared" si="10"/>
        <v>0</v>
      </c>
      <c r="K169" s="195" t="s">
        <v>19</v>
      </c>
      <c r="L169" s="40"/>
      <c r="M169" s="200" t="s">
        <v>19</v>
      </c>
      <c r="N169" s="201" t="s">
        <v>43</v>
      </c>
      <c r="O169" s="65"/>
      <c r="P169" s="202">
        <f t="shared" si="11"/>
        <v>0</v>
      </c>
      <c r="Q169" s="202">
        <v>3.3E-4</v>
      </c>
      <c r="R169" s="202">
        <f t="shared" si="12"/>
        <v>1.056E-2</v>
      </c>
      <c r="S169" s="202">
        <v>0</v>
      </c>
      <c r="T169" s="203">
        <f t="shared" si="13"/>
        <v>0</v>
      </c>
      <c r="U169" s="35"/>
      <c r="V169" s="35"/>
      <c r="W169" s="35"/>
      <c r="X169" s="35"/>
      <c r="Y169" s="35"/>
      <c r="Z169" s="35"/>
      <c r="AA169" s="35"/>
      <c r="AB169" s="35"/>
      <c r="AC169" s="35"/>
      <c r="AD169" s="35"/>
      <c r="AE169" s="35"/>
      <c r="AR169" s="204" t="s">
        <v>212</v>
      </c>
      <c r="AT169" s="204" t="s">
        <v>208</v>
      </c>
      <c r="AU169" s="204" t="s">
        <v>82</v>
      </c>
      <c r="AY169" s="18" t="s">
        <v>206</v>
      </c>
      <c r="BE169" s="205">
        <f t="shared" si="14"/>
        <v>0</v>
      </c>
      <c r="BF169" s="205">
        <f t="shared" si="15"/>
        <v>0</v>
      </c>
      <c r="BG169" s="205">
        <f t="shared" si="16"/>
        <v>0</v>
      </c>
      <c r="BH169" s="205">
        <f t="shared" si="17"/>
        <v>0</v>
      </c>
      <c r="BI169" s="205">
        <f t="shared" si="18"/>
        <v>0</v>
      </c>
      <c r="BJ169" s="18" t="s">
        <v>80</v>
      </c>
      <c r="BK169" s="205">
        <f t="shared" si="19"/>
        <v>0</v>
      </c>
      <c r="BL169" s="18" t="s">
        <v>212</v>
      </c>
      <c r="BM169" s="204" t="s">
        <v>769</v>
      </c>
    </row>
    <row r="170" spans="1:65" s="2" customFormat="1" ht="16.5" customHeight="1">
      <c r="A170" s="35"/>
      <c r="B170" s="36"/>
      <c r="C170" s="193" t="s">
        <v>770</v>
      </c>
      <c r="D170" s="193" t="s">
        <v>208</v>
      </c>
      <c r="E170" s="194" t="s">
        <v>771</v>
      </c>
      <c r="F170" s="195" t="s">
        <v>772</v>
      </c>
      <c r="G170" s="196" t="s">
        <v>220</v>
      </c>
      <c r="H170" s="197">
        <v>75</v>
      </c>
      <c r="I170" s="198"/>
      <c r="J170" s="199">
        <f t="shared" si="10"/>
        <v>0</v>
      </c>
      <c r="K170" s="195" t="s">
        <v>19</v>
      </c>
      <c r="L170" s="40"/>
      <c r="M170" s="200" t="s">
        <v>19</v>
      </c>
      <c r="N170" s="201" t="s">
        <v>43</v>
      </c>
      <c r="O170" s="65"/>
      <c r="P170" s="202">
        <f t="shared" si="11"/>
        <v>0</v>
      </c>
      <c r="Q170" s="202">
        <v>1.1E-4</v>
      </c>
      <c r="R170" s="202">
        <f t="shared" si="12"/>
        <v>8.2500000000000004E-3</v>
      </c>
      <c r="S170" s="202">
        <v>0</v>
      </c>
      <c r="T170" s="203">
        <f t="shared" si="13"/>
        <v>0</v>
      </c>
      <c r="U170" s="35"/>
      <c r="V170" s="35"/>
      <c r="W170" s="35"/>
      <c r="X170" s="35"/>
      <c r="Y170" s="35"/>
      <c r="Z170" s="35"/>
      <c r="AA170" s="35"/>
      <c r="AB170" s="35"/>
      <c r="AC170" s="35"/>
      <c r="AD170" s="35"/>
      <c r="AE170" s="35"/>
      <c r="AR170" s="204" t="s">
        <v>212</v>
      </c>
      <c r="AT170" s="204" t="s">
        <v>208</v>
      </c>
      <c r="AU170" s="204" t="s">
        <v>82</v>
      </c>
      <c r="AY170" s="18" t="s">
        <v>206</v>
      </c>
      <c r="BE170" s="205">
        <f t="shared" si="14"/>
        <v>0</v>
      </c>
      <c r="BF170" s="205">
        <f t="shared" si="15"/>
        <v>0</v>
      </c>
      <c r="BG170" s="205">
        <f t="shared" si="16"/>
        <v>0</v>
      </c>
      <c r="BH170" s="205">
        <f t="shared" si="17"/>
        <v>0</v>
      </c>
      <c r="BI170" s="205">
        <f t="shared" si="18"/>
        <v>0</v>
      </c>
      <c r="BJ170" s="18" t="s">
        <v>80</v>
      </c>
      <c r="BK170" s="205">
        <f t="shared" si="19"/>
        <v>0</v>
      </c>
      <c r="BL170" s="18" t="s">
        <v>212</v>
      </c>
      <c r="BM170" s="204" t="s">
        <v>773</v>
      </c>
    </row>
    <row r="171" spans="1:65" s="2" customFormat="1" ht="16.5" customHeight="1">
      <c r="A171" s="35"/>
      <c r="B171" s="36"/>
      <c r="C171" s="193" t="s">
        <v>774</v>
      </c>
      <c r="D171" s="193" t="s">
        <v>208</v>
      </c>
      <c r="E171" s="194" t="s">
        <v>775</v>
      </c>
      <c r="F171" s="195" t="s">
        <v>776</v>
      </c>
      <c r="G171" s="196" t="s">
        <v>220</v>
      </c>
      <c r="H171" s="197">
        <v>20</v>
      </c>
      <c r="I171" s="198"/>
      <c r="J171" s="199">
        <f t="shared" si="10"/>
        <v>0</v>
      </c>
      <c r="K171" s="195" t="s">
        <v>19</v>
      </c>
      <c r="L171" s="40"/>
      <c r="M171" s="200" t="s">
        <v>19</v>
      </c>
      <c r="N171" s="201" t="s">
        <v>43</v>
      </c>
      <c r="O171" s="65"/>
      <c r="P171" s="202">
        <f t="shared" si="11"/>
        <v>0</v>
      </c>
      <c r="Q171" s="202">
        <v>6.4999999999999997E-4</v>
      </c>
      <c r="R171" s="202">
        <f t="shared" si="12"/>
        <v>1.2999999999999999E-2</v>
      </c>
      <c r="S171" s="202">
        <v>0</v>
      </c>
      <c r="T171" s="203">
        <f t="shared" si="13"/>
        <v>0</v>
      </c>
      <c r="U171" s="35"/>
      <c r="V171" s="35"/>
      <c r="W171" s="35"/>
      <c r="X171" s="35"/>
      <c r="Y171" s="35"/>
      <c r="Z171" s="35"/>
      <c r="AA171" s="35"/>
      <c r="AB171" s="35"/>
      <c r="AC171" s="35"/>
      <c r="AD171" s="35"/>
      <c r="AE171" s="35"/>
      <c r="AR171" s="204" t="s">
        <v>212</v>
      </c>
      <c r="AT171" s="204" t="s">
        <v>208</v>
      </c>
      <c r="AU171" s="204" t="s">
        <v>82</v>
      </c>
      <c r="AY171" s="18" t="s">
        <v>206</v>
      </c>
      <c r="BE171" s="205">
        <f t="shared" si="14"/>
        <v>0</v>
      </c>
      <c r="BF171" s="205">
        <f t="shared" si="15"/>
        <v>0</v>
      </c>
      <c r="BG171" s="205">
        <f t="shared" si="16"/>
        <v>0</v>
      </c>
      <c r="BH171" s="205">
        <f t="shared" si="17"/>
        <v>0</v>
      </c>
      <c r="BI171" s="205">
        <f t="shared" si="18"/>
        <v>0</v>
      </c>
      <c r="BJ171" s="18" t="s">
        <v>80</v>
      </c>
      <c r="BK171" s="205">
        <f t="shared" si="19"/>
        <v>0</v>
      </c>
      <c r="BL171" s="18" t="s">
        <v>212</v>
      </c>
      <c r="BM171" s="204" t="s">
        <v>777</v>
      </c>
    </row>
    <row r="172" spans="1:65" s="2" customFormat="1" ht="16.5" customHeight="1">
      <c r="A172" s="35"/>
      <c r="B172" s="36"/>
      <c r="C172" s="193" t="s">
        <v>778</v>
      </c>
      <c r="D172" s="193" t="s">
        <v>208</v>
      </c>
      <c r="E172" s="194" t="s">
        <v>779</v>
      </c>
      <c r="F172" s="195" t="s">
        <v>780</v>
      </c>
      <c r="G172" s="196" t="s">
        <v>220</v>
      </c>
      <c r="H172" s="197">
        <v>20</v>
      </c>
      <c r="I172" s="198"/>
      <c r="J172" s="199">
        <f t="shared" si="10"/>
        <v>0</v>
      </c>
      <c r="K172" s="195" t="s">
        <v>19</v>
      </c>
      <c r="L172" s="40"/>
      <c r="M172" s="200" t="s">
        <v>19</v>
      </c>
      <c r="N172" s="201" t="s">
        <v>43</v>
      </c>
      <c r="O172" s="65"/>
      <c r="P172" s="202">
        <f t="shared" si="11"/>
        <v>0</v>
      </c>
      <c r="Q172" s="202">
        <v>3.8000000000000002E-4</v>
      </c>
      <c r="R172" s="202">
        <f t="shared" si="12"/>
        <v>7.6000000000000009E-3</v>
      </c>
      <c r="S172" s="202">
        <v>0</v>
      </c>
      <c r="T172" s="203">
        <f t="shared" si="13"/>
        <v>0</v>
      </c>
      <c r="U172" s="35"/>
      <c r="V172" s="35"/>
      <c r="W172" s="35"/>
      <c r="X172" s="35"/>
      <c r="Y172" s="35"/>
      <c r="Z172" s="35"/>
      <c r="AA172" s="35"/>
      <c r="AB172" s="35"/>
      <c r="AC172" s="35"/>
      <c r="AD172" s="35"/>
      <c r="AE172" s="35"/>
      <c r="AR172" s="204" t="s">
        <v>212</v>
      </c>
      <c r="AT172" s="204" t="s">
        <v>208</v>
      </c>
      <c r="AU172" s="204" t="s">
        <v>82</v>
      </c>
      <c r="AY172" s="18" t="s">
        <v>206</v>
      </c>
      <c r="BE172" s="205">
        <f t="shared" si="14"/>
        <v>0</v>
      </c>
      <c r="BF172" s="205">
        <f t="shared" si="15"/>
        <v>0</v>
      </c>
      <c r="BG172" s="205">
        <f t="shared" si="16"/>
        <v>0</v>
      </c>
      <c r="BH172" s="205">
        <f t="shared" si="17"/>
        <v>0</v>
      </c>
      <c r="BI172" s="205">
        <f t="shared" si="18"/>
        <v>0</v>
      </c>
      <c r="BJ172" s="18" t="s">
        <v>80</v>
      </c>
      <c r="BK172" s="205">
        <f t="shared" si="19"/>
        <v>0</v>
      </c>
      <c r="BL172" s="18" t="s">
        <v>212</v>
      </c>
      <c r="BM172" s="204" t="s">
        <v>781</v>
      </c>
    </row>
    <row r="173" spans="1:65" s="2" customFormat="1" ht="16.5" customHeight="1">
      <c r="A173" s="35"/>
      <c r="B173" s="36"/>
      <c r="C173" s="193" t="s">
        <v>782</v>
      </c>
      <c r="D173" s="193" t="s">
        <v>208</v>
      </c>
      <c r="E173" s="194" t="s">
        <v>550</v>
      </c>
      <c r="F173" s="195" t="s">
        <v>551</v>
      </c>
      <c r="G173" s="196" t="s">
        <v>325</v>
      </c>
      <c r="H173" s="197">
        <v>3</v>
      </c>
      <c r="I173" s="198"/>
      <c r="J173" s="199">
        <f t="shared" si="10"/>
        <v>0</v>
      </c>
      <c r="K173" s="195" t="s">
        <v>19</v>
      </c>
      <c r="L173" s="40"/>
      <c r="M173" s="200" t="s">
        <v>19</v>
      </c>
      <c r="N173" s="201" t="s">
        <v>43</v>
      </c>
      <c r="O173" s="65"/>
      <c r="P173" s="202">
        <f t="shared" si="11"/>
        <v>0</v>
      </c>
      <c r="Q173" s="202">
        <v>2.5999999999999999E-3</v>
      </c>
      <c r="R173" s="202">
        <f t="shared" si="12"/>
        <v>7.7999999999999996E-3</v>
      </c>
      <c r="S173" s="202">
        <v>0</v>
      </c>
      <c r="T173" s="203">
        <f t="shared" si="13"/>
        <v>0</v>
      </c>
      <c r="U173" s="35"/>
      <c r="V173" s="35"/>
      <c r="W173" s="35"/>
      <c r="X173" s="35"/>
      <c r="Y173" s="35"/>
      <c r="Z173" s="35"/>
      <c r="AA173" s="35"/>
      <c r="AB173" s="35"/>
      <c r="AC173" s="35"/>
      <c r="AD173" s="35"/>
      <c r="AE173" s="35"/>
      <c r="AR173" s="204" t="s">
        <v>212</v>
      </c>
      <c r="AT173" s="204" t="s">
        <v>208</v>
      </c>
      <c r="AU173" s="204" t="s">
        <v>82</v>
      </c>
      <c r="AY173" s="18" t="s">
        <v>206</v>
      </c>
      <c r="BE173" s="205">
        <f t="shared" si="14"/>
        <v>0</v>
      </c>
      <c r="BF173" s="205">
        <f t="shared" si="15"/>
        <v>0</v>
      </c>
      <c r="BG173" s="205">
        <f t="shared" si="16"/>
        <v>0</v>
      </c>
      <c r="BH173" s="205">
        <f t="shared" si="17"/>
        <v>0</v>
      </c>
      <c r="BI173" s="205">
        <f t="shared" si="18"/>
        <v>0</v>
      </c>
      <c r="BJ173" s="18" t="s">
        <v>80</v>
      </c>
      <c r="BK173" s="205">
        <f t="shared" si="19"/>
        <v>0</v>
      </c>
      <c r="BL173" s="18" t="s">
        <v>212</v>
      </c>
      <c r="BM173" s="204" t="s">
        <v>783</v>
      </c>
    </row>
    <row r="174" spans="1:65" s="2" customFormat="1" ht="21.75" customHeight="1">
      <c r="A174" s="35"/>
      <c r="B174" s="36"/>
      <c r="C174" s="193" t="s">
        <v>784</v>
      </c>
      <c r="D174" s="193" t="s">
        <v>208</v>
      </c>
      <c r="E174" s="194" t="s">
        <v>553</v>
      </c>
      <c r="F174" s="195" t="s">
        <v>554</v>
      </c>
      <c r="G174" s="196" t="s">
        <v>220</v>
      </c>
      <c r="H174" s="197">
        <v>147</v>
      </c>
      <c r="I174" s="198"/>
      <c r="J174" s="199">
        <f t="shared" si="10"/>
        <v>0</v>
      </c>
      <c r="K174" s="195" t="s">
        <v>19</v>
      </c>
      <c r="L174" s="40"/>
      <c r="M174" s="200" t="s">
        <v>19</v>
      </c>
      <c r="N174" s="201" t="s">
        <v>43</v>
      </c>
      <c r="O174" s="65"/>
      <c r="P174" s="202">
        <f t="shared" si="11"/>
        <v>0</v>
      </c>
      <c r="Q174" s="202">
        <v>0</v>
      </c>
      <c r="R174" s="202">
        <f t="shared" si="12"/>
        <v>0</v>
      </c>
      <c r="S174" s="202">
        <v>0</v>
      </c>
      <c r="T174" s="203">
        <f t="shared" si="13"/>
        <v>0</v>
      </c>
      <c r="U174" s="35"/>
      <c r="V174" s="35"/>
      <c r="W174" s="35"/>
      <c r="X174" s="35"/>
      <c r="Y174" s="35"/>
      <c r="Z174" s="35"/>
      <c r="AA174" s="35"/>
      <c r="AB174" s="35"/>
      <c r="AC174" s="35"/>
      <c r="AD174" s="35"/>
      <c r="AE174" s="35"/>
      <c r="AR174" s="204" t="s">
        <v>212</v>
      </c>
      <c r="AT174" s="204" t="s">
        <v>208</v>
      </c>
      <c r="AU174" s="204" t="s">
        <v>82</v>
      </c>
      <c r="AY174" s="18" t="s">
        <v>206</v>
      </c>
      <c r="BE174" s="205">
        <f t="shared" si="14"/>
        <v>0</v>
      </c>
      <c r="BF174" s="205">
        <f t="shared" si="15"/>
        <v>0</v>
      </c>
      <c r="BG174" s="205">
        <f t="shared" si="16"/>
        <v>0</v>
      </c>
      <c r="BH174" s="205">
        <f t="shared" si="17"/>
        <v>0</v>
      </c>
      <c r="BI174" s="205">
        <f t="shared" si="18"/>
        <v>0</v>
      </c>
      <c r="BJ174" s="18" t="s">
        <v>80</v>
      </c>
      <c r="BK174" s="205">
        <f t="shared" si="19"/>
        <v>0</v>
      </c>
      <c r="BL174" s="18" t="s">
        <v>212</v>
      </c>
      <c r="BM174" s="204" t="s">
        <v>785</v>
      </c>
    </row>
    <row r="175" spans="1:65" s="2" customFormat="1" ht="21.75" customHeight="1">
      <c r="A175" s="35"/>
      <c r="B175" s="36"/>
      <c r="C175" s="193" t="s">
        <v>786</v>
      </c>
      <c r="D175" s="193" t="s">
        <v>208</v>
      </c>
      <c r="E175" s="194" t="s">
        <v>556</v>
      </c>
      <c r="F175" s="195" t="s">
        <v>557</v>
      </c>
      <c r="G175" s="196" t="s">
        <v>325</v>
      </c>
      <c r="H175" s="197">
        <v>3</v>
      </c>
      <c r="I175" s="198"/>
      <c r="J175" s="199">
        <f t="shared" si="10"/>
        <v>0</v>
      </c>
      <c r="K175" s="195" t="s">
        <v>19</v>
      </c>
      <c r="L175" s="40"/>
      <c r="M175" s="200" t="s">
        <v>19</v>
      </c>
      <c r="N175" s="201" t="s">
        <v>43</v>
      </c>
      <c r="O175" s="65"/>
      <c r="P175" s="202">
        <f t="shared" si="11"/>
        <v>0</v>
      </c>
      <c r="Q175" s="202">
        <v>1.0000000000000001E-5</v>
      </c>
      <c r="R175" s="202">
        <f t="shared" si="12"/>
        <v>3.0000000000000004E-5</v>
      </c>
      <c r="S175" s="202">
        <v>0</v>
      </c>
      <c r="T175" s="203">
        <f t="shared" si="13"/>
        <v>0</v>
      </c>
      <c r="U175" s="35"/>
      <c r="V175" s="35"/>
      <c r="W175" s="35"/>
      <c r="X175" s="35"/>
      <c r="Y175" s="35"/>
      <c r="Z175" s="35"/>
      <c r="AA175" s="35"/>
      <c r="AB175" s="35"/>
      <c r="AC175" s="35"/>
      <c r="AD175" s="35"/>
      <c r="AE175" s="35"/>
      <c r="AR175" s="204" t="s">
        <v>212</v>
      </c>
      <c r="AT175" s="204" t="s">
        <v>208</v>
      </c>
      <c r="AU175" s="204" t="s">
        <v>82</v>
      </c>
      <c r="AY175" s="18" t="s">
        <v>206</v>
      </c>
      <c r="BE175" s="205">
        <f t="shared" si="14"/>
        <v>0</v>
      </c>
      <c r="BF175" s="205">
        <f t="shared" si="15"/>
        <v>0</v>
      </c>
      <c r="BG175" s="205">
        <f t="shared" si="16"/>
        <v>0</v>
      </c>
      <c r="BH175" s="205">
        <f t="shared" si="17"/>
        <v>0</v>
      </c>
      <c r="BI175" s="205">
        <f t="shared" si="18"/>
        <v>0</v>
      </c>
      <c r="BJ175" s="18" t="s">
        <v>80</v>
      </c>
      <c r="BK175" s="205">
        <f t="shared" si="19"/>
        <v>0</v>
      </c>
      <c r="BL175" s="18" t="s">
        <v>212</v>
      </c>
      <c r="BM175" s="204" t="s">
        <v>787</v>
      </c>
    </row>
    <row r="176" spans="1:65" s="2" customFormat="1" ht="21.75" customHeight="1">
      <c r="A176" s="35"/>
      <c r="B176" s="36"/>
      <c r="C176" s="193" t="s">
        <v>788</v>
      </c>
      <c r="D176" s="193" t="s">
        <v>208</v>
      </c>
      <c r="E176" s="194" t="s">
        <v>559</v>
      </c>
      <c r="F176" s="195" t="s">
        <v>560</v>
      </c>
      <c r="G176" s="196" t="s">
        <v>220</v>
      </c>
      <c r="H176" s="197">
        <v>27</v>
      </c>
      <c r="I176" s="198"/>
      <c r="J176" s="199">
        <f t="shared" si="10"/>
        <v>0</v>
      </c>
      <c r="K176" s="195" t="s">
        <v>19</v>
      </c>
      <c r="L176" s="40"/>
      <c r="M176" s="200" t="s">
        <v>19</v>
      </c>
      <c r="N176" s="201" t="s">
        <v>43</v>
      </c>
      <c r="O176" s="65"/>
      <c r="P176" s="202">
        <f t="shared" si="11"/>
        <v>0</v>
      </c>
      <c r="Q176" s="202">
        <v>0.15540000000000001</v>
      </c>
      <c r="R176" s="202">
        <f t="shared" si="12"/>
        <v>4.1958000000000002</v>
      </c>
      <c r="S176" s="202">
        <v>0</v>
      </c>
      <c r="T176" s="203">
        <f t="shared" si="13"/>
        <v>0</v>
      </c>
      <c r="U176" s="35"/>
      <c r="V176" s="35"/>
      <c r="W176" s="35"/>
      <c r="X176" s="35"/>
      <c r="Y176" s="35"/>
      <c r="Z176" s="35"/>
      <c r="AA176" s="35"/>
      <c r="AB176" s="35"/>
      <c r="AC176" s="35"/>
      <c r="AD176" s="35"/>
      <c r="AE176" s="35"/>
      <c r="AR176" s="204" t="s">
        <v>212</v>
      </c>
      <c r="AT176" s="204" t="s">
        <v>208</v>
      </c>
      <c r="AU176" s="204" t="s">
        <v>82</v>
      </c>
      <c r="AY176" s="18" t="s">
        <v>206</v>
      </c>
      <c r="BE176" s="205">
        <f t="shared" si="14"/>
        <v>0</v>
      </c>
      <c r="BF176" s="205">
        <f t="shared" si="15"/>
        <v>0</v>
      </c>
      <c r="BG176" s="205">
        <f t="shared" si="16"/>
        <v>0</v>
      </c>
      <c r="BH176" s="205">
        <f t="shared" si="17"/>
        <v>0</v>
      </c>
      <c r="BI176" s="205">
        <f t="shared" si="18"/>
        <v>0</v>
      </c>
      <c r="BJ176" s="18" t="s">
        <v>80</v>
      </c>
      <c r="BK176" s="205">
        <f t="shared" si="19"/>
        <v>0</v>
      </c>
      <c r="BL176" s="18" t="s">
        <v>212</v>
      </c>
      <c r="BM176" s="204" t="s">
        <v>789</v>
      </c>
    </row>
    <row r="177" spans="1:65" s="13" customFormat="1" ht="11.25">
      <c r="B177" s="206"/>
      <c r="C177" s="207"/>
      <c r="D177" s="208" t="s">
        <v>246</v>
      </c>
      <c r="E177" s="209" t="s">
        <v>19</v>
      </c>
      <c r="F177" s="210" t="s">
        <v>790</v>
      </c>
      <c r="G177" s="207"/>
      <c r="H177" s="211">
        <v>27</v>
      </c>
      <c r="I177" s="212"/>
      <c r="J177" s="207"/>
      <c r="K177" s="207"/>
      <c r="L177" s="213"/>
      <c r="M177" s="214"/>
      <c r="N177" s="215"/>
      <c r="O177" s="215"/>
      <c r="P177" s="215"/>
      <c r="Q177" s="215"/>
      <c r="R177" s="215"/>
      <c r="S177" s="215"/>
      <c r="T177" s="216"/>
      <c r="AT177" s="217" t="s">
        <v>246</v>
      </c>
      <c r="AU177" s="217" t="s">
        <v>82</v>
      </c>
      <c r="AV177" s="13" t="s">
        <v>82</v>
      </c>
      <c r="AW177" s="13" t="s">
        <v>33</v>
      </c>
      <c r="AX177" s="13" t="s">
        <v>80</v>
      </c>
      <c r="AY177" s="217" t="s">
        <v>206</v>
      </c>
    </row>
    <row r="178" spans="1:65" s="2" customFormat="1" ht="16.5" customHeight="1">
      <c r="A178" s="35"/>
      <c r="B178" s="36"/>
      <c r="C178" s="224" t="s">
        <v>791</v>
      </c>
      <c r="D178" s="224" t="s">
        <v>286</v>
      </c>
      <c r="E178" s="225" t="s">
        <v>563</v>
      </c>
      <c r="F178" s="226" t="s">
        <v>564</v>
      </c>
      <c r="G178" s="227" t="s">
        <v>220</v>
      </c>
      <c r="H178" s="228">
        <v>27</v>
      </c>
      <c r="I178" s="229"/>
      <c r="J178" s="230">
        <f>ROUND(I178*H178,2)</f>
        <v>0</v>
      </c>
      <c r="K178" s="226" t="s">
        <v>19</v>
      </c>
      <c r="L178" s="231"/>
      <c r="M178" s="232" t="s">
        <v>19</v>
      </c>
      <c r="N178" s="233" t="s">
        <v>43</v>
      </c>
      <c r="O178" s="65"/>
      <c r="P178" s="202">
        <f>O178*H178</f>
        <v>0</v>
      </c>
      <c r="Q178" s="202">
        <v>8.5000000000000006E-2</v>
      </c>
      <c r="R178" s="202">
        <f>Q178*H178</f>
        <v>2.2950000000000004</v>
      </c>
      <c r="S178" s="202">
        <v>0</v>
      </c>
      <c r="T178" s="203">
        <f>S178*H178</f>
        <v>0</v>
      </c>
      <c r="U178" s="35"/>
      <c r="V178" s="35"/>
      <c r="W178" s="35"/>
      <c r="X178" s="35"/>
      <c r="Y178" s="35"/>
      <c r="Z178" s="35"/>
      <c r="AA178" s="35"/>
      <c r="AB178" s="35"/>
      <c r="AC178" s="35"/>
      <c r="AD178" s="35"/>
      <c r="AE178" s="35"/>
      <c r="AR178" s="204" t="s">
        <v>239</v>
      </c>
      <c r="AT178" s="204" t="s">
        <v>286</v>
      </c>
      <c r="AU178" s="204" t="s">
        <v>82</v>
      </c>
      <c r="AY178" s="18" t="s">
        <v>206</v>
      </c>
      <c r="BE178" s="205">
        <f>IF(N178="základní",J178,0)</f>
        <v>0</v>
      </c>
      <c r="BF178" s="205">
        <f>IF(N178="snížená",J178,0)</f>
        <v>0</v>
      </c>
      <c r="BG178" s="205">
        <f>IF(N178="zákl. přenesená",J178,0)</f>
        <v>0</v>
      </c>
      <c r="BH178" s="205">
        <f>IF(N178="sníž. přenesená",J178,0)</f>
        <v>0</v>
      </c>
      <c r="BI178" s="205">
        <f>IF(N178="nulová",J178,0)</f>
        <v>0</v>
      </c>
      <c r="BJ178" s="18" t="s">
        <v>80</v>
      </c>
      <c r="BK178" s="205">
        <f>ROUND(I178*H178,2)</f>
        <v>0</v>
      </c>
      <c r="BL178" s="18" t="s">
        <v>212</v>
      </c>
      <c r="BM178" s="204" t="s">
        <v>792</v>
      </c>
    </row>
    <row r="179" spans="1:65" s="2" customFormat="1" ht="21.75" customHeight="1">
      <c r="A179" s="35"/>
      <c r="B179" s="36"/>
      <c r="C179" s="193" t="s">
        <v>793</v>
      </c>
      <c r="D179" s="193" t="s">
        <v>208</v>
      </c>
      <c r="E179" s="194" t="s">
        <v>566</v>
      </c>
      <c r="F179" s="195" t="s">
        <v>567</v>
      </c>
      <c r="G179" s="196" t="s">
        <v>220</v>
      </c>
      <c r="H179" s="197">
        <v>85</v>
      </c>
      <c r="I179" s="198"/>
      <c r="J179" s="199">
        <f>ROUND(I179*H179,2)</f>
        <v>0</v>
      </c>
      <c r="K179" s="195" t="s">
        <v>19</v>
      </c>
      <c r="L179" s="40"/>
      <c r="M179" s="200" t="s">
        <v>19</v>
      </c>
      <c r="N179" s="201" t="s">
        <v>43</v>
      </c>
      <c r="O179" s="65"/>
      <c r="P179" s="202">
        <f>O179*H179</f>
        <v>0</v>
      </c>
      <c r="Q179" s="202">
        <v>0.1295</v>
      </c>
      <c r="R179" s="202">
        <f>Q179*H179</f>
        <v>11.0075</v>
      </c>
      <c r="S179" s="202">
        <v>0</v>
      </c>
      <c r="T179" s="203">
        <f>S179*H179</f>
        <v>0</v>
      </c>
      <c r="U179" s="35"/>
      <c r="V179" s="35"/>
      <c r="W179" s="35"/>
      <c r="X179" s="35"/>
      <c r="Y179" s="35"/>
      <c r="Z179" s="35"/>
      <c r="AA179" s="35"/>
      <c r="AB179" s="35"/>
      <c r="AC179" s="35"/>
      <c r="AD179" s="35"/>
      <c r="AE179" s="35"/>
      <c r="AR179" s="204" t="s">
        <v>212</v>
      </c>
      <c r="AT179" s="204" t="s">
        <v>208</v>
      </c>
      <c r="AU179" s="204" t="s">
        <v>82</v>
      </c>
      <c r="AY179" s="18" t="s">
        <v>206</v>
      </c>
      <c r="BE179" s="205">
        <f>IF(N179="základní",J179,0)</f>
        <v>0</v>
      </c>
      <c r="BF179" s="205">
        <f>IF(N179="snížená",J179,0)</f>
        <v>0</v>
      </c>
      <c r="BG179" s="205">
        <f>IF(N179="zákl. přenesená",J179,0)</f>
        <v>0</v>
      </c>
      <c r="BH179" s="205">
        <f>IF(N179="sníž. přenesená",J179,0)</f>
        <v>0</v>
      </c>
      <c r="BI179" s="205">
        <f>IF(N179="nulová",J179,0)</f>
        <v>0</v>
      </c>
      <c r="BJ179" s="18" t="s">
        <v>80</v>
      </c>
      <c r="BK179" s="205">
        <f>ROUND(I179*H179,2)</f>
        <v>0</v>
      </c>
      <c r="BL179" s="18" t="s">
        <v>212</v>
      </c>
      <c r="BM179" s="204" t="s">
        <v>794</v>
      </c>
    </row>
    <row r="180" spans="1:65" s="13" customFormat="1" ht="11.25">
      <c r="B180" s="206"/>
      <c r="C180" s="207"/>
      <c r="D180" s="208" t="s">
        <v>246</v>
      </c>
      <c r="E180" s="209" t="s">
        <v>19</v>
      </c>
      <c r="F180" s="210" t="s">
        <v>795</v>
      </c>
      <c r="G180" s="207"/>
      <c r="H180" s="211">
        <v>85</v>
      </c>
      <c r="I180" s="212"/>
      <c r="J180" s="207"/>
      <c r="K180" s="207"/>
      <c r="L180" s="213"/>
      <c r="M180" s="214"/>
      <c r="N180" s="215"/>
      <c r="O180" s="215"/>
      <c r="P180" s="215"/>
      <c r="Q180" s="215"/>
      <c r="R180" s="215"/>
      <c r="S180" s="215"/>
      <c r="T180" s="216"/>
      <c r="AT180" s="217" t="s">
        <v>246</v>
      </c>
      <c r="AU180" s="217" t="s">
        <v>82</v>
      </c>
      <c r="AV180" s="13" t="s">
        <v>82</v>
      </c>
      <c r="AW180" s="13" t="s">
        <v>33</v>
      </c>
      <c r="AX180" s="13" t="s">
        <v>80</v>
      </c>
      <c r="AY180" s="217" t="s">
        <v>206</v>
      </c>
    </row>
    <row r="181" spans="1:65" s="2" customFormat="1" ht="16.5" customHeight="1">
      <c r="A181" s="35"/>
      <c r="B181" s="36"/>
      <c r="C181" s="224" t="s">
        <v>796</v>
      </c>
      <c r="D181" s="224" t="s">
        <v>286</v>
      </c>
      <c r="E181" s="225" t="s">
        <v>570</v>
      </c>
      <c r="F181" s="226" t="s">
        <v>571</v>
      </c>
      <c r="G181" s="227" t="s">
        <v>220</v>
      </c>
      <c r="H181" s="228">
        <v>85</v>
      </c>
      <c r="I181" s="229"/>
      <c r="J181" s="230">
        <f>ROUND(I181*H181,2)</f>
        <v>0</v>
      </c>
      <c r="K181" s="226" t="s">
        <v>19</v>
      </c>
      <c r="L181" s="231"/>
      <c r="M181" s="232" t="s">
        <v>19</v>
      </c>
      <c r="N181" s="233" t="s">
        <v>43</v>
      </c>
      <c r="O181" s="65"/>
      <c r="P181" s="202">
        <f>O181*H181</f>
        <v>0</v>
      </c>
      <c r="Q181" s="202">
        <v>3.3500000000000002E-2</v>
      </c>
      <c r="R181" s="202">
        <f>Q181*H181</f>
        <v>2.8475000000000001</v>
      </c>
      <c r="S181" s="202">
        <v>0</v>
      </c>
      <c r="T181" s="203">
        <f>S181*H181</f>
        <v>0</v>
      </c>
      <c r="U181" s="35"/>
      <c r="V181" s="35"/>
      <c r="W181" s="35"/>
      <c r="X181" s="35"/>
      <c r="Y181" s="35"/>
      <c r="Z181" s="35"/>
      <c r="AA181" s="35"/>
      <c r="AB181" s="35"/>
      <c r="AC181" s="35"/>
      <c r="AD181" s="35"/>
      <c r="AE181" s="35"/>
      <c r="AR181" s="204" t="s">
        <v>239</v>
      </c>
      <c r="AT181" s="204" t="s">
        <v>286</v>
      </c>
      <c r="AU181" s="204" t="s">
        <v>82</v>
      </c>
      <c r="AY181" s="18" t="s">
        <v>206</v>
      </c>
      <c r="BE181" s="205">
        <f>IF(N181="základní",J181,0)</f>
        <v>0</v>
      </c>
      <c r="BF181" s="205">
        <f>IF(N181="snížená",J181,0)</f>
        <v>0</v>
      </c>
      <c r="BG181" s="205">
        <f>IF(N181="zákl. přenesená",J181,0)</f>
        <v>0</v>
      </c>
      <c r="BH181" s="205">
        <f>IF(N181="sníž. přenesená",J181,0)</f>
        <v>0</v>
      </c>
      <c r="BI181" s="205">
        <f>IF(N181="nulová",J181,0)</f>
        <v>0</v>
      </c>
      <c r="BJ181" s="18" t="s">
        <v>80</v>
      </c>
      <c r="BK181" s="205">
        <f>ROUND(I181*H181,2)</f>
        <v>0</v>
      </c>
      <c r="BL181" s="18" t="s">
        <v>212</v>
      </c>
      <c r="BM181" s="204" t="s">
        <v>797</v>
      </c>
    </row>
    <row r="182" spans="1:65" s="2" customFormat="1" ht="16.5" customHeight="1">
      <c r="A182" s="35"/>
      <c r="B182" s="36"/>
      <c r="C182" s="193" t="s">
        <v>798</v>
      </c>
      <c r="D182" s="193" t="s">
        <v>208</v>
      </c>
      <c r="E182" s="194" t="s">
        <v>799</v>
      </c>
      <c r="F182" s="195" t="s">
        <v>800</v>
      </c>
      <c r="G182" s="196" t="s">
        <v>220</v>
      </c>
      <c r="H182" s="197">
        <v>120</v>
      </c>
      <c r="I182" s="198"/>
      <c r="J182" s="199">
        <f>ROUND(I182*H182,2)</f>
        <v>0</v>
      </c>
      <c r="K182" s="195" t="s">
        <v>19</v>
      </c>
      <c r="L182" s="40"/>
      <c r="M182" s="200" t="s">
        <v>19</v>
      </c>
      <c r="N182" s="201" t="s">
        <v>43</v>
      </c>
      <c r="O182" s="65"/>
      <c r="P182" s="202">
        <f>O182*H182</f>
        <v>0</v>
      </c>
      <c r="Q182" s="202">
        <v>1.0000000000000001E-5</v>
      </c>
      <c r="R182" s="202">
        <f>Q182*H182</f>
        <v>1.2000000000000001E-3</v>
      </c>
      <c r="S182" s="202">
        <v>0</v>
      </c>
      <c r="T182" s="203">
        <f>S182*H182</f>
        <v>0</v>
      </c>
      <c r="U182" s="35"/>
      <c r="V182" s="35"/>
      <c r="W182" s="35"/>
      <c r="X182" s="35"/>
      <c r="Y182" s="35"/>
      <c r="Z182" s="35"/>
      <c r="AA182" s="35"/>
      <c r="AB182" s="35"/>
      <c r="AC182" s="35"/>
      <c r="AD182" s="35"/>
      <c r="AE182" s="35"/>
      <c r="AR182" s="204" t="s">
        <v>212</v>
      </c>
      <c r="AT182" s="204" t="s">
        <v>208</v>
      </c>
      <c r="AU182" s="204" t="s">
        <v>82</v>
      </c>
      <c r="AY182" s="18" t="s">
        <v>206</v>
      </c>
      <c r="BE182" s="205">
        <f>IF(N182="základní",J182,0)</f>
        <v>0</v>
      </c>
      <c r="BF182" s="205">
        <f>IF(N182="snížená",J182,0)</f>
        <v>0</v>
      </c>
      <c r="BG182" s="205">
        <f>IF(N182="zákl. přenesená",J182,0)</f>
        <v>0</v>
      </c>
      <c r="BH182" s="205">
        <f>IF(N182="sníž. přenesená",J182,0)</f>
        <v>0</v>
      </c>
      <c r="BI182" s="205">
        <f>IF(N182="nulová",J182,0)</f>
        <v>0</v>
      </c>
      <c r="BJ182" s="18" t="s">
        <v>80</v>
      </c>
      <c r="BK182" s="205">
        <f>ROUND(I182*H182,2)</f>
        <v>0</v>
      </c>
      <c r="BL182" s="18" t="s">
        <v>212</v>
      </c>
      <c r="BM182" s="204" t="s">
        <v>801</v>
      </c>
    </row>
    <row r="183" spans="1:65" s="13" customFormat="1" ht="11.25">
      <c r="B183" s="206"/>
      <c r="C183" s="207"/>
      <c r="D183" s="208" t="s">
        <v>246</v>
      </c>
      <c r="E183" s="209" t="s">
        <v>19</v>
      </c>
      <c r="F183" s="210" t="s">
        <v>802</v>
      </c>
      <c r="G183" s="207"/>
      <c r="H183" s="211">
        <v>120</v>
      </c>
      <c r="I183" s="212"/>
      <c r="J183" s="207"/>
      <c r="K183" s="207"/>
      <c r="L183" s="213"/>
      <c r="M183" s="214"/>
      <c r="N183" s="215"/>
      <c r="O183" s="215"/>
      <c r="P183" s="215"/>
      <c r="Q183" s="215"/>
      <c r="R183" s="215"/>
      <c r="S183" s="215"/>
      <c r="T183" s="216"/>
      <c r="AT183" s="217" t="s">
        <v>246</v>
      </c>
      <c r="AU183" s="217" t="s">
        <v>82</v>
      </c>
      <c r="AV183" s="13" t="s">
        <v>82</v>
      </c>
      <c r="AW183" s="13" t="s">
        <v>33</v>
      </c>
      <c r="AX183" s="13" t="s">
        <v>80</v>
      </c>
      <c r="AY183" s="217" t="s">
        <v>206</v>
      </c>
    </row>
    <row r="184" spans="1:65" s="2" customFormat="1" ht="21.75" customHeight="1">
      <c r="A184" s="35"/>
      <c r="B184" s="36"/>
      <c r="C184" s="193" t="s">
        <v>803</v>
      </c>
      <c r="D184" s="193" t="s">
        <v>208</v>
      </c>
      <c r="E184" s="194" t="s">
        <v>804</v>
      </c>
      <c r="F184" s="195" t="s">
        <v>805</v>
      </c>
      <c r="G184" s="196" t="s">
        <v>220</v>
      </c>
      <c r="H184" s="197">
        <v>120</v>
      </c>
      <c r="I184" s="198"/>
      <c r="J184" s="199">
        <f>ROUND(I184*H184,2)</f>
        <v>0</v>
      </c>
      <c r="K184" s="195" t="s">
        <v>19</v>
      </c>
      <c r="L184" s="40"/>
      <c r="M184" s="200" t="s">
        <v>19</v>
      </c>
      <c r="N184" s="201" t="s">
        <v>43</v>
      </c>
      <c r="O184" s="65"/>
      <c r="P184" s="202">
        <f>O184*H184</f>
        <v>0</v>
      </c>
      <c r="Q184" s="202">
        <v>8.8000000000000003E-4</v>
      </c>
      <c r="R184" s="202">
        <f>Q184*H184</f>
        <v>0.1056</v>
      </c>
      <c r="S184" s="202">
        <v>0</v>
      </c>
      <c r="T184" s="203">
        <f>S184*H184</f>
        <v>0</v>
      </c>
      <c r="U184" s="35"/>
      <c r="V184" s="35"/>
      <c r="W184" s="35"/>
      <c r="X184" s="35"/>
      <c r="Y184" s="35"/>
      <c r="Z184" s="35"/>
      <c r="AA184" s="35"/>
      <c r="AB184" s="35"/>
      <c r="AC184" s="35"/>
      <c r="AD184" s="35"/>
      <c r="AE184" s="35"/>
      <c r="AR184" s="204" t="s">
        <v>212</v>
      </c>
      <c r="AT184" s="204" t="s">
        <v>208</v>
      </c>
      <c r="AU184" s="204" t="s">
        <v>82</v>
      </c>
      <c r="AY184" s="18" t="s">
        <v>206</v>
      </c>
      <c r="BE184" s="205">
        <f>IF(N184="základní",J184,0)</f>
        <v>0</v>
      </c>
      <c r="BF184" s="205">
        <f>IF(N184="snížená",J184,0)</f>
        <v>0</v>
      </c>
      <c r="BG184" s="205">
        <f>IF(N184="zákl. přenesená",J184,0)</f>
        <v>0</v>
      </c>
      <c r="BH184" s="205">
        <f>IF(N184="sníž. přenesená",J184,0)</f>
        <v>0</v>
      </c>
      <c r="BI184" s="205">
        <f>IF(N184="nulová",J184,0)</f>
        <v>0</v>
      </c>
      <c r="BJ184" s="18" t="s">
        <v>80</v>
      </c>
      <c r="BK184" s="205">
        <f>ROUND(I184*H184,2)</f>
        <v>0</v>
      </c>
      <c r="BL184" s="18" t="s">
        <v>212</v>
      </c>
      <c r="BM184" s="204" t="s">
        <v>806</v>
      </c>
    </row>
    <row r="185" spans="1:65" s="2" customFormat="1" ht="16.5" customHeight="1">
      <c r="A185" s="35"/>
      <c r="B185" s="36"/>
      <c r="C185" s="193" t="s">
        <v>807</v>
      </c>
      <c r="D185" s="193" t="s">
        <v>208</v>
      </c>
      <c r="E185" s="194" t="s">
        <v>808</v>
      </c>
      <c r="F185" s="195" t="s">
        <v>809</v>
      </c>
      <c r="G185" s="196" t="s">
        <v>220</v>
      </c>
      <c r="H185" s="197">
        <v>40</v>
      </c>
      <c r="I185" s="198"/>
      <c r="J185" s="199">
        <f>ROUND(I185*H185,2)</f>
        <v>0</v>
      </c>
      <c r="K185" s="195" t="s">
        <v>19</v>
      </c>
      <c r="L185" s="40"/>
      <c r="M185" s="200" t="s">
        <v>19</v>
      </c>
      <c r="N185" s="201" t="s">
        <v>43</v>
      </c>
      <c r="O185" s="65"/>
      <c r="P185" s="202">
        <f>O185*H185</f>
        <v>0</v>
      </c>
      <c r="Q185" s="202">
        <v>0</v>
      </c>
      <c r="R185" s="202">
        <f>Q185*H185</f>
        <v>0</v>
      </c>
      <c r="S185" s="202">
        <v>0</v>
      </c>
      <c r="T185" s="203">
        <f>S185*H185</f>
        <v>0</v>
      </c>
      <c r="U185" s="35"/>
      <c r="V185" s="35"/>
      <c r="W185" s="35"/>
      <c r="X185" s="35"/>
      <c r="Y185" s="35"/>
      <c r="Z185" s="35"/>
      <c r="AA185" s="35"/>
      <c r="AB185" s="35"/>
      <c r="AC185" s="35"/>
      <c r="AD185" s="35"/>
      <c r="AE185" s="35"/>
      <c r="AR185" s="204" t="s">
        <v>212</v>
      </c>
      <c r="AT185" s="204" t="s">
        <v>208</v>
      </c>
      <c r="AU185" s="204" t="s">
        <v>82</v>
      </c>
      <c r="AY185" s="18" t="s">
        <v>206</v>
      </c>
      <c r="BE185" s="205">
        <f>IF(N185="základní",J185,0)</f>
        <v>0</v>
      </c>
      <c r="BF185" s="205">
        <f>IF(N185="snížená",J185,0)</f>
        <v>0</v>
      </c>
      <c r="BG185" s="205">
        <f>IF(N185="zákl. přenesená",J185,0)</f>
        <v>0</v>
      </c>
      <c r="BH185" s="205">
        <f>IF(N185="sníž. přenesená",J185,0)</f>
        <v>0</v>
      </c>
      <c r="BI185" s="205">
        <f>IF(N185="nulová",J185,0)</f>
        <v>0</v>
      </c>
      <c r="BJ185" s="18" t="s">
        <v>80</v>
      </c>
      <c r="BK185" s="205">
        <f>ROUND(I185*H185,2)</f>
        <v>0</v>
      </c>
      <c r="BL185" s="18" t="s">
        <v>212</v>
      </c>
      <c r="BM185" s="204" t="s">
        <v>810</v>
      </c>
    </row>
    <row r="186" spans="1:65" s="13" customFormat="1" ht="11.25">
      <c r="B186" s="206"/>
      <c r="C186" s="207"/>
      <c r="D186" s="208" t="s">
        <v>246</v>
      </c>
      <c r="E186" s="209" t="s">
        <v>19</v>
      </c>
      <c r="F186" s="210" t="s">
        <v>811</v>
      </c>
      <c r="G186" s="207"/>
      <c r="H186" s="211">
        <v>40</v>
      </c>
      <c r="I186" s="212"/>
      <c r="J186" s="207"/>
      <c r="K186" s="207"/>
      <c r="L186" s="213"/>
      <c r="M186" s="214"/>
      <c r="N186" s="215"/>
      <c r="O186" s="215"/>
      <c r="P186" s="215"/>
      <c r="Q186" s="215"/>
      <c r="R186" s="215"/>
      <c r="S186" s="215"/>
      <c r="T186" s="216"/>
      <c r="AT186" s="217" t="s">
        <v>246</v>
      </c>
      <c r="AU186" s="217" t="s">
        <v>82</v>
      </c>
      <c r="AV186" s="13" t="s">
        <v>82</v>
      </c>
      <c r="AW186" s="13" t="s">
        <v>33</v>
      </c>
      <c r="AX186" s="13" t="s">
        <v>80</v>
      </c>
      <c r="AY186" s="217" t="s">
        <v>206</v>
      </c>
    </row>
    <row r="187" spans="1:65" s="2" customFormat="1" ht="16.5" customHeight="1">
      <c r="A187" s="35"/>
      <c r="B187" s="36"/>
      <c r="C187" s="193" t="s">
        <v>812</v>
      </c>
      <c r="D187" s="193" t="s">
        <v>208</v>
      </c>
      <c r="E187" s="194" t="s">
        <v>813</v>
      </c>
      <c r="F187" s="195" t="s">
        <v>814</v>
      </c>
      <c r="G187" s="196" t="s">
        <v>302</v>
      </c>
      <c r="H187" s="197">
        <v>2</v>
      </c>
      <c r="I187" s="198"/>
      <c r="J187" s="199">
        <f>ROUND(I187*H187,2)</f>
        <v>0</v>
      </c>
      <c r="K187" s="195" t="s">
        <v>19</v>
      </c>
      <c r="L187" s="40"/>
      <c r="M187" s="200" t="s">
        <v>19</v>
      </c>
      <c r="N187" s="201" t="s">
        <v>43</v>
      </c>
      <c r="O187" s="65"/>
      <c r="P187" s="202">
        <f>O187*H187</f>
        <v>0</v>
      </c>
      <c r="Q187" s="202">
        <v>1E-4</v>
      </c>
      <c r="R187" s="202">
        <f>Q187*H187</f>
        <v>2.0000000000000001E-4</v>
      </c>
      <c r="S187" s="202">
        <v>2.41</v>
      </c>
      <c r="T187" s="203">
        <f>S187*H187</f>
        <v>4.82</v>
      </c>
      <c r="U187" s="35"/>
      <c r="V187" s="35"/>
      <c r="W187" s="35"/>
      <c r="X187" s="35"/>
      <c r="Y187" s="35"/>
      <c r="Z187" s="35"/>
      <c r="AA187" s="35"/>
      <c r="AB187" s="35"/>
      <c r="AC187" s="35"/>
      <c r="AD187" s="35"/>
      <c r="AE187" s="35"/>
      <c r="AR187" s="204" t="s">
        <v>212</v>
      </c>
      <c r="AT187" s="204" t="s">
        <v>208</v>
      </c>
      <c r="AU187" s="204" t="s">
        <v>82</v>
      </c>
      <c r="AY187" s="18" t="s">
        <v>206</v>
      </c>
      <c r="BE187" s="205">
        <f>IF(N187="základní",J187,0)</f>
        <v>0</v>
      </c>
      <c r="BF187" s="205">
        <f>IF(N187="snížená",J187,0)</f>
        <v>0</v>
      </c>
      <c r="BG187" s="205">
        <f>IF(N187="zákl. přenesená",J187,0)</f>
        <v>0</v>
      </c>
      <c r="BH187" s="205">
        <f>IF(N187="sníž. přenesená",J187,0)</f>
        <v>0</v>
      </c>
      <c r="BI187" s="205">
        <f>IF(N187="nulová",J187,0)</f>
        <v>0</v>
      </c>
      <c r="BJ187" s="18" t="s">
        <v>80</v>
      </c>
      <c r="BK187" s="205">
        <f>ROUND(I187*H187,2)</f>
        <v>0</v>
      </c>
      <c r="BL187" s="18" t="s">
        <v>212</v>
      </c>
      <c r="BM187" s="204" t="s">
        <v>815</v>
      </c>
    </row>
    <row r="188" spans="1:65" s="12" customFormat="1" ht="22.9" customHeight="1">
      <c r="B188" s="177"/>
      <c r="C188" s="178"/>
      <c r="D188" s="179" t="s">
        <v>71</v>
      </c>
      <c r="E188" s="191" t="s">
        <v>437</v>
      </c>
      <c r="F188" s="191" t="s">
        <v>438</v>
      </c>
      <c r="G188" s="178"/>
      <c r="H188" s="178"/>
      <c r="I188" s="181"/>
      <c r="J188" s="192">
        <f>BK188</f>
        <v>0</v>
      </c>
      <c r="K188" s="178"/>
      <c r="L188" s="183"/>
      <c r="M188" s="184"/>
      <c r="N188" s="185"/>
      <c r="O188" s="185"/>
      <c r="P188" s="186">
        <f>SUM(P189:P196)</f>
        <v>0</v>
      </c>
      <c r="Q188" s="185"/>
      <c r="R188" s="186">
        <f>SUM(R189:R196)</f>
        <v>0</v>
      </c>
      <c r="S188" s="185"/>
      <c r="T188" s="187">
        <f>SUM(T189:T196)</f>
        <v>0</v>
      </c>
      <c r="AR188" s="188" t="s">
        <v>80</v>
      </c>
      <c r="AT188" s="189" t="s">
        <v>71</v>
      </c>
      <c r="AU188" s="189" t="s">
        <v>80</v>
      </c>
      <c r="AY188" s="188" t="s">
        <v>206</v>
      </c>
      <c r="BK188" s="190">
        <f>SUM(BK189:BK196)</f>
        <v>0</v>
      </c>
    </row>
    <row r="189" spans="1:65" s="2" customFormat="1" ht="16.5" customHeight="1">
      <c r="A189" s="35"/>
      <c r="B189" s="36"/>
      <c r="C189" s="193" t="s">
        <v>816</v>
      </c>
      <c r="D189" s="193" t="s">
        <v>208</v>
      </c>
      <c r="E189" s="194" t="s">
        <v>580</v>
      </c>
      <c r="F189" s="195" t="s">
        <v>581</v>
      </c>
      <c r="G189" s="196" t="s">
        <v>289</v>
      </c>
      <c r="H189" s="197">
        <v>250.29499999999999</v>
      </c>
      <c r="I189" s="198"/>
      <c r="J189" s="199">
        <f>ROUND(I189*H189,2)</f>
        <v>0</v>
      </c>
      <c r="K189" s="195" t="s">
        <v>19</v>
      </c>
      <c r="L189" s="40"/>
      <c r="M189" s="200" t="s">
        <v>19</v>
      </c>
      <c r="N189" s="201" t="s">
        <v>43</v>
      </c>
      <c r="O189" s="65"/>
      <c r="P189" s="202">
        <f>O189*H189</f>
        <v>0</v>
      </c>
      <c r="Q189" s="202">
        <v>0</v>
      </c>
      <c r="R189" s="202">
        <f>Q189*H189</f>
        <v>0</v>
      </c>
      <c r="S189" s="202">
        <v>0</v>
      </c>
      <c r="T189" s="203">
        <f>S189*H189</f>
        <v>0</v>
      </c>
      <c r="U189" s="35"/>
      <c r="V189" s="35"/>
      <c r="W189" s="35"/>
      <c r="X189" s="35"/>
      <c r="Y189" s="35"/>
      <c r="Z189" s="35"/>
      <c r="AA189" s="35"/>
      <c r="AB189" s="35"/>
      <c r="AC189" s="35"/>
      <c r="AD189" s="35"/>
      <c r="AE189" s="35"/>
      <c r="AR189" s="204" t="s">
        <v>212</v>
      </c>
      <c r="AT189" s="204" t="s">
        <v>208</v>
      </c>
      <c r="AU189" s="204" t="s">
        <v>82</v>
      </c>
      <c r="AY189" s="18" t="s">
        <v>206</v>
      </c>
      <c r="BE189" s="205">
        <f>IF(N189="základní",J189,0)</f>
        <v>0</v>
      </c>
      <c r="BF189" s="205">
        <f>IF(N189="snížená",J189,0)</f>
        <v>0</v>
      </c>
      <c r="BG189" s="205">
        <f>IF(N189="zákl. přenesená",J189,0)</f>
        <v>0</v>
      </c>
      <c r="BH189" s="205">
        <f>IF(N189="sníž. přenesená",J189,0)</f>
        <v>0</v>
      </c>
      <c r="BI189" s="205">
        <f>IF(N189="nulová",J189,0)</f>
        <v>0</v>
      </c>
      <c r="BJ189" s="18" t="s">
        <v>80</v>
      </c>
      <c r="BK189" s="205">
        <f>ROUND(I189*H189,2)</f>
        <v>0</v>
      </c>
      <c r="BL189" s="18" t="s">
        <v>212</v>
      </c>
      <c r="BM189" s="204" t="s">
        <v>817</v>
      </c>
    </row>
    <row r="190" spans="1:65" s="2" customFormat="1" ht="21.75" customHeight="1">
      <c r="A190" s="35"/>
      <c r="B190" s="36"/>
      <c r="C190" s="193" t="s">
        <v>818</v>
      </c>
      <c r="D190" s="193" t="s">
        <v>208</v>
      </c>
      <c r="E190" s="194" t="s">
        <v>583</v>
      </c>
      <c r="F190" s="195" t="s">
        <v>584</v>
      </c>
      <c r="G190" s="196" t="s">
        <v>289</v>
      </c>
      <c r="H190" s="197">
        <v>5891.4</v>
      </c>
      <c r="I190" s="198"/>
      <c r="J190" s="199">
        <f>ROUND(I190*H190,2)</f>
        <v>0</v>
      </c>
      <c r="K190" s="195" t="s">
        <v>19</v>
      </c>
      <c r="L190" s="40"/>
      <c r="M190" s="200" t="s">
        <v>19</v>
      </c>
      <c r="N190" s="201" t="s">
        <v>43</v>
      </c>
      <c r="O190" s="65"/>
      <c r="P190" s="202">
        <f>O190*H190</f>
        <v>0</v>
      </c>
      <c r="Q190" s="202">
        <v>0</v>
      </c>
      <c r="R190" s="202">
        <f>Q190*H190</f>
        <v>0</v>
      </c>
      <c r="S190" s="202">
        <v>0</v>
      </c>
      <c r="T190" s="203">
        <f>S190*H190</f>
        <v>0</v>
      </c>
      <c r="U190" s="35"/>
      <c r="V190" s="35"/>
      <c r="W190" s="35"/>
      <c r="X190" s="35"/>
      <c r="Y190" s="35"/>
      <c r="Z190" s="35"/>
      <c r="AA190" s="35"/>
      <c r="AB190" s="35"/>
      <c r="AC190" s="35"/>
      <c r="AD190" s="35"/>
      <c r="AE190" s="35"/>
      <c r="AR190" s="204" t="s">
        <v>212</v>
      </c>
      <c r="AT190" s="204" t="s">
        <v>208</v>
      </c>
      <c r="AU190" s="204" t="s">
        <v>82</v>
      </c>
      <c r="AY190" s="18" t="s">
        <v>206</v>
      </c>
      <c r="BE190" s="205">
        <f>IF(N190="základní",J190,0)</f>
        <v>0</v>
      </c>
      <c r="BF190" s="205">
        <f>IF(N190="snížená",J190,0)</f>
        <v>0</v>
      </c>
      <c r="BG190" s="205">
        <f>IF(N190="zákl. přenesená",J190,0)</f>
        <v>0</v>
      </c>
      <c r="BH190" s="205">
        <f>IF(N190="sníž. přenesená",J190,0)</f>
        <v>0</v>
      </c>
      <c r="BI190" s="205">
        <f>IF(N190="nulová",J190,0)</f>
        <v>0</v>
      </c>
      <c r="BJ190" s="18" t="s">
        <v>80</v>
      </c>
      <c r="BK190" s="205">
        <f>ROUND(I190*H190,2)</f>
        <v>0</v>
      </c>
      <c r="BL190" s="18" t="s">
        <v>212</v>
      </c>
      <c r="BM190" s="204" t="s">
        <v>819</v>
      </c>
    </row>
    <row r="191" spans="1:65" s="13" customFormat="1" ht="11.25">
      <c r="B191" s="206"/>
      <c r="C191" s="207"/>
      <c r="D191" s="208" t="s">
        <v>246</v>
      </c>
      <c r="E191" s="209" t="s">
        <v>19</v>
      </c>
      <c r="F191" s="210" t="s">
        <v>820</v>
      </c>
      <c r="G191" s="207"/>
      <c r="H191" s="211">
        <v>5891.4</v>
      </c>
      <c r="I191" s="212"/>
      <c r="J191" s="207"/>
      <c r="K191" s="207"/>
      <c r="L191" s="213"/>
      <c r="M191" s="214"/>
      <c r="N191" s="215"/>
      <c r="O191" s="215"/>
      <c r="P191" s="215"/>
      <c r="Q191" s="215"/>
      <c r="R191" s="215"/>
      <c r="S191" s="215"/>
      <c r="T191" s="216"/>
      <c r="AT191" s="217" t="s">
        <v>246</v>
      </c>
      <c r="AU191" s="217" t="s">
        <v>82</v>
      </c>
      <c r="AV191" s="13" t="s">
        <v>82</v>
      </c>
      <c r="AW191" s="13" t="s">
        <v>33</v>
      </c>
      <c r="AX191" s="13" t="s">
        <v>80</v>
      </c>
      <c r="AY191" s="217" t="s">
        <v>206</v>
      </c>
    </row>
    <row r="192" spans="1:65" s="2" customFormat="1" ht="21.75" customHeight="1">
      <c r="A192" s="35"/>
      <c r="B192" s="36"/>
      <c r="C192" s="193" t="s">
        <v>821</v>
      </c>
      <c r="D192" s="193" t="s">
        <v>208</v>
      </c>
      <c r="E192" s="194" t="s">
        <v>587</v>
      </c>
      <c r="F192" s="195" t="s">
        <v>588</v>
      </c>
      <c r="G192" s="196" t="s">
        <v>289</v>
      </c>
      <c r="H192" s="197">
        <v>29.835000000000001</v>
      </c>
      <c r="I192" s="198"/>
      <c r="J192" s="199">
        <f>ROUND(I192*H192,2)</f>
        <v>0</v>
      </c>
      <c r="K192" s="195" t="s">
        <v>19</v>
      </c>
      <c r="L192" s="40"/>
      <c r="M192" s="200" t="s">
        <v>19</v>
      </c>
      <c r="N192" s="201" t="s">
        <v>43</v>
      </c>
      <c r="O192" s="65"/>
      <c r="P192" s="202">
        <f>O192*H192</f>
        <v>0</v>
      </c>
      <c r="Q192" s="202">
        <v>0</v>
      </c>
      <c r="R192" s="202">
        <f>Q192*H192</f>
        <v>0</v>
      </c>
      <c r="S192" s="202">
        <v>0</v>
      </c>
      <c r="T192" s="203">
        <f>S192*H192</f>
        <v>0</v>
      </c>
      <c r="U192" s="35"/>
      <c r="V192" s="35"/>
      <c r="W192" s="35"/>
      <c r="X192" s="35"/>
      <c r="Y192" s="35"/>
      <c r="Z192" s="35"/>
      <c r="AA192" s="35"/>
      <c r="AB192" s="35"/>
      <c r="AC192" s="35"/>
      <c r="AD192" s="35"/>
      <c r="AE192" s="35"/>
      <c r="AR192" s="204" t="s">
        <v>212</v>
      </c>
      <c r="AT192" s="204" t="s">
        <v>208</v>
      </c>
      <c r="AU192" s="204" t="s">
        <v>82</v>
      </c>
      <c r="AY192" s="18" t="s">
        <v>206</v>
      </c>
      <c r="BE192" s="205">
        <f>IF(N192="základní",J192,0)</f>
        <v>0</v>
      </c>
      <c r="BF192" s="205">
        <f>IF(N192="snížená",J192,0)</f>
        <v>0</v>
      </c>
      <c r="BG192" s="205">
        <f>IF(N192="zákl. přenesená",J192,0)</f>
        <v>0</v>
      </c>
      <c r="BH192" s="205">
        <f>IF(N192="sníž. přenesená",J192,0)</f>
        <v>0</v>
      </c>
      <c r="BI192" s="205">
        <f>IF(N192="nulová",J192,0)</f>
        <v>0</v>
      </c>
      <c r="BJ192" s="18" t="s">
        <v>80</v>
      </c>
      <c r="BK192" s="205">
        <f>ROUND(I192*H192,2)</f>
        <v>0</v>
      </c>
      <c r="BL192" s="18" t="s">
        <v>212</v>
      </c>
      <c r="BM192" s="204" t="s">
        <v>822</v>
      </c>
    </row>
    <row r="193" spans="1:65" s="2" customFormat="1" ht="21.75" customHeight="1">
      <c r="A193" s="35"/>
      <c r="B193" s="36"/>
      <c r="C193" s="193" t="s">
        <v>823</v>
      </c>
      <c r="D193" s="193" t="s">
        <v>208</v>
      </c>
      <c r="E193" s="194" t="s">
        <v>824</v>
      </c>
      <c r="F193" s="195" t="s">
        <v>825</v>
      </c>
      <c r="G193" s="196" t="s">
        <v>289</v>
      </c>
      <c r="H193" s="197">
        <v>4.82</v>
      </c>
      <c r="I193" s="198"/>
      <c r="J193" s="199">
        <f>ROUND(I193*H193,2)</f>
        <v>0</v>
      </c>
      <c r="K193" s="195" t="s">
        <v>19</v>
      </c>
      <c r="L193" s="40"/>
      <c r="M193" s="200" t="s">
        <v>19</v>
      </c>
      <c r="N193" s="201" t="s">
        <v>43</v>
      </c>
      <c r="O193" s="65"/>
      <c r="P193" s="202">
        <f>O193*H193</f>
        <v>0</v>
      </c>
      <c r="Q193" s="202">
        <v>0</v>
      </c>
      <c r="R193" s="202">
        <f>Q193*H193</f>
        <v>0</v>
      </c>
      <c r="S193" s="202">
        <v>0</v>
      </c>
      <c r="T193" s="203">
        <f>S193*H193</f>
        <v>0</v>
      </c>
      <c r="U193" s="35"/>
      <c r="V193" s="35"/>
      <c r="W193" s="35"/>
      <c r="X193" s="35"/>
      <c r="Y193" s="35"/>
      <c r="Z193" s="35"/>
      <c r="AA193" s="35"/>
      <c r="AB193" s="35"/>
      <c r="AC193" s="35"/>
      <c r="AD193" s="35"/>
      <c r="AE193" s="35"/>
      <c r="AR193" s="204" t="s">
        <v>212</v>
      </c>
      <c r="AT193" s="204" t="s">
        <v>208</v>
      </c>
      <c r="AU193" s="204" t="s">
        <v>82</v>
      </c>
      <c r="AY193" s="18" t="s">
        <v>206</v>
      </c>
      <c r="BE193" s="205">
        <f>IF(N193="základní",J193,0)</f>
        <v>0</v>
      </c>
      <c r="BF193" s="205">
        <f>IF(N193="snížená",J193,0)</f>
        <v>0</v>
      </c>
      <c r="BG193" s="205">
        <f>IF(N193="zákl. přenesená",J193,0)</f>
        <v>0</v>
      </c>
      <c r="BH193" s="205">
        <f>IF(N193="sníž. přenesená",J193,0)</f>
        <v>0</v>
      </c>
      <c r="BI193" s="205">
        <f>IF(N193="nulová",J193,0)</f>
        <v>0</v>
      </c>
      <c r="BJ193" s="18" t="s">
        <v>80</v>
      </c>
      <c r="BK193" s="205">
        <f>ROUND(I193*H193,2)</f>
        <v>0</v>
      </c>
      <c r="BL193" s="18" t="s">
        <v>212</v>
      </c>
      <c r="BM193" s="204" t="s">
        <v>826</v>
      </c>
    </row>
    <row r="194" spans="1:65" s="2" customFormat="1" ht="21.75" customHeight="1">
      <c r="A194" s="35"/>
      <c r="B194" s="36"/>
      <c r="C194" s="193" t="s">
        <v>827</v>
      </c>
      <c r="D194" s="193" t="s">
        <v>208</v>
      </c>
      <c r="E194" s="194" t="s">
        <v>828</v>
      </c>
      <c r="F194" s="195" t="s">
        <v>829</v>
      </c>
      <c r="G194" s="196" t="s">
        <v>289</v>
      </c>
      <c r="H194" s="197">
        <v>176.48</v>
      </c>
      <c r="I194" s="198"/>
      <c r="J194" s="199">
        <f>ROUND(I194*H194,2)</f>
        <v>0</v>
      </c>
      <c r="K194" s="195" t="s">
        <v>19</v>
      </c>
      <c r="L194" s="40"/>
      <c r="M194" s="200" t="s">
        <v>19</v>
      </c>
      <c r="N194" s="201" t="s">
        <v>43</v>
      </c>
      <c r="O194" s="65"/>
      <c r="P194" s="202">
        <f>O194*H194</f>
        <v>0</v>
      </c>
      <c r="Q194" s="202">
        <v>0</v>
      </c>
      <c r="R194" s="202">
        <f>Q194*H194</f>
        <v>0</v>
      </c>
      <c r="S194" s="202">
        <v>0</v>
      </c>
      <c r="T194" s="203">
        <f>S194*H194</f>
        <v>0</v>
      </c>
      <c r="U194" s="35"/>
      <c r="V194" s="35"/>
      <c r="W194" s="35"/>
      <c r="X194" s="35"/>
      <c r="Y194" s="35"/>
      <c r="Z194" s="35"/>
      <c r="AA194" s="35"/>
      <c r="AB194" s="35"/>
      <c r="AC194" s="35"/>
      <c r="AD194" s="35"/>
      <c r="AE194" s="35"/>
      <c r="AR194" s="204" t="s">
        <v>212</v>
      </c>
      <c r="AT194" s="204" t="s">
        <v>208</v>
      </c>
      <c r="AU194" s="204" t="s">
        <v>82</v>
      </c>
      <c r="AY194" s="18" t="s">
        <v>206</v>
      </c>
      <c r="BE194" s="205">
        <f>IF(N194="základní",J194,0)</f>
        <v>0</v>
      </c>
      <c r="BF194" s="205">
        <f>IF(N194="snížená",J194,0)</f>
        <v>0</v>
      </c>
      <c r="BG194" s="205">
        <f>IF(N194="zákl. přenesená",J194,0)</f>
        <v>0</v>
      </c>
      <c r="BH194" s="205">
        <f>IF(N194="sníž. přenesená",J194,0)</f>
        <v>0</v>
      </c>
      <c r="BI194" s="205">
        <f>IF(N194="nulová",J194,0)</f>
        <v>0</v>
      </c>
      <c r="BJ194" s="18" t="s">
        <v>80</v>
      </c>
      <c r="BK194" s="205">
        <f>ROUND(I194*H194,2)</f>
        <v>0</v>
      </c>
      <c r="BL194" s="18" t="s">
        <v>212</v>
      </c>
      <c r="BM194" s="204" t="s">
        <v>830</v>
      </c>
    </row>
    <row r="195" spans="1:65" s="2" customFormat="1" ht="21.75" customHeight="1">
      <c r="A195" s="35"/>
      <c r="B195" s="36"/>
      <c r="C195" s="193" t="s">
        <v>831</v>
      </c>
      <c r="D195" s="193" t="s">
        <v>208</v>
      </c>
      <c r="E195" s="194" t="s">
        <v>832</v>
      </c>
      <c r="F195" s="195" t="s">
        <v>829</v>
      </c>
      <c r="G195" s="196" t="s">
        <v>289</v>
      </c>
      <c r="H195" s="197">
        <v>1.76</v>
      </c>
      <c r="I195" s="198"/>
      <c r="J195" s="199">
        <f>ROUND(I195*H195,2)</f>
        <v>0</v>
      </c>
      <c r="K195" s="195" t="s">
        <v>19</v>
      </c>
      <c r="L195" s="40"/>
      <c r="M195" s="200" t="s">
        <v>19</v>
      </c>
      <c r="N195" s="201" t="s">
        <v>43</v>
      </c>
      <c r="O195" s="65"/>
      <c r="P195" s="202">
        <f>O195*H195</f>
        <v>0</v>
      </c>
      <c r="Q195" s="202">
        <v>0</v>
      </c>
      <c r="R195" s="202">
        <f>Q195*H195</f>
        <v>0</v>
      </c>
      <c r="S195" s="202">
        <v>0</v>
      </c>
      <c r="T195" s="203">
        <f>S195*H195</f>
        <v>0</v>
      </c>
      <c r="U195" s="35"/>
      <c r="V195" s="35"/>
      <c r="W195" s="35"/>
      <c r="X195" s="35"/>
      <c r="Y195" s="35"/>
      <c r="Z195" s="35"/>
      <c r="AA195" s="35"/>
      <c r="AB195" s="35"/>
      <c r="AC195" s="35"/>
      <c r="AD195" s="35"/>
      <c r="AE195" s="35"/>
      <c r="AR195" s="204" t="s">
        <v>212</v>
      </c>
      <c r="AT195" s="204" t="s">
        <v>208</v>
      </c>
      <c r="AU195" s="204" t="s">
        <v>82</v>
      </c>
      <c r="AY195" s="18" t="s">
        <v>206</v>
      </c>
      <c r="BE195" s="205">
        <f>IF(N195="základní",J195,0)</f>
        <v>0</v>
      </c>
      <c r="BF195" s="205">
        <f>IF(N195="snížená",J195,0)</f>
        <v>0</v>
      </c>
      <c r="BG195" s="205">
        <f>IF(N195="zákl. přenesená",J195,0)</f>
        <v>0</v>
      </c>
      <c r="BH195" s="205">
        <f>IF(N195="sníž. přenesená",J195,0)</f>
        <v>0</v>
      </c>
      <c r="BI195" s="205">
        <f>IF(N195="nulová",J195,0)</f>
        <v>0</v>
      </c>
      <c r="BJ195" s="18" t="s">
        <v>80</v>
      </c>
      <c r="BK195" s="205">
        <f>ROUND(I195*H195,2)</f>
        <v>0</v>
      </c>
      <c r="BL195" s="18" t="s">
        <v>212</v>
      </c>
      <c r="BM195" s="204" t="s">
        <v>833</v>
      </c>
    </row>
    <row r="196" spans="1:65" s="2" customFormat="1" ht="21.75" customHeight="1">
      <c r="A196" s="35"/>
      <c r="B196" s="36"/>
      <c r="C196" s="193" t="s">
        <v>834</v>
      </c>
      <c r="D196" s="193" t="s">
        <v>208</v>
      </c>
      <c r="E196" s="194" t="s">
        <v>591</v>
      </c>
      <c r="F196" s="195" t="s">
        <v>592</v>
      </c>
      <c r="G196" s="196" t="s">
        <v>289</v>
      </c>
      <c r="H196" s="197">
        <v>37.4</v>
      </c>
      <c r="I196" s="198"/>
      <c r="J196" s="199">
        <f>ROUND(I196*H196,2)</f>
        <v>0</v>
      </c>
      <c r="K196" s="195" t="s">
        <v>19</v>
      </c>
      <c r="L196" s="40"/>
      <c r="M196" s="200" t="s">
        <v>19</v>
      </c>
      <c r="N196" s="201" t="s">
        <v>43</v>
      </c>
      <c r="O196" s="65"/>
      <c r="P196" s="202">
        <f>O196*H196</f>
        <v>0</v>
      </c>
      <c r="Q196" s="202">
        <v>0</v>
      </c>
      <c r="R196" s="202">
        <f>Q196*H196</f>
        <v>0</v>
      </c>
      <c r="S196" s="202">
        <v>0</v>
      </c>
      <c r="T196" s="203">
        <f>S196*H196</f>
        <v>0</v>
      </c>
      <c r="U196" s="35"/>
      <c r="V196" s="35"/>
      <c r="W196" s="35"/>
      <c r="X196" s="35"/>
      <c r="Y196" s="35"/>
      <c r="Z196" s="35"/>
      <c r="AA196" s="35"/>
      <c r="AB196" s="35"/>
      <c r="AC196" s="35"/>
      <c r="AD196" s="35"/>
      <c r="AE196" s="35"/>
      <c r="AR196" s="204" t="s">
        <v>212</v>
      </c>
      <c r="AT196" s="204" t="s">
        <v>208</v>
      </c>
      <c r="AU196" s="204" t="s">
        <v>82</v>
      </c>
      <c r="AY196" s="18" t="s">
        <v>206</v>
      </c>
      <c r="BE196" s="205">
        <f>IF(N196="základní",J196,0)</f>
        <v>0</v>
      </c>
      <c r="BF196" s="205">
        <f>IF(N196="snížená",J196,0)</f>
        <v>0</v>
      </c>
      <c r="BG196" s="205">
        <f>IF(N196="zákl. přenesená",J196,0)</f>
        <v>0</v>
      </c>
      <c r="BH196" s="205">
        <f>IF(N196="sníž. přenesená",J196,0)</f>
        <v>0</v>
      </c>
      <c r="BI196" s="205">
        <f>IF(N196="nulová",J196,0)</f>
        <v>0</v>
      </c>
      <c r="BJ196" s="18" t="s">
        <v>80</v>
      </c>
      <c r="BK196" s="205">
        <f>ROUND(I196*H196,2)</f>
        <v>0</v>
      </c>
      <c r="BL196" s="18" t="s">
        <v>212</v>
      </c>
      <c r="BM196" s="204" t="s">
        <v>835</v>
      </c>
    </row>
    <row r="197" spans="1:65" s="12" customFormat="1" ht="22.9" customHeight="1">
      <c r="B197" s="177"/>
      <c r="C197" s="178"/>
      <c r="D197" s="179" t="s">
        <v>71</v>
      </c>
      <c r="E197" s="191" t="s">
        <v>454</v>
      </c>
      <c r="F197" s="191" t="s">
        <v>455</v>
      </c>
      <c r="G197" s="178"/>
      <c r="H197" s="178"/>
      <c r="I197" s="181"/>
      <c r="J197" s="192">
        <f>BK197</f>
        <v>0</v>
      </c>
      <c r="K197" s="178"/>
      <c r="L197" s="183"/>
      <c r="M197" s="184"/>
      <c r="N197" s="185"/>
      <c r="O197" s="185"/>
      <c r="P197" s="186">
        <f>SUM(P198:P201)</f>
        <v>0</v>
      </c>
      <c r="Q197" s="185"/>
      <c r="R197" s="186">
        <f>SUM(R198:R201)</f>
        <v>0</v>
      </c>
      <c r="S197" s="185"/>
      <c r="T197" s="187">
        <f>SUM(T198:T201)</f>
        <v>0</v>
      </c>
      <c r="AR197" s="188" t="s">
        <v>80</v>
      </c>
      <c r="AT197" s="189" t="s">
        <v>71</v>
      </c>
      <c r="AU197" s="189" t="s">
        <v>80</v>
      </c>
      <c r="AY197" s="188" t="s">
        <v>206</v>
      </c>
      <c r="BK197" s="190">
        <f>SUM(BK198:BK201)</f>
        <v>0</v>
      </c>
    </row>
    <row r="198" spans="1:65" s="2" customFormat="1" ht="21.75" customHeight="1">
      <c r="A198" s="35"/>
      <c r="B198" s="36"/>
      <c r="C198" s="193" t="s">
        <v>836</v>
      </c>
      <c r="D198" s="193" t="s">
        <v>208</v>
      </c>
      <c r="E198" s="194" t="s">
        <v>595</v>
      </c>
      <c r="F198" s="195" t="s">
        <v>596</v>
      </c>
      <c r="G198" s="196" t="s">
        <v>289</v>
      </c>
      <c r="H198" s="197">
        <v>85.99</v>
      </c>
      <c r="I198" s="198"/>
      <c r="J198" s="199">
        <f>ROUND(I198*H198,2)</f>
        <v>0</v>
      </c>
      <c r="K198" s="195" t="s">
        <v>19</v>
      </c>
      <c r="L198" s="40"/>
      <c r="M198" s="200" t="s">
        <v>19</v>
      </c>
      <c r="N198" s="201" t="s">
        <v>43</v>
      </c>
      <c r="O198" s="65"/>
      <c r="P198" s="202">
        <f>O198*H198</f>
        <v>0</v>
      </c>
      <c r="Q198" s="202">
        <v>0</v>
      </c>
      <c r="R198" s="202">
        <f>Q198*H198</f>
        <v>0</v>
      </c>
      <c r="S198" s="202">
        <v>0</v>
      </c>
      <c r="T198" s="203">
        <f>S198*H198</f>
        <v>0</v>
      </c>
      <c r="U198" s="35"/>
      <c r="V198" s="35"/>
      <c r="W198" s="35"/>
      <c r="X198" s="35"/>
      <c r="Y198" s="35"/>
      <c r="Z198" s="35"/>
      <c r="AA198" s="35"/>
      <c r="AB198" s="35"/>
      <c r="AC198" s="35"/>
      <c r="AD198" s="35"/>
      <c r="AE198" s="35"/>
      <c r="AR198" s="204" t="s">
        <v>212</v>
      </c>
      <c r="AT198" s="204" t="s">
        <v>208</v>
      </c>
      <c r="AU198" s="204" t="s">
        <v>82</v>
      </c>
      <c r="AY198" s="18" t="s">
        <v>206</v>
      </c>
      <c r="BE198" s="205">
        <f>IF(N198="základní",J198,0)</f>
        <v>0</v>
      </c>
      <c r="BF198" s="205">
        <f>IF(N198="snížená",J198,0)</f>
        <v>0</v>
      </c>
      <c r="BG198" s="205">
        <f>IF(N198="zákl. přenesená",J198,0)</f>
        <v>0</v>
      </c>
      <c r="BH198" s="205">
        <f>IF(N198="sníž. přenesená",J198,0)</f>
        <v>0</v>
      </c>
      <c r="BI198" s="205">
        <f>IF(N198="nulová",J198,0)</f>
        <v>0</v>
      </c>
      <c r="BJ198" s="18" t="s">
        <v>80</v>
      </c>
      <c r="BK198" s="205">
        <f>ROUND(I198*H198,2)</f>
        <v>0</v>
      </c>
      <c r="BL198" s="18" t="s">
        <v>212</v>
      </c>
      <c r="BM198" s="204" t="s">
        <v>837</v>
      </c>
    </row>
    <row r="199" spans="1:65" s="2" customFormat="1" ht="21.75" customHeight="1">
      <c r="A199" s="35"/>
      <c r="B199" s="36"/>
      <c r="C199" s="193" t="s">
        <v>838</v>
      </c>
      <c r="D199" s="193" t="s">
        <v>208</v>
      </c>
      <c r="E199" s="194" t="s">
        <v>599</v>
      </c>
      <c r="F199" s="195" t="s">
        <v>600</v>
      </c>
      <c r="G199" s="196" t="s">
        <v>289</v>
      </c>
      <c r="H199" s="197">
        <v>85.99</v>
      </c>
      <c r="I199" s="198"/>
      <c r="J199" s="199">
        <f>ROUND(I199*H199,2)</f>
        <v>0</v>
      </c>
      <c r="K199" s="195" t="s">
        <v>19</v>
      </c>
      <c r="L199" s="40"/>
      <c r="M199" s="200" t="s">
        <v>19</v>
      </c>
      <c r="N199" s="201" t="s">
        <v>43</v>
      </c>
      <c r="O199" s="65"/>
      <c r="P199" s="202">
        <f>O199*H199</f>
        <v>0</v>
      </c>
      <c r="Q199" s="202">
        <v>0</v>
      </c>
      <c r="R199" s="202">
        <f>Q199*H199</f>
        <v>0</v>
      </c>
      <c r="S199" s="202">
        <v>0</v>
      </c>
      <c r="T199" s="203">
        <f>S199*H199</f>
        <v>0</v>
      </c>
      <c r="U199" s="35"/>
      <c r="V199" s="35"/>
      <c r="W199" s="35"/>
      <c r="X199" s="35"/>
      <c r="Y199" s="35"/>
      <c r="Z199" s="35"/>
      <c r="AA199" s="35"/>
      <c r="AB199" s="35"/>
      <c r="AC199" s="35"/>
      <c r="AD199" s="35"/>
      <c r="AE199" s="35"/>
      <c r="AR199" s="204" t="s">
        <v>212</v>
      </c>
      <c r="AT199" s="204" t="s">
        <v>208</v>
      </c>
      <c r="AU199" s="204" t="s">
        <v>82</v>
      </c>
      <c r="AY199" s="18" t="s">
        <v>206</v>
      </c>
      <c r="BE199" s="205">
        <f>IF(N199="základní",J199,0)</f>
        <v>0</v>
      </c>
      <c r="BF199" s="205">
        <f>IF(N199="snížená",J199,0)</f>
        <v>0</v>
      </c>
      <c r="BG199" s="205">
        <f>IF(N199="zákl. přenesená",J199,0)</f>
        <v>0</v>
      </c>
      <c r="BH199" s="205">
        <f>IF(N199="sníž. přenesená",J199,0)</f>
        <v>0</v>
      </c>
      <c r="BI199" s="205">
        <f>IF(N199="nulová",J199,0)</f>
        <v>0</v>
      </c>
      <c r="BJ199" s="18" t="s">
        <v>80</v>
      </c>
      <c r="BK199" s="205">
        <f>ROUND(I199*H199,2)</f>
        <v>0</v>
      </c>
      <c r="BL199" s="18" t="s">
        <v>212</v>
      </c>
      <c r="BM199" s="204" t="s">
        <v>839</v>
      </c>
    </row>
    <row r="200" spans="1:65" s="2" customFormat="1" ht="21.75" customHeight="1">
      <c r="A200" s="35"/>
      <c r="B200" s="36"/>
      <c r="C200" s="193" t="s">
        <v>840</v>
      </c>
      <c r="D200" s="193" t="s">
        <v>208</v>
      </c>
      <c r="E200" s="194" t="s">
        <v>603</v>
      </c>
      <c r="F200" s="195" t="s">
        <v>604</v>
      </c>
      <c r="G200" s="196" t="s">
        <v>289</v>
      </c>
      <c r="H200" s="197">
        <v>429.95</v>
      </c>
      <c r="I200" s="198"/>
      <c r="J200" s="199">
        <f>ROUND(I200*H200,2)</f>
        <v>0</v>
      </c>
      <c r="K200" s="195" t="s">
        <v>19</v>
      </c>
      <c r="L200" s="40"/>
      <c r="M200" s="200" t="s">
        <v>19</v>
      </c>
      <c r="N200" s="201" t="s">
        <v>43</v>
      </c>
      <c r="O200" s="65"/>
      <c r="P200" s="202">
        <f>O200*H200</f>
        <v>0</v>
      </c>
      <c r="Q200" s="202">
        <v>0</v>
      </c>
      <c r="R200" s="202">
        <f>Q200*H200</f>
        <v>0</v>
      </c>
      <c r="S200" s="202">
        <v>0</v>
      </c>
      <c r="T200" s="203">
        <f>S200*H200</f>
        <v>0</v>
      </c>
      <c r="U200" s="35"/>
      <c r="V200" s="35"/>
      <c r="W200" s="35"/>
      <c r="X200" s="35"/>
      <c r="Y200" s="35"/>
      <c r="Z200" s="35"/>
      <c r="AA200" s="35"/>
      <c r="AB200" s="35"/>
      <c r="AC200" s="35"/>
      <c r="AD200" s="35"/>
      <c r="AE200" s="35"/>
      <c r="AR200" s="204" t="s">
        <v>212</v>
      </c>
      <c r="AT200" s="204" t="s">
        <v>208</v>
      </c>
      <c r="AU200" s="204" t="s">
        <v>82</v>
      </c>
      <c r="AY200" s="18" t="s">
        <v>206</v>
      </c>
      <c r="BE200" s="205">
        <f>IF(N200="základní",J200,0)</f>
        <v>0</v>
      </c>
      <c r="BF200" s="205">
        <f>IF(N200="snížená",J200,0)</f>
        <v>0</v>
      </c>
      <c r="BG200" s="205">
        <f>IF(N200="zákl. přenesená",J200,0)</f>
        <v>0</v>
      </c>
      <c r="BH200" s="205">
        <f>IF(N200="sníž. přenesená",J200,0)</f>
        <v>0</v>
      </c>
      <c r="BI200" s="205">
        <f>IF(N200="nulová",J200,0)</f>
        <v>0</v>
      </c>
      <c r="BJ200" s="18" t="s">
        <v>80</v>
      </c>
      <c r="BK200" s="205">
        <f>ROUND(I200*H200,2)</f>
        <v>0</v>
      </c>
      <c r="BL200" s="18" t="s">
        <v>212</v>
      </c>
      <c r="BM200" s="204" t="s">
        <v>841</v>
      </c>
    </row>
    <row r="201" spans="1:65" s="13" customFormat="1" ht="11.25">
      <c r="B201" s="206"/>
      <c r="C201" s="207"/>
      <c r="D201" s="208" t="s">
        <v>246</v>
      </c>
      <c r="E201" s="209" t="s">
        <v>19</v>
      </c>
      <c r="F201" s="210" t="s">
        <v>842</v>
      </c>
      <c r="G201" s="207"/>
      <c r="H201" s="211">
        <v>429.95</v>
      </c>
      <c r="I201" s="212"/>
      <c r="J201" s="207"/>
      <c r="K201" s="207"/>
      <c r="L201" s="213"/>
      <c r="M201" s="218"/>
      <c r="N201" s="219"/>
      <c r="O201" s="219"/>
      <c r="P201" s="219"/>
      <c r="Q201" s="219"/>
      <c r="R201" s="219"/>
      <c r="S201" s="219"/>
      <c r="T201" s="220"/>
      <c r="AT201" s="217" t="s">
        <v>246</v>
      </c>
      <c r="AU201" s="217" t="s">
        <v>82</v>
      </c>
      <c r="AV201" s="13" t="s">
        <v>82</v>
      </c>
      <c r="AW201" s="13" t="s">
        <v>33</v>
      </c>
      <c r="AX201" s="13" t="s">
        <v>80</v>
      </c>
      <c r="AY201" s="217" t="s">
        <v>206</v>
      </c>
    </row>
    <row r="202" spans="1:65" s="2" customFormat="1" ht="6.95" customHeight="1">
      <c r="A202" s="35"/>
      <c r="B202" s="48"/>
      <c r="C202" s="49"/>
      <c r="D202" s="49"/>
      <c r="E202" s="49"/>
      <c r="F202" s="49"/>
      <c r="G202" s="49"/>
      <c r="H202" s="49"/>
      <c r="I202" s="143"/>
      <c r="J202" s="49"/>
      <c r="K202" s="49"/>
      <c r="L202" s="40"/>
      <c r="M202" s="35"/>
      <c r="O202" s="35"/>
      <c r="P202" s="35"/>
      <c r="Q202" s="35"/>
      <c r="R202" s="35"/>
      <c r="S202" s="35"/>
      <c r="T202" s="35"/>
      <c r="U202" s="35"/>
      <c r="V202" s="35"/>
      <c r="W202" s="35"/>
      <c r="X202" s="35"/>
      <c r="Y202" s="35"/>
      <c r="Z202" s="35"/>
      <c r="AA202" s="35"/>
      <c r="AB202" s="35"/>
      <c r="AC202" s="35"/>
      <c r="AD202" s="35"/>
      <c r="AE202" s="35"/>
    </row>
  </sheetData>
  <sheetProtection algorithmName="SHA-512" hashValue="hpTiGqxD97om78L/PpL/HzwFJZb1z0kX9Fv0BVevDc07Y5ycS9adeIa+SIEAkT1DOdIlO2EaozMLavMHFvAu9w==" saltValue="UP30qtXuRxRBvA6DzT6T+EmXoCcrs2rE7iDkCn4kyCEZ9C2wXfkH0W1JOhkS1uAvgyxyr+SOk451ZV9onCIPOg==" spinCount="100000" sheet="1" objects="1" scenarios="1" formatColumns="0" formatRows="0" autoFilter="0"/>
  <autoFilter ref="C86:K201"/>
  <mergeCells count="9">
    <mergeCell ref="E50:H50"/>
    <mergeCell ref="E77:H77"/>
    <mergeCell ref="E79:H79"/>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01"/>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94</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2" customFormat="1" ht="12" customHeight="1">
      <c r="A8" s="35"/>
      <c r="B8" s="40"/>
      <c r="C8" s="35"/>
      <c r="D8" s="115" t="s">
        <v>182</v>
      </c>
      <c r="E8" s="35"/>
      <c r="F8" s="35"/>
      <c r="G8" s="35"/>
      <c r="H8" s="35"/>
      <c r="I8" s="116"/>
      <c r="J8" s="35"/>
      <c r="K8" s="35"/>
      <c r="L8" s="117"/>
      <c r="S8" s="35"/>
      <c r="T8" s="35"/>
      <c r="U8" s="35"/>
      <c r="V8" s="35"/>
      <c r="W8" s="35"/>
      <c r="X8" s="35"/>
      <c r="Y8" s="35"/>
      <c r="Z8" s="35"/>
      <c r="AA8" s="35"/>
      <c r="AB8" s="35"/>
      <c r="AC8" s="35"/>
      <c r="AD8" s="35"/>
      <c r="AE8" s="35"/>
    </row>
    <row r="9" spans="1:46" s="2" customFormat="1" ht="16.5" customHeight="1">
      <c r="A9" s="35"/>
      <c r="B9" s="40"/>
      <c r="C9" s="35"/>
      <c r="D9" s="35"/>
      <c r="E9" s="391" t="s">
        <v>843</v>
      </c>
      <c r="F9" s="392"/>
      <c r="G9" s="392"/>
      <c r="H9" s="392"/>
      <c r="I9" s="116"/>
      <c r="J9" s="35"/>
      <c r="K9" s="35"/>
      <c r="L9" s="117"/>
      <c r="S9" s="35"/>
      <c r="T9" s="35"/>
      <c r="U9" s="35"/>
      <c r="V9" s="35"/>
      <c r="W9" s="35"/>
      <c r="X9" s="35"/>
      <c r="Y9" s="35"/>
      <c r="Z9" s="35"/>
      <c r="AA9" s="35"/>
      <c r="AB9" s="35"/>
      <c r="AC9" s="35"/>
      <c r="AD9" s="35"/>
      <c r="AE9" s="35"/>
    </row>
    <row r="10" spans="1:46" s="2" customFormat="1" ht="11.25">
      <c r="A10" s="35"/>
      <c r="B10" s="40"/>
      <c r="C10" s="35"/>
      <c r="D10" s="35"/>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2" customHeight="1">
      <c r="A11" s="35"/>
      <c r="B11" s="40"/>
      <c r="C11" s="35"/>
      <c r="D11" s="115" t="s">
        <v>18</v>
      </c>
      <c r="E11" s="35"/>
      <c r="F11" s="104" t="s">
        <v>19</v>
      </c>
      <c r="G11" s="35"/>
      <c r="H11" s="35"/>
      <c r="I11" s="118" t="s">
        <v>20</v>
      </c>
      <c r="J11" s="104" t="s">
        <v>19</v>
      </c>
      <c r="K11" s="35"/>
      <c r="L11" s="117"/>
      <c r="S11" s="35"/>
      <c r="T11" s="35"/>
      <c r="U11" s="35"/>
      <c r="V11" s="35"/>
      <c r="W11" s="35"/>
      <c r="X11" s="35"/>
      <c r="Y11" s="35"/>
      <c r="Z11" s="35"/>
      <c r="AA11" s="35"/>
      <c r="AB11" s="35"/>
      <c r="AC11" s="35"/>
      <c r="AD11" s="35"/>
      <c r="AE11" s="35"/>
    </row>
    <row r="12" spans="1:46" s="2" customFormat="1" ht="12" customHeight="1">
      <c r="A12" s="35"/>
      <c r="B12" s="40"/>
      <c r="C12" s="35"/>
      <c r="D12" s="115" t="s">
        <v>21</v>
      </c>
      <c r="E12" s="35"/>
      <c r="F12" s="104" t="s">
        <v>22</v>
      </c>
      <c r="G12" s="35"/>
      <c r="H12" s="35"/>
      <c r="I12" s="118" t="s">
        <v>23</v>
      </c>
      <c r="J12" s="119" t="str">
        <f>'Rekapitulace stavby'!AN8</f>
        <v>10. 2. 2020</v>
      </c>
      <c r="K12" s="35"/>
      <c r="L12" s="117"/>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116"/>
      <c r="J13" s="35"/>
      <c r="K13" s="35"/>
      <c r="L13" s="117"/>
      <c r="S13" s="35"/>
      <c r="T13" s="35"/>
      <c r="U13" s="35"/>
      <c r="V13" s="35"/>
      <c r="W13" s="35"/>
      <c r="X13" s="35"/>
      <c r="Y13" s="35"/>
      <c r="Z13" s="35"/>
      <c r="AA13" s="35"/>
      <c r="AB13" s="35"/>
      <c r="AC13" s="35"/>
      <c r="AD13" s="35"/>
      <c r="AE13" s="35"/>
    </row>
    <row r="14" spans="1:46" s="2" customFormat="1" ht="12" customHeight="1">
      <c r="A14" s="35"/>
      <c r="B14" s="40"/>
      <c r="C14" s="35"/>
      <c r="D14" s="115" t="s">
        <v>25</v>
      </c>
      <c r="E14" s="35"/>
      <c r="F14" s="35"/>
      <c r="G14" s="35"/>
      <c r="H14" s="35"/>
      <c r="I14" s="118" t="s">
        <v>26</v>
      </c>
      <c r="J14" s="104" t="s">
        <v>19</v>
      </c>
      <c r="K14" s="35"/>
      <c r="L14" s="117"/>
      <c r="S14" s="35"/>
      <c r="T14" s="35"/>
      <c r="U14" s="35"/>
      <c r="V14" s="35"/>
      <c r="W14" s="35"/>
      <c r="X14" s="35"/>
      <c r="Y14" s="35"/>
      <c r="Z14" s="35"/>
      <c r="AA14" s="35"/>
      <c r="AB14" s="35"/>
      <c r="AC14" s="35"/>
      <c r="AD14" s="35"/>
      <c r="AE14" s="35"/>
    </row>
    <row r="15" spans="1:46" s="2" customFormat="1" ht="18" customHeight="1">
      <c r="A15" s="35"/>
      <c r="B15" s="40"/>
      <c r="C15" s="35"/>
      <c r="D15" s="35"/>
      <c r="E15" s="104" t="s">
        <v>27</v>
      </c>
      <c r="F15" s="35"/>
      <c r="G15" s="35"/>
      <c r="H15" s="35"/>
      <c r="I15" s="118" t="s">
        <v>28</v>
      </c>
      <c r="J15" s="104" t="s">
        <v>19</v>
      </c>
      <c r="K15" s="35"/>
      <c r="L15" s="117"/>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116"/>
      <c r="J16" s="35"/>
      <c r="K16" s="35"/>
      <c r="L16" s="117"/>
      <c r="S16" s="35"/>
      <c r="T16" s="35"/>
      <c r="U16" s="35"/>
      <c r="V16" s="35"/>
      <c r="W16" s="35"/>
      <c r="X16" s="35"/>
      <c r="Y16" s="35"/>
      <c r="Z16" s="35"/>
      <c r="AA16" s="35"/>
      <c r="AB16" s="35"/>
      <c r="AC16" s="35"/>
      <c r="AD16" s="35"/>
      <c r="AE16" s="35"/>
    </row>
    <row r="17" spans="1:31" s="2" customFormat="1" ht="12" customHeight="1">
      <c r="A17" s="35"/>
      <c r="B17" s="40"/>
      <c r="C17" s="35"/>
      <c r="D17" s="115" t="s">
        <v>29</v>
      </c>
      <c r="E17" s="35"/>
      <c r="F17" s="35"/>
      <c r="G17" s="35"/>
      <c r="H17" s="35"/>
      <c r="I17" s="118" t="s">
        <v>26</v>
      </c>
      <c r="J17" s="31" t="str">
        <f>'Rekapitulace stavby'!AN13</f>
        <v>Vyplň údaj</v>
      </c>
      <c r="K17" s="35"/>
      <c r="L17" s="117"/>
      <c r="S17" s="35"/>
      <c r="T17" s="35"/>
      <c r="U17" s="35"/>
      <c r="V17" s="35"/>
      <c r="W17" s="35"/>
      <c r="X17" s="35"/>
      <c r="Y17" s="35"/>
      <c r="Z17" s="35"/>
      <c r="AA17" s="35"/>
      <c r="AB17" s="35"/>
      <c r="AC17" s="35"/>
      <c r="AD17" s="35"/>
      <c r="AE17" s="35"/>
    </row>
    <row r="18" spans="1:31" s="2" customFormat="1" ht="18" customHeight="1">
      <c r="A18" s="35"/>
      <c r="B18" s="40"/>
      <c r="C18" s="35"/>
      <c r="D18" s="35"/>
      <c r="E18" s="393" t="str">
        <f>'Rekapitulace stavby'!E14</f>
        <v>Vyplň údaj</v>
      </c>
      <c r="F18" s="394"/>
      <c r="G18" s="394"/>
      <c r="H18" s="394"/>
      <c r="I18" s="118" t="s">
        <v>28</v>
      </c>
      <c r="J18" s="31" t="str">
        <f>'Rekapitulace stavby'!AN14</f>
        <v>Vyplň údaj</v>
      </c>
      <c r="K18" s="35"/>
      <c r="L18" s="117"/>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116"/>
      <c r="J19" s="35"/>
      <c r="K19" s="35"/>
      <c r="L19" s="117"/>
      <c r="S19" s="35"/>
      <c r="T19" s="35"/>
      <c r="U19" s="35"/>
      <c r="V19" s="35"/>
      <c r="W19" s="35"/>
      <c r="X19" s="35"/>
      <c r="Y19" s="35"/>
      <c r="Z19" s="35"/>
      <c r="AA19" s="35"/>
      <c r="AB19" s="35"/>
      <c r="AC19" s="35"/>
      <c r="AD19" s="35"/>
      <c r="AE19" s="35"/>
    </row>
    <row r="20" spans="1:31" s="2" customFormat="1" ht="12" customHeight="1">
      <c r="A20" s="35"/>
      <c r="B20" s="40"/>
      <c r="C20" s="35"/>
      <c r="D20" s="115" t="s">
        <v>31</v>
      </c>
      <c r="E20" s="35"/>
      <c r="F20" s="35"/>
      <c r="G20" s="35"/>
      <c r="H20" s="35"/>
      <c r="I20" s="118" t="s">
        <v>26</v>
      </c>
      <c r="J20" s="104" t="s">
        <v>19</v>
      </c>
      <c r="K20" s="35"/>
      <c r="L20" s="117"/>
      <c r="S20" s="35"/>
      <c r="T20" s="35"/>
      <c r="U20" s="35"/>
      <c r="V20" s="35"/>
      <c r="W20" s="35"/>
      <c r="X20" s="35"/>
      <c r="Y20" s="35"/>
      <c r="Z20" s="35"/>
      <c r="AA20" s="35"/>
      <c r="AB20" s="35"/>
      <c r="AC20" s="35"/>
      <c r="AD20" s="35"/>
      <c r="AE20" s="35"/>
    </row>
    <row r="21" spans="1:31" s="2" customFormat="1" ht="18" customHeight="1">
      <c r="A21" s="35"/>
      <c r="B21" s="40"/>
      <c r="C21" s="35"/>
      <c r="D21" s="35"/>
      <c r="E21" s="104" t="s">
        <v>32</v>
      </c>
      <c r="F21" s="35"/>
      <c r="G21" s="35"/>
      <c r="H21" s="35"/>
      <c r="I21" s="118" t="s">
        <v>28</v>
      </c>
      <c r="J21" s="104" t="s">
        <v>19</v>
      </c>
      <c r="K21" s="35"/>
      <c r="L21" s="117"/>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116"/>
      <c r="J22" s="35"/>
      <c r="K22" s="35"/>
      <c r="L22" s="117"/>
      <c r="S22" s="35"/>
      <c r="T22" s="35"/>
      <c r="U22" s="35"/>
      <c r="V22" s="35"/>
      <c r="W22" s="35"/>
      <c r="X22" s="35"/>
      <c r="Y22" s="35"/>
      <c r="Z22" s="35"/>
      <c r="AA22" s="35"/>
      <c r="AB22" s="35"/>
      <c r="AC22" s="35"/>
      <c r="AD22" s="35"/>
      <c r="AE22" s="35"/>
    </row>
    <row r="23" spans="1:31" s="2" customFormat="1" ht="12" customHeight="1">
      <c r="A23" s="35"/>
      <c r="B23" s="40"/>
      <c r="C23" s="35"/>
      <c r="D23" s="115" t="s">
        <v>34</v>
      </c>
      <c r="E23" s="35"/>
      <c r="F23" s="35"/>
      <c r="G23" s="35"/>
      <c r="H23" s="35"/>
      <c r="I23" s="118" t="s">
        <v>26</v>
      </c>
      <c r="J23" s="104" t="str">
        <f>IF('Rekapitulace stavby'!AN19="","",'Rekapitulace stavby'!AN19)</f>
        <v/>
      </c>
      <c r="K23" s="35"/>
      <c r="L23" s="117"/>
      <c r="S23" s="35"/>
      <c r="T23" s="35"/>
      <c r="U23" s="35"/>
      <c r="V23" s="35"/>
      <c r="W23" s="35"/>
      <c r="X23" s="35"/>
      <c r="Y23" s="35"/>
      <c r="Z23" s="35"/>
      <c r="AA23" s="35"/>
      <c r="AB23" s="35"/>
      <c r="AC23" s="35"/>
      <c r="AD23" s="35"/>
      <c r="AE23" s="35"/>
    </row>
    <row r="24" spans="1:31" s="2" customFormat="1" ht="18" customHeight="1">
      <c r="A24" s="35"/>
      <c r="B24" s="40"/>
      <c r="C24" s="35"/>
      <c r="D24" s="35"/>
      <c r="E24" s="104" t="str">
        <f>IF('Rekapitulace stavby'!E20="","",'Rekapitulace stavby'!E20)</f>
        <v xml:space="preserve"> </v>
      </c>
      <c r="F24" s="35"/>
      <c r="G24" s="35"/>
      <c r="H24" s="35"/>
      <c r="I24" s="118" t="s">
        <v>28</v>
      </c>
      <c r="J24" s="104" t="str">
        <f>IF('Rekapitulace stavby'!AN20="","",'Rekapitulace stavby'!AN20)</f>
        <v/>
      </c>
      <c r="K24" s="35"/>
      <c r="L24" s="117"/>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116"/>
      <c r="J25" s="35"/>
      <c r="K25" s="35"/>
      <c r="L25" s="117"/>
      <c r="S25" s="35"/>
      <c r="T25" s="35"/>
      <c r="U25" s="35"/>
      <c r="V25" s="35"/>
      <c r="W25" s="35"/>
      <c r="X25" s="35"/>
      <c r="Y25" s="35"/>
      <c r="Z25" s="35"/>
      <c r="AA25" s="35"/>
      <c r="AB25" s="35"/>
      <c r="AC25" s="35"/>
      <c r="AD25" s="35"/>
      <c r="AE25" s="35"/>
    </row>
    <row r="26" spans="1:31" s="2" customFormat="1" ht="12" customHeight="1">
      <c r="A26" s="35"/>
      <c r="B26" s="40"/>
      <c r="C26" s="35"/>
      <c r="D26" s="115" t="s">
        <v>36</v>
      </c>
      <c r="E26" s="35"/>
      <c r="F26" s="35"/>
      <c r="G26" s="35"/>
      <c r="H26" s="35"/>
      <c r="I26" s="116"/>
      <c r="J26" s="35"/>
      <c r="K26" s="35"/>
      <c r="L26" s="117"/>
      <c r="S26" s="35"/>
      <c r="T26" s="35"/>
      <c r="U26" s="35"/>
      <c r="V26" s="35"/>
      <c r="W26" s="35"/>
      <c r="X26" s="35"/>
      <c r="Y26" s="35"/>
      <c r="Z26" s="35"/>
      <c r="AA26" s="35"/>
      <c r="AB26" s="35"/>
      <c r="AC26" s="35"/>
      <c r="AD26" s="35"/>
      <c r="AE26" s="35"/>
    </row>
    <row r="27" spans="1:31" s="8" customFormat="1" ht="16.5" customHeight="1">
      <c r="A27" s="120"/>
      <c r="B27" s="121"/>
      <c r="C27" s="120"/>
      <c r="D27" s="120"/>
      <c r="E27" s="395" t="s">
        <v>19</v>
      </c>
      <c r="F27" s="395"/>
      <c r="G27" s="395"/>
      <c r="H27" s="395"/>
      <c r="I27" s="122"/>
      <c r="J27" s="120"/>
      <c r="K27" s="120"/>
      <c r="L27" s="123"/>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116"/>
      <c r="J28" s="35"/>
      <c r="K28" s="35"/>
      <c r="L28" s="117"/>
      <c r="S28" s="35"/>
      <c r="T28" s="35"/>
      <c r="U28" s="35"/>
      <c r="V28" s="35"/>
      <c r="W28" s="35"/>
      <c r="X28" s="35"/>
      <c r="Y28" s="35"/>
      <c r="Z28" s="35"/>
      <c r="AA28" s="35"/>
      <c r="AB28" s="35"/>
      <c r="AC28" s="35"/>
      <c r="AD28" s="35"/>
      <c r="AE28" s="35"/>
    </row>
    <row r="29" spans="1:31" s="2" customFormat="1" ht="6.95" customHeight="1">
      <c r="A29" s="35"/>
      <c r="B29" s="40"/>
      <c r="C29" s="35"/>
      <c r="D29" s="124"/>
      <c r="E29" s="124"/>
      <c r="F29" s="124"/>
      <c r="G29" s="124"/>
      <c r="H29" s="124"/>
      <c r="I29" s="125"/>
      <c r="J29" s="124"/>
      <c r="K29" s="124"/>
      <c r="L29" s="117"/>
      <c r="S29" s="35"/>
      <c r="T29" s="35"/>
      <c r="U29" s="35"/>
      <c r="V29" s="35"/>
      <c r="W29" s="35"/>
      <c r="X29" s="35"/>
      <c r="Y29" s="35"/>
      <c r="Z29" s="35"/>
      <c r="AA29" s="35"/>
      <c r="AB29" s="35"/>
      <c r="AC29" s="35"/>
      <c r="AD29" s="35"/>
      <c r="AE29" s="35"/>
    </row>
    <row r="30" spans="1:31" s="2" customFormat="1" ht="25.35" customHeight="1">
      <c r="A30" s="35"/>
      <c r="B30" s="40"/>
      <c r="C30" s="35"/>
      <c r="D30" s="126" t="s">
        <v>38</v>
      </c>
      <c r="E30" s="35"/>
      <c r="F30" s="35"/>
      <c r="G30" s="35"/>
      <c r="H30" s="35"/>
      <c r="I30" s="116"/>
      <c r="J30" s="127">
        <f>ROUND(J81, 2)</f>
        <v>0</v>
      </c>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14.45" customHeight="1">
      <c r="A32" s="35"/>
      <c r="B32" s="40"/>
      <c r="C32" s="35"/>
      <c r="D32" s="35"/>
      <c r="E32" s="35"/>
      <c r="F32" s="128" t="s">
        <v>40</v>
      </c>
      <c r="G32" s="35"/>
      <c r="H32" s="35"/>
      <c r="I32" s="129" t="s">
        <v>39</v>
      </c>
      <c r="J32" s="128" t="s">
        <v>41</v>
      </c>
      <c r="K32" s="35"/>
      <c r="L32" s="117"/>
      <c r="S32" s="35"/>
      <c r="T32" s="35"/>
      <c r="U32" s="35"/>
      <c r="V32" s="35"/>
      <c r="W32" s="35"/>
      <c r="X32" s="35"/>
      <c r="Y32" s="35"/>
      <c r="Z32" s="35"/>
      <c r="AA32" s="35"/>
      <c r="AB32" s="35"/>
      <c r="AC32" s="35"/>
      <c r="AD32" s="35"/>
      <c r="AE32" s="35"/>
    </row>
    <row r="33" spans="1:31" s="2" customFormat="1" ht="14.45" customHeight="1">
      <c r="A33" s="35"/>
      <c r="B33" s="40"/>
      <c r="C33" s="35"/>
      <c r="D33" s="130" t="s">
        <v>42</v>
      </c>
      <c r="E33" s="115" t="s">
        <v>43</v>
      </c>
      <c r="F33" s="131">
        <f>ROUND((SUM(BE81:BE100)),  2)</f>
        <v>0</v>
      </c>
      <c r="G33" s="35"/>
      <c r="H33" s="35"/>
      <c r="I33" s="132">
        <v>0.21</v>
      </c>
      <c r="J33" s="131">
        <f>ROUND(((SUM(BE81:BE100))*I33),  2)</f>
        <v>0</v>
      </c>
      <c r="K33" s="35"/>
      <c r="L33" s="117"/>
      <c r="S33" s="35"/>
      <c r="T33" s="35"/>
      <c r="U33" s="35"/>
      <c r="V33" s="35"/>
      <c r="W33" s="35"/>
      <c r="X33" s="35"/>
      <c r="Y33" s="35"/>
      <c r="Z33" s="35"/>
      <c r="AA33" s="35"/>
      <c r="AB33" s="35"/>
      <c r="AC33" s="35"/>
      <c r="AD33" s="35"/>
      <c r="AE33" s="35"/>
    </row>
    <row r="34" spans="1:31" s="2" customFormat="1" ht="14.45" customHeight="1">
      <c r="A34" s="35"/>
      <c r="B34" s="40"/>
      <c r="C34" s="35"/>
      <c r="D34" s="35"/>
      <c r="E34" s="115" t="s">
        <v>44</v>
      </c>
      <c r="F34" s="131">
        <f>ROUND((SUM(BF81:BF100)),  2)</f>
        <v>0</v>
      </c>
      <c r="G34" s="35"/>
      <c r="H34" s="35"/>
      <c r="I34" s="132">
        <v>0.15</v>
      </c>
      <c r="J34" s="131">
        <f>ROUND(((SUM(BF81:BF100))*I34),  2)</f>
        <v>0</v>
      </c>
      <c r="K34" s="35"/>
      <c r="L34" s="117"/>
      <c r="S34" s="35"/>
      <c r="T34" s="35"/>
      <c r="U34" s="35"/>
      <c r="V34" s="35"/>
      <c r="W34" s="35"/>
      <c r="X34" s="35"/>
      <c r="Y34" s="35"/>
      <c r="Z34" s="35"/>
      <c r="AA34" s="35"/>
      <c r="AB34" s="35"/>
      <c r="AC34" s="35"/>
      <c r="AD34" s="35"/>
      <c r="AE34" s="35"/>
    </row>
    <row r="35" spans="1:31" s="2" customFormat="1" ht="14.45" hidden="1" customHeight="1">
      <c r="A35" s="35"/>
      <c r="B35" s="40"/>
      <c r="C35" s="35"/>
      <c r="D35" s="35"/>
      <c r="E35" s="115" t="s">
        <v>45</v>
      </c>
      <c r="F35" s="131">
        <f>ROUND((SUM(BG81:BG100)),  2)</f>
        <v>0</v>
      </c>
      <c r="G35" s="35"/>
      <c r="H35" s="35"/>
      <c r="I35" s="132">
        <v>0.21</v>
      </c>
      <c r="J35" s="131">
        <f>0</f>
        <v>0</v>
      </c>
      <c r="K35" s="35"/>
      <c r="L35" s="117"/>
      <c r="S35" s="35"/>
      <c r="T35" s="35"/>
      <c r="U35" s="35"/>
      <c r="V35" s="35"/>
      <c r="W35" s="35"/>
      <c r="X35" s="35"/>
      <c r="Y35" s="35"/>
      <c r="Z35" s="35"/>
      <c r="AA35" s="35"/>
      <c r="AB35" s="35"/>
      <c r="AC35" s="35"/>
      <c r="AD35" s="35"/>
      <c r="AE35" s="35"/>
    </row>
    <row r="36" spans="1:31" s="2" customFormat="1" ht="14.45" hidden="1" customHeight="1">
      <c r="A36" s="35"/>
      <c r="B36" s="40"/>
      <c r="C36" s="35"/>
      <c r="D36" s="35"/>
      <c r="E36" s="115" t="s">
        <v>46</v>
      </c>
      <c r="F36" s="131">
        <f>ROUND((SUM(BH81:BH100)),  2)</f>
        <v>0</v>
      </c>
      <c r="G36" s="35"/>
      <c r="H36" s="35"/>
      <c r="I36" s="132">
        <v>0.15</v>
      </c>
      <c r="J36" s="131">
        <f>0</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47</v>
      </c>
      <c r="F37" s="131">
        <f>ROUND((SUM(BI81:BI100)),  2)</f>
        <v>0</v>
      </c>
      <c r="G37" s="35"/>
      <c r="H37" s="35"/>
      <c r="I37" s="132">
        <v>0</v>
      </c>
      <c r="J37" s="131">
        <f>0</f>
        <v>0</v>
      </c>
      <c r="K37" s="35"/>
      <c r="L37" s="117"/>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116"/>
      <c r="J38" s="35"/>
      <c r="K38" s="35"/>
      <c r="L38" s="117"/>
      <c r="S38" s="35"/>
      <c r="T38" s="35"/>
      <c r="U38" s="35"/>
      <c r="V38" s="35"/>
      <c r="W38" s="35"/>
      <c r="X38" s="35"/>
      <c r="Y38" s="35"/>
      <c r="Z38" s="35"/>
      <c r="AA38" s="35"/>
      <c r="AB38" s="35"/>
      <c r="AC38" s="35"/>
      <c r="AD38" s="35"/>
      <c r="AE38" s="35"/>
    </row>
    <row r="39" spans="1:31" s="2" customFormat="1" ht="25.35" customHeight="1">
      <c r="A39" s="35"/>
      <c r="B39" s="40"/>
      <c r="C39" s="133"/>
      <c r="D39" s="134" t="s">
        <v>48</v>
      </c>
      <c r="E39" s="135"/>
      <c r="F39" s="135"/>
      <c r="G39" s="136" t="s">
        <v>49</v>
      </c>
      <c r="H39" s="137" t="s">
        <v>50</v>
      </c>
      <c r="I39" s="138"/>
      <c r="J39" s="139">
        <f>SUM(J30:J37)</f>
        <v>0</v>
      </c>
      <c r="K39" s="140"/>
      <c r="L39" s="117"/>
      <c r="S39" s="35"/>
      <c r="T39" s="35"/>
      <c r="U39" s="35"/>
      <c r="V39" s="35"/>
      <c r="W39" s="35"/>
      <c r="X39" s="35"/>
      <c r="Y39" s="35"/>
      <c r="Z39" s="35"/>
      <c r="AA39" s="35"/>
      <c r="AB39" s="35"/>
      <c r="AC39" s="35"/>
      <c r="AD39" s="35"/>
      <c r="AE39" s="35"/>
    </row>
    <row r="40" spans="1:31" s="2" customFormat="1" ht="14.45" customHeight="1">
      <c r="A40" s="35"/>
      <c r="B40" s="141"/>
      <c r="C40" s="142"/>
      <c r="D40" s="142"/>
      <c r="E40" s="142"/>
      <c r="F40" s="142"/>
      <c r="G40" s="142"/>
      <c r="H40" s="142"/>
      <c r="I40" s="143"/>
      <c r="J40" s="142"/>
      <c r="K40" s="142"/>
      <c r="L40" s="117"/>
      <c r="S40" s="35"/>
      <c r="T40" s="35"/>
      <c r="U40" s="35"/>
      <c r="V40" s="35"/>
      <c r="W40" s="35"/>
      <c r="X40" s="35"/>
      <c r="Y40" s="35"/>
      <c r="Z40" s="35"/>
      <c r="AA40" s="35"/>
      <c r="AB40" s="35"/>
      <c r="AC40" s="35"/>
      <c r="AD40" s="35"/>
      <c r="AE40" s="35"/>
    </row>
    <row r="44" spans="1:31" s="2" customFormat="1" ht="6.95" customHeight="1">
      <c r="A44" s="35"/>
      <c r="B44" s="144"/>
      <c r="C44" s="145"/>
      <c r="D44" s="145"/>
      <c r="E44" s="145"/>
      <c r="F44" s="145"/>
      <c r="G44" s="145"/>
      <c r="H44" s="145"/>
      <c r="I44" s="146"/>
      <c r="J44" s="145"/>
      <c r="K44" s="145"/>
      <c r="L44" s="117"/>
      <c r="S44" s="35"/>
      <c r="T44" s="35"/>
      <c r="U44" s="35"/>
      <c r="V44" s="35"/>
      <c r="W44" s="35"/>
      <c r="X44" s="35"/>
      <c r="Y44" s="35"/>
      <c r="Z44" s="35"/>
      <c r="AA44" s="35"/>
      <c r="AB44" s="35"/>
      <c r="AC44" s="35"/>
      <c r="AD44" s="35"/>
      <c r="AE44" s="35"/>
    </row>
    <row r="45" spans="1:31" s="2" customFormat="1" ht="24.95" customHeight="1">
      <c r="A45" s="35"/>
      <c r="B45" s="36"/>
      <c r="C45" s="24" t="s">
        <v>184</v>
      </c>
      <c r="D45" s="37"/>
      <c r="E45" s="37"/>
      <c r="F45" s="37"/>
      <c r="G45" s="37"/>
      <c r="H45" s="37"/>
      <c r="I45" s="116"/>
      <c r="J45" s="37"/>
      <c r="K45" s="37"/>
      <c r="L45" s="117"/>
      <c r="S45" s="35"/>
      <c r="T45" s="35"/>
      <c r="U45" s="35"/>
      <c r="V45" s="35"/>
      <c r="W45" s="35"/>
      <c r="X45" s="35"/>
      <c r="Y45" s="35"/>
      <c r="Z45" s="35"/>
      <c r="AA45" s="35"/>
      <c r="AB45" s="35"/>
      <c r="AC45" s="35"/>
      <c r="AD45" s="35"/>
      <c r="AE45" s="35"/>
    </row>
    <row r="46" spans="1:31" s="2" customFormat="1" ht="6.95" customHeight="1">
      <c r="A46" s="35"/>
      <c r="B46" s="36"/>
      <c r="C46" s="37"/>
      <c r="D46" s="37"/>
      <c r="E46" s="37"/>
      <c r="F46" s="37"/>
      <c r="G46" s="37"/>
      <c r="H46" s="37"/>
      <c r="I46" s="116"/>
      <c r="J46" s="37"/>
      <c r="K46" s="37"/>
      <c r="L46" s="117"/>
      <c r="S46" s="35"/>
      <c r="T46" s="35"/>
      <c r="U46" s="35"/>
      <c r="V46" s="35"/>
      <c r="W46" s="35"/>
      <c r="X46" s="35"/>
      <c r="Y46" s="35"/>
      <c r="Z46" s="35"/>
      <c r="AA46" s="35"/>
      <c r="AB46" s="35"/>
      <c r="AC46" s="35"/>
      <c r="AD46" s="35"/>
      <c r="AE46" s="35"/>
    </row>
    <row r="47" spans="1:31" s="2" customFormat="1" ht="12" customHeight="1">
      <c r="A47" s="35"/>
      <c r="B47" s="36"/>
      <c r="C47" s="30" t="s">
        <v>16</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16.5" customHeight="1">
      <c r="A48" s="35"/>
      <c r="B48" s="36"/>
      <c r="C48" s="37"/>
      <c r="D48" s="37"/>
      <c r="E48" s="396" t="str">
        <f>E7</f>
        <v>Základní škola U Elektry</v>
      </c>
      <c r="F48" s="397"/>
      <c r="G48" s="397"/>
      <c r="H48" s="39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182</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69" t="str">
        <f>E9</f>
        <v>SO 301 - Kanalizační přípojka</v>
      </c>
      <c r="F50" s="398"/>
      <c r="G50" s="398"/>
      <c r="H50" s="398"/>
      <c r="I50" s="116"/>
      <c r="J50" s="37"/>
      <c r="K50" s="37"/>
      <c r="L50" s="117"/>
      <c r="S50" s="35"/>
      <c r="T50" s="35"/>
      <c r="U50" s="35"/>
      <c r="V50" s="35"/>
      <c r="W50" s="35"/>
      <c r="X50" s="35"/>
      <c r="Y50" s="35"/>
      <c r="Z50" s="35"/>
      <c r="AA50" s="35"/>
      <c r="AB50" s="35"/>
      <c r="AC50" s="35"/>
      <c r="AD50" s="35"/>
      <c r="AE50" s="35"/>
    </row>
    <row r="51" spans="1:47" s="2" customFormat="1" ht="6.95" customHeight="1">
      <c r="A51" s="35"/>
      <c r="B51" s="36"/>
      <c r="C51" s="37"/>
      <c r="D51" s="37"/>
      <c r="E51" s="37"/>
      <c r="F51" s="37"/>
      <c r="G51" s="37"/>
      <c r="H51" s="37"/>
      <c r="I51" s="116"/>
      <c r="J51" s="37"/>
      <c r="K51" s="37"/>
      <c r="L51" s="117"/>
      <c r="S51" s="35"/>
      <c r="T51" s="35"/>
      <c r="U51" s="35"/>
      <c r="V51" s="35"/>
      <c r="W51" s="35"/>
      <c r="X51" s="35"/>
      <c r="Y51" s="35"/>
      <c r="Z51" s="35"/>
      <c r="AA51" s="35"/>
      <c r="AB51" s="35"/>
      <c r="AC51" s="35"/>
      <c r="AD51" s="35"/>
      <c r="AE51" s="35"/>
    </row>
    <row r="52" spans="1:47" s="2" customFormat="1" ht="12" customHeight="1">
      <c r="A52" s="35"/>
      <c r="B52" s="36"/>
      <c r="C52" s="30" t="s">
        <v>21</v>
      </c>
      <c r="D52" s="37"/>
      <c r="E52" s="37"/>
      <c r="F52" s="28" t="str">
        <f>F12</f>
        <v>Praha 9, k.ú. Vysočany</v>
      </c>
      <c r="G52" s="37"/>
      <c r="H52" s="37"/>
      <c r="I52" s="118" t="s">
        <v>23</v>
      </c>
      <c r="J52" s="60" t="str">
        <f>IF(J12="","",J12)</f>
        <v>10. 2. 2020</v>
      </c>
      <c r="K52" s="37"/>
      <c r="L52" s="117"/>
      <c r="S52" s="35"/>
      <c r="T52" s="35"/>
      <c r="U52" s="35"/>
      <c r="V52" s="35"/>
      <c r="W52" s="35"/>
      <c r="X52" s="35"/>
      <c r="Y52" s="35"/>
      <c r="Z52" s="35"/>
      <c r="AA52" s="35"/>
      <c r="AB52" s="35"/>
      <c r="AC52" s="35"/>
      <c r="AD52" s="35"/>
      <c r="AE52" s="35"/>
    </row>
    <row r="53" spans="1:47" s="2" customFormat="1" ht="6.95" customHeight="1">
      <c r="A53" s="35"/>
      <c r="B53" s="36"/>
      <c r="C53" s="37"/>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25.7" customHeight="1">
      <c r="A54" s="35"/>
      <c r="B54" s="36"/>
      <c r="C54" s="30" t="s">
        <v>25</v>
      </c>
      <c r="D54" s="37"/>
      <c r="E54" s="37"/>
      <c r="F54" s="28" t="str">
        <f>E15</f>
        <v>Městská část Praha 9</v>
      </c>
      <c r="G54" s="37"/>
      <c r="H54" s="37"/>
      <c r="I54" s="118" t="s">
        <v>31</v>
      </c>
      <c r="J54" s="33" t="str">
        <f>E21</f>
        <v>BOMART spol. s r.o.</v>
      </c>
      <c r="K54" s="37"/>
      <c r="L54" s="117"/>
      <c r="S54" s="35"/>
      <c r="T54" s="35"/>
      <c r="U54" s="35"/>
      <c r="V54" s="35"/>
      <c r="W54" s="35"/>
      <c r="X54" s="35"/>
      <c r="Y54" s="35"/>
      <c r="Z54" s="35"/>
      <c r="AA54" s="35"/>
      <c r="AB54" s="35"/>
      <c r="AC54" s="35"/>
      <c r="AD54" s="35"/>
      <c r="AE54" s="35"/>
    </row>
    <row r="55" spans="1:47" s="2" customFormat="1" ht="15.2" customHeight="1">
      <c r="A55" s="35"/>
      <c r="B55" s="36"/>
      <c r="C55" s="30" t="s">
        <v>29</v>
      </c>
      <c r="D55" s="37"/>
      <c r="E55" s="37"/>
      <c r="F55" s="28" t="str">
        <f>IF(E18="","",E18)</f>
        <v>Vyplň údaj</v>
      </c>
      <c r="G55" s="37"/>
      <c r="H55" s="37"/>
      <c r="I55" s="118" t="s">
        <v>34</v>
      </c>
      <c r="J55" s="33" t="str">
        <f>E24</f>
        <v xml:space="preserve"> </v>
      </c>
      <c r="K55" s="37"/>
      <c r="L55" s="117"/>
      <c r="S55" s="35"/>
      <c r="T55" s="35"/>
      <c r="U55" s="35"/>
      <c r="V55" s="35"/>
      <c r="W55" s="35"/>
      <c r="X55" s="35"/>
      <c r="Y55" s="35"/>
      <c r="Z55" s="35"/>
      <c r="AA55" s="35"/>
      <c r="AB55" s="35"/>
      <c r="AC55" s="35"/>
      <c r="AD55" s="35"/>
      <c r="AE55" s="35"/>
    </row>
    <row r="56" spans="1:47" s="2" customFormat="1" ht="10.35" customHeight="1">
      <c r="A56" s="35"/>
      <c r="B56" s="36"/>
      <c r="C56" s="37"/>
      <c r="D56" s="37"/>
      <c r="E56" s="37"/>
      <c r="F56" s="37"/>
      <c r="G56" s="37"/>
      <c r="H56" s="37"/>
      <c r="I56" s="116"/>
      <c r="J56" s="37"/>
      <c r="K56" s="37"/>
      <c r="L56" s="117"/>
      <c r="S56" s="35"/>
      <c r="T56" s="35"/>
      <c r="U56" s="35"/>
      <c r="V56" s="35"/>
      <c r="W56" s="35"/>
      <c r="X56" s="35"/>
      <c r="Y56" s="35"/>
      <c r="Z56" s="35"/>
      <c r="AA56" s="35"/>
      <c r="AB56" s="35"/>
      <c r="AC56" s="35"/>
      <c r="AD56" s="35"/>
      <c r="AE56" s="35"/>
    </row>
    <row r="57" spans="1:47" s="2" customFormat="1" ht="29.25" customHeight="1">
      <c r="A57" s="35"/>
      <c r="B57" s="36"/>
      <c r="C57" s="147" t="s">
        <v>185</v>
      </c>
      <c r="D57" s="148"/>
      <c r="E57" s="148"/>
      <c r="F57" s="148"/>
      <c r="G57" s="148"/>
      <c r="H57" s="148"/>
      <c r="I57" s="149"/>
      <c r="J57" s="150" t="s">
        <v>186</v>
      </c>
      <c r="K57" s="148"/>
      <c r="L57" s="117"/>
      <c r="S57" s="35"/>
      <c r="T57" s="35"/>
      <c r="U57" s="35"/>
      <c r="V57" s="35"/>
      <c r="W57" s="35"/>
      <c r="X57" s="35"/>
      <c r="Y57" s="35"/>
      <c r="Z57" s="35"/>
      <c r="AA57" s="35"/>
      <c r="AB57" s="35"/>
      <c r="AC57" s="35"/>
      <c r="AD57" s="35"/>
      <c r="AE57" s="35"/>
    </row>
    <row r="58" spans="1:47" s="2" customFormat="1" ht="10.35" customHeight="1">
      <c r="A58" s="35"/>
      <c r="B58" s="36"/>
      <c r="C58" s="37"/>
      <c r="D58" s="37"/>
      <c r="E58" s="37"/>
      <c r="F58" s="37"/>
      <c r="G58" s="37"/>
      <c r="H58" s="37"/>
      <c r="I58" s="116"/>
      <c r="J58" s="37"/>
      <c r="K58" s="37"/>
      <c r="L58" s="117"/>
      <c r="S58" s="35"/>
      <c r="T58" s="35"/>
      <c r="U58" s="35"/>
      <c r="V58" s="35"/>
      <c r="W58" s="35"/>
      <c r="X58" s="35"/>
      <c r="Y58" s="35"/>
      <c r="Z58" s="35"/>
      <c r="AA58" s="35"/>
      <c r="AB58" s="35"/>
      <c r="AC58" s="35"/>
      <c r="AD58" s="35"/>
      <c r="AE58" s="35"/>
    </row>
    <row r="59" spans="1:47" s="2" customFormat="1" ht="22.9" customHeight="1">
      <c r="A59" s="35"/>
      <c r="B59" s="36"/>
      <c r="C59" s="151" t="s">
        <v>70</v>
      </c>
      <c r="D59" s="37"/>
      <c r="E59" s="37"/>
      <c r="F59" s="37"/>
      <c r="G59" s="37"/>
      <c r="H59" s="37"/>
      <c r="I59" s="116"/>
      <c r="J59" s="78">
        <f>J81</f>
        <v>0</v>
      </c>
      <c r="K59" s="37"/>
      <c r="L59" s="117"/>
      <c r="S59" s="35"/>
      <c r="T59" s="35"/>
      <c r="U59" s="35"/>
      <c r="V59" s="35"/>
      <c r="W59" s="35"/>
      <c r="X59" s="35"/>
      <c r="Y59" s="35"/>
      <c r="Z59" s="35"/>
      <c r="AA59" s="35"/>
      <c r="AB59" s="35"/>
      <c r="AC59" s="35"/>
      <c r="AD59" s="35"/>
      <c r="AE59" s="35"/>
      <c r="AU59" s="18" t="s">
        <v>187</v>
      </c>
    </row>
    <row r="60" spans="1:47" s="9" customFormat="1" ht="24.95" customHeight="1">
      <c r="B60" s="152"/>
      <c r="C60" s="153"/>
      <c r="D60" s="154" t="s">
        <v>844</v>
      </c>
      <c r="E60" s="155"/>
      <c r="F60" s="155"/>
      <c r="G60" s="155"/>
      <c r="H60" s="155"/>
      <c r="I60" s="156"/>
      <c r="J60" s="157">
        <f>J82</f>
        <v>0</v>
      </c>
      <c r="K60" s="153"/>
      <c r="L60" s="158"/>
    </row>
    <row r="61" spans="1:47" s="10" customFormat="1" ht="19.899999999999999" customHeight="1">
      <c r="B61" s="159"/>
      <c r="C61" s="98"/>
      <c r="D61" s="160" t="s">
        <v>845</v>
      </c>
      <c r="E61" s="161"/>
      <c r="F61" s="161"/>
      <c r="G61" s="161"/>
      <c r="H61" s="161"/>
      <c r="I61" s="162"/>
      <c r="J61" s="163">
        <f>J83</f>
        <v>0</v>
      </c>
      <c r="K61" s="98"/>
      <c r="L61" s="164"/>
    </row>
    <row r="62" spans="1:47" s="2" customFormat="1" ht="21.75" customHeight="1">
      <c r="A62" s="35"/>
      <c r="B62" s="36"/>
      <c r="C62" s="37"/>
      <c r="D62" s="37"/>
      <c r="E62" s="37"/>
      <c r="F62" s="37"/>
      <c r="G62" s="37"/>
      <c r="H62" s="37"/>
      <c r="I62" s="116"/>
      <c r="J62" s="37"/>
      <c r="K62" s="37"/>
      <c r="L62" s="117"/>
      <c r="S62" s="35"/>
      <c r="T62" s="35"/>
      <c r="U62" s="35"/>
      <c r="V62" s="35"/>
      <c r="W62" s="35"/>
      <c r="X62" s="35"/>
      <c r="Y62" s="35"/>
      <c r="Z62" s="35"/>
      <c r="AA62" s="35"/>
      <c r="AB62" s="35"/>
      <c r="AC62" s="35"/>
      <c r="AD62" s="35"/>
      <c r="AE62" s="35"/>
    </row>
    <row r="63" spans="1:47" s="2" customFormat="1" ht="6.95" customHeight="1">
      <c r="A63" s="35"/>
      <c r="B63" s="48"/>
      <c r="C63" s="49"/>
      <c r="D63" s="49"/>
      <c r="E63" s="49"/>
      <c r="F63" s="49"/>
      <c r="G63" s="49"/>
      <c r="H63" s="49"/>
      <c r="I63" s="143"/>
      <c r="J63" s="49"/>
      <c r="K63" s="49"/>
      <c r="L63" s="117"/>
      <c r="S63" s="35"/>
      <c r="T63" s="35"/>
      <c r="U63" s="35"/>
      <c r="V63" s="35"/>
      <c r="W63" s="35"/>
      <c r="X63" s="35"/>
      <c r="Y63" s="35"/>
      <c r="Z63" s="35"/>
      <c r="AA63" s="35"/>
      <c r="AB63" s="35"/>
      <c r="AC63" s="35"/>
      <c r="AD63" s="35"/>
      <c r="AE63" s="35"/>
    </row>
    <row r="67" spans="1:31" s="2" customFormat="1" ht="6.95" customHeight="1">
      <c r="A67" s="35"/>
      <c r="B67" s="50"/>
      <c r="C67" s="51"/>
      <c r="D67" s="51"/>
      <c r="E67" s="51"/>
      <c r="F67" s="51"/>
      <c r="G67" s="51"/>
      <c r="H67" s="51"/>
      <c r="I67" s="146"/>
      <c r="J67" s="51"/>
      <c r="K67" s="51"/>
      <c r="L67" s="117"/>
      <c r="S67" s="35"/>
      <c r="T67" s="35"/>
      <c r="U67" s="35"/>
      <c r="V67" s="35"/>
      <c r="W67" s="35"/>
      <c r="X67" s="35"/>
      <c r="Y67" s="35"/>
      <c r="Z67" s="35"/>
      <c r="AA67" s="35"/>
      <c r="AB67" s="35"/>
      <c r="AC67" s="35"/>
      <c r="AD67" s="35"/>
      <c r="AE67" s="35"/>
    </row>
    <row r="68" spans="1:31" s="2" customFormat="1" ht="24.95" customHeight="1">
      <c r="A68" s="35"/>
      <c r="B68" s="36"/>
      <c r="C68" s="24" t="s">
        <v>191</v>
      </c>
      <c r="D68" s="37"/>
      <c r="E68" s="37"/>
      <c r="F68" s="37"/>
      <c r="G68" s="37"/>
      <c r="H68" s="37"/>
      <c r="I68" s="116"/>
      <c r="J68" s="37"/>
      <c r="K68" s="37"/>
      <c r="L68" s="117"/>
      <c r="S68" s="35"/>
      <c r="T68" s="35"/>
      <c r="U68" s="35"/>
      <c r="V68" s="35"/>
      <c r="W68" s="35"/>
      <c r="X68" s="35"/>
      <c r="Y68" s="35"/>
      <c r="Z68" s="35"/>
      <c r="AA68" s="35"/>
      <c r="AB68" s="35"/>
      <c r="AC68" s="35"/>
      <c r="AD68" s="35"/>
      <c r="AE68" s="35"/>
    </row>
    <row r="69" spans="1:31" s="2" customFormat="1" ht="6.95" customHeight="1">
      <c r="A69" s="35"/>
      <c r="B69" s="36"/>
      <c r="C69" s="37"/>
      <c r="D69" s="37"/>
      <c r="E69" s="37"/>
      <c r="F69" s="37"/>
      <c r="G69" s="37"/>
      <c r="H69" s="37"/>
      <c r="I69" s="116"/>
      <c r="J69" s="37"/>
      <c r="K69" s="37"/>
      <c r="L69" s="117"/>
      <c r="S69" s="35"/>
      <c r="T69" s="35"/>
      <c r="U69" s="35"/>
      <c r="V69" s="35"/>
      <c r="W69" s="35"/>
      <c r="X69" s="35"/>
      <c r="Y69" s="35"/>
      <c r="Z69" s="35"/>
      <c r="AA69" s="35"/>
      <c r="AB69" s="35"/>
      <c r="AC69" s="35"/>
      <c r="AD69" s="35"/>
      <c r="AE69" s="35"/>
    </row>
    <row r="70" spans="1:31" s="2" customFormat="1" ht="12" customHeight="1">
      <c r="A70" s="35"/>
      <c r="B70" s="36"/>
      <c r="C70" s="30" t="s">
        <v>16</v>
      </c>
      <c r="D70" s="37"/>
      <c r="E70" s="37"/>
      <c r="F70" s="37"/>
      <c r="G70" s="37"/>
      <c r="H70" s="37"/>
      <c r="I70" s="116"/>
      <c r="J70" s="37"/>
      <c r="K70" s="37"/>
      <c r="L70" s="117"/>
      <c r="S70" s="35"/>
      <c r="T70" s="35"/>
      <c r="U70" s="35"/>
      <c r="V70" s="35"/>
      <c r="W70" s="35"/>
      <c r="X70" s="35"/>
      <c r="Y70" s="35"/>
      <c r="Z70" s="35"/>
      <c r="AA70" s="35"/>
      <c r="AB70" s="35"/>
      <c r="AC70" s="35"/>
      <c r="AD70" s="35"/>
      <c r="AE70" s="35"/>
    </row>
    <row r="71" spans="1:31" s="2" customFormat="1" ht="16.5" customHeight="1">
      <c r="A71" s="35"/>
      <c r="B71" s="36"/>
      <c r="C71" s="37"/>
      <c r="D71" s="37"/>
      <c r="E71" s="396" t="str">
        <f>E7</f>
        <v>Základní škola U Elektry</v>
      </c>
      <c r="F71" s="397"/>
      <c r="G71" s="397"/>
      <c r="H71" s="397"/>
      <c r="I71" s="116"/>
      <c r="J71" s="37"/>
      <c r="K71" s="37"/>
      <c r="L71" s="117"/>
      <c r="S71" s="35"/>
      <c r="T71" s="35"/>
      <c r="U71" s="35"/>
      <c r="V71" s="35"/>
      <c r="W71" s="35"/>
      <c r="X71" s="35"/>
      <c r="Y71" s="35"/>
      <c r="Z71" s="35"/>
      <c r="AA71" s="35"/>
      <c r="AB71" s="35"/>
      <c r="AC71" s="35"/>
      <c r="AD71" s="35"/>
      <c r="AE71" s="35"/>
    </row>
    <row r="72" spans="1:31" s="2" customFormat="1" ht="12" customHeight="1">
      <c r="A72" s="35"/>
      <c r="B72" s="36"/>
      <c r="C72" s="30" t="s">
        <v>182</v>
      </c>
      <c r="D72" s="37"/>
      <c r="E72" s="37"/>
      <c r="F72" s="37"/>
      <c r="G72" s="37"/>
      <c r="H72" s="37"/>
      <c r="I72" s="116"/>
      <c r="J72" s="37"/>
      <c r="K72" s="37"/>
      <c r="L72" s="117"/>
      <c r="S72" s="35"/>
      <c r="T72" s="35"/>
      <c r="U72" s="35"/>
      <c r="V72" s="35"/>
      <c r="W72" s="35"/>
      <c r="X72" s="35"/>
      <c r="Y72" s="35"/>
      <c r="Z72" s="35"/>
      <c r="AA72" s="35"/>
      <c r="AB72" s="35"/>
      <c r="AC72" s="35"/>
      <c r="AD72" s="35"/>
      <c r="AE72" s="35"/>
    </row>
    <row r="73" spans="1:31" s="2" customFormat="1" ht="16.5" customHeight="1">
      <c r="A73" s="35"/>
      <c r="B73" s="36"/>
      <c r="C73" s="37"/>
      <c r="D73" s="37"/>
      <c r="E73" s="369" t="str">
        <f>E9</f>
        <v>SO 301 - Kanalizační přípojka</v>
      </c>
      <c r="F73" s="398"/>
      <c r="G73" s="398"/>
      <c r="H73" s="398"/>
      <c r="I73" s="116"/>
      <c r="J73" s="37"/>
      <c r="K73" s="37"/>
      <c r="L73" s="117"/>
      <c r="S73" s="35"/>
      <c r="T73" s="35"/>
      <c r="U73" s="35"/>
      <c r="V73" s="35"/>
      <c r="W73" s="35"/>
      <c r="X73" s="35"/>
      <c r="Y73" s="35"/>
      <c r="Z73" s="35"/>
      <c r="AA73" s="35"/>
      <c r="AB73" s="35"/>
      <c r="AC73" s="35"/>
      <c r="AD73" s="35"/>
      <c r="AE73" s="35"/>
    </row>
    <row r="74" spans="1:31" s="2" customFormat="1" ht="6.95" customHeight="1">
      <c r="A74" s="35"/>
      <c r="B74" s="36"/>
      <c r="C74" s="37"/>
      <c r="D74" s="37"/>
      <c r="E74" s="37"/>
      <c r="F74" s="37"/>
      <c r="G74" s="37"/>
      <c r="H74" s="37"/>
      <c r="I74" s="116"/>
      <c r="J74" s="37"/>
      <c r="K74" s="37"/>
      <c r="L74" s="117"/>
      <c r="S74" s="35"/>
      <c r="T74" s="35"/>
      <c r="U74" s="35"/>
      <c r="V74" s="35"/>
      <c r="W74" s="35"/>
      <c r="X74" s="35"/>
      <c r="Y74" s="35"/>
      <c r="Z74" s="35"/>
      <c r="AA74" s="35"/>
      <c r="AB74" s="35"/>
      <c r="AC74" s="35"/>
      <c r="AD74" s="35"/>
      <c r="AE74" s="35"/>
    </row>
    <row r="75" spans="1:31" s="2" customFormat="1" ht="12" customHeight="1">
      <c r="A75" s="35"/>
      <c r="B75" s="36"/>
      <c r="C75" s="30" t="s">
        <v>21</v>
      </c>
      <c r="D75" s="37"/>
      <c r="E75" s="37"/>
      <c r="F75" s="28" t="str">
        <f>F12</f>
        <v>Praha 9, k.ú. Vysočany</v>
      </c>
      <c r="G75" s="37"/>
      <c r="H75" s="37"/>
      <c r="I75" s="118" t="s">
        <v>23</v>
      </c>
      <c r="J75" s="60" t="str">
        <f>IF(J12="","",J12)</f>
        <v>10. 2. 2020</v>
      </c>
      <c r="K75" s="37"/>
      <c r="L75" s="117"/>
      <c r="S75" s="35"/>
      <c r="T75" s="35"/>
      <c r="U75" s="35"/>
      <c r="V75" s="35"/>
      <c r="W75" s="35"/>
      <c r="X75" s="35"/>
      <c r="Y75" s="35"/>
      <c r="Z75" s="35"/>
      <c r="AA75" s="35"/>
      <c r="AB75" s="35"/>
      <c r="AC75" s="35"/>
      <c r="AD75" s="35"/>
      <c r="AE75" s="35"/>
    </row>
    <row r="76" spans="1:31" s="2" customFormat="1" ht="6.95" customHeight="1">
      <c r="A76" s="35"/>
      <c r="B76" s="36"/>
      <c r="C76" s="37"/>
      <c r="D76" s="37"/>
      <c r="E76" s="37"/>
      <c r="F76" s="37"/>
      <c r="G76" s="37"/>
      <c r="H76" s="37"/>
      <c r="I76" s="116"/>
      <c r="J76" s="37"/>
      <c r="K76" s="37"/>
      <c r="L76" s="117"/>
      <c r="S76" s="35"/>
      <c r="T76" s="35"/>
      <c r="U76" s="35"/>
      <c r="V76" s="35"/>
      <c r="W76" s="35"/>
      <c r="X76" s="35"/>
      <c r="Y76" s="35"/>
      <c r="Z76" s="35"/>
      <c r="AA76" s="35"/>
      <c r="AB76" s="35"/>
      <c r="AC76" s="35"/>
      <c r="AD76" s="35"/>
      <c r="AE76" s="35"/>
    </row>
    <row r="77" spans="1:31" s="2" customFormat="1" ht="25.7" customHeight="1">
      <c r="A77" s="35"/>
      <c r="B77" s="36"/>
      <c r="C77" s="30" t="s">
        <v>25</v>
      </c>
      <c r="D77" s="37"/>
      <c r="E77" s="37"/>
      <c r="F77" s="28" t="str">
        <f>E15</f>
        <v>Městská část Praha 9</v>
      </c>
      <c r="G77" s="37"/>
      <c r="H77" s="37"/>
      <c r="I77" s="118" t="s">
        <v>31</v>
      </c>
      <c r="J77" s="33" t="str">
        <f>E21</f>
        <v>BOMART spol. s r.o.</v>
      </c>
      <c r="K77" s="37"/>
      <c r="L77" s="117"/>
      <c r="S77" s="35"/>
      <c r="T77" s="35"/>
      <c r="U77" s="35"/>
      <c r="V77" s="35"/>
      <c r="W77" s="35"/>
      <c r="X77" s="35"/>
      <c r="Y77" s="35"/>
      <c r="Z77" s="35"/>
      <c r="AA77" s="35"/>
      <c r="AB77" s="35"/>
      <c r="AC77" s="35"/>
      <c r="AD77" s="35"/>
      <c r="AE77" s="35"/>
    </row>
    <row r="78" spans="1:31" s="2" customFormat="1" ht="15.2" customHeight="1">
      <c r="A78" s="35"/>
      <c r="B78" s="36"/>
      <c r="C78" s="30" t="s">
        <v>29</v>
      </c>
      <c r="D78" s="37"/>
      <c r="E78" s="37"/>
      <c r="F78" s="28" t="str">
        <f>IF(E18="","",E18)</f>
        <v>Vyplň údaj</v>
      </c>
      <c r="G78" s="37"/>
      <c r="H78" s="37"/>
      <c r="I78" s="118" t="s">
        <v>34</v>
      </c>
      <c r="J78" s="33" t="str">
        <f>E24</f>
        <v xml:space="preserve"> </v>
      </c>
      <c r="K78" s="37"/>
      <c r="L78" s="117"/>
      <c r="S78" s="35"/>
      <c r="T78" s="35"/>
      <c r="U78" s="35"/>
      <c r="V78" s="35"/>
      <c r="W78" s="35"/>
      <c r="X78" s="35"/>
      <c r="Y78" s="35"/>
      <c r="Z78" s="35"/>
      <c r="AA78" s="35"/>
      <c r="AB78" s="35"/>
      <c r="AC78" s="35"/>
      <c r="AD78" s="35"/>
      <c r="AE78" s="35"/>
    </row>
    <row r="79" spans="1:31" s="2" customFormat="1" ht="10.35" customHeight="1">
      <c r="A79" s="35"/>
      <c r="B79" s="36"/>
      <c r="C79" s="37"/>
      <c r="D79" s="37"/>
      <c r="E79" s="37"/>
      <c r="F79" s="37"/>
      <c r="G79" s="37"/>
      <c r="H79" s="37"/>
      <c r="I79" s="116"/>
      <c r="J79" s="37"/>
      <c r="K79" s="37"/>
      <c r="L79" s="117"/>
      <c r="S79" s="35"/>
      <c r="T79" s="35"/>
      <c r="U79" s="35"/>
      <c r="V79" s="35"/>
      <c r="W79" s="35"/>
      <c r="X79" s="35"/>
      <c r="Y79" s="35"/>
      <c r="Z79" s="35"/>
      <c r="AA79" s="35"/>
      <c r="AB79" s="35"/>
      <c r="AC79" s="35"/>
      <c r="AD79" s="35"/>
      <c r="AE79" s="35"/>
    </row>
    <row r="80" spans="1:31" s="11" customFormat="1" ht="29.25" customHeight="1">
      <c r="A80" s="165"/>
      <c r="B80" s="166"/>
      <c r="C80" s="167" t="s">
        <v>192</v>
      </c>
      <c r="D80" s="168" t="s">
        <v>57</v>
      </c>
      <c r="E80" s="168" t="s">
        <v>53</v>
      </c>
      <c r="F80" s="168" t="s">
        <v>54</v>
      </c>
      <c r="G80" s="168" t="s">
        <v>193</v>
      </c>
      <c r="H80" s="168" t="s">
        <v>194</v>
      </c>
      <c r="I80" s="169" t="s">
        <v>195</v>
      </c>
      <c r="J80" s="168" t="s">
        <v>186</v>
      </c>
      <c r="K80" s="170" t="s">
        <v>196</v>
      </c>
      <c r="L80" s="171"/>
      <c r="M80" s="69" t="s">
        <v>19</v>
      </c>
      <c r="N80" s="70" t="s">
        <v>42</v>
      </c>
      <c r="O80" s="70" t="s">
        <v>197</v>
      </c>
      <c r="P80" s="70" t="s">
        <v>198</v>
      </c>
      <c r="Q80" s="70" t="s">
        <v>199</v>
      </c>
      <c r="R80" s="70" t="s">
        <v>200</v>
      </c>
      <c r="S80" s="70" t="s">
        <v>201</v>
      </c>
      <c r="T80" s="71" t="s">
        <v>202</v>
      </c>
      <c r="U80" s="165"/>
      <c r="V80" s="165"/>
      <c r="W80" s="165"/>
      <c r="X80" s="165"/>
      <c r="Y80" s="165"/>
      <c r="Z80" s="165"/>
      <c r="AA80" s="165"/>
      <c r="AB80" s="165"/>
      <c r="AC80" s="165"/>
      <c r="AD80" s="165"/>
      <c r="AE80" s="165"/>
    </row>
    <row r="81" spans="1:65" s="2" customFormat="1" ht="22.9" customHeight="1">
      <c r="A81" s="35"/>
      <c r="B81" s="36"/>
      <c r="C81" s="76" t="s">
        <v>203</v>
      </c>
      <c r="D81" s="37"/>
      <c r="E81" s="37"/>
      <c r="F81" s="37"/>
      <c r="G81" s="37"/>
      <c r="H81" s="37"/>
      <c r="I81" s="116"/>
      <c r="J81" s="172">
        <f>BK81</f>
        <v>0</v>
      </c>
      <c r="K81" s="37"/>
      <c r="L81" s="40"/>
      <c r="M81" s="72"/>
      <c r="N81" s="173"/>
      <c r="O81" s="73"/>
      <c r="P81" s="174">
        <f>P82</f>
        <v>0</v>
      </c>
      <c r="Q81" s="73"/>
      <c r="R81" s="174">
        <f>R82</f>
        <v>0</v>
      </c>
      <c r="S81" s="73"/>
      <c r="T81" s="175">
        <f>T82</f>
        <v>0</v>
      </c>
      <c r="U81" s="35"/>
      <c r="V81" s="35"/>
      <c r="W81" s="35"/>
      <c r="X81" s="35"/>
      <c r="Y81" s="35"/>
      <c r="Z81" s="35"/>
      <c r="AA81" s="35"/>
      <c r="AB81" s="35"/>
      <c r="AC81" s="35"/>
      <c r="AD81" s="35"/>
      <c r="AE81" s="35"/>
      <c r="AT81" s="18" t="s">
        <v>71</v>
      </c>
      <c r="AU81" s="18" t="s">
        <v>187</v>
      </c>
      <c r="BK81" s="176">
        <f>BK82</f>
        <v>0</v>
      </c>
    </row>
    <row r="82" spans="1:65" s="12" customFormat="1" ht="25.9" customHeight="1">
      <c r="B82" s="177"/>
      <c r="C82" s="178"/>
      <c r="D82" s="179" t="s">
        <v>71</v>
      </c>
      <c r="E82" s="180" t="s">
        <v>846</v>
      </c>
      <c r="F82" s="180" t="s">
        <v>847</v>
      </c>
      <c r="G82" s="178"/>
      <c r="H82" s="178"/>
      <c r="I82" s="181"/>
      <c r="J82" s="182">
        <f>BK82</f>
        <v>0</v>
      </c>
      <c r="K82" s="178"/>
      <c r="L82" s="183"/>
      <c r="M82" s="184"/>
      <c r="N82" s="185"/>
      <c r="O82" s="185"/>
      <c r="P82" s="186">
        <f>P83</f>
        <v>0</v>
      </c>
      <c r="Q82" s="185"/>
      <c r="R82" s="186">
        <f>R83</f>
        <v>0</v>
      </c>
      <c r="S82" s="185"/>
      <c r="T82" s="187">
        <f>T83</f>
        <v>0</v>
      </c>
      <c r="AR82" s="188" t="s">
        <v>80</v>
      </c>
      <c r="AT82" s="189" t="s">
        <v>71</v>
      </c>
      <c r="AU82" s="189" t="s">
        <v>72</v>
      </c>
      <c r="AY82" s="188" t="s">
        <v>206</v>
      </c>
      <c r="BK82" s="190">
        <f>BK83</f>
        <v>0</v>
      </c>
    </row>
    <row r="83" spans="1:65" s="12" customFormat="1" ht="22.9" customHeight="1">
      <c r="B83" s="177"/>
      <c r="C83" s="178"/>
      <c r="D83" s="179" t="s">
        <v>71</v>
      </c>
      <c r="E83" s="191" t="s">
        <v>848</v>
      </c>
      <c r="F83" s="191" t="s">
        <v>849</v>
      </c>
      <c r="G83" s="178"/>
      <c r="H83" s="178"/>
      <c r="I83" s="181"/>
      <c r="J83" s="192">
        <f>BK83</f>
        <v>0</v>
      </c>
      <c r="K83" s="178"/>
      <c r="L83" s="183"/>
      <c r="M83" s="184"/>
      <c r="N83" s="185"/>
      <c r="O83" s="185"/>
      <c r="P83" s="186">
        <f>SUM(P84:P100)</f>
        <v>0</v>
      </c>
      <c r="Q83" s="185"/>
      <c r="R83" s="186">
        <f>SUM(R84:R100)</f>
        <v>0</v>
      </c>
      <c r="S83" s="185"/>
      <c r="T83" s="187">
        <f>SUM(T84:T100)</f>
        <v>0</v>
      </c>
      <c r="AR83" s="188" t="s">
        <v>80</v>
      </c>
      <c r="AT83" s="189" t="s">
        <v>71</v>
      </c>
      <c r="AU83" s="189" t="s">
        <v>80</v>
      </c>
      <c r="AY83" s="188" t="s">
        <v>206</v>
      </c>
      <c r="BK83" s="190">
        <f>SUM(BK84:BK100)</f>
        <v>0</v>
      </c>
    </row>
    <row r="84" spans="1:65" s="2" customFormat="1" ht="16.5" customHeight="1">
      <c r="A84" s="35"/>
      <c r="B84" s="36"/>
      <c r="C84" s="193" t="s">
        <v>850</v>
      </c>
      <c r="D84" s="193" t="s">
        <v>208</v>
      </c>
      <c r="E84" s="194" t="s">
        <v>851</v>
      </c>
      <c r="F84" s="195" t="s">
        <v>852</v>
      </c>
      <c r="G84" s="196" t="s">
        <v>302</v>
      </c>
      <c r="H84" s="197">
        <v>337.68</v>
      </c>
      <c r="I84" s="198"/>
      <c r="J84" s="199">
        <f t="shared" ref="J84:J100" si="0">ROUND(I84*H84,2)</f>
        <v>0</v>
      </c>
      <c r="K84" s="195" t="s">
        <v>19</v>
      </c>
      <c r="L84" s="40"/>
      <c r="M84" s="200" t="s">
        <v>19</v>
      </c>
      <c r="N84" s="201" t="s">
        <v>43</v>
      </c>
      <c r="O84" s="65"/>
      <c r="P84" s="202">
        <f t="shared" ref="P84:P100" si="1">O84*H84</f>
        <v>0</v>
      </c>
      <c r="Q84" s="202">
        <v>0</v>
      </c>
      <c r="R84" s="202">
        <f t="shared" ref="R84:R100" si="2">Q84*H84</f>
        <v>0</v>
      </c>
      <c r="S84" s="202">
        <v>0</v>
      </c>
      <c r="T84" s="203">
        <f t="shared" ref="T84:T100" si="3">S84*H84</f>
        <v>0</v>
      </c>
      <c r="U84" s="35"/>
      <c r="V84" s="35"/>
      <c r="W84" s="35"/>
      <c r="X84" s="35"/>
      <c r="Y84" s="35"/>
      <c r="Z84" s="35"/>
      <c r="AA84" s="35"/>
      <c r="AB84" s="35"/>
      <c r="AC84" s="35"/>
      <c r="AD84" s="35"/>
      <c r="AE84" s="35"/>
      <c r="AR84" s="204" t="s">
        <v>212</v>
      </c>
      <c r="AT84" s="204" t="s">
        <v>208</v>
      </c>
      <c r="AU84" s="204" t="s">
        <v>82</v>
      </c>
      <c r="AY84" s="18" t="s">
        <v>206</v>
      </c>
      <c r="BE84" s="205">
        <f t="shared" ref="BE84:BE100" si="4">IF(N84="základní",J84,0)</f>
        <v>0</v>
      </c>
      <c r="BF84" s="205">
        <f t="shared" ref="BF84:BF100" si="5">IF(N84="snížená",J84,0)</f>
        <v>0</v>
      </c>
      <c r="BG84" s="205">
        <f t="shared" ref="BG84:BG100" si="6">IF(N84="zákl. přenesená",J84,0)</f>
        <v>0</v>
      </c>
      <c r="BH84" s="205">
        <f t="shared" ref="BH84:BH100" si="7">IF(N84="sníž. přenesená",J84,0)</f>
        <v>0</v>
      </c>
      <c r="BI84" s="205">
        <f t="shared" ref="BI84:BI100" si="8">IF(N84="nulová",J84,0)</f>
        <v>0</v>
      </c>
      <c r="BJ84" s="18" t="s">
        <v>80</v>
      </c>
      <c r="BK84" s="205">
        <f t="shared" ref="BK84:BK100" si="9">ROUND(I84*H84,2)</f>
        <v>0</v>
      </c>
      <c r="BL84" s="18" t="s">
        <v>212</v>
      </c>
      <c r="BM84" s="204" t="s">
        <v>82</v>
      </c>
    </row>
    <row r="85" spans="1:65" s="2" customFormat="1" ht="16.5" customHeight="1">
      <c r="A85" s="35"/>
      <c r="B85" s="36"/>
      <c r="C85" s="193" t="s">
        <v>853</v>
      </c>
      <c r="D85" s="193" t="s">
        <v>208</v>
      </c>
      <c r="E85" s="194" t="s">
        <v>854</v>
      </c>
      <c r="F85" s="195" t="s">
        <v>855</v>
      </c>
      <c r="G85" s="196" t="s">
        <v>302</v>
      </c>
      <c r="H85" s="197">
        <v>36.4</v>
      </c>
      <c r="I85" s="198"/>
      <c r="J85" s="199">
        <f t="shared" si="0"/>
        <v>0</v>
      </c>
      <c r="K85" s="195" t="s">
        <v>19</v>
      </c>
      <c r="L85" s="40"/>
      <c r="M85" s="200" t="s">
        <v>19</v>
      </c>
      <c r="N85" s="201" t="s">
        <v>43</v>
      </c>
      <c r="O85" s="65"/>
      <c r="P85" s="202">
        <f t="shared" si="1"/>
        <v>0</v>
      </c>
      <c r="Q85" s="202">
        <v>0</v>
      </c>
      <c r="R85" s="202">
        <f t="shared" si="2"/>
        <v>0</v>
      </c>
      <c r="S85" s="202">
        <v>0</v>
      </c>
      <c r="T85" s="203">
        <f t="shared" si="3"/>
        <v>0</v>
      </c>
      <c r="U85" s="35"/>
      <c r="V85" s="35"/>
      <c r="W85" s="35"/>
      <c r="X85" s="35"/>
      <c r="Y85" s="35"/>
      <c r="Z85" s="35"/>
      <c r="AA85" s="35"/>
      <c r="AB85" s="35"/>
      <c r="AC85" s="35"/>
      <c r="AD85" s="35"/>
      <c r="AE85" s="35"/>
      <c r="AR85" s="204" t="s">
        <v>212</v>
      </c>
      <c r="AT85" s="204" t="s">
        <v>208</v>
      </c>
      <c r="AU85" s="204" t="s">
        <v>82</v>
      </c>
      <c r="AY85" s="18" t="s">
        <v>206</v>
      </c>
      <c r="BE85" s="205">
        <f t="shared" si="4"/>
        <v>0</v>
      </c>
      <c r="BF85" s="205">
        <f t="shared" si="5"/>
        <v>0</v>
      </c>
      <c r="BG85" s="205">
        <f t="shared" si="6"/>
        <v>0</v>
      </c>
      <c r="BH85" s="205">
        <f t="shared" si="7"/>
        <v>0</v>
      </c>
      <c r="BI85" s="205">
        <f t="shared" si="8"/>
        <v>0</v>
      </c>
      <c r="BJ85" s="18" t="s">
        <v>80</v>
      </c>
      <c r="BK85" s="205">
        <f t="shared" si="9"/>
        <v>0</v>
      </c>
      <c r="BL85" s="18" t="s">
        <v>212</v>
      </c>
      <c r="BM85" s="204" t="s">
        <v>212</v>
      </c>
    </row>
    <row r="86" spans="1:65" s="2" customFormat="1" ht="16.5" customHeight="1">
      <c r="A86" s="35"/>
      <c r="B86" s="36"/>
      <c r="C86" s="193" t="s">
        <v>856</v>
      </c>
      <c r="D86" s="193" t="s">
        <v>208</v>
      </c>
      <c r="E86" s="194" t="s">
        <v>857</v>
      </c>
      <c r="F86" s="195" t="s">
        <v>858</v>
      </c>
      <c r="G86" s="196" t="s">
        <v>302</v>
      </c>
      <c r="H86" s="197">
        <v>8.0399999999999991</v>
      </c>
      <c r="I86" s="198"/>
      <c r="J86" s="199">
        <f t="shared" si="0"/>
        <v>0</v>
      </c>
      <c r="K86" s="195" t="s">
        <v>19</v>
      </c>
      <c r="L86" s="40"/>
      <c r="M86" s="200" t="s">
        <v>19</v>
      </c>
      <c r="N86" s="201" t="s">
        <v>43</v>
      </c>
      <c r="O86" s="65"/>
      <c r="P86" s="202">
        <f t="shared" si="1"/>
        <v>0</v>
      </c>
      <c r="Q86" s="202">
        <v>0</v>
      </c>
      <c r="R86" s="202">
        <f t="shared" si="2"/>
        <v>0</v>
      </c>
      <c r="S86" s="202">
        <v>0</v>
      </c>
      <c r="T86" s="203">
        <f t="shared" si="3"/>
        <v>0</v>
      </c>
      <c r="U86" s="35"/>
      <c r="V86" s="35"/>
      <c r="W86" s="35"/>
      <c r="X86" s="35"/>
      <c r="Y86" s="35"/>
      <c r="Z86" s="35"/>
      <c r="AA86" s="35"/>
      <c r="AB86" s="35"/>
      <c r="AC86" s="35"/>
      <c r="AD86" s="35"/>
      <c r="AE86" s="35"/>
      <c r="AR86" s="204" t="s">
        <v>212</v>
      </c>
      <c r="AT86" s="204" t="s">
        <v>208</v>
      </c>
      <c r="AU86" s="204" t="s">
        <v>82</v>
      </c>
      <c r="AY86" s="18" t="s">
        <v>206</v>
      </c>
      <c r="BE86" s="205">
        <f t="shared" si="4"/>
        <v>0</v>
      </c>
      <c r="BF86" s="205">
        <f t="shared" si="5"/>
        <v>0</v>
      </c>
      <c r="BG86" s="205">
        <f t="shared" si="6"/>
        <v>0</v>
      </c>
      <c r="BH86" s="205">
        <f t="shared" si="7"/>
        <v>0</v>
      </c>
      <c r="BI86" s="205">
        <f t="shared" si="8"/>
        <v>0</v>
      </c>
      <c r="BJ86" s="18" t="s">
        <v>80</v>
      </c>
      <c r="BK86" s="205">
        <f t="shared" si="9"/>
        <v>0</v>
      </c>
      <c r="BL86" s="18" t="s">
        <v>212</v>
      </c>
      <c r="BM86" s="204" t="s">
        <v>231</v>
      </c>
    </row>
    <row r="87" spans="1:65" s="2" customFormat="1" ht="16.5" customHeight="1">
      <c r="A87" s="35"/>
      <c r="B87" s="36"/>
      <c r="C87" s="193" t="s">
        <v>859</v>
      </c>
      <c r="D87" s="193" t="s">
        <v>208</v>
      </c>
      <c r="E87" s="194" t="s">
        <v>860</v>
      </c>
      <c r="F87" s="195" t="s">
        <v>861</v>
      </c>
      <c r="G87" s="196" t="s">
        <v>862</v>
      </c>
      <c r="H87" s="197">
        <v>32</v>
      </c>
      <c r="I87" s="198"/>
      <c r="J87" s="199">
        <f t="shared" si="0"/>
        <v>0</v>
      </c>
      <c r="K87" s="195" t="s">
        <v>19</v>
      </c>
      <c r="L87" s="40"/>
      <c r="M87" s="200" t="s">
        <v>19</v>
      </c>
      <c r="N87" s="201" t="s">
        <v>43</v>
      </c>
      <c r="O87" s="65"/>
      <c r="P87" s="202">
        <f t="shared" si="1"/>
        <v>0</v>
      </c>
      <c r="Q87" s="202">
        <v>0</v>
      </c>
      <c r="R87" s="202">
        <f t="shared" si="2"/>
        <v>0</v>
      </c>
      <c r="S87" s="202">
        <v>0</v>
      </c>
      <c r="T87" s="203">
        <f t="shared" si="3"/>
        <v>0</v>
      </c>
      <c r="U87" s="35"/>
      <c r="V87" s="35"/>
      <c r="W87" s="35"/>
      <c r="X87" s="35"/>
      <c r="Y87" s="35"/>
      <c r="Z87" s="35"/>
      <c r="AA87" s="35"/>
      <c r="AB87" s="35"/>
      <c r="AC87" s="35"/>
      <c r="AD87" s="35"/>
      <c r="AE87" s="35"/>
      <c r="AR87" s="204" t="s">
        <v>212</v>
      </c>
      <c r="AT87" s="204" t="s">
        <v>208</v>
      </c>
      <c r="AU87" s="204" t="s">
        <v>82</v>
      </c>
      <c r="AY87" s="18" t="s">
        <v>206</v>
      </c>
      <c r="BE87" s="205">
        <f t="shared" si="4"/>
        <v>0</v>
      </c>
      <c r="BF87" s="205">
        <f t="shared" si="5"/>
        <v>0</v>
      </c>
      <c r="BG87" s="205">
        <f t="shared" si="6"/>
        <v>0</v>
      </c>
      <c r="BH87" s="205">
        <f t="shared" si="7"/>
        <v>0</v>
      </c>
      <c r="BI87" s="205">
        <f t="shared" si="8"/>
        <v>0</v>
      </c>
      <c r="BJ87" s="18" t="s">
        <v>80</v>
      </c>
      <c r="BK87" s="205">
        <f t="shared" si="9"/>
        <v>0</v>
      </c>
      <c r="BL87" s="18" t="s">
        <v>212</v>
      </c>
      <c r="BM87" s="204" t="s">
        <v>239</v>
      </c>
    </row>
    <row r="88" spans="1:65" s="2" customFormat="1" ht="16.5" customHeight="1">
      <c r="A88" s="35"/>
      <c r="B88" s="36"/>
      <c r="C88" s="193" t="s">
        <v>863</v>
      </c>
      <c r="D88" s="193" t="s">
        <v>208</v>
      </c>
      <c r="E88" s="194" t="s">
        <v>864</v>
      </c>
      <c r="F88" s="195" t="s">
        <v>865</v>
      </c>
      <c r="G88" s="196" t="s">
        <v>302</v>
      </c>
      <c r="H88" s="197">
        <v>8.0399999999999991</v>
      </c>
      <c r="I88" s="198"/>
      <c r="J88" s="199">
        <f t="shared" si="0"/>
        <v>0</v>
      </c>
      <c r="K88" s="195" t="s">
        <v>19</v>
      </c>
      <c r="L88" s="40"/>
      <c r="M88" s="200" t="s">
        <v>19</v>
      </c>
      <c r="N88" s="201" t="s">
        <v>43</v>
      </c>
      <c r="O88" s="65"/>
      <c r="P88" s="202">
        <f t="shared" si="1"/>
        <v>0</v>
      </c>
      <c r="Q88" s="202">
        <v>0</v>
      </c>
      <c r="R88" s="202">
        <f t="shared" si="2"/>
        <v>0</v>
      </c>
      <c r="S88" s="202">
        <v>0</v>
      </c>
      <c r="T88" s="203">
        <f t="shared" si="3"/>
        <v>0</v>
      </c>
      <c r="U88" s="35"/>
      <c r="V88" s="35"/>
      <c r="W88" s="35"/>
      <c r="X88" s="35"/>
      <c r="Y88" s="35"/>
      <c r="Z88" s="35"/>
      <c r="AA88" s="35"/>
      <c r="AB88" s="35"/>
      <c r="AC88" s="35"/>
      <c r="AD88" s="35"/>
      <c r="AE88" s="35"/>
      <c r="AR88" s="204" t="s">
        <v>212</v>
      </c>
      <c r="AT88" s="204" t="s">
        <v>208</v>
      </c>
      <c r="AU88" s="204" t="s">
        <v>82</v>
      </c>
      <c r="AY88" s="18" t="s">
        <v>206</v>
      </c>
      <c r="BE88" s="205">
        <f t="shared" si="4"/>
        <v>0</v>
      </c>
      <c r="BF88" s="205">
        <f t="shared" si="5"/>
        <v>0</v>
      </c>
      <c r="BG88" s="205">
        <f t="shared" si="6"/>
        <v>0</v>
      </c>
      <c r="BH88" s="205">
        <f t="shared" si="7"/>
        <v>0</v>
      </c>
      <c r="BI88" s="205">
        <f t="shared" si="8"/>
        <v>0</v>
      </c>
      <c r="BJ88" s="18" t="s">
        <v>80</v>
      </c>
      <c r="BK88" s="205">
        <f t="shared" si="9"/>
        <v>0</v>
      </c>
      <c r="BL88" s="18" t="s">
        <v>212</v>
      </c>
      <c r="BM88" s="204" t="s">
        <v>248</v>
      </c>
    </row>
    <row r="89" spans="1:65" s="2" customFormat="1" ht="16.5" customHeight="1">
      <c r="A89" s="35"/>
      <c r="B89" s="36"/>
      <c r="C89" s="193" t="s">
        <v>866</v>
      </c>
      <c r="D89" s="193" t="s">
        <v>208</v>
      </c>
      <c r="E89" s="194" t="s">
        <v>867</v>
      </c>
      <c r="F89" s="195" t="s">
        <v>868</v>
      </c>
      <c r="G89" s="196" t="s">
        <v>302</v>
      </c>
      <c r="H89" s="197">
        <v>40.200000000000003</v>
      </c>
      <c r="I89" s="198"/>
      <c r="J89" s="199">
        <f t="shared" si="0"/>
        <v>0</v>
      </c>
      <c r="K89" s="195" t="s">
        <v>19</v>
      </c>
      <c r="L89" s="40"/>
      <c r="M89" s="200" t="s">
        <v>19</v>
      </c>
      <c r="N89" s="201" t="s">
        <v>43</v>
      </c>
      <c r="O89" s="65"/>
      <c r="P89" s="202">
        <f t="shared" si="1"/>
        <v>0</v>
      </c>
      <c r="Q89" s="202">
        <v>0</v>
      </c>
      <c r="R89" s="202">
        <f t="shared" si="2"/>
        <v>0</v>
      </c>
      <c r="S89" s="202">
        <v>0</v>
      </c>
      <c r="T89" s="203">
        <f t="shared" si="3"/>
        <v>0</v>
      </c>
      <c r="U89" s="35"/>
      <c r="V89" s="35"/>
      <c r="W89" s="35"/>
      <c r="X89" s="35"/>
      <c r="Y89" s="35"/>
      <c r="Z89" s="35"/>
      <c r="AA89" s="35"/>
      <c r="AB89" s="35"/>
      <c r="AC89" s="35"/>
      <c r="AD89" s="35"/>
      <c r="AE89" s="35"/>
      <c r="AR89" s="204" t="s">
        <v>212</v>
      </c>
      <c r="AT89" s="204" t="s">
        <v>208</v>
      </c>
      <c r="AU89" s="204" t="s">
        <v>82</v>
      </c>
      <c r="AY89" s="18" t="s">
        <v>206</v>
      </c>
      <c r="BE89" s="205">
        <f t="shared" si="4"/>
        <v>0</v>
      </c>
      <c r="BF89" s="205">
        <f t="shared" si="5"/>
        <v>0</v>
      </c>
      <c r="BG89" s="205">
        <f t="shared" si="6"/>
        <v>0</v>
      </c>
      <c r="BH89" s="205">
        <f t="shared" si="7"/>
        <v>0</v>
      </c>
      <c r="BI89" s="205">
        <f t="shared" si="8"/>
        <v>0</v>
      </c>
      <c r="BJ89" s="18" t="s">
        <v>80</v>
      </c>
      <c r="BK89" s="205">
        <f t="shared" si="9"/>
        <v>0</v>
      </c>
      <c r="BL89" s="18" t="s">
        <v>212</v>
      </c>
      <c r="BM89" s="204" t="s">
        <v>257</v>
      </c>
    </row>
    <row r="90" spans="1:65" s="2" customFormat="1" ht="16.5" customHeight="1">
      <c r="A90" s="35"/>
      <c r="B90" s="36"/>
      <c r="C90" s="193" t="s">
        <v>869</v>
      </c>
      <c r="D90" s="193" t="s">
        <v>208</v>
      </c>
      <c r="E90" s="194" t="s">
        <v>870</v>
      </c>
      <c r="F90" s="195" t="s">
        <v>871</v>
      </c>
      <c r="G90" s="196" t="s">
        <v>302</v>
      </c>
      <c r="H90" s="197">
        <v>337.68</v>
      </c>
      <c r="I90" s="198"/>
      <c r="J90" s="199">
        <f t="shared" si="0"/>
        <v>0</v>
      </c>
      <c r="K90" s="195" t="s">
        <v>19</v>
      </c>
      <c r="L90" s="40"/>
      <c r="M90" s="200" t="s">
        <v>19</v>
      </c>
      <c r="N90" s="201" t="s">
        <v>43</v>
      </c>
      <c r="O90" s="65"/>
      <c r="P90" s="202">
        <f t="shared" si="1"/>
        <v>0</v>
      </c>
      <c r="Q90" s="202">
        <v>0</v>
      </c>
      <c r="R90" s="202">
        <f t="shared" si="2"/>
        <v>0</v>
      </c>
      <c r="S90" s="202">
        <v>0</v>
      </c>
      <c r="T90" s="203">
        <f t="shared" si="3"/>
        <v>0</v>
      </c>
      <c r="U90" s="35"/>
      <c r="V90" s="35"/>
      <c r="W90" s="35"/>
      <c r="X90" s="35"/>
      <c r="Y90" s="35"/>
      <c r="Z90" s="35"/>
      <c r="AA90" s="35"/>
      <c r="AB90" s="35"/>
      <c r="AC90" s="35"/>
      <c r="AD90" s="35"/>
      <c r="AE90" s="35"/>
      <c r="AR90" s="204" t="s">
        <v>212</v>
      </c>
      <c r="AT90" s="204" t="s">
        <v>208</v>
      </c>
      <c r="AU90" s="204" t="s">
        <v>82</v>
      </c>
      <c r="AY90" s="18" t="s">
        <v>206</v>
      </c>
      <c r="BE90" s="205">
        <f t="shared" si="4"/>
        <v>0</v>
      </c>
      <c r="BF90" s="205">
        <f t="shared" si="5"/>
        <v>0</v>
      </c>
      <c r="BG90" s="205">
        <f t="shared" si="6"/>
        <v>0</v>
      </c>
      <c r="BH90" s="205">
        <f t="shared" si="7"/>
        <v>0</v>
      </c>
      <c r="BI90" s="205">
        <f t="shared" si="8"/>
        <v>0</v>
      </c>
      <c r="BJ90" s="18" t="s">
        <v>80</v>
      </c>
      <c r="BK90" s="205">
        <f t="shared" si="9"/>
        <v>0</v>
      </c>
      <c r="BL90" s="18" t="s">
        <v>212</v>
      </c>
      <c r="BM90" s="204" t="s">
        <v>266</v>
      </c>
    </row>
    <row r="91" spans="1:65" s="2" customFormat="1" ht="16.5" customHeight="1">
      <c r="A91" s="35"/>
      <c r="B91" s="36"/>
      <c r="C91" s="193" t="s">
        <v>872</v>
      </c>
      <c r="D91" s="193" t="s">
        <v>208</v>
      </c>
      <c r="E91" s="194" t="s">
        <v>873</v>
      </c>
      <c r="F91" s="195" t="s">
        <v>874</v>
      </c>
      <c r="G91" s="196" t="s">
        <v>302</v>
      </c>
      <c r="H91" s="197">
        <v>56.28</v>
      </c>
      <c r="I91" s="198"/>
      <c r="J91" s="199">
        <f t="shared" si="0"/>
        <v>0</v>
      </c>
      <c r="K91" s="195" t="s">
        <v>19</v>
      </c>
      <c r="L91" s="40"/>
      <c r="M91" s="200" t="s">
        <v>19</v>
      </c>
      <c r="N91" s="201" t="s">
        <v>43</v>
      </c>
      <c r="O91" s="65"/>
      <c r="P91" s="202">
        <f t="shared" si="1"/>
        <v>0</v>
      </c>
      <c r="Q91" s="202">
        <v>0</v>
      </c>
      <c r="R91" s="202">
        <f t="shared" si="2"/>
        <v>0</v>
      </c>
      <c r="S91" s="202">
        <v>0</v>
      </c>
      <c r="T91" s="203">
        <f t="shared" si="3"/>
        <v>0</v>
      </c>
      <c r="U91" s="35"/>
      <c r="V91" s="35"/>
      <c r="W91" s="35"/>
      <c r="X91" s="35"/>
      <c r="Y91" s="35"/>
      <c r="Z91" s="35"/>
      <c r="AA91" s="35"/>
      <c r="AB91" s="35"/>
      <c r="AC91" s="35"/>
      <c r="AD91" s="35"/>
      <c r="AE91" s="35"/>
      <c r="AR91" s="204" t="s">
        <v>212</v>
      </c>
      <c r="AT91" s="204" t="s">
        <v>208</v>
      </c>
      <c r="AU91" s="204" t="s">
        <v>82</v>
      </c>
      <c r="AY91" s="18" t="s">
        <v>206</v>
      </c>
      <c r="BE91" s="205">
        <f t="shared" si="4"/>
        <v>0</v>
      </c>
      <c r="BF91" s="205">
        <f t="shared" si="5"/>
        <v>0</v>
      </c>
      <c r="BG91" s="205">
        <f t="shared" si="6"/>
        <v>0</v>
      </c>
      <c r="BH91" s="205">
        <f t="shared" si="7"/>
        <v>0</v>
      </c>
      <c r="BI91" s="205">
        <f t="shared" si="8"/>
        <v>0</v>
      </c>
      <c r="BJ91" s="18" t="s">
        <v>80</v>
      </c>
      <c r="BK91" s="205">
        <f t="shared" si="9"/>
        <v>0</v>
      </c>
      <c r="BL91" s="18" t="s">
        <v>212</v>
      </c>
      <c r="BM91" s="204" t="s">
        <v>343</v>
      </c>
    </row>
    <row r="92" spans="1:65" s="2" customFormat="1" ht="16.5" customHeight="1">
      <c r="A92" s="35"/>
      <c r="B92" s="36"/>
      <c r="C92" s="193" t="s">
        <v>875</v>
      </c>
      <c r="D92" s="193" t="s">
        <v>208</v>
      </c>
      <c r="E92" s="194" t="s">
        <v>876</v>
      </c>
      <c r="F92" s="195" t="s">
        <v>877</v>
      </c>
      <c r="G92" s="196" t="s">
        <v>220</v>
      </c>
      <c r="H92" s="197">
        <v>63</v>
      </c>
      <c r="I92" s="198"/>
      <c r="J92" s="199">
        <f t="shared" si="0"/>
        <v>0</v>
      </c>
      <c r="K92" s="195" t="s">
        <v>19</v>
      </c>
      <c r="L92" s="40"/>
      <c r="M92" s="200" t="s">
        <v>19</v>
      </c>
      <c r="N92" s="201" t="s">
        <v>43</v>
      </c>
      <c r="O92" s="65"/>
      <c r="P92" s="202">
        <f t="shared" si="1"/>
        <v>0</v>
      </c>
      <c r="Q92" s="202">
        <v>0</v>
      </c>
      <c r="R92" s="202">
        <f t="shared" si="2"/>
        <v>0</v>
      </c>
      <c r="S92" s="202">
        <v>0</v>
      </c>
      <c r="T92" s="203">
        <f t="shared" si="3"/>
        <v>0</v>
      </c>
      <c r="U92" s="35"/>
      <c r="V92" s="35"/>
      <c r="W92" s="35"/>
      <c r="X92" s="35"/>
      <c r="Y92" s="35"/>
      <c r="Z92" s="35"/>
      <c r="AA92" s="35"/>
      <c r="AB92" s="35"/>
      <c r="AC92" s="35"/>
      <c r="AD92" s="35"/>
      <c r="AE92" s="35"/>
      <c r="AR92" s="204" t="s">
        <v>212</v>
      </c>
      <c r="AT92" s="204" t="s">
        <v>208</v>
      </c>
      <c r="AU92" s="204" t="s">
        <v>82</v>
      </c>
      <c r="AY92" s="18" t="s">
        <v>206</v>
      </c>
      <c r="BE92" s="205">
        <f t="shared" si="4"/>
        <v>0</v>
      </c>
      <c r="BF92" s="205">
        <f t="shared" si="5"/>
        <v>0</v>
      </c>
      <c r="BG92" s="205">
        <f t="shared" si="6"/>
        <v>0</v>
      </c>
      <c r="BH92" s="205">
        <f t="shared" si="7"/>
        <v>0</v>
      </c>
      <c r="BI92" s="205">
        <f t="shared" si="8"/>
        <v>0</v>
      </c>
      <c r="BJ92" s="18" t="s">
        <v>80</v>
      </c>
      <c r="BK92" s="205">
        <f t="shared" si="9"/>
        <v>0</v>
      </c>
      <c r="BL92" s="18" t="s">
        <v>212</v>
      </c>
      <c r="BM92" s="204" t="s">
        <v>353</v>
      </c>
    </row>
    <row r="93" spans="1:65" s="2" customFormat="1" ht="16.5" customHeight="1">
      <c r="A93" s="35"/>
      <c r="B93" s="36"/>
      <c r="C93" s="193" t="s">
        <v>878</v>
      </c>
      <c r="D93" s="193" t="s">
        <v>208</v>
      </c>
      <c r="E93" s="194" t="s">
        <v>879</v>
      </c>
      <c r="F93" s="195" t="s">
        <v>880</v>
      </c>
      <c r="G93" s="196" t="s">
        <v>220</v>
      </c>
      <c r="H93" s="197">
        <v>13</v>
      </c>
      <c r="I93" s="198"/>
      <c r="J93" s="199">
        <f t="shared" si="0"/>
        <v>0</v>
      </c>
      <c r="K93" s="195" t="s">
        <v>19</v>
      </c>
      <c r="L93" s="40"/>
      <c r="M93" s="200" t="s">
        <v>19</v>
      </c>
      <c r="N93" s="201" t="s">
        <v>43</v>
      </c>
      <c r="O93" s="65"/>
      <c r="P93" s="202">
        <f t="shared" si="1"/>
        <v>0</v>
      </c>
      <c r="Q93" s="202">
        <v>0</v>
      </c>
      <c r="R93" s="202">
        <f t="shared" si="2"/>
        <v>0</v>
      </c>
      <c r="S93" s="202">
        <v>0</v>
      </c>
      <c r="T93" s="203">
        <f t="shared" si="3"/>
        <v>0</v>
      </c>
      <c r="U93" s="35"/>
      <c r="V93" s="35"/>
      <c r="W93" s="35"/>
      <c r="X93" s="35"/>
      <c r="Y93" s="35"/>
      <c r="Z93" s="35"/>
      <c r="AA93" s="35"/>
      <c r="AB93" s="35"/>
      <c r="AC93" s="35"/>
      <c r="AD93" s="35"/>
      <c r="AE93" s="35"/>
      <c r="AR93" s="204" t="s">
        <v>212</v>
      </c>
      <c r="AT93" s="204" t="s">
        <v>208</v>
      </c>
      <c r="AU93" s="204" t="s">
        <v>82</v>
      </c>
      <c r="AY93" s="18" t="s">
        <v>206</v>
      </c>
      <c r="BE93" s="205">
        <f t="shared" si="4"/>
        <v>0</v>
      </c>
      <c r="BF93" s="205">
        <f t="shared" si="5"/>
        <v>0</v>
      </c>
      <c r="BG93" s="205">
        <f t="shared" si="6"/>
        <v>0</v>
      </c>
      <c r="BH93" s="205">
        <f t="shared" si="7"/>
        <v>0</v>
      </c>
      <c r="BI93" s="205">
        <f t="shared" si="8"/>
        <v>0</v>
      </c>
      <c r="BJ93" s="18" t="s">
        <v>80</v>
      </c>
      <c r="BK93" s="205">
        <f t="shared" si="9"/>
        <v>0</v>
      </c>
      <c r="BL93" s="18" t="s">
        <v>212</v>
      </c>
      <c r="BM93" s="204" t="s">
        <v>362</v>
      </c>
    </row>
    <row r="94" spans="1:65" s="2" customFormat="1" ht="16.5" customHeight="1">
      <c r="A94" s="35"/>
      <c r="B94" s="36"/>
      <c r="C94" s="193" t="s">
        <v>881</v>
      </c>
      <c r="D94" s="193" t="s">
        <v>208</v>
      </c>
      <c r="E94" s="194" t="s">
        <v>882</v>
      </c>
      <c r="F94" s="195" t="s">
        <v>883</v>
      </c>
      <c r="G94" s="196" t="s">
        <v>220</v>
      </c>
      <c r="H94" s="197">
        <v>76</v>
      </c>
      <c r="I94" s="198"/>
      <c r="J94" s="199">
        <f t="shared" si="0"/>
        <v>0</v>
      </c>
      <c r="K94" s="195" t="s">
        <v>19</v>
      </c>
      <c r="L94" s="40"/>
      <c r="M94" s="200" t="s">
        <v>19</v>
      </c>
      <c r="N94" s="201" t="s">
        <v>43</v>
      </c>
      <c r="O94" s="65"/>
      <c r="P94" s="202">
        <f t="shared" si="1"/>
        <v>0</v>
      </c>
      <c r="Q94" s="202">
        <v>0</v>
      </c>
      <c r="R94" s="202">
        <f t="shared" si="2"/>
        <v>0</v>
      </c>
      <c r="S94" s="202">
        <v>0</v>
      </c>
      <c r="T94" s="203">
        <f t="shared" si="3"/>
        <v>0</v>
      </c>
      <c r="U94" s="35"/>
      <c r="V94" s="35"/>
      <c r="W94" s="35"/>
      <c r="X94" s="35"/>
      <c r="Y94" s="35"/>
      <c r="Z94" s="35"/>
      <c r="AA94" s="35"/>
      <c r="AB94" s="35"/>
      <c r="AC94" s="35"/>
      <c r="AD94" s="35"/>
      <c r="AE94" s="35"/>
      <c r="AR94" s="204" t="s">
        <v>212</v>
      </c>
      <c r="AT94" s="204" t="s">
        <v>208</v>
      </c>
      <c r="AU94" s="204" t="s">
        <v>82</v>
      </c>
      <c r="AY94" s="18" t="s">
        <v>206</v>
      </c>
      <c r="BE94" s="205">
        <f t="shared" si="4"/>
        <v>0</v>
      </c>
      <c r="BF94" s="205">
        <f t="shared" si="5"/>
        <v>0</v>
      </c>
      <c r="BG94" s="205">
        <f t="shared" si="6"/>
        <v>0</v>
      </c>
      <c r="BH94" s="205">
        <f t="shared" si="7"/>
        <v>0</v>
      </c>
      <c r="BI94" s="205">
        <f t="shared" si="8"/>
        <v>0</v>
      </c>
      <c r="BJ94" s="18" t="s">
        <v>80</v>
      </c>
      <c r="BK94" s="205">
        <f t="shared" si="9"/>
        <v>0</v>
      </c>
      <c r="BL94" s="18" t="s">
        <v>212</v>
      </c>
      <c r="BM94" s="204" t="s">
        <v>371</v>
      </c>
    </row>
    <row r="95" spans="1:65" s="2" customFormat="1" ht="16.5" customHeight="1">
      <c r="A95" s="35"/>
      <c r="B95" s="36"/>
      <c r="C95" s="193" t="s">
        <v>884</v>
      </c>
      <c r="D95" s="193" t="s">
        <v>208</v>
      </c>
      <c r="E95" s="194" t="s">
        <v>885</v>
      </c>
      <c r="F95" s="195" t="s">
        <v>886</v>
      </c>
      <c r="G95" s="196" t="s">
        <v>887</v>
      </c>
      <c r="H95" s="197">
        <v>1</v>
      </c>
      <c r="I95" s="198"/>
      <c r="J95" s="199">
        <f t="shared" si="0"/>
        <v>0</v>
      </c>
      <c r="K95" s="195" t="s">
        <v>19</v>
      </c>
      <c r="L95" s="40"/>
      <c r="M95" s="200" t="s">
        <v>19</v>
      </c>
      <c r="N95" s="201" t="s">
        <v>43</v>
      </c>
      <c r="O95" s="65"/>
      <c r="P95" s="202">
        <f t="shared" si="1"/>
        <v>0</v>
      </c>
      <c r="Q95" s="202">
        <v>0</v>
      </c>
      <c r="R95" s="202">
        <f t="shared" si="2"/>
        <v>0</v>
      </c>
      <c r="S95" s="202">
        <v>0</v>
      </c>
      <c r="T95" s="203">
        <f t="shared" si="3"/>
        <v>0</v>
      </c>
      <c r="U95" s="35"/>
      <c r="V95" s="35"/>
      <c r="W95" s="35"/>
      <c r="X95" s="35"/>
      <c r="Y95" s="35"/>
      <c r="Z95" s="35"/>
      <c r="AA95" s="35"/>
      <c r="AB95" s="35"/>
      <c r="AC95" s="35"/>
      <c r="AD95" s="35"/>
      <c r="AE95" s="35"/>
      <c r="AR95" s="204" t="s">
        <v>212</v>
      </c>
      <c r="AT95" s="204" t="s">
        <v>208</v>
      </c>
      <c r="AU95" s="204" t="s">
        <v>82</v>
      </c>
      <c r="AY95" s="18" t="s">
        <v>206</v>
      </c>
      <c r="BE95" s="205">
        <f t="shared" si="4"/>
        <v>0</v>
      </c>
      <c r="BF95" s="205">
        <f t="shared" si="5"/>
        <v>0</v>
      </c>
      <c r="BG95" s="205">
        <f t="shared" si="6"/>
        <v>0</v>
      </c>
      <c r="BH95" s="205">
        <f t="shared" si="7"/>
        <v>0</v>
      </c>
      <c r="BI95" s="205">
        <f t="shared" si="8"/>
        <v>0</v>
      </c>
      <c r="BJ95" s="18" t="s">
        <v>80</v>
      </c>
      <c r="BK95" s="205">
        <f t="shared" si="9"/>
        <v>0</v>
      </c>
      <c r="BL95" s="18" t="s">
        <v>212</v>
      </c>
      <c r="BM95" s="204" t="s">
        <v>380</v>
      </c>
    </row>
    <row r="96" spans="1:65" s="2" customFormat="1" ht="16.5" customHeight="1">
      <c r="A96" s="35"/>
      <c r="B96" s="36"/>
      <c r="C96" s="193" t="s">
        <v>888</v>
      </c>
      <c r="D96" s="193" t="s">
        <v>208</v>
      </c>
      <c r="E96" s="194" t="s">
        <v>889</v>
      </c>
      <c r="F96" s="195" t="s">
        <v>890</v>
      </c>
      <c r="G96" s="196" t="s">
        <v>887</v>
      </c>
      <c r="H96" s="197">
        <v>1</v>
      </c>
      <c r="I96" s="198"/>
      <c r="J96" s="199">
        <f t="shared" si="0"/>
        <v>0</v>
      </c>
      <c r="K96" s="195" t="s">
        <v>19</v>
      </c>
      <c r="L96" s="40"/>
      <c r="M96" s="200" t="s">
        <v>19</v>
      </c>
      <c r="N96" s="201" t="s">
        <v>43</v>
      </c>
      <c r="O96" s="65"/>
      <c r="P96" s="202">
        <f t="shared" si="1"/>
        <v>0</v>
      </c>
      <c r="Q96" s="202">
        <v>0</v>
      </c>
      <c r="R96" s="202">
        <f t="shared" si="2"/>
        <v>0</v>
      </c>
      <c r="S96" s="202">
        <v>0</v>
      </c>
      <c r="T96" s="203">
        <f t="shared" si="3"/>
        <v>0</v>
      </c>
      <c r="U96" s="35"/>
      <c r="V96" s="35"/>
      <c r="W96" s="35"/>
      <c r="X96" s="35"/>
      <c r="Y96" s="35"/>
      <c r="Z96" s="35"/>
      <c r="AA96" s="35"/>
      <c r="AB96" s="35"/>
      <c r="AC96" s="35"/>
      <c r="AD96" s="35"/>
      <c r="AE96" s="35"/>
      <c r="AR96" s="204" t="s">
        <v>212</v>
      </c>
      <c r="AT96" s="204" t="s">
        <v>208</v>
      </c>
      <c r="AU96" s="204" t="s">
        <v>82</v>
      </c>
      <c r="AY96" s="18" t="s">
        <v>206</v>
      </c>
      <c r="BE96" s="205">
        <f t="shared" si="4"/>
        <v>0</v>
      </c>
      <c r="BF96" s="205">
        <f t="shared" si="5"/>
        <v>0</v>
      </c>
      <c r="BG96" s="205">
        <f t="shared" si="6"/>
        <v>0</v>
      </c>
      <c r="BH96" s="205">
        <f t="shared" si="7"/>
        <v>0</v>
      </c>
      <c r="BI96" s="205">
        <f t="shared" si="8"/>
        <v>0</v>
      </c>
      <c r="BJ96" s="18" t="s">
        <v>80</v>
      </c>
      <c r="BK96" s="205">
        <f t="shared" si="9"/>
        <v>0</v>
      </c>
      <c r="BL96" s="18" t="s">
        <v>212</v>
      </c>
      <c r="BM96" s="204" t="s">
        <v>389</v>
      </c>
    </row>
    <row r="97" spans="1:65" s="2" customFormat="1" ht="16.5" customHeight="1">
      <c r="A97" s="35"/>
      <c r="B97" s="36"/>
      <c r="C97" s="193" t="s">
        <v>891</v>
      </c>
      <c r="D97" s="193" t="s">
        <v>208</v>
      </c>
      <c r="E97" s="194" t="s">
        <v>892</v>
      </c>
      <c r="F97" s="195" t="s">
        <v>893</v>
      </c>
      <c r="G97" s="196" t="s">
        <v>887</v>
      </c>
      <c r="H97" s="197">
        <v>1</v>
      </c>
      <c r="I97" s="198"/>
      <c r="J97" s="199">
        <f t="shared" si="0"/>
        <v>0</v>
      </c>
      <c r="K97" s="195" t="s">
        <v>19</v>
      </c>
      <c r="L97" s="40"/>
      <c r="M97" s="200" t="s">
        <v>19</v>
      </c>
      <c r="N97" s="201" t="s">
        <v>43</v>
      </c>
      <c r="O97" s="65"/>
      <c r="P97" s="202">
        <f t="shared" si="1"/>
        <v>0</v>
      </c>
      <c r="Q97" s="202">
        <v>0</v>
      </c>
      <c r="R97" s="202">
        <f t="shared" si="2"/>
        <v>0</v>
      </c>
      <c r="S97" s="202">
        <v>0</v>
      </c>
      <c r="T97" s="203">
        <f t="shared" si="3"/>
        <v>0</v>
      </c>
      <c r="U97" s="35"/>
      <c r="V97" s="35"/>
      <c r="W97" s="35"/>
      <c r="X97" s="35"/>
      <c r="Y97" s="35"/>
      <c r="Z97" s="35"/>
      <c r="AA97" s="35"/>
      <c r="AB97" s="35"/>
      <c r="AC97" s="35"/>
      <c r="AD97" s="35"/>
      <c r="AE97" s="35"/>
      <c r="AR97" s="204" t="s">
        <v>212</v>
      </c>
      <c r="AT97" s="204" t="s">
        <v>208</v>
      </c>
      <c r="AU97" s="204" t="s">
        <v>82</v>
      </c>
      <c r="AY97" s="18" t="s">
        <v>206</v>
      </c>
      <c r="BE97" s="205">
        <f t="shared" si="4"/>
        <v>0</v>
      </c>
      <c r="BF97" s="205">
        <f t="shared" si="5"/>
        <v>0</v>
      </c>
      <c r="BG97" s="205">
        <f t="shared" si="6"/>
        <v>0</v>
      </c>
      <c r="BH97" s="205">
        <f t="shared" si="7"/>
        <v>0</v>
      </c>
      <c r="BI97" s="205">
        <f t="shared" si="8"/>
        <v>0</v>
      </c>
      <c r="BJ97" s="18" t="s">
        <v>80</v>
      </c>
      <c r="BK97" s="205">
        <f t="shared" si="9"/>
        <v>0</v>
      </c>
      <c r="BL97" s="18" t="s">
        <v>212</v>
      </c>
      <c r="BM97" s="204" t="s">
        <v>400</v>
      </c>
    </row>
    <row r="98" spans="1:65" s="2" customFormat="1" ht="16.5" customHeight="1">
      <c r="A98" s="35"/>
      <c r="B98" s="36"/>
      <c r="C98" s="193" t="s">
        <v>894</v>
      </c>
      <c r="D98" s="193" t="s">
        <v>208</v>
      </c>
      <c r="E98" s="194" t="s">
        <v>895</v>
      </c>
      <c r="F98" s="195" t="s">
        <v>896</v>
      </c>
      <c r="G98" s="196" t="s">
        <v>887</v>
      </c>
      <c r="H98" s="197">
        <v>1</v>
      </c>
      <c r="I98" s="198"/>
      <c r="J98" s="199">
        <f t="shared" si="0"/>
        <v>0</v>
      </c>
      <c r="K98" s="195" t="s">
        <v>19</v>
      </c>
      <c r="L98" s="40"/>
      <c r="M98" s="200" t="s">
        <v>19</v>
      </c>
      <c r="N98" s="201" t="s">
        <v>43</v>
      </c>
      <c r="O98" s="65"/>
      <c r="P98" s="202">
        <f t="shared" si="1"/>
        <v>0</v>
      </c>
      <c r="Q98" s="202">
        <v>0</v>
      </c>
      <c r="R98" s="202">
        <f t="shared" si="2"/>
        <v>0</v>
      </c>
      <c r="S98" s="202">
        <v>0</v>
      </c>
      <c r="T98" s="203">
        <f t="shared" si="3"/>
        <v>0</v>
      </c>
      <c r="U98" s="35"/>
      <c r="V98" s="35"/>
      <c r="W98" s="35"/>
      <c r="X98" s="35"/>
      <c r="Y98" s="35"/>
      <c r="Z98" s="35"/>
      <c r="AA98" s="35"/>
      <c r="AB98" s="35"/>
      <c r="AC98" s="35"/>
      <c r="AD98" s="35"/>
      <c r="AE98" s="35"/>
      <c r="AR98" s="204" t="s">
        <v>212</v>
      </c>
      <c r="AT98" s="204" t="s">
        <v>208</v>
      </c>
      <c r="AU98" s="204" t="s">
        <v>82</v>
      </c>
      <c r="AY98" s="18" t="s">
        <v>206</v>
      </c>
      <c r="BE98" s="205">
        <f t="shared" si="4"/>
        <v>0</v>
      </c>
      <c r="BF98" s="205">
        <f t="shared" si="5"/>
        <v>0</v>
      </c>
      <c r="BG98" s="205">
        <f t="shared" si="6"/>
        <v>0</v>
      </c>
      <c r="BH98" s="205">
        <f t="shared" si="7"/>
        <v>0</v>
      </c>
      <c r="BI98" s="205">
        <f t="shared" si="8"/>
        <v>0</v>
      </c>
      <c r="BJ98" s="18" t="s">
        <v>80</v>
      </c>
      <c r="BK98" s="205">
        <f t="shared" si="9"/>
        <v>0</v>
      </c>
      <c r="BL98" s="18" t="s">
        <v>212</v>
      </c>
      <c r="BM98" s="204" t="s">
        <v>412</v>
      </c>
    </row>
    <row r="99" spans="1:65" s="2" customFormat="1" ht="16.5" customHeight="1">
      <c r="A99" s="35"/>
      <c r="B99" s="36"/>
      <c r="C99" s="193" t="s">
        <v>894</v>
      </c>
      <c r="D99" s="193" t="s">
        <v>208</v>
      </c>
      <c r="E99" s="194" t="s">
        <v>897</v>
      </c>
      <c r="F99" s="195" t="s">
        <v>898</v>
      </c>
      <c r="G99" s="196" t="s">
        <v>887</v>
      </c>
      <c r="H99" s="197">
        <v>1</v>
      </c>
      <c r="I99" s="198"/>
      <c r="J99" s="199">
        <f t="shared" si="0"/>
        <v>0</v>
      </c>
      <c r="K99" s="195" t="s">
        <v>19</v>
      </c>
      <c r="L99" s="40"/>
      <c r="M99" s="200" t="s">
        <v>19</v>
      </c>
      <c r="N99" s="201" t="s">
        <v>43</v>
      </c>
      <c r="O99" s="65"/>
      <c r="P99" s="202">
        <f t="shared" si="1"/>
        <v>0</v>
      </c>
      <c r="Q99" s="202">
        <v>0</v>
      </c>
      <c r="R99" s="202">
        <f t="shared" si="2"/>
        <v>0</v>
      </c>
      <c r="S99" s="202">
        <v>0</v>
      </c>
      <c r="T99" s="203">
        <f t="shared" si="3"/>
        <v>0</v>
      </c>
      <c r="U99" s="35"/>
      <c r="V99" s="35"/>
      <c r="W99" s="35"/>
      <c r="X99" s="35"/>
      <c r="Y99" s="35"/>
      <c r="Z99" s="35"/>
      <c r="AA99" s="35"/>
      <c r="AB99" s="35"/>
      <c r="AC99" s="35"/>
      <c r="AD99" s="35"/>
      <c r="AE99" s="35"/>
      <c r="AR99" s="204" t="s">
        <v>212</v>
      </c>
      <c r="AT99" s="204" t="s">
        <v>208</v>
      </c>
      <c r="AU99" s="204" t="s">
        <v>82</v>
      </c>
      <c r="AY99" s="18" t="s">
        <v>206</v>
      </c>
      <c r="BE99" s="205">
        <f t="shared" si="4"/>
        <v>0</v>
      </c>
      <c r="BF99" s="205">
        <f t="shared" si="5"/>
        <v>0</v>
      </c>
      <c r="BG99" s="205">
        <f t="shared" si="6"/>
        <v>0</v>
      </c>
      <c r="BH99" s="205">
        <f t="shared" si="7"/>
        <v>0</v>
      </c>
      <c r="BI99" s="205">
        <f t="shared" si="8"/>
        <v>0</v>
      </c>
      <c r="BJ99" s="18" t="s">
        <v>80</v>
      </c>
      <c r="BK99" s="205">
        <f t="shared" si="9"/>
        <v>0</v>
      </c>
      <c r="BL99" s="18" t="s">
        <v>212</v>
      </c>
      <c r="BM99" s="204" t="s">
        <v>422</v>
      </c>
    </row>
    <row r="100" spans="1:65" s="2" customFormat="1" ht="16.5" customHeight="1">
      <c r="A100" s="35"/>
      <c r="B100" s="36"/>
      <c r="C100" s="193" t="s">
        <v>899</v>
      </c>
      <c r="D100" s="193" t="s">
        <v>208</v>
      </c>
      <c r="E100" s="194" t="s">
        <v>900</v>
      </c>
      <c r="F100" s="195" t="s">
        <v>901</v>
      </c>
      <c r="G100" s="196" t="s">
        <v>862</v>
      </c>
      <c r="H100" s="197">
        <v>1</v>
      </c>
      <c r="I100" s="198"/>
      <c r="J100" s="199">
        <f t="shared" si="0"/>
        <v>0</v>
      </c>
      <c r="K100" s="195" t="s">
        <v>19</v>
      </c>
      <c r="L100" s="40"/>
      <c r="M100" s="249" t="s">
        <v>19</v>
      </c>
      <c r="N100" s="250" t="s">
        <v>43</v>
      </c>
      <c r="O100" s="247"/>
      <c r="P100" s="251">
        <f t="shared" si="1"/>
        <v>0</v>
      </c>
      <c r="Q100" s="251">
        <v>0</v>
      </c>
      <c r="R100" s="251">
        <f t="shared" si="2"/>
        <v>0</v>
      </c>
      <c r="S100" s="251">
        <v>0</v>
      </c>
      <c r="T100" s="252">
        <f t="shared" si="3"/>
        <v>0</v>
      </c>
      <c r="U100" s="35"/>
      <c r="V100" s="35"/>
      <c r="W100" s="35"/>
      <c r="X100" s="35"/>
      <c r="Y100" s="35"/>
      <c r="Z100" s="35"/>
      <c r="AA100" s="35"/>
      <c r="AB100" s="35"/>
      <c r="AC100" s="35"/>
      <c r="AD100" s="35"/>
      <c r="AE100" s="35"/>
      <c r="AR100" s="204" t="s">
        <v>212</v>
      </c>
      <c r="AT100" s="204" t="s">
        <v>208</v>
      </c>
      <c r="AU100" s="204" t="s">
        <v>82</v>
      </c>
      <c r="AY100" s="18" t="s">
        <v>206</v>
      </c>
      <c r="BE100" s="205">
        <f t="shared" si="4"/>
        <v>0</v>
      </c>
      <c r="BF100" s="205">
        <f t="shared" si="5"/>
        <v>0</v>
      </c>
      <c r="BG100" s="205">
        <f t="shared" si="6"/>
        <v>0</v>
      </c>
      <c r="BH100" s="205">
        <f t="shared" si="7"/>
        <v>0</v>
      </c>
      <c r="BI100" s="205">
        <f t="shared" si="8"/>
        <v>0</v>
      </c>
      <c r="BJ100" s="18" t="s">
        <v>80</v>
      </c>
      <c r="BK100" s="205">
        <f t="shared" si="9"/>
        <v>0</v>
      </c>
      <c r="BL100" s="18" t="s">
        <v>212</v>
      </c>
      <c r="BM100" s="204" t="s">
        <v>432</v>
      </c>
    </row>
    <row r="101" spans="1:65" s="2" customFormat="1" ht="6.95" customHeight="1">
      <c r="A101" s="35"/>
      <c r="B101" s="48"/>
      <c r="C101" s="49"/>
      <c r="D101" s="49"/>
      <c r="E101" s="49"/>
      <c r="F101" s="49"/>
      <c r="G101" s="49"/>
      <c r="H101" s="49"/>
      <c r="I101" s="143"/>
      <c r="J101" s="49"/>
      <c r="K101" s="49"/>
      <c r="L101" s="40"/>
      <c r="M101" s="35"/>
      <c r="O101" s="35"/>
      <c r="P101" s="35"/>
      <c r="Q101" s="35"/>
      <c r="R101" s="35"/>
      <c r="S101" s="35"/>
      <c r="T101" s="35"/>
      <c r="U101" s="35"/>
      <c r="V101" s="35"/>
      <c r="W101" s="35"/>
      <c r="X101" s="35"/>
      <c r="Y101" s="35"/>
      <c r="Z101" s="35"/>
      <c r="AA101" s="35"/>
      <c r="AB101" s="35"/>
      <c r="AC101" s="35"/>
      <c r="AD101" s="35"/>
      <c r="AE101" s="35"/>
    </row>
  </sheetData>
  <sheetProtection algorithmName="SHA-512" hashValue="+v+xyTAR4HOVq4HpAMMlVCkfp77IXxcb0wrDQFNItzm+K5yViWTPMPIG8enL6P0l+FqtsbpxKR/WnZp3ccppRA==" saltValue="ZhXw4UuRMIDbsoi+EeMFgEVzVdm+O1NNNiggPXqtcx2bZheuIcAkX3RbV2ivyN2aGWLpRbVnUTrFHMTYiDC7IQ==" spinCount="100000" sheet="1" objects="1" scenarios="1" formatColumns="0" formatRows="0" autoFilter="0"/>
  <autoFilter ref="C80:K100"/>
  <mergeCells count="9">
    <mergeCell ref="E50:H50"/>
    <mergeCell ref="E71:H71"/>
    <mergeCell ref="E73:H73"/>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77"/>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101</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1" customFormat="1" ht="12" customHeight="1">
      <c r="B8" s="21"/>
      <c r="D8" s="115" t="s">
        <v>182</v>
      </c>
      <c r="I8" s="109"/>
      <c r="L8" s="21"/>
    </row>
    <row r="9" spans="1:46" s="2" customFormat="1" ht="16.5" customHeight="1">
      <c r="A9" s="35"/>
      <c r="B9" s="40"/>
      <c r="C9" s="35"/>
      <c r="D9" s="35"/>
      <c r="E9" s="389" t="s">
        <v>902</v>
      </c>
      <c r="F9" s="392"/>
      <c r="G9" s="392"/>
      <c r="H9" s="392"/>
      <c r="I9" s="116"/>
      <c r="J9" s="35"/>
      <c r="K9" s="35"/>
      <c r="L9" s="117"/>
      <c r="S9" s="35"/>
      <c r="T9" s="35"/>
      <c r="U9" s="35"/>
      <c r="V9" s="35"/>
      <c r="W9" s="35"/>
      <c r="X9" s="35"/>
      <c r="Y9" s="35"/>
      <c r="Z9" s="35"/>
      <c r="AA9" s="35"/>
      <c r="AB9" s="35"/>
      <c r="AC9" s="35"/>
      <c r="AD9" s="35"/>
      <c r="AE9" s="35"/>
    </row>
    <row r="10" spans="1:46" s="2" customFormat="1" ht="12" customHeight="1">
      <c r="A10" s="35"/>
      <c r="B10" s="40"/>
      <c r="C10" s="35"/>
      <c r="D10" s="115" t="s">
        <v>903</v>
      </c>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6.5" customHeight="1">
      <c r="A11" s="35"/>
      <c r="B11" s="40"/>
      <c r="C11" s="35"/>
      <c r="D11" s="35"/>
      <c r="E11" s="391" t="s">
        <v>904</v>
      </c>
      <c r="F11" s="392"/>
      <c r="G11" s="392"/>
      <c r="H11" s="392"/>
      <c r="I11" s="116"/>
      <c r="J11" s="35"/>
      <c r="K11" s="35"/>
      <c r="L11" s="117"/>
      <c r="S11" s="35"/>
      <c r="T11" s="35"/>
      <c r="U11" s="35"/>
      <c r="V11" s="35"/>
      <c r="W11" s="35"/>
      <c r="X11" s="35"/>
      <c r="Y11" s="35"/>
      <c r="Z11" s="35"/>
      <c r="AA11" s="35"/>
      <c r="AB11" s="35"/>
      <c r="AC11" s="35"/>
      <c r="AD11" s="35"/>
      <c r="AE11" s="35"/>
    </row>
    <row r="12" spans="1:46" s="2" customFormat="1" ht="11.25">
      <c r="A12" s="35"/>
      <c r="B12" s="40"/>
      <c r="C12" s="35"/>
      <c r="D12" s="35"/>
      <c r="E12" s="35"/>
      <c r="F12" s="35"/>
      <c r="G12" s="35"/>
      <c r="H12" s="35"/>
      <c r="I12" s="116"/>
      <c r="J12" s="35"/>
      <c r="K12" s="35"/>
      <c r="L12" s="117"/>
      <c r="S12" s="35"/>
      <c r="T12" s="35"/>
      <c r="U12" s="35"/>
      <c r="V12" s="35"/>
      <c r="W12" s="35"/>
      <c r="X12" s="35"/>
      <c r="Y12" s="35"/>
      <c r="Z12" s="35"/>
      <c r="AA12" s="35"/>
      <c r="AB12" s="35"/>
      <c r="AC12" s="35"/>
      <c r="AD12" s="35"/>
      <c r="AE12" s="35"/>
    </row>
    <row r="13" spans="1:46" s="2" customFormat="1" ht="12" customHeight="1">
      <c r="A13" s="35"/>
      <c r="B13" s="40"/>
      <c r="C13" s="35"/>
      <c r="D13" s="115" t="s">
        <v>18</v>
      </c>
      <c r="E13" s="35"/>
      <c r="F13" s="104" t="s">
        <v>102</v>
      </c>
      <c r="G13" s="35"/>
      <c r="H13" s="35"/>
      <c r="I13" s="118" t="s">
        <v>20</v>
      </c>
      <c r="J13" s="104" t="s">
        <v>19</v>
      </c>
      <c r="K13" s="35"/>
      <c r="L13" s="117"/>
      <c r="S13" s="35"/>
      <c r="T13" s="35"/>
      <c r="U13" s="35"/>
      <c r="V13" s="35"/>
      <c r="W13" s="35"/>
      <c r="X13" s="35"/>
      <c r="Y13" s="35"/>
      <c r="Z13" s="35"/>
      <c r="AA13" s="35"/>
      <c r="AB13" s="35"/>
      <c r="AC13" s="35"/>
      <c r="AD13" s="35"/>
      <c r="AE13" s="35"/>
    </row>
    <row r="14" spans="1:46" s="2" customFormat="1" ht="12" customHeight="1">
      <c r="A14" s="35"/>
      <c r="B14" s="40"/>
      <c r="C14" s="35"/>
      <c r="D14" s="115" t="s">
        <v>21</v>
      </c>
      <c r="E14" s="35"/>
      <c r="F14" s="104" t="s">
        <v>22</v>
      </c>
      <c r="G14" s="35"/>
      <c r="H14" s="35"/>
      <c r="I14" s="118" t="s">
        <v>23</v>
      </c>
      <c r="J14" s="119" t="str">
        <f>'Rekapitulace stavby'!AN8</f>
        <v>10. 2. 2020</v>
      </c>
      <c r="K14" s="35"/>
      <c r="L14" s="117"/>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116"/>
      <c r="J15" s="35"/>
      <c r="K15" s="35"/>
      <c r="L15" s="117"/>
      <c r="S15" s="35"/>
      <c r="T15" s="35"/>
      <c r="U15" s="35"/>
      <c r="V15" s="35"/>
      <c r="W15" s="35"/>
      <c r="X15" s="35"/>
      <c r="Y15" s="35"/>
      <c r="Z15" s="35"/>
      <c r="AA15" s="35"/>
      <c r="AB15" s="35"/>
      <c r="AC15" s="35"/>
      <c r="AD15" s="35"/>
      <c r="AE15" s="35"/>
    </row>
    <row r="16" spans="1:46" s="2" customFormat="1" ht="12" customHeight="1">
      <c r="A16" s="35"/>
      <c r="B16" s="40"/>
      <c r="C16" s="35"/>
      <c r="D16" s="115" t="s">
        <v>25</v>
      </c>
      <c r="E16" s="35"/>
      <c r="F16" s="35"/>
      <c r="G16" s="35"/>
      <c r="H16" s="35"/>
      <c r="I16" s="118" t="s">
        <v>26</v>
      </c>
      <c r="J16" s="104" t="s">
        <v>19</v>
      </c>
      <c r="K16" s="35"/>
      <c r="L16" s="117"/>
      <c r="S16" s="35"/>
      <c r="T16" s="35"/>
      <c r="U16" s="35"/>
      <c r="V16" s="35"/>
      <c r="W16" s="35"/>
      <c r="X16" s="35"/>
      <c r="Y16" s="35"/>
      <c r="Z16" s="35"/>
      <c r="AA16" s="35"/>
      <c r="AB16" s="35"/>
      <c r="AC16" s="35"/>
      <c r="AD16" s="35"/>
      <c r="AE16" s="35"/>
    </row>
    <row r="17" spans="1:31" s="2" customFormat="1" ht="18" customHeight="1">
      <c r="A17" s="35"/>
      <c r="B17" s="40"/>
      <c r="C17" s="35"/>
      <c r="D17" s="35"/>
      <c r="E17" s="104" t="s">
        <v>27</v>
      </c>
      <c r="F17" s="35"/>
      <c r="G17" s="35"/>
      <c r="H17" s="35"/>
      <c r="I17" s="118" t="s">
        <v>28</v>
      </c>
      <c r="J17" s="104" t="s">
        <v>19</v>
      </c>
      <c r="K17" s="35"/>
      <c r="L17" s="117"/>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116"/>
      <c r="J18" s="35"/>
      <c r="K18" s="35"/>
      <c r="L18" s="117"/>
      <c r="S18" s="35"/>
      <c r="T18" s="35"/>
      <c r="U18" s="35"/>
      <c r="V18" s="35"/>
      <c r="W18" s="35"/>
      <c r="X18" s="35"/>
      <c r="Y18" s="35"/>
      <c r="Z18" s="35"/>
      <c r="AA18" s="35"/>
      <c r="AB18" s="35"/>
      <c r="AC18" s="35"/>
      <c r="AD18" s="35"/>
      <c r="AE18" s="35"/>
    </row>
    <row r="19" spans="1:31" s="2" customFormat="1" ht="12" customHeight="1">
      <c r="A19" s="35"/>
      <c r="B19" s="40"/>
      <c r="C19" s="35"/>
      <c r="D19" s="115" t="s">
        <v>29</v>
      </c>
      <c r="E19" s="35"/>
      <c r="F19" s="35"/>
      <c r="G19" s="35"/>
      <c r="H19" s="35"/>
      <c r="I19" s="118" t="s">
        <v>26</v>
      </c>
      <c r="J19" s="31" t="str">
        <f>'Rekapitulace stavby'!AN13</f>
        <v>Vyplň údaj</v>
      </c>
      <c r="K19" s="35"/>
      <c r="L19" s="117"/>
      <c r="S19" s="35"/>
      <c r="T19" s="35"/>
      <c r="U19" s="35"/>
      <c r="V19" s="35"/>
      <c r="W19" s="35"/>
      <c r="X19" s="35"/>
      <c r="Y19" s="35"/>
      <c r="Z19" s="35"/>
      <c r="AA19" s="35"/>
      <c r="AB19" s="35"/>
      <c r="AC19" s="35"/>
      <c r="AD19" s="35"/>
      <c r="AE19" s="35"/>
    </row>
    <row r="20" spans="1:31" s="2" customFormat="1" ht="18" customHeight="1">
      <c r="A20" s="35"/>
      <c r="B20" s="40"/>
      <c r="C20" s="35"/>
      <c r="D20" s="35"/>
      <c r="E20" s="393" t="str">
        <f>'Rekapitulace stavby'!E14</f>
        <v>Vyplň údaj</v>
      </c>
      <c r="F20" s="394"/>
      <c r="G20" s="394"/>
      <c r="H20" s="394"/>
      <c r="I20" s="118" t="s">
        <v>28</v>
      </c>
      <c r="J20" s="31" t="str">
        <f>'Rekapitulace stavby'!AN14</f>
        <v>Vyplň údaj</v>
      </c>
      <c r="K20" s="35"/>
      <c r="L20" s="117"/>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116"/>
      <c r="J21" s="35"/>
      <c r="K21" s="35"/>
      <c r="L21" s="117"/>
      <c r="S21" s="35"/>
      <c r="T21" s="35"/>
      <c r="U21" s="35"/>
      <c r="V21" s="35"/>
      <c r="W21" s="35"/>
      <c r="X21" s="35"/>
      <c r="Y21" s="35"/>
      <c r="Z21" s="35"/>
      <c r="AA21" s="35"/>
      <c r="AB21" s="35"/>
      <c r="AC21" s="35"/>
      <c r="AD21" s="35"/>
      <c r="AE21" s="35"/>
    </row>
    <row r="22" spans="1:31" s="2" customFormat="1" ht="12" customHeight="1">
      <c r="A22" s="35"/>
      <c r="B22" s="40"/>
      <c r="C22" s="35"/>
      <c r="D22" s="115" t="s">
        <v>31</v>
      </c>
      <c r="E22" s="35"/>
      <c r="F22" s="35"/>
      <c r="G22" s="35"/>
      <c r="H22" s="35"/>
      <c r="I22" s="118" t="s">
        <v>26</v>
      </c>
      <c r="J22" s="104" t="s">
        <v>19</v>
      </c>
      <c r="K22" s="35"/>
      <c r="L22" s="117"/>
      <c r="S22" s="35"/>
      <c r="T22" s="35"/>
      <c r="U22" s="35"/>
      <c r="V22" s="35"/>
      <c r="W22" s="35"/>
      <c r="X22" s="35"/>
      <c r="Y22" s="35"/>
      <c r="Z22" s="35"/>
      <c r="AA22" s="35"/>
      <c r="AB22" s="35"/>
      <c r="AC22" s="35"/>
      <c r="AD22" s="35"/>
      <c r="AE22" s="35"/>
    </row>
    <row r="23" spans="1:31" s="2" customFormat="1" ht="18" customHeight="1">
      <c r="A23" s="35"/>
      <c r="B23" s="40"/>
      <c r="C23" s="35"/>
      <c r="D23" s="35"/>
      <c r="E23" s="104" t="s">
        <v>32</v>
      </c>
      <c r="F23" s="35"/>
      <c r="G23" s="35"/>
      <c r="H23" s="35"/>
      <c r="I23" s="118" t="s">
        <v>28</v>
      </c>
      <c r="J23" s="104" t="s">
        <v>19</v>
      </c>
      <c r="K23" s="35"/>
      <c r="L23" s="117"/>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116"/>
      <c r="J24" s="35"/>
      <c r="K24" s="35"/>
      <c r="L24" s="117"/>
      <c r="S24" s="35"/>
      <c r="T24" s="35"/>
      <c r="U24" s="35"/>
      <c r="V24" s="35"/>
      <c r="W24" s="35"/>
      <c r="X24" s="35"/>
      <c r="Y24" s="35"/>
      <c r="Z24" s="35"/>
      <c r="AA24" s="35"/>
      <c r="AB24" s="35"/>
      <c r="AC24" s="35"/>
      <c r="AD24" s="35"/>
      <c r="AE24" s="35"/>
    </row>
    <row r="25" spans="1:31" s="2" customFormat="1" ht="12" customHeight="1">
      <c r="A25" s="35"/>
      <c r="B25" s="40"/>
      <c r="C25" s="35"/>
      <c r="D25" s="115" t="s">
        <v>34</v>
      </c>
      <c r="E25" s="35"/>
      <c r="F25" s="35"/>
      <c r="G25" s="35"/>
      <c r="H25" s="35"/>
      <c r="I25" s="118" t="s">
        <v>26</v>
      </c>
      <c r="J25" s="104" t="s">
        <v>905</v>
      </c>
      <c r="K25" s="35"/>
      <c r="L25" s="117"/>
      <c r="S25" s="35"/>
      <c r="T25" s="35"/>
      <c r="U25" s="35"/>
      <c r="V25" s="35"/>
      <c r="W25" s="35"/>
      <c r="X25" s="35"/>
      <c r="Y25" s="35"/>
      <c r="Z25" s="35"/>
      <c r="AA25" s="35"/>
      <c r="AB25" s="35"/>
      <c r="AC25" s="35"/>
      <c r="AD25" s="35"/>
      <c r="AE25" s="35"/>
    </row>
    <row r="26" spans="1:31" s="2" customFormat="1" ht="18" customHeight="1">
      <c r="A26" s="35"/>
      <c r="B26" s="40"/>
      <c r="C26" s="35"/>
      <c r="D26" s="35"/>
      <c r="E26" s="104" t="s">
        <v>906</v>
      </c>
      <c r="F26" s="35"/>
      <c r="G26" s="35"/>
      <c r="H26" s="35"/>
      <c r="I26" s="118" t="s">
        <v>28</v>
      </c>
      <c r="J26" s="104" t="s">
        <v>19</v>
      </c>
      <c r="K26" s="35"/>
      <c r="L26" s="117"/>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116"/>
      <c r="J27" s="35"/>
      <c r="K27" s="35"/>
      <c r="L27" s="117"/>
      <c r="S27" s="35"/>
      <c r="T27" s="35"/>
      <c r="U27" s="35"/>
      <c r="V27" s="35"/>
      <c r="W27" s="35"/>
      <c r="X27" s="35"/>
      <c r="Y27" s="35"/>
      <c r="Z27" s="35"/>
      <c r="AA27" s="35"/>
      <c r="AB27" s="35"/>
      <c r="AC27" s="35"/>
      <c r="AD27" s="35"/>
      <c r="AE27" s="35"/>
    </row>
    <row r="28" spans="1:31" s="2" customFormat="1" ht="12" customHeight="1">
      <c r="A28" s="35"/>
      <c r="B28" s="40"/>
      <c r="C28" s="35"/>
      <c r="D28" s="115" t="s">
        <v>36</v>
      </c>
      <c r="E28" s="35"/>
      <c r="F28" s="35"/>
      <c r="G28" s="35"/>
      <c r="H28" s="35"/>
      <c r="I28" s="116"/>
      <c r="J28" s="35"/>
      <c r="K28" s="35"/>
      <c r="L28" s="117"/>
      <c r="S28" s="35"/>
      <c r="T28" s="35"/>
      <c r="U28" s="35"/>
      <c r="V28" s="35"/>
      <c r="W28" s="35"/>
      <c r="X28" s="35"/>
      <c r="Y28" s="35"/>
      <c r="Z28" s="35"/>
      <c r="AA28" s="35"/>
      <c r="AB28" s="35"/>
      <c r="AC28" s="35"/>
      <c r="AD28" s="35"/>
      <c r="AE28" s="35"/>
    </row>
    <row r="29" spans="1:31" s="8" customFormat="1" ht="16.5" customHeight="1">
      <c r="A29" s="120"/>
      <c r="B29" s="121"/>
      <c r="C29" s="120"/>
      <c r="D29" s="120"/>
      <c r="E29" s="395" t="s">
        <v>19</v>
      </c>
      <c r="F29" s="395"/>
      <c r="G29" s="395"/>
      <c r="H29" s="395"/>
      <c r="I29" s="122"/>
      <c r="J29" s="120"/>
      <c r="K29" s="120"/>
      <c r="L29" s="123"/>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116"/>
      <c r="J30" s="35"/>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25.35" customHeight="1">
      <c r="A32" s="35"/>
      <c r="B32" s="40"/>
      <c r="C32" s="35"/>
      <c r="D32" s="126" t="s">
        <v>38</v>
      </c>
      <c r="E32" s="35"/>
      <c r="F32" s="35"/>
      <c r="G32" s="35"/>
      <c r="H32" s="35"/>
      <c r="I32" s="116"/>
      <c r="J32" s="127">
        <f>ROUND(J98, 2)</f>
        <v>0</v>
      </c>
      <c r="K32" s="35"/>
      <c r="L32" s="117"/>
      <c r="S32" s="35"/>
      <c r="T32" s="35"/>
      <c r="U32" s="35"/>
      <c r="V32" s="35"/>
      <c r="W32" s="35"/>
      <c r="X32" s="35"/>
      <c r="Y32" s="35"/>
      <c r="Z32" s="35"/>
      <c r="AA32" s="35"/>
      <c r="AB32" s="35"/>
      <c r="AC32" s="35"/>
      <c r="AD32" s="35"/>
      <c r="AE32" s="35"/>
    </row>
    <row r="33" spans="1:31" s="2" customFormat="1" ht="6.95" customHeight="1">
      <c r="A33" s="35"/>
      <c r="B33" s="40"/>
      <c r="C33" s="35"/>
      <c r="D33" s="124"/>
      <c r="E33" s="124"/>
      <c r="F33" s="124"/>
      <c r="G33" s="124"/>
      <c r="H33" s="124"/>
      <c r="I33" s="125"/>
      <c r="J33" s="124"/>
      <c r="K33" s="124"/>
      <c r="L33" s="117"/>
      <c r="S33" s="35"/>
      <c r="T33" s="35"/>
      <c r="U33" s="35"/>
      <c r="V33" s="35"/>
      <c r="W33" s="35"/>
      <c r="X33" s="35"/>
      <c r="Y33" s="35"/>
      <c r="Z33" s="35"/>
      <c r="AA33" s="35"/>
      <c r="AB33" s="35"/>
      <c r="AC33" s="35"/>
      <c r="AD33" s="35"/>
      <c r="AE33" s="35"/>
    </row>
    <row r="34" spans="1:31" s="2" customFormat="1" ht="14.45" customHeight="1">
      <c r="A34" s="35"/>
      <c r="B34" s="40"/>
      <c r="C34" s="35"/>
      <c r="D34" s="35"/>
      <c r="E34" s="35"/>
      <c r="F34" s="128" t="s">
        <v>40</v>
      </c>
      <c r="G34" s="35"/>
      <c r="H34" s="35"/>
      <c r="I34" s="129" t="s">
        <v>39</v>
      </c>
      <c r="J34" s="128" t="s">
        <v>41</v>
      </c>
      <c r="K34" s="35"/>
      <c r="L34" s="117"/>
      <c r="S34" s="35"/>
      <c r="T34" s="35"/>
      <c r="U34" s="35"/>
      <c r="V34" s="35"/>
      <c r="W34" s="35"/>
      <c r="X34" s="35"/>
      <c r="Y34" s="35"/>
      <c r="Z34" s="35"/>
      <c r="AA34" s="35"/>
      <c r="AB34" s="35"/>
      <c r="AC34" s="35"/>
      <c r="AD34" s="35"/>
      <c r="AE34" s="35"/>
    </row>
    <row r="35" spans="1:31" s="2" customFormat="1" ht="14.45" customHeight="1">
      <c r="A35" s="35"/>
      <c r="B35" s="40"/>
      <c r="C35" s="35"/>
      <c r="D35" s="130" t="s">
        <v>42</v>
      </c>
      <c r="E35" s="115" t="s">
        <v>43</v>
      </c>
      <c r="F35" s="131">
        <f>ROUND((SUM(BE98:BE276)),  2)</f>
        <v>0</v>
      </c>
      <c r="G35" s="35"/>
      <c r="H35" s="35"/>
      <c r="I35" s="132">
        <v>0.21</v>
      </c>
      <c r="J35" s="131">
        <f>ROUND(((SUM(BE98:BE276))*I35),  2)</f>
        <v>0</v>
      </c>
      <c r="K35" s="35"/>
      <c r="L35" s="117"/>
      <c r="S35" s="35"/>
      <c r="T35" s="35"/>
      <c r="U35" s="35"/>
      <c r="V35" s="35"/>
      <c r="W35" s="35"/>
      <c r="X35" s="35"/>
      <c r="Y35" s="35"/>
      <c r="Z35" s="35"/>
      <c r="AA35" s="35"/>
      <c r="AB35" s="35"/>
      <c r="AC35" s="35"/>
      <c r="AD35" s="35"/>
      <c r="AE35" s="35"/>
    </row>
    <row r="36" spans="1:31" s="2" customFormat="1" ht="14.45" customHeight="1">
      <c r="A36" s="35"/>
      <c r="B36" s="40"/>
      <c r="C36" s="35"/>
      <c r="D36" s="35"/>
      <c r="E36" s="115" t="s">
        <v>44</v>
      </c>
      <c r="F36" s="131">
        <f>ROUND((SUM(BF98:BF276)),  2)</f>
        <v>0</v>
      </c>
      <c r="G36" s="35"/>
      <c r="H36" s="35"/>
      <c r="I36" s="132">
        <v>0.15</v>
      </c>
      <c r="J36" s="131">
        <f>ROUND(((SUM(BF98:BF276))*I36),  2)</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45</v>
      </c>
      <c r="F37" s="131">
        <f>ROUND((SUM(BG98:BG276)),  2)</f>
        <v>0</v>
      </c>
      <c r="G37" s="35"/>
      <c r="H37" s="35"/>
      <c r="I37" s="132">
        <v>0.21</v>
      </c>
      <c r="J37" s="131">
        <f>0</f>
        <v>0</v>
      </c>
      <c r="K37" s="35"/>
      <c r="L37" s="117"/>
      <c r="S37" s="35"/>
      <c r="T37" s="35"/>
      <c r="U37" s="35"/>
      <c r="V37" s="35"/>
      <c r="W37" s="35"/>
      <c r="X37" s="35"/>
      <c r="Y37" s="35"/>
      <c r="Z37" s="35"/>
      <c r="AA37" s="35"/>
      <c r="AB37" s="35"/>
      <c r="AC37" s="35"/>
      <c r="AD37" s="35"/>
      <c r="AE37" s="35"/>
    </row>
    <row r="38" spans="1:31" s="2" customFormat="1" ht="14.45" hidden="1" customHeight="1">
      <c r="A38" s="35"/>
      <c r="B38" s="40"/>
      <c r="C38" s="35"/>
      <c r="D38" s="35"/>
      <c r="E38" s="115" t="s">
        <v>46</v>
      </c>
      <c r="F38" s="131">
        <f>ROUND((SUM(BH98:BH276)),  2)</f>
        <v>0</v>
      </c>
      <c r="G38" s="35"/>
      <c r="H38" s="35"/>
      <c r="I38" s="132">
        <v>0.15</v>
      </c>
      <c r="J38" s="131">
        <f>0</f>
        <v>0</v>
      </c>
      <c r="K38" s="35"/>
      <c r="L38" s="117"/>
      <c r="S38" s="35"/>
      <c r="T38" s="35"/>
      <c r="U38" s="35"/>
      <c r="V38" s="35"/>
      <c r="W38" s="35"/>
      <c r="X38" s="35"/>
      <c r="Y38" s="35"/>
      <c r="Z38" s="35"/>
      <c r="AA38" s="35"/>
      <c r="AB38" s="35"/>
      <c r="AC38" s="35"/>
      <c r="AD38" s="35"/>
      <c r="AE38" s="35"/>
    </row>
    <row r="39" spans="1:31" s="2" customFormat="1" ht="14.45" hidden="1" customHeight="1">
      <c r="A39" s="35"/>
      <c r="B39" s="40"/>
      <c r="C39" s="35"/>
      <c r="D39" s="35"/>
      <c r="E39" s="115" t="s">
        <v>47</v>
      </c>
      <c r="F39" s="131">
        <f>ROUND((SUM(BI98:BI276)),  2)</f>
        <v>0</v>
      </c>
      <c r="G39" s="35"/>
      <c r="H39" s="35"/>
      <c r="I39" s="132">
        <v>0</v>
      </c>
      <c r="J39" s="131">
        <f>0</f>
        <v>0</v>
      </c>
      <c r="K39" s="35"/>
      <c r="L39" s="117"/>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116"/>
      <c r="J40" s="35"/>
      <c r="K40" s="35"/>
      <c r="L40" s="117"/>
      <c r="S40" s="35"/>
      <c r="T40" s="35"/>
      <c r="U40" s="35"/>
      <c r="V40" s="35"/>
      <c r="W40" s="35"/>
      <c r="X40" s="35"/>
      <c r="Y40" s="35"/>
      <c r="Z40" s="35"/>
      <c r="AA40" s="35"/>
      <c r="AB40" s="35"/>
      <c r="AC40" s="35"/>
      <c r="AD40" s="35"/>
      <c r="AE40" s="35"/>
    </row>
    <row r="41" spans="1:31" s="2" customFormat="1" ht="25.35" customHeight="1">
      <c r="A41" s="35"/>
      <c r="B41" s="40"/>
      <c r="C41" s="133"/>
      <c r="D41" s="134" t="s">
        <v>48</v>
      </c>
      <c r="E41" s="135"/>
      <c r="F41" s="135"/>
      <c r="G41" s="136" t="s">
        <v>49</v>
      </c>
      <c r="H41" s="137" t="s">
        <v>50</v>
      </c>
      <c r="I41" s="138"/>
      <c r="J41" s="139">
        <f>SUM(J32:J39)</f>
        <v>0</v>
      </c>
      <c r="K41" s="140"/>
      <c r="L41" s="117"/>
      <c r="S41" s="35"/>
      <c r="T41" s="35"/>
      <c r="U41" s="35"/>
      <c r="V41" s="35"/>
      <c r="W41" s="35"/>
      <c r="X41" s="35"/>
      <c r="Y41" s="35"/>
      <c r="Z41" s="35"/>
      <c r="AA41" s="35"/>
      <c r="AB41" s="35"/>
      <c r="AC41" s="35"/>
      <c r="AD41" s="35"/>
      <c r="AE41" s="35"/>
    </row>
    <row r="42" spans="1:31" s="2" customFormat="1" ht="14.45" customHeight="1">
      <c r="A42" s="35"/>
      <c r="B42" s="141"/>
      <c r="C42" s="142"/>
      <c r="D42" s="142"/>
      <c r="E42" s="142"/>
      <c r="F42" s="142"/>
      <c r="G42" s="142"/>
      <c r="H42" s="142"/>
      <c r="I42" s="143"/>
      <c r="J42" s="142"/>
      <c r="K42" s="142"/>
      <c r="L42" s="117"/>
      <c r="S42" s="35"/>
      <c r="T42" s="35"/>
      <c r="U42" s="35"/>
      <c r="V42" s="35"/>
      <c r="W42" s="35"/>
      <c r="X42" s="35"/>
      <c r="Y42" s="35"/>
      <c r="Z42" s="35"/>
      <c r="AA42" s="35"/>
      <c r="AB42" s="35"/>
      <c r="AC42" s="35"/>
      <c r="AD42" s="35"/>
      <c r="AE42" s="35"/>
    </row>
    <row r="46" spans="1:31" s="2" customFormat="1" ht="6.95" customHeight="1">
      <c r="A46" s="35"/>
      <c r="B46" s="144"/>
      <c r="C46" s="145"/>
      <c r="D46" s="145"/>
      <c r="E46" s="145"/>
      <c r="F46" s="145"/>
      <c r="G46" s="145"/>
      <c r="H46" s="145"/>
      <c r="I46" s="146"/>
      <c r="J46" s="145"/>
      <c r="K46" s="145"/>
      <c r="L46" s="117"/>
      <c r="S46" s="35"/>
      <c r="T46" s="35"/>
      <c r="U46" s="35"/>
      <c r="V46" s="35"/>
      <c r="W46" s="35"/>
      <c r="X46" s="35"/>
      <c r="Y46" s="35"/>
      <c r="Z46" s="35"/>
      <c r="AA46" s="35"/>
      <c r="AB46" s="35"/>
      <c r="AC46" s="35"/>
      <c r="AD46" s="35"/>
      <c r="AE46" s="35"/>
    </row>
    <row r="47" spans="1:31" s="2" customFormat="1" ht="24.95" customHeight="1">
      <c r="A47" s="35"/>
      <c r="B47" s="36"/>
      <c r="C47" s="24" t="s">
        <v>184</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6.95" customHeight="1">
      <c r="A48" s="35"/>
      <c r="B48" s="36"/>
      <c r="C48" s="37"/>
      <c r="D48" s="37"/>
      <c r="E48" s="37"/>
      <c r="F48" s="37"/>
      <c r="G48" s="37"/>
      <c r="H48" s="3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16</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96" t="str">
        <f>E7</f>
        <v>Základní škola U Elektry</v>
      </c>
      <c r="F50" s="397"/>
      <c r="G50" s="397"/>
      <c r="H50" s="397"/>
      <c r="I50" s="116"/>
      <c r="J50" s="37"/>
      <c r="K50" s="37"/>
      <c r="L50" s="117"/>
      <c r="S50" s="35"/>
      <c r="T50" s="35"/>
      <c r="U50" s="35"/>
      <c r="V50" s="35"/>
      <c r="W50" s="35"/>
      <c r="X50" s="35"/>
      <c r="Y50" s="35"/>
      <c r="Z50" s="35"/>
      <c r="AA50" s="35"/>
      <c r="AB50" s="35"/>
      <c r="AC50" s="35"/>
      <c r="AD50" s="35"/>
      <c r="AE50" s="35"/>
    </row>
    <row r="51" spans="1:47" s="1" customFormat="1" ht="12" customHeight="1">
      <c r="B51" s="22"/>
      <c r="C51" s="30" t="s">
        <v>182</v>
      </c>
      <c r="D51" s="23"/>
      <c r="E51" s="23"/>
      <c r="F51" s="23"/>
      <c r="G51" s="23"/>
      <c r="H51" s="23"/>
      <c r="I51" s="109"/>
      <c r="J51" s="23"/>
      <c r="K51" s="23"/>
      <c r="L51" s="21"/>
    </row>
    <row r="52" spans="1:47" s="2" customFormat="1" ht="16.5" customHeight="1">
      <c r="A52" s="35"/>
      <c r="B52" s="36"/>
      <c r="C52" s="37"/>
      <c r="D52" s="37"/>
      <c r="E52" s="396" t="s">
        <v>902</v>
      </c>
      <c r="F52" s="398"/>
      <c r="G52" s="398"/>
      <c r="H52" s="398"/>
      <c r="I52" s="116"/>
      <c r="J52" s="37"/>
      <c r="K52" s="37"/>
      <c r="L52" s="117"/>
      <c r="S52" s="35"/>
      <c r="T52" s="35"/>
      <c r="U52" s="35"/>
      <c r="V52" s="35"/>
      <c r="W52" s="35"/>
      <c r="X52" s="35"/>
      <c r="Y52" s="35"/>
      <c r="Z52" s="35"/>
      <c r="AA52" s="35"/>
      <c r="AB52" s="35"/>
      <c r="AC52" s="35"/>
      <c r="AD52" s="35"/>
      <c r="AE52" s="35"/>
    </row>
    <row r="53" spans="1:47" s="2" customFormat="1" ht="12" customHeight="1">
      <c r="A53" s="35"/>
      <c r="B53" s="36"/>
      <c r="C53" s="30" t="s">
        <v>903</v>
      </c>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16.5" customHeight="1">
      <c r="A54" s="35"/>
      <c r="B54" s="36"/>
      <c r="C54" s="37"/>
      <c r="D54" s="37"/>
      <c r="E54" s="369" t="str">
        <f>E11</f>
        <v>001 - SO 302 - Přípojka jednotné kanalizace - štolování</v>
      </c>
      <c r="F54" s="398"/>
      <c r="G54" s="398"/>
      <c r="H54" s="398"/>
      <c r="I54" s="116"/>
      <c r="J54" s="37"/>
      <c r="K54" s="37"/>
      <c r="L54" s="117"/>
      <c r="S54" s="35"/>
      <c r="T54" s="35"/>
      <c r="U54" s="35"/>
      <c r="V54" s="35"/>
      <c r="W54" s="35"/>
      <c r="X54" s="35"/>
      <c r="Y54" s="35"/>
      <c r="Z54" s="35"/>
      <c r="AA54" s="35"/>
      <c r="AB54" s="35"/>
      <c r="AC54" s="35"/>
      <c r="AD54" s="35"/>
      <c r="AE54" s="35"/>
    </row>
    <row r="55" spans="1:47" s="2" customFormat="1" ht="6.95" customHeight="1">
      <c r="A55" s="35"/>
      <c r="B55" s="36"/>
      <c r="C55" s="37"/>
      <c r="D55" s="37"/>
      <c r="E55" s="37"/>
      <c r="F55" s="37"/>
      <c r="G55" s="37"/>
      <c r="H55" s="37"/>
      <c r="I55" s="116"/>
      <c r="J55" s="37"/>
      <c r="K55" s="37"/>
      <c r="L55" s="117"/>
      <c r="S55" s="35"/>
      <c r="T55" s="35"/>
      <c r="U55" s="35"/>
      <c r="V55" s="35"/>
      <c r="W55" s="35"/>
      <c r="X55" s="35"/>
      <c r="Y55" s="35"/>
      <c r="Z55" s="35"/>
      <c r="AA55" s="35"/>
      <c r="AB55" s="35"/>
      <c r="AC55" s="35"/>
      <c r="AD55" s="35"/>
      <c r="AE55" s="35"/>
    </row>
    <row r="56" spans="1:47" s="2" customFormat="1" ht="12" customHeight="1">
      <c r="A56" s="35"/>
      <c r="B56" s="36"/>
      <c r="C56" s="30" t="s">
        <v>21</v>
      </c>
      <c r="D56" s="37"/>
      <c r="E56" s="37"/>
      <c r="F56" s="28" t="str">
        <f>F14</f>
        <v>Praha 9, k.ú. Vysočany</v>
      </c>
      <c r="G56" s="37"/>
      <c r="H56" s="37"/>
      <c r="I56" s="118" t="s">
        <v>23</v>
      </c>
      <c r="J56" s="60" t="str">
        <f>IF(J14="","",J14)</f>
        <v>10. 2. 2020</v>
      </c>
      <c r="K56" s="37"/>
      <c r="L56" s="117"/>
      <c r="S56" s="35"/>
      <c r="T56" s="35"/>
      <c r="U56" s="35"/>
      <c r="V56" s="35"/>
      <c r="W56" s="35"/>
      <c r="X56" s="35"/>
      <c r="Y56" s="35"/>
      <c r="Z56" s="35"/>
      <c r="AA56" s="35"/>
      <c r="AB56" s="35"/>
      <c r="AC56" s="35"/>
      <c r="AD56" s="35"/>
      <c r="AE56" s="35"/>
    </row>
    <row r="57" spans="1:47" s="2" customFormat="1" ht="6.95" customHeight="1">
      <c r="A57" s="35"/>
      <c r="B57" s="36"/>
      <c r="C57" s="37"/>
      <c r="D57" s="37"/>
      <c r="E57" s="37"/>
      <c r="F57" s="37"/>
      <c r="G57" s="37"/>
      <c r="H57" s="37"/>
      <c r="I57" s="116"/>
      <c r="J57" s="37"/>
      <c r="K57" s="37"/>
      <c r="L57" s="117"/>
      <c r="S57" s="35"/>
      <c r="T57" s="35"/>
      <c r="U57" s="35"/>
      <c r="V57" s="35"/>
      <c r="W57" s="35"/>
      <c r="X57" s="35"/>
      <c r="Y57" s="35"/>
      <c r="Z57" s="35"/>
      <c r="AA57" s="35"/>
      <c r="AB57" s="35"/>
      <c r="AC57" s="35"/>
      <c r="AD57" s="35"/>
      <c r="AE57" s="35"/>
    </row>
    <row r="58" spans="1:47" s="2" customFormat="1" ht="25.7" customHeight="1">
      <c r="A58" s="35"/>
      <c r="B58" s="36"/>
      <c r="C58" s="30" t="s">
        <v>25</v>
      </c>
      <c r="D58" s="37"/>
      <c r="E58" s="37"/>
      <c r="F58" s="28" t="str">
        <f>E17</f>
        <v>Městská část Praha 9</v>
      </c>
      <c r="G58" s="37"/>
      <c r="H58" s="37"/>
      <c r="I58" s="118" t="s">
        <v>31</v>
      </c>
      <c r="J58" s="33" t="str">
        <f>E23</f>
        <v>BOMART spol. s r.o.</v>
      </c>
      <c r="K58" s="37"/>
      <c r="L58" s="117"/>
      <c r="S58" s="35"/>
      <c r="T58" s="35"/>
      <c r="U58" s="35"/>
      <c r="V58" s="35"/>
      <c r="W58" s="35"/>
      <c r="X58" s="35"/>
      <c r="Y58" s="35"/>
      <c r="Z58" s="35"/>
      <c r="AA58" s="35"/>
      <c r="AB58" s="35"/>
      <c r="AC58" s="35"/>
      <c r="AD58" s="35"/>
      <c r="AE58" s="35"/>
    </row>
    <row r="59" spans="1:47" s="2" customFormat="1" ht="40.15" customHeight="1">
      <c r="A59" s="35"/>
      <c r="B59" s="36"/>
      <c r="C59" s="30" t="s">
        <v>29</v>
      </c>
      <c r="D59" s="37"/>
      <c r="E59" s="37"/>
      <c r="F59" s="28" t="str">
        <f>IF(E20="","",E20)</f>
        <v>Vyplň údaj</v>
      </c>
      <c r="G59" s="37"/>
      <c r="H59" s="37"/>
      <c r="I59" s="118" t="s">
        <v>34</v>
      </c>
      <c r="J59" s="33" t="str">
        <f>E26</f>
        <v>MINERA stavebnní a obchodní spol. s r.o.</v>
      </c>
      <c r="K59" s="37"/>
      <c r="L59" s="117"/>
      <c r="S59" s="35"/>
      <c r="T59" s="35"/>
      <c r="U59" s="35"/>
      <c r="V59" s="35"/>
      <c r="W59" s="35"/>
      <c r="X59" s="35"/>
      <c r="Y59" s="35"/>
      <c r="Z59" s="35"/>
      <c r="AA59" s="35"/>
      <c r="AB59" s="35"/>
      <c r="AC59" s="35"/>
      <c r="AD59" s="35"/>
      <c r="AE59" s="35"/>
    </row>
    <row r="60" spans="1:47" s="2" customFormat="1" ht="10.35" customHeight="1">
      <c r="A60" s="35"/>
      <c r="B60" s="36"/>
      <c r="C60" s="37"/>
      <c r="D60" s="37"/>
      <c r="E60" s="37"/>
      <c r="F60" s="37"/>
      <c r="G60" s="37"/>
      <c r="H60" s="37"/>
      <c r="I60" s="116"/>
      <c r="J60" s="37"/>
      <c r="K60" s="37"/>
      <c r="L60" s="117"/>
      <c r="S60" s="35"/>
      <c r="T60" s="35"/>
      <c r="U60" s="35"/>
      <c r="V60" s="35"/>
      <c r="W60" s="35"/>
      <c r="X60" s="35"/>
      <c r="Y60" s="35"/>
      <c r="Z60" s="35"/>
      <c r="AA60" s="35"/>
      <c r="AB60" s="35"/>
      <c r="AC60" s="35"/>
      <c r="AD60" s="35"/>
      <c r="AE60" s="35"/>
    </row>
    <row r="61" spans="1:47" s="2" customFormat="1" ht="29.25" customHeight="1">
      <c r="A61" s="35"/>
      <c r="B61" s="36"/>
      <c r="C61" s="147" t="s">
        <v>185</v>
      </c>
      <c r="D61" s="148"/>
      <c r="E61" s="148"/>
      <c r="F61" s="148"/>
      <c r="G61" s="148"/>
      <c r="H61" s="148"/>
      <c r="I61" s="149"/>
      <c r="J61" s="150" t="s">
        <v>186</v>
      </c>
      <c r="K61" s="148"/>
      <c r="L61" s="117"/>
      <c r="S61" s="35"/>
      <c r="T61" s="35"/>
      <c r="U61" s="35"/>
      <c r="V61" s="35"/>
      <c r="W61" s="35"/>
      <c r="X61" s="35"/>
      <c r="Y61" s="35"/>
      <c r="Z61" s="35"/>
      <c r="AA61" s="35"/>
      <c r="AB61" s="35"/>
      <c r="AC61" s="35"/>
      <c r="AD61" s="35"/>
      <c r="AE61" s="35"/>
    </row>
    <row r="62" spans="1:47" s="2" customFormat="1" ht="10.35" customHeight="1">
      <c r="A62" s="35"/>
      <c r="B62" s="36"/>
      <c r="C62" s="37"/>
      <c r="D62" s="37"/>
      <c r="E62" s="37"/>
      <c r="F62" s="37"/>
      <c r="G62" s="37"/>
      <c r="H62" s="37"/>
      <c r="I62" s="116"/>
      <c r="J62" s="37"/>
      <c r="K62" s="37"/>
      <c r="L62" s="117"/>
      <c r="S62" s="35"/>
      <c r="T62" s="35"/>
      <c r="U62" s="35"/>
      <c r="V62" s="35"/>
      <c r="W62" s="35"/>
      <c r="X62" s="35"/>
      <c r="Y62" s="35"/>
      <c r="Z62" s="35"/>
      <c r="AA62" s="35"/>
      <c r="AB62" s="35"/>
      <c r="AC62" s="35"/>
      <c r="AD62" s="35"/>
      <c r="AE62" s="35"/>
    </row>
    <row r="63" spans="1:47" s="2" customFormat="1" ht="22.9" customHeight="1">
      <c r="A63" s="35"/>
      <c r="B63" s="36"/>
      <c r="C63" s="151" t="s">
        <v>70</v>
      </c>
      <c r="D63" s="37"/>
      <c r="E63" s="37"/>
      <c r="F63" s="37"/>
      <c r="G63" s="37"/>
      <c r="H63" s="37"/>
      <c r="I63" s="116"/>
      <c r="J63" s="78">
        <f>J98</f>
        <v>0</v>
      </c>
      <c r="K63" s="37"/>
      <c r="L63" s="117"/>
      <c r="S63" s="35"/>
      <c r="T63" s="35"/>
      <c r="U63" s="35"/>
      <c r="V63" s="35"/>
      <c r="W63" s="35"/>
      <c r="X63" s="35"/>
      <c r="Y63" s="35"/>
      <c r="Z63" s="35"/>
      <c r="AA63" s="35"/>
      <c r="AB63" s="35"/>
      <c r="AC63" s="35"/>
      <c r="AD63" s="35"/>
      <c r="AE63" s="35"/>
      <c r="AU63" s="18" t="s">
        <v>187</v>
      </c>
    </row>
    <row r="64" spans="1:47" s="9" customFormat="1" ht="24.95" customHeight="1">
      <c r="B64" s="152"/>
      <c r="C64" s="153"/>
      <c r="D64" s="154" t="s">
        <v>188</v>
      </c>
      <c r="E64" s="155"/>
      <c r="F64" s="155"/>
      <c r="G64" s="155"/>
      <c r="H64" s="155"/>
      <c r="I64" s="156"/>
      <c r="J64" s="157">
        <f>J99</f>
        <v>0</v>
      </c>
      <c r="K64" s="153"/>
      <c r="L64" s="158"/>
    </row>
    <row r="65" spans="1:31" s="10" customFormat="1" ht="19.899999999999999" customHeight="1">
      <c r="B65" s="159"/>
      <c r="C65" s="98"/>
      <c r="D65" s="160" t="s">
        <v>189</v>
      </c>
      <c r="E65" s="161"/>
      <c r="F65" s="161"/>
      <c r="G65" s="161"/>
      <c r="H65" s="161"/>
      <c r="I65" s="162"/>
      <c r="J65" s="163">
        <f>J100</f>
        <v>0</v>
      </c>
      <c r="K65" s="98"/>
      <c r="L65" s="164"/>
    </row>
    <row r="66" spans="1:31" s="10" customFormat="1" ht="19.899999999999999" customHeight="1">
      <c r="B66" s="159"/>
      <c r="C66" s="98"/>
      <c r="D66" s="160" t="s">
        <v>272</v>
      </c>
      <c r="E66" s="161"/>
      <c r="F66" s="161"/>
      <c r="G66" s="161"/>
      <c r="H66" s="161"/>
      <c r="I66" s="162"/>
      <c r="J66" s="163">
        <f>J167</f>
        <v>0</v>
      </c>
      <c r="K66" s="98"/>
      <c r="L66" s="164"/>
    </row>
    <row r="67" spans="1:31" s="10" customFormat="1" ht="19.899999999999999" customHeight="1">
      <c r="B67" s="159"/>
      <c r="C67" s="98"/>
      <c r="D67" s="160" t="s">
        <v>462</v>
      </c>
      <c r="E67" s="161"/>
      <c r="F67" s="161"/>
      <c r="G67" s="161"/>
      <c r="H67" s="161"/>
      <c r="I67" s="162"/>
      <c r="J67" s="163">
        <f>J182</f>
        <v>0</v>
      </c>
      <c r="K67" s="98"/>
      <c r="L67" s="164"/>
    </row>
    <row r="68" spans="1:31" s="10" customFormat="1" ht="19.899999999999999" customHeight="1">
      <c r="B68" s="159"/>
      <c r="C68" s="98"/>
      <c r="D68" s="160" t="s">
        <v>907</v>
      </c>
      <c r="E68" s="161"/>
      <c r="F68" s="161"/>
      <c r="G68" s="161"/>
      <c r="H68" s="161"/>
      <c r="I68" s="162"/>
      <c r="J68" s="163">
        <f>J187</f>
        <v>0</v>
      </c>
      <c r="K68" s="98"/>
      <c r="L68" s="164"/>
    </row>
    <row r="69" spans="1:31" s="10" customFormat="1" ht="19.899999999999999" customHeight="1">
      <c r="B69" s="159"/>
      <c r="C69" s="98"/>
      <c r="D69" s="160" t="s">
        <v>463</v>
      </c>
      <c r="E69" s="161"/>
      <c r="F69" s="161"/>
      <c r="G69" s="161"/>
      <c r="H69" s="161"/>
      <c r="I69" s="162"/>
      <c r="J69" s="163">
        <f>J216</f>
        <v>0</v>
      </c>
      <c r="K69" s="98"/>
      <c r="L69" s="164"/>
    </row>
    <row r="70" spans="1:31" s="10" customFormat="1" ht="19.899999999999999" customHeight="1">
      <c r="B70" s="159"/>
      <c r="C70" s="98"/>
      <c r="D70" s="160" t="s">
        <v>608</v>
      </c>
      <c r="E70" s="161"/>
      <c r="F70" s="161"/>
      <c r="G70" s="161"/>
      <c r="H70" s="161"/>
      <c r="I70" s="162"/>
      <c r="J70" s="163">
        <f>J220</f>
        <v>0</v>
      </c>
      <c r="K70" s="98"/>
      <c r="L70" s="164"/>
    </row>
    <row r="71" spans="1:31" s="10" customFormat="1" ht="19.899999999999999" customHeight="1">
      <c r="B71" s="159"/>
      <c r="C71" s="98"/>
      <c r="D71" s="160" t="s">
        <v>190</v>
      </c>
      <c r="E71" s="161"/>
      <c r="F71" s="161"/>
      <c r="G71" s="161"/>
      <c r="H71" s="161"/>
      <c r="I71" s="162"/>
      <c r="J71" s="163">
        <f>J243</f>
        <v>0</v>
      </c>
      <c r="K71" s="98"/>
      <c r="L71" s="164"/>
    </row>
    <row r="72" spans="1:31" s="10" customFormat="1" ht="19.899999999999999" customHeight="1">
      <c r="B72" s="159"/>
      <c r="C72" s="98"/>
      <c r="D72" s="160" t="s">
        <v>273</v>
      </c>
      <c r="E72" s="161"/>
      <c r="F72" s="161"/>
      <c r="G72" s="161"/>
      <c r="H72" s="161"/>
      <c r="I72" s="162"/>
      <c r="J72" s="163">
        <f>J246</f>
        <v>0</v>
      </c>
      <c r="K72" s="98"/>
      <c r="L72" s="164"/>
    </row>
    <row r="73" spans="1:31" s="10" customFormat="1" ht="19.899999999999999" customHeight="1">
      <c r="B73" s="159"/>
      <c r="C73" s="98"/>
      <c r="D73" s="160" t="s">
        <v>274</v>
      </c>
      <c r="E73" s="161"/>
      <c r="F73" s="161"/>
      <c r="G73" s="161"/>
      <c r="H73" s="161"/>
      <c r="I73" s="162"/>
      <c r="J73" s="163">
        <f>J253</f>
        <v>0</v>
      </c>
      <c r="K73" s="98"/>
      <c r="L73" s="164"/>
    </row>
    <row r="74" spans="1:31" s="9" customFormat="1" ht="24.95" customHeight="1">
      <c r="B74" s="152"/>
      <c r="C74" s="153"/>
      <c r="D74" s="154" t="s">
        <v>908</v>
      </c>
      <c r="E74" s="155"/>
      <c r="F74" s="155"/>
      <c r="G74" s="155"/>
      <c r="H74" s="155"/>
      <c r="I74" s="156"/>
      <c r="J74" s="157">
        <f>J255</f>
        <v>0</v>
      </c>
      <c r="K74" s="153"/>
      <c r="L74" s="158"/>
    </row>
    <row r="75" spans="1:31" s="10" customFormat="1" ht="19.899999999999999" customHeight="1">
      <c r="B75" s="159"/>
      <c r="C75" s="98"/>
      <c r="D75" s="160" t="s">
        <v>909</v>
      </c>
      <c r="E75" s="161"/>
      <c r="F75" s="161"/>
      <c r="G75" s="161"/>
      <c r="H75" s="161"/>
      <c r="I75" s="162"/>
      <c r="J75" s="163">
        <f>J256</f>
        <v>0</v>
      </c>
      <c r="K75" s="98"/>
      <c r="L75" s="164"/>
    </row>
    <row r="76" spans="1:31" s="9" customFormat="1" ht="24.95" customHeight="1">
      <c r="B76" s="152"/>
      <c r="C76" s="153"/>
      <c r="D76" s="154" t="s">
        <v>910</v>
      </c>
      <c r="E76" s="155"/>
      <c r="F76" s="155"/>
      <c r="G76" s="155"/>
      <c r="H76" s="155"/>
      <c r="I76" s="156"/>
      <c r="J76" s="157">
        <f>J271</f>
        <v>0</v>
      </c>
      <c r="K76" s="153"/>
      <c r="L76" s="158"/>
    </row>
    <row r="77" spans="1:31" s="2" customFormat="1" ht="21.75" customHeight="1">
      <c r="A77" s="35"/>
      <c r="B77" s="36"/>
      <c r="C77" s="37"/>
      <c r="D77" s="37"/>
      <c r="E77" s="37"/>
      <c r="F77" s="37"/>
      <c r="G77" s="37"/>
      <c r="H77" s="37"/>
      <c r="I77" s="116"/>
      <c r="J77" s="37"/>
      <c r="K77" s="37"/>
      <c r="L77" s="117"/>
      <c r="S77" s="35"/>
      <c r="T77" s="35"/>
      <c r="U77" s="35"/>
      <c r="V77" s="35"/>
      <c r="W77" s="35"/>
      <c r="X77" s="35"/>
      <c r="Y77" s="35"/>
      <c r="Z77" s="35"/>
      <c r="AA77" s="35"/>
      <c r="AB77" s="35"/>
      <c r="AC77" s="35"/>
      <c r="AD77" s="35"/>
      <c r="AE77" s="35"/>
    </row>
    <row r="78" spans="1:31" s="2" customFormat="1" ht="6.95" customHeight="1">
      <c r="A78" s="35"/>
      <c r="B78" s="48"/>
      <c r="C78" s="49"/>
      <c r="D78" s="49"/>
      <c r="E78" s="49"/>
      <c r="F78" s="49"/>
      <c r="G78" s="49"/>
      <c r="H78" s="49"/>
      <c r="I78" s="143"/>
      <c r="J78" s="49"/>
      <c r="K78" s="49"/>
      <c r="L78" s="117"/>
      <c r="S78" s="35"/>
      <c r="T78" s="35"/>
      <c r="U78" s="35"/>
      <c r="V78" s="35"/>
      <c r="W78" s="35"/>
      <c r="X78" s="35"/>
      <c r="Y78" s="35"/>
      <c r="Z78" s="35"/>
      <c r="AA78" s="35"/>
      <c r="AB78" s="35"/>
      <c r="AC78" s="35"/>
      <c r="AD78" s="35"/>
      <c r="AE78" s="35"/>
    </row>
    <row r="82" spans="1:31" s="2" customFormat="1" ht="6.95" customHeight="1">
      <c r="A82" s="35"/>
      <c r="B82" s="50"/>
      <c r="C82" s="51"/>
      <c r="D82" s="51"/>
      <c r="E82" s="51"/>
      <c r="F82" s="51"/>
      <c r="G82" s="51"/>
      <c r="H82" s="51"/>
      <c r="I82" s="146"/>
      <c r="J82" s="51"/>
      <c r="K82" s="51"/>
      <c r="L82" s="117"/>
      <c r="S82" s="35"/>
      <c r="T82" s="35"/>
      <c r="U82" s="35"/>
      <c r="V82" s="35"/>
      <c r="W82" s="35"/>
      <c r="X82" s="35"/>
      <c r="Y82" s="35"/>
      <c r="Z82" s="35"/>
      <c r="AA82" s="35"/>
      <c r="AB82" s="35"/>
      <c r="AC82" s="35"/>
      <c r="AD82" s="35"/>
      <c r="AE82" s="35"/>
    </row>
    <row r="83" spans="1:31" s="2" customFormat="1" ht="24.95" customHeight="1">
      <c r="A83" s="35"/>
      <c r="B83" s="36"/>
      <c r="C83" s="24" t="s">
        <v>191</v>
      </c>
      <c r="D83" s="37"/>
      <c r="E83" s="37"/>
      <c r="F83" s="37"/>
      <c r="G83" s="37"/>
      <c r="H83" s="37"/>
      <c r="I83" s="116"/>
      <c r="J83" s="37"/>
      <c r="K83" s="37"/>
      <c r="L83" s="117"/>
      <c r="S83" s="35"/>
      <c r="T83" s="35"/>
      <c r="U83" s="35"/>
      <c r="V83" s="35"/>
      <c r="W83" s="35"/>
      <c r="X83" s="35"/>
      <c r="Y83" s="35"/>
      <c r="Z83" s="35"/>
      <c r="AA83" s="35"/>
      <c r="AB83" s="35"/>
      <c r="AC83" s="35"/>
      <c r="AD83" s="35"/>
      <c r="AE83" s="35"/>
    </row>
    <row r="84" spans="1:31" s="2" customFormat="1" ht="6.95" customHeight="1">
      <c r="A84" s="35"/>
      <c r="B84" s="36"/>
      <c r="C84" s="37"/>
      <c r="D84" s="37"/>
      <c r="E84" s="37"/>
      <c r="F84" s="37"/>
      <c r="G84" s="37"/>
      <c r="H84" s="37"/>
      <c r="I84" s="116"/>
      <c r="J84" s="37"/>
      <c r="K84" s="37"/>
      <c r="L84" s="117"/>
      <c r="S84" s="35"/>
      <c r="T84" s="35"/>
      <c r="U84" s="35"/>
      <c r="V84" s="35"/>
      <c r="W84" s="35"/>
      <c r="X84" s="35"/>
      <c r="Y84" s="35"/>
      <c r="Z84" s="35"/>
      <c r="AA84" s="35"/>
      <c r="AB84" s="35"/>
      <c r="AC84" s="35"/>
      <c r="AD84" s="35"/>
      <c r="AE84" s="35"/>
    </row>
    <row r="85" spans="1:31" s="2" customFormat="1" ht="12" customHeight="1">
      <c r="A85" s="35"/>
      <c r="B85" s="36"/>
      <c r="C85" s="30" t="s">
        <v>16</v>
      </c>
      <c r="D85" s="37"/>
      <c r="E85" s="37"/>
      <c r="F85" s="37"/>
      <c r="G85" s="37"/>
      <c r="H85" s="37"/>
      <c r="I85" s="116"/>
      <c r="J85" s="37"/>
      <c r="K85" s="37"/>
      <c r="L85" s="117"/>
      <c r="S85" s="35"/>
      <c r="T85" s="35"/>
      <c r="U85" s="35"/>
      <c r="V85" s="35"/>
      <c r="W85" s="35"/>
      <c r="X85" s="35"/>
      <c r="Y85" s="35"/>
      <c r="Z85" s="35"/>
      <c r="AA85" s="35"/>
      <c r="AB85" s="35"/>
      <c r="AC85" s="35"/>
      <c r="AD85" s="35"/>
      <c r="AE85" s="35"/>
    </row>
    <row r="86" spans="1:31" s="2" customFormat="1" ht="16.5" customHeight="1">
      <c r="A86" s="35"/>
      <c r="B86" s="36"/>
      <c r="C86" s="37"/>
      <c r="D86" s="37"/>
      <c r="E86" s="396" t="str">
        <f>E7</f>
        <v>Základní škola U Elektry</v>
      </c>
      <c r="F86" s="397"/>
      <c r="G86" s="397"/>
      <c r="H86" s="397"/>
      <c r="I86" s="116"/>
      <c r="J86" s="37"/>
      <c r="K86" s="37"/>
      <c r="L86" s="117"/>
      <c r="S86" s="35"/>
      <c r="T86" s="35"/>
      <c r="U86" s="35"/>
      <c r="V86" s="35"/>
      <c r="W86" s="35"/>
      <c r="X86" s="35"/>
      <c r="Y86" s="35"/>
      <c r="Z86" s="35"/>
      <c r="AA86" s="35"/>
      <c r="AB86" s="35"/>
      <c r="AC86" s="35"/>
      <c r="AD86" s="35"/>
      <c r="AE86" s="35"/>
    </row>
    <row r="87" spans="1:31" s="1" customFormat="1" ht="12" customHeight="1">
      <c r="B87" s="22"/>
      <c r="C87" s="30" t="s">
        <v>182</v>
      </c>
      <c r="D87" s="23"/>
      <c r="E87" s="23"/>
      <c r="F87" s="23"/>
      <c r="G87" s="23"/>
      <c r="H87" s="23"/>
      <c r="I87" s="109"/>
      <c r="J87" s="23"/>
      <c r="K87" s="23"/>
      <c r="L87" s="21"/>
    </row>
    <row r="88" spans="1:31" s="2" customFormat="1" ht="16.5" customHeight="1">
      <c r="A88" s="35"/>
      <c r="B88" s="36"/>
      <c r="C88" s="37"/>
      <c r="D88" s="37"/>
      <c r="E88" s="396" t="s">
        <v>902</v>
      </c>
      <c r="F88" s="398"/>
      <c r="G88" s="398"/>
      <c r="H88" s="398"/>
      <c r="I88" s="116"/>
      <c r="J88" s="37"/>
      <c r="K88" s="37"/>
      <c r="L88" s="117"/>
      <c r="S88" s="35"/>
      <c r="T88" s="35"/>
      <c r="U88" s="35"/>
      <c r="V88" s="35"/>
      <c r="W88" s="35"/>
      <c r="X88" s="35"/>
      <c r="Y88" s="35"/>
      <c r="Z88" s="35"/>
      <c r="AA88" s="35"/>
      <c r="AB88" s="35"/>
      <c r="AC88" s="35"/>
      <c r="AD88" s="35"/>
      <c r="AE88" s="35"/>
    </row>
    <row r="89" spans="1:31" s="2" customFormat="1" ht="12" customHeight="1">
      <c r="A89" s="35"/>
      <c r="B89" s="36"/>
      <c r="C89" s="30" t="s">
        <v>903</v>
      </c>
      <c r="D89" s="37"/>
      <c r="E89" s="37"/>
      <c r="F89" s="37"/>
      <c r="G89" s="37"/>
      <c r="H89" s="37"/>
      <c r="I89" s="116"/>
      <c r="J89" s="37"/>
      <c r="K89" s="37"/>
      <c r="L89" s="117"/>
      <c r="S89" s="35"/>
      <c r="T89" s="35"/>
      <c r="U89" s="35"/>
      <c r="V89" s="35"/>
      <c r="W89" s="35"/>
      <c r="X89" s="35"/>
      <c r="Y89" s="35"/>
      <c r="Z89" s="35"/>
      <c r="AA89" s="35"/>
      <c r="AB89" s="35"/>
      <c r="AC89" s="35"/>
      <c r="AD89" s="35"/>
      <c r="AE89" s="35"/>
    </row>
    <row r="90" spans="1:31" s="2" customFormat="1" ht="16.5" customHeight="1">
      <c r="A90" s="35"/>
      <c r="B90" s="36"/>
      <c r="C90" s="37"/>
      <c r="D90" s="37"/>
      <c r="E90" s="369" t="str">
        <f>E11</f>
        <v>001 - SO 302 - Přípojka jednotné kanalizace - štolování</v>
      </c>
      <c r="F90" s="398"/>
      <c r="G90" s="398"/>
      <c r="H90" s="398"/>
      <c r="I90" s="116"/>
      <c r="J90" s="37"/>
      <c r="K90" s="37"/>
      <c r="L90" s="117"/>
      <c r="S90" s="35"/>
      <c r="T90" s="35"/>
      <c r="U90" s="35"/>
      <c r="V90" s="35"/>
      <c r="W90" s="35"/>
      <c r="X90" s="35"/>
      <c r="Y90" s="35"/>
      <c r="Z90" s="35"/>
      <c r="AA90" s="35"/>
      <c r="AB90" s="35"/>
      <c r="AC90" s="35"/>
      <c r="AD90" s="35"/>
      <c r="AE90" s="35"/>
    </row>
    <row r="91" spans="1:31" s="2" customFormat="1" ht="6.95" customHeight="1">
      <c r="A91" s="35"/>
      <c r="B91" s="36"/>
      <c r="C91" s="37"/>
      <c r="D91" s="37"/>
      <c r="E91" s="37"/>
      <c r="F91" s="37"/>
      <c r="G91" s="37"/>
      <c r="H91" s="37"/>
      <c r="I91" s="116"/>
      <c r="J91" s="37"/>
      <c r="K91" s="37"/>
      <c r="L91" s="117"/>
      <c r="S91" s="35"/>
      <c r="T91" s="35"/>
      <c r="U91" s="35"/>
      <c r="V91" s="35"/>
      <c r="W91" s="35"/>
      <c r="X91" s="35"/>
      <c r="Y91" s="35"/>
      <c r="Z91" s="35"/>
      <c r="AA91" s="35"/>
      <c r="AB91" s="35"/>
      <c r="AC91" s="35"/>
      <c r="AD91" s="35"/>
      <c r="AE91" s="35"/>
    </row>
    <row r="92" spans="1:31" s="2" customFormat="1" ht="12" customHeight="1">
      <c r="A92" s="35"/>
      <c r="B92" s="36"/>
      <c r="C92" s="30" t="s">
        <v>21</v>
      </c>
      <c r="D92" s="37"/>
      <c r="E92" s="37"/>
      <c r="F92" s="28" t="str">
        <f>F14</f>
        <v>Praha 9, k.ú. Vysočany</v>
      </c>
      <c r="G92" s="37"/>
      <c r="H92" s="37"/>
      <c r="I92" s="118" t="s">
        <v>23</v>
      </c>
      <c r="J92" s="60" t="str">
        <f>IF(J14="","",J14)</f>
        <v>10. 2. 2020</v>
      </c>
      <c r="K92" s="37"/>
      <c r="L92" s="117"/>
      <c r="S92" s="35"/>
      <c r="T92" s="35"/>
      <c r="U92" s="35"/>
      <c r="V92" s="35"/>
      <c r="W92" s="35"/>
      <c r="X92" s="35"/>
      <c r="Y92" s="35"/>
      <c r="Z92" s="35"/>
      <c r="AA92" s="35"/>
      <c r="AB92" s="35"/>
      <c r="AC92" s="35"/>
      <c r="AD92" s="35"/>
      <c r="AE92" s="35"/>
    </row>
    <row r="93" spans="1:31" s="2" customFormat="1" ht="6.95" customHeight="1">
      <c r="A93" s="35"/>
      <c r="B93" s="36"/>
      <c r="C93" s="37"/>
      <c r="D93" s="37"/>
      <c r="E93" s="37"/>
      <c r="F93" s="37"/>
      <c r="G93" s="37"/>
      <c r="H93" s="37"/>
      <c r="I93" s="116"/>
      <c r="J93" s="37"/>
      <c r="K93" s="37"/>
      <c r="L93" s="117"/>
      <c r="S93" s="35"/>
      <c r="T93" s="35"/>
      <c r="U93" s="35"/>
      <c r="V93" s="35"/>
      <c r="W93" s="35"/>
      <c r="X93" s="35"/>
      <c r="Y93" s="35"/>
      <c r="Z93" s="35"/>
      <c r="AA93" s="35"/>
      <c r="AB93" s="35"/>
      <c r="AC93" s="35"/>
      <c r="AD93" s="35"/>
      <c r="AE93" s="35"/>
    </row>
    <row r="94" spans="1:31" s="2" customFormat="1" ht="25.7" customHeight="1">
      <c r="A94" s="35"/>
      <c r="B94" s="36"/>
      <c r="C94" s="30" t="s">
        <v>25</v>
      </c>
      <c r="D94" s="37"/>
      <c r="E94" s="37"/>
      <c r="F94" s="28" t="str">
        <f>E17</f>
        <v>Městská část Praha 9</v>
      </c>
      <c r="G94" s="37"/>
      <c r="H94" s="37"/>
      <c r="I94" s="118" t="s">
        <v>31</v>
      </c>
      <c r="J94" s="33" t="str">
        <f>E23</f>
        <v>BOMART spol. s r.o.</v>
      </c>
      <c r="K94" s="37"/>
      <c r="L94" s="117"/>
      <c r="S94" s="35"/>
      <c r="T94" s="35"/>
      <c r="U94" s="35"/>
      <c r="V94" s="35"/>
      <c r="W94" s="35"/>
      <c r="X94" s="35"/>
      <c r="Y94" s="35"/>
      <c r="Z94" s="35"/>
      <c r="AA94" s="35"/>
      <c r="AB94" s="35"/>
      <c r="AC94" s="35"/>
      <c r="AD94" s="35"/>
      <c r="AE94" s="35"/>
    </row>
    <row r="95" spans="1:31" s="2" customFormat="1" ht="40.15" customHeight="1">
      <c r="A95" s="35"/>
      <c r="B95" s="36"/>
      <c r="C95" s="30" t="s">
        <v>29</v>
      </c>
      <c r="D95" s="37"/>
      <c r="E95" s="37"/>
      <c r="F95" s="28" t="str">
        <f>IF(E20="","",E20)</f>
        <v>Vyplň údaj</v>
      </c>
      <c r="G95" s="37"/>
      <c r="H95" s="37"/>
      <c r="I95" s="118" t="s">
        <v>34</v>
      </c>
      <c r="J95" s="33" t="str">
        <f>E26</f>
        <v>MINERA stavebnní a obchodní spol. s r.o.</v>
      </c>
      <c r="K95" s="37"/>
      <c r="L95" s="117"/>
      <c r="S95" s="35"/>
      <c r="T95" s="35"/>
      <c r="U95" s="35"/>
      <c r="V95" s="35"/>
      <c r="W95" s="35"/>
      <c r="X95" s="35"/>
      <c r="Y95" s="35"/>
      <c r="Z95" s="35"/>
      <c r="AA95" s="35"/>
      <c r="AB95" s="35"/>
      <c r="AC95" s="35"/>
      <c r="AD95" s="35"/>
      <c r="AE95" s="35"/>
    </row>
    <row r="96" spans="1:31" s="2" customFormat="1" ht="10.35" customHeight="1">
      <c r="A96" s="35"/>
      <c r="B96" s="36"/>
      <c r="C96" s="37"/>
      <c r="D96" s="37"/>
      <c r="E96" s="37"/>
      <c r="F96" s="37"/>
      <c r="G96" s="37"/>
      <c r="H96" s="37"/>
      <c r="I96" s="116"/>
      <c r="J96" s="37"/>
      <c r="K96" s="37"/>
      <c r="L96" s="117"/>
      <c r="S96" s="35"/>
      <c r="T96" s="35"/>
      <c r="U96" s="35"/>
      <c r="V96" s="35"/>
      <c r="W96" s="35"/>
      <c r="X96" s="35"/>
      <c r="Y96" s="35"/>
      <c r="Z96" s="35"/>
      <c r="AA96" s="35"/>
      <c r="AB96" s="35"/>
      <c r="AC96" s="35"/>
      <c r="AD96" s="35"/>
      <c r="AE96" s="35"/>
    </row>
    <row r="97" spans="1:65" s="11" customFormat="1" ht="29.25" customHeight="1">
      <c r="A97" s="165"/>
      <c r="B97" s="166"/>
      <c r="C97" s="167" t="s">
        <v>192</v>
      </c>
      <c r="D97" s="168" t="s">
        <v>57</v>
      </c>
      <c r="E97" s="168" t="s">
        <v>53</v>
      </c>
      <c r="F97" s="168" t="s">
        <v>54</v>
      </c>
      <c r="G97" s="168" t="s">
        <v>193</v>
      </c>
      <c r="H97" s="168" t="s">
        <v>194</v>
      </c>
      <c r="I97" s="169" t="s">
        <v>195</v>
      </c>
      <c r="J97" s="168" t="s">
        <v>186</v>
      </c>
      <c r="K97" s="170" t="s">
        <v>196</v>
      </c>
      <c r="L97" s="171"/>
      <c r="M97" s="69" t="s">
        <v>19</v>
      </c>
      <c r="N97" s="70" t="s">
        <v>42</v>
      </c>
      <c r="O97" s="70" t="s">
        <v>197</v>
      </c>
      <c r="P97" s="70" t="s">
        <v>198</v>
      </c>
      <c r="Q97" s="70" t="s">
        <v>199</v>
      </c>
      <c r="R97" s="70" t="s">
        <v>200</v>
      </c>
      <c r="S97" s="70" t="s">
        <v>201</v>
      </c>
      <c r="T97" s="71" t="s">
        <v>202</v>
      </c>
      <c r="U97" s="165"/>
      <c r="V97" s="165"/>
      <c r="W97" s="165"/>
      <c r="X97" s="165"/>
      <c r="Y97" s="165"/>
      <c r="Z97" s="165"/>
      <c r="AA97" s="165"/>
      <c r="AB97" s="165"/>
      <c r="AC97" s="165"/>
      <c r="AD97" s="165"/>
      <c r="AE97" s="165"/>
    </row>
    <row r="98" spans="1:65" s="2" customFormat="1" ht="22.9" customHeight="1">
      <c r="A98" s="35"/>
      <c r="B98" s="36"/>
      <c r="C98" s="76" t="s">
        <v>203</v>
      </c>
      <c r="D98" s="37"/>
      <c r="E98" s="37"/>
      <c r="F98" s="37"/>
      <c r="G98" s="37"/>
      <c r="H98" s="37"/>
      <c r="I98" s="116"/>
      <c r="J98" s="172">
        <f>BK98</f>
        <v>0</v>
      </c>
      <c r="K98" s="37"/>
      <c r="L98" s="40"/>
      <c r="M98" s="72"/>
      <c r="N98" s="173"/>
      <c r="O98" s="73"/>
      <c r="P98" s="174">
        <f>P99+P255+P271</f>
        <v>0</v>
      </c>
      <c r="Q98" s="73"/>
      <c r="R98" s="174">
        <f>R99+R255+R271</f>
        <v>42.577808409999996</v>
      </c>
      <c r="S98" s="73"/>
      <c r="T98" s="175">
        <f>T99+T255+T271</f>
        <v>7.6931619999999992</v>
      </c>
      <c r="U98" s="35"/>
      <c r="V98" s="35"/>
      <c r="W98" s="35"/>
      <c r="X98" s="35"/>
      <c r="Y98" s="35"/>
      <c r="Z98" s="35"/>
      <c r="AA98" s="35"/>
      <c r="AB98" s="35"/>
      <c r="AC98" s="35"/>
      <c r="AD98" s="35"/>
      <c r="AE98" s="35"/>
      <c r="AT98" s="18" t="s">
        <v>71</v>
      </c>
      <c r="AU98" s="18" t="s">
        <v>187</v>
      </c>
      <c r="BK98" s="176">
        <f>BK99+BK255+BK271</f>
        <v>0</v>
      </c>
    </row>
    <row r="99" spans="1:65" s="12" customFormat="1" ht="25.9" customHeight="1">
      <c r="B99" s="177"/>
      <c r="C99" s="178"/>
      <c r="D99" s="179" t="s">
        <v>71</v>
      </c>
      <c r="E99" s="180" t="s">
        <v>204</v>
      </c>
      <c r="F99" s="180" t="s">
        <v>205</v>
      </c>
      <c r="G99" s="178"/>
      <c r="H99" s="178"/>
      <c r="I99" s="181"/>
      <c r="J99" s="182">
        <f>BK99</f>
        <v>0</v>
      </c>
      <c r="K99" s="178"/>
      <c r="L99" s="183"/>
      <c r="M99" s="184"/>
      <c r="N99" s="185"/>
      <c r="O99" s="185"/>
      <c r="P99" s="186">
        <f>P100+P167+P182+P187+P216+P220+P243+P246+P253</f>
        <v>0</v>
      </c>
      <c r="Q99" s="185"/>
      <c r="R99" s="186">
        <f>R100+R167+R182+R187+R216+R220+R243+R246+R253</f>
        <v>42.296452689999995</v>
      </c>
      <c r="S99" s="185"/>
      <c r="T99" s="187">
        <f>T100+T167+T182+T187+T216+T220+T243+T246+T253</f>
        <v>7.4423999999999992</v>
      </c>
      <c r="AR99" s="188" t="s">
        <v>80</v>
      </c>
      <c r="AT99" s="189" t="s">
        <v>71</v>
      </c>
      <c r="AU99" s="189" t="s">
        <v>72</v>
      </c>
      <c r="AY99" s="188" t="s">
        <v>206</v>
      </c>
      <c r="BK99" s="190">
        <f>BK100+BK167+BK182+BK187+BK216+BK220+BK243+BK246+BK253</f>
        <v>0</v>
      </c>
    </row>
    <row r="100" spans="1:65" s="12" customFormat="1" ht="22.9" customHeight="1">
      <c r="B100" s="177"/>
      <c r="C100" s="178"/>
      <c r="D100" s="179" t="s">
        <v>71</v>
      </c>
      <c r="E100" s="191" t="s">
        <v>80</v>
      </c>
      <c r="F100" s="191" t="s">
        <v>207</v>
      </c>
      <c r="G100" s="178"/>
      <c r="H100" s="178"/>
      <c r="I100" s="181"/>
      <c r="J100" s="192">
        <f>BK100</f>
        <v>0</v>
      </c>
      <c r="K100" s="178"/>
      <c r="L100" s="183"/>
      <c r="M100" s="184"/>
      <c r="N100" s="185"/>
      <c r="O100" s="185"/>
      <c r="P100" s="186">
        <f>SUM(P101:P166)</f>
        <v>0</v>
      </c>
      <c r="Q100" s="185"/>
      <c r="R100" s="186">
        <f>SUM(R101:R166)</f>
        <v>26.708910349999996</v>
      </c>
      <c r="S100" s="185"/>
      <c r="T100" s="187">
        <f>SUM(T101:T166)</f>
        <v>4.8959999999999999</v>
      </c>
      <c r="AR100" s="188" t="s">
        <v>80</v>
      </c>
      <c r="AT100" s="189" t="s">
        <v>71</v>
      </c>
      <c r="AU100" s="189" t="s">
        <v>80</v>
      </c>
      <c r="AY100" s="188" t="s">
        <v>206</v>
      </c>
      <c r="BK100" s="190">
        <f>SUM(BK101:BK166)</f>
        <v>0</v>
      </c>
    </row>
    <row r="101" spans="1:65" s="2" customFormat="1" ht="33" customHeight="1">
      <c r="A101" s="35"/>
      <c r="B101" s="36"/>
      <c r="C101" s="193" t="s">
        <v>80</v>
      </c>
      <c r="D101" s="193" t="s">
        <v>208</v>
      </c>
      <c r="E101" s="194" t="s">
        <v>911</v>
      </c>
      <c r="F101" s="195" t="s">
        <v>912</v>
      </c>
      <c r="G101" s="196" t="s">
        <v>325</v>
      </c>
      <c r="H101" s="197">
        <v>12</v>
      </c>
      <c r="I101" s="198"/>
      <c r="J101" s="199">
        <f>ROUND(I101*H101,2)</f>
        <v>0</v>
      </c>
      <c r="K101" s="195" t="s">
        <v>277</v>
      </c>
      <c r="L101" s="40"/>
      <c r="M101" s="200" t="s">
        <v>19</v>
      </c>
      <c r="N101" s="201" t="s">
        <v>43</v>
      </c>
      <c r="O101" s="65"/>
      <c r="P101" s="202">
        <f>O101*H101</f>
        <v>0</v>
      </c>
      <c r="Q101" s="202">
        <v>0</v>
      </c>
      <c r="R101" s="202">
        <f>Q101*H101</f>
        <v>0</v>
      </c>
      <c r="S101" s="202">
        <v>0.40799999999999997</v>
      </c>
      <c r="T101" s="203">
        <f>S101*H101</f>
        <v>4.8959999999999999</v>
      </c>
      <c r="U101" s="35"/>
      <c r="V101" s="35"/>
      <c r="W101" s="35"/>
      <c r="X101" s="35"/>
      <c r="Y101" s="35"/>
      <c r="Z101" s="35"/>
      <c r="AA101" s="35"/>
      <c r="AB101" s="35"/>
      <c r="AC101" s="35"/>
      <c r="AD101" s="35"/>
      <c r="AE101" s="35"/>
      <c r="AR101" s="204" t="s">
        <v>212</v>
      </c>
      <c r="AT101" s="204" t="s">
        <v>208</v>
      </c>
      <c r="AU101" s="204" t="s">
        <v>82</v>
      </c>
      <c r="AY101" s="18" t="s">
        <v>206</v>
      </c>
      <c r="BE101" s="205">
        <f>IF(N101="základní",J101,0)</f>
        <v>0</v>
      </c>
      <c r="BF101" s="205">
        <f>IF(N101="snížená",J101,0)</f>
        <v>0</v>
      </c>
      <c r="BG101" s="205">
        <f>IF(N101="zákl. přenesená",J101,0)</f>
        <v>0</v>
      </c>
      <c r="BH101" s="205">
        <f>IF(N101="sníž. přenesená",J101,0)</f>
        <v>0</v>
      </c>
      <c r="BI101" s="205">
        <f>IF(N101="nulová",J101,0)</f>
        <v>0</v>
      </c>
      <c r="BJ101" s="18" t="s">
        <v>80</v>
      </c>
      <c r="BK101" s="205">
        <f>ROUND(I101*H101,2)</f>
        <v>0</v>
      </c>
      <c r="BL101" s="18" t="s">
        <v>212</v>
      </c>
      <c r="BM101" s="204" t="s">
        <v>913</v>
      </c>
    </row>
    <row r="102" spans="1:65" s="2" customFormat="1" ht="117">
      <c r="A102" s="35"/>
      <c r="B102" s="36"/>
      <c r="C102" s="37"/>
      <c r="D102" s="208" t="s">
        <v>279</v>
      </c>
      <c r="E102" s="37"/>
      <c r="F102" s="221" t="s">
        <v>914</v>
      </c>
      <c r="G102" s="37"/>
      <c r="H102" s="37"/>
      <c r="I102" s="116"/>
      <c r="J102" s="37"/>
      <c r="K102" s="37"/>
      <c r="L102" s="40"/>
      <c r="M102" s="222"/>
      <c r="N102" s="223"/>
      <c r="O102" s="65"/>
      <c r="P102" s="65"/>
      <c r="Q102" s="65"/>
      <c r="R102" s="65"/>
      <c r="S102" s="65"/>
      <c r="T102" s="66"/>
      <c r="U102" s="35"/>
      <c r="V102" s="35"/>
      <c r="W102" s="35"/>
      <c r="X102" s="35"/>
      <c r="Y102" s="35"/>
      <c r="Z102" s="35"/>
      <c r="AA102" s="35"/>
      <c r="AB102" s="35"/>
      <c r="AC102" s="35"/>
      <c r="AD102" s="35"/>
      <c r="AE102" s="35"/>
      <c r="AT102" s="18" t="s">
        <v>279</v>
      </c>
      <c r="AU102" s="18" t="s">
        <v>82</v>
      </c>
    </row>
    <row r="103" spans="1:65" s="13" customFormat="1" ht="11.25">
      <c r="B103" s="206"/>
      <c r="C103" s="207"/>
      <c r="D103" s="208" t="s">
        <v>246</v>
      </c>
      <c r="E103" s="209" t="s">
        <v>19</v>
      </c>
      <c r="F103" s="210" t="s">
        <v>915</v>
      </c>
      <c r="G103" s="207"/>
      <c r="H103" s="211">
        <v>12</v>
      </c>
      <c r="I103" s="212"/>
      <c r="J103" s="207"/>
      <c r="K103" s="207"/>
      <c r="L103" s="213"/>
      <c r="M103" s="214"/>
      <c r="N103" s="215"/>
      <c r="O103" s="215"/>
      <c r="P103" s="215"/>
      <c r="Q103" s="215"/>
      <c r="R103" s="215"/>
      <c r="S103" s="215"/>
      <c r="T103" s="216"/>
      <c r="AT103" s="217" t="s">
        <v>246</v>
      </c>
      <c r="AU103" s="217" t="s">
        <v>82</v>
      </c>
      <c r="AV103" s="13" t="s">
        <v>82</v>
      </c>
      <c r="AW103" s="13" t="s">
        <v>33</v>
      </c>
      <c r="AX103" s="13" t="s">
        <v>80</v>
      </c>
      <c r="AY103" s="217" t="s">
        <v>206</v>
      </c>
    </row>
    <row r="104" spans="1:65" s="2" customFormat="1" ht="21.75" customHeight="1">
      <c r="A104" s="35"/>
      <c r="B104" s="36"/>
      <c r="C104" s="193" t="s">
        <v>82</v>
      </c>
      <c r="D104" s="193" t="s">
        <v>208</v>
      </c>
      <c r="E104" s="194" t="s">
        <v>916</v>
      </c>
      <c r="F104" s="195" t="s">
        <v>917</v>
      </c>
      <c r="G104" s="196" t="s">
        <v>302</v>
      </c>
      <c r="H104" s="197">
        <v>3.375</v>
      </c>
      <c r="I104" s="198"/>
      <c r="J104" s="199">
        <f>ROUND(I104*H104,2)</f>
        <v>0</v>
      </c>
      <c r="K104" s="195" t="s">
        <v>277</v>
      </c>
      <c r="L104" s="40"/>
      <c r="M104" s="200" t="s">
        <v>19</v>
      </c>
      <c r="N104" s="201" t="s">
        <v>43</v>
      </c>
      <c r="O104" s="65"/>
      <c r="P104" s="202">
        <f>O104*H104</f>
        <v>0</v>
      </c>
      <c r="Q104" s="202">
        <v>0</v>
      </c>
      <c r="R104" s="202">
        <f>Q104*H104</f>
        <v>0</v>
      </c>
      <c r="S104" s="202">
        <v>0</v>
      </c>
      <c r="T104" s="203">
        <f>S104*H104</f>
        <v>0</v>
      </c>
      <c r="U104" s="35"/>
      <c r="V104" s="35"/>
      <c r="W104" s="35"/>
      <c r="X104" s="35"/>
      <c r="Y104" s="35"/>
      <c r="Z104" s="35"/>
      <c r="AA104" s="35"/>
      <c r="AB104" s="35"/>
      <c r="AC104" s="35"/>
      <c r="AD104" s="35"/>
      <c r="AE104" s="35"/>
      <c r="AR104" s="204" t="s">
        <v>212</v>
      </c>
      <c r="AT104" s="204" t="s">
        <v>208</v>
      </c>
      <c r="AU104" s="204" t="s">
        <v>82</v>
      </c>
      <c r="AY104" s="18" t="s">
        <v>206</v>
      </c>
      <c r="BE104" s="205">
        <f>IF(N104="základní",J104,0)</f>
        <v>0</v>
      </c>
      <c r="BF104" s="205">
        <f>IF(N104="snížená",J104,0)</f>
        <v>0</v>
      </c>
      <c r="BG104" s="205">
        <f>IF(N104="zákl. přenesená",J104,0)</f>
        <v>0</v>
      </c>
      <c r="BH104" s="205">
        <f>IF(N104="sníž. přenesená",J104,0)</f>
        <v>0</v>
      </c>
      <c r="BI104" s="205">
        <f>IF(N104="nulová",J104,0)</f>
        <v>0</v>
      </c>
      <c r="BJ104" s="18" t="s">
        <v>80</v>
      </c>
      <c r="BK104" s="205">
        <f>ROUND(I104*H104,2)</f>
        <v>0</v>
      </c>
      <c r="BL104" s="18" t="s">
        <v>212</v>
      </c>
      <c r="BM104" s="204" t="s">
        <v>918</v>
      </c>
    </row>
    <row r="105" spans="1:65" s="2" customFormat="1" ht="48.75">
      <c r="A105" s="35"/>
      <c r="B105" s="36"/>
      <c r="C105" s="37"/>
      <c r="D105" s="208" t="s">
        <v>279</v>
      </c>
      <c r="E105" s="37"/>
      <c r="F105" s="221" t="s">
        <v>919</v>
      </c>
      <c r="G105" s="37"/>
      <c r="H105" s="37"/>
      <c r="I105" s="116"/>
      <c r="J105" s="37"/>
      <c r="K105" s="37"/>
      <c r="L105" s="40"/>
      <c r="M105" s="222"/>
      <c r="N105" s="223"/>
      <c r="O105" s="65"/>
      <c r="P105" s="65"/>
      <c r="Q105" s="65"/>
      <c r="R105" s="65"/>
      <c r="S105" s="65"/>
      <c r="T105" s="66"/>
      <c r="U105" s="35"/>
      <c r="V105" s="35"/>
      <c r="W105" s="35"/>
      <c r="X105" s="35"/>
      <c r="Y105" s="35"/>
      <c r="Z105" s="35"/>
      <c r="AA105" s="35"/>
      <c r="AB105" s="35"/>
      <c r="AC105" s="35"/>
      <c r="AD105" s="35"/>
      <c r="AE105" s="35"/>
      <c r="AT105" s="18" t="s">
        <v>279</v>
      </c>
      <c r="AU105" s="18" t="s">
        <v>82</v>
      </c>
    </row>
    <row r="106" spans="1:65" s="13" customFormat="1" ht="11.25">
      <c r="B106" s="206"/>
      <c r="C106" s="207"/>
      <c r="D106" s="208" t="s">
        <v>246</v>
      </c>
      <c r="E106" s="209" t="s">
        <v>19</v>
      </c>
      <c r="F106" s="210" t="s">
        <v>920</v>
      </c>
      <c r="G106" s="207"/>
      <c r="H106" s="211">
        <v>3.375</v>
      </c>
      <c r="I106" s="212"/>
      <c r="J106" s="207"/>
      <c r="K106" s="207"/>
      <c r="L106" s="213"/>
      <c r="M106" s="214"/>
      <c r="N106" s="215"/>
      <c r="O106" s="215"/>
      <c r="P106" s="215"/>
      <c r="Q106" s="215"/>
      <c r="R106" s="215"/>
      <c r="S106" s="215"/>
      <c r="T106" s="216"/>
      <c r="AT106" s="217" t="s">
        <v>246</v>
      </c>
      <c r="AU106" s="217" t="s">
        <v>82</v>
      </c>
      <c r="AV106" s="13" t="s">
        <v>82</v>
      </c>
      <c r="AW106" s="13" t="s">
        <v>33</v>
      </c>
      <c r="AX106" s="13" t="s">
        <v>80</v>
      </c>
      <c r="AY106" s="217" t="s">
        <v>206</v>
      </c>
    </row>
    <row r="107" spans="1:65" s="2" customFormat="1" ht="21.75" customHeight="1">
      <c r="A107" s="35"/>
      <c r="B107" s="36"/>
      <c r="C107" s="193" t="s">
        <v>217</v>
      </c>
      <c r="D107" s="193" t="s">
        <v>208</v>
      </c>
      <c r="E107" s="194" t="s">
        <v>921</v>
      </c>
      <c r="F107" s="195" t="s">
        <v>922</v>
      </c>
      <c r="G107" s="196" t="s">
        <v>302</v>
      </c>
      <c r="H107" s="197">
        <v>91.15</v>
      </c>
      <c r="I107" s="198"/>
      <c r="J107" s="199">
        <f>ROUND(I107*H107,2)</f>
        <v>0</v>
      </c>
      <c r="K107" s="195" t="s">
        <v>277</v>
      </c>
      <c r="L107" s="40"/>
      <c r="M107" s="200" t="s">
        <v>19</v>
      </c>
      <c r="N107" s="201" t="s">
        <v>43</v>
      </c>
      <c r="O107" s="65"/>
      <c r="P107" s="202">
        <f>O107*H107</f>
        <v>0</v>
      </c>
      <c r="Q107" s="202">
        <v>1.8790000000000001E-2</v>
      </c>
      <c r="R107" s="202">
        <f>Q107*H107</f>
        <v>1.7127085000000002</v>
      </c>
      <c r="S107" s="202">
        <v>0</v>
      </c>
      <c r="T107" s="203">
        <f>S107*H107</f>
        <v>0</v>
      </c>
      <c r="U107" s="35"/>
      <c r="V107" s="35"/>
      <c r="W107" s="35"/>
      <c r="X107" s="35"/>
      <c r="Y107" s="35"/>
      <c r="Z107" s="35"/>
      <c r="AA107" s="35"/>
      <c r="AB107" s="35"/>
      <c r="AC107" s="35"/>
      <c r="AD107" s="35"/>
      <c r="AE107" s="35"/>
      <c r="AR107" s="204" t="s">
        <v>212</v>
      </c>
      <c r="AT107" s="204" t="s">
        <v>208</v>
      </c>
      <c r="AU107" s="204" t="s">
        <v>82</v>
      </c>
      <c r="AY107" s="18" t="s">
        <v>206</v>
      </c>
      <c r="BE107" s="205">
        <f>IF(N107="základní",J107,0)</f>
        <v>0</v>
      </c>
      <c r="BF107" s="205">
        <f>IF(N107="snížená",J107,0)</f>
        <v>0</v>
      </c>
      <c r="BG107" s="205">
        <f>IF(N107="zákl. přenesená",J107,0)</f>
        <v>0</v>
      </c>
      <c r="BH107" s="205">
        <f>IF(N107="sníž. přenesená",J107,0)</f>
        <v>0</v>
      </c>
      <c r="BI107" s="205">
        <f>IF(N107="nulová",J107,0)</f>
        <v>0</v>
      </c>
      <c r="BJ107" s="18" t="s">
        <v>80</v>
      </c>
      <c r="BK107" s="205">
        <f>ROUND(I107*H107,2)</f>
        <v>0</v>
      </c>
      <c r="BL107" s="18" t="s">
        <v>212</v>
      </c>
      <c r="BM107" s="204" t="s">
        <v>923</v>
      </c>
    </row>
    <row r="108" spans="1:65" s="13" customFormat="1" ht="11.25">
      <c r="B108" s="206"/>
      <c r="C108" s="207"/>
      <c r="D108" s="208" t="s">
        <v>246</v>
      </c>
      <c r="E108" s="209" t="s">
        <v>19</v>
      </c>
      <c r="F108" s="210" t="s">
        <v>924</v>
      </c>
      <c r="G108" s="207"/>
      <c r="H108" s="211">
        <v>63.65</v>
      </c>
      <c r="I108" s="212"/>
      <c r="J108" s="207"/>
      <c r="K108" s="207"/>
      <c r="L108" s="213"/>
      <c r="M108" s="214"/>
      <c r="N108" s="215"/>
      <c r="O108" s="215"/>
      <c r="P108" s="215"/>
      <c r="Q108" s="215"/>
      <c r="R108" s="215"/>
      <c r="S108" s="215"/>
      <c r="T108" s="216"/>
      <c r="AT108" s="217" t="s">
        <v>246</v>
      </c>
      <c r="AU108" s="217" t="s">
        <v>82</v>
      </c>
      <c r="AV108" s="13" t="s">
        <v>82</v>
      </c>
      <c r="AW108" s="13" t="s">
        <v>33</v>
      </c>
      <c r="AX108" s="13" t="s">
        <v>72</v>
      </c>
      <c r="AY108" s="217" t="s">
        <v>206</v>
      </c>
    </row>
    <row r="109" spans="1:65" s="13" customFormat="1" ht="11.25">
      <c r="B109" s="206"/>
      <c r="C109" s="207"/>
      <c r="D109" s="208" t="s">
        <v>246</v>
      </c>
      <c r="E109" s="209" t="s">
        <v>19</v>
      </c>
      <c r="F109" s="210" t="s">
        <v>925</v>
      </c>
      <c r="G109" s="207"/>
      <c r="H109" s="211">
        <v>27.5</v>
      </c>
      <c r="I109" s="212"/>
      <c r="J109" s="207"/>
      <c r="K109" s="207"/>
      <c r="L109" s="213"/>
      <c r="M109" s="214"/>
      <c r="N109" s="215"/>
      <c r="O109" s="215"/>
      <c r="P109" s="215"/>
      <c r="Q109" s="215"/>
      <c r="R109" s="215"/>
      <c r="S109" s="215"/>
      <c r="T109" s="216"/>
      <c r="AT109" s="217" t="s">
        <v>246</v>
      </c>
      <c r="AU109" s="217" t="s">
        <v>82</v>
      </c>
      <c r="AV109" s="13" t="s">
        <v>82</v>
      </c>
      <c r="AW109" s="13" t="s">
        <v>33</v>
      </c>
      <c r="AX109" s="13" t="s">
        <v>72</v>
      </c>
      <c r="AY109" s="217" t="s">
        <v>206</v>
      </c>
    </row>
    <row r="110" spans="1:65" s="14" customFormat="1" ht="11.25">
      <c r="B110" s="234"/>
      <c r="C110" s="235"/>
      <c r="D110" s="208" t="s">
        <v>246</v>
      </c>
      <c r="E110" s="236" t="s">
        <v>19</v>
      </c>
      <c r="F110" s="237" t="s">
        <v>406</v>
      </c>
      <c r="G110" s="235"/>
      <c r="H110" s="238">
        <v>91.15</v>
      </c>
      <c r="I110" s="239"/>
      <c r="J110" s="235"/>
      <c r="K110" s="235"/>
      <c r="L110" s="240"/>
      <c r="M110" s="241"/>
      <c r="N110" s="242"/>
      <c r="O110" s="242"/>
      <c r="P110" s="242"/>
      <c r="Q110" s="242"/>
      <c r="R110" s="242"/>
      <c r="S110" s="242"/>
      <c r="T110" s="243"/>
      <c r="AT110" s="244" t="s">
        <v>246</v>
      </c>
      <c r="AU110" s="244" t="s">
        <v>82</v>
      </c>
      <c r="AV110" s="14" t="s">
        <v>212</v>
      </c>
      <c r="AW110" s="14" t="s">
        <v>33</v>
      </c>
      <c r="AX110" s="14" t="s">
        <v>80</v>
      </c>
      <c r="AY110" s="244" t="s">
        <v>206</v>
      </c>
    </row>
    <row r="111" spans="1:65" s="2" customFormat="1" ht="33" customHeight="1">
      <c r="A111" s="35"/>
      <c r="B111" s="36"/>
      <c r="C111" s="193" t="s">
        <v>212</v>
      </c>
      <c r="D111" s="193" t="s">
        <v>208</v>
      </c>
      <c r="E111" s="194" t="s">
        <v>926</v>
      </c>
      <c r="F111" s="195" t="s">
        <v>927</v>
      </c>
      <c r="G111" s="196" t="s">
        <v>302</v>
      </c>
      <c r="H111" s="197">
        <v>46.875</v>
      </c>
      <c r="I111" s="198"/>
      <c r="J111" s="199">
        <f>ROUND(I111*H111,2)</f>
        <v>0</v>
      </c>
      <c r="K111" s="195" t="s">
        <v>277</v>
      </c>
      <c r="L111" s="40"/>
      <c r="M111" s="200" t="s">
        <v>19</v>
      </c>
      <c r="N111" s="201" t="s">
        <v>43</v>
      </c>
      <c r="O111" s="65"/>
      <c r="P111" s="202">
        <f>O111*H111</f>
        <v>0</v>
      </c>
      <c r="Q111" s="202">
        <v>5.7299999999999999E-3</v>
      </c>
      <c r="R111" s="202">
        <f>Q111*H111</f>
        <v>0.26859375000000002</v>
      </c>
      <c r="S111" s="202">
        <v>0</v>
      </c>
      <c r="T111" s="203">
        <f>S111*H111</f>
        <v>0</v>
      </c>
      <c r="U111" s="35"/>
      <c r="V111" s="35"/>
      <c r="W111" s="35"/>
      <c r="X111" s="35"/>
      <c r="Y111" s="35"/>
      <c r="Z111" s="35"/>
      <c r="AA111" s="35"/>
      <c r="AB111" s="35"/>
      <c r="AC111" s="35"/>
      <c r="AD111" s="35"/>
      <c r="AE111" s="35"/>
      <c r="AR111" s="204" t="s">
        <v>212</v>
      </c>
      <c r="AT111" s="204" t="s">
        <v>208</v>
      </c>
      <c r="AU111" s="204" t="s">
        <v>82</v>
      </c>
      <c r="AY111" s="18" t="s">
        <v>206</v>
      </c>
      <c r="BE111" s="205">
        <f>IF(N111="základní",J111,0)</f>
        <v>0</v>
      </c>
      <c r="BF111" s="205">
        <f>IF(N111="snížená",J111,0)</f>
        <v>0</v>
      </c>
      <c r="BG111" s="205">
        <f>IF(N111="zákl. přenesená",J111,0)</f>
        <v>0</v>
      </c>
      <c r="BH111" s="205">
        <f>IF(N111="sníž. přenesená",J111,0)</f>
        <v>0</v>
      </c>
      <c r="BI111" s="205">
        <f>IF(N111="nulová",J111,0)</f>
        <v>0</v>
      </c>
      <c r="BJ111" s="18" t="s">
        <v>80</v>
      </c>
      <c r="BK111" s="205">
        <f>ROUND(I111*H111,2)</f>
        <v>0</v>
      </c>
      <c r="BL111" s="18" t="s">
        <v>212</v>
      </c>
      <c r="BM111" s="204" t="s">
        <v>928</v>
      </c>
    </row>
    <row r="112" spans="1:65" s="13" customFormat="1" ht="11.25">
      <c r="B112" s="206"/>
      <c r="C112" s="207"/>
      <c r="D112" s="208" t="s">
        <v>246</v>
      </c>
      <c r="E112" s="209" t="s">
        <v>19</v>
      </c>
      <c r="F112" s="210" t="s">
        <v>929</v>
      </c>
      <c r="G112" s="207"/>
      <c r="H112" s="211">
        <v>46.875</v>
      </c>
      <c r="I112" s="212"/>
      <c r="J112" s="207"/>
      <c r="K112" s="207"/>
      <c r="L112" s="213"/>
      <c r="M112" s="214"/>
      <c r="N112" s="215"/>
      <c r="O112" s="215"/>
      <c r="P112" s="215"/>
      <c r="Q112" s="215"/>
      <c r="R112" s="215"/>
      <c r="S112" s="215"/>
      <c r="T112" s="216"/>
      <c r="AT112" s="217" t="s">
        <v>246</v>
      </c>
      <c r="AU112" s="217" t="s">
        <v>82</v>
      </c>
      <c r="AV112" s="13" t="s">
        <v>82</v>
      </c>
      <c r="AW112" s="13" t="s">
        <v>33</v>
      </c>
      <c r="AX112" s="13" t="s">
        <v>80</v>
      </c>
      <c r="AY112" s="217" t="s">
        <v>206</v>
      </c>
    </row>
    <row r="113" spans="1:65" s="2" customFormat="1" ht="16.5" customHeight="1">
      <c r="A113" s="35"/>
      <c r="B113" s="36"/>
      <c r="C113" s="193" t="s">
        <v>227</v>
      </c>
      <c r="D113" s="193" t="s">
        <v>208</v>
      </c>
      <c r="E113" s="194" t="s">
        <v>930</v>
      </c>
      <c r="F113" s="195" t="s">
        <v>931</v>
      </c>
      <c r="G113" s="196" t="s">
        <v>325</v>
      </c>
      <c r="H113" s="197">
        <v>9</v>
      </c>
      <c r="I113" s="198"/>
      <c r="J113" s="199">
        <f>ROUND(I113*H113,2)</f>
        <v>0</v>
      </c>
      <c r="K113" s="195" t="s">
        <v>932</v>
      </c>
      <c r="L113" s="40"/>
      <c r="M113" s="200" t="s">
        <v>19</v>
      </c>
      <c r="N113" s="201" t="s">
        <v>43</v>
      </c>
      <c r="O113" s="65"/>
      <c r="P113" s="202">
        <f>O113*H113</f>
        <v>0</v>
      </c>
      <c r="Q113" s="202">
        <v>6.9999999999999999E-4</v>
      </c>
      <c r="R113" s="202">
        <f>Q113*H113</f>
        <v>6.3E-3</v>
      </c>
      <c r="S113" s="202">
        <v>0</v>
      </c>
      <c r="T113" s="203">
        <f>S113*H113</f>
        <v>0</v>
      </c>
      <c r="U113" s="35"/>
      <c r="V113" s="35"/>
      <c r="W113" s="35"/>
      <c r="X113" s="35"/>
      <c r="Y113" s="35"/>
      <c r="Z113" s="35"/>
      <c r="AA113" s="35"/>
      <c r="AB113" s="35"/>
      <c r="AC113" s="35"/>
      <c r="AD113" s="35"/>
      <c r="AE113" s="35"/>
      <c r="AR113" s="204" t="s">
        <v>212</v>
      </c>
      <c r="AT113" s="204" t="s">
        <v>208</v>
      </c>
      <c r="AU113" s="204" t="s">
        <v>82</v>
      </c>
      <c r="AY113" s="18" t="s">
        <v>206</v>
      </c>
      <c r="BE113" s="205">
        <f>IF(N113="základní",J113,0)</f>
        <v>0</v>
      </c>
      <c r="BF113" s="205">
        <f>IF(N113="snížená",J113,0)</f>
        <v>0</v>
      </c>
      <c r="BG113" s="205">
        <f>IF(N113="zákl. přenesená",J113,0)</f>
        <v>0</v>
      </c>
      <c r="BH113" s="205">
        <f>IF(N113="sníž. přenesená",J113,0)</f>
        <v>0</v>
      </c>
      <c r="BI113" s="205">
        <f>IF(N113="nulová",J113,0)</f>
        <v>0</v>
      </c>
      <c r="BJ113" s="18" t="s">
        <v>80</v>
      </c>
      <c r="BK113" s="205">
        <f>ROUND(I113*H113,2)</f>
        <v>0</v>
      </c>
      <c r="BL113" s="18" t="s">
        <v>212</v>
      </c>
      <c r="BM113" s="204" t="s">
        <v>933</v>
      </c>
    </row>
    <row r="114" spans="1:65" s="2" customFormat="1" ht="58.5">
      <c r="A114" s="35"/>
      <c r="B114" s="36"/>
      <c r="C114" s="37"/>
      <c r="D114" s="208" t="s">
        <v>279</v>
      </c>
      <c r="E114" s="37"/>
      <c r="F114" s="221" t="s">
        <v>934</v>
      </c>
      <c r="G114" s="37"/>
      <c r="H114" s="37"/>
      <c r="I114" s="116"/>
      <c r="J114" s="37"/>
      <c r="K114" s="37"/>
      <c r="L114" s="40"/>
      <c r="M114" s="222"/>
      <c r="N114" s="223"/>
      <c r="O114" s="65"/>
      <c r="P114" s="65"/>
      <c r="Q114" s="65"/>
      <c r="R114" s="65"/>
      <c r="S114" s="65"/>
      <c r="T114" s="66"/>
      <c r="U114" s="35"/>
      <c r="V114" s="35"/>
      <c r="W114" s="35"/>
      <c r="X114" s="35"/>
      <c r="Y114" s="35"/>
      <c r="Z114" s="35"/>
      <c r="AA114" s="35"/>
      <c r="AB114" s="35"/>
      <c r="AC114" s="35"/>
      <c r="AD114" s="35"/>
      <c r="AE114" s="35"/>
      <c r="AT114" s="18" t="s">
        <v>279</v>
      </c>
      <c r="AU114" s="18" t="s">
        <v>82</v>
      </c>
    </row>
    <row r="115" spans="1:65" s="13" customFormat="1" ht="11.25">
      <c r="B115" s="206"/>
      <c r="C115" s="207"/>
      <c r="D115" s="208" t="s">
        <v>246</v>
      </c>
      <c r="E115" s="209" t="s">
        <v>19</v>
      </c>
      <c r="F115" s="210" t="s">
        <v>935</v>
      </c>
      <c r="G115" s="207"/>
      <c r="H115" s="211">
        <v>9</v>
      </c>
      <c r="I115" s="212"/>
      <c r="J115" s="207"/>
      <c r="K115" s="207"/>
      <c r="L115" s="213"/>
      <c r="M115" s="214"/>
      <c r="N115" s="215"/>
      <c r="O115" s="215"/>
      <c r="P115" s="215"/>
      <c r="Q115" s="215"/>
      <c r="R115" s="215"/>
      <c r="S115" s="215"/>
      <c r="T115" s="216"/>
      <c r="AT115" s="217" t="s">
        <v>246</v>
      </c>
      <c r="AU115" s="217" t="s">
        <v>82</v>
      </c>
      <c r="AV115" s="13" t="s">
        <v>82</v>
      </c>
      <c r="AW115" s="13" t="s">
        <v>33</v>
      </c>
      <c r="AX115" s="13" t="s">
        <v>80</v>
      </c>
      <c r="AY115" s="217" t="s">
        <v>206</v>
      </c>
    </row>
    <row r="116" spans="1:65" s="2" customFormat="1" ht="21.75" customHeight="1">
      <c r="A116" s="35"/>
      <c r="B116" s="36"/>
      <c r="C116" s="193" t="s">
        <v>231</v>
      </c>
      <c r="D116" s="193" t="s">
        <v>208</v>
      </c>
      <c r="E116" s="194" t="s">
        <v>936</v>
      </c>
      <c r="F116" s="195" t="s">
        <v>937</v>
      </c>
      <c r="G116" s="196" t="s">
        <v>325</v>
      </c>
      <c r="H116" s="197">
        <v>9</v>
      </c>
      <c r="I116" s="198"/>
      <c r="J116" s="199">
        <f>ROUND(I116*H116,2)</f>
        <v>0</v>
      </c>
      <c r="K116" s="195" t="s">
        <v>932</v>
      </c>
      <c r="L116" s="40"/>
      <c r="M116" s="200" t="s">
        <v>19</v>
      </c>
      <c r="N116" s="201" t="s">
        <v>43</v>
      </c>
      <c r="O116" s="65"/>
      <c r="P116" s="202">
        <f>O116*H116</f>
        <v>0</v>
      </c>
      <c r="Q116" s="202">
        <v>0</v>
      </c>
      <c r="R116" s="202">
        <f>Q116*H116</f>
        <v>0</v>
      </c>
      <c r="S116" s="202">
        <v>0</v>
      </c>
      <c r="T116" s="203">
        <f>S116*H116</f>
        <v>0</v>
      </c>
      <c r="U116" s="35"/>
      <c r="V116" s="35"/>
      <c r="W116" s="35"/>
      <c r="X116" s="35"/>
      <c r="Y116" s="35"/>
      <c r="Z116" s="35"/>
      <c r="AA116" s="35"/>
      <c r="AB116" s="35"/>
      <c r="AC116" s="35"/>
      <c r="AD116" s="35"/>
      <c r="AE116" s="35"/>
      <c r="AR116" s="204" t="s">
        <v>212</v>
      </c>
      <c r="AT116" s="204" t="s">
        <v>208</v>
      </c>
      <c r="AU116" s="204" t="s">
        <v>82</v>
      </c>
      <c r="AY116" s="18" t="s">
        <v>206</v>
      </c>
      <c r="BE116" s="205">
        <f>IF(N116="základní",J116,0)</f>
        <v>0</v>
      </c>
      <c r="BF116" s="205">
        <f>IF(N116="snížená",J116,0)</f>
        <v>0</v>
      </c>
      <c r="BG116" s="205">
        <f>IF(N116="zákl. přenesená",J116,0)</f>
        <v>0</v>
      </c>
      <c r="BH116" s="205">
        <f>IF(N116="sníž. přenesená",J116,0)</f>
        <v>0</v>
      </c>
      <c r="BI116" s="205">
        <f>IF(N116="nulová",J116,0)</f>
        <v>0</v>
      </c>
      <c r="BJ116" s="18" t="s">
        <v>80</v>
      </c>
      <c r="BK116" s="205">
        <f>ROUND(I116*H116,2)</f>
        <v>0</v>
      </c>
      <c r="BL116" s="18" t="s">
        <v>212</v>
      </c>
      <c r="BM116" s="204" t="s">
        <v>938</v>
      </c>
    </row>
    <row r="117" spans="1:65" s="2" customFormat="1" ht="21.75" customHeight="1">
      <c r="A117" s="35"/>
      <c r="B117" s="36"/>
      <c r="C117" s="193" t="s">
        <v>235</v>
      </c>
      <c r="D117" s="193" t="s">
        <v>208</v>
      </c>
      <c r="E117" s="194" t="s">
        <v>939</v>
      </c>
      <c r="F117" s="195" t="s">
        <v>940</v>
      </c>
      <c r="G117" s="196" t="s">
        <v>325</v>
      </c>
      <c r="H117" s="197">
        <v>155.85</v>
      </c>
      <c r="I117" s="198"/>
      <c r="J117" s="199">
        <f>ROUND(I117*H117,2)</f>
        <v>0</v>
      </c>
      <c r="K117" s="195" t="s">
        <v>277</v>
      </c>
      <c r="L117" s="40"/>
      <c r="M117" s="200" t="s">
        <v>19</v>
      </c>
      <c r="N117" s="201" t="s">
        <v>43</v>
      </c>
      <c r="O117" s="65"/>
      <c r="P117" s="202">
        <f>O117*H117</f>
        <v>0</v>
      </c>
      <c r="Q117" s="202">
        <v>6.3039999999999999E-2</v>
      </c>
      <c r="R117" s="202">
        <f>Q117*H117</f>
        <v>9.8247839999999993</v>
      </c>
      <c r="S117" s="202">
        <v>0</v>
      </c>
      <c r="T117" s="203">
        <f>S117*H117</f>
        <v>0</v>
      </c>
      <c r="U117" s="35"/>
      <c r="V117" s="35"/>
      <c r="W117" s="35"/>
      <c r="X117" s="35"/>
      <c r="Y117" s="35"/>
      <c r="Z117" s="35"/>
      <c r="AA117" s="35"/>
      <c r="AB117" s="35"/>
      <c r="AC117" s="35"/>
      <c r="AD117" s="35"/>
      <c r="AE117" s="35"/>
      <c r="AR117" s="204" t="s">
        <v>212</v>
      </c>
      <c r="AT117" s="204" t="s">
        <v>208</v>
      </c>
      <c r="AU117" s="204" t="s">
        <v>82</v>
      </c>
      <c r="AY117" s="18" t="s">
        <v>206</v>
      </c>
      <c r="BE117" s="205">
        <f>IF(N117="základní",J117,0)</f>
        <v>0</v>
      </c>
      <c r="BF117" s="205">
        <f>IF(N117="snížená",J117,0)</f>
        <v>0</v>
      </c>
      <c r="BG117" s="205">
        <f>IF(N117="zákl. přenesená",J117,0)</f>
        <v>0</v>
      </c>
      <c r="BH117" s="205">
        <f>IF(N117="sníž. přenesená",J117,0)</f>
        <v>0</v>
      </c>
      <c r="BI117" s="205">
        <f>IF(N117="nulová",J117,0)</f>
        <v>0</v>
      </c>
      <c r="BJ117" s="18" t="s">
        <v>80</v>
      </c>
      <c r="BK117" s="205">
        <f>ROUND(I117*H117,2)</f>
        <v>0</v>
      </c>
      <c r="BL117" s="18" t="s">
        <v>212</v>
      </c>
      <c r="BM117" s="204" t="s">
        <v>941</v>
      </c>
    </row>
    <row r="118" spans="1:65" s="13" customFormat="1" ht="11.25">
      <c r="B118" s="206"/>
      <c r="C118" s="207"/>
      <c r="D118" s="208" t="s">
        <v>246</v>
      </c>
      <c r="E118" s="209" t="s">
        <v>19</v>
      </c>
      <c r="F118" s="210" t="s">
        <v>942</v>
      </c>
      <c r="G118" s="207"/>
      <c r="H118" s="211">
        <v>107.35</v>
      </c>
      <c r="I118" s="212"/>
      <c r="J118" s="207"/>
      <c r="K118" s="207"/>
      <c r="L118" s="213"/>
      <c r="M118" s="214"/>
      <c r="N118" s="215"/>
      <c r="O118" s="215"/>
      <c r="P118" s="215"/>
      <c r="Q118" s="215"/>
      <c r="R118" s="215"/>
      <c r="S118" s="215"/>
      <c r="T118" s="216"/>
      <c r="AT118" s="217" t="s">
        <v>246</v>
      </c>
      <c r="AU118" s="217" t="s">
        <v>82</v>
      </c>
      <c r="AV118" s="13" t="s">
        <v>82</v>
      </c>
      <c r="AW118" s="13" t="s">
        <v>33</v>
      </c>
      <c r="AX118" s="13" t="s">
        <v>72</v>
      </c>
      <c r="AY118" s="217" t="s">
        <v>206</v>
      </c>
    </row>
    <row r="119" spans="1:65" s="13" customFormat="1" ht="11.25">
      <c r="B119" s="206"/>
      <c r="C119" s="207"/>
      <c r="D119" s="208" t="s">
        <v>246</v>
      </c>
      <c r="E119" s="209" t="s">
        <v>19</v>
      </c>
      <c r="F119" s="210" t="s">
        <v>943</v>
      </c>
      <c r="G119" s="207"/>
      <c r="H119" s="211">
        <v>48.5</v>
      </c>
      <c r="I119" s="212"/>
      <c r="J119" s="207"/>
      <c r="K119" s="207"/>
      <c r="L119" s="213"/>
      <c r="M119" s="214"/>
      <c r="N119" s="215"/>
      <c r="O119" s="215"/>
      <c r="P119" s="215"/>
      <c r="Q119" s="215"/>
      <c r="R119" s="215"/>
      <c r="S119" s="215"/>
      <c r="T119" s="216"/>
      <c r="AT119" s="217" t="s">
        <v>246</v>
      </c>
      <c r="AU119" s="217" t="s">
        <v>82</v>
      </c>
      <c r="AV119" s="13" t="s">
        <v>82</v>
      </c>
      <c r="AW119" s="13" t="s">
        <v>33</v>
      </c>
      <c r="AX119" s="13" t="s">
        <v>72</v>
      </c>
      <c r="AY119" s="217" t="s">
        <v>206</v>
      </c>
    </row>
    <row r="120" spans="1:65" s="14" customFormat="1" ht="11.25">
      <c r="B120" s="234"/>
      <c r="C120" s="235"/>
      <c r="D120" s="208" t="s">
        <v>246</v>
      </c>
      <c r="E120" s="236" t="s">
        <v>19</v>
      </c>
      <c r="F120" s="237" t="s">
        <v>406</v>
      </c>
      <c r="G120" s="235"/>
      <c r="H120" s="238">
        <v>155.85</v>
      </c>
      <c r="I120" s="239"/>
      <c r="J120" s="235"/>
      <c r="K120" s="235"/>
      <c r="L120" s="240"/>
      <c r="M120" s="241"/>
      <c r="N120" s="242"/>
      <c r="O120" s="242"/>
      <c r="P120" s="242"/>
      <c r="Q120" s="242"/>
      <c r="R120" s="242"/>
      <c r="S120" s="242"/>
      <c r="T120" s="243"/>
      <c r="AT120" s="244" t="s">
        <v>246</v>
      </c>
      <c r="AU120" s="244" t="s">
        <v>82</v>
      </c>
      <c r="AV120" s="14" t="s">
        <v>212</v>
      </c>
      <c r="AW120" s="14" t="s">
        <v>33</v>
      </c>
      <c r="AX120" s="14" t="s">
        <v>80</v>
      </c>
      <c r="AY120" s="244" t="s">
        <v>206</v>
      </c>
    </row>
    <row r="121" spans="1:65" s="2" customFormat="1" ht="16.5" customHeight="1">
      <c r="A121" s="35"/>
      <c r="B121" s="36"/>
      <c r="C121" s="193" t="s">
        <v>239</v>
      </c>
      <c r="D121" s="193" t="s">
        <v>208</v>
      </c>
      <c r="E121" s="194" t="s">
        <v>944</v>
      </c>
      <c r="F121" s="195" t="s">
        <v>945</v>
      </c>
      <c r="G121" s="196" t="s">
        <v>325</v>
      </c>
      <c r="H121" s="197">
        <v>25.3</v>
      </c>
      <c r="I121" s="198"/>
      <c r="J121" s="199">
        <f>ROUND(I121*H121,2)</f>
        <v>0</v>
      </c>
      <c r="K121" s="195" t="s">
        <v>277</v>
      </c>
      <c r="L121" s="40"/>
      <c r="M121" s="200" t="s">
        <v>19</v>
      </c>
      <c r="N121" s="201" t="s">
        <v>43</v>
      </c>
      <c r="O121" s="65"/>
      <c r="P121" s="202">
        <f>O121*H121</f>
        <v>0</v>
      </c>
      <c r="Q121" s="202">
        <v>1.1690000000000001E-2</v>
      </c>
      <c r="R121" s="202">
        <f>Q121*H121</f>
        <v>0.29575700000000005</v>
      </c>
      <c r="S121" s="202">
        <v>0</v>
      </c>
      <c r="T121" s="203">
        <f>S121*H121</f>
        <v>0</v>
      </c>
      <c r="U121" s="35"/>
      <c r="V121" s="35"/>
      <c r="W121" s="35"/>
      <c r="X121" s="35"/>
      <c r="Y121" s="35"/>
      <c r="Z121" s="35"/>
      <c r="AA121" s="35"/>
      <c r="AB121" s="35"/>
      <c r="AC121" s="35"/>
      <c r="AD121" s="35"/>
      <c r="AE121" s="35"/>
      <c r="AR121" s="204" t="s">
        <v>212</v>
      </c>
      <c r="AT121" s="204" t="s">
        <v>208</v>
      </c>
      <c r="AU121" s="204" t="s">
        <v>82</v>
      </c>
      <c r="AY121" s="18" t="s">
        <v>206</v>
      </c>
      <c r="BE121" s="205">
        <f>IF(N121="základní",J121,0)</f>
        <v>0</v>
      </c>
      <c r="BF121" s="205">
        <f>IF(N121="snížená",J121,0)</f>
        <v>0</v>
      </c>
      <c r="BG121" s="205">
        <f>IF(N121="zákl. přenesená",J121,0)</f>
        <v>0</v>
      </c>
      <c r="BH121" s="205">
        <f>IF(N121="sníž. přenesená",J121,0)</f>
        <v>0</v>
      </c>
      <c r="BI121" s="205">
        <f>IF(N121="nulová",J121,0)</f>
        <v>0</v>
      </c>
      <c r="BJ121" s="18" t="s">
        <v>80</v>
      </c>
      <c r="BK121" s="205">
        <f>ROUND(I121*H121,2)</f>
        <v>0</v>
      </c>
      <c r="BL121" s="18" t="s">
        <v>212</v>
      </c>
      <c r="BM121" s="204" t="s">
        <v>946</v>
      </c>
    </row>
    <row r="122" spans="1:65" s="13" customFormat="1" ht="11.25">
      <c r="B122" s="206"/>
      <c r="C122" s="207"/>
      <c r="D122" s="208" t="s">
        <v>246</v>
      </c>
      <c r="E122" s="209" t="s">
        <v>19</v>
      </c>
      <c r="F122" s="210" t="s">
        <v>947</v>
      </c>
      <c r="G122" s="207"/>
      <c r="H122" s="211">
        <v>25.3</v>
      </c>
      <c r="I122" s="212"/>
      <c r="J122" s="207"/>
      <c r="K122" s="207"/>
      <c r="L122" s="213"/>
      <c r="M122" s="214"/>
      <c r="N122" s="215"/>
      <c r="O122" s="215"/>
      <c r="P122" s="215"/>
      <c r="Q122" s="215"/>
      <c r="R122" s="215"/>
      <c r="S122" s="215"/>
      <c r="T122" s="216"/>
      <c r="AT122" s="217" t="s">
        <v>246</v>
      </c>
      <c r="AU122" s="217" t="s">
        <v>82</v>
      </c>
      <c r="AV122" s="13" t="s">
        <v>82</v>
      </c>
      <c r="AW122" s="13" t="s">
        <v>33</v>
      </c>
      <c r="AX122" s="13" t="s">
        <v>80</v>
      </c>
      <c r="AY122" s="217" t="s">
        <v>206</v>
      </c>
    </row>
    <row r="123" spans="1:65" s="2" customFormat="1" ht="21.75" customHeight="1">
      <c r="A123" s="35"/>
      <c r="B123" s="36"/>
      <c r="C123" s="193" t="s">
        <v>225</v>
      </c>
      <c r="D123" s="193" t="s">
        <v>208</v>
      </c>
      <c r="E123" s="194" t="s">
        <v>948</v>
      </c>
      <c r="F123" s="195" t="s">
        <v>949</v>
      </c>
      <c r="G123" s="196" t="s">
        <v>325</v>
      </c>
      <c r="H123" s="197">
        <v>46.75</v>
      </c>
      <c r="I123" s="198"/>
      <c r="J123" s="199">
        <f>ROUND(I123*H123,2)</f>
        <v>0</v>
      </c>
      <c r="K123" s="195" t="s">
        <v>277</v>
      </c>
      <c r="L123" s="40"/>
      <c r="M123" s="200" t="s">
        <v>19</v>
      </c>
      <c r="N123" s="201" t="s">
        <v>43</v>
      </c>
      <c r="O123" s="65"/>
      <c r="P123" s="202">
        <f>O123*H123</f>
        <v>0</v>
      </c>
      <c r="Q123" s="202">
        <v>6.6790000000000002E-2</v>
      </c>
      <c r="R123" s="202">
        <f>Q123*H123</f>
        <v>3.1224324999999999</v>
      </c>
      <c r="S123" s="202">
        <v>0</v>
      </c>
      <c r="T123" s="203">
        <f>S123*H123</f>
        <v>0</v>
      </c>
      <c r="U123" s="35"/>
      <c r="V123" s="35"/>
      <c r="W123" s="35"/>
      <c r="X123" s="35"/>
      <c r="Y123" s="35"/>
      <c r="Z123" s="35"/>
      <c r="AA123" s="35"/>
      <c r="AB123" s="35"/>
      <c r="AC123" s="35"/>
      <c r="AD123" s="35"/>
      <c r="AE123" s="35"/>
      <c r="AR123" s="204" t="s">
        <v>212</v>
      </c>
      <c r="AT123" s="204" t="s">
        <v>208</v>
      </c>
      <c r="AU123" s="204" t="s">
        <v>82</v>
      </c>
      <c r="AY123" s="18" t="s">
        <v>206</v>
      </c>
      <c r="BE123" s="205">
        <f>IF(N123="základní",J123,0)</f>
        <v>0</v>
      </c>
      <c r="BF123" s="205">
        <f>IF(N123="snížená",J123,0)</f>
        <v>0</v>
      </c>
      <c r="BG123" s="205">
        <f>IF(N123="zákl. přenesená",J123,0)</f>
        <v>0</v>
      </c>
      <c r="BH123" s="205">
        <f>IF(N123="sníž. přenesená",J123,0)</f>
        <v>0</v>
      </c>
      <c r="BI123" s="205">
        <f>IF(N123="nulová",J123,0)</f>
        <v>0</v>
      </c>
      <c r="BJ123" s="18" t="s">
        <v>80</v>
      </c>
      <c r="BK123" s="205">
        <f>ROUND(I123*H123,2)</f>
        <v>0</v>
      </c>
      <c r="BL123" s="18" t="s">
        <v>212</v>
      </c>
      <c r="BM123" s="204" t="s">
        <v>950</v>
      </c>
    </row>
    <row r="124" spans="1:65" s="13" customFormat="1" ht="11.25">
      <c r="B124" s="206"/>
      <c r="C124" s="207"/>
      <c r="D124" s="208" t="s">
        <v>246</v>
      </c>
      <c r="E124" s="209" t="s">
        <v>19</v>
      </c>
      <c r="F124" s="210" t="s">
        <v>951</v>
      </c>
      <c r="G124" s="207"/>
      <c r="H124" s="211">
        <v>46.75</v>
      </c>
      <c r="I124" s="212"/>
      <c r="J124" s="207"/>
      <c r="K124" s="207"/>
      <c r="L124" s="213"/>
      <c r="M124" s="214"/>
      <c r="N124" s="215"/>
      <c r="O124" s="215"/>
      <c r="P124" s="215"/>
      <c r="Q124" s="215"/>
      <c r="R124" s="215"/>
      <c r="S124" s="215"/>
      <c r="T124" s="216"/>
      <c r="AT124" s="217" t="s">
        <v>246</v>
      </c>
      <c r="AU124" s="217" t="s">
        <v>82</v>
      </c>
      <c r="AV124" s="13" t="s">
        <v>82</v>
      </c>
      <c r="AW124" s="13" t="s">
        <v>33</v>
      </c>
      <c r="AX124" s="13" t="s">
        <v>80</v>
      </c>
      <c r="AY124" s="217" t="s">
        <v>206</v>
      </c>
    </row>
    <row r="125" spans="1:65" s="2" customFormat="1" ht="16.5" customHeight="1">
      <c r="A125" s="35"/>
      <c r="B125" s="36"/>
      <c r="C125" s="193" t="s">
        <v>248</v>
      </c>
      <c r="D125" s="193" t="s">
        <v>208</v>
      </c>
      <c r="E125" s="194" t="s">
        <v>952</v>
      </c>
      <c r="F125" s="195" t="s">
        <v>953</v>
      </c>
      <c r="G125" s="196" t="s">
        <v>325</v>
      </c>
      <c r="H125" s="197">
        <v>25.3</v>
      </c>
      <c r="I125" s="198"/>
      <c r="J125" s="199">
        <f>ROUND(I125*H125,2)</f>
        <v>0</v>
      </c>
      <c r="K125" s="195" t="s">
        <v>277</v>
      </c>
      <c r="L125" s="40"/>
      <c r="M125" s="200" t="s">
        <v>19</v>
      </c>
      <c r="N125" s="201" t="s">
        <v>43</v>
      </c>
      <c r="O125" s="65"/>
      <c r="P125" s="202">
        <f>O125*H125</f>
        <v>0</v>
      </c>
      <c r="Q125" s="202">
        <v>0</v>
      </c>
      <c r="R125" s="202">
        <f>Q125*H125</f>
        <v>0</v>
      </c>
      <c r="S125" s="202">
        <v>0</v>
      </c>
      <c r="T125" s="203">
        <f>S125*H125</f>
        <v>0</v>
      </c>
      <c r="U125" s="35"/>
      <c r="V125" s="35"/>
      <c r="W125" s="35"/>
      <c r="X125" s="35"/>
      <c r="Y125" s="35"/>
      <c r="Z125" s="35"/>
      <c r="AA125" s="35"/>
      <c r="AB125" s="35"/>
      <c r="AC125" s="35"/>
      <c r="AD125" s="35"/>
      <c r="AE125" s="35"/>
      <c r="AR125" s="204" t="s">
        <v>212</v>
      </c>
      <c r="AT125" s="204" t="s">
        <v>208</v>
      </c>
      <c r="AU125" s="204" t="s">
        <v>82</v>
      </c>
      <c r="AY125" s="18" t="s">
        <v>206</v>
      </c>
      <c r="BE125" s="205">
        <f>IF(N125="základní",J125,0)</f>
        <v>0</v>
      </c>
      <c r="BF125" s="205">
        <f>IF(N125="snížená",J125,0)</f>
        <v>0</v>
      </c>
      <c r="BG125" s="205">
        <f>IF(N125="zákl. přenesená",J125,0)</f>
        <v>0</v>
      </c>
      <c r="BH125" s="205">
        <f>IF(N125="sníž. přenesená",J125,0)</f>
        <v>0</v>
      </c>
      <c r="BI125" s="205">
        <f>IF(N125="nulová",J125,0)</f>
        <v>0</v>
      </c>
      <c r="BJ125" s="18" t="s">
        <v>80</v>
      </c>
      <c r="BK125" s="205">
        <f>ROUND(I125*H125,2)</f>
        <v>0</v>
      </c>
      <c r="BL125" s="18" t="s">
        <v>212</v>
      </c>
      <c r="BM125" s="204" t="s">
        <v>954</v>
      </c>
    </row>
    <row r="126" spans="1:65" s="2" customFormat="1" ht="21.75" customHeight="1">
      <c r="A126" s="35"/>
      <c r="B126" s="36"/>
      <c r="C126" s="193" t="s">
        <v>253</v>
      </c>
      <c r="D126" s="193" t="s">
        <v>208</v>
      </c>
      <c r="E126" s="194" t="s">
        <v>955</v>
      </c>
      <c r="F126" s="195" t="s">
        <v>956</v>
      </c>
      <c r="G126" s="196" t="s">
        <v>307</v>
      </c>
      <c r="H126" s="197">
        <v>7000</v>
      </c>
      <c r="I126" s="198"/>
      <c r="J126" s="199">
        <f>ROUND(I126*H126,2)</f>
        <v>0</v>
      </c>
      <c r="K126" s="195" t="s">
        <v>277</v>
      </c>
      <c r="L126" s="40"/>
      <c r="M126" s="200" t="s">
        <v>19</v>
      </c>
      <c r="N126" s="201" t="s">
        <v>43</v>
      </c>
      <c r="O126" s="65"/>
      <c r="P126" s="202">
        <f>O126*H126</f>
        <v>0</v>
      </c>
      <c r="Q126" s="202">
        <v>1.1000000000000001E-3</v>
      </c>
      <c r="R126" s="202">
        <f>Q126*H126</f>
        <v>7.7</v>
      </c>
      <c r="S126" s="202">
        <v>0</v>
      </c>
      <c r="T126" s="203">
        <f>S126*H126</f>
        <v>0</v>
      </c>
      <c r="U126" s="35"/>
      <c r="V126" s="35"/>
      <c r="W126" s="35"/>
      <c r="X126" s="35"/>
      <c r="Y126" s="35"/>
      <c r="Z126" s="35"/>
      <c r="AA126" s="35"/>
      <c r="AB126" s="35"/>
      <c r="AC126" s="35"/>
      <c r="AD126" s="35"/>
      <c r="AE126" s="35"/>
      <c r="AR126" s="204" t="s">
        <v>212</v>
      </c>
      <c r="AT126" s="204" t="s">
        <v>208</v>
      </c>
      <c r="AU126" s="204" t="s">
        <v>82</v>
      </c>
      <c r="AY126" s="18" t="s">
        <v>206</v>
      </c>
      <c r="BE126" s="205">
        <f>IF(N126="základní",J126,0)</f>
        <v>0</v>
      </c>
      <c r="BF126" s="205">
        <f>IF(N126="snížená",J126,0)</f>
        <v>0</v>
      </c>
      <c r="BG126" s="205">
        <f>IF(N126="zákl. přenesená",J126,0)</f>
        <v>0</v>
      </c>
      <c r="BH126" s="205">
        <f>IF(N126="sníž. přenesená",J126,0)</f>
        <v>0</v>
      </c>
      <c r="BI126" s="205">
        <f>IF(N126="nulová",J126,0)</f>
        <v>0</v>
      </c>
      <c r="BJ126" s="18" t="s">
        <v>80</v>
      </c>
      <c r="BK126" s="205">
        <f>ROUND(I126*H126,2)</f>
        <v>0</v>
      </c>
      <c r="BL126" s="18" t="s">
        <v>212</v>
      </c>
      <c r="BM126" s="204" t="s">
        <v>957</v>
      </c>
    </row>
    <row r="127" spans="1:65" s="13" customFormat="1" ht="11.25">
      <c r="B127" s="206"/>
      <c r="C127" s="207"/>
      <c r="D127" s="208" t="s">
        <v>246</v>
      </c>
      <c r="E127" s="209" t="s">
        <v>19</v>
      </c>
      <c r="F127" s="210" t="s">
        <v>958</v>
      </c>
      <c r="G127" s="207"/>
      <c r="H127" s="211">
        <v>4750</v>
      </c>
      <c r="I127" s="212"/>
      <c r="J127" s="207"/>
      <c r="K127" s="207"/>
      <c r="L127" s="213"/>
      <c r="M127" s="214"/>
      <c r="N127" s="215"/>
      <c r="O127" s="215"/>
      <c r="P127" s="215"/>
      <c r="Q127" s="215"/>
      <c r="R127" s="215"/>
      <c r="S127" s="215"/>
      <c r="T127" s="216"/>
      <c r="AT127" s="217" t="s">
        <v>246</v>
      </c>
      <c r="AU127" s="217" t="s">
        <v>82</v>
      </c>
      <c r="AV127" s="13" t="s">
        <v>82</v>
      </c>
      <c r="AW127" s="13" t="s">
        <v>33</v>
      </c>
      <c r="AX127" s="13" t="s">
        <v>72</v>
      </c>
      <c r="AY127" s="217" t="s">
        <v>206</v>
      </c>
    </row>
    <row r="128" spans="1:65" s="13" customFormat="1" ht="11.25">
      <c r="B128" s="206"/>
      <c r="C128" s="207"/>
      <c r="D128" s="208" t="s">
        <v>246</v>
      </c>
      <c r="E128" s="209" t="s">
        <v>19</v>
      </c>
      <c r="F128" s="210" t="s">
        <v>959</v>
      </c>
      <c r="G128" s="207"/>
      <c r="H128" s="211">
        <v>2250</v>
      </c>
      <c r="I128" s="212"/>
      <c r="J128" s="207"/>
      <c r="K128" s="207"/>
      <c r="L128" s="213"/>
      <c r="M128" s="214"/>
      <c r="N128" s="215"/>
      <c r="O128" s="215"/>
      <c r="P128" s="215"/>
      <c r="Q128" s="215"/>
      <c r="R128" s="215"/>
      <c r="S128" s="215"/>
      <c r="T128" s="216"/>
      <c r="AT128" s="217" t="s">
        <v>246</v>
      </c>
      <c r="AU128" s="217" t="s">
        <v>82</v>
      </c>
      <c r="AV128" s="13" t="s">
        <v>82</v>
      </c>
      <c r="AW128" s="13" t="s">
        <v>33</v>
      </c>
      <c r="AX128" s="13" t="s">
        <v>72</v>
      </c>
      <c r="AY128" s="217" t="s">
        <v>206</v>
      </c>
    </row>
    <row r="129" spans="1:65" s="14" customFormat="1" ht="11.25">
      <c r="B129" s="234"/>
      <c r="C129" s="235"/>
      <c r="D129" s="208" t="s">
        <v>246</v>
      </c>
      <c r="E129" s="236" t="s">
        <v>19</v>
      </c>
      <c r="F129" s="237" t="s">
        <v>406</v>
      </c>
      <c r="G129" s="235"/>
      <c r="H129" s="238">
        <v>7000</v>
      </c>
      <c r="I129" s="239"/>
      <c r="J129" s="235"/>
      <c r="K129" s="235"/>
      <c r="L129" s="240"/>
      <c r="M129" s="241"/>
      <c r="N129" s="242"/>
      <c r="O129" s="242"/>
      <c r="P129" s="242"/>
      <c r="Q129" s="242"/>
      <c r="R129" s="242"/>
      <c r="S129" s="242"/>
      <c r="T129" s="243"/>
      <c r="AT129" s="244" t="s">
        <v>246</v>
      </c>
      <c r="AU129" s="244" t="s">
        <v>82</v>
      </c>
      <c r="AV129" s="14" t="s">
        <v>212</v>
      </c>
      <c r="AW129" s="14" t="s">
        <v>33</v>
      </c>
      <c r="AX129" s="14" t="s">
        <v>80</v>
      </c>
      <c r="AY129" s="244" t="s">
        <v>206</v>
      </c>
    </row>
    <row r="130" spans="1:65" s="2" customFormat="1" ht="21.75" customHeight="1">
      <c r="A130" s="35"/>
      <c r="B130" s="36"/>
      <c r="C130" s="193" t="s">
        <v>257</v>
      </c>
      <c r="D130" s="193" t="s">
        <v>208</v>
      </c>
      <c r="E130" s="194" t="s">
        <v>960</v>
      </c>
      <c r="F130" s="195" t="s">
        <v>961</v>
      </c>
      <c r="G130" s="196" t="s">
        <v>307</v>
      </c>
      <c r="H130" s="197">
        <v>2778.21</v>
      </c>
      <c r="I130" s="198"/>
      <c r="J130" s="199">
        <f>ROUND(I130*H130,2)</f>
        <v>0</v>
      </c>
      <c r="K130" s="195" t="s">
        <v>277</v>
      </c>
      <c r="L130" s="40"/>
      <c r="M130" s="200" t="s">
        <v>19</v>
      </c>
      <c r="N130" s="201" t="s">
        <v>43</v>
      </c>
      <c r="O130" s="65"/>
      <c r="P130" s="202">
        <f>O130*H130</f>
        <v>0</v>
      </c>
      <c r="Q130" s="202">
        <v>2.5999999999999998E-4</v>
      </c>
      <c r="R130" s="202">
        <f>Q130*H130</f>
        <v>0.72233459999999994</v>
      </c>
      <c r="S130" s="202">
        <v>0</v>
      </c>
      <c r="T130" s="203">
        <f>S130*H130</f>
        <v>0</v>
      </c>
      <c r="U130" s="35"/>
      <c r="V130" s="35"/>
      <c r="W130" s="35"/>
      <c r="X130" s="35"/>
      <c r="Y130" s="35"/>
      <c r="Z130" s="35"/>
      <c r="AA130" s="35"/>
      <c r="AB130" s="35"/>
      <c r="AC130" s="35"/>
      <c r="AD130" s="35"/>
      <c r="AE130" s="35"/>
      <c r="AR130" s="204" t="s">
        <v>212</v>
      </c>
      <c r="AT130" s="204" t="s">
        <v>208</v>
      </c>
      <c r="AU130" s="204" t="s">
        <v>82</v>
      </c>
      <c r="AY130" s="18" t="s">
        <v>206</v>
      </c>
      <c r="BE130" s="205">
        <f>IF(N130="základní",J130,0)</f>
        <v>0</v>
      </c>
      <c r="BF130" s="205">
        <f>IF(N130="snížená",J130,0)</f>
        <v>0</v>
      </c>
      <c r="BG130" s="205">
        <f>IF(N130="zákl. přenesená",J130,0)</f>
        <v>0</v>
      </c>
      <c r="BH130" s="205">
        <f>IF(N130="sníž. přenesená",J130,0)</f>
        <v>0</v>
      </c>
      <c r="BI130" s="205">
        <f>IF(N130="nulová",J130,0)</f>
        <v>0</v>
      </c>
      <c r="BJ130" s="18" t="s">
        <v>80</v>
      </c>
      <c r="BK130" s="205">
        <f>ROUND(I130*H130,2)</f>
        <v>0</v>
      </c>
      <c r="BL130" s="18" t="s">
        <v>212</v>
      </c>
      <c r="BM130" s="204" t="s">
        <v>962</v>
      </c>
    </row>
    <row r="131" spans="1:65" s="2" customFormat="1" ht="39">
      <c r="A131" s="35"/>
      <c r="B131" s="36"/>
      <c r="C131" s="37"/>
      <c r="D131" s="208" t="s">
        <v>279</v>
      </c>
      <c r="E131" s="37"/>
      <c r="F131" s="221" t="s">
        <v>963</v>
      </c>
      <c r="G131" s="37"/>
      <c r="H131" s="37"/>
      <c r="I131" s="116"/>
      <c r="J131" s="37"/>
      <c r="K131" s="37"/>
      <c r="L131" s="40"/>
      <c r="M131" s="222"/>
      <c r="N131" s="223"/>
      <c r="O131" s="65"/>
      <c r="P131" s="65"/>
      <c r="Q131" s="65"/>
      <c r="R131" s="65"/>
      <c r="S131" s="65"/>
      <c r="T131" s="66"/>
      <c r="U131" s="35"/>
      <c r="V131" s="35"/>
      <c r="W131" s="35"/>
      <c r="X131" s="35"/>
      <c r="Y131" s="35"/>
      <c r="Z131" s="35"/>
      <c r="AA131" s="35"/>
      <c r="AB131" s="35"/>
      <c r="AC131" s="35"/>
      <c r="AD131" s="35"/>
      <c r="AE131" s="35"/>
      <c r="AT131" s="18" t="s">
        <v>279</v>
      </c>
      <c r="AU131" s="18" t="s">
        <v>82</v>
      </c>
    </row>
    <row r="132" spans="1:65" s="15" customFormat="1" ht="11.25">
      <c r="B132" s="253"/>
      <c r="C132" s="254"/>
      <c r="D132" s="208" t="s">
        <v>246</v>
      </c>
      <c r="E132" s="255" t="s">
        <v>19</v>
      </c>
      <c r="F132" s="256" t="s">
        <v>964</v>
      </c>
      <c r="G132" s="254"/>
      <c r="H132" s="255" t="s">
        <v>19</v>
      </c>
      <c r="I132" s="257"/>
      <c r="J132" s="254"/>
      <c r="K132" s="254"/>
      <c r="L132" s="258"/>
      <c r="M132" s="259"/>
      <c r="N132" s="260"/>
      <c r="O132" s="260"/>
      <c r="P132" s="260"/>
      <c r="Q132" s="260"/>
      <c r="R132" s="260"/>
      <c r="S132" s="260"/>
      <c r="T132" s="261"/>
      <c r="AT132" s="262" t="s">
        <v>246</v>
      </c>
      <c r="AU132" s="262" t="s">
        <v>82</v>
      </c>
      <c r="AV132" s="15" t="s">
        <v>80</v>
      </c>
      <c r="AW132" s="15" t="s">
        <v>33</v>
      </c>
      <c r="AX132" s="15" t="s">
        <v>72</v>
      </c>
      <c r="AY132" s="262" t="s">
        <v>206</v>
      </c>
    </row>
    <row r="133" spans="1:65" s="13" customFormat="1" ht="11.25">
      <c r="B133" s="206"/>
      <c r="C133" s="207"/>
      <c r="D133" s="208" t="s">
        <v>246</v>
      </c>
      <c r="E133" s="209" t="s">
        <v>19</v>
      </c>
      <c r="F133" s="210" t="s">
        <v>965</v>
      </c>
      <c r="G133" s="207"/>
      <c r="H133" s="211">
        <v>348.46</v>
      </c>
      <c r="I133" s="212"/>
      <c r="J133" s="207"/>
      <c r="K133" s="207"/>
      <c r="L133" s="213"/>
      <c r="M133" s="214"/>
      <c r="N133" s="215"/>
      <c r="O133" s="215"/>
      <c r="P133" s="215"/>
      <c r="Q133" s="215"/>
      <c r="R133" s="215"/>
      <c r="S133" s="215"/>
      <c r="T133" s="216"/>
      <c r="AT133" s="217" t="s">
        <v>246</v>
      </c>
      <c r="AU133" s="217" t="s">
        <v>82</v>
      </c>
      <c r="AV133" s="13" t="s">
        <v>82</v>
      </c>
      <c r="AW133" s="13" t="s">
        <v>33</v>
      </c>
      <c r="AX133" s="13" t="s">
        <v>72</v>
      </c>
      <c r="AY133" s="217" t="s">
        <v>206</v>
      </c>
    </row>
    <row r="134" spans="1:65" s="13" customFormat="1" ht="11.25">
      <c r="B134" s="206"/>
      <c r="C134" s="207"/>
      <c r="D134" s="208" t="s">
        <v>246</v>
      </c>
      <c r="E134" s="209" t="s">
        <v>19</v>
      </c>
      <c r="F134" s="210" t="s">
        <v>966</v>
      </c>
      <c r="G134" s="207"/>
      <c r="H134" s="211">
        <v>1640.54</v>
      </c>
      <c r="I134" s="212"/>
      <c r="J134" s="207"/>
      <c r="K134" s="207"/>
      <c r="L134" s="213"/>
      <c r="M134" s="214"/>
      <c r="N134" s="215"/>
      <c r="O134" s="215"/>
      <c r="P134" s="215"/>
      <c r="Q134" s="215"/>
      <c r="R134" s="215"/>
      <c r="S134" s="215"/>
      <c r="T134" s="216"/>
      <c r="AT134" s="217" t="s">
        <v>246</v>
      </c>
      <c r="AU134" s="217" t="s">
        <v>82</v>
      </c>
      <c r="AV134" s="13" t="s">
        <v>82</v>
      </c>
      <c r="AW134" s="13" t="s">
        <v>33</v>
      </c>
      <c r="AX134" s="13" t="s">
        <v>72</v>
      </c>
      <c r="AY134" s="217" t="s">
        <v>206</v>
      </c>
    </row>
    <row r="135" spans="1:65" s="13" customFormat="1" ht="11.25">
      <c r="B135" s="206"/>
      <c r="C135" s="207"/>
      <c r="D135" s="208" t="s">
        <v>246</v>
      </c>
      <c r="E135" s="209" t="s">
        <v>19</v>
      </c>
      <c r="F135" s="210" t="s">
        <v>967</v>
      </c>
      <c r="G135" s="207"/>
      <c r="H135" s="211">
        <v>151.4</v>
      </c>
      <c r="I135" s="212"/>
      <c r="J135" s="207"/>
      <c r="K135" s="207"/>
      <c r="L135" s="213"/>
      <c r="M135" s="214"/>
      <c r="N135" s="215"/>
      <c r="O135" s="215"/>
      <c r="P135" s="215"/>
      <c r="Q135" s="215"/>
      <c r="R135" s="215"/>
      <c r="S135" s="215"/>
      <c r="T135" s="216"/>
      <c r="AT135" s="217" t="s">
        <v>246</v>
      </c>
      <c r="AU135" s="217" t="s">
        <v>82</v>
      </c>
      <c r="AV135" s="13" t="s">
        <v>82</v>
      </c>
      <c r="AW135" s="13" t="s">
        <v>33</v>
      </c>
      <c r="AX135" s="13" t="s">
        <v>72</v>
      </c>
      <c r="AY135" s="217" t="s">
        <v>206</v>
      </c>
    </row>
    <row r="136" spans="1:65" s="13" customFormat="1" ht="11.25">
      <c r="B136" s="206"/>
      <c r="C136" s="207"/>
      <c r="D136" s="208" t="s">
        <v>246</v>
      </c>
      <c r="E136" s="209" t="s">
        <v>19</v>
      </c>
      <c r="F136" s="210" t="s">
        <v>968</v>
      </c>
      <c r="G136" s="207"/>
      <c r="H136" s="211">
        <v>359.6</v>
      </c>
      <c r="I136" s="212"/>
      <c r="J136" s="207"/>
      <c r="K136" s="207"/>
      <c r="L136" s="213"/>
      <c r="M136" s="214"/>
      <c r="N136" s="215"/>
      <c r="O136" s="215"/>
      <c r="P136" s="215"/>
      <c r="Q136" s="215"/>
      <c r="R136" s="215"/>
      <c r="S136" s="215"/>
      <c r="T136" s="216"/>
      <c r="AT136" s="217" t="s">
        <v>246</v>
      </c>
      <c r="AU136" s="217" t="s">
        <v>82</v>
      </c>
      <c r="AV136" s="13" t="s">
        <v>82</v>
      </c>
      <c r="AW136" s="13" t="s">
        <v>33</v>
      </c>
      <c r="AX136" s="13" t="s">
        <v>72</v>
      </c>
      <c r="AY136" s="217" t="s">
        <v>206</v>
      </c>
    </row>
    <row r="137" spans="1:65" s="13" customFormat="1" ht="11.25">
      <c r="B137" s="206"/>
      <c r="C137" s="207"/>
      <c r="D137" s="208" t="s">
        <v>246</v>
      </c>
      <c r="E137" s="209" t="s">
        <v>19</v>
      </c>
      <c r="F137" s="210" t="s">
        <v>969</v>
      </c>
      <c r="G137" s="207"/>
      <c r="H137" s="211">
        <v>278.20999999999998</v>
      </c>
      <c r="I137" s="212"/>
      <c r="J137" s="207"/>
      <c r="K137" s="207"/>
      <c r="L137" s="213"/>
      <c r="M137" s="214"/>
      <c r="N137" s="215"/>
      <c r="O137" s="215"/>
      <c r="P137" s="215"/>
      <c r="Q137" s="215"/>
      <c r="R137" s="215"/>
      <c r="S137" s="215"/>
      <c r="T137" s="216"/>
      <c r="AT137" s="217" t="s">
        <v>246</v>
      </c>
      <c r="AU137" s="217" t="s">
        <v>82</v>
      </c>
      <c r="AV137" s="13" t="s">
        <v>82</v>
      </c>
      <c r="AW137" s="13" t="s">
        <v>33</v>
      </c>
      <c r="AX137" s="13" t="s">
        <v>72</v>
      </c>
      <c r="AY137" s="217" t="s">
        <v>206</v>
      </c>
    </row>
    <row r="138" spans="1:65" s="14" customFormat="1" ht="11.25">
      <c r="B138" s="234"/>
      <c r="C138" s="235"/>
      <c r="D138" s="208" t="s">
        <v>246</v>
      </c>
      <c r="E138" s="236" t="s">
        <v>19</v>
      </c>
      <c r="F138" s="237" t="s">
        <v>406</v>
      </c>
      <c r="G138" s="235"/>
      <c r="H138" s="238">
        <v>2778.21</v>
      </c>
      <c r="I138" s="239"/>
      <c r="J138" s="235"/>
      <c r="K138" s="235"/>
      <c r="L138" s="240"/>
      <c r="M138" s="241"/>
      <c r="N138" s="242"/>
      <c r="O138" s="242"/>
      <c r="P138" s="242"/>
      <c r="Q138" s="242"/>
      <c r="R138" s="242"/>
      <c r="S138" s="242"/>
      <c r="T138" s="243"/>
      <c r="AT138" s="244" t="s">
        <v>246</v>
      </c>
      <c r="AU138" s="244" t="s">
        <v>82</v>
      </c>
      <c r="AV138" s="14" t="s">
        <v>212</v>
      </c>
      <c r="AW138" s="14" t="s">
        <v>33</v>
      </c>
      <c r="AX138" s="14" t="s">
        <v>80</v>
      </c>
      <c r="AY138" s="244" t="s">
        <v>206</v>
      </c>
    </row>
    <row r="139" spans="1:65" s="2" customFormat="1" ht="16.5" customHeight="1">
      <c r="A139" s="35"/>
      <c r="B139" s="36"/>
      <c r="C139" s="224" t="s">
        <v>262</v>
      </c>
      <c r="D139" s="224" t="s">
        <v>286</v>
      </c>
      <c r="E139" s="225" t="s">
        <v>970</v>
      </c>
      <c r="F139" s="226" t="s">
        <v>971</v>
      </c>
      <c r="G139" s="227" t="s">
        <v>289</v>
      </c>
      <c r="H139" s="228">
        <v>1.9470000000000001</v>
      </c>
      <c r="I139" s="229"/>
      <c r="J139" s="230">
        <f>ROUND(I139*H139,2)</f>
        <v>0</v>
      </c>
      <c r="K139" s="226" t="s">
        <v>19</v>
      </c>
      <c r="L139" s="231"/>
      <c r="M139" s="232" t="s">
        <v>19</v>
      </c>
      <c r="N139" s="233" t="s">
        <v>43</v>
      </c>
      <c r="O139" s="65"/>
      <c r="P139" s="202">
        <f>O139*H139</f>
        <v>0</v>
      </c>
      <c r="Q139" s="202">
        <v>1</v>
      </c>
      <c r="R139" s="202">
        <f>Q139*H139</f>
        <v>1.9470000000000001</v>
      </c>
      <c r="S139" s="202">
        <v>0</v>
      </c>
      <c r="T139" s="203">
        <f>S139*H139</f>
        <v>0</v>
      </c>
      <c r="U139" s="35"/>
      <c r="V139" s="35"/>
      <c r="W139" s="35"/>
      <c r="X139" s="35"/>
      <c r="Y139" s="35"/>
      <c r="Z139" s="35"/>
      <c r="AA139" s="35"/>
      <c r="AB139" s="35"/>
      <c r="AC139" s="35"/>
      <c r="AD139" s="35"/>
      <c r="AE139" s="35"/>
      <c r="AR139" s="204" t="s">
        <v>239</v>
      </c>
      <c r="AT139" s="204" t="s">
        <v>286</v>
      </c>
      <c r="AU139" s="204" t="s">
        <v>82</v>
      </c>
      <c r="AY139" s="18" t="s">
        <v>206</v>
      </c>
      <c r="BE139" s="205">
        <f>IF(N139="základní",J139,0)</f>
        <v>0</v>
      </c>
      <c r="BF139" s="205">
        <f>IF(N139="snížená",J139,0)</f>
        <v>0</v>
      </c>
      <c r="BG139" s="205">
        <f>IF(N139="zákl. přenesená",J139,0)</f>
        <v>0</v>
      </c>
      <c r="BH139" s="205">
        <f>IF(N139="sníž. přenesená",J139,0)</f>
        <v>0</v>
      </c>
      <c r="BI139" s="205">
        <f>IF(N139="nulová",J139,0)</f>
        <v>0</v>
      </c>
      <c r="BJ139" s="18" t="s">
        <v>80</v>
      </c>
      <c r="BK139" s="205">
        <f>ROUND(I139*H139,2)</f>
        <v>0</v>
      </c>
      <c r="BL139" s="18" t="s">
        <v>212</v>
      </c>
      <c r="BM139" s="204" t="s">
        <v>972</v>
      </c>
    </row>
    <row r="140" spans="1:65" s="13" customFormat="1" ht="11.25">
      <c r="B140" s="206"/>
      <c r="C140" s="207"/>
      <c r="D140" s="208" t="s">
        <v>246</v>
      </c>
      <c r="E140" s="209" t="s">
        <v>19</v>
      </c>
      <c r="F140" s="210" t="s">
        <v>973</v>
      </c>
      <c r="G140" s="207"/>
      <c r="H140" s="211">
        <v>1.78</v>
      </c>
      <c r="I140" s="212"/>
      <c r="J140" s="207"/>
      <c r="K140" s="207"/>
      <c r="L140" s="213"/>
      <c r="M140" s="214"/>
      <c r="N140" s="215"/>
      <c r="O140" s="215"/>
      <c r="P140" s="215"/>
      <c r="Q140" s="215"/>
      <c r="R140" s="215"/>
      <c r="S140" s="215"/>
      <c r="T140" s="216"/>
      <c r="AT140" s="217" t="s">
        <v>246</v>
      </c>
      <c r="AU140" s="217" t="s">
        <v>82</v>
      </c>
      <c r="AV140" s="13" t="s">
        <v>82</v>
      </c>
      <c r="AW140" s="13" t="s">
        <v>33</v>
      </c>
      <c r="AX140" s="13" t="s">
        <v>72</v>
      </c>
      <c r="AY140" s="217" t="s">
        <v>206</v>
      </c>
    </row>
    <row r="141" spans="1:65" s="13" customFormat="1" ht="11.25">
      <c r="B141" s="206"/>
      <c r="C141" s="207"/>
      <c r="D141" s="208" t="s">
        <v>246</v>
      </c>
      <c r="E141" s="209" t="s">
        <v>19</v>
      </c>
      <c r="F141" s="210" t="s">
        <v>974</v>
      </c>
      <c r="G141" s="207"/>
      <c r="H141" s="211">
        <v>0.16700000000000001</v>
      </c>
      <c r="I141" s="212"/>
      <c r="J141" s="207"/>
      <c r="K141" s="207"/>
      <c r="L141" s="213"/>
      <c r="M141" s="214"/>
      <c r="N141" s="215"/>
      <c r="O141" s="215"/>
      <c r="P141" s="215"/>
      <c r="Q141" s="215"/>
      <c r="R141" s="215"/>
      <c r="S141" s="215"/>
      <c r="T141" s="216"/>
      <c r="AT141" s="217" t="s">
        <v>246</v>
      </c>
      <c r="AU141" s="217" t="s">
        <v>82</v>
      </c>
      <c r="AV141" s="13" t="s">
        <v>82</v>
      </c>
      <c r="AW141" s="13" t="s">
        <v>33</v>
      </c>
      <c r="AX141" s="13" t="s">
        <v>72</v>
      </c>
      <c r="AY141" s="217" t="s">
        <v>206</v>
      </c>
    </row>
    <row r="142" spans="1:65" s="14" customFormat="1" ht="11.25">
      <c r="B142" s="234"/>
      <c r="C142" s="235"/>
      <c r="D142" s="208" t="s">
        <v>246</v>
      </c>
      <c r="E142" s="236" t="s">
        <v>19</v>
      </c>
      <c r="F142" s="237" t="s">
        <v>406</v>
      </c>
      <c r="G142" s="235"/>
      <c r="H142" s="238">
        <v>1.9470000000000001</v>
      </c>
      <c r="I142" s="239"/>
      <c r="J142" s="235"/>
      <c r="K142" s="235"/>
      <c r="L142" s="240"/>
      <c r="M142" s="241"/>
      <c r="N142" s="242"/>
      <c r="O142" s="242"/>
      <c r="P142" s="242"/>
      <c r="Q142" s="242"/>
      <c r="R142" s="242"/>
      <c r="S142" s="242"/>
      <c r="T142" s="243"/>
      <c r="AT142" s="244" t="s">
        <v>246</v>
      </c>
      <c r="AU142" s="244" t="s">
        <v>82</v>
      </c>
      <c r="AV142" s="14" t="s">
        <v>212</v>
      </c>
      <c r="AW142" s="14" t="s">
        <v>33</v>
      </c>
      <c r="AX142" s="14" t="s">
        <v>80</v>
      </c>
      <c r="AY142" s="244" t="s">
        <v>206</v>
      </c>
    </row>
    <row r="143" spans="1:65" s="2" customFormat="1" ht="16.5" customHeight="1">
      <c r="A143" s="35"/>
      <c r="B143" s="36"/>
      <c r="C143" s="224" t="s">
        <v>266</v>
      </c>
      <c r="D143" s="224" t="s">
        <v>286</v>
      </c>
      <c r="E143" s="225" t="s">
        <v>975</v>
      </c>
      <c r="F143" s="226" t="s">
        <v>976</v>
      </c>
      <c r="G143" s="227" t="s">
        <v>289</v>
      </c>
      <c r="H143" s="228">
        <v>1.109</v>
      </c>
      <c r="I143" s="229"/>
      <c r="J143" s="230">
        <f>ROUND(I143*H143,2)</f>
        <v>0</v>
      </c>
      <c r="K143" s="226" t="s">
        <v>19</v>
      </c>
      <c r="L143" s="231"/>
      <c r="M143" s="232" t="s">
        <v>19</v>
      </c>
      <c r="N143" s="233" t="s">
        <v>43</v>
      </c>
      <c r="O143" s="65"/>
      <c r="P143" s="202">
        <f>O143*H143</f>
        <v>0</v>
      </c>
      <c r="Q143" s="202">
        <v>1</v>
      </c>
      <c r="R143" s="202">
        <f>Q143*H143</f>
        <v>1.109</v>
      </c>
      <c r="S143" s="202">
        <v>0</v>
      </c>
      <c r="T143" s="203">
        <f>S143*H143</f>
        <v>0</v>
      </c>
      <c r="U143" s="35"/>
      <c r="V143" s="35"/>
      <c r="W143" s="35"/>
      <c r="X143" s="35"/>
      <c r="Y143" s="35"/>
      <c r="Z143" s="35"/>
      <c r="AA143" s="35"/>
      <c r="AB143" s="35"/>
      <c r="AC143" s="35"/>
      <c r="AD143" s="35"/>
      <c r="AE143" s="35"/>
      <c r="AR143" s="204" t="s">
        <v>239</v>
      </c>
      <c r="AT143" s="204" t="s">
        <v>286</v>
      </c>
      <c r="AU143" s="204" t="s">
        <v>82</v>
      </c>
      <c r="AY143" s="18" t="s">
        <v>206</v>
      </c>
      <c r="BE143" s="205">
        <f>IF(N143="základní",J143,0)</f>
        <v>0</v>
      </c>
      <c r="BF143" s="205">
        <f>IF(N143="snížená",J143,0)</f>
        <v>0</v>
      </c>
      <c r="BG143" s="205">
        <f>IF(N143="zákl. přenesená",J143,0)</f>
        <v>0</v>
      </c>
      <c r="BH143" s="205">
        <f>IF(N143="sníž. přenesená",J143,0)</f>
        <v>0</v>
      </c>
      <c r="BI143" s="205">
        <f>IF(N143="nulová",J143,0)</f>
        <v>0</v>
      </c>
      <c r="BJ143" s="18" t="s">
        <v>80</v>
      </c>
      <c r="BK143" s="205">
        <f>ROUND(I143*H143,2)</f>
        <v>0</v>
      </c>
      <c r="BL143" s="18" t="s">
        <v>212</v>
      </c>
      <c r="BM143" s="204" t="s">
        <v>977</v>
      </c>
    </row>
    <row r="144" spans="1:65" s="13" customFormat="1" ht="11.25">
      <c r="B144" s="206"/>
      <c r="C144" s="207"/>
      <c r="D144" s="208" t="s">
        <v>246</v>
      </c>
      <c r="E144" s="209" t="s">
        <v>19</v>
      </c>
      <c r="F144" s="210" t="s">
        <v>978</v>
      </c>
      <c r="G144" s="207"/>
      <c r="H144" s="211">
        <v>0.38300000000000001</v>
      </c>
      <c r="I144" s="212"/>
      <c r="J144" s="207"/>
      <c r="K144" s="207"/>
      <c r="L144" s="213"/>
      <c r="M144" s="214"/>
      <c r="N144" s="215"/>
      <c r="O144" s="215"/>
      <c r="P144" s="215"/>
      <c r="Q144" s="215"/>
      <c r="R144" s="215"/>
      <c r="S144" s="215"/>
      <c r="T144" s="216"/>
      <c r="AT144" s="217" t="s">
        <v>246</v>
      </c>
      <c r="AU144" s="217" t="s">
        <v>82</v>
      </c>
      <c r="AV144" s="13" t="s">
        <v>82</v>
      </c>
      <c r="AW144" s="13" t="s">
        <v>33</v>
      </c>
      <c r="AX144" s="13" t="s">
        <v>72</v>
      </c>
      <c r="AY144" s="217" t="s">
        <v>206</v>
      </c>
    </row>
    <row r="145" spans="1:65" s="13" customFormat="1" ht="11.25">
      <c r="B145" s="206"/>
      <c r="C145" s="207"/>
      <c r="D145" s="208" t="s">
        <v>246</v>
      </c>
      <c r="E145" s="209" t="s">
        <v>19</v>
      </c>
      <c r="F145" s="210" t="s">
        <v>979</v>
      </c>
      <c r="G145" s="207"/>
      <c r="H145" s="211">
        <v>0.72599999999999998</v>
      </c>
      <c r="I145" s="212"/>
      <c r="J145" s="207"/>
      <c r="K145" s="207"/>
      <c r="L145" s="213"/>
      <c r="M145" s="214"/>
      <c r="N145" s="215"/>
      <c r="O145" s="215"/>
      <c r="P145" s="215"/>
      <c r="Q145" s="215"/>
      <c r="R145" s="215"/>
      <c r="S145" s="215"/>
      <c r="T145" s="216"/>
      <c r="AT145" s="217" t="s">
        <v>246</v>
      </c>
      <c r="AU145" s="217" t="s">
        <v>82</v>
      </c>
      <c r="AV145" s="13" t="s">
        <v>82</v>
      </c>
      <c r="AW145" s="13" t="s">
        <v>33</v>
      </c>
      <c r="AX145" s="13" t="s">
        <v>72</v>
      </c>
      <c r="AY145" s="217" t="s">
        <v>206</v>
      </c>
    </row>
    <row r="146" spans="1:65" s="14" customFormat="1" ht="11.25">
      <c r="B146" s="234"/>
      <c r="C146" s="235"/>
      <c r="D146" s="208" t="s">
        <v>246</v>
      </c>
      <c r="E146" s="236" t="s">
        <v>19</v>
      </c>
      <c r="F146" s="237" t="s">
        <v>406</v>
      </c>
      <c r="G146" s="235"/>
      <c r="H146" s="238">
        <v>1.109</v>
      </c>
      <c r="I146" s="239"/>
      <c r="J146" s="235"/>
      <c r="K146" s="235"/>
      <c r="L146" s="240"/>
      <c r="M146" s="241"/>
      <c r="N146" s="242"/>
      <c r="O146" s="242"/>
      <c r="P146" s="242"/>
      <c r="Q146" s="242"/>
      <c r="R146" s="242"/>
      <c r="S146" s="242"/>
      <c r="T146" s="243"/>
      <c r="AT146" s="244" t="s">
        <v>246</v>
      </c>
      <c r="AU146" s="244" t="s">
        <v>82</v>
      </c>
      <c r="AV146" s="14" t="s">
        <v>212</v>
      </c>
      <c r="AW146" s="14" t="s">
        <v>33</v>
      </c>
      <c r="AX146" s="14" t="s">
        <v>80</v>
      </c>
      <c r="AY146" s="244" t="s">
        <v>206</v>
      </c>
    </row>
    <row r="147" spans="1:65" s="2" customFormat="1" ht="16.5" customHeight="1">
      <c r="A147" s="35"/>
      <c r="B147" s="36"/>
      <c r="C147" s="193" t="s">
        <v>8</v>
      </c>
      <c r="D147" s="193" t="s">
        <v>208</v>
      </c>
      <c r="E147" s="194" t="s">
        <v>980</v>
      </c>
      <c r="F147" s="195" t="s">
        <v>981</v>
      </c>
      <c r="G147" s="196" t="s">
        <v>307</v>
      </c>
      <c r="H147" s="197">
        <v>1008.272</v>
      </c>
      <c r="I147" s="198"/>
      <c r="J147" s="199">
        <f>ROUND(I147*H147,2)</f>
        <v>0</v>
      </c>
      <c r="K147" s="195" t="s">
        <v>277</v>
      </c>
      <c r="L147" s="40"/>
      <c r="M147" s="200" t="s">
        <v>19</v>
      </c>
      <c r="N147" s="201" t="s">
        <v>43</v>
      </c>
      <c r="O147" s="65"/>
      <c r="P147" s="202">
        <f>O147*H147</f>
        <v>0</v>
      </c>
      <c r="Q147" s="202">
        <v>0</v>
      </c>
      <c r="R147" s="202">
        <f>Q147*H147</f>
        <v>0</v>
      </c>
      <c r="S147" s="202">
        <v>0</v>
      </c>
      <c r="T147" s="203">
        <f>S147*H147</f>
        <v>0</v>
      </c>
      <c r="U147" s="35"/>
      <c r="V147" s="35"/>
      <c r="W147" s="35"/>
      <c r="X147" s="35"/>
      <c r="Y147" s="35"/>
      <c r="Z147" s="35"/>
      <c r="AA147" s="35"/>
      <c r="AB147" s="35"/>
      <c r="AC147" s="35"/>
      <c r="AD147" s="35"/>
      <c r="AE147" s="35"/>
      <c r="AR147" s="204" t="s">
        <v>212</v>
      </c>
      <c r="AT147" s="204" t="s">
        <v>208</v>
      </c>
      <c r="AU147" s="204" t="s">
        <v>82</v>
      </c>
      <c r="AY147" s="18" t="s">
        <v>206</v>
      </c>
      <c r="BE147" s="205">
        <f>IF(N147="základní",J147,0)</f>
        <v>0</v>
      </c>
      <c r="BF147" s="205">
        <f>IF(N147="snížená",J147,0)</f>
        <v>0</v>
      </c>
      <c r="BG147" s="205">
        <f>IF(N147="zákl. přenesená",J147,0)</f>
        <v>0</v>
      </c>
      <c r="BH147" s="205">
        <f>IF(N147="sníž. přenesená",J147,0)</f>
        <v>0</v>
      </c>
      <c r="BI147" s="205">
        <f>IF(N147="nulová",J147,0)</f>
        <v>0</v>
      </c>
      <c r="BJ147" s="18" t="s">
        <v>80</v>
      </c>
      <c r="BK147" s="205">
        <f>ROUND(I147*H147,2)</f>
        <v>0</v>
      </c>
      <c r="BL147" s="18" t="s">
        <v>212</v>
      </c>
      <c r="BM147" s="204" t="s">
        <v>982</v>
      </c>
    </row>
    <row r="148" spans="1:65" s="2" customFormat="1" ht="39">
      <c r="A148" s="35"/>
      <c r="B148" s="36"/>
      <c r="C148" s="37"/>
      <c r="D148" s="208" t="s">
        <v>279</v>
      </c>
      <c r="E148" s="37"/>
      <c r="F148" s="221" t="s">
        <v>963</v>
      </c>
      <c r="G148" s="37"/>
      <c r="H148" s="37"/>
      <c r="I148" s="116"/>
      <c r="J148" s="37"/>
      <c r="K148" s="37"/>
      <c r="L148" s="40"/>
      <c r="M148" s="222"/>
      <c r="N148" s="223"/>
      <c r="O148" s="65"/>
      <c r="P148" s="65"/>
      <c r="Q148" s="65"/>
      <c r="R148" s="65"/>
      <c r="S148" s="65"/>
      <c r="T148" s="66"/>
      <c r="U148" s="35"/>
      <c r="V148" s="35"/>
      <c r="W148" s="35"/>
      <c r="X148" s="35"/>
      <c r="Y148" s="35"/>
      <c r="Z148" s="35"/>
      <c r="AA148" s="35"/>
      <c r="AB148" s="35"/>
      <c r="AC148" s="35"/>
      <c r="AD148" s="35"/>
      <c r="AE148" s="35"/>
      <c r="AT148" s="18" t="s">
        <v>279</v>
      </c>
      <c r="AU148" s="18" t="s">
        <v>82</v>
      </c>
    </row>
    <row r="149" spans="1:65" s="13" customFormat="1" ht="11.25">
      <c r="B149" s="206"/>
      <c r="C149" s="207"/>
      <c r="D149" s="208" t="s">
        <v>246</v>
      </c>
      <c r="E149" s="209" t="s">
        <v>19</v>
      </c>
      <c r="F149" s="210" t="s">
        <v>965</v>
      </c>
      <c r="G149" s="207"/>
      <c r="H149" s="211">
        <v>348.46</v>
      </c>
      <c r="I149" s="212"/>
      <c r="J149" s="207"/>
      <c r="K149" s="207"/>
      <c r="L149" s="213"/>
      <c r="M149" s="214"/>
      <c r="N149" s="215"/>
      <c r="O149" s="215"/>
      <c r="P149" s="215"/>
      <c r="Q149" s="215"/>
      <c r="R149" s="215"/>
      <c r="S149" s="215"/>
      <c r="T149" s="216"/>
      <c r="AT149" s="217" t="s">
        <v>246</v>
      </c>
      <c r="AU149" s="217" t="s">
        <v>82</v>
      </c>
      <c r="AV149" s="13" t="s">
        <v>82</v>
      </c>
      <c r="AW149" s="13" t="s">
        <v>33</v>
      </c>
      <c r="AX149" s="13" t="s">
        <v>72</v>
      </c>
      <c r="AY149" s="217" t="s">
        <v>206</v>
      </c>
    </row>
    <row r="150" spans="1:65" s="13" customFormat="1" ht="11.25">
      <c r="B150" s="206"/>
      <c r="C150" s="207"/>
      <c r="D150" s="208" t="s">
        <v>246</v>
      </c>
      <c r="E150" s="209" t="s">
        <v>19</v>
      </c>
      <c r="F150" s="210" t="s">
        <v>983</v>
      </c>
      <c r="G150" s="207"/>
      <c r="H150" s="211">
        <v>659.81200000000001</v>
      </c>
      <c r="I150" s="212"/>
      <c r="J150" s="207"/>
      <c r="K150" s="207"/>
      <c r="L150" s="213"/>
      <c r="M150" s="214"/>
      <c r="N150" s="215"/>
      <c r="O150" s="215"/>
      <c r="P150" s="215"/>
      <c r="Q150" s="215"/>
      <c r="R150" s="215"/>
      <c r="S150" s="215"/>
      <c r="T150" s="216"/>
      <c r="AT150" s="217" t="s">
        <v>246</v>
      </c>
      <c r="AU150" s="217" t="s">
        <v>82</v>
      </c>
      <c r="AV150" s="13" t="s">
        <v>82</v>
      </c>
      <c r="AW150" s="13" t="s">
        <v>33</v>
      </c>
      <c r="AX150" s="13" t="s">
        <v>72</v>
      </c>
      <c r="AY150" s="217" t="s">
        <v>206</v>
      </c>
    </row>
    <row r="151" spans="1:65" s="14" customFormat="1" ht="11.25">
      <c r="B151" s="234"/>
      <c r="C151" s="235"/>
      <c r="D151" s="208" t="s">
        <v>246</v>
      </c>
      <c r="E151" s="236" t="s">
        <v>19</v>
      </c>
      <c r="F151" s="237" t="s">
        <v>406</v>
      </c>
      <c r="G151" s="235"/>
      <c r="H151" s="238">
        <v>1008.2719999999999</v>
      </c>
      <c r="I151" s="239"/>
      <c r="J151" s="235"/>
      <c r="K151" s="235"/>
      <c r="L151" s="240"/>
      <c r="M151" s="241"/>
      <c r="N151" s="242"/>
      <c r="O151" s="242"/>
      <c r="P151" s="242"/>
      <c r="Q151" s="242"/>
      <c r="R151" s="242"/>
      <c r="S151" s="242"/>
      <c r="T151" s="243"/>
      <c r="AT151" s="244" t="s">
        <v>246</v>
      </c>
      <c r="AU151" s="244" t="s">
        <v>82</v>
      </c>
      <c r="AV151" s="14" t="s">
        <v>212</v>
      </c>
      <c r="AW151" s="14" t="s">
        <v>33</v>
      </c>
      <c r="AX151" s="14" t="s">
        <v>80</v>
      </c>
      <c r="AY151" s="244" t="s">
        <v>206</v>
      </c>
    </row>
    <row r="152" spans="1:65" s="2" customFormat="1" ht="16.5" customHeight="1">
      <c r="A152" s="35"/>
      <c r="B152" s="36"/>
      <c r="C152" s="193" t="s">
        <v>343</v>
      </c>
      <c r="D152" s="193" t="s">
        <v>208</v>
      </c>
      <c r="E152" s="194" t="s">
        <v>984</v>
      </c>
      <c r="F152" s="195" t="s">
        <v>985</v>
      </c>
      <c r="G152" s="196" t="s">
        <v>302</v>
      </c>
      <c r="H152" s="197">
        <v>127.61</v>
      </c>
      <c r="I152" s="198"/>
      <c r="J152" s="199">
        <f>ROUND(I152*H152,2)</f>
        <v>0</v>
      </c>
      <c r="K152" s="195" t="s">
        <v>277</v>
      </c>
      <c r="L152" s="40"/>
      <c r="M152" s="200" t="s">
        <v>19</v>
      </c>
      <c r="N152" s="201" t="s">
        <v>43</v>
      </c>
      <c r="O152" s="65"/>
      <c r="P152" s="202">
        <f>O152*H152</f>
        <v>0</v>
      </c>
      <c r="Q152" s="202">
        <v>0</v>
      </c>
      <c r="R152" s="202">
        <f>Q152*H152</f>
        <v>0</v>
      </c>
      <c r="S152" s="202">
        <v>0</v>
      </c>
      <c r="T152" s="203">
        <f>S152*H152</f>
        <v>0</v>
      </c>
      <c r="U152" s="35"/>
      <c r="V152" s="35"/>
      <c r="W152" s="35"/>
      <c r="X152" s="35"/>
      <c r="Y152" s="35"/>
      <c r="Z152" s="35"/>
      <c r="AA152" s="35"/>
      <c r="AB152" s="35"/>
      <c r="AC152" s="35"/>
      <c r="AD152" s="35"/>
      <c r="AE152" s="35"/>
      <c r="AR152" s="204" t="s">
        <v>212</v>
      </c>
      <c r="AT152" s="204" t="s">
        <v>208</v>
      </c>
      <c r="AU152" s="204" t="s">
        <v>82</v>
      </c>
      <c r="AY152" s="18" t="s">
        <v>206</v>
      </c>
      <c r="BE152" s="205">
        <f>IF(N152="základní",J152,0)</f>
        <v>0</v>
      </c>
      <c r="BF152" s="205">
        <f>IF(N152="snížená",J152,0)</f>
        <v>0</v>
      </c>
      <c r="BG152" s="205">
        <f>IF(N152="zákl. přenesená",J152,0)</f>
        <v>0</v>
      </c>
      <c r="BH152" s="205">
        <f>IF(N152="sníž. přenesená",J152,0)</f>
        <v>0</v>
      </c>
      <c r="BI152" s="205">
        <f>IF(N152="nulová",J152,0)</f>
        <v>0</v>
      </c>
      <c r="BJ152" s="18" t="s">
        <v>80</v>
      </c>
      <c r="BK152" s="205">
        <f>ROUND(I152*H152,2)</f>
        <v>0</v>
      </c>
      <c r="BL152" s="18" t="s">
        <v>212</v>
      </c>
      <c r="BM152" s="204" t="s">
        <v>986</v>
      </c>
    </row>
    <row r="153" spans="1:65" s="2" customFormat="1" ht="117">
      <c r="A153" s="35"/>
      <c r="B153" s="36"/>
      <c r="C153" s="37"/>
      <c r="D153" s="208" t="s">
        <v>279</v>
      </c>
      <c r="E153" s="37"/>
      <c r="F153" s="221" t="s">
        <v>987</v>
      </c>
      <c r="G153" s="37"/>
      <c r="H153" s="37"/>
      <c r="I153" s="116"/>
      <c r="J153" s="37"/>
      <c r="K153" s="37"/>
      <c r="L153" s="40"/>
      <c r="M153" s="222"/>
      <c r="N153" s="223"/>
      <c r="O153" s="65"/>
      <c r="P153" s="65"/>
      <c r="Q153" s="65"/>
      <c r="R153" s="65"/>
      <c r="S153" s="65"/>
      <c r="T153" s="66"/>
      <c r="U153" s="35"/>
      <c r="V153" s="35"/>
      <c r="W153" s="35"/>
      <c r="X153" s="35"/>
      <c r="Y153" s="35"/>
      <c r="Z153" s="35"/>
      <c r="AA153" s="35"/>
      <c r="AB153" s="35"/>
      <c r="AC153" s="35"/>
      <c r="AD153" s="35"/>
      <c r="AE153" s="35"/>
      <c r="AT153" s="18" t="s">
        <v>279</v>
      </c>
      <c r="AU153" s="18" t="s">
        <v>82</v>
      </c>
    </row>
    <row r="154" spans="1:65" s="13" customFormat="1" ht="11.25">
      <c r="B154" s="206"/>
      <c r="C154" s="207"/>
      <c r="D154" s="208" t="s">
        <v>246</v>
      </c>
      <c r="E154" s="209" t="s">
        <v>19</v>
      </c>
      <c r="F154" s="210" t="s">
        <v>988</v>
      </c>
      <c r="G154" s="207"/>
      <c r="H154" s="211">
        <v>127.61</v>
      </c>
      <c r="I154" s="212"/>
      <c r="J154" s="207"/>
      <c r="K154" s="207"/>
      <c r="L154" s="213"/>
      <c r="M154" s="214"/>
      <c r="N154" s="215"/>
      <c r="O154" s="215"/>
      <c r="P154" s="215"/>
      <c r="Q154" s="215"/>
      <c r="R154" s="215"/>
      <c r="S154" s="215"/>
      <c r="T154" s="216"/>
      <c r="AT154" s="217" t="s">
        <v>246</v>
      </c>
      <c r="AU154" s="217" t="s">
        <v>82</v>
      </c>
      <c r="AV154" s="13" t="s">
        <v>82</v>
      </c>
      <c r="AW154" s="13" t="s">
        <v>33</v>
      </c>
      <c r="AX154" s="13" t="s">
        <v>80</v>
      </c>
      <c r="AY154" s="217" t="s">
        <v>206</v>
      </c>
    </row>
    <row r="155" spans="1:65" s="2" customFormat="1" ht="21.75" customHeight="1">
      <c r="A155" s="35"/>
      <c r="B155" s="36"/>
      <c r="C155" s="193" t="s">
        <v>348</v>
      </c>
      <c r="D155" s="193" t="s">
        <v>208</v>
      </c>
      <c r="E155" s="194" t="s">
        <v>989</v>
      </c>
      <c r="F155" s="195" t="s">
        <v>990</v>
      </c>
      <c r="G155" s="196" t="s">
        <v>302</v>
      </c>
      <c r="H155" s="197">
        <v>183.86</v>
      </c>
      <c r="I155" s="198"/>
      <c r="J155" s="199">
        <f>ROUND(I155*H155,2)</f>
        <v>0</v>
      </c>
      <c r="K155" s="195" t="s">
        <v>19</v>
      </c>
      <c r="L155" s="40"/>
      <c r="M155" s="200" t="s">
        <v>19</v>
      </c>
      <c r="N155" s="201" t="s">
        <v>43</v>
      </c>
      <c r="O155" s="65"/>
      <c r="P155" s="202">
        <f>O155*H155</f>
        <v>0</v>
      </c>
      <c r="Q155" s="202">
        <v>0</v>
      </c>
      <c r="R155" s="202">
        <f>Q155*H155</f>
        <v>0</v>
      </c>
      <c r="S155" s="202">
        <v>0</v>
      </c>
      <c r="T155" s="203">
        <f>S155*H155</f>
        <v>0</v>
      </c>
      <c r="U155" s="35"/>
      <c r="V155" s="35"/>
      <c r="W155" s="35"/>
      <c r="X155" s="35"/>
      <c r="Y155" s="35"/>
      <c r="Z155" s="35"/>
      <c r="AA155" s="35"/>
      <c r="AB155" s="35"/>
      <c r="AC155" s="35"/>
      <c r="AD155" s="35"/>
      <c r="AE155" s="35"/>
      <c r="AR155" s="204" t="s">
        <v>212</v>
      </c>
      <c r="AT155" s="204" t="s">
        <v>208</v>
      </c>
      <c r="AU155" s="204" t="s">
        <v>82</v>
      </c>
      <c r="AY155" s="18" t="s">
        <v>206</v>
      </c>
      <c r="BE155" s="205">
        <f>IF(N155="základní",J155,0)</f>
        <v>0</v>
      </c>
      <c r="BF155" s="205">
        <f>IF(N155="snížená",J155,0)</f>
        <v>0</v>
      </c>
      <c r="BG155" s="205">
        <f>IF(N155="zákl. přenesená",J155,0)</f>
        <v>0</v>
      </c>
      <c r="BH155" s="205">
        <f>IF(N155="sníž. přenesená",J155,0)</f>
        <v>0</v>
      </c>
      <c r="BI155" s="205">
        <f>IF(N155="nulová",J155,0)</f>
        <v>0</v>
      </c>
      <c r="BJ155" s="18" t="s">
        <v>80</v>
      </c>
      <c r="BK155" s="205">
        <f>ROUND(I155*H155,2)</f>
        <v>0</v>
      </c>
      <c r="BL155" s="18" t="s">
        <v>212</v>
      </c>
      <c r="BM155" s="204" t="s">
        <v>991</v>
      </c>
    </row>
    <row r="156" spans="1:65" s="2" customFormat="1" ht="58.5">
      <c r="A156" s="35"/>
      <c r="B156" s="36"/>
      <c r="C156" s="37"/>
      <c r="D156" s="208" t="s">
        <v>279</v>
      </c>
      <c r="E156" s="37"/>
      <c r="F156" s="221" t="s">
        <v>992</v>
      </c>
      <c r="G156" s="37"/>
      <c r="H156" s="37"/>
      <c r="I156" s="116"/>
      <c r="J156" s="37"/>
      <c r="K156" s="37"/>
      <c r="L156" s="40"/>
      <c r="M156" s="222"/>
      <c r="N156" s="223"/>
      <c r="O156" s="65"/>
      <c r="P156" s="65"/>
      <c r="Q156" s="65"/>
      <c r="R156" s="65"/>
      <c r="S156" s="65"/>
      <c r="T156" s="66"/>
      <c r="U156" s="35"/>
      <c r="V156" s="35"/>
      <c r="W156" s="35"/>
      <c r="X156" s="35"/>
      <c r="Y156" s="35"/>
      <c r="Z156" s="35"/>
      <c r="AA156" s="35"/>
      <c r="AB156" s="35"/>
      <c r="AC156" s="35"/>
      <c r="AD156" s="35"/>
      <c r="AE156" s="35"/>
      <c r="AT156" s="18" t="s">
        <v>279</v>
      </c>
      <c r="AU156" s="18" t="s">
        <v>82</v>
      </c>
    </row>
    <row r="157" spans="1:65" s="13" customFormat="1" ht="11.25">
      <c r="B157" s="206"/>
      <c r="C157" s="207"/>
      <c r="D157" s="208" t="s">
        <v>246</v>
      </c>
      <c r="E157" s="209" t="s">
        <v>19</v>
      </c>
      <c r="F157" s="210" t="s">
        <v>993</v>
      </c>
      <c r="G157" s="207"/>
      <c r="H157" s="211">
        <v>56.25</v>
      </c>
      <c r="I157" s="212"/>
      <c r="J157" s="207"/>
      <c r="K157" s="207"/>
      <c r="L157" s="213"/>
      <c r="M157" s="214"/>
      <c r="N157" s="215"/>
      <c r="O157" s="215"/>
      <c r="P157" s="215"/>
      <c r="Q157" s="215"/>
      <c r="R157" s="215"/>
      <c r="S157" s="215"/>
      <c r="T157" s="216"/>
      <c r="AT157" s="217" t="s">
        <v>246</v>
      </c>
      <c r="AU157" s="217" t="s">
        <v>82</v>
      </c>
      <c r="AV157" s="13" t="s">
        <v>82</v>
      </c>
      <c r="AW157" s="13" t="s">
        <v>33</v>
      </c>
      <c r="AX157" s="13" t="s">
        <v>72</v>
      </c>
      <c r="AY157" s="217" t="s">
        <v>206</v>
      </c>
    </row>
    <row r="158" spans="1:65" s="13" customFormat="1" ht="11.25">
      <c r="B158" s="206"/>
      <c r="C158" s="207"/>
      <c r="D158" s="208" t="s">
        <v>246</v>
      </c>
      <c r="E158" s="209" t="s">
        <v>19</v>
      </c>
      <c r="F158" s="210" t="s">
        <v>994</v>
      </c>
      <c r="G158" s="207"/>
      <c r="H158" s="211">
        <v>127.61</v>
      </c>
      <c r="I158" s="212"/>
      <c r="J158" s="207"/>
      <c r="K158" s="207"/>
      <c r="L158" s="213"/>
      <c r="M158" s="214"/>
      <c r="N158" s="215"/>
      <c r="O158" s="215"/>
      <c r="P158" s="215"/>
      <c r="Q158" s="215"/>
      <c r="R158" s="215"/>
      <c r="S158" s="215"/>
      <c r="T158" s="216"/>
      <c r="AT158" s="217" t="s">
        <v>246</v>
      </c>
      <c r="AU158" s="217" t="s">
        <v>82</v>
      </c>
      <c r="AV158" s="13" t="s">
        <v>82</v>
      </c>
      <c r="AW158" s="13" t="s">
        <v>33</v>
      </c>
      <c r="AX158" s="13" t="s">
        <v>72</v>
      </c>
      <c r="AY158" s="217" t="s">
        <v>206</v>
      </c>
    </row>
    <row r="159" spans="1:65" s="14" customFormat="1" ht="11.25">
      <c r="B159" s="234"/>
      <c r="C159" s="235"/>
      <c r="D159" s="208" t="s">
        <v>246</v>
      </c>
      <c r="E159" s="236" t="s">
        <v>19</v>
      </c>
      <c r="F159" s="237" t="s">
        <v>406</v>
      </c>
      <c r="G159" s="235"/>
      <c r="H159" s="238">
        <v>183.86</v>
      </c>
      <c r="I159" s="239"/>
      <c r="J159" s="235"/>
      <c r="K159" s="235"/>
      <c r="L159" s="240"/>
      <c r="M159" s="241"/>
      <c r="N159" s="242"/>
      <c r="O159" s="242"/>
      <c r="P159" s="242"/>
      <c r="Q159" s="242"/>
      <c r="R159" s="242"/>
      <c r="S159" s="242"/>
      <c r="T159" s="243"/>
      <c r="AT159" s="244" t="s">
        <v>246</v>
      </c>
      <c r="AU159" s="244" t="s">
        <v>82</v>
      </c>
      <c r="AV159" s="14" t="s">
        <v>212</v>
      </c>
      <c r="AW159" s="14" t="s">
        <v>33</v>
      </c>
      <c r="AX159" s="14" t="s">
        <v>80</v>
      </c>
      <c r="AY159" s="244" t="s">
        <v>206</v>
      </c>
    </row>
    <row r="160" spans="1:65" s="2" customFormat="1" ht="16.5" customHeight="1">
      <c r="A160" s="35"/>
      <c r="B160" s="36"/>
      <c r="C160" s="193" t="s">
        <v>353</v>
      </c>
      <c r="D160" s="193" t="s">
        <v>208</v>
      </c>
      <c r="E160" s="194" t="s">
        <v>995</v>
      </c>
      <c r="F160" s="195" t="s">
        <v>996</v>
      </c>
      <c r="G160" s="196" t="s">
        <v>302</v>
      </c>
      <c r="H160" s="197">
        <v>127.61</v>
      </c>
      <c r="I160" s="198"/>
      <c r="J160" s="199">
        <f>ROUND(I160*H160,2)</f>
        <v>0</v>
      </c>
      <c r="K160" s="195" t="s">
        <v>277</v>
      </c>
      <c r="L160" s="40"/>
      <c r="M160" s="200" t="s">
        <v>19</v>
      </c>
      <c r="N160" s="201" t="s">
        <v>43</v>
      </c>
      <c r="O160" s="65"/>
      <c r="P160" s="202">
        <f>O160*H160</f>
        <v>0</v>
      </c>
      <c r="Q160" s="202">
        <v>0</v>
      </c>
      <c r="R160" s="202">
        <f>Q160*H160</f>
        <v>0</v>
      </c>
      <c r="S160" s="202">
        <v>0</v>
      </c>
      <c r="T160" s="203">
        <f>S160*H160</f>
        <v>0</v>
      </c>
      <c r="U160" s="35"/>
      <c r="V160" s="35"/>
      <c r="W160" s="35"/>
      <c r="X160" s="35"/>
      <c r="Y160" s="35"/>
      <c r="Z160" s="35"/>
      <c r="AA160" s="35"/>
      <c r="AB160" s="35"/>
      <c r="AC160" s="35"/>
      <c r="AD160" s="35"/>
      <c r="AE160" s="35"/>
      <c r="AR160" s="204" t="s">
        <v>212</v>
      </c>
      <c r="AT160" s="204" t="s">
        <v>208</v>
      </c>
      <c r="AU160" s="204" t="s">
        <v>82</v>
      </c>
      <c r="AY160" s="18" t="s">
        <v>206</v>
      </c>
      <c r="BE160" s="205">
        <f>IF(N160="základní",J160,0)</f>
        <v>0</v>
      </c>
      <c r="BF160" s="205">
        <f>IF(N160="snížená",J160,0)</f>
        <v>0</v>
      </c>
      <c r="BG160" s="205">
        <f>IF(N160="zákl. přenesená",J160,0)</f>
        <v>0</v>
      </c>
      <c r="BH160" s="205">
        <f>IF(N160="sníž. přenesená",J160,0)</f>
        <v>0</v>
      </c>
      <c r="BI160" s="205">
        <f>IF(N160="nulová",J160,0)</f>
        <v>0</v>
      </c>
      <c r="BJ160" s="18" t="s">
        <v>80</v>
      </c>
      <c r="BK160" s="205">
        <f>ROUND(I160*H160,2)</f>
        <v>0</v>
      </c>
      <c r="BL160" s="18" t="s">
        <v>212</v>
      </c>
      <c r="BM160" s="204" t="s">
        <v>997</v>
      </c>
    </row>
    <row r="161" spans="1:65" s="2" customFormat="1" ht="126.75">
      <c r="A161" s="35"/>
      <c r="B161" s="36"/>
      <c r="C161" s="37"/>
      <c r="D161" s="208" t="s">
        <v>279</v>
      </c>
      <c r="E161" s="37"/>
      <c r="F161" s="221" t="s">
        <v>998</v>
      </c>
      <c r="G161" s="37"/>
      <c r="H161" s="37"/>
      <c r="I161" s="116"/>
      <c r="J161" s="37"/>
      <c r="K161" s="37"/>
      <c r="L161" s="40"/>
      <c r="M161" s="222"/>
      <c r="N161" s="223"/>
      <c r="O161" s="65"/>
      <c r="P161" s="65"/>
      <c r="Q161" s="65"/>
      <c r="R161" s="65"/>
      <c r="S161" s="65"/>
      <c r="T161" s="66"/>
      <c r="U161" s="35"/>
      <c r="V161" s="35"/>
      <c r="W161" s="35"/>
      <c r="X161" s="35"/>
      <c r="Y161" s="35"/>
      <c r="Z161" s="35"/>
      <c r="AA161" s="35"/>
      <c r="AB161" s="35"/>
      <c r="AC161" s="35"/>
      <c r="AD161" s="35"/>
      <c r="AE161" s="35"/>
      <c r="AT161" s="18" t="s">
        <v>279</v>
      </c>
      <c r="AU161" s="18" t="s">
        <v>82</v>
      </c>
    </row>
    <row r="162" spans="1:65" s="2" customFormat="1" ht="21.75" customHeight="1">
      <c r="A162" s="35"/>
      <c r="B162" s="36"/>
      <c r="C162" s="193" t="s">
        <v>358</v>
      </c>
      <c r="D162" s="193" t="s">
        <v>208</v>
      </c>
      <c r="E162" s="194" t="s">
        <v>999</v>
      </c>
      <c r="F162" s="195" t="s">
        <v>1000</v>
      </c>
      <c r="G162" s="196" t="s">
        <v>302</v>
      </c>
      <c r="H162" s="197">
        <v>183.86</v>
      </c>
      <c r="I162" s="198"/>
      <c r="J162" s="199">
        <f>ROUND(I162*H162,2)</f>
        <v>0</v>
      </c>
      <c r="K162" s="195" t="s">
        <v>277</v>
      </c>
      <c r="L162" s="40"/>
      <c r="M162" s="200" t="s">
        <v>19</v>
      </c>
      <c r="N162" s="201" t="s">
        <v>43</v>
      </c>
      <c r="O162" s="65"/>
      <c r="P162" s="202">
        <f>O162*H162</f>
        <v>0</v>
      </c>
      <c r="Q162" s="202">
        <v>0</v>
      </c>
      <c r="R162" s="202">
        <f>Q162*H162</f>
        <v>0</v>
      </c>
      <c r="S162" s="202">
        <v>0</v>
      </c>
      <c r="T162" s="203">
        <f>S162*H162</f>
        <v>0</v>
      </c>
      <c r="U162" s="35"/>
      <c r="V162" s="35"/>
      <c r="W162" s="35"/>
      <c r="X162" s="35"/>
      <c r="Y162" s="35"/>
      <c r="Z162" s="35"/>
      <c r="AA162" s="35"/>
      <c r="AB162" s="35"/>
      <c r="AC162" s="35"/>
      <c r="AD162" s="35"/>
      <c r="AE162" s="35"/>
      <c r="AR162" s="204" t="s">
        <v>212</v>
      </c>
      <c r="AT162" s="204" t="s">
        <v>208</v>
      </c>
      <c r="AU162" s="204" t="s">
        <v>82</v>
      </c>
      <c r="AY162" s="18" t="s">
        <v>206</v>
      </c>
      <c r="BE162" s="205">
        <f>IF(N162="základní",J162,0)</f>
        <v>0</v>
      </c>
      <c r="BF162" s="205">
        <f>IF(N162="snížená",J162,0)</f>
        <v>0</v>
      </c>
      <c r="BG162" s="205">
        <f>IF(N162="zákl. přenesená",J162,0)</f>
        <v>0</v>
      </c>
      <c r="BH162" s="205">
        <f>IF(N162="sníž. přenesená",J162,0)</f>
        <v>0</v>
      </c>
      <c r="BI162" s="205">
        <f>IF(N162="nulová",J162,0)</f>
        <v>0</v>
      </c>
      <c r="BJ162" s="18" t="s">
        <v>80</v>
      </c>
      <c r="BK162" s="205">
        <f>ROUND(I162*H162,2)</f>
        <v>0</v>
      </c>
      <c r="BL162" s="18" t="s">
        <v>212</v>
      </c>
      <c r="BM162" s="204" t="s">
        <v>1001</v>
      </c>
    </row>
    <row r="163" spans="1:65" s="2" customFormat="1" ht="97.5">
      <c r="A163" s="35"/>
      <c r="B163" s="36"/>
      <c r="C163" s="37"/>
      <c r="D163" s="208" t="s">
        <v>279</v>
      </c>
      <c r="E163" s="37"/>
      <c r="F163" s="221" t="s">
        <v>1002</v>
      </c>
      <c r="G163" s="37"/>
      <c r="H163" s="37"/>
      <c r="I163" s="116"/>
      <c r="J163" s="37"/>
      <c r="K163" s="37"/>
      <c r="L163" s="40"/>
      <c r="M163" s="222"/>
      <c r="N163" s="223"/>
      <c r="O163" s="65"/>
      <c r="P163" s="65"/>
      <c r="Q163" s="65"/>
      <c r="R163" s="65"/>
      <c r="S163" s="65"/>
      <c r="T163" s="66"/>
      <c r="U163" s="35"/>
      <c r="V163" s="35"/>
      <c r="W163" s="35"/>
      <c r="X163" s="35"/>
      <c r="Y163" s="35"/>
      <c r="Z163" s="35"/>
      <c r="AA163" s="35"/>
      <c r="AB163" s="35"/>
      <c r="AC163" s="35"/>
      <c r="AD163" s="35"/>
      <c r="AE163" s="35"/>
      <c r="AT163" s="18" t="s">
        <v>279</v>
      </c>
      <c r="AU163" s="18" t="s">
        <v>82</v>
      </c>
    </row>
    <row r="164" spans="1:65" s="2" customFormat="1" ht="21.75" customHeight="1">
      <c r="A164" s="35"/>
      <c r="B164" s="36"/>
      <c r="C164" s="193" t="s">
        <v>362</v>
      </c>
      <c r="D164" s="193" t="s">
        <v>208</v>
      </c>
      <c r="E164" s="194" t="s">
        <v>1003</v>
      </c>
      <c r="F164" s="195" t="s">
        <v>1004</v>
      </c>
      <c r="G164" s="196" t="s">
        <v>302</v>
      </c>
      <c r="H164" s="197">
        <v>3.375</v>
      </c>
      <c r="I164" s="198"/>
      <c r="J164" s="199">
        <f>ROUND(I164*H164,2)</f>
        <v>0</v>
      </c>
      <c r="K164" s="195" t="s">
        <v>277</v>
      </c>
      <c r="L164" s="40"/>
      <c r="M164" s="200" t="s">
        <v>19</v>
      </c>
      <c r="N164" s="201" t="s">
        <v>43</v>
      </c>
      <c r="O164" s="65"/>
      <c r="P164" s="202">
        <f>O164*H164</f>
        <v>0</v>
      </c>
      <c r="Q164" s="202">
        <v>0</v>
      </c>
      <c r="R164" s="202">
        <f>Q164*H164</f>
        <v>0</v>
      </c>
      <c r="S164" s="202">
        <v>0</v>
      </c>
      <c r="T164" s="203">
        <f>S164*H164</f>
        <v>0</v>
      </c>
      <c r="U164" s="35"/>
      <c r="V164" s="35"/>
      <c r="W164" s="35"/>
      <c r="X164" s="35"/>
      <c r="Y164" s="35"/>
      <c r="Z164" s="35"/>
      <c r="AA164" s="35"/>
      <c r="AB164" s="35"/>
      <c r="AC164" s="35"/>
      <c r="AD164" s="35"/>
      <c r="AE164" s="35"/>
      <c r="AR164" s="204" t="s">
        <v>212</v>
      </c>
      <c r="AT164" s="204" t="s">
        <v>208</v>
      </c>
      <c r="AU164" s="204" t="s">
        <v>82</v>
      </c>
      <c r="AY164" s="18" t="s">
        <v>206</v>
      </c>
      <c r="BE164" s="205">
        <f>IF(N164="základní",J164,0)</f>
        <v>0</v>
      </c>
      <c r="BF164" s="205">
        <f>IF(N164="snížená",J164,0)</f>
        <v>0</v>
      </c>
      <c r="BG164" s="205">
        <f>IF(N164="zákl. přenesená",J164,0)</f>
        <v>0</v>
      </c>
      <c r="BH164" s="205">
        <f>IF(N164="sníž. přenesená",J164,0)</f>
        <v>0</v>
      </c>
      <c r="BI164" s="205">
        <f>IF(N164="nulová",J164,0)</f>
        <v>0</v>
      </c>
      <c r="BJ164" s="18" t="s">
        <v>80</v>
      </c>
      <c r="BK164" s="205">
        <f>ROUND(I164*H164,2)</f>
        <v>0</v>
      </c>
      <c r="BL164" s="18" t="s">
        <v>212</v>
      </c>
      <c r="BM164" s="204" t="s">
        <v>1005</v>
      </c>
    </row>
    <row r="165" spans="1:65" s="2" customFormat="1" ht="117">
      <c r="A165" s="35"/>
      <c r="B165" s="36"/>
      <c r="C165" s="37"/>
      <c r="D165" s="208" t="s">
        <v>279</v>
      </c>
      <c r="E165" s="37"/>
      <c r="F165" s="221" t="s">
        <v>1006</v>
      </c>
      <c r="G165" s="37"/>
      <c r="H165" s="37"/>
      <c r="I165" s="116"/>
      <c r="J165" s="37"/>
      <c r="K165" s="37"/>
      <c r="L165" s="40"/>
      <c r="M165" s="222"/>
      <c r="N165" s="223"/>
      <c r="O165" s="65"/>
      <c r="P165" s="65"/>
      <c r="Q165" s="65"/>
      <c r="R165" s="65"/>
      <c r="S165" s="65"/>
      <c r="T165" s="66"/>
      <c r="U165" s="35"/>
      <c r="V165" s="35"/>
      <c r="W165" s="35"/>
      <c r="X165" s="35"/>
      <c r="Y165" s="35"/>
      <c r="Z165" s="35"/>
      <c r="AA165" s="35"/>
      <c r="AB165" s="35"/>
      <c r="AC165" s="35"/>
      <c r="AD165" s="35"/>
      <c r="AE165" s="35"/>
      <c r="AT165" s="18" t="s">
        <v>279</v>
      </c>
      <c r="AU165" s="18" t="s">
        <v>82</v>
      </c>
    </row>
    <row r="166" spans="1:65" s="13" customFormat="1" ht="11.25">
      <c r="B166" s="206"/>
      <c r="C166" s="207"/>
      <c r="D166" s="208" t="s">
        <v>246</v>
      </c>
      <c r="E166" s="209" t="s">
        <v>19</v>
      </c>
      <c r="F166" s="210" t="s">
        <v>1007</v>
      </c>
      <c r="G166" s="207"/>
      <c r="H166" s="211">
        <v>3.375</v>
      </c>
      <c r="I166" s="212"/>
      <c r="J166" s="207"/>
      <c r="K166" s="207"/>
      <c r="L166" s="213"/>
      <c r="M166" s="214"/>
      <c r="N166" s="215"/>
      <c r="O166" s="215"/>
      <c r="P166" s="215"/>
      <c r="Q166" s="215"/>
      <c r="R166" s="215"/>
      <c r="S166" s="215"/>
      <c r="T166" s="216"/>
      <c r="AT166" s="217" t="s">
        <v>246</v>
      </c>
      <c r="AU166" s="217" t="s">
        <v>82</v>
      </c>
      <c r="AV166" s="13" t="s">
        <v>82</v>
      </c>
      <c r="AW166" s="13" t="s">
        <v>33</v>
      </c>
      <c r="AX166" s="13" t="s">
        <v>80</v>
      </c>
      <c r="AY166" s="217" t="s">
        <v>206</v>
      </c>
    </row>
    <row r="167" spans="1:65" s="12" customFormat="1" ht="22.9" customHeight="1">
      <c r="B167" s="177"/>
      <c r="C167" s="178"/>
      <c r="D167" s="179" t="s">
        <v>71</v>
      </c>
      <c r="E167" s="191" t="s">
        <v>82</v>
      </c>
      <c r="F167" s="191" t="s">
        <v>329</v>
      </c>
      <c r="G167" s="178"/>
      <c r="H167" s="178"/>
      <c r="I167" s="181"/>
      <c r="J167" s="192">
        <f>BK167</f>
        <v>0</v>
      </c>
      <c r="K167" s="178"/>
      <c r="L167" s="183"/>
      <c r="M167" s="184"/>
      <c r="N167" s="185"/>
      <c r="O167" s="185"/>
      <c r="P167" s="186">
        <f>SUM(P168:P181)</f>
        <v>0</v>
      </c>
      <c r="Q167" s="185"/>
      <c r="R167" s="186">
        <f>SUM(R168:R181)</f>
        <v>5.9492282999999997</v>
      </c>
      <c r="S167" s="185"/>
      <c r="T167" s="187">
        <f>SUM(T168:T181)</f>
        <v>0</v>
      </c>
      <c r="AR167" s="188" t="s">
        <v>80</v>
      </c>
      <c r="AT167" s="189" t="s">
        <v>71</v>
      </c>
      <c r="AU167" s="189" t="s">
        <v>80</v>
      </c>
      <c r="AY167" s="188" t="s">
        <v>206</v>
      </c>
      <c r="BK167" s="190">
        <f>SUM(BK168:BK181)</f>
        <v>0</v>
      </c>
    </row>
    <row r="168" spans="1:65" s="2" customFormat="1" ht="33" customHeight="1">
      <c r="A168" s="35"/>
      <c r="B168" s="36"/>
      <c r="C168" s="193" t="s">
        <v>7</v>
      </c>
      <c r="D168" s="193" t="s">
        <v>208</v>
      </c>
      <c r="E168" s="194" t="s">
        <v>1008</v>
      </c>
      <c r="F168" s="195" t="s">
        <v>1009</v>
      </c>
      <c r="G168" s="196" t="s">
        <v>220</v>
      </c>
      <c r="H168" s="197">
        <v>29</v>
      </c>
      <c r="I168" s="198"/>
      <c r="J168" s="199">
        <f>ROUND(I168*H168,2)</f>
        <v>0</v>
      </c>
      <c r="K168" s="195" t="s">
        <v>277</v>
      </c>
      <c r="L168" s="40"/>
      <c r="M168" s="200" t="s">
        <v>19</v>
      </c>
      <c r="N168" s="201" t="s">
        <v>43</v>
      </c>
      <c r="O168" s="65"/>
      <c r="P168" s="202">
        <f>O168*H168</f>
        <v>0</v>
      </c>
      <c r="Q168" s="202">
        <v>0.20449000000000001</v>
      </c>
      <c r="R168" s="202">
        <f>Q168*H168</f>
        <v>5.9302099999999998</v>
      </c>
      <c r="S168" s="202">
        <v>0</v>
      </c>
      <c r="T168" s="203">
        <f>S168*H168</f>
        <v>0</v>
      </c>
      <c r="U168" s="35"/>
      <c r="V168" s="35"/>
      <c r="W168" s="35"/>
      <c r="X168" s="35"/>
      <c r="Y168" s="35"/>
      <c r="Z168" s="35"/>
      <c r="AA168" s="35"/>
      <c r="AB168" s="35"/>
      <c r="AC168" s="35"/>
      <c r="AD168" s="35"/>
      <c r="AE168" s="35"/>
      <c r="AR168" s="204" t="s">
        <v>212</v>
      </c>
      <c r="AT168" s="204" t="s">
        <v>208</v>
      </c>
      <c r="AU168" s="204" t="s">
        <v>82</v>
      </c>
      <c r="AY168" s="18" t="s">
        <v>206</v>
      </c>
      <c r="BE168" s="205">
        <f>IF(N168="základní",J168,0)</f>
        <v>0</v>
      </c>
      <c r="BF168" s="205">
        <f>IF(N168="snížená",J168,0)</f>
        <v>0</v>
      </c>
      <c r="BG168" s="205">
        <f>IF(N168="zákl. přenesená",J168,0)</f>
        <v>0</v>
      </c>
      <c r="BH168" s="205">
        <f>IF(N168="sníž. přenesená",J168,0)</f>
        <v>0</v>
      </c>
      <c r="BI168" s="205">
        <f>IF(N168="nulová",J168,0)</f>
        <v>0</v>
      </c>
      <c r="BJ168" s="18" t="s">
        <v>80</v>
      </c>
      <c r="BK168" s="205">
        <f>ROUND(I168*H168,2)</f>
        <v>0</v>
      </c>
      <c r="BL168" s="18" t="s">
        <v>212</v>
      </c>
      <c r="BM168" s="204" t="s">
        <v>1010</v>
      </c>
    </row>
    <row r="169" spans="1:65" s="2" customFormat="1" ht="68.25">
      <c r="A169" s="35"/>
      <c r="B169" s="36"/>
      <c r="C169" s="37"/>
      <c r="D169" s="208" t="s">
        <v>279</v>
      </c>
      <c r="E169" s="37"/>
      <c r="F169" s="221" t="s">
        <v>1011</v>
      </c>
      <c r="G169" s="37"/>
      <c r="H169" s="37"/>
      <c r="I169" s="116"/>
      <c r="J169" s="37"/>
      <c r="K169" s="37"/>
      <c r="L169" s="40"/>
      <c r="M169" s="222"/>
      <c r="N169" s="223"/>
      <c r="O169" s="65"/>
      <c r="P169" s="65"/>
      <c r="Q169" s="65"/>
      <c r="R169" s="65"/>
      <c r="S169" s="65"/>
      <c r="T169" s="66"/>
      <c r="U169" s="35"/>
      <c r="V169" s="35"/>
      <c r="W169" s="35"/>
      <c r="X169" s="35"/>
      <c r="Y169" s="35"/>
      <c r="Z169" s="35"/>
      <c r="AA169" s="35"/>
      <c r="AB169" s="35"/>
      <c r="AC169" s="35"/>
      <c r="AD169" s="35"/>
      <c r="AE169" s="35"/>
      <c r="AT169" s="18" t="s">
        <v>279</v>
      </c>
      <c r="AU169" s="18" t="s">
        <v>82</v>
      </c>
    </row>
    <row r="170" spans="1:65" s="2" customFormat="1" ht="16.5" customHeight="1">
      <c r="A170" s="35"/>
      <c r="B170" s="36"/>
      <c r="C170" s="193" t="s">
        <v>371</v>
      </c>
      <c r="D170" s="193" t="s">
        <v>208</v>
      </c>
      <c r="E170" s="194" t="s">
        <v>1012</v>
      </c>
      <c r="F170" s="195" t="s">
        <v>1013</v>
      </c>
      <c r="G170" s="196" t="s">
        <v>220</v>
      </c>
      <c r="H170" s="197">
        <v>29</v>
      </c>
      <c r="I170" s="198"/>
      <c r="J170" s="199">
        <f>ROUND(I170*H170,2)</f>
        <v>0</v>
      </c>
      <c r="K170" s="195" t="s">
        <v>277</v>
      </c>
      <c r="L170" s="40"/>
      <c r="M170" s="200" t="s">
        <v>19</v>
      </c>
      <c r="N170" s="201" t="s">
        <v>43</v>
      </c>
      <c r="O170" s="65"/>
      <c r="P170" s="202">
        <f>O170*H170</f>
        <v>0</v>
      </c>
      <c r="Q170" s="202">
        <v>0</v>
      </c>
      <c r="R170" s="202">
        <f>Q170*H170</f>
        <v>0</v>
      </c>
      <c r="S170" s="202">
        <v>0</v>
      </c>
      <c r="T170" s="203">
        <f>S170*H170</f>
        <v>0</v>
      </c>
      <c r="U170" s="35"/>
      <c r="V170" s="35"/>
      <c r="W170" s="35"/>
      <c r="X170" s="35"/>
      <c r="Y170" s="35"/>
      <c r="Z170" s="35"/>
      <c r="AA170" s="35"/>
      <c r="AB170" s="35"/>
      <c r="AC170" s="35"/>
      <c r="AD170" s="35"/>
      <c r="AE170" s="35"/>
      <c r="AR170" s="204" t="s">
        <v>212</v>
      </c>
      <c r="AT170" s="204" t="s">
        <v>208</v>
      </c>
      <c r="AU170" s="204" t="s">
        <v>82</v>
      </c>
      <c r="AY170" s="18" t="s">
        <v>206</v>
      </c>
      <c r="BE170" s="205">
        <f>IF(N170="základní",J170,0)</f>
        <v>0</v>
      </c>
      <c r="BF170" s="205">
        <f>IF(N170="snížená",J170,0)</f>
        <v>0</v>
      </c>
      <c r="BG170" s="205">
        <f>IF(N170="zákl. přenesená",J170,0)</f>
        <v>0</v>
      </c>
      <c r="BH170" s="205">
        <f>IF(N170="sníž. přenesená",J170,0)</f>
        <v>0</v>
      </c>
      <c r="BI170" s="205">
        <f>IF(N170="nulová",J170,0)</f>
        <v>0</v>
      </c>
      <c r="BJ170" s="18" t="s">
        <v>80</v>
      </c>
      <c r="BK170" s="205">
        <f>ROUND(I170*H170,2)</f>
        <v>0</v>
      </c>
      <c r="BL170" s="18" t="s">
        <v>212</v>
      </c>
      <c r="BM170" s="204" t="s">
        <v>1014</v>
      </c>
    </row>
    <row r="171" spans="1:65" s="2" customFormat="1" ht="68.25">
      <c r="A171" s="35"/>
      <c r="B171" s="36"/>
      <c r="C171" s="37"/>
      <c r="D171" s="208" t="s">
        <v>279</v>
      </c>
      <c r="E171" s="37"/>
      <c r="F171" s="221" t="s">
        <v>1011</v>
      </c>
      <c r="G171" s="37"/>
      <c r="H171" s="37"/>
      <c r="I171" s="116"/>
      <c r="J171" s="37"/>
      <c r="K171" s="37"/>
      <c r="L171" s="40"/>
      <c r="M171" s="222"/>
      <c r="N171" s="223"/>
      <c r="O171" s="65"/>
      <c r="P171" s="65"/>
      <c r="Q171" s="65"/>
      <c r="R171" s="65"/>
      <c r="S171" s="65"/>
      <c r="T171" s="66"/>
      <c r="U171" s="35"/>
      <c r="V171" s="35"/>
      <c r="W171" s="35"/>
      <c r="X171" s="35"/>
      <c r="Y171" s="35"/>
      <c r="Z171" s="35"/>
      <c r="AA171" s="35"/>
      <c r="AB171" s="35"/>
      <c r="AC171" s="35"/>
      <c r="AD171" s="35"/>
      <c r="AE171" s="35"/>
      <c r="AT171" s="18" t="s">
        <v>279</v>
      </c>
      <c r="AU171" s="18" t="s">
        <v>82</v>
      </c>
    </row>
    <row r="172" spans="1:65" s="2" customFormat="1" ht="16.5" customHeight="1">
      <c r="A172" s="35"/>
      <c r="B172" s="36"/>
      <c r="C172" s="193" t="s">
        <v>376</v>
      </c>
      <c r="D172" s="193" t="s">
        <v>208</v>
      </c>
      <c r="E172" s="194" t="s">
        <v>1015</v>
      </c>
      <c r="F172" s="195" t="s">
        <v>1016</v>
      </c>
      <c r="G172" s="196" t="s">
        <v>325</v>
      </c>
      <c r="H172" s="197">
        <v>7.5</v>
      </c>
      <c r="I172" s="198"/>
      <c r="J172" s="199">
        <f>ROUND(I172*H172,2)</f>
        <v>0</v>
      </c>
      <c r="K172" s="195" t="s">
        <v>277</v>
      </c>
      <c r="L172" s="40"/>
      <c r="M172" s="200" t="s">
        <v>19</v>
      </c>
      <c r="N172" s="201" t="s">
        <v>43</v>
      </c>
      <c r="O172" s="65"/>
      <c r="P172" s="202">
        <f>O172*H172</f>
        <v>0</v>
      </c>
      <c r="Q172" s="202">
        <v>0</v>
      </c>
      <c r="R172" s="202">
        <f>Q172*H172</f>
        <v>0</v>
      </c>
      <c r="S172" s="202">
        <v>0</v>
      </c>
      <c r="T172" s="203">
        <f>S172*H172</f>
        <v>0</v>
      </c>
      <c r="U172" s="35"/>
      <c r="V172" s="35"/>
      <c r="W172" s="35"/>
      <c r="X172" s="35"/>
      <c r="Y172" s="35"/>
      <c r="Z172" s="35"/>
      <c r="AA172" s="35"/>
      <c r="AB172" s="35"/>
      <c r="AC172" s="35"/>
      <c r="AD172" s="35"/>
      <c r="AE172" s="35"/>
      <c r="AR172" s="204" t="s">
        <v>212</v>
      </c>
      <c r="AT172" s="204" t="s">
        <v>208</v>
      </c>
      <c r="AU172" s="204" t="s">
        <v>82</v>
      </c>
      <c r="AY172" s="18" t="s">
        <v>206</v>
      </c>
      <c r="BE172" s="205">
        <f>IF(N172="základní",J172,0)</f>
        <v>0</v>
      </c>
      <c r="BF172" s="205">
        <f>IF(N172="snížená",J172,0)</f>
        <v>0</v>
      </c>
      <c r="BG172" s="205">
        <f>IF(N172="zákl. přenesená",J172,0)</f>
        <v>0</v>
      </c>
      <c r="BH172" s="205">
        <f>IF(N172="sníž. přenesená",J172,0)</f>
        <v>0</v>
      </c>
      <c r="BI172" s="205">
        <f>IF(N172="nulová",J172,0)</f>
        <v>0</v>
      </c>
      <c r="BJ172" s="18" t="s">
        <v>80</v>
      </c>
      <c r="BK172" s="205">
        <f>ROUND(I172*H172,2)</f>
        <v>0</v>
      </c>
      <c r="BL172" s="18" t="s">
        <v>212</v>
      </c>
      <c r="BM172" s="204" t="s">
        <v>1017</v>
      </c>
    </row>
    <row r="173" spans="1:65" s="13" customFormat="1" ht="11.25">
      <c r="B173" s="206"/>
      <c r="C173" s="207"/>
      <c r="D173" s="208" t="s">
        <v>246</v>
      </c>
      <c r="E173" s="209" t="s">
        <v>19</v>
      </c>
      <c r="F173" s="210" t="s">
        <v>1018</v>
      </c>
      <c r="G173" s="207"/>
      <c r="H173" s="211">
        <v>7.5</v>
      </c>
      <c r="I173" s="212"/>
      <c r="J173" s="207"/>
      <c r="K173" s="207"/>
      <c r="L173" s="213"/>
      <c r="M173" s="214"/>
      <c r="N173" s="215"/>
      <c r="O173" s="215"/>
      <c r="P173" s="215"/>
      <c r="Q173" s="215"/>
      <c r="R173" s="215"/>
      <c r="S173" s="215"/>
      <c r="T173" s="216"/>
      <c r="AT173" s="217" t="s">
        <v>246</v>
      </c>
      <c r="AU173" s="217" t="s">
        <v>82</v>
      </c>
      <c r="AV173" s="13" t="s">
        <v>82</v>
      </c>
      <c r="AW173" s="13" t="s">
        <v>33</v>
      </c>
      <c r="AX173" s="13" t="s">
        <v>80</v>
      </c>
      <c r="AY173" s="217" t="s">
        <v>206</v>
      </c>
    </row>
    <row r="174" spans="1:65" s="2" customFormat="1" ht="16.5" customHeight="1">
      <c r="A174" s="35"/>
      <c r="B174" s="36"/>
      <c r="C174" s="193" t="s">
        <v>380</v>
      </c>
      <c r="D174" s="193" t="s">
        <v>208</v>
      </c>
      <c r="E174" s="194" t="s">
        <v>1019</v>
      </c>
      <c r="F174" s="195" t="s">
        <v>1020</v>
      </c>
      <c r="G174" s="196" t="s">
        <v>302</v>
      </c>
      <c r="H174" s="197">
        <v>1.0609999999999999</v>
      </c>
      <c r="I174" s="198"/>
      <c r="J174" s="199">
        <f>ROUND(I174*H174,2)</f>
        <v>0</v>
      </c>
      <c r="K174" s="195" t="s">
        <v>277</v>
      </c>
      <c r="L174" s="40"/>
      <c r="M174" s="200" t="s">
        <v>19</v>
      </c>
      <c r="N174" s="201" t="s">
        <v>43</v>
      </c>
      <c r="O174" s="65"/>
      <c r="P174" s="202">
        <f>O174*H174</f>
        <v>0</v>
      </c>
      <c r="Q174" s="202">
        <v>0</v>
      </c>
      <c r="R174" s="202">
        <f>Q174*H174</f>
        <v>0</v>
      </c>
      <c r="S174" s="202">
        <v>0</v>
      </c>
      <c r="T174" s="203">
        <f>S174*H174</f>
        <v>0</v>
      </c>
      <c r="U174" s="35"/>
      <c r="V174" s="35"/>
      <c r="W174" s="35"/>
      <c r="X174" s="35"/>
      <c r="Y174" s="35"/>
      <c r="Z174" s="35"/>
      <c r="AA174" s="35"/>
      <c r="AB174" s="35"/>
      <c r="AC174" s="35"/>
      <c r="AD174" s="35"/>
      <c r="AE174" s="35"/>
      <c r="AR174" s="204" t="s">
        <v>212</v>
      </c>
      <c r="AT174" s="204" t="s">
        <v>208</v>
      </c>
      <c r="AU174" s="204" t="s">
        <v>82</v>
      </c>
      <c r="AY174" s="18" t="s">
        <v>206</v>
      </c>
      <c r="BE174" s="205">
        <f>IF(N174="základní",J174,0)</f>
        <v>0</v>
      </c>
      <c r="BF174" s="205">
        <f>IF(N174="snížená",J174,0)</f>
        <v>0</v>
      </c>
      <c r="BG174" s="205">
        <f>IF(N174="zákl. přenesená",J174,0)</f>
        <v>0</v>
      </c>
      <c r="BH174" s="205">
        <f>IF(N174="sníž. přenesená",J174,0)</f>
        <v>0</v>
      </c>
      <c r="BI174" s="205">
        <f>IF(N174="nulová",J174,0)</f>
        <v>0</v>
      </c>
      <c r="BJ174" s="18" t="s">
        <v>80</v>
      </c>
      <c r="BK174" s="205">
        <f>ROUND(I174*H174,2)</f>
        <v>0</v>
      </c>
      <c r="BL174" s="18" t="s">
        <v>212</v>
      </c>
      <c r="BM174" s="204" t="s">
        <v>1021</v>
      </c>
    </row>
    <row r="175" spans="1:65" s="2" customFormat="1" ht="58.5">
      <c r="A175" s="35"/>
      <c r="B175" s="36"/>
      <c r="C175" s="37"/>
      <c r="D175" s="208" t="s">
        <v>279</v>
      </c>
      <c r="E175" s="37"/>
      <c r="F175" s="221" t="s">
        <v>1022</v>
      </c>
      <c r="G175" s="37"/>
      <c r="H175" s="37"/>
      <c r="I175" s="116"/>
      <c r="J175" s="37"/>
      <c r="K175" s="37"/>
      <c r="L175" s="40"/>
      <c r="M175" s="222"/>
      <c r="N175" s="223"/>
      <c r="O175" s="65"/>
      <c r="P175" s="65"/>
      <c r="Q175" s="65"/>
      <c r="R175" s="65"/>
      <c r="S175" s="65"/>
      <c r="T175" s="66"/>
      <c r="U175" s="35"/>
      <c r="V175" s="35"/>
      <c r="W175" s="35"/>
      <c r="X175" s="35"/>
      <c r="Y175" s="35"/>
      <c r="Z175" s="35"/>
      <c r="AA175" s="35"/>
      <c r="AB175" s="35"/>
      <c r="AC175" s="35"/>
      <c r="AD175" s="35"/>
      <c r="AE175" s="35"/>
      <c r="AT175" s="18" t="s">
        <v>279</v>
      </c>
      <c r="AU175" s="18" t="s">
        <v>82</v>
      </c>
    </row>
    <row r="176" spans="1:65" s="13" customFormat="1" ht="11.25">
      <c r="B176" s="206"/>
      <c r="C176" s="207"/>
      <c r="D176" s="208" t="s">
        <v>246</v>
      </c>
      <c r="E176" s="209" t="s">
        <v>19</v>
      </c>
      <c r="F176" s="210" t="s">
        <v>1023</v>
      </c>
      <c r="G176" s="207"/>
      <c r="H176" s="211">
        <v>1.0609999999999999</v>
      </c>
      <c r="I176" s="212"/>
      <c r="J176" s="207"/>
      <c r="K176" s="207"/>
      <c r="L176" s="213"/>
      <c r="M176" s="214"/>
      <c r="N176" s="215"/>
      <c r="O176" s="215"/>
      <c r="P176" s="215"/>
      <c r="Q176" s="215"/>
      <c r="R176" s="215"/>
      <c r="S176" s="215"/>
      <c r="T176" s="216"/>
      <c r="AT176" s="217" t="s">
        <v>246</v>
      </c>
      <c r="AU176" s="217" t="s">
        <v>82</v>
      </c>
      <c r="AV176" s="13" t="s">
        <v>82</v>
      </c>
      <c r="AW176" s="13" t="s">
        <v>33</v>
      </c>
      <c r="AX176" s="13" t="s">
        <v>80</v>
      </c>
      <c r="AY176" s="217" t="s">
        <v>206</v>
      </c>
    </row>
    <row r="177" spans="1:65" s="2" customFormat="1" ht="16.5" customHeight="1">
      <c r="A177" s="35"/>
      <c r="B177" s="36"/>
      <c r="C177" s="193" t="s">
        <v>385</v>
      </c>
      <c r="D177" s="193" t="s">
        <v>208</v>
      </c>
      <c r="E177" s="194" t="s">
        <v>1024</v>
      </c>
      <c r="F177" s="195" t="s">
        <v>1025</v>
      </c>
      <c r="G177" s="196" t="s">
        <v>325</v>
      </c>
      <c r="H177" s="197">
        <v>7.07</v>
      </c>
      <c r="I177" s="198"/>
      <c r="J177" s="199">
        <f>ROUND(I177*H177,2)</f>
        <v>0</v>
      </c>
      <c r="K177" s="195" t="s">
        <v>277</v>
      </c>
      <c r="L177" s="40"/>
      <c r="M177" s="200" t="s">
        <v>19</v>
      </c>
      <c r="N177" s="201" t="s">
        <v>43</v>
      </c>
      <c r="O177" s="65"/>
      <c r="P177" s="202">
        <f>O177*H177</f>
        <v>0</v>
      </c>
      <c r="Q177" s="202">
        <v>2.6900000000000001E-3</v>
      </c>
      <c r="R177" s="202">
        <f>Q177*H177</f>
        <v>1.9018300000000002E-2</v>
      </c>
      <c r="S177" s="202">
        <v>0</v>
      </c>
      <c r="T177" s="203">
        <f>S177*H177</f>
        <v>0</v>
      </c>
      <c r="U177" s="35"/>
      <c r="V177" s="35"/>
      <c r="W177" s="35"/>
      <c r="X177" s="35"/>
      <c r="Y177" s="35"/>
      <c r="Z177" s="35"/>
      <c r="AA177" s="35"/>
      <c r="AB177" s="35"/>
      <c r="AC177" s="35"/>
      <c r="AD177" s="35"/>
      <c r="AE177" s="35"/>
      <c r="AR177" s="204" t="s">
        <v>212</v>
      </c>
      <c r="AT177" s="204" t="s">
        <v>208</v>
      </c>
      <c r="AU177" s="204" t="s">
        <v>82</v>
      </c>
      <c r="AY177" s="18" t="s">
        <v>206</v>
      </c>
      <c r="BE177" s="205">
        <f>IF(N177="základní",J177,0)</f>
        <v>0</v>
      </c>
      <c r="BF177" s="205">
        <f>IF(N177="snížená",J177,0)</f>
        <v>0</v>
      </c>
      <c r="BG177" s="205">
        <f>IF(N177="zákl. přenesená",J177,0)</f>
        <v>0</v>
      </c>
      <c r="BH177" s="205">
        <f>IF(N177="sníž. přenesená",J177,0)</f>
        <v>0</v>
      </c>
      <c r="BI177" s="205">
        <f>IF(N177="nulová",J177,0)</f>
        <v>0</v>
      </c>
      <c r="BJ177" s="18" t="s">
        <v>80</v>
      </c>
      <c r="BK177" s="205">
        <f>ROUND(I177*H177,2)</f>
        <v>0</v>
      </c>
      <c r="BL177" s="18" t="s">
        <v>212</v>
      </c>
      <c r="BM177" s="204" t="s">
        <v>1026</v>
      </c>
    </row>
    <row r="178" spans="1:65" s="2" customFormat="1" ht="39">
      <c r="A178" s="35"/>
      <c r="B178" s="36"/>
      <c r="C178" s="37"/>
      <c r="D178" s="208" t="s">
        <v>279</v>
      </c>
      <c r="E178" s="37"/>
      <c r="F178" s="221" t="s">
        <v>1027</v>
      </c>
      <c r="G178" s="37"/>
      <c r="H178" s="37"/>
      <c r="I178" s="116"/>
      <c r="J178" s="37"/>
      <c r="K178" s="37"/>
      <c r="L178" s="40"/>
      <c r="M178" s="222"/>
      <c r="N178" s="223"/>
      <c r="O178" s="65"/>
      <c r="P178" s="65"/>
      <c r="Q178" s="65"/>
      <c r="R178" s="65"/>
      <c r="S178" s="65"/>
      <c r="T178" s="66"/>
      <c r="U178" s="35"/>
      <c r="V178" s="35"/>
      <c r="W178" s="35"/>
      <c r="X178" s="35"/>
      <c r="Y178" s="35"/>
      <c r="Z178" s="35"/>
      <c r="AA178" s="35"/>
      <c r="AB178" s="35"/>
      <c r="AC178" s="35"/>
      <c r="AD178" s="35"/>
      <c r="AE178" s="35"/>
      <c r="AT178" s="18" t="s">
        <v>279</v>
      </c>
      <c r="AU178" s="18" t="s">
        <v>82</v>
      </c>
    </row>
    <row r="179" spans="1:65" s="13" customFormat="1" ht="11.25">
      <c r="B179" s="206"/>
      <c r="C179" s="207"/>
      <c r="D179" s="208" t="s">
        <v>246</v>
      </c>
      <c r="E179" s="209" t="s">
        <v>19</v>
      </c>
      <c r="F179" s="210" t="s">
        <v>1028</v>
      </c>
      <c r="G179" s="207"/>
      <c r="H179" s="211">
        <v>7.07</v>
      </c>
      <c r="I179" s="212"/>
      <c r="J179" s="207"/>
      <c r="K179" s="207"/>
      <c r="L179" s="213"/>
      <c r="M179" s="214"/>
      <c r="N179" s="215"/>
      <c r="O179" s="215"/>
      <c r="P179" s="215"/>
      <c r="Q179" s="215"/>
      <c r="R179" s="215"/>
      <c r="S179" s="215"/>
      <c r="T179" s="216"/>
      <c r="AT179" s="217" t="s">
        <v>246</v>
      </c>
      <c r="AU179" s="217" t="s">
        <v>82</v>
      </c>
      <c r="AV179" s="13" t="s">
        <v>82</v>
      </c>
      <c r="AW179" s="13" t="s">
        <v>33</v>
      </c>
      <c r="AX179" s="13" t="s">
        <v>80</v>
      </c>
      <c r="AY179" s="217" t="s">
        <v>206</v>
      </c>
    </row>
    <row r="180" spans="1:65" s="2" customFormat="1" ht="16.5" customHeight="1">
      <c r="A180" s="35"/>
      <c r="B180" s="36"/>
      <c r="C180" s="193" t="s">
        <v>389</v>
      </c>
      <c r="D180" s="193" t="s">
        <v>208</v>
      </c>
      <c r="E180" s="194" t="s">
        <v>1029</v>
      </c>
      <c r="F180" s="195" t="s">
        <v>1030</v>
      </c>
      <c r="G180" s="196" t="s">
        <v>325</v>
      </c>
      <c r="H180" s="197">
        <v>7.07</v>
      </c>
      <c r="I180" s="198"/>
      <c r="J180" s="199">
        <f>ROUND(I180*H180,2)</f>
        <v>0</v>
      </c>
      <c r="K180" s="195" t="s">
        <v>277</v>
      </c>
      <c r="L180" s="40"/>
      <c r="M180" s="200" t="s">
        <v>19</v>
      </c>
      <c r="N180" s="201" t="s">
        <v>43</v>
      </c>
      <c r="O180" s="65"/>
      <c r="P180" s="202">
        <f>O180*H180</f>
        <v>0</v>
      </c>
      <c r="Q180" s="202">
        <v>0</v>
      </c>
      <c r="R180" s="202">
        <f>Q180*H180</f>
        <v>0</v>
      </c>
      <c r="S180" s="202">
        <v>0</v>
      </c>
      <c r="T180" s="203">
        <f>S180*H180</f>
        <v>0</v>
      </c>
      <c r="U180" s="35"/>
      <c r="V180" s="35"/>
      <c r="W180" s="35"/>
      <c r="X180" s="35"/>
      <c r="Y180" s="35"/>
      <c r="Z180" s="35"/>
      <c r="AA180" s="35"/>
      <c r="AB180" s="35"/>
      <c r="AC180" s="35"/>
      <c r="AD180" s="35"/>
      <c r="AE180" s="35"/>
      <c r="AR180" s="204" t="s">
        <v>212</v>
      </c>
      <c r="AT180" s="204" t="s">
        <v>208</v>
      </c>
      <c r="AU180" s="204" t="s">
        <v>82</v>
      </c>
      <c r="AY180" s="18" t="s">
        <v>206</v>
      </c>
      <c r="BE180" s="205">
        <f>IF(N180="základní",J180,0)</f>
        <v>0</v>
      </c>
      <c r="BF180" s="205">
        <f>IF(N180="snížená",J180,0)</f>
        <v>0</v>
      </c>
      <c r="BG180" s="205">
        <f>IF(N180="zákl. přenesená",J180,0)</f>
        <v>0</v>
      </c>
      <c r="BH180" s="205">
        <f>IF(N180="sníž. přenesená",J180,0)</f>
        <v>0</v>
      </c>
      <c r="BI180" s="205">
        <f>IF(N180="nulová",J180,0)</f>
        <v>0</v>
      </c>
      <c r="BJ180" s="18" t="s">
        <v>80</v>
      </c>
      <c r="BK180" s="205">
        <f>ROUND(I180*H180,2)</f>
        <v>0</v>
      </c>
      <c r="BL180" s="18" t="s">
        <v>212</v>
      </c>
      <c r="BM180" s="204" t="s">
        <v>1031</v>
      </c>
    </row>
    <row r="181" spans="1:65" s="2" customFormat="1" ht="39">
      <c r="A181" s="35"/>
      <c r="B181" s="36"/>
      <c r="C181" s="37"/>
      <c r="D181" s="208" t="s">
        <v>279</v>
      </c>
      <c r="E181" s="37"/>
      <c r="F181" s="221" t="s">
        <v>1027</v>
      </c>
      <c r="G181" s="37"/>
      <c r="H181" s="37"/>
      <c r="I181" s="116"/>
      <c r="J181" s="37"/>
      <c r="K181" s="37"/>
      <c r="L181" s="40"/>
      <c r="M181" s="222"/>
      <c r="N181" s="223"/>
      <c r="O181" s="65"/>
      <c r="P181" s="65"/>
      <c r="Q181" s="65"/>
      <c r="R181" s="65"/>
      <c r="S181" s="65"/>
      <c r="T181" s="66"/>
      <c r="U181" s="35"/>
      <c r="V181" s="35"/>
      <c r="W181" s="35"/>
      <c r="X181" s="35"/>
      <c r="Y181" s="35"/>
      <c r="Z181" s="35"/>
      <c r="AA181" s="35"/>
      <c r="AB181" s="35"/>
      <c r="AC181" s="35"/>
      <c r="AD181" s="35"/>
      <c r="AE181" s="35"/>
      <c r="AT181" s="18" t="s">
        <v>279</v>
      </c>
      <c r="AU181" s="18" t="s">
        <v>82</v>
      </c>
    </row>
    <row r="182" spans="1:65" s="12" customFormat="1" ht="22.9" customHeight="1">
      <c r="B182" s="177"/>
      <c r="C182" s="178"/>
      <c r="D182" s="179" t="s">
        <v>71</v>
      </c>
      <c r="E182" s="191" t="s">
        <v>217</v>
      </c>
      <c r="F182" s="191" t="s">
        <v>474</v>
      </c>
      <c r="G182" s="178"/>
      <c r="H182" s="178"/>
      <c r="I182" s="181"/>
      <c r="J182" s="192">
        <f>BK182</f>
        <v>0</v>
      </c>
      <c r="K182" s="178"/>
      <c r="L182" s="183"/>
      <c r="M182" s="184"/>
      <c r="N182" s="185"/>
      <c r="O182" s="185"/>
      <c r="P182" s="186">
        <f>SUM(P183:P186)</f>
        <v>0</v>
      </c>
      <c r="Q182" s="185"/>
      <c r="R182" s="186">
        <f>SUM(R183:R186)</f>
        <v>0</v>
      </c>
      <c r="S182" s="185"/>
      <c r="T182" s="187">
        <f>SUM(T183:T186)</f>
        <v>0</v>
      </c>
      <c r="AR182" s="188" t="s">
        <v>80</v>
      </c>
      <c r="AT182" s="189" t="s">
        <v>71</v>
      </c>
      <c r="AU182" s="189" t="s">
        <v>80</v>
      </c>
      <c r="AY182" s="188" t="s">
        <v>206</v>
      </c>
      <c r="BK182" s="190">
        <f>SUM(BK183:BK186)</f>
        <v>0</v>
      </c>
    </row>
    <row r="183" spans="1:65" s="2" customFormat="1" ht="16.5" customHeight="1">
      <c r="A183" s="35"/>
      <c r="B183" s="36"/>
      <c r="C183" s="193" t="s">
        <v>395</v>
      </c>
      <c r="D183" s="193" t="s">
        <v>208</v>
      </c>
      <c r="E183" s="194" t="s">
        <v>1032</v>
      </c>
      <c r="F183" s="195" t="s">
        <v>1033</v>
      </c>
      <c r="G183" s="196" t="s">
        <v>302</v>
      </c>
      <c r="H183" s="197">
        <v>57.03</v>
      </c>
      <c r="I183" s="198"/>
      <c r="J183" s="199">
        <f>ROUND(I183*H183,2)</f>
        <v>0</v>
      </c>
      <c r="K183" s="195" t="s">
        <v>277</v>
      </c>
      <c r="L183" s="40"/>
      <c r="M183" s="200" t="s">
        <v>19</v>
      </c>
      <c r="N183" s="201" t="s">
        <v>43</v>
      </c>
      <c r="O183" s="65"/>
      <c r="P183" s="202">
        <f>O183*H183</f>
        <v>0</v>
      </c>
      <c r="Q183" s="202">
        <v>0</v>
      </c>
      <c r="R183" s="202">
        <f>Q183*H183</f>
        <v>0</v>
      </c>
      <c r="S183" s="202">
        <v>0</v>
      </c>
      <c r="T183" s="203">
        <f>S183*H183</f>
        <v>0</v>
      </c>
      <c r="U183" s="35"/>
      <c r="V183" s="35"/>
      <c r="W183" s="35"/>
      <c r="X183" s="35"/>
      <c r="Y183" s="35"/>
      <c r="Z183" s="35"/>
      <c r="AA183" s="35"/>
      <c r="AB183" s="35"/>
      <c r="AC183" s="35"/>
      <c r="AD183" s="35"/>
      <c r="AE183" s="35"/>
      <c r="AR183" s="204" t="s">
        <v>212</v>
      </c>
      <c r="AT183" s="204" t="s">
        <v>208</v>
      </c>
      <c r="AU183" s="204" t="s">
        <v>82</v>
      </c>
      <c r="AY183" s="18" t="s">
        <v>206</v>
      </c>
      <c r="BE183" s="205">
        <f>IF(N183="základní",J183,0)</f>
        <v>0</v>
      </c>
      <c r="BF183" s="205">
        <f>IF(N183="snížená",J183,0)</f>
        <v>0</v>
      </c>
      <c r="BG183" s="205">
        <f>IF(N183="zákl. přenesená",J183,0)</f>
        <v>0</v>
      </c>
      <c r="BH183" s="205">
        <f>IF(N183="sníž. přenesená",J183,0)</f>
        <v>0</v>
      </c>
      <c r="BI183" s="205">
        <f>IF(N183="nulová",J183,0)</f>
        <v>0</v>
      </c>
      <c r="BJ183" s="18" t="s">
        <v>80</v>
      </c>
      <c r="BK183" s="205">
        <f>ROUND(I183*H183,2)</f>
        <v>0</v>
      </c>
      <c r="BL183" s="18" t="s">
        <v>212</v>
      </c>
      <c r="BM183" s="204" t="s">
        <v>1034</v>
      </c>
    </row>
    <row r="184" spans="1:65" s="13" customFormat="1" ht="11.25">
      <c r="B184" s="206"/>
      <c r="C184" s="207"/>
      <c r="D184" s="208" t="s">
        <v>246</v>
      </c>
      <c r="E184" s="209" t="s">
        <v>19</v>
      </c>
      <c r="F184" s="210" t="s">
        <v>1035</v>
      </c>
      <c r="G184" s="207"/>
      <c r="H184" s="211">
        <v>39.33</v>
      </c>
      <c r="I184" s="212"/>
      <c r="J184" s="207"/>
      <c r="K184" s="207"/>
      <c r="L184" s="213"/>
      <c r="M184" s="214"/>
      <c r="N184" s="215"/>
      <c r="O184" s="215"/>
      <c r="P184" s="215"/>
      <c r="Q184" s="215"/>
      <c r="R184" s="215"/>
      <c r="S184" s="215"/>
      <c r="T184" s="216"/>
      <c r="AT184" s="217" t="s">
        <v>246</v>
      </c>
      <c r="AU184" s="217" t="s">
        <v>82</v>
      </c>
      <c r="AV184" s="13" t="s">
        <v>82</v>
      </c>
      <c r="AW184" s="13" t="s">
        <v>33</v>
      </c>
      <c r="AX184" s="13" t="s">
        <v>72</v>
      </c>
      <c r="AY184" s="217" t="s">
        <v>206</v>
      </c>
    </row>
    <row r="185" spans="1:65" s="13" customFormat="1" ht="11.25">
      <c r="B185" s="206"/>
      <c r="C185" s="207"/>
      <c r="D185" s="208" t="s">
        <v>246</v>
      </c>
      <c r="E185" s="209" t="s">
        <v>19</v>
      </c>
      <c r="F185" s="210" t="s">
        <v>1036</v>
      </c>
      <c r="G185" s="207"/>
      <c r="H185" s="211">
        <v>17.7</v>
      </c>
      <c r="I185" s="212"/>
      <c r="J185" s="207"/>
      <c r="K185" s="207"/>
      <c r="L185" s="213"/>
      <c r="M185" s="214"/>
      <c r="N185" s="215"/>
      <c r="O185" s="215"/>
      <c r="P185" s="215"/>
      <c r="Q185" s="215"/>
      <c r="R185" s="215"/>
      <c r="S185" s="215"/>
      <c r="T185" s="216"/>
      <c r="AT185" s="217" t="s">
        <v>246</v>
      </c>
      <c r="AU185" s="217" t="s">
        <v>82</v>
      </c>
      <c r="AV185" s="13" t="s">
        <v>82</v>
      </c>
      <c r="AW185" s="13" t="s">
        <v>33</v>
      </c>
      <c r="AX185" s="13" t="s">
        <v>72</v>
      </c>
      <c r="AY185" s="217" t="s">
        <v>206</v>
      </c>
    </row>
    <row r="186" spans="1:65" s="14" customFormat="1" ht="11.25">
      <c r="B186" s="234"/>
      <c r="C186" s="235"/>
      <c r="D186" s="208" t="s">
        <v>246</v>
      </c>
      <c r="E186" s="236" t="s">
        <v>19</v>
      </c>
      <c r="F186" s="237" t="s">
        <v>406</v>
      </c>
      <c r="G186" s="235"/>
      <c r="H186" s="238">
        <v>57.03</v>
      </c>
      <c r="I186" s="239"/>
      <c r="J186" s="235"/>
      <c r="K186" s="235"/>
      <c r="L186" s="240"/>
      <c r="M186" s="241"/>
      <c r="N186" s="242"/>
      <c r="O186" s="242"/>
      <c r="P186" s="242"/>
      <c r="Q186" s="242"/>
      <c r="R186" s="242"/>
      <c r="S186" s="242"/>
      <c r="T186" s="243"/>
      <c r="AT186" s="244" t="s">
        <v>246</v>
      </c>
      <c r="AU186" s="244" t="s">
        <v>82</v>
      </c>
      <c r="AV186" s="14" t="s">
        <v>212</v>
      </c>
      <c r="AW186" s="14" t="s">
        <v>33</v>
      </c>
      <c r="AX186" s="14" t="s">
        <v>80</v>
      </c>
      <c r="AY186" s="244" t="s">
        <v>206</v>
      </c>
    </row>
    <row r="187" spans="1:65" s="12" customFormat="1" ht="22.9" customHeight="1">
      <c r="B187" s="177"/>
      <c r="C187" s="178"/>
      <c r="D187" s="179" t="s">
        <v>71</v>
      </c>
      <c r="E187" s="191" t="s">
        <v>212</v>
      </c>
      <c r="F187" s="191" t="s">
        <v>1037</v>
      </c>
      <c r="G187" s="178"/>
      <c r="H187" s="178"/>
      <c r="I187" s="181"/>
      <c r="J187" s="192">
        <f>BK187</f>
        <v>0</v>
      </c>
      <c r="K187" s="178"/>
      <c r="L187" s="183"/>
      <c r="M187" s="184"/>
      <c r="N187" s="185"/>
      <c r="O187" s="185"/>
      <c r="P187" s="186">
        <f>SUM(P188:P215)</f>
        <v>0</v>
      </c>
      <c r="Q187" s="185"/>
      <c r="R187" s="186">
        <f>SUM(R188:R215)</f>
        <v>0.14217148000000002</v>
      </c>
      <c r="S187" s="185"/>
      <c r="T187" s="187">
        <f>SUM(T188:T215)</f>
        <v>0</v>
      </c>
      <c r="AR187" s="188" t="s">
        <v>80</v>
      </c>
      <c r="AT187" s="189" t="s">
        <v>71</v>
      </c>
      <c r="AU187" s="189" t="s">
        <v>80</v>
      </c>
      <c r="AY187" s="188" t="s">
        <v>206</v>
      </c>
      <c r="BK187" s="190">
        <f>SUM(BK188:BK215)</f>
        <v>0</v>
      </c>
    </row>
    <row r="188" spans="1:65" s="2" customFormat="1" ht="16.5" customHeight="1">
      <c r="A188" s="35"/>
      <c r="B188" s="36"/>
      <c r="C188" s="193" t="s">
        <v>400</v>
      </c>
      <c r="D188" s="193" t="s">
        <v>208</v>
      </c>
      <c r="E188" s="194" t="s">
        <v>1038</v>
      </c>
      <c r="F188" s="195" t="s">
        <v>1039</v>
      </c>
      <c r="G188" s="196" t="s">
        <v>302</v>
      </c>
      <c r="H188" s="197">
        <v>4.67</v>
      </c>
      <c r="I188" s="198"/>
      <c r="J188" s="199">
        <f>ROUND(I188*H188,2)</f>
        <v>0</v>
      </c>
      <c r="K188" s="195" t="s">
        <v>277</v>
      </c>
      <c r="L188" s="40"/>
      <c r="M188" s="200" t="s">
        <v>19</v>
      </c>
      <c r="N188" s="201" t="s">
        <v>43</v>
      </c>
      <c r="O188" s="65"/>
      <c r="P188" s="202">
        <f>O188*H188</f>
        <v>0</v>
      </c>
      <c r="Q188" s="202">
        <v>0</v>
      </c>
      <c r="R188" s="202">
        <f>Q188*H188</f>
        <v>0</v>
      </c>
      <c r="S188" s="202">
        <v>0</v>
      </c>
      <c r="T188" s="203">
        <f>S188*H188</f>
        <v>0</v>
      </c>
      <c r="U188" s="35"/>
      <c r="V188" s="35"/>
      <c r="W188" s="35"/>
      <c r="X188" s="35"/>
      <c r="Y188" s="35"/>
      <c r="Z188" s="35"/>
      <c r="AA188" s="35"/>
      <c r="AB188" s="35"/>
      <c r="AC188" s="35"/>
      <c r="AD188" s="35"/>
      <c r="AE188" s="35"/>
      <c r="AR188" s="204" t="s">
        <v>212</v>
      </c>
      <c r="AT188" s="204" t="s">
        <v>208</v>
      </c>
      <c r="AU188" s="204" t="s">
        <v>82</v>
      </c>
      <c r="AY188" s="18" t="s">
        <v>206</v>
      </c>
      <c r="BE188" s="205">
        <f>IF(N188="základní",J188,0)</f>
        <v>0</v>
      </c>
      <c r="BF188" s="205">
        <f>IF(N188="snížená",J188,0)</f>
        <v>0</v>
      </c>
      <c r="BG188" s="205">
        <f>IF(N188="zákl. přenesená",J188,0)</f>
        <v>0</v>
      </c>
      <c r="BH188" s="205">
        <f>IF(N188="sníž. přenesená",J188,0)</f>
        <v>0</v>
      </c>
      <c r="BI188" s="205">
        <f>IF(N188="nulová",J188,0)</f>
        <v>0</v>
      </c>
      <c r="BJ188" s="18" t="s">
        <v>80</v>
      </c>
      <c r="BK188" s="205">
        <f>ROUND(I188*H188,2)</f>
        <v>0</v>
      </c>
      <c r="BL188" s="18" t="s">
        <v>212</v>
      </c>
      <c r="BM188" s="204" t="s">
        <v>1040</v>
      </c>
    </row>
    <row r="189" spans="1:65" s="2" customFormat="1" ht="39">
      <c r="A189" s="35"/>
      <c r="B189" s="36"/>
      <c r="C189" s="37"/>
      <c r="D189" s="208" t="s">
        <v>279</v>
      </c>
      <c r="E189" s="37"/>
      <c r="F189" s="221" t="s">
        <v>1041</v>
      </c>
      <c r="G189" s="37"/>
      <c r="H189" s="37"/>
      <c r="I189" s="116"/>
      <c r="J189" s="37"/>
      <c r="K189" s="37"/>
      <c r="L189" s="40"/>
      <c r="M189" s="222"/>
      <c r="N189" s="223"/>
      <c r="O189" s="65"/>
      <c r="P189" s="65"/>
      <c r="Q189" s="65"/>
      <c r="R189" s="65"/>
      <c r="S189" s="65"/>
      <c r="T189" s="66"/>
      <c r="U189" s="35"/>
      <c r="V189" s="35"/>
      <c r="W189" s="35"/>
      <c r="X189" s="35"/>
      <c r="Y189" s="35"/>
      <c r="Z189" s="35"/>
      <c r="AA189" s="35"/>
      <c r="AB189" s="35"/>
      <c r="AC189" s="35"/>
      <c r="AD189" s="35"/>
      <c r="AE189" s="35"/>
      <c r="AT189" s="18" t="s">
        <v>279</v>
      </c>
      <c r="AU189" s="18" t="s">
        <v>82</v>
      </c>
    </row>
    <row r="190" spans="1:65" s="13" customFormat="1" ht="11.25">
      <c r="B190" s="206"/>
      <c r="C190" s="207"/>
      <c r="D190" s="208" t="s">
        <v>246</v>
      </c>
      <c r="E190" s="209" t="s">
        <v>19</v>
      </c>
      <c r="F190" s="210" t="s">
        <v>1042</v>
      </c>
      <c r="G190" s="207"/>
      <c r="H190" s="211">
        <v>3.04</v>
      </c>
      <c r="I190" s="212"/>
      <c r="J190" s="207"/>
      <c r="K190" s="207"/>
      <c r="L190" s="213"/>
      <c r="M190" s="214"/>
      <c r="N190" s="215"/>
      <c r="O190" s="215"/>
      <c r="P190" s="215"/>
      <c r="Q190" s="215"/>
      <c r="R190" s="215"/>
      <c r="S190" s="215"/>
      <c r="T190" s="216"/>
      <c r="AT190" s="217" t="s">
        <v>246</v>
      </c>
      <c r="AU190" s="217" t="s">
        <v>82</v>
      </c>
      <c r="AV190" s="13" t="s">
        <v>82</v>
      </c>
      <c r="AW190" s="13" t="s">
        <v>33</v>
      </c>
      <c r="AX190" s="13" t="s">
        <v>72</v>
      </c>
      <c r="AY190" s="217" t="s">
        <v>206</v>
      </c>
    </row>
    <row r="191" spans="1:65" s="13" customFormat="1" ht="11.25">
      <c r="B191" s="206"/>
      <c r="C191" s="207"/>
      <c r="D191" s="208" t="s">
        <v>246</v>
      </c>
      <c r="E191" s="209" t="s">
        <v>19</v>
      </c>
      <c r="F191" s="210" t="s">
        <v>1043</v>
      </c>
      <c r="G191" s="207"/>
      <c r="H191" s="211">
        <v>1.63</v>
      </c>
      <c r="I191" s="212"/>
      <c r="J191" s="207"/>
      <c r="K191" s="207"/>
      <c r="L191" s="213"/>
      <c r="M191" s="214"/>
      <c r="N191" s="215"/>
      <c r="O191" s="215"/>
      <c r="P191" s="215"/>
      <c r="Q191" s="215"/>
      <c r="R191" s="215"/>
      <c r="S191" s="215"/>
      <c r="T191" s="216"/>
      <c r="AT191" s="217" t="s">
        <v>246</v>
      </c>
      <c r="AU191" s="217" t="s">
        <v>82</v>
      </c>
      <c r="AV191" s="13" t="s">
        <v>82</v>
      </c>
      <c r="AW191" s="13" t="s">
        <v>33</v>
      </c>
      <c r="AX191" s="13" t="s">
        <v>72</v>
      </c>
      <c r="AY191" s="217" t="s">
        <v>206</v>
      </c>
    </row>
    <row r="192" spans="1:65" s="14" customFormat="1" ht="11.25">
      <c r="B192" s="234"/>
      <c r="C192" s="235"/>
      <c r="D192" s="208" t="s">
        <v>246</v>
      </c>
      <c r="E192" s="236" t="s">
        <v>19</v>
      </c>
      <c r="F192" s="237" t="s">
        <v>406</v>
      </c>
      <c r="G192" s="235"/>
      <c r="H192" s="238">
        <v>4.67</v>
      </c>
      <c r="I192" s="239"/>
      <c r="J192" s="235"/>
      <c r="K192" s="235"/>
      <c r="L192" s="240"/>
      <c r="M192" s="241"/>
      <c r="N192" s="242"/>
      <c r="O192" s="242"/>
      <c r="P192" s="242"/>
      <c r="Q192" s="242"/>
      <c r="R192" s="242"/>
      <c r="S192" s="242"/>
      <c r="T192" s="243"/>
      <c r="AT192" s="244" t="s">
        <v>246</v>
      </c>
      <c r="AU192" s="244" t="s">
        <v>82</v>
      </c>
      <c r="AV192" s="14" t="s">
        <v>212</v>
      </c>
      <c r="AW192" s="14" t="s">
        <v>33</v>
      </c>
      <c r="AX192" s="14" t="s">
        <v>80</v>
      </c>
      <c r="AY192" s="244" t="s">
        <v>206</v>
      </c>
    </row>
    <row r="193" spans="1:65" s="2" customFormat="1" ht="16.5" customHeight="1">
      <c r="A193" s="35"/>
      <c r="B193" s="36"/>
      <c r="C193" s="193" t="s">
        <v>407</v>
      </c>
      <c r="D193" s="193" t="s">
        <v>208</v>
      </c>
      <c r="E193" s="194" t="s">
        <v>1044</v>
      </c>
      <c r="F193" s="195" t="s">
        <v>1045</v>
      </c>
      <c r="G193" s="196" t="s">
        <v>302</v>
      </c>
      <c r="H193" s="197">
        <v>4.67</v>
      </c>
      <c r="I193" s="198"/>
      <c r="J193" s="199">
        <f>ROUND(I193*H193,2)</f>
        <v>0</v>
      </c>
      <c r="K193" s="195" t="s">
        <v>277</v>
      </c>
      <c r="L193" s="40"/>
      <c r="M193" s="200" t="s">
        <v>19</v>
      </c>
      <c r="N193" s="201" t="s">
        <v>43</v>
      </c>
      <c r="O193" s="65"/>
      <c r="P193" s="202">
        <f>O193*H193</f>
        <v>0</v>
      </c>
      <c r="Q193" s="202">
        <v>0</v>
      </c>
      <c r="R193" s="202">
        <f>Q193*H193</f>
        <v>0</v>
      </c>
      <c r="S193" s="202">
        <v>0</v>
      </c>
      <c r="T193" s="203">
        <f>S193*H193</f>
        <v>0</v>
      </c>
      <c r="U193" s="35"/>
      <c r="V193" s="35"/>
      <c r="W193" s="35"/>
      <c r="X193" s="35"/>
      <c r="Y193" s="35"/>
      <c r="Z193" s="35"/>
      <c r="AA193" s="35"/>
      <c r="AB193" s="35"/>
      <c r="AC193" s="35"/>
      <c r="AD193" s="35"/>
      <c r="AE193" s="35"/>
      <c r="AR193" s="204" t="s">
        <v>212</v>
      </c>
      <c r="AT193" s="204" t="s">
        <v>208</v>
      </c>
      <c r="AU193" s="204" t="s">
        <v>82</v>
      </c>
      <c r="AY193" s="18" t="s">
        <v>206</v>
      </c>
      <c r="BE193" s="205">
        <f>IF(N193="základní",J193,0)</f>
        <v>0</v>
      </c>
      <c r="BF193" s="205">
        <f>IF(N193="snížená",J193,0)</f>
        <v>0</v>
      </c>
      <c r="BG193" s="205">
        <f>IF(N193="zákl. přenesená",J193,0)</f>
        <v>0</v>
      </c>
      <c r="BH193" s="205">
        <f>IF(N193="sníž. přenesená",J193,0)</f>
        <v>0</v>
      </c>
      <c r="BI193" s="205">
        <f>IF(N193="nulová",J193,0)</f>
        <v>0</v>
      </c>
      <c r="BJ193" s="18" t="s">
        <v>80</v>
      </c>
      <c r="BK193" s="205">
        <f>ROUND(I193*H193,2)</f>
        <v>0</v>
      </c>
      <c r="BL193" s="18" t="s">
        <v>212</v>
      </c>
      <c r="BM193" s="204" t="s">
        <v>1046</v>
      </c>
    </row>
    <row r="194" spans="1:65" s="2" customFormat="1" ht="39">
      <c r="A194" s="35"/>
      <c r="B194" s="36"/>
      <c r="C194" s="37"/>
      <c r="D194" s="208" t="s">
        <v>279</v>
      </c>
      <c r="E194" s="37"/>
      <c r="F194" s="221" t="s">
        <v>1041</v>
      </c>
      <c r="G194" s="37"/>
      <c r="H194" s="37"/>
      <c r="I194" s="116"/>
      <c r="J194" s="37"/>
      <c r="K194" s="37"/>
      <c r="L194" s="40"/>
      <c r="M194" s="222"/>
      <c r="N194" s="223"/>
      <c r="O194" s="65"/>
      <c r="P194" s="65"/>
      <c r="Q194" s="65"/>
      <c r="R194" s="65"/>
      <c r="S194" s="65"/>
      <c r="T194" s="66"/>
      <c r="U194" s="35"/>
      <c r="V194" s="35"/>
      <c r="W194" s="35"/>
      <c r="X194" s="35"/>
      <c r="Y194" s="35"/>
      <c r="Z194" s="35"/>
      <c r="AA194" s="35"/>
      <c r="AB194" s="35"/>
      <c r="AC194" s="35"/>
      <c r="AD194" s="35"/>
      <c r="AE194" s="35"/>
      <c r="AT194" s="18" t="s">
        <v>279</v>
      </c>
      <c r="AU194" s="18" t="s">
        <v>82</v>
      </c>
    </row>
    <row r="195" spans="1:65" s="2" customFormat="1" ht="21.75" customHeight="1">
      <c r="A195" s="35"/>
      <c r="B195" s="36"/>
      <c r="C195" s="193" t="s">
        <v>412</v>
      </c>
      <c r="D195" s="193" t="s">
        <v>208</v>
      </c>
      <c r="E195" s="194" t="s">
        <v>1047</v>
      </c>
      <c r="F195" s="195" t="s">
        <v>1048</v>
      </c>
      <c r="G195" s="196" t="s">
        <v>302</v>
      </c>
      <c r="H195" s="197">
        <v>11.52</v>
      </c>
      <c r="I195" s="198"/>
      <c r="J195" s="199">
        <f>ROUND(I195*H195,2)</f>
        <v>0</v>
      </c>
      <c r="K195" s="195" t="s">
        <v>277</v>
      </c>
      <c r="L195" s="40"/>
      <c r="M195" s="200" t="s">
        <v>19</v>
      </c>
      <c r="N195" s="201" t="s">
        <v>43</v>
      </c>
      <c r="O195" s="65"/>
      <c r="P195" s="202">
        <f>O195*H195</f>
        <v>0</v>
      </c>
      <c r="Q195" s="202">
        <v>0</v>
      </c>
      <c r="R195" s="202">
        <f>Q195*H195</f>
        <v>0</v>
      </c>
      <c r="S195" s="202">
        <v>0</v>
      </c>
      <c r="T195" s="203">
        <f>S195*H195</f>
        <v>0</v>
      </c>
      <c r="U195" s="35"/>
      <c r="V195" s="35"/>
      <c r="W195" s="35"/>
      <c r="X195" s="35"/>
      <c r="Y195" s="35"/>
      <c r="Z195" s="35"/>
      <c r="AA195" s="35"/>
      <c r="AB195" s="35"/>
      <c r="AC195" s="35"/>
      <c r="AD195" s="35"/>
      <c r="AE195" s="35"/>
      <c r="AR195" s="204" t="s">
        <v>212</v>
      </c>
      <c r="AT195" s="204" t="s">
        <v>208</v>
      </c>
      <c r="AU195" s="204" t="s">
        <v>82</v>
      </c>
      <c r="AY195" s="18" t="s">
        <v>206</v>
      </c>
      <c r="BE195" s="205">
        <f>IF(N195="základní",J195,0)</f>
        <v>0</v>
      </c>
      <c r="BF195" s="205">
        <f>IF(N195="snížená",J195,0)</f>
        <v>0</v>
      </c>
      <c r="BG195" s="205">
        <f>IF(N195="zákl. přenesená",J195,0)</f>
        <v>0</v>
      </c>
      <c r="BH195" s="205">
        <f>IF(N195="sníž. přenesená",J195,0)</f>
        <v>0</v>
      </c>
      <c r="BI195" s="205">
        <f>IF(N195="nulová",J195,0)</f>
        <v>0</v>
      </c>
      <c r="BJ195" s="18" t="s">
        <v>80</v>
      </c>
      <c r="BK195" s="205">
        <f>ROUND(I195*H195,2)</f>
        <v>0</v>
      </c>
      <c r="BL195" s="18" t="s">
        <v>212</v>
      </c>
      <c r="BM195" s="204" t="s">
        <v>1049</v>
      </c>
    </row>
    <row r="196" spans="1:65" s="2" customFormat="1" ht="39">
      <c r="A196" s="35"/>
      <c r="B196" s="36"/>
      <c r="C196" s="37"/>
      <c r="D196" s="208" t="s">
        <v>279</v>
      </c>
      <c r="E196" s="37"/>
      <c r="F196" s="221" t="s">
        <v>1050</v>
      </c>
      <c r="G196" s="37"/>
      <c r="H196" s="37"/>
      <c r="I196" s="116"/>
      <c r="J196" s="37"/>
      <c r="K196" s="37"/>
      <c r="L196" s="40"/>
      <c r="M196" s="222"/>
      <c r="N196" s="223"/>
      <c r="O196" s="65"/>
      <c r="P196" s="65"/>
      <c r="Q196" s="65"/>
      <c r="R196" s="65"/>
      <c r="S196" s="65"/>
      <c r="T196" s="66"/>
      <c r="U196" s="35"/>
      <c r="V196" s="35"/>
      <c r="W196" s="35"/>
      <c r="X196" s="35"/>
      <c r="Y196" s="35"/>
      <c r="Z196" s="35"/>
      <c r="AA196" s="35"/>
      <c r="AB196" s="35"/>
      <c r="AC196" s="35"/>
      <c r="AD196" s="35"/>
      <c r="AE196" s="35"/>
      <c r="AT196" s="18" t="s">
        <v>279</v>
      </c>
      <c r="AU196" s="18" t="s">
        <v>82</v>
      </c>
    </row>
    <row r="197" spans="1:65" s="13" customFormat="1" ht="11.25">
      <c r="B197" s="206"/>
      <c r="C197" s="207"/>
      <c r="D197" s="208" t="s">
        <v>246</v>
      </c>
      <c r="E197" s="209" t="s">
        <v>19</v>
      </c>
      <c r="F197" s="210" t="s">
        <v>1051</v>
      </c>
      <c r="G197" s="207"/>
      <c r="H197" s="211">
        <v>5.32</v>
      </c>
      <c r="I197" s="212"/>
      <c r="J197" s="207"/>
      <c r="K197" s="207"/>
      <c r="L197" s="213"/>
      <c r="M197" s="214"/>
      <c r="N197" s="215"/>
      <c r="O197" s="215"/>
      <c r="P197" s="215"/>
      <c r="Q197" s="215"/>
      <c r="R197" s="215"/>
      <c r="S197" s="215"/>
      <c r="T197" s="216"/>
      <c r="AT197" s="217" t="s">
        <v>246</v>
      </c>
      <c r="AU197" s="217" t="s">
        <v>82</v>
      </c>
      <c r="AV197" s="13" t="s">
        <v>82</v>
      </c>
      <c r="AW197" s="13" t="s">
        <v>33</v>
      </c>
      <c r="AX197" s="13" t="s">
        <v>72</v>
      </c>
      <c r="AY197" s="217" t="s">
        <v>206</v>
      </c>
    </row>
    <row r="198" spans="1:65" s="13" customFormat="1" ht="11.25">
      <c r="B198" s="206"/>
      <c r="C198" s="207"/>
      <c r="D198" s="208" t="s">
        <v>246</v>
      </c>
      <c r="E198" s="209" t="s">
        <v>19</v>
      </c>
      <c r="F198" s="210" t="s">
        <v>1052</v>
      </c>
      <c r="G198" s="207"/>
      <c r="H198" s="211">
        <v>6.2</v>
      </c>
      <c r="I198" s="212"/>
      <c r="J198" s="207"/>
      <c r="K198" s="207"/>
      <c r="L198" s="213"/>
      <c r="M198" s="214"/>
      <c r="N198" s="215"/>
      <c r="O198" s="215"/>
      <c r="P198" s="215"/>
      <c r="Q198" s="215"/>
      <c r="R198" s="215"/>
      <c r="S198" s="215"/>
      <c r="T198" s="216"/>
      <c r="AT198" s="217" t="s">
        <v>246</v>
      </c>
      <c r="AU198" s="217" t="s">
        <v>82</v>
      </c>
      <c r="AV198" s="13" t="s">
        <v>82</v>
      </c>
      <c r="AW198" s="13" t="s">
        <v>33</v>
      </c>
      <c r="AX198" s="13" t="s">
        <v>72</v>
      </c>
      <c r="AY198" s="217" t="s">
        <v>206</v>
      </c>
    </row>
    <row r="199" spans="1:65" s="14" customFormat="1" ht="11.25">
      <c r="B199" s="234"/>
      <c r="C199" s="235"/>
      <c r="D199" s="208" t="s">
        <v>246</v>
      </c>
      <c r="E199" s="236" t="s">
        <v>19</v>
      </c>
      <c r="F199" s="237" t="s">
        <v>406</v>
      </c>
      <c r="G199" s="235"/>
      <c r="H199" s="238">
        <v>11.52</v>
      </c>
      <c r="I199" s="239"/>
      <c r="J199" s="235"/>
      <c r="K199" s="235"/>
      <c r="L199" s="240"/>
      <c r="M199" s="241"/>
      <c r="N199" s="242"/>
      <c r="O199" s="242"/>
      <c r="P199" s="242"/>
      <c r="Q199" s="242"/>
      <c r="R199" s="242"/>
      <c r="S199" s="242"/>
      <c r="T199" s="243"/>
      <c r="AT199" s="244" t="s">
        <v>246</v>
      </c>
      <c r="AU199" s="244" t="s">
        <v>82</v>
      </c>
      <c r="AV199" s="14" t="s">
        <v>212</v>
      </c>
      <c r="AW199" s="14" t="s">
        <v>33</v>
      </c>
      <c r="AX199" s="14" t="s">
        <v>80</v>
      </c>
      <c r="AY199" s="244" t="s">
        <v>206</v>
      </c>
    </row>
    <row r="200" spans="1:65" s="2" customFormat="1" ht="21.75" customHeight="1">
      <c r="A200" s="35"/>
      <c r="B200" s="36"/>
      <c r="C200" s="193" t="s">
        <v>417</v>
      </c>
      <c r="D200" s="193" t="s">
        <v>208</v>
      </c>
      <c r="E200" s="194" t="s">
        <v>1053</v>
      </c>
      <c r="F200" s="195" t="s">
        <v>1054</v>
      </c>
      <c r="G200" s="196" t="s">
        <v>302</v>
      </c>
      <c r="H200" s="197">
        <v>11.52</v>
      </c>
      <c r="I200" s="198"/>
      <c r="J200" s="199">
        <f>ROUND(I200*H200,2)</f>
        <v>0</v>
      </c>
      <c r="K200" s="195" t="s">
        <v>277</v>
      </c>
      <c r="L200" s="40"/>
      <c r="M200" s="200" t="s">
        <v>19</v>
      </c>
      <c r="N200" s="201" t="s">
        <v>43</v>
      </c>
      <c r="O200" s="65"/>
      <c r="P200" s="202">
        <f>O200*H200</f>
        <v>0</v>
      </c>
      <c r="Q200" s="202">
        <v>0</v>
      </c>
      <c r="R200" s="202">
        <f>Q200*H200</f>
        <v>0</v>
      </c>
      <c r="S200" s="202">
        <v>0</v>
      </c>
      <c r="T200" s="203">
        <f>S200*H200</f>
        <v>0</v>
      </c>
      <c r="U200" s="35"/>
      <c r="V200" s="35"/>
      <c r="W200" s="35"/>
      <c r="X200" s="35"/>
      <c r="Y200" s="35"/>
      <c r="Z200" s="35"/>
      <c r="AA200" s="35"/>
      <c r="AB200" s="35"/>
      <c r="AC200" s="35"/>
      <c r="AD200" s="35"/>
      <c r="AE200" s="35"/>
      <c r="AR200" s="204" t="s">
        <v>212</v>
      </c>
      <c r="AT200" s="204" t="s">
        <v>208</v>
      </c>
      <c r="AU200" s="204" t="s">
        <v>82</v>
      </c>
      <c r="AY200" s="18" t="s">
        <v>206</v>
      </c>
      <c r="BE200" s="205">
        <f>IF(N200="základní",J200,0)</f>
        <v>0</v>
      </c>
      <c r="BF200" s="205">
        <f>IF(N200="snížená",J200,0)</f>
        <v>0</v>
      </c>
      <c r="BG200" s="205">
        <f>IF(N200="zákl. přenesená",J200,0)</f>
        <v>0</v>
      </c>
      <c r="BH200" s="205">
        <f>IF(N200="sníž. přenesená",J200,0)</f>
        <v>0</v>
      </c>
      <c r="BI200" s="205">
        <f>IF(N200="nulová",J200,0)</f>
        <v>0</v>
      </c>
      <c r="BJ200" s="18" t="s">
        <v>80</v>
      </c>
      <c r="BK200" s="205">
        <f>ROUND(I200*H200,2)</f>
        <v>0</v>
      </c>
      <c r="BL200" s="18" t="s">
        <v>212</v>
      </c>
      <c r="BM200" s="204" t="s">
        <v>1055</v>
      </c>
    </row>
    <row r="201" spans="1:65" s="2" customFormat="1" ht="39">
      <c r="A201" s="35"/>
      <c r="B201" s="36"/>
      <c r="C201" s="37"/>
      <c r="D201" s="208" t="s">
        <v>279</v>
      </c>
      <c r="E201" s="37"/>
      <c r="F201" s="221" t="s">
        <v>1050</v>
      </c>
      <c r="G201" s="37"/>
      <c r="H201" s="37"/>
      <c r="I201" s="116"/>
      <c r="J201" s="37"/>
      <c r="K201" s="37"/>
      <c r="L201" s="40"/>
      <c r="M201" s="222"/>
      <c r="N201" s="223"/>
      <c r="O201" s="65"/>
      <c r="P201" s="65"/>
      <c r="Q201" s="65"/>
      <c r="R201" s="65"/>
      <c r="S201" s="65"/>
      <c r="T201" s="66"/>
      <c r="U201" s="35"/>
      <c r="V201" s="35"/>
      <c r="W201" s="35"/>
      <c r="X201" s="35"/>
      <c r="Y201" s="35"/>
      <c r="Z201" s="35"/>
      <c r="AA201" s="35"/>
      <c r="AB201" s="35"/>
      <c r="AC201" s="35"/>
      <c r="AD201" s="35"/>
      <c r="AE201" s="35"/>
      <c r="AT201" s="18" t="s">
        <v>279</v>
      </c>
      <c r="AU201" s="18" t="s">
        <v>82</v>
      </c>
    </row>
    <row r="202" spans="1:65" s="2" customFormat="1" ht="21.75" customHeight="1">
      <c r="A202" s="35"/>
      <c r="B202" s="36"/>
      <c r="C202" s="193" t="s">
        <v>422</v>
      </c>
      <c r="D202" s="193" t="s">
        <v>208</v>
      </c>
      <c r="E202" s="194" t="s">
        <v>1056</v>
      </c>
      <c r="F202" s="195" t="s">
        <v>1057</v>
      </c>
      <c r="G202" s="196" t="s">
        <v>302</v>
      </c>
      <c r="H202" s="197">
        <v>1.125</v>
      </c>
      <c r="I202" s="198"/>
      <c r="J202" s="199">
        <f>ROUND(I202*H202,2)</f>
        <v>0</v>
      </c>
      <c r="K202" s="195" t="s">
        <v>277</v>
      </c>
      <c r="L202" s="40"/>
      <c r="M202" s="200" t="s">
        <v>19</v>
      </c>
      <c r="N202" s="201" t="s">
        <v>43</v>
      </c>
      <c r="O202" s="65"/>
      <c r="P202" s="202">
        <f>O202*H202</f>
        <v>0</v>
      </c>
      <c r="Q202" s="202">
        <v>0</v>
      </c>
      <c r="R202" s="202">
        <f>Q202*H202</f>
        <v>0</v>
      </c>
      <c r="S202" s="202">
        <v>0</v>
      </c>
      <c r="T202" s="203">
        <f>S202*H202</f>
        <v>0</v>
      </c>
      <c r="U202" s="35"/>
      <c r="V202" s="35"/>
      <c r="W202" s="35"/>
      <c r="X202" s="35"/>
      <c r="Y202" s="35"/>
      <c r="Z202" s="35"/>
      <c r="AA202" s="35"/>
      <c r="AB202" s="35"/>
      <c r="AC202" s="35"/>
      <c r="AD202" s="35"/>
      <c r="AE202" s="35"/>
      <c r="AR202" s="204" t="s">
        <v>212</v>
      </c>
      <c r="AT202" s="204" t="s">
        <v>208</v>
      </c>
      <c r="AU202" s="204" t="s">
        <v>82</v>
      </c>
      <c r="AY202" s="18" t="s">
        <v>206</v>
      </c>
      <c r="BE202" s="205">
        <f>IF(N202="základní",J202,0)</f>
        <v>0</v>
      </c>
      <c r="BF202" s="205">
        <f>IF(N202="snížená",J202,0)</f>
        <v>0</v>
      </c>
      <c r="BG202" s="205">
        <f>IF(N202="zákl. přenesená",J202,0)</f>
        <v>0</v>
      </c>
      <c r="BH202" s="205">
        <f>IF(N202="sníž. přenesená",J202,0)</f>
        <v>0</v>
      </c>
      <c r="BI202" s="205">
        <f>IF(N202="nulová",J202,0)</f>
        <v>0</v>
      </c>
      <c r="BJ202" s="18" t="s">
        <v>80</v>
      </c>
      <c r="BK202" s="205">
        <f>ROUND(I202*H202,2)</f>
        <v>0</v>
      </c>
      <c r="BL202" s="18" t="s">
        <v>212</v>
      </c>
      <c r="BM202" s="204" t="s">
        <v>1058</v>
      </c>
    </row>
    <row r="203" spans="1:65" s="2" customFormat="1" ht="39">
      <c r="A203" s="35"/>
      <c r="B203" s="36"/>
      <c r="C203" s="37"/>
      <c r="D203" s="208" t="s">
        <v>279</v>
      </c>
      <c r="E203" s="37"/>
      <c r="F203" s="221" t="s">
        <v>1050</v>
      </c>
      <c r="G203" s="37"/>
      <c r="H203" s="37"/>
      <c r="I203" s="116"/>
      <c r="J203" s="37"/>
      <c r="K203" s="37"/>
      <c r="L203" s="40"/>
      <c r="M203" s="222"/>
      <c r="N203" s="223"/>
      <c r="O203" s="65"/>
      <c r="P203" s="65"/>
      <c r="Q203" s="65"/>
      <c r="R203" s="65"/>
      <c r="S203" s="65"/>
      <c r="T203" s="66"/>
      <c r="U203" s="35"/>
      <c r="V203" s="35"/>
      <c r="W203" s="35"/>
      <c r="X203" s="35"/>
      <c r="Y203" s="35"/>
      <c r="Z203" s="35"/>
      <c r="AA203" s="35"/>
      <c r="AB203" s="35"/>
      <c r="AC203" s="35"/>
      <c r="AD203" s="35"/>
      <c r="AE203" s="35"/>
      <c r="AT203" s="18" t="s">
        <v>279</v>
      </c>
      <c r="AU203" s="18" t="s">
        <v>82</v>
      </c>
    </row>
    <row r="204" spans="1:65" s="13" customFormat="1" ht="11.25">
      <c r="B204" s="206"/>
      <c r="C204" s="207"/>
      <c r="D204" s="208" t="s">
        <v>246</v>
      </c>
      <c r="E204" s="209" t="s">
        <v>19</v>
      </c>
      <c r="F204" s="210" t="s">
        <v>1059</v>
      </c>
      <c r="G204" s="207"/>
      <c r="H204" s="211">
        <v>1.125</v>
      </c>
      <c r="I204" s="212"/>
      <c r="J204" s="207"/>
      <c r="K204" s="207"/>
      <c r="L204" s="213"/>
      <c r="M204" s="214"/>
      <c r="N204" s="215"/>
      <c r="O204" s="215"/>
      <c r="P204" s="215"/>
      <c r="Q204" s="215"/>
      <c r="R204" s="215"/>
      <c r="S204" s="215"/>
      <c r="T204" s="216"/>
      <c r="AT204" s="217" t="s">
        <v>246</v>
      </c>
      <c r="AU204" s="217" t="s">
        <v>82</v>
      </c>
      <c r="AV204" s="13" t="s">
        <v>82</v>
      </c>
      <c r="AW204" s="13" t="s">
        <v>33</v>
      </c>
      <c r="AX204" s="13" t="s">
        <v>80</v>
      </c>
      <c r="AY204" s="217" t="s">
        <v>206</v>
      </c>
    </row>
    <row r="205" spans="1:65" s="2" customFormat="1" ht="21.75" customHeight="1">
      <c r="A205" s="35"/>
      <c r="B205" s="36"/>
      <c r="C205" s="193" t="s">
        <v>427</v>
      </c>
      <c r="D205" s="193" t="s">
        <v>208</v>
      </c>
      <c r="E205" s="194" t="s">
        <v>1060</v>
      </c>
      <c r="F205" s="195" t="s">
        <v>1061</v>
      </c>
      <c r="G205" s="196" t="s">
        <v>302</v>
      </c>
      <c r="H205" s="197">
        <v>1.125</v>
      </c>
      <c r="I205" s="198"/>
      <c r="J205" s="199">
        <f>ROUND(I205*H205,2)</f>
        <v>0</v>
      </c>
      <c r="K205" s="195" t="s">
        <v>277</v>
      </c>
      <c r="L205" s="40"/>
      <c r="M205" s="200" t="s">
        <v>19</v>
      </c>
      <c r="N205" s="201" t="s">
        <v>43</v>
      </c>
      <c r="O205" s="65"/>
      <c r="P205" s="202">
        <f>O205*H205</f>
        <v>0</v>
      </c>
      <c r="Q205" s="202">
        <v>0</v>
      </c>
      <c r="R205" s="202">
        <f>Q205*H205</f>
        <v>0</v>
      </c>
      <c r="S205" s="202">
        <v>0</v>
      </c>
      <c r="T205" s="203">
        <f>S205*H205</f>
        <v>0</v>
      </c>
      <c r="U205" s="35"/>
      <c r="V205" s="35"/>
      <c r="W205" s="35"/>
      <c r="X205" s="35"/>
      <c r="Y205" s="35"/>
      <c r="Z205" s="35"/>
      <c r="AA205" s="35"/>
      <c r="AB205" s="35"/>
      <c r="AC205" s="35"/>
      <c r="AD205" s="35"/>
      <c r="AE205" s="35"/>
      <c r="AR205" s="204" t="s">
        <v>212</v>
      </c>
      <c r="AT205" s="204" t="s">
        <v>208</v>
      </c>
      <c r="AU205" s="204" t="s">
        <v>82</v>
      </c>
      <c r="AY205" s="18" t="s">
        <v>206</v>
      </c>
      <c r="BE205" s="205">
        <f>IF(N205="základní",J205,0)</f>
        <v>0</v>
      </c>
      <c r="BF205" s="205">
        <f>IF(N205="snížená",J205,0)</f>
        <v>0</v>
      </c>
      <c r="BG205" s="205">
        <f>IF(N205="zákl. přenesená",J205,0)</f>
        <v>0</v>
      </c>
      <c r="BH205" s="205">
        <f>IF(N205="sníž. přenesená",J205,0)</f>
        <v>0</v>
      </c>
      <c r="BI205" s="205">
        <f>IF(N205="nulová",J205,0)</f>
        <v>0</v>
      </c>
      <c r="BJ205" s="18" t="s">
        <v>80</v>
      </c>
      <c r="BK205" s="205">
        <f>ROUND(I205*H205,2)</f>
        <v>0</v>
      </c>
      <c r="BL205" s="18" t="s">
        <v>212</v>
      </c>
      <c r="BM205" s="204" t="s">
        <v>1062</v>
      </c>
    </row>
    <row r="206" spans="1:65" s="2" customFormat="1" ht="39">
      <c r="A206" s="35"/>
      <c r="B206" s="36"/>
      <c r="C206" s="37"/>
      <c r="D206" s="208" t="s">
        <v>279</v>
      </c>
      <c r="E206" s="37"/>
      <c r="F206" s="221" t="s">
        <v>1050</v>
      </c>
      <c r="G206" s="37"/>
      <c r="H206" s="37"/>
      <c r="I206" s="116"/>
      <c r="J206" s="37"/>
      <c r="K206" s="37"/>
      <c r="L206" s="40"/>
      <c r="M206" s="222"/>
      <c r="N206" s="223"/>
      <c r="O206" s="65"/>
      <c r="P206" s="65"/>
      <c r="Q206" s="65"/>
      <c r="R206" s="65"/>
      <c r="S206" s="65"/>
      <c r="T206" s="66"/>
      <c r="U206" s="35"/>
      <c r="V206" s="35"/>
      <c r="W206" s="35"/>
      <c r="X206" s="35"/>
      <c r="Y206" s="35"/>
      <c r="Z206" s="35"/>
      <c r="AA206" s="35"/>
      <c r="AB206" s="35"/>
      <c r="AC206" s="35"/>
      <c r="AD206" s="35"/>
      <c r="AE206" s="35"/>
      <c r="AT206" s="18" t="s">
        <v>279</v>
      </c>
      <c r="AU206" s="18" t="s">
        <v>82</v>
      </c>
    </row>
    <row r="207" spans="1:65" s="2" customFormat="1" ht="21.75" customHeight="1">
      <c r="A207" s="35"/>
      <c r="B207" s="36"/>
      <c r="C207" s="193" t="s">
        <v>432</v>
      </c>
      <c r="D207" s="193" t="s">
        <v>208</v>
      </c>
      <c r="E207" s="194" t="s">
        <v>1063</v>
      </c>
      <c r="F207" s="195" t="s">
        <v>1064</v>
      </c>
      <c r="G207" s="196" t="s">
        <v>325</v>
      </c>
      <c r="H207" s="197">
        <v>18.029</v>
      </c>
      <c r="I207" s="198"/>
      <c r="J207" s="199">
        <f>ROUND(I207*H207,2)</f>
        <v>0</v>
      </c>
      <c r="K207" s="195" t="s">
        <v>277</v>
      </c>
      <c r="L207" s="40"/>
      <c r="M207" s="200" t="s">
        <v>19</v>
      </c>
      <c r="N207" s="201" t="s">
        <v>43</v>
      </c>
      <c r="O207" s="65"/>
      <c r="P207" s="202">
        <f>O207*H207</f>
        <v>0</v>
      </c>
      <c r="Q207" s="202">
        <v>6.3200000000000001E-3</v>
      </c>
      <c r="R207" s="202">
        <f>Q207*H207</f>
        <v>0.11394328000000001</v>
      </c>
      <c r="S207" s="202">
        <v>0</v>
      </c>
      <c r="T207" s="203">
        <f>S207*H207</f>
        <v>0</v>
      </c>
      <c r="U207" s="35"/>
      <c r="V207" s="35"/>
      <c r="W207" s="35"/>
      <c r="X207" s="35"/>
      <c r="Y207" s="35"/>
      <c r="Z207" s="35"/>
      <c r="AA207" s="35"/>
      <c r="AB207" s="35"/>
      <c r="AC207" s="35"/>
      <c r="AD207" s="35"/>
      <c r="AE207" s="35"/>
      <c r="AR207" s="204" t="s">
        <v>212</v>
      </c>
      <c r="AT207" s="204" t="s">
        <v>208</v>
      </c>
      <c r="AU207" s="204" t="s">
        <v>82</v>
      </c>
      <c r="AY207" s="18" t="s">
        <v>206</v>
      </c>
      <c r="BE207" s="205">
        <f>IF(N207="základní",J207,0)</f>
        <v>0</v>
      </c>
      <c r="BF207" s="205">
        <f>IF(N207="snížená",J207,0)</f>
        <v>0</v>
      </c>
      <c r="BG207" s="205">
        <f>IF(N207="zákl. přenesená",J207,0)</f>
        <v>0</v>
      </c>
      <c r="BH207" s="205">
        <f>IF(N207="sníž. přenesená",J207,0)</f>
        <v>0</v>
      </c>
      <c r="BI207" s="205">
        <f>IF(N207="nulová",J207,0)</f>
        <v>0</v>
      </c>
      <c r="BJ207" s="18" t="s">
        <v>80</v>
      </c>
      <c r="BK207" s="205">
        <f>ROUND(I207*H207,2)</f>
        <v>0</v>
      </c>
      <c r="BL207" s="18" t="s">
        <v>212</v>
      </c>
      <c r="BM207" s="204" t="s">
        <v>1065</v>
      </c>
    </row>
    <row r="208" spans="1:65" s="13" customFormat="1" ht="11.25">
      <c r="B208" s="206"/>
      <c r="C208" s="207"/>
      <c r="D208" s="208" t="s">
        <v>246</v>
      </c>
      <c r="E208" s="209" t="s">
        <v>19</v>
      </c>
      <c r="F208" s="210" t="s">
        <v>1066</v>
      </c>
      <c r="G208" s="207"/>
      <c r="H208" s="211">
        <v>1.65</v>
      </c>
      <c r="I208" s="212"/>
      <c r="J208" s="207"/>
      <c r="K208" s="207"/>
      <c r="L208" s="213"/>
      <c r="M208" s="214"/>
      <c r="N208" s="215"/>
      <c r="O208" s="215"/>
      <c r="P208" s="215"/>
      <c r="Q208" s="215"/>
      <c r="R208" s="215"/>
      <c r="S208" s="215"/>
      <c r="T208" s="216"/>
      <c r="AT208" s="217" t="s">
        <v>246</v>
      </c>
      <c r="AU208" s="217" t="s">
        <v>82</v>
      </c>
      <c r="AV208" s="13" t="s">
        <v>82</v>
      </c>
      <c r="AW208" s="13" t="s">
        <v>33</v>
      </c>
      <c r="AX208" s="13" t="s">
        <v>72</v>
      </c>
      <c r="AY208" s="217" t="s">
        <v>206</v>
      </c>
    </row>
    <row r="209" spans="1:65" s="13" customFormat="1" ht="11.25">
      <c r="B209" s="206"/>
      <c r="C209" s="207"/>
      <c r="D209" s="208" t="s">
        <v>246</v>
      </c>
      <c r="E209" s="209" t="s">
        <v>19</v>
      </c>
      <c r="F209" s="210" t="s">
        <v>1067</v>
      </c>
      <c r="G209" s="207"/>
      <c r="H209" s="211">
        <v>7.3769999999999998</v>
      </c>
      <c r="I209" s="212"/>
      <c r="J209" s="207"/>
      <c r="K209" s="207"/>
      <c r="L209" s="213"/>
      <c r="M209" s="214"/>
      <c r="N209" s="215"/>
      <c r="O209" s="215"/>
      <c r="P209" s="215"/>
      <c r="Q209" s="215"/>
      <c r="R209" s="215"/>
      <c r="S209" s="215"/>
      <c r="T209" s="216"/>
      <c r="AT209" s="217" t="s">
        <v>246</v>
      </c>
      <c r="AU209" s="217" t="s">
        <v>82</v>
      </c>
      <c r="AV209" s="13" t="s">
        <v>82</v>
      </c>
      <c r="AW209" s="13" t="s">
        <v>33</v>
      </c>
      <c r="AX209" s="13" t="s">
        <v>72</v>
      </c>
      <c r="AY209" s="217" t="s">
        <v>206</v>
      </c>
    </row>
    <row r="210" spans="1:65" s="13" customFormat="1" ht="11.25">
      <c r="B210" s="206"/>
      <c r="C210" s="207"/>
      <c r="D210" s="208" t="s">
        <v>246</v>
      </c>
      <c r="E210" s="209" t="s">
        <v>19</v>
      </c>
      <c r="F210" s="210" t="s">
        <v>1068</v>
      </c>
      <c r="G210" s="207"/>
      <c r="H210" s="211">
        <v>9.0020000000000007</v>
      </c>
      <c r="I210" s="212"/>
      <c r="J210" s="207"/>
      <c r="K210" s="207"/>
      <c r="L210" s="213"/>
      <c r="M210" s="214"/>
      <c r="N210" s="215"/>
      <c r="O210" s="215"/>
      <c r="P210" s="215"/>
      <c r="Q210" s="215"/>
      <c r="R210" s="215"/>
      <c r="S210" s="215"/>
      <c r="T210" s="216"/>
      <c r="AT210" s="217" t="s">
        <v>246</v>
      </c>
      <c r="AU210" s="217" t="s">
        <v>82</v>
      </c>
      <c r="AV210" s="13" t="s">
        <v>82</v>
      </c>
      <c r="AW210" s="13" t="s">
        <v>33</v>
      </c>
      <c r="AX210" s="13" t="s">
        <v>72</v>
      </c>
      <c r="AY210" s="217" t="s">
        <v>206</v>
      </c>
    </row>
    <row r="211" spans="1:65" s="14" customFormat="1" ht="11.25">
      <c r="B211" s="234"/>
      <c r="C211" s="235"/>
      <c r="D211" s="208" t="s">
        <v>246</v>
      </c>
      <c r="E211" s="236" t="s">
        <v>19</v>
      </c>
      <c r="F211" s="237" t="s">
        <v>406</v>
      </c>
      <c r="G211" s="235"/>
      <c r="H211" s="238">
        <v>18.029</v>
      </c>
      <c r="I211" s="239"/>
      <c r="J211" s="235"/>
      <c r="K211" s="235"/>
      <c r="L211" s="240"/>
      <c r="M211" s="241"/>
      <c r="N211" s="242"/>
      <c r="O211" s="242"/>
      <c r="P211" s="242"/>
      <c r="Q211" s="242"/>
      <c r="R211" s="242"/>
      <c r="S211" s="242"/>
      <c r="T211" s="243"/>
      <c r="AT211" s="244" t="s">
        <v>246</v>
      </c>
      <c r="AU211" s="244" t="s">
        <v>82</v>
      </c>
      <c r="AV211" s="14" t="s">
        <v>212</v>
      </c>
      <c r="AW211" s="14" t="s">
        <v>33</v>
      </c>
      <c r="AX211" s="14" t="s">
        <v>80</v>
      </c>
      <c r="AY211" s="244" t="s">
        <v>206</v>
      </c>
    </row>
    <row r="212" spans="1:65" s="2" customFormat="1" ht="16.5" customHeight="1">
      <c r="A212" s="35"/>
      <c r="B212" s="36"/>
      <c r="C212" s="193" t="s">
        <v>439</v>
      </c>
      <c r="D212" s="193" t="s">
        <v>208</v>
      </c>
      <c r="E212" s="194" t="s">
        <v>1069</v>
      </c>
      <c r="F212" s="195" t="s">
        <v>1070</v>
      </c>
      <c r="G212" s="196" t="s">
        <v>325</v>
      </c>
      <c r="H212" s="197">
        <v>18.029</v>
      </c>
      <c r="I212" s="198"/>
      <c r="J212" s="199">
        <f>ROUND(I212*H212,2)</f>
        <v>0</v>
      </c>
      <c r="K212" s="195" t="s">
        <v>277</v>
      </c>
      <c r="L212" s="40"/>
      <c r="M212" s="200" t="s">
        <v>19</v>
      </c>
      <c r="N212" s="201" t="s">
        <v>43</v>
      </c>
      <c r="O212" s="65"/>
      <c r="P212" s="202">
        <f>O212*H212</f>
        <v>0</v>
      </c>
      <c r="Q212" s="202">
        <v>0</v>
      </c>
      <c r="R212" s="202">
        <f>Q212*H212</f>
        <v>0</v>
      </c>
      <c r="S212" s="202">
        <v>0</v>
      </c>
      <c r="T212" s="203">
        <f>S212*H212</f>
        <v>0</v>
      </c>
      <c r="U212" s="35"/>
      <c r="V212" s="35"/>
      <c r="W212" s="35"/>
      <c r="X212" s="35"/>
      <c r="Y212" s="35"/>
      <c r="Z212" s="35"/>
      <c r="AA212" s="35"/>
      <c r="AB212" s="35"/>
      <c r="AC212" s="35"/>
      <c r="AD212" s="35"/>
      <c r="AE212" s="35"/>
      <c r="AR212" s="204" t="s">
        <v>212</v>
      </c>
      <c r="AT212" s="204" t="s">
        <v>208</v>
      </c>
      <c r="AU212" s="204" t="s">
        <v>82</v>
      </c>
      <c r="AY212" s="18" t="s">
        <v>206</v>
      </c>
      <c r="BE212" s="205">
        <f>IF(N212="základní",J212,0)</f>
        <v>0</v>
      </c>
      <c r="BF212" s="205">
        <f>IF(N212="snížená",J212,0)</f>
        <v>0</v>
      </c>
      <c r="BG212" s="205">
        <f>IF(N212="zákl. přenesená",J212,0)</f>
        <v>0</v>
      </c>
      <c r="BH212" s="205">
        <f>IF(N212="sníž. přenesená",J212,0)</f>
        <v>0</v>
      </c>
      <c r="BI212" s="205">
        <f>IF(N212="nulová",J212,0)</f>
        <v>0</v>
      </c>
      <c r="BJ212" s="18" t="s">
        <v>80</v>
      </c>
      <c r="BK212" s="205">
        <f>ROUND(I212*H212,2)</f>
        <v>0</v>
      </c>
      <c r="BL212" s="18" t="s">
        <v>212</v>
      </c>
      <c r="BM212" s="204" t="s">
        <v>1071</v>
      </c>
    </row>
    <row r="213" spans="1:65" s="2" customFormat="1" ht="16.5" customHeight="1">
      <c r="A213" s="35"/>
      <c r="B213" s="36"/>
      <c r="C213" s="193" t="s">
        <v>444</v>
      </c>
      <c r="D213" s="193" t="s">
        <v>208</v>
      </c>
      <c r="E213" s="194" t="s">
        <v>1072</v>
      </c>
      <c r="F213" s="195" t="s">
        <v>1073</v>
      </c>
      <c r="G213" s="196" t="s">
        <v>289</v>
      </c>
      <c r="H213" s="197">
        <v>3.3000000000000002E-2</v>
      </c>
      <c r="I213" s="198"/>
      <c r="J213" s="199">
        <f>ROUND(I213*H213,2)</f>
        <v>0</v>
      </c>
      <c r="K213" s="195" t="s">
        <v>277</v>
      </c>
      <c r="L213" s="40"/>
      <c r="M213" s="200" t="s">
        <v>19</v>
      </c>
      <c r="N213" s="201" t="s">
        <v>43</v>
      </c>
      <c r="O213" s="65"/>
      <c r="P213" s="202">
        <f>O213*H213</f>
        <v>0</v>
      </c>
      <c r="Q213" s="202">
        <v>0</v>
      </c>
      <c r="R213" s="202">
        <f>Q213*H213</f>
        <v>0</v>
      </c>
      <c r="S213" s="202">
        <v>0</v>
      </c>
      <c r="T213" s="203">
        <f>S213*H213</f>
        <v>0</v>
      </c>
      <c r="U213" s="35"/>
      <c r="V213" s="35"/>
      <c r="W213" s="35"/>
      <c r="X213" s="35"/>
      <c r="Y213" s="35"/>
      <c r="Z213" s="35"/>
      <c r="AA213" s="35"/>
      <c r="AB213" s="35"/>
      <c r="AC213" s="35"/>
      <c r="AD213" s="35"/>
      <c r="AE213" s="35"/>
      <c r="AR213" s="204" t="s">
        <v>212</v>
      </c>
      <c r="AT213" s="204" t="s">
        <v>208</v>
      </c>
      <c r="AU213" s="204" t="s">
        <v>82</v>
      </c>
      <c r="AY213" s="18" t="s">
        <v>206</v>
      </c>
      <c r="BE213" s="205">
        <f>IF(N213="základní",J213,0)</f>
        <v>0</v>
      </c>
      <c r="BF213" s="205">
        <f>IF(N213="snížená",J213,0)</f>
        <v>0</v>
      </c>
      <c r="BG213" s="205">
        <f>IF(N213="zákl. přenesená",J213,0)</f>
        <v>0</v>
      </c>
      <c r="BH213" s="205">
        <f>IF(N213="sníž. přenesená",J213,0)</f>
        <v>0</v>
      </c>
      <c r="BI213" s="205">
        <f>IF(N213="nulová",J213,0)</f>
        <v>0</v>
      </c>
      <c r="BJ213" s="18" t="s">
        <v>80</v>
      </c>
      <c r="BK213" s="205">
        <f>ROUND(I213*H213,2)</f>
        <v>0</v>
      </c>
      <c r="BL213" s="18" t="s">
        <v>212</v>
      </c>
      <c r="BM213" s="204" t="s">
        <v>1074</v>
      </c>
    </row>
    <row r="214" spans="1:65" s="2" customFormat="1" ht="16.5" customHeight="1">
      <c r="A214" s="35"/>
      <c r="B214" s="36"/>
      <c r="C214" s="193" t="s">
        <v>449</v>
      </c>
      <c r="D214" s="193" t="s">
        <v>208</v>
      </c>
      <c r="E214" s="194" t="s">
        <v>1075</v>
      </c>
      <c r="F214" s="195" t="s">
        <v>1076</v>
      </c>
      <c r="G214" s="196" t="s">
        <v>289</v>
      </c>
      <c r="H214" s="197">
        <v>3.3000000000000002E-2</v>
      </c>
      <c r="I214" s="198"/>
      <c r="J214" s="199">
        <f>ROUND(I214*H214,2)</f>
        <v>0</v>
      </c>
      <c r="K214" s="195" t="s">
        <v>277</v>
      </c>
      <c r="L214" s="40"/>
      <c r="M214" s="200" t="s">
        <v>19</v>
      </c>
      <c r="N214" s="201" t="s">
        <v>43</v>
      </c>
      <c r="O214" s="65"/>
      <c r="P214" s="202">
        <f>O214*H214</f>
        <v>0</v>
      </c>
      <c r="Q214" s="202">
        <v>0.85540000000000005</v>
      </c>
      <c r="R214" s="202">
        <f>Q214*H214</f>
        <v>2.8228200000000002E-2</v>
      </c>
      <c r="S214" s="202">
        <v>0</v>
      </c>
      <c r="T214" s="203">
        <f>S214*H214</f>
        <v>0</v>
      </c>
      <c r="U214" s="35"/>
      <c r="V214" s="35"/>
      <c r="W214" s="35"/>
      <c r="X214" s="35"/>
      <c r="Y214" s="35"/>
      <c r="Z214" s="35"/>
      <c r="AA214" s="35"/>
      <c r="AB214" s="35"/>
      <c r="AC214" s="35"/>
      <c r="AD214" s="35"/>
      <c r="AE214" s="35"/>
      <c r="AR214" s="204" t="s">
        <v>212</v>
      </c>
      <c r="AT214" s="204" t="s">
        <v>208</v>
      </c>
      <c r="AU214" s="204" t="s">
        <v>82</v>
      </c>
      <c r="AY214" s="18" t="s">
        <v>206</v>
      </c>
      <c r="BE214" s="205">
        <f>IF(N214="základní",J214,0)</f>
        <v>0</v>
      </c>
      <c r="BF214" s="205">
        <f>IF(N214="snížená",J214,0)</f>
        <v>0</v>
      </c>
      <c r="BG214" s="205">
        <f>IF(N214="zákl. přenesená",J214,0)</f>
        <v>0</v>
      </c>
      <c r="BH214" s="205">
        <f>IF(N214="sníž. přenesená",J214,0)</f>
        <v>0</v>
      </c>
      <c r="BI214" s="205">
        <f>IF(N214="nulová",J214,0)</f>
        <v>0</v>
      </c>
      <c r="BJ214" s="18" t="s">
        <v>80</v>
      </c>
      <c r="BK214" s="205">
        <f>ROUND(I214*H214,2)</f>
        <v>0</v>
      </c>
      <c r="BL214" s="18" t="s">
        <v>212</v>
      </c>
      <c r="BM214" s="204" t="s">
        <v>1077</v>
      </c>
    </row>
    <row r="215" spans="1:65" s="13" customFormat="1" ht="11.25">
      <c r="B215" s="206"/>
      <c r="C215" s="207"/>
      <c r="D215" s="208" t="s">
        <v>246</v>
      </c>
      <c r="E215" s="209" t="s">
        <v>19</v>
      </c>
      <c r="F215" s="210" t="s">
        <v>1078</v>
      </c>
      <c r="G215" s="207"/>
      <c r="H215" s="211">
        <v>3.3000000000000002E-2</v>
      </c>
      <c r="I215" s="212"/>
      <c r="J215" s="207"/>
      <c r="K215" s="207"/>
      <c r="L215" s="213"/>
      <c r="M215" s="214"/>
      <c r="N215" s="215"/>
      <c r="O215" s="215"/>
      <c r="P215" s="215"/>
      <c r="Q215" s="215"/>
      <c r="R215" s="215"/>
      <c r="S215" s="215"/>
      <c r="T215" s="216"/>
      <c r="AT215" s="217" t="s">
        <v>246</v>
      </c>
      <c r="AU215" s="217" t="s">
        <v>82</v>
      </c>
      <c r="AV215" s="13" t="s">
        <v>82</v>
      </c>
      <c r="AW215" s="13" t="s">
        <v>33</v>
      </c>
      <c r="AX215" s="13" t="s">
        <v>80</v>
      </c>
      <c r="AY215" s="217" t="s">
        <v>206</v>
      </c>
    </row>
    <row r="216" spans="1:65" s="12" customFormat="1" ht="22.9" customHeight="1">
      <c r="B216" s="177"/>
      <c r="C216" s="178"/>
      <c r="D216" s="179" t="s">
        <v>71</v>
      </c>
      <c r="E216" s="191" t="s">
        <v>227</v>
      </c>
      <c r="F216" s="191" t="s">
        <v>482</v>
      </c>
      <c r="G216" s="178"/>
      <c r="H216" s="178"/>
      <c r="I216" s="181"/>
      <c r="J216" s="192">
        <f>BK216</f>
        <v>0</v>
      </c>
      <c r="K216" s="178"/>
      <c r="L216" s="183"/>
      <c r="M216" s="184"/>
      <c r="N216" s="185"/>
      <c r="O216" s="185"/>
      <c r="P216" s="186">
        <f>SUM(P217:P219)</f>
        <v>0</v>
      </c>
      <c r="Q216" s="185"/>
      <c r="R216" s="186">
        <f>SUM(R217:R219)</f>
        <v>6.242</v>
      </c>
      <c r="S216" s="185"/>
      <c r="T216" s="187">
        <f>SUM(T217:T219)</f>
        <v>0</v>
      </c>
      <c r="AR216" s="188" t="s">
        <v>80</v>
      </c>
      <c r="AT216" s="189" t="s">
        <v>71</v>
      </c>
      <c r="AU216" s="189" t="s">
        <v>80</v>
      </c>
      <c r="AY216" s="188" t="s">
        <v>206</v>
      </c>
      <c r="BK216" s="190">
        <f>SUM(BK217:BK219)</f>
        <v>0</v>
      </c>
    </row>
    <row r="217" spans="1:65" s="2" customFormat="1" ht="21.75" customHeight="1">
      <c r="A217" s="35"/>
      <c r="B217" s="36"/>
      <c r="C217" s="193" t="s">
        <v>456</v>
      </c>
      <c r="D217" s="193" t="s">
        <v>208</v>
      </c>
      <c r="E217" s="194" t="s">
        <v>1079</v>
      </c>
      <c r="F217" s="195" t="s">
        <v>1080</v>
      </c>
      <c r="G217" s="196" t="s">
        <v>325</v>
      </c>
      <c r="H217" s="197">
        <v>12</v>
      </c>
      <c r="I217" s="198"/>
      <c r="J217" s="199">
        <f>ROUND(I217*H217,2)</f>
        <v>0</v>
      </c>
      <c r="K217" s="195" t="s">
        <v>277</v>
      </c>
      <c r="L217" s="40"/>
      <c r="M217" s="200" t="s">
        <v>19</v>
      </c>
      <c r="N217" s="201" t="s">
        <v>43</v>
      </c>
      <c r="O217" s="65"/>
      <c r="P217" s="202">
        <f>O217*H217</f>
        <v>0</v>
      </c>
      <c r="Q217" s="202">
        <v>8.3500000000000005E-2</v>
      </c>
      <c r="R217" s="202">
        <f>Q217*H217</f>
        <v>1.002</v>
      </c>
      <c r="S217" s="202">
        <v>0</v>
      </c>
      <c r="T217" s="203">
        <f>S217*H217</f>
        <v>0</v>
      </c>
      <c r="U217" s="35"/>
      <c r="V217" s="35"/>
      <c r="W217" s="35"/>
      <c r="X217" s="35"/>
      <c r="Y217" s="35"/>
      <c r="Z217" s="35"/>
      <c r="AA217" s="35"/>
      <c r="AB217" s="35"/>
      <c r="AC217" s="35"/>
      <c r="AD217" s="35"/>
      <c r="AE217" s="35"/>
      <c r="AR217" s="204" t="s">
        <v>212</v>
      </c>
      <c r="AT217" s="204" t="s">
        <v>208</v>
      </c>
      <c r="AU217" s="204" t="s">
        <v>82</v>
      </c>
      <c r="AY217" s="18" t="s">
        <v>206</v>
      </c>
      <c r="BE217" s="205">
        <f>IF(N217="základní",J217,0)</f>
        <v>0</v>
      </c>
      <c r="BF217" s="205">
        <f>IF(N217="snížená",J217,0)</f>
        <v>0</v>
      </c>
      <c r="BG217" s="205">
        <f>IF(N217="zákl. přenesená",J217,0)</f>
        <v>0</v>
      </c>
      <c r="BH217" s="205">
        <f>IF(N217="sníž. přenesená",J217,0)</f>
        <v>0</v>
      </c>
      <c r="BI217" s="205">
        <f>IF(N217="nulová",J217,0)</f>
        <v>0</v>
      </c>
      <c r="BJ217" s="18" t="s">
        <v>80</v>
      </c>
      <c r="BK217" s="205">
        <f>ROUND(I217*H217,2)</f>
        <v>0</v>
      </c>
      <c r="BL217" s="18" t="s">
        <v>212</v>
      </c>
      <c r="BM217" s="204" t="s">
        <v>1081</v>
      </c>
    </row>
    <row r="218" spans="1:65" s="2" customFormat="1" ht="58.5">
      <c r="A218" s="35"/>
      <c r="B218" s="36"/>
      <c r="C218" s="37"/>
      <c r="D218" s="208" t="s">
        <v>279</v>
      </c>
      <c r="E218" s="37"/>
      <c r="F218" s="221" t="s">
        <v>1082</v>
      </c>
      <c r="G218" s="37"/>
      <c r="H218" s="37"/>
      <c r="I218" s="116"/>
      <c r="J218" s="37"/>
      <c r="K218" s="37"/>
      <c r="L218" s="40"/>
      <c r="M218" s="222"/>
      <c r="N218" s="223"/>
      <c r="O218" s="65"/>
      <c r="P218" s="65"/>
      <c r="Q218" s="65"/>
      <c r="R218" s="65"/>
      <c r="S218" s="65"/>
      <c r="T218" s="66"/>
      <c r="U218" s="35"/>
      <c r="V218" s="35"/>
      <c r="W218" s="35"/>
      <c r="X218" s="35"/>
      <c r="Y218" s="35"/>
      <c r="Z218" s="35"/>
      <c r="AA218" s="35"/>
      <c r="AB218" s="35"/>
      <c r="AC218" s="35"/>
      <c r="AD218" s="35"/>
      <c r="AE218" s="35"/>
      <c r="AT218" s="18" t="s">
        <v>279</v>
      </c>
      <c r="AU218" s="18" t="s">
        <v>82</v>
      </c>
    </row>
    <row r="219" spans="1:65" s="2" customFormat="1" ht="16.5" customHeight="1">
      <c r="A219" s="35"/>
      <c r="B219" s="36"/>
      <c r="C219" s="224" t="s">
        <v>590</v>
      </c>
      <c r="D219" s="224" t="s">
        <v>286</v>
      </c>
      <c r="E219" s="225" t="s">
        <v>1083</v>
      </c>
      <c r="F219" s="226" t="s">
        <v>1084</v>
      </c>
      <c r="G219" s="227" t="s">
        <v>211</v>
      </c>
      <c r="H219" s="228">
        <v>4</v>
      </c>
      <c r="I219" s="229"/>
      <c r="J219" s="230">
        <f>ROUND(I219*H219,2)</f>
        <v>0</v>
      </c>
      <c r="K219" s="226" t="s">
        <v>277</v>
      </c>
      <c r="L219" s="231"/>
      <c r="M219" s="232" t="s">
        <v>19</v>
      </c>
      <c r="N219" s="233" t="s">
        <v>43</v>
      </c>
      <c r="O219" s="65"/>
      <c r="P219" s="202">
        <f>O219*H219</f>
        <v>0</v>
      </c>
      <c r="Q219" s="202">
        <v>1.31</v>
      </c>
      <c r="R219" s="202">
        <f>Q219*H219</f>
        <v>5.24</v>
      </c>
      <c r="S219" s="202">
        <v>0</v>
      </c>
      <c r="T219" s="203">
        <f>S219*H219</f>
        <v>0</v>
      </c>
      <c r="U219" s="35"/>
      <c r="V219" s="35"/>
      <c r="W219" s="35"/>
      <c r="X219" s="35"/>
      <c r="Y219" s="35"/>
      <c r="Z219" s="35"/>
      <c r="AA219" s="35"/>
      <c r="AB219" s="35"/>
      <c r="AC219" s="35"/>
      <c r="AD219" s="35"/>
      <c r="AE219" s="35"/>
      <c r="AR219" s="204" t="s">
        <v>239</v>
      </c>
      <c r="AT219" s="204" t="s">
        <v>286</v>
      </c>
      <c r="AU219" s="204" t="s">
        <v>82</v>
      </c>
      <c r="AY219" s="18" t="s">
        <v>206</v>
      </c>
      <c r="BE219" s="205">
        <f>IF(N219="základní",J219,0)</f>
        <v>0</v>
      </c>
      <c r="BF219" s="205">
        <f>IF(N219="snížená",J219,0)</f>
        <v>0</v>
      </c>
      <c r="BG219" s="205">
        <f>IF(N219="zákl. přenesená",J219,0)</f>
        <v>0</v>
      </c>
      <c r="BH219" s="205">
        <f>IF(N219="sníž. přenesená",J219,0)</f>
        <v>0</v>
      </c>
      <c r="BI219" s="205">
        <f>IF(N219="nulová",J219,0)</f>
        <v>0</v>
      </c>
      <c r="BJ219" s="18" t="s">
        <v>80</v>
      </c>
      <c r="BK219" s="205">
        <f>ROUND(I219*H219,2)</f>
        <v>0</v>
      </c>
      <c r="BL219" s="18" t="s">
        <v>212</v>
      </c>
      <c r="BM219" s="204" t="s">
        <v>1085</v>
      </c>
    </row>
    <row r="220" spans="1:65" s="12" customFormat="1" ht="22.9" customHeight="1">
      <c r="B220" s="177"/>
      <c r="C220" s="178"/>
      <c r="D220" s="179" t="s">
        <v>71</v>
      </c>
      <c r="E220" s="191" t="s">
        <v>239</v>
      </c>
      <c r="F220" s="191" t="s">
        <v>736</v>
      </c>
      <c r="G220" s="178"/>
      <c r="H220" s="178"/>
      <c r="I220" s="181"/>
      <c r="J220" s="192">
        <f>BK220</f>
        <v>0</v>
      </c>
      <c r="K220" s="178"/>
      <c r="L220" s="183"/>
      <c r="M220" s="184"/>
      <c r="N220" s="185"/>
      <c r="O220" s="185"/>
      <c r="P220" s="186">
        <f>SUM(P221:P242)</f>
        <v>0</v>
      </c>
      <c r="Q220" s="185"/>
      <c r="R220" s="186">
        <f>SUM(R221:R242)</f>
        <v>3.25414256</v>
      </c>
      <c r="S220" s="185"/>
      <c r="T220" s="187">
        <f>SUM(T221:T242)</f>
        <v>0</v>
      </c>
      <c r="AR220" s="188" t="s">
        <v>80</v>
      </c>
      <c r="AT220" s="189" t="s">
        <v>71</v>
      </c>
      <c r="AU220" s="189" t="s">
        <v>80</v>
      </c>
      <c r="AY220" s="188" t="s">
        <v>206</v>
      </c>
      <c r="BK220" s="190">
        <f>SUM(BK221:BK242)</f>
        <v>0</v>
      </c>
    </row>
    <row r="221" spans="1:65" s="2" customFormat="1" ht="21.75" customHeight="1">
      <c r="A221" s="35"/>
      <c r="B221" s="36"/>
      <c r="C221" s="193" t="s">
        <v>594</v>
      </c>
      <c r="D221" s="193" t="s">
        <v>208</v>
      </c>
      <c r="E221" s="194" t="s">
        <v>1086</v>
      </c>
      <c r="F221" s="195" t="s">
        <v>1087</v>
      </c>
      <c r="G221" s="196" t="s">
        <v>220</v>
      </c>
      <c r="H221" s="197">
        <v>29</v>
      </c>
      <c r="I221" s="198"/>
      <c r="J221" s="199">
        <f>ROUND(I221*H221,2)</f>
        <v>0</v>
      </c>
      <c r="K221" s="195" t="s">
        <v>277</v>
      </c>
      <c r="L221" s="40"/>
      <c r="M221" s="200" t="s">
        <v>19</v>
      </c>
      <c r="N221" s="201" t="s">
        <v>43</v>
      </c>
      <c r="O221" s="65"/>
      <c r="P221" s="202">
        <f>O221*H221</f>
        <v>0</v>
      </c>
      <c r="Q221" s="202">
        <v>0</v>
      </c>
      <c r="R221" s="202">
        <f>Q221*H221</f>
        <v>0</v>
      </c>
      <c r="S221" s="202">
        <v>0</v>
      </c>
      <c r="T221" s="203">
        <f>S221*H221</f>
        <v>0</v>
      </c>
      <c r="U221" s="35"/>
      <c r="V221" s="35"/>
      <c r="W221" s="35"/>
      <c r="X221" s="35"/>
      <c r="Y221" s="35"/>
      <c r="Z221" s="35"/>
      <c r="AA221" s="35"/>
      <c r="AB221" s="35"/>
      <c r="AC221" s="35"/>
      <c r="AD221" s="35"/>
      <c r="AE221" s="35"/>
      <c r="AR221" s="204" t="s">
        <v>212</v>
      </c>
      <c r="AT221" s="204" t="s">
        <v>208</v>
      </c>
      <c r="AU221" s="204" t="s">
        <v>82</v>
      </c>
      <c r="AY221" s="18" t="s">
        <v>206</v>
      </c>
      <c r="BE221" s="205">
        <f>IF(N221="základní",J221,0)</f>
        <v>0</v>
      </c>
      <c r="BF221" s="205">
        <f>IF(N221="snížená",J221,0)</f>
        <v>0</v>
      </c>
      <c r="BG221" s="205">
        <f>IF(N221="zákl. přenesená",J221,0)</f>
        <v>0</v>
      </c>
      <c r="BH221" s="205">
        <f>IF(N221="sníž. přenesená",J221,0)</f>
        <v>0</v>
      </c>
      <c r="BI221" s="205">
        <f>IF(N221="nulová",J221,0)</f>
        <v>0</v>
      </c>
      <c r="BJ221" s="18" t="s">
        <v>80</v>
      </c>
      <c r="BK221" s="205">
        <f>ROUND(I221*H221,2)</f>
        <v>0</v>
      </c>
      <c r="BL221" s="18" t="s">
        <v>212</v>
      </c>
      <c r="BM221" s="204" t="s">
        <v>1088</v>
      </c>
    </row>
    <row r="222" spans="1:65" s="2" customFormat="1" ht="68.25">
      <c r="A222" s="35"/>
      <c r="B222" s="36"/>
      <c r="C222" s="37"/>
      <c r="D222" s="208" t="s">
        <v>279</v>
      </c>
      <c r="E222" s="37"/>
      <c r="F222" s="221" t="s">
        <v>1089</v>
      </c>
      <c r="G222" s="37"/>
      <c r="H222" s="37"/>
      <c r="I222" s="116"/>
      <c r="J222" s="37"/>
      <c r="K222" s="37"/>
      <c r="L222" s="40"/>
      <c r="M222" s="222"/>
      <c r="N222" s="223"/>
      <c r="O222" s="65"/>
      <c r="P222" s="65"/>
      <c r="Q222" s="65"/>
      <c r="R222" s="65"/>
      <c r="S222" s="65"/>
      <c r="T222" s="66"/>
      <c r="U222" s="35"/>
      <c r="V222" s="35"/>
      <c r="W222" s="35"/>
      <c r="X222" s="35"/>
      <c r="Y222" s="35"/>
      <c r="Z222" s="35"/>
      <c r="AA222" s="35"/>
      <c r="AB222" s="35"/>
      <c r="AC222" s="35"/>
      <c r="AD222" s="35"/>
      <c r="AE222" s="35"/>
      <c r="AT222" s="18" t="s">
        <v>279</v>
      </c>
      <c r="AU222" s="18" t="s">
        <v>82</v>
      </c>
    </row>
    <row r="223" spans="1:65" s="2" customFormat="1" ht="21.75" customHeight="1">
      <c r="A223" s="35"/>
      <c r="B223" s="36"/>
      <c r="C223" s="193" t="s">
        <v>598</v>
      </c>
      <c r="D223" s="193" t="s">
        <v>208</v>
      </c>
      <c r="E223" s="194" t="s">
        <v>1090</v>
      </c>
      <c r="F223" s="195" t="s">
        <v>1091</v>
      </c>
      <c r="G223" s="196" t="s">
        <v>220</v>
      </c>
      <c r="H223" s="197">
        <v>29</v>
      </c>
      <c r="I223" s="198"/>
      <c r="J223" s="199">
        <f>ROUND(I223*H223,2)</f>
        <v>0</v>
      </c>
      <c r="K223" s="195" t="s">
        <v>277</v>
      </c>
      <c r="L223" s="40"/>
      <c r="M223" s="200" t="s">
        <v>19</v>
      </c>
      <c r="N223" s="201" t="s">
        <v>43</v>
      </c>
      <c r="O223" s="65"/>
      <c r="P223" s="202">
        <f>O223*H223</f>
        <v>0</v>
      </c>
      <c r="Q223" s="202">
        <v>4.0000000000000003E-5</v>
      </c>
      <c r="R223" s="202">
        <f>Q223*H223</f>
        <v>1.16E-3</v>
      </c>
      <c r="S223" s="202">
        <v>0</v>
      </c>
      <c r="T223" s="203">
        <f>S223*H223</f>
        <v>0</v>
      </c>
      <c r="U223" s="35"/>
      <c r="V223" s="35"/>
      <c r="W223" s="35"/>
      <c r="X223" s="35"/>
      <c r="Y223" s="35"/>
      <c r="Z223" s="35"/>
      <c r="AA223" s="35"/>
      <c r="AB223" s="35"/>
      <c r="AC223" s="35"/>
      <c r="AD223" s="35"/>
      <c r="AE223" s="35"/>
      <c r="AR223" s="204" t="s">
        <v>212</v>
      </c>
      <c r="AT223" s="204" t="s">
        <v>208</v>
      </c>
      <c r="AU223" s="204" t="s">
        <v>82</v>
      </c>
      <c r="AY223" s="18" t="s">
        <v>206</v>
      </c>
      <c r="BE223" s="205">
        <f>IF(N223="základní",J223,0)</f>
        <v>0</v>
      </c>
      <c r="BF223" s="205">
        <f>IF(N223="snížená",J223,0)</f>
        <v>0</v>
      </c>
      <c r="BG223" s="205">
        <f>IF(N223="zákl. přenesená",J223,0)</f>
        <v>0</v>
      </c>
      <c r="BH223" s="205">
        <f>IF(N223="sníž. přenesená",J223,0)</f>
        <v>0</v>
      </c>
      <c r="BI223" s="205">
        <f>IF(N223="nulová",J223,0)</f>
        <v>0</v>
      </c>
      <c r="BJ223" s="18" t="s">
        <v>80</v>
      </c>
      <c r="BK223" s="205">
        <f>ROUND(I223*H223,2)</f>
        <v>0</v>
      </c>
      <c r="BL223" s="18" t="s">
        <v>212</v>
      </c>
      <c r="BM223" s="204" t="s">
        <v>1092</v>
      </c>
    </row>
    <row r="224" spans="1:65" s="2" customFormat="1" ht="68.25">
      <c r="A224" s="35"/>
      <c r="B224" s="36"/>
      <c r="C224" s="37"/>
      <c r="D224" s="208" t="s">
        <v>279</v>
      </c>
      <c r="E224" s="37"/>
      <c r="F224" s="221" t="s">
        <v>1089</v>
      </c>
      <c r="G224" s="37"/>
      <c r="H224" s="37"/>
      <c r="I224" s="116"/>
      <c r="J224" s="37"/>
      <c r="K224" s="37"/>
      <c r="L224" s="40"/>
      <c r="M224" s="222"/>
      <c r="N224" s="223"/>
      <c r="O224" s="65"/>
      <c r="P224" s="65"/>
      <c r="Q224" s="65"/>
      <c r="R224" s="65"/>
      <c r="S224" s="65"/>
      <c r="T224" s="66"/>
      <c r="U224" s="35"/>
      <c r="V224" s="35"/>
      <c r="W224" s="35"/>
      <c r="X224" s="35"/>
      <c r="Y224" s="35"/>
      <c r="Z224" s="35"/>
      <c r="AA224" s="35"/>
      <c r="AB224" s="35"/>
      <c r="AC224" s="35"/>
      <c r="AD224" s="35"/>
      <c r="AE224" s="35"/>
      <c r="AT224" s="18" t="s">
        <v>279</v>
      </c>
      <c r="AU224" s="18" t="s">
        <v>82</v>
      </c>
    </row>
    <row r="225" spans="1:65" s="2" customFormat="1" ht="16.5" customHeight="1">
      <c r="A225" s="35"/>
      <c r="B225" s="36"/>
      <c r="C225" s="224" t="s">
        <v>602</v>
      </c>
      <c r="D225" s="224" t="s">
        <v>286</v>
      </c>
      <c r="E225" s="225" t="s">
        <v>1093</v>
      </c>
      <c r="F225" s="226" t="s">
        <v>1094</v>
      </c>
      <c r="G225" s="227" t="s">
        <v>220</v>
      </c>
      <c r="H225" s="228">
        <v>29.434999999999999</v>
      </c>
      <c r="I225" s="229"/>
      <c r="J225" s="230">
        <f>ROUND(I225*H225,2)</f>
        <v>0</v>
      </c>
      <c r="K225" s="226" t="s">
        <v>277</v>
      </c>
      <c r="L225" s="231"/>
      <c r="M225" s="232" t="s">
        <v>19</v>
      </c>
      <c r="N225" s="233" t="s">
        <v>43</v>
      </c>
      <c r="O225" s="65"/>
      <c r="P225" s="202">
        <f>O225*H225</f>
        <v>0</v>
      </c>
      <c r="Q225" s="202">
        <v>3.6999999999999998E-2</v>
      </c>
      <c r="R225" s="202">
        <f>Q225*H225</f>
        <v>1.0890949999999999</v>
      </c>
      <c r="S225" s="202">
        <v>0</v>
      </c>
      <c r="T225" s="203">
        <f>S225*H225</f>
        <v>0</v>
      </c>
      <c r="U225" s="35"/>
      <c r="V225" s="35"/>
      <c r="W225" s="35"/>
      <c r="X225" s="35"/>
      <c r="Y225" s="35"/>
      <c r="Z225" s="35"/>
      <c r="AA225" s="35"/>
      <c r="AB225" s="35"/>
      <c r="AC225" s="35"/>
      <c r="AD225" s="35"/>
      <c r="AE225" s="35"/>
      <c r="AR225" s="204" t="s">
        <v>239</v>
      </c>
      <c r="AT225" s="204" t="s">
        <v>286</v>
      </c>
      <c r="AU225" s="204" t="s">
        <v>82</v>
      </c>
      <c r="AY225" s="18" t="s">
        <v>206</v>
      </c>
      <c r="BE225" s="205">
        <f>IF(N225="základní",J225,0)</f>
        <v>0</v>
      </c>
      <c r="BF225" s="205">
        <f>IF(N225="snížená",J225,0)</f>
        <v>0</v>
      </c>
      <c r="BG225" s="205">
        <f>IF(N225="zákl. přenesená",J225,0)</f>
        <v>0</v>
      </c>
      <c r="BH225" s="205">
        <f>IF(N225="sníž. přenesená",J225,0)</f>
        <v>0</v>
      </c>
      <c r="BI225" s="205">
        <f>IF(N225="nulová",J225,0)</f>
        <v>0</v>
      </c>
      <c r="BJ225" s="18" t="s">
        <v>80</v>
      </c>
      <c r="BK225" s="205">
        <f>ROUND(I225*H225,2)</f>
        <v>0</v>
      </c>
      <c r="BL225" s="18" t="s">
        <v>212</v>
      </c>
      <c r="BM225" s="204" t="s">
        <v>1095</v>
      </c>
    </row>
    <row r="226" spans="1:65" s="13" customFormat="1" ht="11.25">
      <c r="B226" s="206"/>
      <c r="C226" s="207"/>
      <c r="D226" s="208" t="s">
        <v>246</v>
      </c>
      <c r="E226" s="209" t="s">
        <v>19</v>
      </c>
      <c r="F226" s="210" t="s">
        <v>1096</v>
      </c>
      <c r="G226" s="207"/>
      <c r="H226" s="211">
        <v>29.434999999999999</v>
      </c>
      <c r="I226" s="212"/>
      <c r="J226" s="207"/>
      <c r="K226" s="207"/>
      <c r="L226" s="213"/>
      <c r="M226" s="214"/>
      <c r="N226" s="215"/>
      <c r="O226" s="215"/>
      <c r="P226" s="215"/>
      <c r="Q226" s="215"/>
      <c r="R226" s="215"/>
      <c r="S226" s="215"/>
      <c r="T226" s="216"/>
      <c r="AT226" s="217" t="s">
        <v>246</v>
      </c>
      <c r="AU226" s="217" t="s">
        <v>82</v>
      </c>
      <c r="AV226" s="13" t="s">
        <v>82</v>
      </c>
      <c r="AW226" s="13" t="s">
        <v>33</v>
      </c>
      <c r="AX226" s="13" t="s">
        <v>80</v>
      </c>
      <c r="AY226" s="217" t="s">
        <v>206</v>
      </c>
    </row>
    <row r="227" spans="1:65" s="2" customFormat="1" ht="16.5" customHeight="1">
      <c r="A227" s="35"/>
      <c r="B227" s="36"/>
      <c r="C227" s="193" t="s">
        <v>732</v>
      </c>
      <c r="D227" s="193" t="s">
        <v>208</v>
      </c>
      <c r="E227" s="194" t="s">
        <v>1097</v>
      </c>
      <c r="F227" s="195" t="s">
        <v>1098</v>
      </c>
      <c r="G227" s="196" t="s">
        <v>211</v>
      </c>
      <c r="H227" s="197">
        <v>1</v>
      </c>
      <c r="I227" s="198"/>
      <c r="J227" s="199">
        <f>ROUND(I227*H227,2)</f>
        <v>0</v>
      </c>
      <c r="K227" s="195" t="s">
        <v>19</v>
      </c>
      <c r="L227" s="40"/>
      <c r="M227" s="200" t="s">
        <v>19</v>
      </c>
      <c r="N227" s="201" t="s">
        <v>43</v>
      </c>
      <c r="O227" s="65"/>
      <c r="P227" s="202">
        <f>O227*H227</f>
        <v>0</v>
      </c>
      <c r="Q227" s="202">
        <v>1E-3</v>
      </c>
      <c r="R227" s="202">
        <f>Q227*H227</f>
        <v>1E-3</v>
      </c>
      <c r="S227" s="202">
        <v>0</v>
      </c>
      <c r="T227" s="203">
        <f>S227*H227</f>
        <v>0</v>
      </c>
      <c r="U227" s="35"/>
      <c r="V227" s="35"/>
      <c r="W227" s="35"/>
      <c r="X227" s="35"/>
      <c r="Y227" s="35"/>
      <c r="Z227" s="35"/>
      <c r="AA227" s="35"/>
      <c r="AB227" s="35"/>
      <c r="AC227" s="35"/>
      <c r="AD227" s="35"/>
      <c r="AE227" s="35"/>
      <c r="AR227" s="204" t="s">
        <v>212</v>
      </c>
      <c r="AT227" s="204" t="s">
        <v>208</v>
      </c>
      <c r="AU227" s="204" t="s">
        <v>82</v>
      </c>
      <c r="AY227" s="18" t="s">
        <v>206</v>
      </c>
      <c r="BE227" s="205">
        <f>IF(N227="základní",J227,0)</f>
        <v>0</v>
      </c>
      <c r="BF227" s="205">
        <f>IF(N227="snížená",J227,0)</f>
        <v>0</v>
      </c>
      <c r="BG227" s="205">
        <f>IF(N227="zákl. přenesená",J227,0)</f>
        <v>0</v>
      </c>
      <c r="BH227" s="205">
        <f>IF(N227="sníž. přenesená",J227,0)</f>
        <v>0</v>
      </c>
      <c r="BI227" s="205">
        <f>IF(N227="nulová",J227,0)</f>
        <v>0</v>
      </c>
      <c r="BJ227" s="18" t="s">
        <v>80</v>
      </c>
      <c r="BK227" s="205">
        <f>ROUND(I227*H227,2)</f>
        <v>0</v>
      </c>
      <c r="BL227" s="18" t="s">
        <v>212</v>
      </c>
      <c r="BM227" s="204" t="s">
        <v>1099</v>
      </c>
    </row>
    <row r="228" spans="1:65" s="2" customFormat="1" ht="68.25">
      <c r="A228" s="35"/>
      <c r="B228" s="36"/>
      <c r="C228" s="37"/>
      <c r="D228" s="208" t="s">
        <v>279</v>
      </c>
      <c r="E228" s="37"/>
      <c r="F228" s="221" t="s">
        <v>1089</v>
      </c>
      <c r="G228" s="37"/>
      <c r="H228" s="37"/>
      <c r="I228" s="116"/>
      <c r="J228" s="37"/>
      <c r="K228" s="37"/>
      <c r="L228" s="40"/>
      <c r="M228" s="222"/>
      <c r="N228" s="223"/>
      <c r="O228" s="65"/>
      <c r="P228" s="65"/>
      <c r="Q228" s="65"/>
      <c r="R228" s="65"/>
      <c r="S228" s="65"/>
      <c r="T228" s="66"/>
      <c r="U228" s="35"/>
      <c r="V228" s="35"/>
      <c r="W228" s="35"/>
      <c r="X228" s="35"/>
      <c r="Y228" s="35"/>
      <c r="Z228" s="35"/>
      <c r="AA228" s="35"/>
      <c r="AB228" s="35"/>
      <c r="AC228" s="35"/>
      <c r="AD228" s="35"/>
      <c r="AE228" s="35"/>
      <c r="AT228" s="18" t="s">
        <v>279</v>
      </c>
      <c r="AU228" s="18" t="s">
        <v>82</v>
      </c>
    </row>
    <row r="229" spans="1:65" s="2" customFormat="1" ht="16.5" customHeight="1">
      <c r="A229" s="35"/>
      <c r="B229" s="36"/>
      <c r="C229" s="193" t="s">
        <v>734</v>
      </c>
      <c r="D229" s="193" t="s">
        <v>208</v>
      </c>
      <c r="E229" s="194" t="s">
        <v>1100</v>
      </c>
      <c r="F229" s="195" t="s">
        <v>1101</v>
      </c>
      <c r="G229" s="196" t="s">
        <v>211</v>
      </c>
      <c r="H229" s="197">
        <v>1</v>
      </c>
      <c r="I229" s="198"/>
      <c r="J229" s="199">
        <f>ROUND(I229*H229,2)</f>
        <v>0</v>
      </c>
      <c r="K229" s="195" t="s">
        <v>19</v>
      </c>
      <c r="L229" s="40"/>
      <c r="M229" s="200" t="s">
        <v>19</v>
      </c>
      <c r="N229" s="201" t="s">
        <v>43</v>
      </c>
      <c r="O229" s="65"/>
      <c r="P229" s="202">
        <f>O229*H229</f>
        <v>0</v>
      </c>
      <c r="Q229" s="202">
        <v>2.1054900000000001</v>
      </c>
      <c r="R229" s="202">
        <f>Q229*H229</f>
        <v>2.1054900000000001</v>
      </c>
      <c r="S229" s="202">
        <v>0</v>
      </c>
      <c r="T229" s="203">
        <f>S229*H229</f>
        <v>0</v>
      </c>
      <c r="U229" s="35"/>
      <c r="V229" s="35"/>
      <c r="W229" s="35"/>
      <c r="X229" s="35"/>
      <c r="Y229" s="35"/>
      <c r="Z229" s="35"/>
      <c r="AA229" s="35"/>
      <c r="AB229" s="35"/>
      <c r="AC229" s="35"/>
      <c r="AD229" s="35"/>
      <c r="AE229" s="35"/>
      <c r="AR229" s="204" t="s">
        <v>212</v>
      </c>
      <c r="AT229" s="204" t="s">
        <v>208</v>
      </c>
      <c r="AU229" s="204" t="s">
        <v>82</v>
      </c>
      <c r="AY229" s="18" t="s">
        <v>206</v>
      </c>
      <c r="BE229" s="205">
        <f>IF(N229="základní",J229,0)</f>
        <v>0</v>
      </c>
      <c r="BF229" s="205">
        <f>IF(N229="snížená",J229,0)</f>
        <v>0</v>
      </c>
      <c r="BG229" s="205">
        <f>IF(N229="zákl. přenesená",J229,0)</f>
        <v>0</v>
      </c>
      <c r="BH229" s="205">
        <f>IF(N229="sníž. přenesená",J229,0)</f>
        <v>0</v>
      </c>
      <c r="BI229" s="205">
        <f>IF(N229="nulová",J229,0)</f>
        <v>0</v>
      </c>
      <c r="BJ229" s="18" t="s">
        <v>80</v>
      </c>
      <c r="BK229" s="205">
        <f>ROUND(I229*H229,2)</f>
        <v>0</v>
      </c>
      <c r="BL229" s="18" t="s">
        <v>212</v>
      </c>
      <c r="BM229" s="204" t="s">
        <v>1102</v>
      </c>
    </row>
    <row r="230" spans="1:65" s="2" customFormat="1" ht="117">
      <c r="A230" s="35"/>
      <c r="B230" s="36"/>
      <c r="C230" s="37"/>
      <c r="D230" s="208" t="s">
        <v>279</v>
      </c>
      <c r="E230" s="37"/>
      <c r="F230" s="221" t="s">
        <v>1103</v>
      </c>
      <c r="G230" s="37"/>
      <c r="H230" s="37"/>
      <c r="I230" s="116"/>
      <c r="J230" s="37"/>
      <c r="K230" s="37"/>
      <c r="L230" s="40"/>
      <c r="M230" s="222"/>
      <c r="N230" s="223"/>
      <c r="O230" s="65"/>
      <c r="P230" s="65"/>
      <c r="Q230" s="65"/>
      <c r="R230" s="65"/>
      <c r="S230" s="65"/>
      <c r="T230" s="66"/>
      <c r="U230" s="35"/>
      <c r="V230" s="35"/>
      <c r="W230" s="35"/>
      <c r="X230" s="35"/>
      <c r="Y230" s="35"/>
      <c r="Z230" s="35"/>
      <c r="AA230" s="35"/>
      <c r="AB230" s="35"/>
      <c r="AC230" s="35"/>
      <c r="AD230" s="35"/>
      <c r="AE230" s="35"/>
      <c r="AT230" s="18" t="s">
        <v>279</v>
      </c>
      <c r="AU230" s="18" t="s">
        <v>82</v>
      </c>
    </row>
    <row r="231" spans="1:65" s="2" customFormat="1" ht="19.5">
      <c r="A231" s="35"/>
      <c r="B231" s="36"/>
      <c r="C231" s="37"/>
      <c r="D231" s="208" t="s">
        <v>1104</v>
      </c>
      <c r="E231" s="37"/>
      <c r="F231" s="221" t="s">
        <v>1105</v>
      </c>
      <c r="G231" s="37"/>
      <c r="H231" s="37"/>
      <c r="I231" s="116"/>
      <c r="J231" s="37"/>
      <c r="K231" s="37"/>
      <c r="L231" s="40"/>
      <c r="M231" s="222"/>
      <c r="N231" s="223"/>
      <c r="O231" s="65"/>
      <c r="P231" s="65"/>
      <c r="Q231" s="65"/>
      <c r="R231" s="65"/>
      <c r="S231" s="65"/>
      <c r="T231" s="66"/>
      <c r="U231" s="35"/>
      <c r="V231" s="35"/>
      <c r="W231" s="35"/>
      <c r="X231" s="35"/>
      <c r="Y231" s="35"/>
      <c r="Z231" s="35"/>
      <c r="AA231" s="35"/>
      <c r="AB231" s="35"/>
      <c r="AC231" s="35"/>
      <c r="AD231" s="35"/>
      <c r="AE231" s="35"/>
      <c r="AT231" s="18" t="s">
        <v>1104</v>
      </c>
      <c r="AU231" s="18" t="s">
        <v>82</v>
      </c>
    </row>
    <row r="232" spans="1:65" s="2" customFormat="1" ht="16.5" customHeight="1">
      <c r="A232" s="35"/>
      <c r="B232" s="36"/>
      <c r="C232" s="193" t="s">
        <v>737</v>
      </c>
      <c r="D232" s="193" t="s">
        <v>208</v>
      </c>
      <c r="E232" s="194" t="s">
        <v>1106</v>
      </c>
      <c r="F232" s="195" t="s">
        <v>1107</v>
      </c>
      <c r="G232" s="196" t="s">
        <v>302</v>
      </c>
      <c r="H232" s="197">
        <v>38.383000000000003</v>
      </c>
      <c r="I232" s="198"/>
      <c r="J232" s="199">
        <f>ROUND(I232*H232,2)</f>
        <v>0</v>
      </c>
      <c r="K232" s="195" t="s">
        <v>277</v>
      </c>
      <c r="L232" s="40"/>
      <c r="M232" s="200" t="s">
        <v>19</v>
      </c>
      <c r="N232" s="201" t="s">
        <v>43</v>
      </c>
      <c r="O232" s="65"/>
      <c r="P232" s="202">
        <f>O232*H232</f>
        <v>0</v>
      </c>
      <c r="Q232" s="202">
        <v>0</v>
      </c>
      <c r="R232" s="202">
        <f>Q232*H232</f>
        <v>0</v>
      </c>
      <c r="S232" s="202">
        <v>0</v>
      </c>
      <c r="T232" s="203">
        <f>S232*H232</f>
        <v>0</v>
      </c>
      <c r="U232" s="35"/>
      <c r="V232" s="35"/>
      <c r="W232" s="35"/>
      <c r="X232" s="35"/>
      <c r="Y232" s="35"/>
      <c r="Z232" s="35"/>
      <c r="AA232" s="35"/>
      <c r="AB232" s="35"/>
      <c r="AC232" s="35"/>
      <c r="AD232" s="35"/>
      <c r="AE232" s="35"/>
      <c r="AR232" s="204" t="s">
        <v>212</v>
      </c>
      <c r="AT232" s="204" t="s">
        <v>208</v>
      </c>
      <c r="AU232" s="204" t="s">
        <v>82</v>
      </c>
      <c r="AY232" s="18" t="s">
        <v>206</v>
      </c>
      <c r="BE232" s="205">
        <f>IF(N232="základní",J232,0)</f>
        <v>0</v>
      </c>
      <c r="BF232" s="205">
        <f>IF(N232="snížená",J232,0)</f>
        <v>0</v>
      </c>
      <c r="BG232" s="205">
        <f>IF(N232="zákl. přenesená",J232,0)</f>
        <v>0</v>
      </c>
      <c r="BH232" s="205">
        <f>IF(N232="sníž. přenesená",J232,0)</f>
        <v>0</v>
      </c>
      <c r="BI232" s="205">
        <f>IF(N232="nulová",J232,0)</f>
        <v>0</v>
      </c>
      <c r="BJ232" s="18" t="s">
        <v>80</v>
      </c>
      <c r="BK232" s="205">
        <f>ROUND(I232*H232,2)</f>
        <v>0</v>
      </c>
      <c r="BL232" s="18" t="s">
        <v>212</v>
      </c>
      <c r="BM232" s="204" t="s">
        <v>1108</v>
      </c>
    </row>
    <row r="233" spans="1:65" s="2" customFormat="1" ht="39">
      <c r="A233" s="35"/>
      <c r="B233" s="36"/>
      <c r="C233" s="37"/>
      <c r="D233" s="208" t="s">
        <v>279</v>
      </c>
      <c r="E233" s="37"/>
      <c r="F233" s="221" t="s">
        <v>1109</v>
      </c>
      <c r="G233" s="37"/>
      <c r="H233" s="37"/>
      <c r="I233" s="116"/>
      <c r="J233" s="37"/>
      <c r="K233" s="37"/>
      <c r="L233" s="40"/>
      <c r="M233" s="222"/>
      <c r="N233" s="223"/>
      <c r="O233" s="65"/>
      <c r="P233" s="65"/>
      <c r="Q233" s="65"/>
      <c r="R233" s="65"/>
      <c r="S233" s="65"/>
      <c r="T233" s="66"/>
      <c r="U233" s="35"/>
      <c r="V233" s="35"/>
      <c r="W233" s="35"/>
      <c r="X233" s="35"/>
      <c r="Y233" s="35"/>
      <c r="Z233" s="35"/>
      <c r="AA233" s="35"/>
      <c r="AB233" s="35"/>
      <c r="AC233" s="35"/>
      <c r="AD233" s="35"/>
      <c r="AE233" s="35"/>
      <c r="AT233" s="18" t="s">
        <v>279</v>
      </c>
      <c r="AU233" s="18" t="s">
        <v>82</v>
      </c>
    </row>
    <row r="234" spans="1:65" s="13" customFormat="1" ht="11.25">
      <c r="B234" s="206"/>
      <c r="C234" s="207"/>
      <c r="D234" s="208" t="s">
        <v>246</v>
      </c>
      <c r="E234" s="209" t="s">
        <v>19</v>
      </c>
      <c r="F234" s="210" t="s">
        <v>1110</v>
      </c>
      <c r="G234" s="207"/>
      <c r="H234" s="211">
        <v>38.383000000000003</v>
      </c>
      <c r="I234" s="212"/>
      <c r="J234" s="207"/>
      <c r="K234" s="207"/>
      <c r="L234" s="213"/>
      <c r="M234" s="214"/>
      <c r="N234" s="215"/>
      <c r="O234" s="215"/>
      <c r="P234" s="215"/>
      <c r="Q234" s="215"/>
      <c r="R234" s="215"/>
      <c r="S234" s="215"/>
      <c r="T234" s="216"/>
      <c r="AT234" s="217" t="s">
        <v>246</v>
      </c>
      <c r="AU234" s="217" t="s">
        <v>82</v>
      </c>
      <c r="AV234" s="13" t="s">
        <v>82</v>
      </c>
      <c r="AW234" s="13" t="s">
        <v>33</v>
      </c>
      <c r="AX234" s="13" t="s">
        <v>80</v>
      </c>
      <c r="AY234" s="217" t="s">
        <v>206</v>
      </c>
    </row>
    <row r="235" spans="1:65" s="2" customFormat="1" ht="16.5" customHeight="1">
      <c r="A235" s="35"/>
      <c r="B235" s="36"/>
      <c r="C235" s="193" t="s">
        <v>741</v>
      </c>
      <c r="D235" s="193" t="s">
        <v>208</v>
      </c>
      <c r="E235" s="194" t="s">
        <v>1111</v>
      </c>
      <c r="F235" s="195" t="s">
        <v>1112</v>
      </c>
      <c r="G235" s="196" t="s">
        <v>302</v>
      </c>
      <c r="H235" s="197">
        <v>10.15</v>
      </c>
      <c r="I235" s="198"/>
      <c r="J235" s="199">
        <f>ROUND(I235*H235,2)</f>
        <v>0</v>
      </c>
      <c r="K235" s="195" t="s">
        <v>277</v>
      </c>
      <c r="L235" s="40"/>
      <c r="M235" s="200" t="s">
        <v>19</v>
      </c>
      <c r="N235" s="201" t="s">
        <v>43</v>
      </c>
      <c r="O235" s="65"/>
      <c r="P235" s="202">
        <f>O235*H235</f>
        <v>0</v>
      </c>
      <c r="Q235" s="202">
        <v>0</v>
      </c>
      <c r="R235" s="202">
        <f>Q235*H235</f>
        <v>0</v>
      </c>
      <c r="S235" s="202">
        <v>0</v>
      </c>
      <c r="T235" s="203">
        <f>S235*H235</f>
        <v>0</v>
      </c>
      <c r="U235" s="35"/>
      <c r="V235" s="35"/>
      <c r="W235" s="35"/>
      <c r="X235" s="35"/>
      <c r="Y235" s="35"/>
      <c r="Z235" s="35"/>
      <c r="AA235" s="35"/>
      <c r="AB235" s="35"/>
      <c r="AC235" s="35"/>
      <c r="AD235" s="35"/>
      <c r="AE235" s="35"/>
      <c r="AR235" s="204" t="s">
        <v>212</v>
      </c>
      <c r="AT235" s="204" t="s">
        <v>208</v>
      </c>
      <c r="AU235" s="204" t="s">
        <v>82</v>
      </c>
      <c r="AY235" s="18" t="s">
        <v>206</v>
      </c>
      <c r="BE235" s="205">
        <f>IF(N235="základní",J235,0)</f>
        <v>0</v>
      </c>
      <c r="BF235" s="205">
        <f>IF(N235="snížená",J235,0)</f>
        <v>0</v>
      </c>
      <c r="BG235" s="205">
        <f>IF(N235="zákl. přenesená",J235,0)</f>
        <v>0</v>
      </c>
      <c r="BH235" s="205">
        <f>IF(N235="sníž. přenesená",J235,0)</f>
        <v>0</v>
      </c>
      <c r="BI235" s="205">
        <f>IF(N235="nulová",J235,0)</f>
        <v>0</v>
      </c>
      <c r="BJ235" s="18" t="s">
        <v>80</v>
      </c>
      <c r="BK235" s="205">
        <f>ROUND(I235*H235,2)</f>
        <v>0</v>
      </c>
      <c r="BL235" s="18" t="s">
        <v>212</v>
      </c>
      <c r="BM235" s="204" t="s">
        <v>1113</v>
      </c>
    </row>
    <row r="236" spans="1:65" s="2" customFormat="1" ht="39">
      <c r="A236" s="35"/>
      <c r="B236" s="36"/>
      <c r="C236" s="37"/>
      <c r="D236" s="208" t="s">
        <v>279</v>
      </c>
      <c r="E236" s="37"/>
      <c r="F236" s="221" t="s">
        <v>1109</v>
      </c>
      <c r="G236" s="37"/>
      <c r="H236" s="37"/>
      <c r="I236" s="116"/>
      <c r="J236" s="37"/>
      <c r="K236" s="37"/>
      <c r="L236" s="40"/>
      <c r="M236" s="222"/>
      <c r="N236" s="223"/>
      <c r="O236" s="65"/>
      <c r="P236" s="65"/>
      <c r="Q236" s="65"/>
      <c r="R236" s="65"/>
      <c r="S236" s="65"/>
      <c r="T236" s="66"/>
      <c r="U236" s="35"/>
      <c r="V236" s="35"/>
      <c r="W236" s="35"/>
      <c r="X236" s="35"/>
      <c r="Y236" s="35"/>
      <c r="Z236" s="35"/>
      <c r="AA236" s="35"/>
      <c r="AB236" s="35"/>
      <c r="AC236" s="35"/>
      <c r="AD236" s="35"/>
      <c r="AE236" s="35"/>
      <c r="AT236" s="18" t="s">
        <v>279</v>
      </c>
      <c r="AU236" s="18" t="s">
        <v>82</v>
      </c>
    </row>
    <row r="237" spans="1:65" s="13" customFormat="1" ht="11.25">
      <c r="B237" s="206"/>
      <c r="C237" s="207"/>
      <c r="D237" s="208" t="s">
        <v>246</v>
      </c>
      <c r="E237" s="209" t="s">
        <v>19</v>
      </c>
      <c r="F237" s="210" t="s">
        <v>1114</v>
      </c>
      <c r="G237" s="207"/>
      <c r="H237" s="211">
        <v>10.15</v>
      </c>
      <c r="I237" s="212"/>
      <c r="J237" s="207"/>
      <c r="K237" s="207"/>
      <c r="L237" s="213"/>
      <c r="M237" s="214"/>
      <c r="N237" s="215"/>
      <c r="O237" s="215"/>
      <c r="P237" s="215"/>
      <c r="Q237" s="215"/>
      <c r="R237" s="215"/>
      <c r="S237" s="215"/>
      <c r="T237" s="216"/>
      <c r="AT237" s="217" t="s">
        <v>246</v>
      </c>
      <c r="AU237" s="217" t="s">
        <v>82</v>
      </c>
      <c r="AV237" s="13" t="s">
        <v>82</v>
      </c>
      <c r="AW237" s="13" t="s">
        <v>33</v>
      </c>
      <c r="AX237" s="13" t="s">
        <v>80</v>
      </c>
      <c r="AY237" s="217" t="s">
        <v>206</v>
      </c>
    </row>
    <row r="238" spans="1:65" s="2" customFormat="1" ht="16.5" customHeight="1">
      <c r="A238" s="35"/>
      <c r="B238" s="36"/>
      <c r="C238" s="193" t="s">
        <v>743</v>
      </c>
      <c r="D238" s="193" t="s">
        <v>208</v>
      </c>
      <c r="E238" s="194" t="s">
        <v>1115</v>
      </c>
      <c r="F238" s="195" t="s">
        <v>1116</v>
      </c>
      <c r="G238" s="196" t="s">
        <v>302</v>
      </c>
      <c r="H238" s="197">
        <v>10.15</v>
      </c>
      <c r="I238" s="198"/>
      <c r="J238" s="199">
        <f>ROUND(I238*H238,2)</f>
        <v>0</v>
      </c>
      <c r="K238" s="195" t="s">
        <v>277</v>
      </c>
      <c r="L238" s="40"/>
      <c r="M238" s="200" t="s">
        <v>19</v>
      </c>
      <c r="N238" s="201" t="s">
        <v>43</v>
      </c>
      <c r="O238" s="65"/>
      <c r="P238" s="202">
        <f>O238*H238</f>
        <v>0</v>
      </c>
      <c r="Q238" s="202">
        <v>0</v>
      </c>
      <c r="R238" s="202">
        <f>Q238*H238</f>
        <v>0</v>
      </c>
      <c r="S238" s="202">
        <v>0</v>
      </c>
      <c r="T238" s="203">
        <f>S238*H238</f>
        <v>0</v>
      </c>
      <c r="U238" s="35"/>
      <c r="V238" s="35"/>
      <c r="W238" s="35"/>
      <c r="X238" s="35"/>
      <c r="Y238" s="35"/>
      <c r="Z238" s="35"/>
      <c r="AA238" s="35"/>
      <c r="AB238" s="35"/>
      <c r="AC238" s="35"/>
      <c r="AD238" s="35"/>
      <c r="AE238" s="35"/>
      <c r="AR238" s="204" t="s">
        <v>212</v>
      </c>
      <c r="AT238" s="204" t="s">
        <v>208</v>
      </c>
      <c r="AU238" s="204" t="s">
        <v>82</v>
      </c>
      <c r="AY238" s="18" t="s">
        <v>206</v>
      </c>
      <c r="BE238" s="205">
        <f>IF(N238="základní",J238,0)</f>
        <v>0</v>
      </c>
      <c r="BF238" s="205">
        <f>IF(N238="snížená",J238,0)</f>
        <v>0</v>
      </c>
      <c r="BG238" s="205">
        <f>IF(N238="zákl. přenesená",J238,0)</f>
        <v>0</v>
      </c>
      <c r="BH238" s="205">
        <f>IF(N238="sníž. přenesená",J238,0)</f>
        <v>0</v>
      </c>
      <c r="BI238" s="205">
        <f>IF(N238="nulová",J238,0)</f>
        <v>0</v>
      </c>
      <c r="BJ238" s="18" t="s">
        <v>80</v>
      </c>
      <c r="BK238" s="205">
        <f>ROUND(I238*H238,2)</f>
        <v>0</v>
      </c>
      <c r="BL238" s="18" t="s">
        <v>212</v>
      </c>
      <c r="BM238" s="204" t="s">
        <v>1117</v>
      </c>
    </row>
    <row r="239" spans="1:65" s="2" customFormat="1" ht="39">
      <c r="A239" s="35"/>
      <c r="B239" s="36"/>
      <c r="C239" s="37"/>
      <c r="D239" s="208" t="s">
        <v>279</v>
      </c>
      <c r="E239" s="37"/>
      <c r="F239" s="221" t="s">
        <v>1109</v>
      </c>
      <c r="G239" s="37"/>
      <c r="H239" s="37"/>
      <c r="I239" s="116"/>
      <c r="J239" s="37"/>
      <c r="K239" s="37"/>
      <c r="L239" s="40"/>
      <c r="M239" s="222"/>
      <c r="N239" s="223"/>
      <c r="O239" s="65"/>
      <c r="P239" s="65"/>
      <c r="Q239" s="65"/>
      <c r="R239" s="65"/>
      <c r="S239" s="65"/>
      <c r="T239" s="66"/>
      <c r="U239" s="35"/>
      <c r="V239" s="35"/>
      <c r="W239" s="35"/>
      <c r="X239" s="35"/>
      <c r="Y239" s="35"/>
      <c r="Z239" s="35"/>
      <c r="AA239" s="35"/>
      <c r="AB239" s="35"/>
      <c r="AC239" s="35"/>
      <c r="AD239" s="35"/>
      <c r="AE239" s="35"/>
      <c r="AT239" s="18" t="s">
        <v>279</v>
      </c>
      <c r="AU239" s="18" t="s">
        <v>82</v>
      </c>
    </row>
    <row r="240" spans="1:65" s="2" customFormat="1" ht="16.5" customHeight="1">
      <c r="A240" s="35"/>
      <c r="B240" s="36"/>
      <c r="C240" s="193" t="s">
        <v>745</v>
      </c>
      <c r="D240" s="193" t="s">
        <v>208</v>
      </c>
      <c r="E240" s="194" t="s">
        <v>1118</v>
      </c>
      <c r="F240" s="195" t="s">
        <v>1119</v>
      </c>
      <c r="G240" s="196" t="s">
        <v>325</v>
      </c>
      <c r="H240" s="197">
        <v>14.278</v>
      </c>
      <c r="I240" s="198"/>
      <c r="J240" s="199">
        <f>ROUND(I240*H240,2)</f>
        <v>0</v>
      </c>
      <c r="K240" s="195" t="s">
        <v>277</v>
      </c>
      <c r="L240" s="40"/>
      <c r="M240" s="200" t="s">
        <v>19</v>
      </c>
      <c r="N240" s="201" t="s">
        <v>43</v>
      </c>
      <c r="O240" s="65"/>
      <c r="P240" s="202">
        <f>O240*H240</f>
        <v>0</v>
      </c>
      <c r="Q240" s="202">
        <v>4.0200000000000001E-3</v>
      </c>
      <c r="R240" s="202">
        <f>Q240*H240</f>
        <v>5.7397560000000007E-2</v>
      </c>
      <c r="S240" s="202">
        <v>0</v>
      </c>
      <c r="T240" s="203">
        <f>S240*H240</f>
        <v>0</v>
      </c>
      <c r="U240" s="35"/>
      <c r="V240" s="35"/>
      <c r="W240" s="35"/>
      <c r="X240" s="35"/>
      <c r="Y240" s="35"/>
      <c r="Z240" s="35"/>
      <c r="AA240" s="35"/>
      <c r="AB240" s="35"/>
      <c r="AC240" s="35"/>
      <c r="AD240" s="35"/>
      <c r="AE240" s="35"/>
      <c r="AR240" s="204" t="s">
        <v>212</v>
      </c>
      <c r="AT240" s="204" t="s">
        <v>208</v>
      </c>
      <c r="AU240" s="204" t="s">
        <v>82</v>
      </c>
      <c r="AY240" s="18" t="s">
        <v>206</v>
      </c>
      <c r="BE240" s="205">
        <f>IF(N240="základní",J240,0)</f>
        <v>0</v>
      </c>
      <c r="BF240" s="205">
        <f>IF(N240="snížená",J240,0)</f>
        <v>0</v>
      </c>
      <c r="BG240" s="205">
        <f>IF(N240="zákl. přenesená",J240,0)</f>
        <v>0</v>
      </c>
      <c r="BH240" s="205">
        <f>IF(N240="sníž. přenesená",J240,0)</f>
        <v>0</v>
      </c>
      <c r="BI240" s="205">
        <f>IF(N240="nulová",J240,0)</f>
        <v>0</v>
      </c>
      <c r="BJ240" s="18" t="s">
        <v>80</v>
      </c>
      <c r="BK240" s="205">
        <f>ROUND(I240*H240,2)</f>
        <v>0</v>
      </c>
      <c r="BL240" s="18" t="s">
        <v>212</v>
      </c>
      <c r="BM240" s="204" t="s">
        <v>1120</v>
      </c>
    </row>
    <row r="241" spans="1:65" s="13" customFormat="1" ht="11.25">
      <c r="B241" s="206"/>
      <c r="C241" s="207"/>
      <c r="D241" s="208" t="s">
        <v>246</v>
      </c>
      <c r="E241" s="209" t="s">
        <v>19</v>
      </c>
      <c r="F241" s="210" t="s">
        <v>1121</v>
      </c>
      <c r="G241" s="207"/>
      <c r="H241" s="211">
        <v>14.278</v>
      </c>
      <c r="I241" s="212"/>
      <c r="J241" s="207"/>
      <c r="K241" s="207"/>
      <c r="L241" s="213"/>
      <c r="M241" s="214"/>
      <c r="N241" s="215"/>
      <c r="O241" s="215"/>
      <c r="P241" s="215"/>
      <c r="Q241" s="215"/>
      <c r="R241" s="215"/>
      <c r="S241" s="215"/>
      <c r="T241" s="216"/>
      <c r="AT241" s="217" t="s">
        <v>246</v>
      </c>
      <c r="AU241" s="217" t="s">
        <v>82</v>
      </c>
      <c r="AV241" s="13" t="s">
        <v>82</v>
      </c>
      <c r="AW241" s="13" t="s">
        <v>33</v>
      </c>
      <c r="AX241" s="13" t="s">
        <v>80</v>
      </c>
      <c r="AY241" s="217" t="s">
        <v>206</v>
      </c>
    </row>
    <row r="242" spans="1:65" s="2" customFormat="1" ht="16.5" customHeight="1">
      <c r="A242" s="35"/>
      <c r="B242" s="36"/>
      <c r="C242" s="193" t="s">
        <v>747</v>
      </c>
      <c r="D242" s="193" t="s">
        <v>208</v>
      </c>
      <c r="E242" s="194" t="s">
        <v>1122</v>
      </c>
      <c r="F242" s="195" t="s">
        <v>1123</v>
      </c>
      <c r="G242" s="196" t="s">
        <v>325</v>
      </c>
      <c r="H242" s="197">
        <v>14.278</v>
      </c>
      <c r="I242" s="198"/>
      <c r="J242" s="199">
        <f>ROUND(I242*H242,2)</f>
        <v>0</v>
      </c>
      <c r="K242" s="195" t="s">
        <v>277</v>
      </c>
      <c r="L242" s="40"/>
      <c r="M242" s="200" t="s">
        <v>19</v>
      </c>
      <c r="N242" s="201" t="s">
        <v>43</v>
      </c>
      <c r="O242" s="65"/>
      <c r="P242" s="202">
        <f>O242*H242</f>
        <v>0</v>
      </c>
      <c r="Q242" s="202">
        <v>0</v>
      </c>
      <c r="R242" s="202">
        <f>Q242*H242</f>
        <v>0</v>
      </c>
      <c r="S242" s="202">
        <v>0</v>
      </c>
      <c r="T242" s="203">
        <f>S242*H242</f>
        <v>0</v>
      </c>
      <c r="U242" s="35"/>
      <c r="V242" s="35"/>
      <c r="W242" s="35"/>
      <c r="X242" s="35"/>
      <c r="Y242" s="35"/>
      <c r="Z242" s="35"/>
      <c r="AA242" s="35"/>
      <c r="AB242" s="35"/>
      <c r="AC242" s="35"/>
      <c r="AD242" s="35"/>
      <c r="AE242" s="35"/>
      <c r="AR242" s="204" t="s">
        <v>212</v>
      </c>
      <c r="AT242" s="204" t="s">
        <v>208</v>
      </c>
      <c r="AU242" s="204" t="s">
        <v>82</v>
      </c>
      <c r="AY242" s="18" t="s">
        <v>206</v>
      </c>
      <c r="BE242" s="205">
        <f>IF(N242="základní",J242,0)</f>
        <v>0</v>
      </c>
      <c r="BF242" s="205">
        <f>IF(N242="snížená",J242,0)</f>
        <v>0</v>
      </c>
      <c r="BG242" s="205">
        <f>IF(N242="zákl. přenesená",J242,0)</f>
        <v>0</v>
      </c>
      <c r="BH242" s="205">
        <f>IF(N242="sníž. přenesená",J242,0)</f>
        <v>0</v>
      </c>
      <c r="BI242" s="205">
        <f>IF(N242="nulová",J242,0)</f>
        <v>0</v>
      </c>
      <c r="BJ242" s="18" t="s">
        <v>80</v>
      </c>
      <c r="BK242" s="205">
        <f>ROUND(I242*H242,2)</f>
        <v>0</v>
      </c>
      <c r="BL242" s="18" t="s">
        <v>212</v>
      </c>
      <c r="BM242" s="204" t="s">
        <v>1124</v>
      </c>
    </row>
    <row r="243" spans="1:65" s="12" customFormat="1" ht="22.9" customHeight="1">
      <c r="B243" s="177"/>
      <c r="C243" s="178"/>
      <c r="D243" s="179" t="s">
        <v>71</v>
      </c>
      <c r="E243" s="191" t="s">
        <v>225</v>
      </c>
      <c r="F243" s="191" t="s">
        <v>226</v>
      </c>
      <c r="G243" s="178"/>
      <c r="H243" s="178"/>
      <c r="I243" s="181"/>
      <c r="J243" s="192">
        <f>BK243</f>
        <v>0</v>
      </c>
      <c r="K243" s="178"/>
      <c r="L243" s="183"/>
      <c r="M243" s="184"/>
      <c r="N243" s="185"/>
      <c r="O243" s="185"/>
      <c r="P243" s="186">
        <f>SUM(P244:P245)</f>
        <v>0</v>
      </c>
      <c r="Q243" s="185"/>
      <c r="R243" s="186">
        <f>SUM(R244:R245)</f>
        <v>0</v>
      </c>
      <c r="S243" s="185"/>
      <c r="T243" s="187">
        <f>SUM(T244:T245)</f>
        <v>2.5463999999999998</v>
      </c>
      <c r="AR243" s="188" t="s">
        <v>80</v>
      </c>
      <c r="AT243" s="189" t="s">
        <v>71</v>
      </c>
      <c r="AU243" s="189" t="s">
        <v>80</v>
      </c>
      <c r="AY243" s="188" t="s">
        <v>206</v>
      </c>
      <c r="BK243" s="190">
        <f>SUM(BK244:BK245)</f>
        <v>0</v>
      </c>
    </row>
    <row r="244" spans="1:65" s="2" customFormat="1" ht="16.5" customHeight="1">
      <c r="A244" s="35"/>
      <c r="B244" s="36"/>
      <c r="C244" s="193" t="s">
        <v>749</v>
      </c>
      <c r="D244" s="193" t="s">
        <v>208</v>
      </c>
      <c r="E244" s="194" t="s">
        <v>1125</v>
      </c>
      <c r="F244" s="195" t="s">
        <v>1126</v>
      </c>
      <c r="G244" s="196" t="s">
        <v>302</v>
      </c>
      <c r="H244" s="197">
        <v>1.0609999999999999</v>
      </c>
      <c r="I244" s="198"/>
      <c r="J244" s="199">
        <f>ROUND(I244*H244,2)</f>
        <v>0</v>
      </c>
      <c r="K244" s="195" t="s">
        <v>277</v>
      </c>
      <c r="L244" s="40"/>
      <c r="M244" s="200" t="s">
        <v>19</v>
      </c>
      <c r="N244" s="201" t="s">
        <v>43</v>
      </c>
      <c r="O244" s="65"/>
      <c r="P244" s="202">
        <f>O244*H244</f>
        <v>0</v>
      </c>
      <c r="Q244" s="202">
        <v>0</v>
      </c>
      <c r="R244" s="202">
        <f>Q244*H244</f>
        <v>0</v>
      </c>
      <c r="S244" s="202">
        <v>2.4</v>
      </c>
      <c r="T244" s="203">
        <f>S244*H244</f>
        <v>2.5463999999999998</v>
      </c>
      <c r="U244" s="35"/>
      <c r="V244" s="35"/>
      <c r="W244" s="35"/>
      <c r="X244" s="35"/>
      <c r="Y244" s="35"/>
      <c r="Z244" s="35"/>
      <c r="AA244" s="35"/>
      <c r="AB244" s="35"/>
      <c r="AC244" s="35"/>
      <c r="AD244" s="35"/>
      <c r="AE244" s="35"/>
      <c r="AR244" s="204" t="s">
        <v>212</v>
      </c>
      <c r="AT244" s="204" t="s">
        <v>208</v>
      </c>
      <c r="AU244" s="204" t="s">
        <v>82</v>
      </c>
      <c r="AY244" s="18" t="s">
        <v>206</v>
      </c>
      <c r="BE244" s="205">
        <f>IF(N244="základní",J244,0)</f>
        <v>0</v>
      </c>
      <c r="BF244" s="205">
        <f>IF(N244="snížená",J244,0)</f>
        <v>0</v>
      </c>
      <c r="BG244" s="205">
        <f>IF(N244="zákl. přenesená",J244,0)</f>
        <v>0</v>
      </c>
      <c r="BH244" s="205">
        <f>IF(N244="sníž. přenesená",J244,0)</f>
        <v>0</v>
      </c>
      <c r="BI244" s="205">
        <f>IF(N244="nulová",J244,0)</f>
        <v>0</v>
      </c>
      <c r="BJ244" s="18" t="s">
        <v>80</v>
      </c>
      <c r="BK244" s="205">
        <f>ROUND(I244*H244,2)</f>
        <v>0</v>
      </c>
      <c r="BL244" s="18" t="s">
        <v>212</v>
      </c>
      <c r="BM244" s="204" t="s">
        <v>1127</v>
      </c>
    </row>
    <row r="245" spans="1:65" s="13" customFormat="1" ht="11.25">
      <c r="B245" s="206"/>
      <c r="C245" s="207"/>
      <c r="D245" s="208" t="s">
        <v>246</v>
      </c>
      <c r="E245" s="209" t="s">
        <v>19</v>
      </c>
      <c r="F245" s="210" t="s">
        <v>1128</v>
      </c>
      <c r="G245" s="207"/>
      <c r="H245" s="211">
        <v>1.0609999999999999</v>
      </c>
      <c r="I245" s="212"/>
      <c r="J245" s="207"/>
      <c r="K245" s="207"/>
      <c r="L245" s="213"/>
      <c r="M245" s="214"/>
      <c r="N245" s="215"/>
      <c r="O245" s="215"/>
      <c r="P245" s="215"/>
      <c r="Q245" s="215"/>
      <c r="R245" s="215"/>
      <c r="S245" s="215"/>
      <c r="T245" s="216"/>
      <c r="AT245" s="217" t="s">
        <v>246</v>
      </c>
      <c r="AU245" s="217" t="s">
        <v>82</v>
      </c>
      <c r="AV245" s="13" t="s">
        <v>82</v>
      </c>
      <c r="AW245" s="13" t="s">
        <v>33</v>
      </c>
      <c r="AX245" s="13" t="s">
        <v>80</v>
      </c>
      <c r="AY245" s="217" t="s">
        <v>206</v>
      </c>
    </row>
    <row r="246" spans="1:65" s="12" customFormat="1" ht="22.9" customHeight="1">
      <c r="B246" s="177"/>
      <c r="C246" s="178"/>
      <c r="D246" s="179" t="s">
        <v>71</v>
      </c>
      <c r="E246" s="191" t="s">
        <v>437</v>
      </c>
      <c r="F246" s="191" t="s">
        <v>438</v>
      </c>
      <c r="G246" s="178"/>
      <c r="H246" s="178"/>
      <c r="I246" s="181"/>
      <c r="J246" s="192">
        <f>BK246</f>
        <v>0</v>
      </c>
      <c r="K246" s="178"/>
      <c r="L246" s="183"/>
      <c r="M246" s="184"/>
      <c r="N246" s="185"/>
      <c r="O246" s="185"/>
      <c r="P246" s="186">
        <f>SUM(P247:P252)</f>
        <v>0</v>
      </c>
      <c r="Q246" s="185"/>
      <c r="R246" s="186">
        <f>SUM(R247:R252)</f>
        <v>0</v>
      </c>
      <c r="S246" s="185"/>
      <c r="T246" s="187">
        <f>SUM(T247:T252)</f>
        <v>0</v>
      </c>
      <c r="AR246" s="188" t="s">
        <v>80</v>
      </c>
      <c r="AT246" s="189" t="s">
        <v>71</v>
      </c>
      <c r="AU246" s="189" t="s">
        <v>80</v>
      </c>
      <c r="AY246" s="188" t="s">
        <v>206</v>
      </c>
      <c r="BK246" s="190">
        <f>SUM(BK247:BK252)</f>
        <v>0</v>
      </c>
    </row>
    <row r="247" spans="1:65" s="2" customFormat="1" ht="16.5" customHeight="1">
      <c r="A247" s="35"/>
      <c r="B247" s="36"/>
      <c r="C247" s="193" t="s">
        <v>751</v>
      </c>
      <c r="D247" s="193" t="s">
        <v>208</v>
      </c>
      <c r="E247" s="194" t="s">
        <v>1129</v>
      </c>
      <c r="F247" s="195" t="s">
        <v>1130</v>
      </c>
      <c r="G247" s="196" t="s">
        <v>289</v>
      </c>
      <c r="H247" s="197">
        <v>2.653</v>
      </c>
      <c r="I247" s="198"/>
      <c r="J247" s="199">
        <f>ROUND(I247*H247,2)</f>
        <v>0</v>
      </c>
      <c r="K247" s="195" t="s">
        <v>19</v>
      </c>
      <c r="L247" s="40"/>
      <c r="M247" s="200" t="s">
        <v>19</v>
      </c>
      <c r="N247" s="201" t="s">
        <v>43</v>
      </c>
      <c r="O247" s="65"/>
      <c r="P247" s="202">
        <f>O247*H247</f>
        <v>0</v>
      </c>
      <c r="Q247" s="202">
        <v>0</v>
      </c>
      <c r="R247" s="202">
        <f>Q247*H247</f>
        <v>0</v>
      </c>
      <c r="S247" s="202">
        <v>0</v>
      </c>
      <c r="T247" s="203">
        <f>S247*H247</f>
        <v>0</v>
      </c>
      <c r="U247" s="35"/>
      <c r="V247" s="35"/>
      <c r="W247" s="35"/>
      <c r="X247" s="35"/>
      <c r="Y247" s="35"/>
      <c r="Z247" s="35"/>
      <c r="AA247" s="35"/>
      <c r="AB247" s="35"/>
      <c r="AC247" s="35"/>
      <c r="AD247" s="35"/>
      <c r="AE247" s="35"/>
      <c r="AR247" s="204" t="s">
        <v>212</v>
      </c>
      <c r="AT247" s="204" t="s">
        <v>208</v>
      </c>
      <c r="AU247" s="204" t="s">
        <v>82</v>
      </c>
      <c r="AY247" s="18" t="s">
        <v>206</v>
      </c>
      <c r="BE247" s="205">
        <f>IF(N247="základní",J247,0)</f>
        <v>0</v>
      </c>
      <c r="BF247" s="205">
        <f>IF(N247="snížená",J247,0)</f>
        <v>0</v>
      </c>
      <c r="BG247" s="205">
        <f>IF(N247="zákl. přenesená",J247,0)</f>
        <v>0</v>
      </c>
      <c r="BH247" s="205">
        <f>IF(N247="sníž. přenesená",J247,0)</f>
        <v>0</v>
      </c>
      <c r="BI247" s="205">
        <f>IF(N247="nulová",J247,0)</f>
        <v>0</v>
      </c>
      <c r="BJ247" s="18" t="s">
        <v>80</v>
      </c>
      <c r="BK247" s="205">
        <f>ROUND(I247*H247,2)</f>
        <v>0</v>
      </c>
      <c r="BL247" s="18" t="s">
        <v>212</v>
      </c>
      <c r="BM247" s="204" t="s">
        <v>1131</v>
      </c>
    </row>
    <row r="248" spans="1:65" s="2" customFormat="1" ht="58.5">
      <c r="A248" s="35"/>
      <c r="B248" s="36"/>
      <c r="C248" s="37"/>
      <c r="D248" s="208" t="s">
        <v>279</v>
      </c>
      <c r="E248" s="37"/>
      <c r="F248" s="221" t="s">
        <v>1132</v>
      </c>
      <c r="G248" s="37"/>
      <c r="H248" s="37"/>
      <c r="I248" s="116"/>
      <c r="J248" s="37"/>
      <c r="K248" s="37"/>
      <c r="L248" s="40"/>
      <c r="M248" s="222"/>
      <c r="N248" s="223"/>
      <c r="O248" s="65"/>
      <c r="P248" s="65"/>
      <c r="Q248" s="65"/>
      <c r="R248" s="65"/>
      <c r="S248" s="65"/>
      <c r="T248" s="66"/>
      <c r="U248" s="35"/>
      <c r="V248" s="35"/>
      <c r="W248" s="35"/>
      <c r="X248" s="35"/>
      <c r="Y248" s="35"/>
      <c r="Z248" s="35"/>
      <c r="AA248" s="35"/>
      <c r="AB248" s="35"/>
      <c r="AC248" s="35"/>
      <c r="AD248" s="35"/>
      <c r="AE248" s="35"/>
      <c r="AT248" s="18" t="s">
        <v>279</v>
      </c>
      <c r="AU248" s="18" t="s">
        <v>82</v>
      </c>
    </row>
    <row r="249" spans="1:65" s="13" customFormat="1" ht="11.25">
      <c r="B249" s="206"/>
      <c r="C249" s="207"/>
      <c r="D249" s="208" t="s">
        <v>246</v>
      </c>
      <c r="E249" s="209" t="s">
        <v>19</v>
      </c>
      <c r="F249" s="210" t="s">
        <v>1133</v>
      </c>
      <c r="G249" s="207"/>
      <c r="H249" s="211">
        <v>2.653</v>
      </c>
      <c r="I249" s="212"/>
      <c r="J249" s="207"/>
      <c r="K249" s="207"/>
      <c r="L249" s="213"/>
      <c r="M249" s="214"/>
      <c r="N249" s="215"/>
      <c r="O249" s="215"/>
      <c r="P249" s="215"/>
      <c r="Q249" s="215"/>
      <c r="R249" s="215"/>
      <c r="S249" s="215"/>
      <c r="T249" s="216"/>
      <c r="AT249" s="217" t="s">
        <v>246</v>
      </c>
      <c r="AU249" s="217" t="s">
        <v>82</v>
      </c>
      <c r="AV249" s="13" t="s">
        <v>82</v>
      </c>
      <c r="AW249" s="13" t="s">
        <v>33</v>
      </c>
      <c r="AX249" s="13" t="s">
        <v>80</v>
      </c>
      <c r="AY249" s="217" t="s">
        <v>206</v>
      </c>
    </row>
    <row r="250" spans="1:65" s="2" customFormat="1" ht="16.5" customHeight="1">
      <c r="A250" s="35"/>
      <c r="B250" s="36"/>
      <c r="C250" s="193" t="s">
        <v>753</v>
      </c>
      <c r="D250" s="193" t="s">
        <v>208</v>
      </c>
      <c r="E250" s="194" t="s">
        <v>1134</v>
      </c>
      <c r="F250" s="195" t="s">
        <v>1135</v>
      </c>
      <c r="G250" s="196" t="s">
        <v>289</v>
      </c>
      <c r="H250" s="197">
        <v>4.8959999999999999</v>
      </c>
      <c r="I250" s="198"/>
      <c r="J250" s="199">
        <f>ROUND(I250*H250,2)</f>
        <v>0</v>
      </c>
      <c r="K250" s="195" t="s">
        <v>19</v>
      </c>
      <c r="L250" s="40"/>
      <c r="M250" s="200" t="s">
        <v>19</v>
      </c>
      <c r="N250" s="201" t="s">
        <v>43</v>
      </c>
      <c r="O250" s="65"/>
      <c r="P250" s="202">
        <f>O250*H250</f>
        <v>0</v>
      </c>
      <c r="Q250" s="202">
        <v>0</v>
      </c>
      <c r="R250" s="202">
        <f>Q250*H250</f>
        <v>0</v>
      </c>
      <c r="S250" s="202">
        <v>0</v>
      </c>
      <c r="T250" s="203">
        <f>S250*H250</f>
        <v>0</v>
      </c>
      <c r="U250" s="35"/>
      <c r="V250" s="35"/>
      <c r="W250" s="35"/>
      <c r="X250" s="35"/>
      <c r="Y250" s="35"/>
      <c r="Z250" s="35"/>
      <c r="AA250" s="35"/>
      <c r="AB250" s="35"/>
      <c r="AC250" s="35"/>
      <c r="AD250" s="35"/>
      <c r="AE250" s="35"/>
      <c r="AR250" s="204" t="s">
        <v>212</v>
      </c>
      <c r="AT250" s="204" t="s">
        <v>208</v>
      </c>
      <c r="AU250" s="204" t="s">
        <v>82</v>
      </c>
      <c r="AY250" s="18" t="s">
        <v>206</v>
      </c>
      <c r="BE250" s="205">
        <f>IF(N250="základní",J250,0)</f>
        <v>0</v>
      </c>
      <c r="BF250" s="205">
        <f>IF(N250="snížená",J250,0)</f>
        <v>0</v>
      </c>
      <c r="BG250" s="205">
        <f>IF(N250="zákl. přenesená",J250,0)</f>
        <v>0</v>
      </c>
      <c r="BH250" s="205">
        <f>IF(N250="sníž. přenesená",J250,0)</f>
        <v>0</v>
      </c>
      <c r="BI250" s="205">
        <f>IF(N250="nulová",J250,0)</f>
        <v>0</v>
      </c>
      <c r="BJ250" s="18" t="s">
        <v>80</v>
      </c>
      <c r="BK250" s="205">
        <f>ROUND(I250*H250,2)</f>
        <v>0</v>
      </c>
      <c r="BL250" s="18" t="s">
        <v>212</v>
      </c>
      <c r="BM250" s="204" t="s">
        <v>1136</v>
      </c>
    </row>
    <row r="251" spans="1:65" s="2" customFormat="1" ht="48.75">
      <c r="A251" s="35"/>
      <c r="B251" s="36"/>
      <c r="C251" s="37"/>
      <c r="D251" s="208" t="s">
        <v>279</v>
      </c>
      <c r="E251" s="37"/>
      <c r="F251" s="221" t="s">
        <v>1137</v>
      </c>
      <c r="G251" s="37"/>
      <c r="H251" s="37"/>
      <c r="I251" s="116"/>
      <c r="J251" s="37"/>
      <c r="K251" s="37"/>
      <c r="L251" s="40"/>
      <c r="M251" s="222"/>
      <c r="N251" s="223"/>
      <c r="O251" s="65"/>
      <c r="P251" s="65"/>
      <c r="Q251" s="65"/>
      <c r="R251" s="65"/>
      <c r="S251" s="65"/>
      <c r="T251" s="66"/>
      <c r="U251" s="35"/>
      <c r="V251" s="35"/>
      <c r="W251" s="35"/>
      <c r="X251" s="35"/>
      <c r="Y251" s="35"/>
      <c r="Z251" s="35"/>
      <c r="AA251" s="35"/>
      <c r="AB251" s="35"/>
      <c r="AC251" s="35"/>
      <c r="AD251" s="35"/>
      <c r="AE251" s="35"/>
      <c r="AT251" s="18" t="s">
        <v>279</v>
      </c>
      <c r="AU251" s="18" t="s">
        <v>82</v>
      </c>
    </row>
    <row r="252" spans="1:65" s="13" customFormat="1" ht="11.25">
      <c r="B252" s="206"/>
      <c r="C252" s="207"/>
      <c r="D252" s="208" t="s">
        <v>246</v>
      </c>
      <c r="E252" s="209" t="s">
        <v>19</v>
      </c>
      <c r="F252" s="210" t="s">
        <v>1138</v>
      </c>
      <c r="G252" s="207"/>
      <c r="H252" s="211">
        <v>4.8959999999999999</v>
      </c>
      <c r="I252" s="212"/>
      <c r="J252" s="207"/>
      <c r="K252" s="207"/>
      <c r="L252" s="213"/>
      <c r="M252" s="214"/>
      <c r="N252" s="215"/>
      <c r="O252" s="215"/>
      <c r="P252" s="215"/>
      <c r="Q252" s="215"/>
      <c r="R252" s="215"/>
      <c r="S252" s="215"/>
      <c r="T252" s="216"/>
      <c r="AT252" s="217" t="s">
        <v>246</v>
      </c>
      <c r="AU252" s="217" t="s">
        <v>82</v>
      </c>
      <c r="AV252" s="13" t="s">
        <v>82</v>
      </c>
      <c r="AW252" s="13" t="s">
        <v>33</v>
      </c>
      <c r="AX252" s="13" t="s">
        <v>80</v>
      </c>
      <c r="AY252" s="217" t="s">
        <v>206</v>
      </c>
    </row>
    <row r="253" spans="1:65" s="12" customFormat="1" ht="22.9" customHeight="1">
      <c r="B253" s="177"/>
      <c r="C253" s="178"/>
      <c r="D253" s="179" t="s">
        <v>71</v>
      </c>
      <c r="E253" s="191" t="s">
        <v>454</v>
      </c>
      <c r="F253" s="191" t="s">
        <v>455</v>
      </c>
      <c r="G253" s="178"/>
      <c r="H253" s="178"/>
      <c r="I253" s="181"/>
      <c r="J253" s="192">
        <f>BK253</f>
        <v>0</v>
      </c>
      <c r="K253" s="178"/>
      <c r="L253" s="183"/>
      <c r="M253" s="184"/>
      <c r="N253" s="185"/>
      <c r="O253" s="185"/>
      <c r="P253" s="186">
        <f>P254</f>
        <v>0</v>
      </c>
      <c r="Q253" s="185"/>
      <c r="R253" s="186">
        <f>R254</f>
        <v>0</v>
      </c>
      <c r="S253" s="185"/>
      <c r="T253" s="187">
        <f>T254</f>
        <v>0</v>
      </c>
      <c r="AR253" s="188" t="s">
        <v>80</v>
      </c>
      <c r="AT253" s="189" t="s">
        <v>71</v>
      </c>
      <c r="AU253" s="189" t="s">
        <v>80</v>
      </c>
      <c r="AY253" s="188" t="s">
        <v>206</v>
      </c>
      <c r="BK253" s="190">
        <f>BK254</f>
        <v>0</v>
      </c>
    </row>
    <row r="254" spans="1:65" s="2" customFormat="1" ht="21.75" customHeight="1">
      <c r="A254" s="35"/>
      <c r="B254" s="36"/>
      <c r="C254" s="193" t="s">
        <v>757</v>
      </c>
      <c r="D254" s="193" t="s">
        <v>208</v>
      </c>
      <c r="E254" s="194" t="s">
        <v>1139</v>
      </c>
      <c r="F254" s="195" t="s">
        <v>1140</v>
      </c>
      <c r="G254" s="196" t="s">
        <v>289</v>
      </c>
      <c r="H254" s="197">
        <v>42.295999999999999</v>
      </c>
      <c r="I254" s="198"/>
      <c r="J254" s="199">
        <f>ROUND(I254*H254,2)</f>
        <v>0</v>
      </c>
      <c r="K254" s="195" t="s">
        <v>277</v>
      </c>
      <c r="L254" s="40"/>
      <c r="M254" s="200" t="s">
        <v>19</v>
      </c>
      <c r="N254" s="201" t="s">
        <v>43</v>
      </c>
      <c r="O254" s="65"/>
      <c r="P254" s="202">
        <f>O254*H254</f>
        <v>0</v>
      </c>
      <c r="Q254" s="202">
        <v>0</v>
      </c>
      <c r="R254" s="202">
        <f>Q254*H254</f>
        <v>0</v>
      </c>
      <c r="S254" s="202">
        <v>0</v>
      </c>
      <c r="T254" s="203">
        <f>S254*H254</f>
        <v>0</v>
      </c>
      <c r="U254" s="35"/>
      <c r="V254" s="35"/>
      <c r="W254" s="35"/>
      <c r="X254" s="35"/>
      <c r="Y254" s="35"/>
      <c r="Z254" s="35"/>
      <c r="AA254" s="35"/>
      <c r="AB254" s="35"/>
      <c r="AC254" s="35"/>
      <c r="AD254" s="35"/>
      <c r="AE254" s="35"/>
      <c r="AR254" s="204" t="s">
        <v>212</v>
      </c>
      <c r="AT254" s="204" t="s">
        <v>208</v>
      </c>
      <c r="AU254" s="204" t="s">
        <v>82</v>
      </c>
      <c r="AY254" s="18" t="s">
        <v>206</v>
      </c>
      <c r="BE254" s="205">
        <f>IF(N254="základní",J254,0)</f>
        <v>0</v>
      </c>
      <c r="BF254" s="205">
        <f>IF(N254="snížená",J254,0)</f>
        <v>0</v>
      </c>
      <c r="BG254" s="205">
        <f>IF(N254="zákl. přenesená",J254,0)</f>
        <v>0</v>
      </c>
      <c r="BH254" s="205">
        <f>IF(N254="sníž. přenesená",J254,0)</f>
        <v>0</v>
      </c>
      <c r="BI254" s="205">
        <f>IF(N254="nulová",J254,0)</f>
        <v>0</v>
      </c>
      <c r="BJ254" s="18" t="s">
        <v>80</v>
      </c>
      <c r="BK254" s="205">
        <f>ROUND(I254*H254,2)</f>
        <v>0</v>
      </c>
      <c r="BL254" s="18" t="s">
        <v>212</v>
      </c>
      <c r="BM254" s="204" t="s">
        <v>1141</v>
      </c>
    </row>
    <row r="255" spans="1:65" s="12" customFormat="1" ht="25.9" customHeight="1">
      <c r="B255" s="177"/>
      <c r="C255" s="178"/>
      <c r="D255" s="179" t="s">
        <v>71</v>
      </c>
      <c r="E255" s="180" t="s">
        <v>1142</v>
      </c>
      <c r="F255" s="180" t="s">
        <v>1143</v>
      </c>
      <c r="G255" s="178"/>
      <c r="H255" s="178"/>
      <c r="I255" s="181"/>
      <c r="J255" s="182">
        <f>BK255</f>
        <v>0</v>
      </c>
      <c r="K255" s="178"/>
      <c r="L255" s="183"/>
      <c r="M255" s="184"/>
      <c r="N255" s="185"/>
      <c r="O255" s="185"/>
      <c r="P255" s="186">
        <f>P256</f>
        <v>0</v>
      </c>
      <c r="Q255" s="185"/>
      <c r="R255" s="186">
        <f>R256</f>
        <v>0.28135571999999998</v>
      </c>
      <c r="S255" s="185"/>
      <c r="T255" s="187">
        <f>T256</f>
        <v>0.25076199999999998</v>
      </c>
      <c r="AR255" s="188" t="s">
        <v>82</v>
      </c>
      <c r="AT255" s="189" t="s">
        <v>71</v>
      </c>
      <c r="AU255" s="189" t="s">
        <v>72</v>
      </c>
      <c r="AY255" s="188" t="s">
        <v>206</v>
      </c>
      <c r="BK255" s="190">
        <f>BK256</f>
        <v>0</v>
      </c>
    </row>
    <row r="256" spans="1:65" s="12" customFormat="1" ht="22.9" customHeight="1">
      <c r="B256" s="177"/>
      <c r="C256" s="178"/>
      <c r="D256" s="179" t="s">
        <v>71</v>
      </c>
      <c r="E256" s="191" t="s">
        <v>1144</v>
      </c>
      <c r="F256" s="191" t="s">
        <v>1145</v>
      </c>
      <c r="G256" s="178"/>
      <c r="H256" s="178"/>
      <c r="I256" s="181"/>
      <c r="J256" s="192">
        <f>BK256</f>
        <v>0</v>
      </c>
      <c r="K256" s="178"/>
      <c r="L256" s="183"/>
      <c r="M256" s="184"/>
      <c r="N256" s="185"/>
      <c r="O256" s="185"/>
      <c r="P256" s="186">
        <f>SUM(P257:P270)</f>
        <v>0</v>
      </c>
      <c r="Q256" s="185"/>
      <c r="R256" s="186">
        <f>SUM(R257:R270)</f>
        <v>0.28135571999999998</v>
      </c>
      <c r="S256" s="185"/>
      <c r="T256" s="187">
        <f>SUM(T257:T270)</f>
        <v>0.25076199999999998</v>
      </c>
      <c r="AR256" s="188" t="s">
        <v>82</v>
      </c>
      <c r="AT256" s="189" t="s">
        <v>71</v>
      </c>
      <c r="AU256" s="189" t="s">
        <v>80</v>
      </c>
      <c r="AY256" s="188" t="s">
        <v>206</v>
      </c>
      <c r="BK256" s="190">
        <f>SUM(BK257:BK270)</f>
        <v>0</v>
      </c>
    </row>
    <row r="257" spans="1:65" s="2" customFormat="1" ht="16.5" customHeight="1">
      <c r="A257" s="35"/>
      <c r="B257" s="36"/>
      <c r="C257" s="193" t="s">
        <v>762</v>
      </c>
      <c r="D257" s="193" t="s">
        <v>208</v>
      </c>
      <c r="E257" s="194" t="s">
        <v>1146</v>
      </c>
      <c r="F257" s="195" t="s">
        <v>1147</v>
      </c>
      <c r="G257" s="196" t="s">
        <v>307</v>
      </c>
      <c r="H257" s="197">
        <v>250.762</v>
      </c>
      <c r="I257" s="198"/>
      <c r="J257" s="199">
        <f>ROUND(I257*H257,2)</f>
        <v>0</v>
      </c>
      <c r="K257" s="195" t="s">
        <v>932</v>
      </c>
      <c r="L257" s="40"/>
      <c r="M257" s="200" t="s">
        <v>19</v>
      </c>
      <c r="N257" s="201" t="s">
        <v>43</v>
      </c>
      <c r="O257" s="65"/>
      <c r="P257" s="202">
        <f>O257*H257</f>
        <v>0</v>
      </c>
      <c r="Q257" s="202">
        <v>6.0000000000000002E-5</v>
      </c>
      <c r="R257" s="202">
        <f>Q257*H257</f>
        <v>1.504572E-2</v>
      </c>
      <c r="S257" s="202">
        <v>0</v>
      </c>
      <c r="T257" s="203">
        <f>S257*H257</f>
        <v>0</v>
      </c>
      <c r="U257" s="35"/>
      <c r="V257" s="35"/>
      <c r="W257" s="35"/>
      <c r="X257" s="35"/>
      <c r="Y257" s="35"/>
      <c r="Z257" s="35"/>
      <c r="AA257" s="35"/>
      <c r="AB257" s="35"/>
      <c r="AC257" s="35"/>
      <c r="AD257" s="35"/>
      <c r="AE257" s="35"/>
      <c r="AR257" s="204" t="s">
        <v>343</v>
      </c>
      <c r="AT257" s="204" t="s">
        <v>208</v>
      </c>
      <c r="AU257" s="204" t="s">
        <v>82</v>
      </c>
      <c r="AY257" s="18" t="s">
        <v>206</v>
      </c>
      <c r="BE257" s="205">
        <f>IF(N257="základní",J257,0)</f>
        <v>0</v>
      </c>
      <c r="BF257" s="205">
        <f>IF(N257="snížená",J257,0)</f>
        <v>0</v>
      </c>
      <c r="BG257" s="205">
        <f>IF(N257="zákl. přenesená",J257,0)</f>
        <v>0</v>
      </c>
      <c r="BH257" s="205">
        <f>IF(N257="sníž. přenesená",J257,0)</f>
        <v>0</v>
      </c>
      <c r="BI257" s="205">
        <f>IF(N257="nulová",J257,0)</f>
        <v>0</v>
      </c>
      <c r="BJ257" s="18" t="s">
        <v>80</v>
      </c>
      <c r="BK257" s="205">
        <f>ROUND(I257*H257,2)</f>
        <v>0</v>
      </c>
      <c r="BL257" s="18" t="s">
        <v>343</v>
      </c>
      <c r="BM257" s="204" t="s">
        <v>1148</v>
      </c>
    </row>
    <row r="258" spans="1:65" s="2" customFormat="1" ht="29.25">
      <c r="A258" s="35"/>
      <c r="B258" s="36"/>
      <c r="C258" s="37"/>
      <c r="D258" s="208" t="s">
        <v>279</v>
      </c>
      <c r="E258" s="37"/>
      <c r="F258" s="221" t="s">
        <v>1149</v>
      </c>
      <c r="G258" s="37"/>
      <c r="H258" s="37"/>
      <c r="I258" s="116"/>
      <c r="J258" s="37"/>
      <c r="K258" s="37"/>
      <c r="L258" s="40"/>
      <c r="M258" s="222"/>
      <c r="N258" s="223"/>
      <c r="O258" s="65"/>
      <c r="P258" s="65"/>
      <c r="Q258" s="65"/>
      <c r="R258" s="65"/>
      <c r="S258" s="65"/>
      <c r="T258" s="66"/>
      <c r="U258" s="35"/>
      <c r="V258" s="35"/>
      <c r="W258" s="35"/>
      <c r="X258" s="35"/>
      <c r="Y258" s="35"/>
      <c r="Z258" s="35"/>
      <c r="AA258" s="35"/>
      <c r="AB258" s="35"/>
      <c r="AC258" s="35"/>
      <c r="AD258" s="35"/>
      <c r="AE258" s="35"/>
      <c r="AT258" s="18" t="s">
        <v>279</v>
      </c>
      <c r="AU258" s="18" t="s">
        <v>82</v>
      </c>
    </row>
    <row r="259" spans="1:65" s="15" customFormat="1" ht="11.25">
      <c r="B259" s="253"/>
      <c r="C259" s="254"/>
      <c r="D259" s="208" t="s">
        <v>246</v>
      </c>
      <c r="E259" s="255" t="s">
        <v>19</v>
      </c>
      <c r="F259" s="256" t="s">
        <v>964</v>
      </c>
      <c r="G259" s="254"/>
      <c r="H259" s="255" t="s">
        <v>19</v>
      </c>
      <c r="I259" s="257"/>
      <c r="J259" s="254"/>
      <c r="K259" s="254"/>
      <c r="L259" s="258"/>
      <c r="M259" s="259"/>
      <c r="N259" s="260"/>
      <c r="O259" s="260"/>
      <c r="P259" s="260"/>
      <c r="Q259" s="260"/>
      <c r="R259" s="260"/>
      <c r="S259" s="260"/>
      <c r="T259" s="261"/>
      <c r="AT259" s="262" t="s">
        <v>246</v>
      </c>
      <c r="AU259" s="262" t="s">
        <v>82</v>
      </c>
      <c r="AV259" s="15" t="s">
        <v>80</v>
      </c>
      <c r="AW259" s="15" t="s">
        <v>33</v>
      </c>
      <c r="AX259" s="15" t="s">
        <v>72</v>
      </c>
      <c r="AY259" s="262" t="s">
        <v>206</v>
      </c>
    </row>
    <row r="260" spans="1:65" s="13" customFormat="1" ht="11.25">
      <c r="B260" s="206"/>
      <c r="C260" s="207"/>
      <c r="D260" s="208" t="s">
        <v>246</v>
      </c>
      <c r="E260" s="209" t="s">
        <v>19</v>
      </c>
      <c r="F260" s="210" t="s">
        <v>1150</v>
      </c>
      <c r="G260" s="207"/>
      <c r="H260" s="211">
        <v>191.01</v>
      </c>
      <c r="I260" s="212"/>
      <c r="J260" s="207"/>
      <c r="K260" s="207"/>
      <c r="L260" s="213"/>
      <c r="M260" s="214"/>
      <c r="N260" s="215"/>
      <c r="O260" s="215"/>
      <c r="P260" s="215"/>
      <c r="Q260" s="215"/>
      <c r="R260" s="215"/>
      <c r="S260" s="215"/>
      <c r="T260" s="216"/>
      <c r="AT260" s="217" t="s">
        <v>246</v>
      </c>
      <c r="AU260" s="217" t="s">
        <v>82</v>
      </c>
      <c r="AV260" s="13" t="s">
        <v>82</v>
      </c>
      <c r="AW260" s="13" t="s">
        <v>33</v>
      </c>
      <c r="AX260" s="13" t="s">
        <v>72</v>
      </c>
      <c r="AY260" s="217" t="s">
        <v>206</v>
      </c>
    </row>
    <row r="261" spans="1:65" s="13" customFormat="1" ht="11.25">
      <c r="B261" s="206"/>
      <c r="C261" s="207"/>
      <c r="D261" s="208" t="s">
        <v>246</v>
      </c>
      <c r="E261" s="209" t="s">
        <v>19</v>
      </c>
      <c r="F261" s="210" t="s">
        <v>1151</v>
      </c>
      <c r="G261" s="207"/>
      <c r="H261" s="211">
        <v>59.752000000000002</v>
      </c>
      <c r="I261" s="212"/>
      <c r="J261" s="207"/>
      <c r="K261" s="207"/>
      <c r="L261" s="213"/>
      <c r="M261" s="214"/>
      <c r="N261" s="215"/>
      <c r="O261" s="215"/>
      <c r="P261" s="215"/>
      <c r="Q261" s="215"/>
      <c r="R261" s="215"/>
      <c r="S261" s="215"/>
      <c r="T261" s="216"/>
      <c r="AT261" s="217" t="s">
        <v>246</v>
      </c>
      <c r="AU261" s="217" t="s">
        <v>82</v>
      </c>
      <c r="AV261" s="13" t="s">
        <v>82</v>
      </c>
      <c r="AW261" s="13" t="s">
        <v>33</v>
      </c>
      <c r="AX261" s="13" t="s">
        <v>72</v>
      </c>
      <c r="AY261" s="217" t="s">
        <v>206</v>
      </c>
    </row>
    <row r="262" spans="1:65" s="14" customFormat="1" ht="11.25">
      <c r="B262" s="234"/>
      <c r="C262" s="235"/>
      <c r="D262" s="208" t="s">
        <v>246</v>
      </c>
      <c r="E262" s="236" t="s">
        <v>19</v>
      </c>
      <c r="F262" s="237" t="s">
        <v>406</v>
      </c>
      <c r="G262" s="235"/>
      <c r="H262" s="238">
        <v>250.762</v>
      </c>
      <c r="I262" s="239"/>
      <c r="J262" s="235"/>
      <c r="K262" s="235"/>
      <c r="L262" s="240"/>
      <c r="M262" s="241"/>
      <c r="N262" s="242"/>
      <c r="O262" s="242"/>
      <c r="P262" s="242"/>
      <c r="Q262" s="242"/>
      <c r="R262" s="242"/>
      <c r="S262" s="242"/>
      <c r="T262" s="243"/>
      <c r="AT262" s="244" t="s">
        <v>246</v>
      </c>
      <c r="AU262" s="244" t="s">
        <v>82</v>
      </c>
      <c r="AV262" s="14" t="s">
        <v>212</v>
      </c>
      <c r="AW262" s="14" t="s">
        <v>33</v>
      </c>
      <c r="AX262" s="14" t="s">
        <v>80</v>
      </c>
      <c r="AY262" s="244" t="s">
        <v>206</v>
      </c>
    </row>
    <row r="263" spans="1:65" s="2" customFormat="1" ht="16.5" customHeight="1">
      <c r="A263" s="35"/>
      <c r="B263" s="36"/>
      <c r="C263" s="224" t="s">
        <v>766</v>
      </c>
      <c r="D263" s="224" t="s">
        <v>286</v>
      </c>
      <c r="E263" s="225" t="s">
        <v>1152</v>
      </c>
      <c r="F263" s="226" t="s">
        <v>1153</v>
      </c>
      <c r="G263" s="227" t="s">
        <v>220</v>
      </c>
      <c r="H263" s="228">
        <v>7.35</v>
      </c>
      <c r="I263" s="229"/>
      <c r="J263" s="230">
        <f>ROUND(I263*H263,2)</f>
        <v>0</v>
      </c>
      <c r="K263" s="226" t="s">
        <v>19</v>
      </c>
      <c r="L263" s="231"/>
      <c r="M263" s="232" t="s">
        <v>19</v>
      </c>
      <c r="N263" s="233" t="s">
        <v>43</v>
      </c>
      <c r="O263" s="65"/>
      <c r="P263" s="202">
        <f>O263*H263</f>
        <v>0</v>
      </c>
      <c r="Q263" s="202">
        <v>2.86E-2</v>
      </c>
      <c r="R263" s="202">
        <f>Q263*H263</f>
        <v>0.21020999999999998</v>
      </c>
      <c r="S263" s="202">
        <v>0</v>
      </c>
      <c r="T263" s="203">
        <f>S263*H263</f>
        <v>0</v>
      </c>
      <c r="U263" s="35"/>
      <c r="V263" s="35"/>
      <c r="W263" s="35"/>
      <c r="X263" s="35"/>
      <c r="Y263" s="35"/>
      <c r="Z263" s="35"/>
      <c r="AA263" s="35"/>
      <c r="AB263" s="35"/>
      <c r="AC263" s="35"/>
      <c r="AD263" s="35"/>
      <c r="AE263" s="35"/>
      <c r="AR263" s="204" t="s">
        <v>422</v>
      </c>
      <c r="AT263" s="204" t="s">
        <v>286</v>
      </c>
      <c r="AU263" s="204" t="s">
        <v>82</v>
      </c>
      <c r="AY263" s="18" t="s">
        <v>206</v>
      </c>
      <c r="BE263" s="205">
        <f>IF(N263="základní",J263,0)</f>
        <v>0</v>
      </c>
      <c r="BF263" s="205">
        <f>IF(N263="snížená",J263,0)</f>
        <v>0</v>
      </c>
      <c r="BG263" s="205">
        <f>IF(N263="zákl. přenesená",J263,0)</f>
        <v>0</v>
      </c>
      <c r="BH263" s="205">
        <f>IF(N263="sníž. přenesená",J263,0)</f>
        <v>0</v>
      </c>
      <c r="BI263" s="205">
        <f>IF(N263="nulová",J263,0)</f>
        <v>0</v>
      </c>
      <c r="BJ263" s="18" t="s">
        <v>80</v>
      </c>
      <c r="BK263" s="205">
        <f>ROUND(I263*H263,2)</f>
        <v>0</v>
      </c>
      <c r="BL263" s="18" t="s">
        <v>343</v>
      </c>
      <c r="BM263" s="204" t="s">
        <v>1154</v>
      </c>
    </row>
    <row r="264" spans="1:65" s="13" customFormat="1" ht="11.25">
      <c r="B264" s="206"/>
      <c r="C264" s="207"/>
      <c r="D264" s="208" t="s">
        <v>246</v>
      </c>
      <c r="E264" s="209" t="s">
        <v>19</v>
      </c>
      <c r="F264" s="210" t="s">
        <v>1155</v>
      </c>
      <c r="G264" s="207"/>
      <c r="H264" s="211">
        <v>7.35</v>
      </c>
      <c r="I264" s="212"/>
      <c r="J264" s="207"/>
      <c r="K264" s="207"/>
      <c r="L264" s="213"/>
      <c r="M264" s="214"/>
      <c r="N264" s="215"/>
      <c r="O264" s="215"/>
      <c r="P264" s="215"/>
      <c r="Q264" s="215"/>
      <c r="R264" s="215"/>
      <c r="S264" s="215"/>
      <c r="T264" s="216"/>
      <c r="AT264" s="217" t="s">
        <v>246</v>
      </c>
      <c r="AU264" s="217" t="s">
        <v>82</v>
      </c>
      <c r="AV264" s="13" t="s">
        <v>82</v>
      </c>
      <c r="AW264" s="13" t="s">
        <v>33</v>
      </c>
      <c r="AX264" s="13" t="s">
        <v>80</v>
      </c>
      <c r="AY264" s="217" t="s">
        <v>206</v>
      </c>
    </row>
    <row r="265" spans="1:65" s="2" customFormat="1" ht="16.5" customHeight="1">
      <c r="A265" s="35"/>
      <c r="B265" s="36"/>
      <c r="C265" s="224" t="s">
        <v>768</v>
      </c>
      <c r="D265" s="224" t="s">
        <v>286</v>
      </c>
      <c r="E265" s="225" t="s">
        <v>1156</v>
      </c>
      <c r="F265" s="226" t="s">
        <v>1157</v>
      </c>
      <c r="G265" s="227" t="s">
        <v>220</v>
      </c>
      <c r="H265" s="228">
        <v>11</v>
      </c>
      <c r="I265" s="229"/>
      <c r="J265" s="230">
        <f>ROUND(I265*H265,2)</f>
        <v>0</v>
      </c>
      <c r="K265" s="226" t="s">
        <v>19</v>
      </c>
      <c r="L265" s="231"/>
      <c r="M265" s="232" t="s">
        <v>19</v>
      </c>
      <c r="N265" s="233" t="s">
        <v>43</v>
      </c>
      <c r="O265" s="65"/>
      <c r="P265" s="202">
        <f>O265*H265</f>
        <v>0</v>
      </c>
      <c r="Q265" s="202">
        <v>5.1000000000000004E-3</v>
      </c>
      <c r="R265" s="202">
        <f>Q265*H265</f>
        <v>5.6100000000000004E-2</v>
      </c>
      <c r="S265" s="202">
        <v>0</v>
      </c>
      <c r="T265" s="203">
        <f>S265*H265</f>
        <v>0</v>
      </c>
      <c r="U265" s="35"/>
      <c r="V265" s="35"/>
      <c r="W265" s="35"/>
      <c r="X265" s="35"/>
      <c r="Y265" s="35"/>
      <c r="Z265" s="35"/>
      <c r="AA265" s="35"/>
      <c r="AB265" s="35"/>
      <c r="AC265" s="35"/>
      <c r="AD265" s="35"/>
      <c r="AE265" s="35"/>
      <c r="AR265" s="204" t="s">
        <v>422</v>
      </c>
      <c r="AT265" s="204" t="s">
        <v>286</v>
      </c>
      <c r="AU265" s="204" t="s">
        <v>82</v>
      </c>
      <c r="AY265" s="18" t="s">
        <v>206</v>
      </c>
      <c r="BE265" s="205">
        <f>IF(N265="základní",J265,0)</f>
        <v>0</v>
      </c>
      <c r="BF265" s="205">
        <f>IF(N265="snížená",J265,0)</f>
        <v>0</v>
      </c>
      <c r="BG265" s="205">
        <f>IF(N265="zákl. přenesená",J265,0)</f>
        <v>0</v>
      </c>
      <c r="BH265" s="205">
        <f>IF(N265="sníž. přenesená",J265,0)</f>
        <v>0</v>
      </c>
      <c r="BI265" s="205">
        <f>IF(N265="nulová",J265,0)</f>
        <v>0</v>
      </c>
      <c r="BJ265" s="18" t="s">
        <v>80</v>
      </c>
      <c r="BK265" s="205">
        <f>ROUND(I265*H265,2)</f>
        <v>0</v>
      </c>
      <c r="BL265" s="18" t="s">
        <v>343</v>
      </c>
      <c r="BM265" s="204" t="s">
        <v>1158</v>
      </c>
    </row>
    <row r="266" spans="1:65" s="13" customFormat="1" ht="11.25">
      <c r="B266" s="206"/>
      <c r="C266" s="207"/>
      <c r="D266" s="208" t="s">
        <v>246</v>
      </c>
      <c r="E266" s="209" t="s">
        <v>19</v>
      </c>
      <c r="F266" s="210" t="s">
        <v>1159</v>
      </c>
      <c r="G266" s="207"/>
      <c r="H266" s="211">
        <v>11</v>
      </c>
      <c r="I266" s="212"/>
      <c r="J266" s="207"/>
      <c r="K266" s="207"/>
      <c r="L266" s="213"/>
      <c r="M266" s="214"/>
      <c r="N266" s="215"/>
      <c r="O266" s="215"/>
      <c r="P266" s="215"/>
      <c r="Q266" s="215"/>
      <c r="R266" s="215"/>
      <c r="S266" s="215"/>
      <c r="T266" s="216"/>
      <c r="AT266" s="217" t="s">
        <v>246</v>
      </c>
      <c r="AU266" s="217" t="s">
        <v>82</v>
      </c>
      <c r="AV266" s="13" t="s">
        <v>82</v>
      </c>
      <c r="AW266" s="13" t="s">
        <v>33</v>
      </c>
      <c r="AX266" s="13" t="s">
        <v>80</v>
      </c>
      <c r="AY266" s="217" t="s">
        <v>206</v>
      </c>
    </row>
    <row r="267" spans="1:65" s="2" customFormat="1" ht="16.5" customHeight="1">
      <c r="A267" s="35"/>
      <c r="B267" s="36"/>
      <c r="C267" s="193" t="s">
        <v>770</v>
      </c>
      <c r="D267" s="193" t="s">
        <v>208</v>
      </c>
      <c r="E267" s="194" t="s">
        <v>1160</v>
      </c>
      <c r="F267" s="195" t="s">
        <v>1161</v>
      </c>
      <c r="G267" s="196" t="s">
        <v>307</v>
      </c>
      <c r="H267" s="197">
        <v>250.762</v>
      </c>
      <c r="I267" s="198"/>
      <c r="J267" s="199">
        <f>ROUND(I267*H267,2)</f>
        <v>0</v>
      </c>
      <c r="K267" s="195" t="s">
        <v>932</v>
      </c>
      <c r="L267" s="40"/>
      <c r="M267" s="200" t="s">
        <v>19</v>
      </c>
      <c r="N267" s="201" t="s">
        <v>43</v>
      </c>
      <c r="O267" s="65"/>
      <c r="P267" s="202">
        <f>O267*H267</f>
        <v>0</v>
      </c>
      <c r="Q267" s="202">
        <v>0</v>
      </c>
      <c r="R267" s="202">
        <f>Q267*H267</f>
        <v>0</v>
      </c>
      <c r="S267" s="202">
        <v>1E-3</v>
      </c>
      <c r="T267" s="203">
        <f>S267*H267</f>
        <v>0.25076199999999998</v>
      </c>
      <c r="U267" s="35"/>
      <c r="V267" s="35"/>
      <c r="W267" s="35"/>
      <c r="X267" s="35"/>
      <c r="Y267" s="35"/>
      <c r="Z267" s="35"/>
      <c r="AA267" s="35"/>
      <c r="AB267" s="35"/>
      <c r="AC267" s="35"/>
      <c r="AD267" s="35"/>
      <c r="AE267" s="35"/>
      <c r="AR267" s="204" t="s">
        <v>343</v>
      </c>
      <c r="AT267" s="204" t="s">
        <v>208</v>
      </c>
      <c r="AU267" s="204" t="s">
        <v>82</v>
      </c>
      <c r="AY267" s="18" t="s">
        <v>206</v>
      </c>
      <c r="BE267" s="205">
        <f>IF(N267="základní",J267,0)</f>
        <v>0</v>
      </c>
      <c r="BF267" s="205">
        <f>IF(N267="snížená",J267,0)</f>
        <v>0</v>
      </c>
      <c r="BG267" s="205">
        <f>IF(N267="zákl. přenesená",J267,0)</f>
        <v>0</v>
      </c>
      <c r="BH267" s="205">
        <f>IF(N267="sníž. přenesená",J267,0)</f>
        <v>0</v>
      </c>
      <c r="BI267" s="205">
        <f>IF(N267="nulová",J267,0)</f>
        <v>0</v>
      </c>
      <c r="BJ267" s="18" t="s">
        <v>80</v>
      </c>
      <c r="BK267" s="205">
        <f>ROUND(I267*H267,2)</f>
        <v>0</v>
      </c>
      <c r="BL267" s="18" t="s">
        <v>343</v>
      </c>
      <c r="BM267" s="204" t="s">
        <v>1162</v>
      </c>
    </row>
    <row r="268" spans="1:65" s="2" customFormat="1" ht="48.75">
      <c r="A268" s="35"/>
      <c r="B268" s="36"/>
      <c r="C268" s="37"/>
      <c r="D268" s="208" t="s">
        <v>279</v>
      </c>
      <c r="E268" s="37"/>
      <c r="F268" s="221" t="s">
        <v>1163</v>
      </c>
      <c r="G268" s="37"/>
      <c r="H268" s="37"/>
      <c r="I268" s="116"/>
      <c r="J268" s="37"/>
      <c r="K268" s="37"/>
      <c r="L268" s="40"/>
      <c r="M268" s="222"/>
      <c r="N268" s="223"/>
      <c r="O268" s="65"/>
      <c r="P268" s="65"/>
      <c r="Q268" s="65"/>
      <c r="R268" s="65"/>
      <c r="S268" s="65"/>
      <c r="T268" s="66"/>
      <c r="U268" s="35"/>
      <c r="V268" s="35"/>
      <c r="W268" s="35"/>
      <c r="X268" s="35"/>
      <c r="Y268" s="35"/>
      <c r="Z268" s="35"/>
      <c r="AA268" s="35"/>
      <c r="AB268" s="35"/>
      <c r="AC268" s="35"/>
      <c r="AD268" s="35"/>
      <c r="AE268" s="35"/>
      <c r="AT268" s="18" t="s">
        <v>279</v>
      </c>
      <c r="AU268" s="18" t="s">
        <v>82</v>
      </c>
    </row>
    <row r="269" spans="1:65" s="2" customFormat="1" ht="21.75" customHeight="1">
      <c r="A269" s="35"/>
      <c r="B269" s="36"/>
      <c r="C269" s="193" t="s">
        <v>774</v>
      </c>
      <c r="D269" s="193" t="s">
        <v>208</v>
      </c>
      <c r="E269" s="194" t="s">
        <v>1164</v>
      </c>
      <c r="F269" s="195" t="s">
        <v>1165</v>
      </c>
      <c r="G269" s="196" t="s">
        <v>289</v>
      </c>
      <c r="H269" s="197">
        <v>0.28100000000000003</v>
      </c>
      <c r="I269" s="198"/>
      <c r="J269" s="199">
        <f>ROUND(I269*H269,2)</f>
        <v>0</v>
      </c>
      <c r="K269" s="195" t="s">
        <v>932</v>
      </c>
      <c r="L269" s="40"/>
      <c r="M269" s="200" t="s">
        <v>19</v>
      </c>
      <c r="N269" s="201" t="s">
        <v>43</v>
      </c>
      <c r="O269" s="65"/>
      <c r="P269" s="202">
        <f>O269*H269</f>
        <v>0</v>
      </c>
      <c r="Q269" s="202">
        <v>0</v>
      </c>
      <c r="R269" s="202">
        <f>Q269*H269</f>
        <v>0</v>
      </c>
      <c r="S269" s="202">
        <v>0</v>
      </c>
      <c r="T269" s="203">
        <f>S269*H269</f>
        <v>0</v>
      </c>
      <c r="U269" s="35"/>
      <c r="V269" s="35"/>
      <c r="W269" s="35"/>
      <c r="X269" s="35"/>
      <c r="Y269" s="35"/>
      <c r="Z269" s="35"/>
      <c r="AA269" s="35"/>
      <c r="AB269" s="35"/>
      <c r="AC269" s="35"/>
      <c r="AD269" s="35"/>
      <c r="AE269" s="35"/>
      <c r="AR269" s="204" t="s">
        <v>343</v>
      </c>
      <c r="AT269" s="204" t="s">
        <v>208</v>
      </c>
      <c r="AU269" s="204" t="s">
        <v>82</v>
      </c>
      <c r="AY269" s="18" t="s">
        <v>206</v>
      </c>
      <c r="BE269" s="205">
        <f>IF(N269="základní",J269,0)</f>
        <v>0</v>
      </c>
      <c r="BF269" s="205">
        <f>IF(N269="snížená",J269,0)</f>
        <v>0</v>
      </c>
      <c r="BG269" s="205">
        <f>IF(N269="zákl. přenesená",J269,0)</f>
        <v>0</v>
      </c>
      <c r="BH269" s="205">
        <f>IF(N269="sníž. přenesená",J269,0)</f>
        <v>0</v>
      </c>
      <c r="BI269" s="205">
        <f>IF(N269="nulová",J269,0)</f>
        <v>0</v>
      </c>
      <c r="BJ269" s="18" t="s">
        <v>80</v>
      </c>
      <c r="BK269" s="205">
        <f>ROUND(I269*H269,2)</f>
        <v>0</v>
      </c>
      <c r="BL269" s="18" t="s">
        <v>343</v>
      </c>
      <c r="BM269" s="204" t="s">
        <v>1166</v>
      </c>
    </row>
    <row r="270" spans="1:65" s="2" customFormat="1" ht="78">
      <c r="A270" s="35"/>
      <c r="B270" s="36"/>
      <c r="C270" s="37"/>
      <c r="D270" s="208" t="s">
        <v>279</v>
      </c>
      <c r="E270" s="37"/>
      <c r="F270" s="221" t="s">
        <v>1167</v>
      </c>
      <c r="G270" s="37"/>
      <c r="H270" s="37"/>
      <c r="I270" s="116"/>
      <c r="J270" s="37"/>
      <c r="K270" s="37"/>
      <c r="L270" s="40"/>
      <c r="M270" s="222"/>
      <c r="N270" s="223"/>
      <c r="O270" s="65"/>
      <c r="P270" s="65"/>
      <c r="Q270" s="65"/>
      <c r="R270" s="65"/>
      <c r="S270" s="65"/>
      <c r="T270" s="66"/>
      <c r="U270" s="35"/>
      <c r="V270" s="35"/>
      <c r="W270" s="35"/>
      <c r="X270" s="35"/>
      <c r="Y270" s="35"/>
      <c r="Z270" s="35"/>
      <c r="AA270" s="35"/>
      <c r="AB270" s="35"/>
      <c r="AC270" s="35"/>
      <c r="AD270" s="35"/>
      <c r="AE270" s="35"/>
      <c r="AT270" s="18" t="s">
        <v>279</v>
      </c>
      <c r="AU270" s="18" t="s">
        <v>82</v>
      </c>
    </row>
    <row r="271" spans="1:65" s="12" customFormat="1" ht="25.9" customHeight="1">
      <c r="B271" s="177"/>
      <c r="C271" s="178"/>
      <c r="D271" s="179" t="s">
        <v>71</v>
      </c>
      <c r="E271" s="180" t="s">
        <v>1168</v>
      </c>
      <c r="F271" s="180" t="s">
        <v>1169</v>
      </c>
      <c r="G271" s="178"/>
      <c r="H271" s="178"/>
      <c r="I271" s="181"/>
      <c r="J271" s="182">
        <f>BK271</f>
        <v>0</v>
      </c>
      <c r="K271" s="178"/>
      <c r="L271" s="183"/>
      <c r="M271" s="184"/>
      <c r="N271" s="185"/>
      <c r="O271" s="185"/>
      <c r="P271" s="186">
        <f>SUM(P272:P276)</f>
        <v>0</v>
      </c>
      <c r="Q271" s="185"/>
      <c r="R271" s="186">
        <f>SUM(R272:R276)</f>
        <v>0</v>
      </c>
      <c r="S271" s="185"/>
      <c r="T271" s="187">
        <f>SUM(T272:T276)</f>
        <v>0</v>
      </c>
      <c r="AR271" s="188" t="s">
        <v>212</v>
      </c>
      <c r="AT271" s="189" t="s">
        <v>71</v>
      </c>
      <c r="AU271" s="189" t="s">
        <v>72</v>
      </c>
      <c r="AY271" s="188" t="s">
        <v>206</v>
      </c>
      <c r="BK271" s="190">
        <f>SUM(BK272:BK276)</f>
        <v>0</v>
      </c>
    </row>
    <row r="272" spans="1:65" s="2" customFormat="1" ht="21.75" customHeight="1">
      <c r="A272" s="35"/>
      <c r="B272" s="36"/>
      <c r="C272" s="193" t="s">
        <v>778</v>
      </c>
      <c r="D272" s="193" t="s">
        <v>208</v>
      </c>
      <c r="E272" s="194" t="s">
        <v>1170</v>
      </c>
      <c r="F272" s="195" t="s">
        <v>1171</v>
      </c>
      <c r="G272" s="196" t="s">
        <v>289</v>
      </c>
      <c r="H272" s="197">
        <v>294.17599999999999</v>
      </c>
      <c r="I272" s="198"/>
      <c r="J272" s="199">
        <f>ROUND(I272*H272,2)</f>
        <v>0</v>
      </c>
      <c r="K272" s="195" t="s">
        <v>277</v>
      </c>
      <c r="L272" s="40"/>
      <c r="M272" s="200" t="s">
        <v>19</v>
      </c>
      <c r="N272" s="201" t="s">
        <v>43</v>
      </c>
      <c r="O272" s="65"/>
      <c r="P272" s="202">
        <f>O272*H272</f>
        <v>0</v>
      </c>
      <c r="Q272" s="202">
        <v>0</v>
      </c>
      <c r="R272" s="202">
        <f>Q272*H272</f>
        <v>0</v>
      </c>
      <c r="S272" s="202">
        <v>0</v>
      </c>
      <c r="T272" s="203">
        <f>S272*H272</f>
        <v>0</v>
      </c>
      <c r="U272" s="35"/>
      <c r="V272" s="35"/>
      <c r="W272" s="35"/>
      <c r="X272" s="35"/>
      <c r="Y272" s="35"/>
      <c r="Z272" s="35"/>
      <c r="AA272" s="35"/>
      <c r="AB272" s="35"/>
      <c r="AC272" s="35"/>
      <c r="AD272" s="35"/>
      <c r="AE272" s="35"/>
      <c r="AR272" s="204" t="s">
        <v>212</v>
      </c>
      <c r="AT272" s="204" t="s">
        <v>208</v>
      </c>
      <c r="AU272" s="204" t="s">
        <v>80</v>
      </c>
      <c r="AY272" s="18" t="s">
        <v>206</v>
      </c>
      <c r="BE272" s="205">
        <f>IF(N272="základní",J272,0)</f>
        <v>0</v>
      </c>
      <c r="BF272" s="205">
        <f>IF(N272="snížená",J272,0)</f>
        <v>0</v>
      </c>
      <c r="BG272" s="205">
        <f>IF(N272="zákl. přenesená",J272,0)</f>
        <v>0</v>
      </c>
      <c r="BH272" s="205">
        <f>IF(N272="sníž. přenesená",J272,0)</f>
        <v>0</v>
      </c>
      <c r="BI272" s="205">
        <f>IF(N272="nulová",J272,0)</f>
        <v>0</v>
      </c>
      <c r="BJ272" s="18" t="s">
        <v>80</v>
      </c>
      <c r="BK272" s="205">
        <f>ROUND(I272*H272,2)</f>
        <v>0</v>
      </c>
      <c r="BL272" s="18" t="s">
        <v>212</v>
      </c>
      <c r="BM272" s="204" t="s">
        <v>1172</v>
      </c>
    </row>
    <row r="273" spans="1:65" s="13" customFormat="1" ht="11.25">
      <c r="B273" s="206"/>
      <c r="C273" s="207"/>
      <c r="D273" s="208" t="s">
        <v>246</v>
      </c>
      <c r="E273" s="209" t="s">
        <v>19</v>
      </c>
      <c r="F273" s="210" t="s">
        <v>1173</v>
      </c>
      <c r="G273" s="207"/>
      <c r="H273" s="211">
        <v>294.17599999999999</v>
      </c>
      <c r="I273" s="212"/>
      <c r="J273" s="207"/>
      <c r="K273" s="207"/>
      <c r="L273" s="213"/>
      <c r="M273" s="214"/>
      <c r="N273" s="215"/>
      <c r="O273" s="215"/>
      <c r="P273" s="215"/>
      <c r="Q273" s="215"/>
      <c r="R273" s="215"/>
      <c r="S273" s="215"/>
      <c r="T273" s="216"/>
      <c r="AT273" s="217" t="s">
        <v>246</v>
      </c>
      <c r="AU273" s="217" t="s">
        <v>80</v>
      </c>
      <c r="AV273" s="13" t="s">
        <v>82</v>
      </c>
      <c r="AW273" s="13" t="s">
        <v>33</v>
      </c>
      <c r="AX273" s="13" t="s">
        <v>80</v>
      </c>
      <c r="AY273" s="217" t="s">
        <v>206</v>
      </c>
    </row>
    <row r="274" spans="1:65" s="2" customFormat="1" ht="21.75" customHeight="1">
      <c r="A274" s="35"/>
      <c r="B274" s="36"/>
      <c r="C274" s="193" t="s">
        <v>782</v>
      </c>
      <c r="D274" s="193" t="s">
        <v>208</v>
      </c>
      <c r="E274" s="194" t="s">
        <v>450</v>
      </c>
      <c r="F274" s="195" t="s">
        <v>451</v>
      </c>
      <c r="G274" s="196" t="s">
        <v>289</v>
      </c>
      <c r="H274" s="197">
        <v>7.5490000000000004</v>
      </c>
      <c r="I274" s="198"/>
      <c r="J274" s="199">
        <f>ROUND(I274*H274,2)</f>
        <v>0</v>
      </c>
      <c r="K274" s="195" t="s">
        <v>277</v>
      </c>
      <c r="L274" s="40"/>
      <c r="M274" s="200" t="s">
        <v>19</v>
      </c>
      <c r="N274" s="201" t="s">
        <v>43</v>
      </c>
      <c r="O274" s="65"/>
      <c r="P274" s="202">
        <f>O274*H274</f>
        <v>0</v>
      </c>
      <c r="Q274" s="202">
        <v>0</v>
      </c>
      <c r="R274" s="202">
        <f>Q274*H274</f>
        <v>0</v>
      </c>
      <c r="S274" s="202">
        <v>0</v>
      </c>
      <c r="T274" s="203">
        <f>S274*H274</f>
        <v>0</v>
      </c>
      <c r="U274" s="35"/>
      <c r="V274" s="35"/>
      <c r="W274" s="35"/>
      <c r="X274" s="35"/>
      <c r="Y274" s="35"/>
      <c r="Z274" s="35"/>
      <c r="AA274" s="35"/>
      <c r="AB274" s="35"/>
      <c r="AC274" s="35"/>
      <c r="AD274" s="35"/>
      <c r="AE274" s="35"/>
      <c r="AR274" s="204" t="s">
        <v>212</v>
      </c>
      <c r="AT274" s="204" t="s">
        <v>208</v>
      </c>
      <c r="AU274" s="204" t="s">
        <v>80</v>
      </c>
      <c r="AY274" s="18" t="s">
        <v>206</v>
      </c>
      <c r="BE274" s="205">
        <f>IF(N274="základní",J274,0)</f>
        <v>0</v>
      </c>
      <c r="BF274" s="205">
        <f>IF(N274="snížená",J274,0)</f>
        <v>0</v>
      </c>
      <c r="BG274" s="205">
        <f>IF(N274="zákl. přenesená",J274,0)</f>
        <v>0</v>
      </c>
      <c r="BH274" s="205">
        <f>IF(N274="sníž. přenesená",J274,0)</f>
        <v>0</v>
      </c>
      <c r="BI274" s="205">
        <f>IF(N274="nulová",J274,0)</f>
        <v>0</v>
      </c>
      <c r="BJ274" s="18" t="s">
        <v>80</v>
      </c>
      <c r="BK274" s="205">
        <f>ROUND(I274*H274,2)</f>
        <v>0</v>
      </c>
      <c r="BL274" s="18" t="s">
        <v>212</v>
      </c>
      <c r="BM274" s="204" t="s">
        <v>1174</v>
      </c>
    </row>
    <row r="275" spans="1:65" s="2" customFormat="1" ht="39">
      <c r="A275" s="35"/>
      <c r="B275" s="36"/>
      <c r="C275" s="37"/>
      <c r="D275" s="208" t="s">
        <v>279</v>
      </c>
      <c r="E275" s="37"/>
      <c r="F275" s="221" t="s">
        <v>453</v>
      </c>
      <c r="G275" s="37"/>
      <c r="H275" s="37"/>
      <c r="I275" s="116"/>
      <c r="J275" s="37"/>
      <c r="K275" s="37"/>
      <c r="L275" s="40"/>
      <c r="M275" s="222"/>
      <c r="N275" s="223"/>
      <c r="O275" s="65"/>
      <c r="P275" s="65"/>
      <c r="Q275" s="65"/>
      <c r="R275" s="65"/>
      <c r="S275" s="65"/>
      <c r="T275" s="66"/>
      <c r="U275" s="35"/>
      <c r="V275" s="35"/>
      <c r="W275" s="35"/>
      <c r="X275" s="35"/>
      <c r="Y275" s="35"/>
      <c r="Z275" s="35"/>
      <c r="AA275" s="35"/>
      <c r="AB275" s="35"/>
      <c r="AC275" s="35"/>
      <c r="AD275" s="35"/>
      <c r="AE275" s="35"/>
      <c r="AT275" s="18" t="s">
        <v>279</v>
      </c>
      <c r="AU275" s="18" t="s">
        <v>80</v>
      </c>
    </row>
    <row r="276" spans="1:65" s="13" customFormat="1" ht="11.25">
      <c r="B276" s="206"/>
      <c r="C276" s="207"/>
      <c r="D276" s="208" t="s">
        <v>246</v>
      </c>
      <c r="E276" s="209" t="s">
        <v>19</v>
      </c>
      <c r="F276" s="210" t="s">
        <v>1175</v>
      </c>
      <c r="G276" s="207"/>
      <c r="H276" s="211">
        <v>7.5490000000000004</v>
      </c>
      <c r="I276" s="212"/>
      <c r="J276" s="207"/>
      <c r="K276" s="207"/>
      <c r="L276" s="213"/>
      <c r="M276" s="218"/>
      <c r="N276" s="219"/>
      <c r="O276" s="219"/>
      <c r="P276" s="219"/>
      <c r="Q276" s="219"/>
      <c r="R276" s="219"/>
      <c r="S276" s="219"/>
      <c r="T276" s="220"/>
      <c r="AT276" s="217" t="s">
        <v>246</v>
      </c>
      <c r="AU276" s="217" t="s">
        <v>80</v>
      </c>
      <c r="AV276" s="13" t="s">
        <v>82</v>
      </c>
      <c r="AW276" s="13" t="s">
        <v>33</v>
      </c>
      <c r="AX276" s="13" t="s">
        <v>80</v>
      </c>
      <c r="AY276" s="217" t="s">
        <v>206</v>
      </c>
    </row>
    <row r="277" spans="1:65" s="2" customFormat="1" ht="6.95" customHeight="1">
      <c r="A277" s="35"/>
      <c r="B277" s="48"/>
      <c r="C277" s="49"/>
      <c r="D277" s="49"/>
      <c r="E277" s="49"/>
      <c r="F277" s="49"/>
      <c r="G277" s="49"/>
      <c r="H277" s="49"/>
      <c r="I277" s="143"/>
      <c r="J277" s="49"/>
      <c r="K277" s="49"/>
      <c r="L277" s="40"/>
      <c r="M277" s="35"/>
      <c r="O277" s="35"/>
      <c r="P277" s="35"/>
      <c r="Q277" s="35"/>
      <c r="R277" s="35"/>
      <c r="S277" s="35"/>
      <c r="T277" s="35"/>
      <c r="U277" s="35"/>
      <c r="V277" s="35"/>
      <c r="W277" s="35"/>
      <c r="X277" s="35"/>
      <c r="Y277" s="35"/>
      <c r="Z277" s="35"/>
      <c r="AA277" s="35"/>
      <c r="AB277" s="35"/>
      <c r="AC277" s="35"/>
      <c r="AD277" s="35"/>
      <c r="AE277" s="35"/>
    </row>
  </sheetData>
  <sheetProtection algorithmName="SHA-512" hashValue="8bq3lXE1jg5L8ISr2rdy4+BZIpTKZukjkI7hLqg+xzEBnKOJ1JNGLPvcJXyHsNy4AQbTHsa3y4hMrf0xfPMWIQ==" saltValue="6mot094rcVvynLOIaTNjhHdjFarWba/MXDTbQLLVtU7GThGUyrzkh3JPDsVt4S9Z/qkJJUpwfgYjfP3rnRpQ+g==" spinCount="100000" sheet="1" objects="1" scenarios="1" formatColumns="0" formatRows="0" autoFilter="0"/>
  <autoFilter ref="C97:K276"/>
  <mergeCells count="12">
    <mergeCell ref="E90:H90"/>
    <mergeCell ref="L2:V2"/>
    <mergeCell ref="E50:H50"/>
    <mergeCell ref="E52:H52"/>
    <mergeCell ref="E54:H54"/>
    <mergeCell ref="E86:H86"/>
    <mergeCell ref="E88:H8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93"/>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105</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1" customFormat="1" ht="12" customHeight="1">
      <c r="B8" s="21"/>
      <c r="D8" s="115" t="s">
        <v>182</v>
      </c>
      <c r="I8" s="109"/>
      <c r="L8" s="21"/>
    </row>
    <row r="9" spans="1:46" s="2" customFormat="1" ht="16.5" customHeight="1">
      <c r="A9" s="35"/>
      <c r="B9" s="40"/>
      <c r="C9" s="35"/>
      <c r="D9" s="35"/>
      <c r="E9" s="389" t="s">
        <v>902</v>
      </c>
      <c r="F9" s="392"/>
      <c r="G9" s="392"/>
      <c r="H9" s="392"/>
      <c r="I9" s="116"/>
      <c r="J9" s="35"/>
      <c r="K9" s="35"/>
      <c r="L9" s="117"/>
      <c r="S9" s="35"/>
      <c r="T9" s="35"/>
      <c r="U9" s="35"/>
      <c r="V9" s="35"/>
      <c r="W9" s="35"/>
      <c r="X9" s="35"/>
      <c r="Y9" s="35"/>
      <c r="Z9" s="35"/>
      <c r="AA9" s="35"/>
      <c r="AB9" s="35"/>
      <c r="AC9" s="35"/>
      <c r="AD9" s="35"/>
      <c r="AE9" s="35"/>
    </row>
    <row r="10" spans="1:46" s="2" customFormat="1" ht="12" customHeight="1">
      <c r="A10" s="35"/>
      <c r="B10" s="40"/>
      <c r="C10" s="35"/>
      <c r="D10" s="115" t="s">
        <v>903</v>
      </c>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6.5" customHeight="1">
      <c r="A11" s="35"/>
      <c r="B11" s="40"/>
      <c r="C11" s="35"/>
      <c r="D11" s="35"/>
      <c r="E11" s="391" t="s">
        <v>1176</v>
      </c>
      <c r="F11" s="392"/>
      <c r="G11" s="392"/>
      <c r="H11" s="392"/>
      <c r="I11" s="116"/>
      <c r="J11" s="35"/>
      <c r="K11" s="35"/>
      <c r="L11" s="117"/>
      <c r="S11" s="35"/>
      <c r="T11" s="35"/>
      <c r="U11" s="35"/>
      <c r="V11" s="35"/>
      <c r="W11" s="35"/>
      <c r="X11" s="35"/>
      <c r="Y11" s="35"/>
      <c r="Z11" s="35"/>
      <c r="AA11" s="35"/>
      <c r="AB11" s="35"/>
      <c r="AC11" s="35"/>
      <c r="AD11" s="35"/>
      <c r="AE11" s="35"/>
    </row>
    <row r="12" spans="1:46" s="2" customFormat="1" ht="11.25">
      <c r="A12" s="35"/>
      <c r="B12" s="40"/>
      <c r="C12" s="35"/>
      <c r="D12" s="35"/>
      <c r="E12" s="35"/>
      <c r="F12" s="35"/>
      <c r="G12" s="35"/>
      <c r="H12" s="35"/>
      <c r="I12" s="116"/>
      <c r="J12" s="35"/>
      <c r="K12" s="35"/>
      <c r="L12" s="117"/>
      <c r="S12" s="35"/>
      <c r="T12" s="35"/>
      <c r="U12" s="35"/>
      <c r="V12" s="35"/>
      <c r="W12" s="35"/>
      <c r="X12" s="35"/>
      <c r="Y12" s="35"/>
      <c r="Z12" s="35"/>
      <c r="AA12" s="35"/>
      <c r="AB12" s="35"/>
      <c r="AC12" s="35"/>
      <c r="AD12" s="35"/>
      <c r="AE12" s="35"/>
    </row>
    <row r="13" spans="1:46" s="2" customFormat="1" ht="12" customHeight="1">
      <c r="A13" s="35"/>
      <c r="B13" s="40"/>
      <c r="C13" s="35"/>
      <c r="D13" s="115" t="s">
        <v>18</v>
      </c>
      <c r="E13" s="35"/>
      <c r="F13" s="104" t="s">
        <v>102</v>
      </c>
      <c r="G13" s="35"/>
      <c r="H13" s="35"/>
      <c r="I13" s="118" t="s">
        <v>20</v>
      </c>
      <c r="J13" s="104" t="s">
        <v>19</v>
      </c>
      <c r="K13" s="35"/>
      <c r="L13" s="117"/>
      <c r="S13" s="35"/>
      <c r="T13" s="35"/>
      <c r="U13" s="35"/>
      <c r="V13" s="35"/>
      <c r="W13" s="35"/>
      <c r="X13" s="35"/>
      <c r="Y13" s="35"/>
      <c r="Z13" s="35"/>
      <c r="AA13" s="35"/>
      <c r="AB13" s="35"/>
      <c r="AC13" s="35"/>
      <c r="AD13" s="35"/>
      <c r="AE13" s="35"/>
    </row>
    <row r="14" spans="1:46" s="2" customFormat="1" ht="12" customHeight="1">
      <c r="A14" s="35"/>
      <c r="B14" s="40"/>
      <c r="C14" s="35"/>
      <c r="D14" s="115" t="s">
        <v>21</v>
      </c>
      <c r="E14" s="35"/>
      <c r="F14" s="104" t="s">
        <v>22</v>
      </c>
      <c r="G14" s="35"/>
      <c r="H14" s="35"/>
      <c r="I14" s="118" t="s">
        <v>23</v>
      </c>
      <c r="J14" s="119" t="str">
        <f>'Rekapitulace stavby'!AN8</f>
        <v>10. 2. 2020</v>
      </c>
      <c r="K14" s="35"/>
      <c r="L14" s="117"/>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116"/>
      <c r="J15" s="35"/>
      <c r="K15" s="35"/>
      <c r="L15" s="117"/>
      <c r="S15" s="35"/>
      <c r="T15" s="35"/>
      <c r="U15" s="35"/>
      <c r="V15" s="35"/>
      <c r="W15" s="35"/>
      <c r="X15" s="35"/>
      <c r="Y15" s="35"/>
      <c r="Z15" s="35"/>
      <c r="AA15" s="35"/>
      <c r="AB15" s="35"/>
      <c r="AC15" s="35"/>
      <c r="AD15" s="35"/>
      <c r="AE15" s="35"/>
    </row>
    <row r="16" spans="1:46" s="2" customFormat="1" ht="12" customHeight="1">
      <c r="A16" s="35"/>
      <c r="B16" s="40"/>
      <c r="C16" s="35"/>
      <c r="D16" s="115" t="s">
        <v>25</v>
      </c>
      <c r="E16" s="35"/>
      <c r="F16" s="35"/>
      <c r="G16" s="35"/>
      <c r="H16" s="35"/>
      <c r="I16" s="118" t="s">
        <v>26</v>
      </c>
      <c r="J16" s="104" t="s">
        <v>19</v>
      </c>
      <c r="K16" s="35"/>
      <c r="L16" s="117"/>
      <c r="S16" s="35"/>
      <c r="T16" s="35"/>
      <c r="U16" s="35"/>
      <c r="V16" s="35"/>
      <c r="W16" s="35"/>
      <c r="X16" s="35"/>
      <c r="Y16" s="35"/>
      <c r="Z16" s="35"/>
      <c r="AA16" s="35"/>
      <c r="AB16" s="35"/>
      <c r="AC16" s="35"/>
      <c r="AD16" s="35"/>
      <c r="AE16" s="35"/>
    </row>
    <row r="17" spans="1:31" s="2" customFormat="1" ht="18" customHeight="1">
      <c r="A17" s="35"/>
      <c r="B17" s="40"/>
      <c r="C17" s="35"/>
      <c r="D17" s="35"/>
      <c r="E17" s="104" t="s">
        <v>27</v>
      </c>
      <c r="F17" s="35"/>
      <c r="G17" s="35"/>
      <c r="H17" s="35"/>
      <c r="I17" s="118" t="s">
        <v>28</v>
      </c>
      <c r="J17" s="104" t="s">
        <v>19</v>
      </c>
      <c r="K17" s="35"/>
      <c r="L17" s="117"/>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116"/>
      <c r="J18" s="35"/>
      <c r="K18" s="35"/>
      <c r="L18" s="117"/>
      <c r="S18" s="35"/>
      <c r="T18" s="35"/>
      <c r="U18" s="35"/>
      <c r="V18" s="35"/>
      <c r="W18" s="35"/>
      <c r="X18" s="35"/>
      <c r="Y18" s="35"/>
      <c r="Z18" s="35"/>
      <c r="AA18" s="35"/>
      <c r="AB18" s="35"/>
      <c r="AC18" s="35"/>
      <c r="AD18" s="35"/>
      <c r="AE18" s="35"/>
    </row>
    <row r="19" spans="1:31" s="2" customFormat="1" ht="12" customHeight="1">
      <c r="A19" s="35"/>
      <c r="B19" s="40"/>
      <c r="C19" s="35"/>
      <c r="D19" s="115" t="s">
        <v>29</v>
      </c>
      <c r="E19" s="35"/>
      <c r="F19" s="35"/>
      <c r="G19" s="35"/>
      <c r="H19" s="35"/>
      <c r="I19" s="118" t="s">
        <v>26</v>
      </c>
      <c r="J19" s="31" t="str">
        <f>'Rekapitulace stavby'!AN13</f>
        <v>Vyplň údaj</v>
      </c>
      <c r="K19" s="35"/>
      <c r="L19" s="117"/>
      <c r="S19" s="35"/>
      <c r="T19" s="35"/>
      <c r="U19" s="35"/>
      <c r="V19" s="35"/>
      <c r="W19" s="35"/>
      <c r="X19" s="35"/>
      <c r="Y19" s="35"/>
      <c r="Z19" s="35"/>
      <c r="AA19" s="35"/>
      <c r="AB19" s="35"/>
      <c r="AC19" s="35"/>
      <c r="AD19" s="35"/>
      <c r="AE19" s="35"/>
    </row>
    <row r="20" spans="1:31" s="2" customFormat="1" ht="18" customHeight="1">
      <c r="A20" s="35"/>
      <c r="B20" s="40"/>
      <c r="C20" s="35"/>
      <c r="D20" s="35"/>
      <c r="E20" s="393" t="str">
        <f>'Rekapitulace stavby'!E14</f>
        <v>Vyplň údaj</v>
      </c>
      <c r="F20" s="394"/>
      <c r="G20" s="394"/>
      <c r="H20" s="394"/>
      <c r="I20" s="118" t="s">
        <v>28</v>
      </c>
      <c r="J20" s="31" t="str">
        <f>'Rekapitulace stavby'!AN14</f>
        <v>Vyplň údaj</v>
      </c>
      <c r="K20" s="35"/>
      <c r="L20" s="117"/>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116"/>
      <c r="J21" s="35"/>
      <c r="K21" s="35"/>
      <c r="L21" s="117"/>
      <c r="S21" s="35"/>
      <c r="T21" s="35"/>
      <c r="U21" s="35"/>
      <c r="V21" s="35"/>
      <c r="W21" s="35"/>
      <c r="X21" s="35"/>
      <c r="Y21" s="35"/>
      <c r="Z21" s="35"/>
      <c r="AA21" s="35"/>
      <c r="AB21" s="35"/>
      <c r="AC21" s="35"/>
      <c r="AD21" s="35"/>
      <c r="AE21" s="35"/>
    </row>
    <row r="22" spans="1:31" s="2" customFormat="1" ht="12" customHeight="1">
      <c r="A22" s="35"/>
      <c r="B22" s="40"/>
      <c r="C22" s="35"/>
      <c r="D22" s="115" t="s">
        <v>31</v>
      </c>
      <c r="E22" s="35"/>
      <c r="F22" s="35"/>
      <c r="G22" s="35"/>
      <c r="H22" s="35"/>
      <c r="I22" s="118" t="s">
        <v>26</v>
      </c>
      <c r="J22" s="104" t="s">
        <v>19</v>
      </c>
      <c r="K22" s="35"/>
      <c r="L22" s="117"/>
      <c r="S22" s="35"/>
      <c r="T22" s="35"/>
      <c r="U22" s="35"/>
      <c r="V22" s="35"/>
      <c r="W22" s="35"/>
      <c r="X22" s="35"/>
      <c r="Y22" s="35"/>
      <c r="Z22" s="35"/>
      <c r="AA22" s="35"/>
      <c r="AB22" s="35"/>
      <c r="AC22" s="35"/>
      <c r="AD22" s="35"/>
      <c r="AE22" s="35"/>
    </row>
    <row r="23" spans="1:31" s="2" customFormat="1" ht="18" customHeight="1">
      <c r="A23" s="35"/>
      <c r="B23" s="40"/>
      <c r="C23" s="35"/>
      <c r="D23" s="35"/>
      <c r="E23" s="104" t="s">
        <v>32</v>
      </c>
      <c r="F23" s="35"/>
      <c r="G23" s="35"/>
      <c r="H23" s="35"/>
      <c r="I23" s="118" t="s">
        <v>28</v>
      </c>
      <c r="J23" s="104" t="s">
        <v>19</v>
      </c>
      <c r="K23" s="35"/>
      <c r="L23" s="117"/>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116"/>
      <c r="J24" s="35"/>
      <c r="K24" s="35"/>
      <c r="L24" s="117"/>
      <c r="S24" s="35"/>
      <c r="T24" s="35"/>
      <c r="U24" s="35"/>
      <c r="V24" s="35"/>
      <c r="W24" s="35"/>
      <c r="X24" s="35"/>
      <c r="Y24" s="35"/>
      <c r="Z24" s="35"/>
      <c r="AA24" s="35"/>
      <c r="AB24" s="35"/>
      <c r="AC24" s="35"/>
      <c r="AD24" s="35"/>
      <c r="AE24" s="35"/>
    </row>
    <row r="25" spans="1:31" s="2" customFormat="1" ht="12" customHeight="1">
      <c r="A25" s="35"/>
      <c r="B25" s="40"/>
      <c r="C25" s="35"/>
      <c r="D25" s="115" t="s">
        <v>34</v>
      </c>
      <c r="E25" s="35"/>
      <c r="F25" s="35"/>
      <c r="G25" s="35"/>
      <c r="H25" s="35"/>
      <c r="I25" s="118" t="s">
        <v>26</v>
      </c>
      <c r="J25" s="104" t="s">
        <v>905</v>
      </c>
      <c r="K25" s="35"/>
      <c r="L25" s="117"/>
      <c r="S25" s="35"/>
      <c r="T25" s="35"/>
      <c r="U25" s="35"/>
      <c r="V25" s="35"/>
      <c r="W25" s="35"/>
      <c r="X25" s="35"/>
      <c r="Y25" s="35"/>
      <c r="Z25" s="35"/>
      <c r="AA25" s="35"/>
      <c r="AB25" s="35"/>
      <c r="AC25" s="35"/>
      <c r="AD25" s="35"/>
      <c r="AE25" s="35"/>
    </row>
    <row r="26" spans="1:31" s="2" customFormat="1" ht="18" customHeight="1">
      <c r="A26" s="35"/>
      <c r="B26" s="40"/>
      <c r="C26" s="35"/>
      <c r="D26" s="35"/>
      <c r="E26" s="104" t="s">
        <v>906</v>
      </c>
      <c r="F26" s="35"/>
      <c r="G26" s="35"/>
      <c r="H26" s="35"/>
      <c r="I26" s="118" t="s">
        <v>28</v>
      </c>
      <c r="J26" s="104" t="s">
        <v>19</v>
      </c>
      <c r="K26" s="35"/>
      <c r="L26" s="117"/>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116"/>
      <c r="J27" s="35"/>
      <c r="K27" s="35"/>
      <c r="L27" s="117"/>
      <c r="S27" s="35"/>
      <c r="T27" s="35"/>
      <c r="U27" s="35"/>
      <c r="V27" s="35"/>
      <c r="W27" s="35"/>
      <c r="X27" s="35"/>
      <c r="Y27" s="35"/>
      <c r="Z27" s="35"/>
      <c r="AA27" s="35"/>
      <c r="AB27" s="35"/>
      <c r="AC27" s="35"/>
      <c r="AD27" s="35"/>
      <c r="AE27" s="35"/>
    </row>
    <row r="28" spans="1:31" s="2" customFormat="1" ht="12" customHeight="1">
      <c r="A28" s="35"/>
      <c r="B28" s="40"/>
      <c r="C28" s="35"/>
      <c r="D28" s="115" t="s">
        <v>36</v>
      </c>
      <c r="E28" s="35"/>
      <c r="F28" s="35"/>
      <c r="G28" s="35"/>
      <c r="H28" s="35"/>
      <c r="I28" s="116"/>
      <c r="J28" s="35"/>
      <c r="K28" s="35"/>
      <c r="L28" s="117"/>
      <c r="S28" s="35"/>
      <c r="T28" s="35"/>
      <c r="U28" s="35"/>
      <c r="V28" s="35"/>
      <c r="W28" s="35"/>
      <c r="X28" s="35"/>
      <c r="Y28" s="35"/>
      <c r="Z28" s="35"/>
      <c r="AA28" s="35"/>
      <c r="AB28" s="35"/>
      <c r="AC28" s="35"/>
      <c r="AD28" s="35"/>
      <c r="AE28" s="35"/>
    </row>
    <row r="29" spans="1:31" s="8" customFormat="1" ht="16.5" customHeight="1">
      <c r="A29" s="120"/>
      <c r="B29" s="121"/>
      <c r="C29" s="120"/>
      <c r="D29" s="120"/>
      <c r="E29" s="395" t="s">
        <v>19</v>
      </c>
      <c r="F29" s="395"/>
      <c r="G29" s="395"/>
      <c r="H29" s="395"/>
      <c r="I29" s="122"/>
      <c r="J29" s="120"/>
      <c r="K29" s="120"/>
      <c r="L29" s="123"/>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116"/>
      <c r="J30" s="35"/>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25.35" customHeight="1">
      <c r="A32" s="35"/>
      <c r="B32" s="40"/>
      <c r="C32" s="35"/>
      <c r="D32" s="126" t="s">
        <v>38</v>
      </c>
      <c r="E32" s="35"/>
      <c r="F32" s="35"/>
      <c r="G32" s="35"/>
      <c r="H32" s="35"/>
      <c r="I32" s="116"/>
      <c r="J32" s="127">
        <f>ROUND(J86, 2)</f>
        <v>0</v>
      </c>
      <c r="K32" s="35"/>
      <c r="L32" s="117"/>
      <c r="S32" s="35"/>
      <c r="T32" s="35"/>
      <c r="U32" s="35"/>
      <c r="V32" s="35"/>
      <c r="W32" s="35"/>
      <c r="X32" s="35"/>
      <c r="Y32" s="35"/>
      <c r="Z32" s="35"/>
      <c r="AA32" s="35"/>
      <c r="AB32" s="35"/>
      <c r="AC32" s="35"/>
      <c r="AD32" s="35"/>
      <c r="AE32" s="35"/>
    </row>
    <row r="33" spans="1:31" s="2" customFormat="1" ht="6.95" customHeight="1">
      <c r="A33" s="35"/>
      <c r="B33" s="40"/>
      <c r="C33" s="35"/>
      <c r="D33" s="124"/>
      <c r="E33" s="124"/>
      <c r="F33" s="124"/>
      <c r="G33" s="124"/>
      <c r="H33" s="124"/>
      <c r="I33" s="125"/>
      <c r="J33" s="124"/>
      <c r="K33" s="124"/>
      <c r="L33" s="117"/>
      <c r="S33" s="35"/>
      <c r="T33" s="35"/>
      <c r="U33" s="35"/>
      <c r="V33" s="35"/>
      <c r="W33" s="35"/>
      <c r="X33" s="35"/>
      <c r="Y33" s="35"/>
      <c r="Z33" s="35"/>
      <c r="AA33" s="35"/>
      <c r="AB33" s="35"/>
      <c r="AC33" s="35"/>
      <c r="AD33" s="35"/>
      <c r="AE33" s="35"/>
    </row>
    <row r="34" spans="1:31" s="2" customFormat="1" ht="14.45" customHeight="1">
      <c r="A34" s="35"/>
      <c r="B34" s="40"/>
      <c r="C34" s="35"/>
      <c r="D34" s="35"/>
      <c r="E34" s="35"/>
      <c r="F34" s="128" t="s">
        <v>40</v>
      </c>
      <c r="G34" s="35"/>
      <c r="H34" s="35"/>
      <c r="I34" s="129" t="s">
        <v>39</v>
      </c>
      <c r="J34" s="128" t="s">
        <v>41</v>
      </c>
      <c r="K34" s="35"/>
      <c r="L34" s="117"/>
      <c r="S34" s="35"/>
      <c r="T34" s="35"/>
      <c r="U34" s="35"/>
      <c r="V34" s="35"/>
      <c r="W34" s="35"/>
      <c r="X34" s="35"/>
      <c r="Y34" s="35"/>
      <c r="Z34" s="35"/>
      <c r="AA34" s="35"/>
      <c r="AB34" s="35"/>
      <c r="AC34" s="35"/>
      <c r="AD34" s="35"/>
      <c r="AE34" s="35"/>
    </row>
    <row r="35" spans="1:31" s="2" customFormat="1" ht="14.45" customHeight="1">
      <c r="A35" s="35"/>
      <c r="B35" s="40"/>
      <c r="C35" s="35"/>
      <c r="D35" s="130" t="s">
        <v>42</v>
      </c>
      <c r="E35" s="115" t="s">
        <v>43</v>
      </c>
      <c r="F35" s="131">
        <f>ROUND((SUM(BE86:BE92)),  2)</f>
        <v>0</v>
      </c>
      <c r="G35" s="35"/>
      <c r="H35" s="35"/>
      <c r="I35" s="132">
        <v>0.21</v>
      </c>
      <c r="J35" s="131">
        <f>ROUND(((SUM(BE86:BE92))*I35),  2)</f>
        <v>0</v>
      </c>
      <c r="K35" s="35"/>
      <c r="L35" s="117"/>
      <c r="S35" s="35"/>
      <c r="T35" s="35"/>
      <c r="U35" s="35"/>
      <c r="V35" s="35"/>
      <c r="W35" s="35"/>
      <c r="X35" s="35"/>
      <c r="Y35" s="35"/>
      <c r="Z35" s="35"/>
      <c r="AA35" s="35"/>
      <c r="AB35" s="35"/>
      <c r="AC35" s="35"/>
      <c r="AD35" s="35"/>
      <c r="AE35" s="35"/>
    </row>
    <row r="36" spans="1:31" s="2" customFormat="1" ht="14.45" customHeight="1">
      <c r="A36" s="35"/>
      <c r="B36" s="40"/>
      <c r="C36" s="35"/>
      <c r="D36" s="35"/>
      <c r="E36" s="115" t="s">
        <v>44</v>
      </c>
      <c r="F36" s="131">
        <f>ROUND((SUM(BF86:BF92)),  2)</f>
        <v>0</v>
      </c>
      <c r="G36" s="35"/>
      <c r="H36" s="35"/>
      <c r="I36" s="132">
        <v>0.15</v>
      </c>
      <c r="J36" s="131">
        <f>ROUND(((SUM(BF86:BF92))*I36),  2)</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45</v>
      </c>
      <c r="F37" s="131">
        <f>ROUND((SUM(BG86:BG92)),  2)</f>
        <v>0</v>
      </c>
      <c r="G37" s="35"/>
      <c r="H37" s="35"/>
      <c r="I37" s="132">
        <v>0.21</v>
      </c>
      <c r="J37" s="131">
        <f>0</f>
        <v>0</v>
      </c>
      <c r="K37" s="35"/>
      <c r="L37" s="117"/>
      <c r="S37" s="35"/>
      <c r="T37" s="35"/>
      <c r="U37" s="35"/>
      <c r="V37" s="35"/>
      <c r="W37" s="35"/>
      <c r="X37" s="35"/>
      <c r="Y37" s="35"/>
      <c r="Z37" s="35"/>
      <c r="AA37" s="35"/>
      <c r="AB37" s="35"/>
      <c r="AC37" s="35"/>
      <c r="AD37" s="35"/>
      <c r="AE37" s="35"/>
    </row>
    <row r="38" spans="1:31" s="2" customFormat="1" ht="14.45" hidden="1" customHeight="1">
      <c r="A38" s="35"/>
      <c r="B38" s="40"/>
      <c r="C38" s="35"/>
      <c r="D38" s="35"/>
      <c r="E38" s="115" t="s">
        <v>46</v>
      </c>
      <c r="F38" s="131">
        <f>ROUND((SUM(BH86:BH92)),  2)</f>
        <v>0</v>
      </c>
      <c r="G38" s="35"/>
      <c r="H38" s="35"/>
      <c r="I38" s="132">
        <v>0.15</v>
      </c>
      <c r="J38" s="131">
        <f>0</f>
        <v>0</v>
      </c>
      <c r="K38" s="35"/>
      <c r="L38" s="117"/>
      <c r="S38" s="35"/>
      <c r="T38" s="35"/>
      <c r="U38" s="35"/>
      <c r="V38" s="35"/>
      <c r="W38" s="35"/>
      <c r="X38" s="35"/>
      <c r="Y38" s="35"/>
      <c r="Z38" s="35"/>
      <c r="AA38" s="35"/>
      <c r="AB38" s="35"/>
      <c r="AC38" s="35"/>
      <c r="AD38" s="35"/>
      <c r="AE38" s="35"/>
    </row>
    <row r="39" spans="1:31" s="2" customFormat="1" ht="14.45" hidden="1" customHeight="1">
      <c r="A39" s="35"/>
      <c r="B39" s="40"/>
      <c r="C39" s="35"/>
      <c r="D39" s="35"/>
      <c r="E39" s="115" t="s">
        <v>47</v>
      </c>
      <c r="F39" s="131">
        <f>ROUND((SUM(BI86:BI92)),  2)</f>
        <v>0</v>
      </c>
      <c r="G39" s="35"/>
      <c r="H39" s="35"/>
      <c r="I39" s="132">
        <v>0</v>
      </c>
      <c r="J39" s="131">
        <f>0</f>
        <v>0</v>
      </c>
      <c r="K39" s="35"/>
      <c r="L39" s="117"/>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116"/>
      <c r="J40" s="35"/>
      <c r="K40" s="35"/>
      <c r="L40" s="117"/>
      <c r="S40" s="35"/>
      <c r="T40" s="35"/>
      <c r="U40" s="35"/>
      <c r="V40" s="35"/>
      <c r="W40" s="35"/>
      <c r="X40" s="35"/>
      <c r="Y40" s="35"/>
      <c r="Z40" s="35"/>
      <c r="AA40" s="35"/>
      <c r="AB40" s="35"/>
      <c r="AC40" s="35"/>
      <c r="AD40" s="35"/>
      <c r="AE40" s="35"/>
    </row>
    <row r="41" spans="1:31" s="2" customFormat="1" ht="25.35" customHeight="1">
      <c r="A41" s="35"/>
      <c r="B41" s="40"/>
      <c r="C41" s="133"/>
      <c r="D41" s="134" t="s">
        <v>48</v>
      </c>
      <c r="E41" s="135"/>
      <c r="F41" s="135"/>
      <c r="G41" s="136" t="s">
        <v>49</v>
      </c>
      <c r="H41" s="137" t="s">
        <v>50</v>
      </c>
      <c r="I41" s="138"/>
      <c r="J41" s="139">
        <f>SUM(J32:J39)</f>
        <v>0</v>
      </c>
      <c r="K41" s="140"/>
      <c r="L41" s="117"/>
      <c r="S41" s="35"/>
      <c r="T41" s="35"/>
      <c r="U41" s="35"/>
      <c r="V41" s="35"/>
      <c r="W41" s="35"/>
      <c r="X41" s="35"/>
      <c r="Y41" s="35"/>
      <c r="Z41" s="35"/>
      <c r="AA41" s="35"/>
      <c r="AB41" s="35"/>
      <c r="AC41" s="35"/>
      <c r="AD41" s="35"/>
      <c r="AE41" s="35"/>
    </row>
    <row r="42" spans="1:31" s="2" customFormat="1" ht="14.45" customHeight="1">
      <c r="A42" s="35"/>
      <c r="B42" s="141"/>
      <c r="C42" s="142"/>
      <c r="D42" s="142"/>
      <c r="E42" s="142"/>
      <c r="F42" s="142"/>
      <c r="G42" s="142"/>
      <c r="H42" s="142"/>
      <c r="I42" s="143"/>
      <c r="J42" s="142"/>
      <c r="K42" s="142"/>
      <c r="L42" s="117"/>
      <c r="S42" s="35"/>
      <c r="T42" s="35"/>
      <c r="U42" s="35"/>
      <c r="V42" s="35"/>
      <c r="W42" s="35"/>
      <c r="X42" s="35"/>
      <c r="Y42" s="35"/>
      <c r="Z42" s="35"/>
      <c r="AA42" s="35"/>
      <c r="AB42" s="35"/>
      <c r="AC42" s="35"/>
      <c r="AD42" s="35"/>
      <c r="AE42" s="35"/>
    </row>
    <row r="46" spans="1:31" s="2" customFormat="1" ht="6.95" customHeight="1">
      <c r="A46" s="35"/>
      <c r="B46" s="144"/>
      <c r="C46" s="145"/>
      <c r="D46" s="145"/>
      <c r="E46" s="145"/>
      <c r="F46" s="145"/>
      <c r="G46" s="145"/>
      <c r="H46" s="145"/>
      <c r="I46" s="146"/>
      <c r="J46" s="145"/>
      <c r="K46" s="145"/>
      <c r="L46" s="117"/>
      <c r="S46" s="35"/>
      <c r="T46" s="35"/>
      <c r="U46" s="35"/>
      <c r="V46" s="35"/>
      <c r="W46" s="35"/>
      <c r="X46" s="35"/>
      <c r="Y46" s="35"/>
      <c r="Z46" s="35"/>
      <c r="AA46" s="35"/>
      <c r="AB46" s="35"/>
      <c r="AC46" s="35"/>
      <c r="AD46" s="35"/>
      <c r="AE46" s="35"/>
    </row>
    <row r="47" spans="1:31" s="2" customFormat="1" ht="24.95" customHeight="1">
      <c r="A47" s="35"/>
      <c r="B47" s="36"/>
      <c r="C47" s="24" t="s">
        <v>184</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6.95" customHeight="1">
      <c r="A48" s="35"/>
      <c r="B48" s="36"/>
      <c r="C48" s="37"/>
      <c r="D48" s="37"/>
      <c r="E48" s="37"/>
      <c r="F48" s="37"/>
      <c r="G48" s="37"/>
      <c r="H48" s="3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16</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96" t="str">
        <f>E7</f>
        <v>Základní škola U Elektry</v>
      </c>
      <c r="F50" s="397"/>
      <c r="G50" s="397"/>
      <c r="H50" s="397"/>
      <c r="I50" s="116"/>
      <c r="J50" s="37"/>
      <c r="K50" s="37"/>
      <c r="L50" s="117"/>
      <c r="S50" s="35"/>
      <c r="T50" s="35"/>
      <c r="U50" s="35"/>
      <c r="V50" s="35"/>
      <c r="W50" s="35"/>
      <c r="X50" s="35"/>
      <c r="Y50" s="35"/>
      <c r="Z50" s="35"/>
      <c r="AA50" s="35"/>
      <c r="AB50" s="35"/>
      <c r="AC50" s="35"/>
      <c r="AD50" s="35"/>
      <c r="AE50" s="35"/>
    </row>
    <row r="51" spans="1:47" s="1" customFormat="1" ht="12" customHeight="1">
      <c r="B51" s="22"/>
      <c r="C51" s="30" t="s">
        <v>182</v>
      </c>
      <c r="D51" s="23"/>
      <c r="E51" s="23"/>
      <c r="F51" s="23"/>
      <c r="G51" s="23"/>
      <c r="H51" s="23"/>
      <c r="I51" s="109"/>
      <c r="J51" s="23"/>
      <c r="K51" s="23"/>
      <c r="L51" s="21"/>
    </row>
    <row r="52" spans="1:47" s="2" customFormat="1" ht="16.5" customHeight="1">
      <c r="A52" s="35"/>
      <c r="B52" s="36"/>
      <c r="C52" s="37"/>
      <c r="D52" s="37"/>
      <c r="E52" s="396" t="s">
        <v>902</v>
      </c>
      <c r="F52" s="398"/>
      <c r="G52" s="398"/>
      <c r="H52" s="398"/>
      <c r="I52" s="116"/>
      <c r="J52" s="37"/>
      <c r="K52" s="37"/>
      <c r="L52" s="117"/>
      <c r="S52" s="35"/>
      <c r="T52" s="35"/>
      <c r="U52" s="35"/>
      <c r="V52" s="35"/>
      <c r="W52" s="35"/>
      <c r="X52" s="35"/>
      <c r="Y52" s="35"/>
      <c r="Z52" s="35"/>
      <c r="AA52" s="35"/>
      <c r="AB52" s="35"/>
      <c r="AC52" s="35"/>
      <c r="AD52" s="35"/>
      <c r="AE52" s="35"/>
    </row>
    <row r="53" spans="1:47" s="2" customFormat="1" ht="12" customHeight="1">
      <c r="A53" s="35"/>
      <c r="B53" s="36"/>
      <c r="C53" s="30" t="s">
        <v>903</v>
      </c>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16.5" customHeight="1">
      <c r="A54" s="35"/>
      <c r="B54" s="36"/>
      <c r="C54" s="37"/>
      <c r="D54" s="37"/>
      <c r="E54" s="369" t="str">
        <f>E11</f>
        <v>ON - Ostatní náklady</v>
      </c>
      <c r="F54" s="398"/>
      <c r="G54" s="398"/>
      <c r="H54" s="398"/>
      <c r="I54" s="116"/>
      <c r="J54" s="37"/>
      <c r="K54" s="37"/>
      <c r="L54" s="117"/>
      <c r="S54" s="35"/>
      <c r="T54" s="35"/>
      <c r="U54" s="35"/>
      <c r="V54" s="35"/>
      <c r="W54" s="35"/>
      <c r="X54" s="35"/>
      <c r="Y54" s="35"/>
      <c r="Z54" s="35"/>
      <c r="AA54" s="35"/>
      <c r="AB54" s="35"/>
      <c r="AC54" s="35"/>
      <c r="AD54" s="35"/>
      <c r="AE54" s="35"/>
    </row>
    <row r="55" spans="1:47" s="2" customFormat="1" ht="6.95" customHeight="1">
      <c r="A55" s="35"/>
      <c r="B55" s="36"/>
      <c r="C55" s="37"/>
      <c r="D55" s="37"/>
      <c r="E55" s="37"/>
      <c r="F55" s="37"/>
      <c r="G55" s="37"/>
      <c r="H55" s="37"/>
      <c r="I55" s="116"/>
      <c r="J55" s="37"/>
      <c r="K55" s="37"/>
      <c r="L55" s="117"/>
      <c r="S55" s="35"/>
      <c r="T55" s="35"/>
      <c r="U55" s="35"/>
      <c r="V55" s="35"/>
      <c r="W55" s="35"/>
      <c r="X55" s="35"/>
      <c r="Y55" s="35"/>
      <c r="Z55" s="35"/>
      <c r="AA55" s="35"/>
      <c r="AB55" s="35"/>
      <c r="AC55" s="35"/>
      <c r="AD55" s="35"/>
      <c r="AE55" s="35"/>
    </row>
    <row r="56" spans="1:47" s="2" customFormat="1" ht="12" customHeight="1">
      <c r="A56" s="35"/>
      <c r="B56" s="36"/>
      <c r="C56" s="30" t="s">
        <v>21</v>
      </c>
      <c r="D56" s="37"/>
      <c r="E56" s="37"/>
      <c r="F56" s="28" t="str">
        <f>F14</f>
        <v>Praha 9, k.ú. Vysočany</v>
      </c>
      <c r="G56" s="37"/>
      <c r="H56" s="37"/>
      <c r="I56" s="118" t="s">
        <v>23</v>
      </c>
      <c r="J56" s="60" t="str">
        <f>IF(J14="","",J14)</f>
        <v>10. 2. 2020</v>
      </c>
      <c r="K56" s="37"/>
      <c r="L56" s="117"/>
      <c r="S56" s="35"/>
      <c r="T56" s="35"/>
      <c r="U56" s="35"/>
      <c r="V56" s="35"/>
      <c r="W56" s="35"/>
      <c r="X56" s="35"/>
      <c r="Y56" s="35"/>
      <c r="Z56" s="35"/>
      <c r="AA56" s="35"/>
      <c r="AB56" s="35"/>
      <c r="AC56" s="35"/>
      <c r="AD56" s="35"/>
      <c r="AE56" s="35"/>
    </row>
    <row r="57" spans="1:47" s="2" customFormat="1" ht="6.95" customHeight="1">
      <c r="A57" s="35"/>
      <c r="B57" s="36"/>
      <c r="C57" s="37"/>
      <c r="D57" s="37"/>
      <c r="E57" s="37"/>
      <c r="F57" s="37"/>
      <c r="G57" s="37"/>
      <c r="H57" s="37"/>
      <c r="I57" s="116"/>
      <c r="J57" s="37"/>
      <c r="K57" s="37"/>
      <c r="L57" s="117"/>
      <c r="S57" s="35"/>
      <c r="T57" s="35"/>
      <c r="U57" s="35"/>
      <c r="V57" s="35"/>
      <c r="W57" s="35"/>
      <c r="X57" s="35"/>
      <c r="Y57" s="35"/>
      <c r="Z57" s="35"/>
      <c r="AA57" s="35"/>
      <c r="AB57" s="35"/>
      <c r="AC57" s="35"/>
      <c r="AD57" s="35"/>
      <c r="AE57" s="35"/>
    </row>
    <row r="58" spans="1:47" s="2" customFormat="1" ht="25.7" customHeight="1">
      <c r="A58" s="35"/>
      <c r="B58" s="36"/>
      <c r="C58" s="30" t="s">
        <v>25</v>
      </c>
      <c r="D58" s="37"/>
      <c r="E58" s="37"/>
      <c r="F58" s="28" t="str">
        <f>E17</f>
        <v>Městská část Praha 9</v>
      </c>
      <c r="G58" s="37"/>
      <c r="H58" s="37"/>
      <c r="I58" s="118" t="s">
        <v>31</v>
      </c>
      <c r="J58" s="33" t="str">
        <f>E23</f>
        <v>BOMART spol. s r.o.</v>
      </c>
      <c r="K58" s="37"/>
      <c r="L58" s="117"/>
      <c r="S58" s="35"/>
      <c r="T58" s="35"/>
      <c r="U58" s="35"/>
      <c r="V58" s="35"/>
      <c r="W58" s="35"/>
      <c r="X58" s="35"/>
      <c r="Y58" s="35"/>
      <c r="Z58" s="35"/>
      <c r="AA58" s="35"/>
      <c r="AB58" s="35"/>
      <c r="AC58" s="35"/>
      <c r="AD58" s="35"/>
      <c r="AE58" s="35"/>
    </row>
    <row r="59" spans="1:47" s="2" customFormat="1" ht="40.15" customHeight="1">
      <c r="A59" s="35"/>
      <c r="B59" s="36"/>
      <c r="C59" s="30" t="s">
        <v>29</v>
      </c>
      <c r="D59" s="37"/>
      <c r="E59" s="37"/>
      <c r="F59" s="28" t="str">
        <f>IF(E20="","",E20)</f>
        <v>Vyplň údaj</v>
      </c>
      <c r="G59" s="37"/>
      <c r="H59" s="37"/>
      <c r="I59" s="118" t="s">
        <v>34</v>
      </c>
      <c r="J59" s="33" t="str">
        <f>E26</f>
        <v>MINERA stavebnní a obchodní spol. s r.o.</v>
      </c>
      <c r="K59" s="37"/>
      <c r="L59" s="117"/>
      <c r="S59" s="35"/>
      <c r="T59" s="35"/>
      <c r="U59" s="35"/>
      <c r="V59" s="35"/>
      <c r="W59" s="35"/>
      <c r="X59" s="35"/>
      <c r="Y59" s="35"/>
      <c r="Z59" s="35"/>
      <c r="AA59" s="35"/>
      <c r="AB59" s="35"/>
      <c r="AC59" s="35"/>
      <c r="AD59" s="35"/>
      <c r="AE59" s="35"/>
    </row>
    <row r="60" spans="1:47" s="2" customFormat="1" ht="10.35" customHeight="1">
      <c r="A60" s="35"/>
      <c r="B60" s="36"/>
      <c r="C60" s="37"/>
      <c r="D60" s="37"/>
      <c r="E60" s="37"/>
      <c r="F60" s="37"/>
      <c r="G60" s="37"/>
      <c r="H60" s="37"/>
      <c r="I60" s="116"/>
      <c r="J60" s="37"/>
      <c r="K60" s="37"/>
      <c r="L60" s="117"/>
      <c r="S60" s="35"/>
      <c r="T60" s="35"/>
      <c r="U60" s="35"/>
      <c r="V60" s="35"/>
      <c r="W60" s="35"/>
      <c r="X60" s="35"/>
      <c r="Y60" s="35"/>
      <c r="Z60" s="35"/>
      <c r="AA60" s="35"/>
      <c r="AB60" s="35"/>
      <c r="AC60" s="35"/>
      <c r="AD60" s="35"/>
      <c r="AE60" s="35"/>
    </row>
    <row r="61" spans="1:47" s="2" customFormat="1" ht="29.25" customHeight="1">
      <c r="A61" s="35"/>
      <c r="B61" s="36"/>
      <c r="C61" s="147" t="s">
        <v>185</v>
      </c>
      <c r="D61" s="148"/>
      <c r="E61" s="148"/>
      <c r="F61" s="148"/>
      <c r="G61" s="148"/>
      <c r="H61" s="148"/>
      <c r="I61" s="149"/>
      <c r="J61" s="150" t="s">
        <v>186</v>
      </c>
      <c r="K61" s="148"/>
      <c r="L61" s="117"/>
      <c r="S61" s="35"/>
      <c r="T61" s="35"/>
      <c r="U61" s="35"/>
      <c r="V61" s="35"/>
      <c r="W61" s="35"/>
      <c r="X61" s="35"/>
      <c r="Y61" s="35"/>
      <c r="Z61" s="35"/>
      <c r="AA61" s="35"/>
      <c r="AB61" s="35"/>
      <c r="AC61" s="35"/>
      <c r="AD61" s="35"/>
      <c r="AE61" s="35"/>
    </row>
    <row r="62" spans="1:47" s="2" customFormat="1" ht="10.35" customHeight="1">
      <c r="A62" s="35"/>
      <c r="B62" s="36"/>
      <c r="C62" s="37"/>
      <c r="D62" s="37"/>
      <c r="E62" s="37"/>
      <c r="F62" s="37"/>
      <c r="G62" s="37"/>
      <c r="H62" s="37"/>
      <c r="I62" s="116"/>
      <c r="J62" s="37"/>
      <c r="K62" s="37"/>
      <c r="L62" s="117"/>
      <c r="S62" s="35"/>
      <c r="T62" s="35"/>
      <c r="U62" s="35"/>
      <c r="V62" s="35"/>
      <c r="W62" s="35"/>
      <c r="X62" s="35"/>
      <c r="Y62" s="35"/>
      <c r="Z62" s="35"/>
      <c r="AA62" s="35"/>
      <c r="AB62" s="35"/>
      <c r="AC62" s="35"/>
      <c r="AD62" s="35"/>
      <c r="AE62" s="35"/>
    </row>
    <row r="63" spans="1:47" s="2" customFormat="1" ht="22.9" customHeight="1">
      <c r="A63" s="35"/>
      <c r="B63" s="36"/>
      <c r="C63" s="151" t="s">
        <v>70</v>
      </c>
      <c r="D63" s="37"/>
      <c r="E63" s="37"/>
      <c r="F63" s="37"/>
      <c r="G63" s="37"/>
      <c r="H63" s="37"/>
      <c r="I63" s="116"/>
      <c r="J63" s="78">
        <f>J86</f>
        <v>0</v>
      </c>
      <c r="K63" s="37"/>
      <c r="L63" s="117"/>
      <c r="S63" s="35"/>
      <c r="T63" s="35"/>
      <c r="U63" s="35"/>
      <c r="V63" s="35"/>
      <c r="W63" s="35"/>
      <c r="X63" s="35"/>
      <c r="Y63" s="35"/>
      <c r="Z63" s="35"/>
      <c r="AA63" s="35"/>
      <c r="AB63" s="35"/>
      <c r="AC63" s="35"/>
      <c r="AD63" s="35"/>
      <c r="AE63" s="35"/>
      <c r="AU63" s="18" t="s">
        <v>187</v>
      </c>
    </row>
    <row r="64" spans="1:47" s="9" customFormat="1" ht="24.95" customHeight="1">
      <c r="B64" s="152"/>
      <c r="C64" s="153"/>
      <c r="D64" s="154" t="s">
        <v>910</v>
      </c>
      <c r="E64" s="155"/>
      <c r="F64" s="155"/>
      <c r="G64" s="155"/>
      <c r="H64" s="155"/>
      <c r="I64" s="156"/>
      <c r="J64" s="157">
        <f>J87</f>
        <v>0</v>
      </c>
      <c r="K64" s="153"/>
      <c r="L64" s="158"/>
    </row>
    <row r="65" spans="1:31" s="2" customFormat="1" ht="21.75" customHeight="1">
      <c r="A65" s="35"/>
      <c r="B65" s="36"/>
      <c r="C65" s="37"/>
      <c r="D65" s="37"/>
      <c r="E65" s="37"/>
      <c r="F65" s="37"/>
      <c r="G65" s="37"/>
      <c r="H65" s="37"/>
      <c r="I65" s="116"/>
      <c r="J65" s="37"/>
      <c r="K65" s="37"/>
      <c r="L65" s="117"/>
      <c r="S65" s="35"/>
      <c r="T65" s="35"/>
      <c r="U65" s="35"/>
      <c r="V65" s="35"/>
      <c r="W65" s="35"/>
      <c r="X65" s="35"/>
      <c r="Y65" s="35"/>
      <c r="Z65" s="35"/>
      <c r="AA65" s="35"/>
      <c r="AB65" s="35"/>
      <c r="AC65" s="35"/>
      <c r="AD65" s="35"/>
      <c r="AE65" s="35"/>
    </row>
    <row r="66" spans="1:31" s="2" customFormat="1" ht="6.95" customHeight="1">
      <c r="A66" s="35"/>
      <c r="B66" s="48"/>
      <c r="C66" s="49"/>
      <c r="D66" s="49"/>
      <c r="E66" s="49"/>
      <c r="F66" s="49"/>
      <c r="G66" s="49"/>
      <c r="H66" s="49"/>
      <c r="I66" s="143"/>
      <c r="J66" s="49"/>
      <c r="K66" s="49"/>
      <c r="L66" s="117"/>
      <c r="S66" s="35"/>
      <c r="T66" s="35"/>
      <c r="U66" s="35"/>
      <c r="V66" s="35"/>
      <c r="W66" s="35"/>
      <c r="X66" s="35"/>
      <c r="Y66" s="35"/>
      <c r="Z66" s="35"/>
      <c r="AA66" s="35"/>
      <c r="AB66" s="35"/>
      <c r="AC66" s="35"/>
      <c r="AD66" s="35"/>
      <c r="AE66" s="35"/>
    </row>
    <row r="70" spans="1:31" s="2" customFormat="1" ht="6.95" customHeight="1">
      <c r="A70" s="35"/>
      <c r="B70" s="50"/>
      <c r="C70" s="51"/>
      <c r="D70" s="51"/>
      <c r="E70" s="51"/>
      <c r="F70" s="51"/>
      <c r="G70" s="51"/>
      <c r="H70" s="51"/>
      <c r="I70" s="146"/>
      <c r="J70" s="51"/>
      <c r="K70" s="51"/>
      <c r="L70" s="117"/>
      <c r="S70" s="35"/>
      <c r="T70" s="35"/>
      <c r="U70" s="35"/>
      <c r="V70" s="35"/>
      <c r="W70" s="35"/>
      <c r="X70" s="35"/>
      <c r="Y70" s="35"/>
      <c r="Z70" s="35"/>
      <c r="AA70" s="35"/>
      <c r="AB70" s="35"/>
      <c r="AC70" s="35"/>
      <c r="AD70" s="35"/>
      <c r="AE70" s="35"/>
    </row>
    <row r="71" spans="1:31" s="2" customFormat="1" ht="24.95" customHeight="1">
      <c r="A71" s="35"/>
      <c r="B71" s="36"/>
      <c r="C71" s="24" t="s">
        <v>191</v>
      </c>
      <c r="D71" s="37"/>
      <c r="E71" s="37"/>
      <c r="F71" s="37"/>
      <c r="G71" s="37"/>
      <c r="H71" s="37"/>
      <c r="I71" s="116"/>
      <c r="J71" s="37"/>
      <c r="K71" s="37"/>
      <c r="L71" s="117"/>
      <c r="S71" s="35"/>
      <c r="T71" s="35"/>
      <c r="U71" s="35"/>
      <c r="V71" s="35"/>
      <c r="W71" s="35"/>
      <c r="X71" s="35"/>
      <c r="Y71" s="35"/>
      <c r="Z71" s="35"/>
      <c r="AA71" s="35"/>
      <c r="AB71" s="35"/>
      <c r="AC71" s="35"/>
      <c r="AD71" s="35"/>
      <c r="AE71" s="35"/>
    </row>
    <row r="72" spans="1:31" s="2" customFormat="1" ht="6.95" customHeight="1">
      <c r="A72" s="35"/>
      <c r="B72" s="36"/>
      <c r="C72" s="37"/>
      <c r="D72" s="37"/>
      <c r="E72" s="37"/>
      <c r="F72" s="37"/>
      <c r="G72" s="37"/>
      <c r="H72" s="37"/>
      <c r="I72" s="116"/>
      <c r="J72" s="37"/>
      <c r="K72" s="37"/>
      <c r="L72" s="117"/>
      <c r="S72" s="35"/>
      <c r="T72" s="35"/>
      <c r="U72" s="35"/>
      <c r="V72" s="35"/>
      <c r="W72" s="35"/>
      <c r="X72" s="35"/>
      <c r="Y72" s="35"/>
      <c r="Z72" s="35"/>
      <c r="AA72" s="35"/>
      <c r="AB72" s="35"/>
      <c r="AC72" s="35"/>
      <c r="AD72" s="35"/>
      <c r="AE72" s="35"/>
    </row>
    <row r="73" spans="1:31" s="2" customFormat="1" ht="12" customHeight="1">
      <c r="A73" s="35"/>
      <c r="B73" s="36"/>
      <c r="C73" s="30" t="s">
        <v>16</v>
      </c>
      <c r="D73" s="37"/>
      <c r="E73" s="37"/>
      <c r="F73" s="37"/>
      <c r="G73" s="37"/>
      <c r="H73" s="37"/>
      <c r="I73" s="116"/>
      <c r="J73" s="37"/>
      <c r="K73" s="37"/>
      <c r="L73" s="117"/>
      <c r="S73" s="35"/>
      <c r="T73" s="35"/>
      <c r="U73" s="35"/>
      <c r="V73" s="35"/>
      <c r="W73" s="35"/>
      <c r="X73" s="35"/>
      <c r="Y73" s="35"/>
      <c r="Z73" s="35"/>
      <c r="AA73" s="35"/>
      <c r="AB73" s="35"/>
      <c r="AC73" s="35"/>
      <c r="AD73" s="35"/>
      <c r="AE73" s="35"/>
    </row>
    <row r="74" spans="1:31" s="2" customFormat="1" ht="16.5" customHeight="1">
      <c r="A74" s="35"/>
      <c r="B74" s="36"/>
      <c r="C74" s="37"/>
      <c r="D74" s="37"/>
      <c r="E74" s="396" t="str">
        <f>E7</f>
        <v>Základní škola U Elektry</v>
      </c>
      <c r="F74" s="397"/>
      <c r="G74" s="397"/>
      <c r="H74" s="397"/>
      <c r="I74" s="116"/>
      <c r="J74" s="37"/>
      <c r="K74" s="37"/>
      <c r="L74" s="117"/>
      <c r="S74" s="35"/>
      <c r="T74" s="35"/>
      <c r="U74" s="35"/>
      <c r="V74" s="35"/>
      <c r="W74" s="35"/>
      <c r="X74" s="35"/>
      <c r="Y74" s="35"/>
      <c r="Z74" s="35"/>
      <c r="AA74" s="35"/>
      <c r="AB74" s="35"/>
      <c r="AC74" s="35"/>
      <c r="AD74" s="35"/>
      <c r="AE74" s="35"/>
    </row>
    <row r="75" spans="1:31" s="1" customFormat="1" ht="12" customHeight="1">
      <c r="B75" s="22"/>
      <c r="C75" s="30" t="s">
        <v>182</v>
      </c>
      <c r="D75" s="23"/>
      <c r="E75" s="23"/>
      <c r="F75" s="23"/>
      <c r="G75" s="23"/>
      <c r="H75" s="23"/>
      <c r="I75" s="109"/>
      <c r="J75" s="23"/>
      <c r="K75" s="23"/>
      <c r="L75" s="21"/>
    </row>
    <row r="76" spans="1:31" s="2" customFormat="1" ht="16.5" customHeight="1">
      <c r="A76" s="35"/>
      <c r="B76" s="36"/>
      <c r="C76" s="37"/>
      <c r="D76" s="37"/>
      <c r="E76" s="396" t="s">
        <v>902</v>
      </c>
      <c r="F76" s="398"/>
      <c r="G76" s="398"/>
      <c r="H76" s="398"/>
      <c r="I76" s="116"/>
      <c r="J76" s="37"/>
      <c r="K76" s="37"/>
      <c r="L76" s="117"/>
      <c r="S76" s="35"/>
      <c r="T76" s="35"/>
      <c r="U76" s="35"/>
      <c r="V76" s="35"/>
      <c r="W76" s="35"/>
      <c r="X76" s="35"/>
      <c r="Y76" s="35"/>
      <c r="Z76" s="35"/>
      <c r="AA76" s="35"/>
      <c r="AB76" s="35"/>
      <c r="AC76" s="35"/>
      <c r="AD76" s="35"/>
      <c r="AE76" s="35"/>
    </row>
    <row r="77" spans="1:31" s="2" customFormat="1" ht="12" customHeight="1">
      <c r="A77" s="35"/>
      <c r="B77" s="36"/>
      <c r="C77" s="30" t="s">
        <v>903</v>
      </c>
      <c r="D77" s="37"/>
      <c r="E77" s="37"/>
      <c r="F77" s="37"/>
      <c r="G77" s="37"/>
      <c r="H77" s="37"/>
      <c r="I77" s="116"/>
      <c r="J77" s="37"/>
      <c r="K77" s="37"/>
      <c r="L77" s="117"/>
      <c r="S77" s="35"/>
      <c r="T77" s="35"/>
      <c r="U77" s="35"/>
      <c r="V77" s="35"/>
      <c r="W77" s="35"/>
      <c r="X77" s="35"/>
      <c r="Y77" s="35"/>
      <c r="Z77" s="35"/>
      <c r="AA77" s="35"/>
      <c r="AB77" s="35"/>
      <c r="AC77" s="35"/>
      <c r="AD77" s="35"/>
      <c r="AE77" s="35"/>
    </row>
    <row r="78" spans="1:31" s="2" customFormat="1" ht="16.5" customHeight="1">
      <c r="A78" s="35"/>
      <c r="B78" s="36"/>
      <c r="C78" s="37"/>
      <c r="D78" s="37"/>
      <c r="E78" s="369" t="str">
        <f>E11</f>
        <v>ON - Ostatní náklady</v>
      </c>
      <c r="F78" s="398"/>
      <c r="G78" s="398"/>
      <c r="H78" s="398"/>
      <c r="I78" s="116"/>
      <c r="J78" s="37"/>
      <c r="K78" s="37"/>
      <c r="L78" s="117"/>
      <c r="S78" s="35"/>
      <c r="T78" s="35"/>
      <c r="U78" s="35"/>
      <c r="V78" s="35"/>
      <c r="W78" s="35"/>
      <c r="X78" s="35"/>
      <c r="Y78" s="35"/>
      <c r="Z78" s="35"/>
      <c r="AA78" s="35"/>
      <c r="AB78" s="35"/>
      <c r="AC78" s="35"/>
      <c r="AD78" s="35"/>
      <c r="AE78" s="35"/>
    </row>
    <row r="79" spans="1:31" s="2" customFormat="1" ht="6.95" customHeight="1">
      <c r="A79" s="35"/>
      <c r="B79" s="36"/>
      <c r="C79" s="37"/>
      <c r="D79" s="37"/>
      <c r="E79" s="37"/>
      <c r="F79" s="37"/>
      <c r="G79" s="37"/>
      <c r="H79" s="37"/>
      <c r="I79" s="116"/>
      <c r="J79" s="37"/>
      <c r="K79" s="37"/>
      <c r="L79" s="117"/>
      <c r="S79" s="35"/>
      <c r="T79" s="35"/>
      <c r="U79" s="35"/>
      <c r="V79" s="35"/>
      <c r="W79" s="35"/>
      <c r="X79" s="35"/>
      <c r="Y79" s="35"/>
      <c r="Z79" s="35"/>
      <c r="AA79" s="35"/>
      <c r="AB79" s="35"/>
      <c r="AC79" s="35"/>
      <c r="AD79" s="35"/>
      <c r="AE79" s="35"/>
    </row>
    <row r="80" spans="1:31" s="2" customFormat="1" ht="12" customHeight="1">
      <c r="A80" s="35"/>
      <c r="B80" s="36"/>
      <c r="C80" s="30" t="s">
        <v>21</v>
      </c>
      <c r="D80" s="37"/>
      <c r="E80" s="37"/>
      <c r="F80" s="28" t="str">
        <f>F14</f>
        <v>Praha 9, k.ú. Vysočany</v>
      </c>
      <c r="G80" s="37"/>
      <c r="H80" s="37"/>
      <c r="I80" s="118" t="s">
        <v>23</v>
      </c>
      <c r="J80" s="60" t="str">
        <f>IF(J14="","",J14)</f>
        <v>10. 2. 2020</v>
      </c>
      <c r="K80" s="37"/>
      <c r="L80" s="117"/>
      <c r="S80" s="35"/>
      <c r="T80" s="35"/>
      <c r="U80" s="35"/>
      <c r="V80" s="35"/>
      <c r="W80" s="35"/>
      <c r="X80" s="35"/>
      <c r="Y80" s="35"/>
      <c r="Z80" s="35"/>
      <c r="AA80" s="35"/>
      <c r="AB80" s="35"/>
      <c r="AC80" s="35"/>
      <c r="AD80" s="35"/>
      <c r="AE80" s="35"/>
    </row>
    <row r="81" spans="1:65" s="2" customFormat="1" ht="6.95" customHeight="1">
      <c r="A81" s="35"/>
      <c r="B81" s="36"/>
      <c r="C81" s="37"/>
      <c r="D81" s="37"/>
      <c r="E81" s="37"/>
      <c r="F81" s="37"/>
      <c r="G81" s="37"/>
      <c r="H81" s="37"/>
      <c r="I81" s="116"/>
      <c r="J81" s="37"/>
      <c r="K81" s="37"/>
      <c r="L81" s="117"/>
      <c r="S81" s="35"/>
      <c r="T81" s="35"/>
      <c r="U81" s="35"/>
      <c r="V81" s="35"/>
      <c r="W81" s="35"/>
      <c r="X81" s="35"/>
      <c r="Y81" s="35"/>
      <c r="Z81" s="35"/>
      <c r="AA81" s="35"/>
      <c r="AB81" s="35"/>
      <c r="AC81" s="35"/>
      <c r="AD81" s="35"/>
      <c r="AE81" s="35"/>
    </row>
    <row r="82" spans="1:65" s="2" customFormat="1" ht="25.7" customHeight="1">
      <c r="A82" s="35"/>
      <c r="B82" s="36"/>
      <c r="C82" s="30" t="s">
        <v>25</v>
      </c>
      <c r="D82" s="37"/>
      <c r="E82" s="37"/>
      <c r="F82" s="28" t="str">
        <f>E17</f>
        <v>Městská část Praha 9</v>
      </c>
      <c r="G82" s="37"/>
      <c r="H82" s="37"/>
      <c r="I82" s="118" t="s">
        <v>31</v>
      </c>
      <c r="J82" s="33" t="str">
        <f>E23</f>
        <v>BOMART spol. s r.o.</v>
      </c>
      <c r="K82" s="37"/>
      <c r="L82" s="117"/>
      <c r="S82" s="35"/>
      <c r="T82" s="35"/>
      <c r="U82" s="35"/>
      <c r="V82" s="35"/>
      <c r="W82" s="35"/>
      <c r="X82" s="35"/>
      <c r="Y82" s="35"/>
      <c r="Z82" s="35"/>
      <c r="AA82" s="35"/>
      <c r="AB82" s="35"/>
      <c r="AC82" s="35"/>
      <c r="AD82" s="35"/>
      <c r="AE82" s="35"/>
    </row>
    <row r="83" spans="1:65" s="2" customFormat="1" ht="40.15" customHeight="1">
      <c r="A83" s="35"/>
      <c r="B83" s="36"/>
      <c r="C83" s="30" t="s">
        <v>29</v>
      </c>
      <c r="D83" s="37"/>
      <c r="E83" s="37"/>
      <c r="F83" s="28" t="str">
        <f>IF(E20="","",E20)</f>
        <v>Vyplň údaj</v>
      </c>
      <c r="G83" s="37"/>
      <c r="H83" s="37"/>
      <c r="I83" s="118" t="s">
        <v>34</v>
      </c>
      <c r="J83" s="33" t="str">
        <f>E26</f>
        <v>MINERA stavebnní a obchodní spol. s r.o.</v>
      </c>
      <c r="K83" s="37"/>
      <c r="L83" s="117"/>
      <c r="S83" s="35"/>
      <c r="T83" s="35"/>
      <c r="U83" s="35"/>
      <c r="V83" s="35"/>
      <c r="W83" s="35"/>
      <c r="X83" s="35"/>
      <c r="Y83" s="35"/>
      <c r="Z83" s="35"/>
      <c r="AA83" s="35"/>
      <c r="AB83" s="35"/>
      <c r="AC83" s="35"/>
      <c r="AD83" s="35"/>
      <c r="AE83" s="35"/>
    </row>
    <row r="84" spans="1:65" s="2" customFormat="1" ht="10.35" customHeight="1">
      <c r="A84" s="35"/>
      <c r="B84" s="36"/>
      <c r="C84" s="37"/>
      <c r="D84" s="37"/>
      <c r="E84" s="37"/>
      <c r="F84" s="37"/>
      <c r="G84" s="37"/>
      <c r="H84" s="37"/>
      <c r="I84" s="116"/>
      <c r="J84" s="37"/>
      <c r="K84" s="37"/>
      <c r="L84" s="117"/>
      <c r="S84" s="35"/>
      <c r="T84" s="35"/>
      <c r="U84" s="35"/>
      <c r="V84" s="35"/>
      <c r="W84" s="35"/>
      <c r="X84" s="35"/>
      <c r="Y84" s="35"/>
      <c r="Z84" s="35"/>
      <c r="AA84" s="35"/>
      <c r="AB84" s="35"/>
      <c r="AC84" s="35"/>
      <c r="AD84" s="35"/>
      <c r="AE84" s="35"/>
    </row>
    <row r="85" spans="1:65" s="11" customFormat="1" ht="29.25" customHeight="1">
      <c r="A85" s="165"/>
      <c r="B85" s="166"/>
      <c r="C85" s="167" t="s">
        <v>192</v>
      </c>
      <c r="D85" s="168" t="s">
        <v>57</v>
      </c>
      <c r="E85" s="168" t="s">
        <v>53</v>
      </c>
      <c r="F85" s="168" t="s">
        <v>54</v>
      </c>
      <c r="G85" s="168" t="s">
        <v>193</v>
      </c>
      <c r="H85" s="168" t="s">
        <v>194</v>
      </c>
      <c r="I85" s="169" t="s">
        <v>195</v>
      </c>
      <c r="J85" s="168" t="s">
        <v>186</v>
      </c>
      <c r="K85" s="170" t="s">
        <v>196</v>
      </c>
      <c r="L85" s="171"/>
      <c r="M85" s="69" t="s">
        <v>19</v>
      </c>
      <c r="N85" s="70" t="s">
        <v>42</v>
      </c>
      <c r="O85" s="70" t="s">
        <v>197</v>
      </c>
      <c r="P85" s="70" t="s">
        <v>198</v>
      </c>
      <c r="Q85" s="70" t="s">
        <v>199</v>
      </c>
      <c r="R85" s="70" t="s">
        <v>200</v>
      </c>
      <c r="S85" s="70" t="s">
        <v>201</v>
      </c>
      <c r="T85" s="71" t="s">
        <v>202</v>
      </c>
      <c r="U85" s="165"/>
      <c r="V85" s="165"/>
      <c r="W85" s="165"/>
      <c r="X85" s="165"/>
      <c r="Y85" s="165"/>
      <c r="Z85" s="165"/>
      <c r="AA85" s="165"/>
      <c r="AB85" s="165"/>
      <c r="AC85" s="165"/>
      <c r="AD85" s="165"/>
      <c r="AE85" s="165"/>
    </row>
    <row r="86" spans="1:65" s="2" customFormat="1" ht="22.9" customHeight="1">
      <c r="A86" s="35"/>
      <c r="B86" s="36"/>
      <c r="C86" s="76" t="s">
        <v>203</v>
      </c>
      <c r="D86" s="37"/>
      <c r="E86" s="37"/>
      <c r="F86" s="37"/>
      <c r="G86" s="37"/>
      <c r="H86" s="37"/>
      <c r="I86" s="116"/>
      <c r="J86" s="172">
        <f>BK86</f>
        <v>0</v>
      </c>
      <c r="K86" s="37"/>
      <c r="L86" s="40"/>
      <c r="M86" s="72"/>
      <c r="N86" s="173"/>
      <c r="O86" s="73"/>
      <c r="P86" s="174">
        <f>P87</f>
        <v>0</v>
      </c>
      <c r="Q86" s="73"/>
      <c r="R86" s="174">
        <f>R87</f>
        <v>0</v>
      </c>
      <c r="S86" s="73"/>
      <c r="T86" s="175">
        <f>T87</f>
        <v>0</v>
      </c>
      <c r="U86" s="35"/>
      <c r="V86" s="35"/>
      <c r="W86" s="35"/>
      <c r="X86" s="35"/>
      <c r="Y86" s="35"/>
      <c r="Z86" s="35"/>
      <c r="AA86" s="35"/>
      <c r="AB86" s="35"/>
      <c r="AC86" s="35"/>
      <c r="AD86" s="35"/>
      <c r="AE86" s="35"/>
      <c r="AT86" s="18" t="s">
        <v>71</v>
      </c>
      <c r="AU86" s="18" t="s">
        <v>187</v>
      </c>
      <c r="BK86" s="176">
        <f>BK87</f>
        <v>0</v>
      </c>
    </row>
    <row r="87" spans="1:65" s="12" customFormat="1" ht="25.9" customHeight="1">
      <c r="B87" s="177"/>
      <c r="C87" s="178"/>
      <c r="D87" s="179" t="s">
        <v>71</v>
      </c>
      <c r="E87" s="180" t="s">
        <v>1168</v>
      </c>
      <c r="F87" s="180" t="s">
        <v>1169</v>
      </c>
      <c r="G87" s="178"/>
      <c r="H87" s="178"/>
      <c r="I87" s="181"/>
      <c r="J87" s="182">
        <f>BK87</f>
        <v>0</v>
      </c>
      <c r="K87" s="178"/>
      <c r="L87" s="183"/>
      <c r="M87" s="184"/>
      <c r="N87" s="185"/>
      <c r="O87" s="185"/>
      <c r="P87" s="186">
        <f>SUM(P88:P92)</f>
        <v>0</v>
      </c>
      <c r="Q87" s="185"/>
      <c r="R87" s="186">
        <f>SUM(R88:R92)</f>
        <v>0</v>
      </c>
      <c r="S87" s="185"/>
      <c r="T87" s="187">
        <f>SUM(T88:T92)</f>
        <v>0</v>
      </c>
      <c r="AR87" s="188" t="s">
        <v>212</v>
      </c>
      <c r="AT87" s="189" t="s">
        <v>71</v>
      </c>
      <c r="AU87" s="189" t="s">
        <v>72</v>
      </c>
      <c r="AY87" s="188" t="s">
        <v>206</v>
      </c>
      <c r="BK87" s="190">
        <f>SUM(BK88:BK92)</f>
        <v>0</v>
      </c>
    </row>
    <row r="88" spans="1:65" s="2" customFormat="1" ht="16.5" customHeight="1">
      <c r="A88" s="35"/>
      <c r="B88" s="36"/>
      <c r="C88" s="193" t="s">
        <v>80</v>
      </c>
      <c r="D88" s="193" t="s">
        <v>208</v>
      </c>
      <c r="E88" s="194" t="s">
        <v>1177</v>
      </c>
      <c r="F88" s="195" t="s">
        <v>1178</v>
      </c>
      <c r="G88" s="196" t="s">
        <v>887</v>
      </c>
      <c r="H88" s="197">
        <v>1</v>
      </c>
      <c r="I88" s="198"/>
      <c r="J88" s="199">
        <f>ROUND(I88*H88,2)</f>
        <v>0</v>
      </c>
      <c r="K88" s="195" t="s">
        <v>19</v>
      </c>
      <c r="L88" s="40"/>
      <c r="M88" s="200" t="s">
        <v>19</v>
      </c>
      <c r="N88" s="201" t="s">
        <v>43</v>
      </c>
      <c r="O88" s="65"/>
      <c r="P88" s="202">
        <f>O88*H88</f>
        <v>0</v>
      </c>
      <c r="Q88" s="202">
        <v>0</v>
      </c>
      <c r="R88" s="202">
        <f>Q88*H88</f>
        <v>0</v>
      </c>
      <c r="S88" s="202">
        <v>0</v>
      </c>
      <c r="T88" s="203">
        <f>S88*H88</f>
        <v>0</v>
      </c>
      <c r="U88" s="35"/>
      <c r="V88" s="35"/>
      <c r="W88" s="35"/>
      <c r="X88" s="35"/>
      <c r="Y88" s="35"/>
      <c r="Z88" s="35"/>
      <c r="AA88" s="35"/>
      <c r="AB88" s="35"/>
      <c r="AC88" s="35"/>
      <c r="AD88" s="35"/>
      <c r="AE88" s="35"/>
      <c r="AR88" s="204" t="s">
        <v>1179</v>
      </c>
      <c r="AT88" s="204" t="s">
        <v>208</v>
      </c>
      <c r="AU88" s="204" t="s">
        <v>80</v>
      </c>
      <c r="AY88" s="18" t="s">
        <v>206</v>
      </c>
      <c r="BE88" s="205">
        <f>IF(N88="základní",J88,0)</f>
        <v>0</v>
      </c>
      <c r="BF88" s="205">
        <f>IF(N88="snížená",J88,0)</f>
        <v>0</v>
      </c>
      <c r="BG88" s="205">
        <f>IF(N88="zákl. přenesená",J88,0)</f>
        <v>0</v>
      </c>
      <c r="BH88" s="205">
        <f>IF(N88="sníž. přenesená",J88,0)</f>
        <v>0</v>
      </c>
      <c r="BI88" s="205">
        <f>IF(N88="nulová",J88,0)</f>
        <v>0</v>
      </c>
      <c r="BJ88" s="18" t="s">
        <v>80</v>
      </c>
      <c r="BK88" s="205">
        <f>ROUND(I88*H88,2)</f>
        <v>0</v>
      </c>
      <c r="BL88" s="18" t="s">
        <v>1179</v>
      </c>
      <c r="BM88" s="204" t="s">
        <v>1180</v>
      </c>
    </row>
    <row r="89" spans="1:65" s="2" customFormat="1" ht="16.5" customHeight="1">
      <c r="A89" s="35"/>
      <c r="B89" s="36"/>
      <c r="C89" s="193" t="s">
        <v>82</v>
      </c>
      <c r="D89" s="193" t="s">
        <v>208</v>
      </c>
      <c r="E89" s="194" t="s">
        <v>1181</v>
      </c>
      <c r="F89" s="195" t="s">
        <v>1182</v>
      </c>
      <c r="G89" s="196" t="s">
        <v>887</v>
      </c>
      <c r="H89" s="197">
        <v>1</v>
      </c>
      <c r="I89" s="198"/>
      <c r="J89" s="199">
        <f>ROUND(I89*H89,2)</f>
        <v>0</v>
      </c>
      <c r="K89" s="195" t="s">
        <v>19</v>
      </c>
      <c r="L89" s="40"/>
      <c r="M89" s="200" t="s">
        <v>19</v>
      </c>
      <c r="N89" s="201" t="s">
        <v>43</v>
      </c>
      <c r="O89" s="65"/>
      <c r="P89" s="202">
        <f>O89*H89</f>
        <v>0</v>
      </c>
      <c r="Q89" s="202">
        <v>0</v>
      </c>
      <c r="R89" s="202">
        <f>Q89*H89</f>
        <v>0</v>
      </c>
      <c r="S89" s="202">
        <v>0</v>
      </c>
      <c r="T89" s="203">
        <f>S89*H89</f>
        <v>0</v>
      </c>
      <c r="U89" s="35"/>
      <c r="V89" s="35"/>
      <c r="W89" s="35"/>
      <c r="X89" s="35"/>
      <c r="Y89" s="35"/>
      <c r="Z89" s="35"/>
      <c r="AA89" s="35"/>
      <c r="AB89" s="35"/>
      <c r="AC89" s="35"/>
      <c r="AD89" s="35"/>
      <c r="AE89" s="35"/>
      <c r="AR89" s="204" t="s">
        <v>1179</v>
      </c>
      <c r="AT89" s="204" t="s">
        <v>208</v>
      </c>
      <c r="AU89" s="204" t="s">
        <v>80</v>
      </c>
      <c r="AY89" s="18" t="s">
        <v>206</v>
      </c>
      <c r="BE89" s="205">
        <f>IF(N89="základní",J89,0)</f>
        <v>0</v>
      </c>
      <c r="BF89" s="205">
        <f>IF(N89="snížená",J89,0)</f>
        <v>0</v>
      </c>
      <c r="BG89" s="205">
        <f>IF(N89="zákl. přenesená",J89,0)</f>
        <v>0</v>
      </c>
      <c r="BH89" s="205">
        <f>IF(N89="sníž. přenesená",J89,0)</f>
        <v>0</v>
      </c>
      <c r="BI89" s="205">
        <f>IF(N89="nulová",J89,0)</f>
        <v>0</v>
      </c>
      <c r="BJ89" s="18" t="s">
        <v>80</v>
      </c>
      <c r="BK89" s="205">
        <f>ROUND(I89*H89,2)</f>
        <v>0</v>
      </c>
      <c r="BL89" s="18" t="s">
        <v>1179</v>
      </c>
      <c r="BM89" s="204" t="s">
        <v>1183</v>
      </c>
    </row>
    <row r="90" spans="1:65" s="2" customFormat="1" ht="16.5" customHeight="1">
      <c r="A90" s="35"/>
      <c r="B90" s="36"/>
      <c r="C90" s="193" t="s">
        <v>217</v>
      </c>
      <c r="D90" s="193" t="s">
        <v>208</v>
      </c>
      <c r="E90" s="194" t="s">
        <v>1184</v>
      </c>
      <c r="F90" s="195" t="s">
        <v>1185</v>
      </c>
      <c r="G90" s="196" t="s">
        <v>887</v>
      </c>
      <c r="H90" s="197">
        <v>1</v>
      </c>
      <c r="I90" s="198"/>
      <c r="J90" s="199">
        <f>ROUND(I90*H90,2)</f>
        <v>0</v>
      </c>
      <c r="K90" s="195" t="s">
        <v>19</v>
      </c>
      <c r="L90" s="40"/>
      <c r="M90" s="200" t="s">
        <v>19</v>
      </c>
      <c r="N90" s="201" t="s">
        <v>43</v>
      </c>
      <c r="O90" s="65"/>
      <c r="P90" s="202">
        <f>O90*H90</f>
        <v>0</v>
      </c>
      <c r="Q90" s="202">
        <v>0</v>
      </c>
      <c r="R90" s="202">
        <f>Q90*H90</f>
        <v>0</v>
      </c>
      <c r="S90" s="202">
        <v>0</v>
      </c>
      <c r="T90" s="203">
        <f>S90*H90</f>
        <v>0</v>
      </c>
      <c r="U90" s="35"/>
      <c r="V90" s="35"/>
      <c r="W90" s="35"/>
      <c r="X90" s="35"/>
      <c r="Y90" s="35"/>
      <c r="Z90" s="35"/>
      <c r="AA90" s="35"/>
      <c r="AB90" s="35"/>
      <c r="AC90" s="35"/>
      <c r="AD90" s="35"/>
      <c r="AE90" s="35"/>
      <c r="AR90" s="204" t="s">
        <v>1179</v>
      </c>
      <c r="AT90" s="204" t="s">
        <v>208</v>
      </c>
      <c r="AU90" s="204" t="s">
        <v>80</v>
      </c>
      <c r="AY90" s="18" t="s">
        <v>206</v>
      </c>
      <c r="BE90" s="205">
        <f>IF(N90="základní",J90,0)</f>
        <v>0</v>
      </c>
      <c r="BF90" s="205">
        <f>IF(N90="snížená",J90,0)</f>
        <v>0</v>
      </c>
      <c r="BG90" s="205">
        <f>IF(N90="zákl. přenesená",J90,0)</f>
        <v>0</v>
      </c>
      <c r="BH90" s="205">
        <f>IF(N90="sníž. přenesená",J90,0)</f>
        <v>0</v>
      </c>
      <c r="BI90" s="205">
        <f>IF(N90="nulová",J90,0)</f>
        <v>0</v>
      </c>
      <c r="BJ90" s="18" t="s">
        <v>80</v>
      </c>
      <c r="BK90" s="205">
        <f>ROUND(I90*H90,2)</f>
        <v>0</v>
      </c>
      <c r="BL90" s="18" t="s">
        <v>1179</v>
      </c>
      <c r="BM90" s="204" t="s">
        <v>1186</v>
      </c>
    </row>
    <row r="91" spans="1:65" s="2" customFormat="1" ht="16.5" customHeight="1">
      <c r="A91" s="35"/>
      <c r="B91" s="36"/>
      <c r="C91" s="193" t="s">
        <v>212</v>
      </c>
      <c r="D91" s="193" t="s">
        <v>208</v>
      </c>
      <c r="E91" s="194" t="s">
        <v>1187</v>
      </c>
      <c r="F91" s="195" t="s">
        <v>1188</v>
      </c>
      <c r="G91" s="196" t="s">
        <v>887</v>
      </c>
      <c r="H91" s="197">
        <v>1</v>
      </c>
      <c r="I91" s="198"/>
      <c r="J91" s="199">
        <f>ROUND(I91*H91,2)</f>
        <v>0</v>
      </c>
      <c r="K91" s="195" t="s">
        <v>19</v>
      </c>
      <c r="L91" s="40"/>
      <c r="M91" s="200" t="s">
        <v>19</v>
      </c>
      <c r="N91" s="201" t="s">
        <v>43</v>
      </c>
      <c r="O91" s="65"/>
      <c r="P91" s="202">
        <f>O91*H91</f>
        <v>0</v>
      </c>
      <c r="Q91" s="202">
        <v>0</v>
      </c>
      <c r="R91" s="202">
        <f>Q91*H91</f>
        <v>0</v>
      </c>
      <c r="S91" s="202">
        <v>0</v>
      </c>
      <c r="T91" s="203">
        <f>S91*H91</f>
        <v>0</v>
      </c>
      <c r="U91" s="35"/>
      <c r="V91" s="35"/>
      <c r="W91" s="35"/>
      <c r="X91" s="35"/>
      <c r="Y91" s="35"/>
      <c r="Z91" s="35"/>
      <c r="AA91" s="35"/>
      <c r="AB91" s="35"/>
      <c r="AC91" s="35"/>
      <c r="AD91" s="35"/>
      <c r="AE91" s="35"/>
      <c r="AR91" s="204" t="s">
        <v>1179</v>
      </c>
      <c r="AT91" s="204" t="s">
        <v>208</v>
      </c>
      <c r="AU91" s="204" t="s">
        <v>80</v>
      </c>
      <c r="AY91" s="18" t="s">
        <v>206</v>
      </c>
      <c r="BE91" s="205">
        <f>IF(N91="základní",J91,0)</f>
        <v>0</v>
      </c>
      <c r="BF91" s="205">
        <f>IF(N91="snížená",J91,0)</f>
        <v>0</v>
      </c>
      <c r="BG91" s="205">
        <f>IF(N91="zákl. přenesená",J91,0)</f>
        <v>0</v>
      </c>
      <c r="BH91" s="205">
        <f>IF(N91="sníž. přenesená",J91,0)</f>
        <v>0</v>
      </c>
      <c r="BI91" s="205">
        <f>IF(N91="nulová",J91,0)</f>
        <v>0</v>
      </c>
      <c r="BJ91" s="18" t="s">
        <v>80</v>
      </c>
      <c r="BK91" s="205">
        <f>ROUND(I91*H91,2)</f>
        <v>0</v>
      </c>
      <c r="BL91" s="18" t="s">
        <v>1179</v>
      </c>
      <c r="BM91" s="204" t="s">
        <v>1189</v>
      </c>
    </row>
    <row r="92" spans="1:65" s="2" customFormat="1" ht="16.5" customHeight="1">
      <c r="A92" s="35"/>
      <c r="B92" s="36"/>
      <c r="C92" s="193" t="s">
        <v>227</v>
      </c>
      <c r="D92" s="193" t="s">
        <v>208</v>
      </c>
      <c r="E92" s="194" t="s">
        <v>1190</v>
      </c>
      <c r="F92" s="195" t="s">
        <v>1191</v>
      </c>
      <c r="G92" s="196" t="s">
        <v>887</v>
      </c>
      <c r="H92" s="197">
        <v>1</v>
      </c>
      <c r="I92" s="198"/>
      <c r="J92" s="199">
        <f>ROUND(I92*H92,2)</f>
        <v>0</v>
      </c>
      <c r="K92" s="195" t="s">
        <v>19</v>
      </c>
      <c r="L92" s="40"/>
      <c r="M92" s="249" t="s">
        <v>19</v>
      </c>
      <c r="N92" s="250" t="s">
        <v>43</v>
      </c>
      <c r="O92" s="247"/>
      <c r="P92" s="251">
        <f>O92*H92</f>
        <v>0</v>
      </c>
      <c r="Q92" s="251">
        <v>0</v>
      </c>
      <c r="R92" s="251">
        <f>Q92*H92</f>
        <v>0</v>
      </c>
      <c r="S92" s="251">
        <v>0</v>
      </c>
      <c r="T92" s="252">
        <f>S92*H92</f>
        <v>0</v>
      </c>
      <c r="U92" s="35"/>
      <c r="V92" s="35"/>
      <c r="W92" s="35"/>
      <c r="X92" s="35"/>
      <c r="Y92" s="35"/>
      <c r="Z92" s="35"/>
      <c r="AA92" s="35"/>
      <c r="AB92" s="35"/>
      <c r="AC92" s="35"/>
      <c r="AD92" s="35"/>
      <c r="AE92" s="35"/>
      <c r="AR92" s="204" t="s">
        <v>1179</v>
      </c>
      <c r="AT92" s="204" t="s">
        <v>208</v>
      </c>
      <c r="AU92" s="204" t="s">
        <v>80</v>
      </c>
      <c r="AY92" s="18" t="s">
        <v>206</v>
      </c>
      <c r="BE92" s="205">
        <f>IF(N92="základní",J92,0)</f>
        <v>0</v>
      </c>
      <c r="BF92" s="205">
        <f>IF(N92="snížená",J92,0)</f>
        <v>0</v>
      </c>
      <c r="BG92" s="205">
        <f>IF(N92="zákl. přenesená",J92,0)</f>
        <v>0</v>
      </c>
      <c r="BH92" s="205">
        <f>IF(N92="sníž. přenesená",J92,0)</f>
        <v>0</v>
      </c>
      <c r="BI92" s="205">
        <f>IF(N92="nulová",J92,0)</f>
        <v>0</v>
      </c>
      <c r="BJ92" s="18" t="s">
        <v>80</v>
      </c>
      <c r="BK92" s="205">
        <f>ROUND(I92*H92,2)</f>
        <v>0</v>
      </c>
      <c r="BL92" s="18" t="s">
        <v>1179</v>
      </c>
      <c r="BM92" s="204" t="s">
        <v>1192</v>
      </c>
    </row>
    <row r="93" spans="1:65" s="2" customFormat="1" ht="6.95" customHeight="1">
      <c r="A93" s="35"/>
      <c r="B93" s="48"/>
      <c r="C93" s="49"/>
      <c r="D93" s="49"/>
      <c r="E93" s="49"/>
      <c r="F93" s="49"/>
      <c r="G93" s="49"/>
      <c r="H93" s="49"/>
      <c r="I93" s="143"/>
      <c r="J93" s="49"/>
      <c r="K93" s="49"/>
      <c r="L93" s="40"/>
      <c r="M93" s="35"/>
      <c r="O93" s="35"/>
      <c r="P93" s="35"/>
      <c r="Q93" s="35"/>
      <c r="R93" s="35"/>
      <c r="S93" s="35"/>
      <c r="T93" s="35"/>
      <c r="U93" s="35"/>
      <c r="V93" s="35"/>
      <c r="W93" s="35"/>
      <c r="X93" s="35"/>
      <c r="Y93" s="35"/>
      <c r="Z93" s="35"/>
      <c r="AA93" s="35"/>
      <c r="AB93" s="35"/>
      <c r="AC93" s="35"/>
      <c r="AD93" s="35"/>
      <c r="AE93" s="35"/>
    </row>
  </sheetData>
  <sheetProtection algorithmName="SHA-512" hashValue="ZcQh3JOWqjEF2bMAzzJi+jhIFVZdoB3ApwC91yD3Vwjn4WRnUzhLdcie+MP0VKWDg0oVJvMxt7S1OwHe9Zbdug==" saltValue="DZvRhqprjq2zZeiwWIjEFFB+0KpLGnx8xhD9VHFM9ZJ8B7y2L0ncn4Qc4TSg1TmgG0cykBdBPKtnY3BKK3L9mg==" spinCount="100000" sheet="1" objects="1" scenarios="1" formatColumns="0" formatRows="0" autoFilter="0"/>
  <autoFilter ref="C85:K92"/>
  <mergeCells count="12">
    <mergeCell ref="E78:H78"/>
    <mergeCell ref="L2:V2"/>
    <mergeCell ref="E50:H50"/>
    <mergeCell ref="E52:H52"/>
    <mergeCell ref="E54:H54"/>
    <mergeCell ref="E74:H74"/>
    <mergeCell ref="E76:H76"/>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91"/>
  <sheetViews>
    <sheetView showGridLines="0" workbookViewId="0"/>
  </sheetViews>
  <sheetFormatPr defaultRowHeight="15"/>
  <cols>
    <col min="1" max="1" width="8.33203125" style="1" customWidth="1"/>
    <col min="2" max="2" width="1.6640625" style="1" customWidth="1"/>
    <col min="3" max="3" width="4.1640625" style="1" customWidth="1"/>
    <col min="4" max="4" width="4.33203125" style="1" customWidth="1"/>
    <col min="5" max="5" width="17.1640625" style="1" customWidth="1"/>
    <col min="6" max="6" width="100.83203125" style="1" customWidth="1"/>
    <col min="7" max="7" width="7" style="1" customWidth="1"/>
    <col min="8" max="8" width="11.5" style="1" customWidth="1"/>
    <col min="9" max="9" width="20.1640625" style="109" customWidth="1"/>
    <col min="10"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I2" s="109"/>
      <c r="L2" s="364"/>
      <c r="M2" s="364"/>
      <c r="N2" s="364"/>
      <c r="O2" s="364"/>
      <c r="P2" s="364"/>
      <c r="Q2" s="364"/>
      <c r="R2" s="364"/>
      <c r="S2" s="364"/>
      <c r="T2" s="364"/>
      <c r="U2" s="364"/>
      <c r="V2" s="364"/>
      <c r="AT2" s="18" t="s">
        <v>108</v>
      </c>
    </row>
    <row r="3" spans="1:46" s="1" customFormat="1" ht="6.95" customHeight="1">
      <c r="B3" s="110"/>
      <c r="C3" s="111"/>
      <c r="D3" s="111"/>
      <c r="E3" s="111"/>
      <c r="F3" s="111"/>
      <c r="G3" s="111"/>
      <c r="H3" s="111"/>
      <c r="I3" s="112"/>
      <c r="J3" s="111"/>
      <c r="K3" s="111"/>
      <c r="L3" s="21"/>
      <c r="AT3" s="18" t="s">
        <v>82</v>
      </c>
    </row>
    <row r="4" spans="1:46" s="1" customFormat="1" ht="24.95" customHeight="1">
      <c r="B4" s="21"/>
      <c r="D4" s="113" t="s">
        <v>181</v>
      </c>
      <c r="I4" s="109"/>
      <c r="L4" s="21"/>
      <c r="M4" s="114" t="s">
        <v>10</v>
      </c>
      <c r="AT4" s="18" t="s">
        <v>4</v>
      </c>
    </row>
    <row r="5" spans="1:46" s="1" customFormat="1" ht="6.95" customHeight="1">
      <c r="B5" s="21"/>
      <c r="I5" s="109"/>
      <c r="L5" s="21"/>
    </row>
    <row r="6" spans="1:46" s="1" customFormat="1" ht="12" customHeight="1">
      <c r="B6" s="21"/>
      <c r="D6" s="115" t="s">
        <v>16</v>
      </c>
      <c r="I6" s="109"/>
      <c r="L6" s="21"/>
    </row>
    <row r="7" spans="1:46" s="1" customFormat="1" ht="16.5" customHeight="1">
      <c r="B7" s="21"/>
      <c r="E7" s="389" t="str">
        <f>'Rekapitulace stavby'!K6</f>
        <v>Základní škola U Elektry</v>
      </c>
      <c r="F7" s="390"/>
      <c r="G7" s="390"/>
      <c r="H7" s="390"/>
      <c r="I7" s="109"/>
      <c r="L7" s="21"/>
    </row>
    <row r="8" spans="1:46" s="1" customFormat="1" ht="12" customHeight="1">
      <c r="B8" s="21"/>
      <c r="D8" s="115" t="s">
        <v>182</v>
      </c>
      <c r="I8" s="109"/>
      <c r="L8" s="21"/>
    </row>
    <row r="9" spans="1:46" s="2" customFormat="1" ht="16.5" customHeight="1">
      <c r="A9" s="35"/>
      <c r="B9" s="40"/>
      <c r="C9" s="35"/>
      <c r="D9" s="35"/>
      <c r="E9" s="389" t="s">
        <v>902</v>
      </c>
      <c r="F9" s="392"/>
      <c r="G9" s="392"/>
      <c r="H9" s="392"/>
      <c r="I9" s="116"/>
      <c r="J9" s="35"/>
      <c r="K9" s="35"/>
      <c r="L9" s="117"/>
      <c r="S9" s="35"/>
      <c r="T9" s="35"/>
      <c r="U9" s="35"/>
      <c r="V9" s="35"/>
      <c r="W9" s="35"/>
      <c r="X9" s="35"/>
      <c r="Y9" s="35"/>
      <c r="Z9" s="35"/>
      <c r="AA9" s="35"/>
      <c r="AB9" s="35"/>
      <c r="AC9" s="35"/>
      <c r="AD9" s="35"/>
      <c r="AE9" s="35"/>
    </row>
    <row r="10" spans="1:46" s="2" customFormat="1" ht="12" customHeight="1">
      <c r="A10" s="35"/>
      <c r="B10" s="40"/>
      <c r="C10" s="35"/>
      <c r="D10" s="115" t="s">
        <v>903</v>
      </c>
      <c r="E10" s="35"/>
      <c r="F10" s="35"/>
      <c r="G10" s="35"/>
      <c r="H10" s="35"/>
      <c r="I10" s="116"/>
      <c r="J10" s="35"/>
      <c r="K10" s="35"/>
      <c r="L10" s="117"/>
      <c r="S10" s="35"/>
      <c r="T10" s="35"/>
      <c r="U10" s="35"/>
      <c r="V10" s="35"/>
      <c r="W10" s="35"/>
      <c r="X10" s="35"/>
      <c r="Y10" s="35"/>
      <c r="Z10" s="35"/>
      <c r="AA10" s="35"/>
      <c r="AB10" s="35"/>
      <c r="AC10" s="35"/>
      <c r="AD10" s="35"/>
      <c r="AE10" s="35"/>
    </row>
    <row r="11" spans="1:46" s="2" customFormat="1" ht="16.5" customHeight="1">
      <c r="A11" s="35"/>
      <c r="B11" s="40"/>
      <c r="C11" s="35"/>
      <c r="D11" s="35"/>
      <c r="E11" s="391" t="s">
        <v>1193</v>
      </c>
      <c r="F11" s="392"/>
      <c r="G11" s="392"/>
      <c r="H11" s="392"/>
      <c r="I11" s="116"/>
      <c r="J11" s="35"/>
      <c r="K11" s="35"/>
      <c r="L11" s="117"/>
      <c r="S11" s="35"/>
      <c r="T11" s="35"/>
      <c r="U11" s="35"/>
      <c r="V11" s="35"/>
      <c r="W11" s="35"/>
      <c r="X11" s="35"/>
      <c r="Y11" s="35"/>
      <c r="Z11" s="35"/>
      <c r="AA11" s="35"/>
      <c r="AB11" s="35"/>
      <c r="AC11" s="35"/>
      <c r="AD11" s="35"/>
      <c r="AE11" s="35"/>
    </row>
    <row r="12" spans="1:46" s="2" customFormat="1" ht="11.25">
      <c r="A12" s="35"/>
      <c r="B12" s="40"/>
      <c r="C12" s="35"/>
      <c r="D12" s="35"/>
      <c r="E12" s="35"/>
      <c r="F12" s="35"/>
      <c r="G12" s="35"/>
      <c r="H12" s="35"/>
      <c r="I12" s="116"/>
      <c r="J12" s="35"/>
      <c r="K12" s="35"/>
      <c r="L12" s="117"/>
      <c r="S12" s="35"/>
      <c r="T12" s="35"/>
      <c r="U12" s="35"/>
      <c r="V12" s="35"/>
      <c r="W12" s="35"/>
      <c r="X12" s="35"/>
      <c r="Y12" s="35"/>
      <c r="Z12" s="35"/>
      <c r="AA12" s="35"/>
      <c r="AB12" s="35"/>
      <c r="AC12" s="35"/>
      <c r="AD12" s="35"/>
      <c r="AE12" s="35"/>
    </row>
    <row r="13" spans="1:46" s="2" customFormat="1" ht="12" customHeight="1">
      <c r="A13" s="35"/>
      <c r="B13" s="40"/>
      <c r="C13" s="35"/>
      <c r="D13" s="115" t="s">
        <v>18</v>
      </c>
      <c r="E13" s="35"/>
      <c r="F13" s="104" t="s">
        <v>102</v>
      </c>
      <c r="G13" s="35"/>
      <c r="H13" s="35"/>
      <c r="I13" s="118" t="s">
        <v>20</v>
      </c>
      <c r="J13" s="104" t="s">
        <v>19</v>
      </c>
      <c r="K13" s="35"/>
      <c r="L13" s="117"/>
      <c r="S13" s="35"/>
      <c r="T13" s="35"/>
      <c r="U13" s="35"/>
      <c r="V13" s="35"/>
      <c r="W13" s="35"/>
      <c r="X13" s="35"/>
      <c r="Y13" s="35"/>
      <c r="Z13" s="35"/>
      <c r="AA13" s="35"/>
      <c r="AB13" s="35"/>
      <c r="AC13" s="35"/>
      <c r="AD13" s="35"/>
      <c r="AE13" s="35"/>
    </row>
    <row r="14" spans="1:46" s="2" customFormat="1" ht="12" customHeight="1">
      <c r="A14" s="35"/>
      <c r="B14" s="40"/>
      <c r="C14" s="35"/>
      <c r="D14" s="115" t="s">
        <v>21</v>
      </c>
      <c r="E14" s="35"/>
      <c r="F14" s="104" t="s">
        <v>22</v>
      </c>
      <c r="G14" s="35"/>
      <c r="H14" s="35"/>
      <c r="I14" s="118" t="s">
        <v>23</v>
      </c>
      <c r="J14" s="119" t="str">
        <f>'Rekapitulace stavby'!AN8</f>
        <v>10. 2. 2020</v>
      </c>
      <c r="K14" s="35"/>
      <c r="L14" s="117"/>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116"/>
      <c r="J15" s="35"/>
      <c r="K15" s="35"/>
      <c r="L15" s="117"/>
      <c r="S15" s="35"/>
      <c r="T15" s="35"/>
      <c r="U15" s="35"/>
      <c r="V15" s="35"/>
      <c r="W15" s="35"/>
      <c r="X15" s="35"/>
      <c r="Y15" s="35"/>
      <c r="Z15" s="35"/>
      <c r="AA15" s="35"/>
      <c r="AB15" s="35"/>
      <c r="AC15" s="35"/>
      <c r="AD15" s="35"/>
      <c r="AE15" s="35"/>
    </row>
    <row r="16" spans="1:46" s="2" customFormat="1" ht="12" customHeight="1">
      <c r="A16" s="35"/>
      <c r="B16" s="40"/>
      <c r="C16" s="35"/>
      <c r="D16" s="115" t="s">
        <v>25</v>
      </c>
      <c r="E16" s="35"/>
      <c r="F16" s="35"/>
      <c r="G16" s="35"/>
      <c r="H16" s="35"/>
      <c r="I16" s="118" t="s">
        <v>26</v>
      </c>
      <c r="J16" s="104" t="s">
        <v>19</v>
      </c>
      <c r="K16" s="35"/>
      <c r="L16" s="117"/>
      <c r="S16" s="35"/>
      <c r="T16" s="35"/>
      <c r="U16" s="35"/>
      <c r="V16" s="35"/>
      <c r="W16" s="35"/>
      <c r="X16" s="35"/>
      <c r="Y16" s="35"/>
      <c r="Z16" s="35"/>
      <c r="AA16" s="35"/>
      <c r="AB16" s="35"/>
      <c r="AC16" s="35"/>
      <c r="AD16" s="35"/>
      <c r="AE16" s="35"/>
    </row>
    <row r="17" spans="1:31" s="2" customFormat="1" ht="18" customHeight="1">
      <c r="A17" s="35"/>
      <c r="B17" s="40"/>
      <c r="C17" s="35"/>
      <c r="D17" s="35"/>
      <c r="E17" s="104" t="s">
        <v>27</v>
      </c>
      <c r="F17" s="35"/>
      <c r="G17" s="35"/>
      <c r="H17" s="35"/>
      <c r="I17" s="118" t="s">
        <v>28</v>
      </c>
      <c r="J17" s="104" t="s">
        <v>19</v>
      </c>
      <c r="K17" s="35"/>
      <c r="L17" s="117"/>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116"/>
      <c r="J18" s="35"/>
      <c r="K18" s="35"/>
      <c r="L18" s="117"/>
      <c r="S18" s="35"/>
      <c r="T18" s="35"/>
      <c r="U18" s="35"/>
      <c r="V18" s="35"/>
      <c r="W18" s="35"/>
      <c r="X18" s="35"/>
      <c r="Y18" s="35"/>
      <c r="Z18" s="35"/>
      <c r="AA18" s="35"/>
      <c r="AB18" s="35"/>
      <c r="AC18" s="35"/>
      <c r="AD18" s="35"/>
      <c r="AE18" s="35"/>
    </row>
    <row r="19" spans="1:31" s="2" customFormat="1" ht="12" customHeight="1">
      <c r="A19" s="35"/>
      <c r="B19" s="40"/>
      <c r="C19" s="35"/>
      <c r="D19" s="115" t="s">
        <v>29</v>
      </c>
      <c r="E19" s="35"/>
      <c r="F19" s="35"/>
      <c r="G19" s="35"/>
      <c r="H19" s="35"/>
      <c r="I19" s="118" t="s">
        <v>26</v>
      </c>
      <c r="J19" s="31" t="str">
        <f>'Rekapitulace stavby'!AN13</f>
        <v>Vyplň údaj</v>
      </c>
      <c r="K19" s="35"/>
      <c r="L19" s="117"/>
      <c r="S19" s="35"/>
      <c r="T19" s="35"/>
      <c r="U19" s="35"/>
      <c r="V19" s="35"/>
      <c r="W19" s="35"/>
      <c r="X19" s="35"/>
      <c r="Y19" s="35"/>
      <c r="Z19" s="35"/>
      <c r="AA19" s="35"/>
      <c r="AB19" s="35"/>
      <c r="AC19" s="35"/>
      <c r="AD19" s="35"/>
      <c r="AE19" s="35"/>
    </row>
    <row r="20" spans="1:31" s="2" customFormat="1" ht="18" customHeight="1">
      <c r="A20" s="35"/>
      <c r="B20" s="40"/>
      <c r="C20" s="35"/>
      <c r="D20" s="35"/>
      <c r="E20" s="393" t="str">
        <f>'Rekapitulace stavby'!E14</f>
        <v>Vyplň údaj</v>
      </c>
      <c r="F20" s="394"/>
      <c r="G20" s="394"/>
      <c r="H20" s="394"/>
      <c r="I20" s="118" t="s">
        <v>28</v>
      </c>
      <c r="J20" s="31" t="str">
        <f>'Rekapitulace stavby'!AN14</f>
        <v>Vyplň údaj</v>
      </c>
      <c r="K20" s="35"/>
      <c r="L20" s="117"/>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116"/>
      <c r="J21" s="35"/>
      <c r="K21" s="35"/>
      <c r="L21" s="117"/>
      <c r="S21" s="35"/>
      <c r="T21" s="35"/>
      <c r="U21" s="35"/>
      <c r="V21" s="35"/>
      <c r="W21" s="35"/>
      <c r="X21" s="35"/>
      <c r="Y21" s="35"/>
      <c r="Z21" s="35"/>
      <c r="AA21" s="35"/>
      <c r="AB21" s="35"/>
      <c r="AC21" s="35"/>
      <c r="AD21" s="35"/>
      <c r="AE21" s="35"/>
    </row>
    <row r="22" spans="1:31" s="2" customFormat="1" ht="12" customHeight="1">
      <c r="A22" s="35"/>
      <c r="B22" s="40"/>
      <c r="C22" s="35"/>
      <c r="D22" s="115" t="s">
        <v>31</v>
      </c>
      <c r="E22" s="35"/>
      <c r="F22" s="35"/>
      <c r="G22" s="35"/>
      <c r="H22" s="35"/>
      <c r="I22" s="118" t="s">
        <v>26</v>
      </c>
      <c r="J22" s="104" t="s">
        <v>19</v>
      </c>
      <c r="K22" s="35"/>
      <c r="L22" s="117"/>
      <c r="S22" s="35"/>
      <c r="T22" s="35"/>
      <c r="U22" s="35"/>
      <c r="V22" s="35"/>
      <c r="W22" s="35"/>
      <c r="X22" s="35"/>
      <c r="Y22" s="35"/>
      <c r="Z22" s="35"/>
      <c r="AA22" s="35"/>
      <c r="AB22" s="35"/>
      <c r="AC22" s="35"/>
      <c r="AD22" s="35"/>
      <c r="AE22" s="35"/>
    </row>
    <row r="23" spans="1:31" s="2" customFormat="1" ht="18" customHeight="1">
      <c r="A23" s="35"/>
      <c r="B23" s="40"/>
      <c r="C23" s="35"/>
      <c r="D23" s="35"/>
      <c r="E23" s="104" t="s">
        <v>32</v>
      </c>
      <c r="F23" s="35"/>
      <c r="G23" s="35"/>
      <c r="H23" s="35"/>
      <c r="I23" s="118" t="s">
        <v>28</v>
      </c>
      <c r="J23" s="104" t="s">
        <v>19</v>
      </c>
      <c r="K23" s="35"/>
      <c r="L23" s="117"/>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116"/>
      <c r="J24" s="35"/>
      <c r="K24" s="35"/>
      <c r="L24" s="117"/>
      <c r="S24" s="35"/>
      <c r="T24" s="35"/>
      <c r="U24" s="35"/>
      <c r="V24" s="35"/>
      <c r="W24" s="35"/>
      <c r="X24" s="35"/>
      <c r="Y24" s="35"/>
      <c r="Z24" s="35"/>
      <c r="AA24" s="35"/>
      <c r="AB24" s="35"/>
      <c r="AC24" s="35"/>
      <c r="AD24" s="35"/>
      <c r="AE24" s="35"/>
    </row>
    <row r="25" spans="1:31" s="2" customFormat="1" ht="12" customHeight="1">
      <c r="A25" s="35"/>
      <c r="B25" s="40"/>
      <c r="C25" s="35"/>
      <c r="D25" s="115" t="s">
        <v>34</v>
      </c>
      <c r="E25" s="35"/>
      <c r="F25" s="35"/>
      <c r="G25" s="35"/>
      <c r="H25" s="35"/>
      <c r="I25" s="118" t="s">
        <v>26</v>
      </c>
      <c r="J25" s="104" t="s">
        <v>905</v>
      </c>
      <c r="K25" s="35"/>
      <c r="L25" s="117"/>
      <c r="S25" s="35"/>
      <c r="T25" s="35"/>
      <c r="U25" s="35"/>
      <c r="V25" s="35"/>
      <c r="W25" s="35"/>
      <c r="X25" s="35"/>
      <c r="Y25" s="35"/>
      <c r="Z25" s="35"/>
      <c r="AA25" s="35"/>
      <c r="AB25" s="35"/>
      <c r="AC25" s="35"/>
      <c r="AD25" s="35"/>
      <c r="AE25" s="35"/>
    </row>
    <row r="26" spans="1:31" s="2" customFormat="1" ht="18" customHeight="1">
      <c r="A26" s="35"/>
      <c r="B26" s="40"/>
      <c r="C26" s="35"/>
      <c r="D26" s="35"/>
      <c r="E26" s="104" t="s">
        <v>906</v>
      </c>
      <c r="F26" s="35"/>
      <c r="G26" s="35"/>
      <c r="H26" s="35"/>
      <c r="I26" s="118" t="s">
        <v>28</v>
      </c>
      <c r="J26" s="104" t="s">
        <v>19</v>
      </c>
      <c r="K26" s="35"/>
      <c r="L26" s="117"/>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116"/>
      <c r="J27" s="35"/>
      <c r="K27" s="35"/>
      <c r="L27" s="117"/>
      <c r="S27" s="35"/>
      <c r="T27" s="35"/>
      <c r="U27" s="35"/>
      <c r="V27" s="35"/>
      <c r="W27" s="35"/>
      <c r="X27" s="35"/>
      <c r="Y27" s="35"/>
      <c r="Z27" s="35"/>
      <c r="AA27" s="35"/>
      <c r="AB27" s="35"/>
      <c r="AC27" s="35"/>
      <c r="AD27" s="35"/>
      <c r="AE27" s="35"/>
    </row>
    <row r="28" spans="1:31" s="2" customFormat="1" ht="12" customHeight="1">
      <c r="A28" s="35"/>
      <c r="B28" s="40"/>
      <c r="C28" s="35"/>
      <c r="D28" s="115" t="s">
        <v>36</v>
      </c>
      <c r="E28" s="35"/>
      <c r="F28" s="35"/>
      <c r="G28" s="35"/>
      <c r="H28" s="35"/>
      <c r="I28" s="116"/>
      <c r="J28" s="35"/>
      <c r="K28" s="35"/>
      <c r="L28" s="117"/>
      <c r="S28" s="35"/>
      <c r="T28" s="35"/>
      <c r="U28" s="35"/>
      <c r="V28" s="35"/>
      <c r="W28" s="35"/>
      <c r="X28" s="35"/>
      <c r="Y28" s="35"/>
      <c r="Z28" s="35"/>
      <c r="AA28" s="35"/>
      <c r="AB28" s="35"/>
      <c r="AC28" s="35"/>
      <c r="AD28" s="35"/>
      <c r="AE28" s="35"/>
    </row>
    <row r="29" spans="1:31" s="8" customFormat="1" ht="16.5" customHeight="1">
      <c r="A29" s="120"/>
      <c r="B29" s="121"/>
      <c r="C29" s="120"/>
      <c r="D29" s="120"/>
      <c r="E29" s="395" t="s">
        <v>19</v>
      </c>
      <c r="F29" s="395"/>
      <c r="G29" s="395"/>
      <c r="H29" s="395"/>
      <c r="I29" s="122"/>
      <c r="J29" s="120"/>
      <c r="K29" s="120"/>
      <c r="L29" s="123"/>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116"/>
      <c r="J30" s="35"/>
      <c r="K30" s="35"/>
      <c r="L30" s="117"/>
      <c r="S30" s="35"/>
      <c r="T30" s="35"/>
      <c r="U30" s="35"/>
      <c r="V30" s="35"/>
      <c r="W30" s="35"/>
      <c r="X30" s="35"/>
      <c r="Y30" s="35"/>
      <c r="Z30" s="35"/>
      <c r="AA30" s="35"/>
      <c r="AB30" s="35"/>
      <c r="AC30" s="35"/>
      <c r="AD30" s="35"/>
      <c r="AE30" s="35"/>
    </row>
    <row r="31" spans="1:31" s="2" customFormat="1" ht="6.95" customHeight="1">
      <c r="A31" s="35"/>
      <c r="B31" s="40"/>
      <c r="C31" s="35"/>
      <c r="D31" s="124"/>
      <c r="E31" s="124"/>
      <c r="F31" s="124"/>
      <c r="G31" s="124"/>
      <c r="H31" s="124"/>
      <c r="I31" s="125"/>
      <c r="J31" s="124"/>
      <c r="K31" s="124"/>
      <c r="L31" s="117"/>
      <c r="S31" s="35"/>
      <c r="T31" s="35"/>
      <c r="U31" s="35"/>
      <c r="V31" s="35"/>
      <c r="W31" s="35"/>
      <c r="X31" s="35"/>
      <c r="Y31" s="35"/>
      <c r="Z31" s="35"/>
      <c r="AA31" s="35"/>
      <c r="AB31" s="35"/>
      <c r="AC31" s="35"/>
      <c r="AD31" s="35"/>
      <c r="AE31" s="35"/>
    </row>
    <row r="32" spans="1:31" s="2" customFormat="1" ht="25.35" customHeight="1">
      <c r="A32" s="35"/>
      <c r="B32" s="40"/>
      <c r="C32" s="35"/>
      <c r="D32" s="126" t="s">
        <v>38</v>
      </c>
      <c r="E32" s="35"/>
      <c r="F32" s="35"/>
      <c r="G32" s="35"/>
      <c r="H32" s="35"/>
      <c r="I32" s="116"/>
      <c r="J32" s="127">
        <f>ROUND(J86, 2)</f>
        <v>0</v>
      </c>
      <c r="K32" s="35"/>
      <c r="L32" s="117"/>
      <c r="S32" s="35"/>
      <c r="T32" s="35"/>
      <c r="U32" s="35"/>
      <c r="V32" s="35"/>
      <c r="W32" s="35"/>
      <c r="X32" s="35"/>
      <c r="Y32" s="35"/>
      <c r="Z32" s="35"/>
      <c r="AA32" s="35"/>
      <c r="AB32" s="35"/>
      <c r="AC32" s="35"/>
      <c r="AD32" s="35"/>
      <c r="AE32" s="35"/>
    </row>
    <row r="33" spans="1:31" s="2" customFormat="1" ht="6.95" customHeight="1">
      <c r="A33" s="35"/>
      <c r="B33" s="40"/>
      <c r="C33" s="35"/>
      <c r="D33" s="124"/>
      <c r="E33" s="124"/>
      <c r="F33" s="124"/>
      <c r="G33" s="124"/>
      <c r="H33" s="124"/>
      <c r="I33" s="125"/>
      <c r="J33" s="124"/>
      <c r="K33" s="124"/>
      <c r="L33" s="117"/>
      <c r="S33" s="35"/>
      <c r="T33" s="35"/>
      <c r="U33" s="35"/>
      <c r="V33" s="35"/>
      <c r="W33" s="35"/>
      <c r="X33" s="35"/>
      <c r="Y33" s="35"/>
      <c r="Z33" s="35"/>
      <c r="AA33" s="35"/>
      <c r="AB33" s="35"/>
      <c r="AC33" s="35"/>
      <c r="AD33" s="35"/>
      <c r="AE33" s="35"/>
    </row>
    <row r="34" spans="1:31" s="2" customFormat="1" ht="14.45" customHeight="1">
      <c r="A34" s="35"/>
      <c r="B34" s="40"/>
      <c r="C34" s="35"/>
      <c r="D34" s="35"/>
      <c r="E34" s="35"/>
      <c r="F34" s="128" t="s">
        <v>40</v>
      </c>
      <c r="G34" s="35"/>
      <c r="H34" s="35"/>
      <c r="I34" s="129" t="s">
        <v>39</v>
      </c>
      <c r="J34" s="128" t="s">
        <v>41</v>
      </c>
      <c r="K34" s="35"/>
      <c r="L34" s="117"/>
      <c r="S34" s="35"/>
      <c r="T34" s="35"/>
      <c r="U34" s="35"/>
      <c r="V34" s="35"/>
      <c r="W34" s="35"/>
      <c r="X34" s="35"/>
      <c r="Y34" s="35"/>
      <c r="Z34" s="35"/>
      <c r="AA34" s="35"/>
      <c r="AB34" s="35"/>
      <c r="AC34" s="35"/>
      <c r="AD34" s="35"/>
      <c r="AE34" s="35"/>
    </row>
    <row r="35" spans="1:31" s="2" customFormat="1" ht="14.45" customHeight="1">
      <c r="A35" s="35"/>
      <c r="B35" s="40"/>
      <c r="C35" s="35"/>
      <c r="D35" s="130" t="s">
        <v>42</v>
      </c>
      <c r="E35" s="115" t="s">
        <v>43</v>
      </c>
      <c r="F35" s="131">
        <f>ROUND((SUM(BE86:BE90)),  2)</f>
        <v>0</v>
      </c>
      <c r="G35" s="35"/>
      <c r="H35" s="35"/>
      <c r="I35" s="132">
        <v>0.21</v>
      </c>
      <c r="J35" s="131">
        <f>ROUND(((SUM(BE86:BE90))*I35),  2)</f>
        <v>0</v>
      </c>
      <c r="K35" s="35"/>
      <c r="L35" s="117"/>
      <c r="S35" s="35"/>
      <c r="T35" s="35"/>
      <c r="U35" s="35"/>
      <c r="V35" s="35"/>
      <c r="W35" s="35"/>
      <c r="X35" s="35"/>
      <c r="Y35" s="35"/>
      <c r="Z35" s="35"/>
      <c r="AA35" s="35"/>
      <c r="AB35" s="35"/>
      <c r="AC35" s="35"/>
      <c r="AD35" s="35"/>
      <c r="AE35" s="35"/>
    </row>
    <row r="36" spans="1:31" s="2" customFormat="1" ht="14.45" customHeight="1">
      <c r="A36" s="35"/>
      <c r="B36" s="40"/>
      <c r="C36" s="35"/>
      <c r="D36" s="35"/>
      <c r="E36" s="115" t="s">
        <v>44</v>
      </c>
      <c r="F36" s="131">
        <f>ROUND((SUM(BF86:BF90)),  2)</f>
        <v>0</v>
      </c>
      <c r="G36" s="35"/>
      <c r="H36" s="35"/>
      <c r="I36" s="132">
        <v>0.15</v>
      </c>
      <c r="J36" s="131">
        <f>ROUND(((SUM(BF86:BF90))*I36),  2)</f>
        <v>0</v>
      </c>
      <c r="K36" s="35"/>
      <c r="L36" s="117"/>
      <c r="S36" s="35"/>
      <c r="T36" s="35"/>
      <c r="U36" s="35"/>
      <c r="V36" s="35"/>
      <c r="W36" s="35"/>
      <c r="X36" s="35"/>
      <c r="Y36" s="35"/>
      <c r="Z36" s="35"/>
      <c r="AA36" s="35"/>
      <c r="AB36" s="35"/>
      <c r="AC36" s="35"/>
      <c r="AD36" s="35"/>
      <c r="AE36" s="35"/>
    </row>
    <row r="37" spans="1:31" s="2" customFormat="1" ht="14.45" hidden="1" customHeight="1">
      <c r="A37" s="35"/>
      <c r="B37" s="40"/>
      <c r="C37" s="35"/>
      <c r="D37" s="35"/>
      <c r="E37" s="115" t="s">
        <v>45</v>
      </c>
      <c r="F37" s="131">
        <f>ROUND((SUM(BG86:BG90)),  2)</f>
        <v>0</v>
      </c>
      <c r="G37" s="35"/>
      <c r="H37" s="35"/>
      <c r="I37" s="132">
        <v>0.21</v>
      </c>
      <c r="J37" s="131">
        <f>0</f>
        <v>0</v>
      </c>
      <c r="K37" s="35"/>
      <c r="L37" s="117"/>
      <c r="S37" s="35"/>
      <c r="T37" s="35"/>
      <c r="U37" s="35"/>
      <c r="V37" s="35"/>
      <c r="W37" s="35"/>
      <c r="X37" s="35"/>
      <c r="Y37" s="35"/>
      <c r="Z37" s="35"/>
      <c r="AA37" s="35"/>
      <c r="AB37" s="35"/>
      <c r="AC37" s="35"/>
      <c r="AD37" s="35"/>
      <c r="AE37" s="35"/>
    </row>
    <row r="38" spans="1:31" s="2" customFormat="1" ht="14.45" hidden="1" customHeight="1">
      <c r="A38" s="35"/>
      <c r="B38" s="40"/>
      <c r="C38" s="35"/>
      <c r="D38" s="35"/>
      <c r="E38" s="115" t="s">
        <v>46</v>
      </c>
      <c r="F38" s="131">
        <f>ROUND((SUM(BH86:BH90)),  2)</f>
        <v>0</v>
      </c>
      <c r="G38" s="35"/>
      <c r="H38" s="35"/>
      <c r="I38" s="132">
        <v>0.15</v>
      </c>
      <c r="J38" s="131">
        <f>0</f>
        <v>0</v>
      </c>
      <c r="K38" s="35"/>
      <c r="L38" s="117"/>
      <c r="S38" s="35"/>
      <c r="T38" s="35"/>
      <c r="U38" s="35"/>
      <c r="V38" s="35"/>
      <c r="W38" s="35"/>
      <c r="X38" s="35"/>
      <c r="Y38" s="35"/>
      <c r="Z38" s="35"/>
      <c r="AA38" s="35"/>
      <c r="AB38" s="35"/>
      <c r="AC38" s="35"/>
      <c r="AD38" s="35"/>
      <c r="AE38" s="35"/>
    </row>
    <row r="39" spans="1:31" s="2" customFormat="1" ht="14.45" hidden="1" customHeight="1">
      <c r="A39" s="35"/>
      <c r="B39" s="40"/>
      <c r="C39" s="35"/>
      <c r="D39" s="35"/>
      <c r="E39" s="115" t="s">
        <v>47</v>
      </c>
      <c r="F39" s="131">
        <f>ROUND((SUM(BI86:BI90)),  2)</f>
        <v>0</v>
      </c>
      <c r="G39" s="35"/>
      <c r="H39" s="35"/>
      <c r="I39" s="132">
        <v>0</v>
      </c>
      <c r="J39" s="131">
        <f>0</f>
        <v>0</v>
      </c>
      <c r="K39" s="35"/>
      <c r="L39" s="117"/>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116"/>
      <c r="J40" s="35"/>
      <c r="K40" s="35"/>
      <c r="L40" s="117"/>
      <c r="S40" s="35"/>
      <c r="T40" s="35"/>
      <c r="U40" s="35"/>
      <c r="V40" s="35"/>
      <c r="W40" s="35"/>
      <c r="X40" s="35"/>
      <c r="Y40" s="35"/>
      <c r="Z40" s="35"/>
      <c r="AA40" s="35"/>
      <c r="AB40" s="35"/>
      <c r="AC40" s="35"/>
      <c r="AD40" s="35"/>
      <c r="AE40" s="35"/>
    </row>
    <row r="41" spans="1:31" s="2" customFormat="1" ht="25.35" customHeight="1">
      <c r="A41" s="35"/>
      <c r="B41" s="40"/>
      <c r="C41" s="133"/>
      <c r="D41" s="134" t="s">
        <v>48</v>
      </c>
      <c r="E41" s="135"/>
      <c r="F41" s="135"/>
      <c r="G41" s="136" t="s">
        <v>49</v>
      </c>
      <c r="H41" s="137" t="s">
        <v>50</v>
      </c>
      <c r="I41" s="138"/>
      <c r="J41" s="139">
        <f>SUM(J32:J39)</f>
        <v>0</v>
      </c>
      <c r="K41" s="140"/>
      <c r="L41" s="117"/>
      <c r="S41" s="35"/>
      <c r="T41" s="35"/>
      <c r="U41" s="35"/>
      <c r="V41" s="35"/>
      <c r="W41" s="35"/>
      <c r="X41" s="35"/>
      <c r="Y41" s="35"/>
      <c r="Z41" s="35"/>
      <c r="AA41" s="35"/>
      <c r="AB41" s="35"/>
      <c r="AC41" s="35"/>
      <c r="AD41" s="35"/>
      <c r="AE41" s="35"/>
    </row>
    <row r="42" spans="1:31" s="2" customFormat="1" ht="14.45" customHeight="1">
      <c r="A42" s="35"/>
      <c r="B42" s="141"/>
      <c r="C42" s="142"/>
      <c r="D42" s="142"/>
      <c r="E42" s="142"/>
      <c r="F42" s="142"/>
      <c r="G42" s="142"/>
      <c r="H42" s="142"/>
      <c r="I42" s="143"/>
      <c r="J42" s="142"/>
      <c r="K42" s="142"/>
      <c r="L42" s="117"/>
      <c r="S42" s="35"/>
      <c r="T42" s="35"/>
      <c r="U42" s="35"/>
      <c r="V42" s="35"/>
      <c r="W42" s="35"/>
      <c r="X42" s="35"/>
      <c r="Y42" s="35"/>
      <c r="Z42" s="35"/>
      <c r="AA42" s="35"/>
      <c r="AB42" s="35"/>
      <c r="AC42" s="35"/>
      <c r="AD42" s="35"/>
      <c r="AE42" s="35"/>
    </row>
    <row r="46" spans="1:31" s="2" customFormat="1" ht="6.95" customHeight="1">
      <c r="A46" s="35"/>
      <c r="B46" s="144"/>
      <c r="C46" s="145"/>
      <c r="D46" s="145"/>
      <c r="E46" s="145"/>
      <c r="F46" s="145"/>
      <c r="G46" s="145"/>
      <c r="H46" s="145"/>
      <c r="I46" s="146"/>
      <c r="J46" s="145"/>
      <c r="K46" s="145"/>
      <c r="L46" s="117"/>
      <c r="S46" s="35"/>
      <c r="T46" s="35"/>
      <c r="U46" s="35"/>
      <c r="V46" s="35"/>
      <c r="W46" s="35"/>
      <c r="X46" s="35"/>
      <c r="Y46" s="35"/>
      <c r="Z46" s="35"/>
      <c r="AA46" s="35"/>
      <c r="AB46" s="35"/>
      <c r="AC46" s="35"/>
      <c r="AD46" s="35"/>
      <c r="AE46" s="35"/>
    </row>
    <row r="47" spans="1:31" s="2" customFormat="1" ht="24.95" customHeight="1">
      <c r="A47" s="35"/>
      <c r="B47" s="36"/>
      <c r="C47" s="24" t="s">
        <v>184</v>
      </c>
      <c r="D47" s="37"/>
      <c r="E47" s="37"/>
      <c r="F47" s="37"/>
      <c r="G47" s="37"/>
      <c r="H47" s="37"/>
      <c r="I47" s="116"/>
      <c r="J47" s="37"/>
      <c r="K47" s="37"/>
      <c r="L47" s="117"/>
      <c r="S47" s="35"/>
      <c r="T47" s="35"/>
      <c r="U47" s="35"/>
      <c r="V47" s="35"/>
      <c r="W47" s="35"/>
      <c r="X47" s="35"/>
      <c r="Y47" s="35"/>
      <c r="Z47" s="35"/>
      <c r="AA47" s="35"/>
      <c r="AB47" s="35"/>
      <c r="AC47" s="35"/>
      <c r="AD47" s="35"/>
      <c r="AE47" s="35"/>
    </row>
    <row r="48" spans="1:31" s="2" customFormat="1" ht="6.95" customHeight="1">
      <c r="A48" s="35"/>
      <c r="B48" s="36"/>
      <c r="C48" s="37"/>
      <c r="D48" s="37"/>
      <c r="E48" s="37"/>
      <c r="F48" s="37"/>
      <c r="G48" s="37"/>
      <c r="H48" s="37"/>
      <c r="I48" s="116"/>
      <c r="J48" s="37"/>
      <c r="K48" s="37"/>
      <c r="L48" s="117"/>
      <c r="S48" s="35"/>
      <c r="T48" s="35"/>
      <c r="U48" s="35"/>
      <c r="V48" s="35"/>
      <c r="W48" s="35"/>
      <c r="X48" s="35"/>
      <c r="Y48" s="35"/>
      <c r="Z48" s="35"/>
      <c r="AA48" s="35"/>
      <c r="AB48" s="35"/>
      <c r="AC48" s="35"/>
      <c r="AD48" s="35"/>
      <c r="AE48" s="35"/>
    </row>
    <row r="49" spans="1:47" s="2" customFormat="1" ht="12" customHeight="1">
      <c r="A49" s="35"/>
      <c r="B49" s="36"/>
      <c r="C49" s="30" t="s">
        <v>16</v>
      </c>
      <c r="D49" s="37"/>
      <c r="E49" s="37"/>
      <c r="F49" s="37"/>
      <c r="G49" s="37"/>
      <c r="H49" s="37"/>
      <c r="I49" s="116"/>
      <c r="J49" s="37"/>
      <c r="K49" s="37"/>
      <c r="L49" s="117"/>
      <c r="S49" s="35"/>
      <c r="T49" s="35"/>
      <c r="U49" s="35"/>
      <c r="V49" s="35"/>
      <c r="W49" s="35"/>
      <c r="X49" s="35"/>
      <c r="Y49" s="35"/>
      <c r="Z49" s="35"/>
      <c r="AA49" s="35"/>
      <c r="AB49" s="35"/>
      <c r="AC49" s="35"/>
      <c r="AD49" s="35"/>
      <c r="AE49" s="35"/>
    </row>
    <row r="50" spans="1:47" s="2" customFormat="1" ht="16.5" customHeight="1">
      <c r="A50" s="35"/>
      <c r="B50" s="36"/>
      <c r="C50" s="37"/>
      <c r="D50" s="37"/>
      <c r="E50" s="396" t="str">
        <f>E7</f>
        <v>Základní škola U Elektry</v>
      </c>
      <c r="F50" s="397"/>
      <c r="G50" s="397"/>
      <c r="H50" s="397"/>
      <c r="I50" s="116"/>
      <c r="J50" s="37"/>
      <c r="K50" s="37"/>
      <c r="L50" s="117"/>
      <c r="S50" s="35"/>
      <c r="T50" s="35"/>
      <c r="U50" s="35"/>
      <c r="V50" s="35"/>
      <c r="W50" s="35"/>
      <c r="X50" s="35"/>
      <c r="Y50" s="35"/>
      <c r="Z50" s="35"/>
      <c r="AA50" s="35"/>
      <c r="AB50" s="35"/>
      <c r="AC50" s="35"/>
      <c r="AD50" s="35"/>
      <c r="AE50" s="35"/>
    </row>
    <row r="51" spans="1:47" s="1" customFormat="1" ht="12" customHeight="1">
      <c r="B51" s="22"/>
      <c r="C51" s="30" t="s">
        <v>182</v>
      </c>
      <c r="D51" s="23"/>
      <c r="E51" s="23"/>
      <c r="F51" s="23"/>
      <c r="G51" s="23"/>
      <c r="H51" s="23"/>
      <c r="I51" s="109"/>
      <c r="J51" s="23"/>
      <c r="K51" s="23"/>
      <c r="L51" s="21"/>
    </row>
    <row r="52" spans="1:47" s="2" customFormat="1" ht="16.5" customHeight="1">
      <c r="A52" s="35"/>
      <c r="B52" s="36"/>
      <c r="C52" s="37"/>
      <c r="D52" s="37"/>
      <c r="E52" s="396" t="s">
        <v>902</v>
      </c>
      <c r="F52" s="398"/>
      <c r="G52" s="398"/>
      <c r="H52" s="398"/>
      <c r="I52" s="116"/>
      <c r="J52" s="37"/>
      <c r="K52" s="37"/>
      <c r="L52" s="117"/>
      <c r="S52" s="35"/>
      <c r="T52" s="35"/>
      <c r="U52" s="35"/>
      <c r="V52" s="35"/>
      <c r="W52" s="35"/>
      <c r="X52" s="35"/>
      <c r="Y52" s="35"/>
      <c r="Z52" s="35"/>
      <c r="AA52" s="35"/>
      <c r="AB52" s="35"/>
      <c r="AC52" s="35"/>
      <c r="AD52" s="35"/>
      <c r="AE52" s="35"/>
    </row>
    <row r="53" spans="1:47" s="2" customFormat="1" ht="12" customHeight="1">
      <c r="A53" s="35"/>
      <c r="B53" s="36"/>
      <c r="C53" s="30" t="s">
        <v>903</v>
      </c>
      <c r="D53" s="37"/>
      <c r="E53" s="37"/>
      <c r="F53" s="37"/>
      <c r="G53" s="37"/>
      <c r="H53" s="37"/>
      <c r="I53" s="116"/>
      <c r="J53" s="37"/>
      <c r="K53" s="37"/>
      <c r="L53" s="117"/>
      <c r="S53" s="35"/>
      <c r="T53" s="35"/>
      <c r="U53" s="35"/>
      <c r="V53" s="35"/>
      <c r="W53" s="35"/>
      <c r="X53" s="35"/>
      <c r="Y53" s="35"/>
      <c r="Z53" s="35"/>
      <c r="AA53" s="35"/>
      <c r="AB53" s="35"/>
      <c r="AC53" s="35"/>
      <c r="AD53" s="35"/>
      <c r="AE53" s="35"/>
    </row>
    <row r="54" spans="1:47" s="2" customFormat="1" ht="16.5" customHeight="1">
      <c r="A54" s="35"/>
      <c r="B54" s="36"/>
      <c r="C54" s="37"/>
      <c r="D54" s="37"/>
      <c r="E54" s="369" t="str">
        <f>E11</f>
        <v>VRN - Vedlejší rozpočtové náklady</v>
      </c>
      <c r="F54" s="398"/>
      <c r="G54" s="398"/>
      <c r="H54" s="398"/>
      <c r="I54" s="116"/>
      <c r="J54" s="37"/>
      <c r="K54" s="37"/>
      <c r="L54" s="117"/>
      <c r="S54" s="35"/>
      <c r="T54" s="35"/>
      <c r="U54" s="35"/>
      <c r="V54" s="35"/>
      <c r="W54" s="35"/>
      <c r="X54" s="35"/>
      <c r="Y54" s="35"/>
      <c r="Z54" s="35"/>
      <c r="AA54" s="35"/>
      <c r="AB54" s="35"/>
      <c r="AC54" s="35"/>
      <c r="AD54" s="35"/>
      <c r="AE54" s="35"/>
    </row>
    <row r="55" spans="1:47" s="2" customFormat="1" ht="6.95" customHeight="1">
      <c r="A55" s="35"/>
      <c r="B55" s="36"/>
      <c r="C55" s="37"/>
      <c r="D55" s="37"/>
      <c r="E55" s="37"/>
      <c r="F55" s="37"/>
      <c r="G55" s="37"/>
      <c r="H55" s="37"/>
      <c r="I55" s="116"/>
      <c r="J55" s="37"/>
      <c r="K55" s="37"/>
      <c r="L55" s="117"/>
      <c r="S55" s="35"/>
      <c r="T55" s="35"/>
      <c r="U55" s="35"/>
      <c r="V55" s="35"/>
      <c r="W55" s="35"/>
      <c r="X55" s="35"/>
      <c r="Y55" s="35"/>
      <c r="Z55" s="35"/>
      <c r="AA55" s="35"/>
      <c r="AB55" s="35"/>
      <c r="AC55" s="35"/>
      <c r="AD55" s="35"/>
      <c r="AE55" s="35"/>
    </row>
    <row r="56" spans="1:47" s="2" customFormat="1" ht="12" customHeight="1">
      <c r="A56" s="35"/>
      <c r="B56" s="36"/>
      <c r="C56" s="30" t="s">
        <v>21</v>
      </c>
      <c r="D56" s="37"/>
      <c r="E56" s="37"/>
      <c r="F56" s="28" t="str">
        <f>F14</f>
        <v>Praha 9, k.ú. Vysočany</v>
      </c>
      <c r="G56" s="37"/>
      <c r="H56" s="37"/>
      <c r="I56" s="118" t="s">
        <v>23</v>
      </c>
      <c r="J56" s="60" t="str">
        <f>IF(J14="","",J14)</f>
        <v>10. 2. 2020</v>
      </c>
      <c r="K56" s="37"/>
      <c r="L56" s="117"/>
      <c r="S56" s="35"/>
      <c r="T56" s="35"/>
      <c r="U56" s="35"/>
      <c r="V56" s="35"/>
      <c r="W56" s="35"/>
      <c r="X56" s="35"/>
      <c r="Y56" s="35"/>
      <c r="Z56" s="35"/>
      <c r="AA56" s="35"/>
      <c r="AB56" s="35"/>
      <c r="AC56" s="35"/>
      <c r="AD56" s="35"/>
      <c r="AE56" s="35"/>
    </row>
    <row r="57" spans="1:47" s="2" customFormat="1" ht="6.95" customHeight="1">
      <c r="A57" s="35"/>
      <c r="B57" s="36"/>
      <c r="C57" s="37"/>
      <c r="D57" s="37"/>
      <c r="E57" s="37"/>
      <c r="F57" s="37"/>
      <c r="G57" s="37"/>
      <c r="H57" s="37"/>
      <c r="I57" s="116"/>
      <c r="J57" s="37"/>
      <c r="K57" s="37"/>
      <c r="L57" s="117"/>
      <c r="S57" s="35"/>
      <c r="T57" s="35"/>
      <c r="U57" s="35"/>
      <c r="V57" s="35"/>
      <c r="W57" s="35"/>
      <c r="X57" s="35"/>
      <c r="Y57" s="35"/>
      <c r="Z57" s="35"/>
      <c r="AA57" s="35"/>
      <c r="AB57" s="35"/>
      <c r="AC57" s="35"/>
      <c r="AD57" s="35"/>
      <c r="AE57" s="35"/>
    </row>
    <row r="58" spans="1:47" s="2" customFormat="1" ht="25.7" customHeight="1">
      <c r="A58" s="35"/>
      <c r="B58" s="36"/>
      <c r="C58" s="30" t="s">
        <v>25</v>
      </c>
      <c r="D58" s="37"/>
      <c r="E58" s="37"/>
      <c r="F58" s="28" t="str">
        <f>E17</f>
        <v>Městská část Praha 9</v>
      </c>
      <c r="G58" s="37"/>
      <c r="H58" s="37"/>
      <c r="I58" s="118" t="s">
        <v>31</v>
      </c>
      <c r="J58" s="33" t="str">
        <f>E23</f>
        <v>BOMART spol. s r.o.</v>
      </c>
      <c r="K58" s="37"/>
      <c r="L58" s="117"/>
      <c r="S58" s="35"/>
      <c r="T58" s="35"/>
      <c r="U58" s="35"/>
      <c r="V58" s="35"/>
      <c r="W58" s="35"/>
      <c r="X58" s="35"/>
      <c r="Y58" s="35"/>
      <c r="Z58" s="35"/>
      <c r="AA58" s="35"/>
      <c r="AB58" s="35"/>
      <c r="AC58" s="35"/>
      <c r="AD58" s="35"/>
      <c r="AE58" s="35"/>
    </row>
    <row r="59" spans="1:47" s="2" customFormat="1" ht="40.15" customHeight="1">
      <c r="A59" s="35"/>
      <c r="B59" s="36"/>
      <c r="C59" s="30" t="s">
        <v>29</v>
      </c>
      <c r="D59" s="37"/>
      <c r="E59" s="37"/>
      <c r="F59" s="28" t="str">
        <f>IF(E20="","",E20)</f>
        <v>Vyplň údaj</v>
      </c>
      <c r="G59" s="37"/>
      <c r="H59" s="37"/>
      <c r="I59" s="118" t="s">
        <v>34</v>
      </c>
      <c r="J59" s="33" t="str">
        <f>E26</f>
        <v>MINERA stavebnní a obchodní spol. s r.o.</v>
      </c>
      <c r="K59" s="37"/>
      <c r="L59" s="117"/>
      <c r="S59" s="35"/>
      <c r="T59" s="35"/>
      <c r="U59" s="35"/>
      <c r="V59" s="35"/>
      <c r="W59" s="35"/>
      <c r="X59" s="35"/>
      <c r="Y59" s="35"/>
      <c r="Z59" s="35"/>
      <c r="AA59" s="35"/>
      <c r="AB59" s="35"/>
      <c r="AC59" s="35"/>
      <c r="AD59" s="35"/>
      <c r="AE59" s="35"/>
    </row>
    <row r="60" spans="1:47" s="2" customFormat="1" ht="10.35" customHeight="1">
      <c r="A60" s="35"/>
      <c r="B60" s="36"/>
      <c r="C60" s="37"/>
      <c r="D60" s="37"/>
      <c r="E60" s="37"/>
      <c r="F60" s="37"/>
      <c r="G60" s="37"/>
      <c r="H60" s="37"/>
      <c r="I60" s="116"/>
      <c r="J60" s="37"/>
      <c r="K60" s="37"/>
      <c r="L60" s="117"/>
      <c r="S60" s="35"/>
      <c r="T60" s="35"/>
      <c r="U60" s="35"/>
      <c r="V60" s="35"/>
      <c r="W60" s="35"/>
      <c r="X60" s="35"/>
      <c r="Y60" s="35"/>
      <c r="Z60" s="35"/>
      <c r="AA60" s="35"/>
      <c r="AB60" s="35"/>
      <c r="AC60" s="35"/>
      <c r="AD60" s="35"/>
      <c r="AE60" s="35"/>
    </row>
    <row r="61" spans="1:47" s="2" customFormat="1" ht="29.25" customHeight="1">
      <c r="A61" s="35"/>
      <c r="B61" s="36"/>
      <c r="C61" s="147" t="s">
        <v>185</v>
      </c>
      <c r="D61" s="148"/>
      <c r="E61" s="148"/>
      <c r="F61" s="148"/>
      <c r="G61" s="148"/>
      <c r="H61" s="148"/>
      <c r="I61" s="149"/>
      <c r="J61" s="150" t="s">
        <v>186</v>
      </c>
      <c r="K61" s="148"/>
      <c r="L61" s="117"/>
      <c r="S61" s="35"/>
      <c r="T61" s="35"/>
      <c r="U61" s="35"/>
      <c r="V61" s="35"/>
      <c r="W61" s="35"/>
      <c r="X61" s="35"/>
      <c r="Y61" s="35"/>
      <c r="Z61" s="35"/>
      <c r="AA61" s="35"/>
      <c r="AB61" s="35"/>
      <c r="AC61" s="35"/>
      <c r="AD61" s="35"/>
      <c r="AE61" s="35"/>
    </row>
    <row r="62" spans="1:47" s="2" customFormat="1" ht="10.35" customHeight="1">
      <c r="A62" s="35"/>
      <c r="B62" s="36"/>
      <c r="C62" s="37"/>
      <c r="D62" s="37"/>
      <c r="E62" s="37"/>
      <c r="F62" s="37"/>
      <c r="G62" s="37"/>
      <c r="H62" s="37"/>
      <c r="I62" s="116"/>
      <c r="J62" s="37"/>
      <c r="K62" s="37"/>
      <c r="L62" s="117"/>
      <c r="S62" s="35"/>
      <c r="T62" s="35"/>
      <c r="U62" s="35"/>
      <c r="V62" s="35"/>
      <c r="W62" s="35"/>
      <c r="X62" s="35"/>
      <c r="Y62" s="35"/>
      <c r="Z62" s="35"/>
      <c r="AA62" s="35"/>
      <c r="AB62" s="35"/>
      <c r="AC62" s="35"/>
      <c r="AD62" s="35"/>
      <c r="AE62" s="35"/>
    </row>
    <row r="63" spans="1:47" s="2" customFormat="1" ht="22.9" customHeight="1">
      <c r="A63" s="35"/>
      <c r="B63" s="36"/>
      <c r="C63" s="151" t="s">
        <v>70</v>
      </c>
      <c r="D63" s="37"/>
      <c r="E63" s="37"/>
      <c r="F63" s="37"/>
      <c r="G63" s="37"/>
      <c r="H63" s="37"/>
      <c r="I63" s="116"/>
      <c r="J63" s="78">
        <f>J86</f>
        <v>0</v>
      </c>
      <c r="K63" s="37"/>
      <c r="L63" s="117"/>
      <c r="S63" s="35"/>
      <c r="T63" s="35"/>
      <c r="U63" s="35"/>
      <c r="V63" s="35"/>
      <c r="W63" s="35"/>
      <c r="X63" s="35"/>
      <c r="Y63" s="35"/>
      <c r="Z63" s="35"/>
      <c r="AA63" s="35"/>
      <c r="AB63" s="35"/>
      <c r="AC63" s="35"/>
      <c r="AD63" s="35"/>
      <c r="AE63" s="35"/>
      <c r="AU63" s="18" t="s">
        <v>187</v>
      </c>
    </row>
    <row r="64" spans="1:47" s="9" customFormat="1" ht="24.95" customHeight="1">
      <c r="B64" s="152"/>
      <c r="C64" s="153"/>
      <c r="D64" s="154" t="s">
        <v>1193</v>
      </c>
      <c r="E64" s="155"/>
      <c r="F64" s="155"/>
      <c r="G64" s="155"/>
      <c r="H64" s="155"/>
      <c r="I64" s="156"/>
      <c r="J64" s="157">
        <f>J87</f>
        <v>0</v>
      </c>
      <c r="K64" s="153"/>
      <c r="L64" s="158"/>
    </row>
    <row r="65" spans="1:31" s="2" customFormat="1" ht="21.75" customHeight="1">
      <c r="A65" s="35"/>
      <c r="B65" s="36"/>
      <c r="C65" s="37"/>
      <c r="D65" s="37"/>
      <c r="E65" s="37"/>
      <c r="F65" s="37"/>
      <c r="G65" s="37"/>
      <c r="H65" s="37"/>
      <c r="I65" s="116"/>
      <c r="J65" s="37"/>
      <c r="K65" s="37"/>
      <c r="L65" s="117"/>
      <c r="S65" s="35"/>
      <c r="T65" s="35"/>
      <c r="U65" s="35"/>
      <c r="V65" s="35"/>
      <c r="W65" s="35"/>
      <c r="X65" s="35"/>
      <c r="Y65" s="35"/>
      <c r="Z65" s="35"/>
      <c r="AA65" s="35"/>
      <c r="AB65" s="35"/>
      <c r="AC65" s="35"/>
      <c r="AD65" s="35"/>
      <c r="AE65" s="35"/>
    </row>
    <row r="66" spans="1:31" s="2" customFormat="1" ht="6.95" customHeight="1">
      <c r="A66" s="35"/>
      <c r="B66" s="48"/>
      <c r="C66" s="49"/>
      <c r="D66" s="49"/>
      <c r="E66" s="49"/>
      <c r="F66" s="49"/>
      <c r="G66" s="49"/>
      <c r="H66" s="49"/>
      <c r="I66" s="143"/>
      <c r="J66" s="49"/>
      <c r="K66" s="49"/>
      <c r="L66" s="117"/>
      <c r="S66" s="35"/>
      <c r="T66" s="35"/>
      <c r="U66" s="35"/>
      <c r="V66" s="35"/>
      <c r="W66" s="35"/>
      <c r="X66" s="35"/>
      <c r="Y66" s="35"/>
      <c r="Z66" s="35"/>
      <c r="AA66" s="35"/>
      <c r="AB66" s="35"/>
      <c r="AC66" s="35"/>
      <c r="AD66" s="35"/>
      <c r="AE66" s="35"/>
    </row>
    <row r="70" spans="1:31" s="2" customFormat="1" ht="6.95" customHeight="1">
      <c r="A70" s="35"/>
      <c r="B70" s="50"/>
      <c r="C70" s="51"/>
      <c r="D70" s="51"/>
      <c r="E70" s="51"/>
      <c r="F70" s="51"/>
      <c r="G70" s="51"/>
      <c r="H70" s="51"/>
      <c r="I70" s="146"/>
      <c r="J70" s="51"/>
      <c r="K70" s="51"/>
      <c r="L70" s="117"/>
      <c r="S70" s="35"/>
      <c r="T70" s="35"/>
      <c r="U70" s="35"/>
      <c r="V70" s="35"/>
      <c r="W70" s="35"/>
      <c r="X70" s="35"/>
      <c r="Y70" s="35"/>
      <c r="Z70" s="35"/>
      <c r="AA70" s="35"/>
      <c r="AB70" s="35"/>
      <c r="AC70" s="35"/>
      <c r="AD70" s="35"/>
      <c r="AE70" s="35"/>
    </row>
    <row r="71" spans="1:31" s="2" customFormat="1" ht="24.95" customHeight="1">
      <c r="A71" s="35"/>
      <c r="B71" s="36"/>
      <c r="C71" s="24" t="s">
        <v>191</v>
      </c>
      <c r="D71" s="37"/>
      <c r="E71" s="37"/>
      <c r="F71" s="37"/>
      <c r="G71" s="37"/>
      <c r="H71" s="37"/>
      <c r="I71" s="116"/>
      <c r="J71" s="37"/>
      <c r="K71" s="37"/>
      <c r="L71" s="117"/>
      <c r="S71" s="35"/>
      <c r="T71" s="35"/>
      <c r="U71" s="35"/>
      <c r="V71" s="35"/>
      <c r="W71" s="35"/>
      <c r="X71" s="35"/>
      <c r="Y71" s="35"/>
      <c r="Z71" s="35"/>
      <c r="AA71" s="35"/>
      <c r="AB71" s="35"/>
      <c r="AC71" s="35"/>
      <c r="AD71" s="35"/>
      <c r="AE71" s="35"/>
    </row>
    <row r="72" spans="1:31" s="2" customFormat="1" ht="6.95" customHeight="1">
      <c r="A72" s="35"/>
      <c r="B72" s="36"/>
      <c r="C72" s="37"/>
      <c r="D72" s="37"/>
      <c r="E72" s="37"/>
      <c r="F72" s="37"/>
      <c r="G72" s="37"/>
      <c r="H72" s="37"/>
      <c r="I72" s="116"/>
      <c r="J72" s="37"/>
      <c r="K72" s="37"/>
      <c r="L72" s="117"/>
      <c r="S72" s="35"/>
      <c r="T72" s="35"/>
      <c r="U72" s="35"/>
      <c r="V72" s="35"/>
      <c r="W72" s="35"/>
      <c r="X72" s="35"/>
      <c r="Y72" s="35"/>
      <c r="Z72" s="35"/>
      <c r="AA72" s="35"/>
      <c r="AB72" s="35"/>
      <c r="AC72" s="35"/>
      <c r="AD72" s="35"/>
      <c r="AE72" s="35"/>
    </row>
    <row r="73" spans="1:31" s="2" customFormat="1" ht="12" customHeight="1">
      <c r="A73" s="35"/>
      <c r="B73" s="36"/>
      <c r="C73" s="30" t="s">
        <v>16</v>
      </c>
      <c r="D73" s="37"/>
      <c r="E73" s="37"/>
      <c r="F73" s="37"/>
      <c r="G73" s="37"/>
      <c r="H73" s="37"/>
      <c r="I73" s="116"/>
      <c r="J73" s="37"/>
      <c r="K73" s="37"/>
      <c r="L73" s="117"/>
      <c r="S73" s="35"/>
      <c r="T73" s="35"/>
      <c r="U73" s="35"/>
      <c r="V73" s="35"/>
      <c r="W73" s="35"/>
      <c r="X73" s="35"/>
      <c r="Y73" s="35"/>
      <c r="Z73" s="35"/>
      <c r="AA73" s="35"/>
      <c r="AB73" s="35"/>
      <c r="AC73" s="35"/>
      <c r="AD73" s="35"/>
      <c r="AE73" s="35"/>
    </row>
    <row r="74" spans="1:31" s="2" customFormat="1" ht="16.5" customHeight="1">
      <c r="A74" s="35"/>
      <c r="B74" s="36"/>
      <c r="C74" s="37"/>
      <c r="D74" s="37"/>
      <c r="E74" s="396" t="str">
        <f>E7</f>
        <v>Základní škola U Elektry</v>
      </c>
      <c r="F74" s="397"/>
      <c r="G74" s="397"/>
      <c r="H74" s="397"/>
      <c r="I74" s="116"/>
      <c r="J74" s="37"/>
      <c r="K74" s="37"/>
      <c r="L74" s="117"/>
      <c r="S74" s="35"/>
      <c r="T74" s="35"/>
      <c r="U74" s="35"/>
      <c r="V74" s="35"/>
      <c r="W74" s="35"/>
      <c r="X74" s="35"/>
      <c r="Y74" s="35"/>
      <c r="Z74" s="35"/>
      <c r="AA74" s="35"/>
      <c r="AB74" s="35"/>
      <c r="AC74" s="35"/>
      <c r="AD74" s="35"/>
      <c r="AE74" s="35"/>
    </row>
    <row r="75" spans="1:31" s="1" customFormat="1" ht="12" customHeight="1">
      <c r="B75" s="22"/>
      <c r="C75" s="30" t="s">
        <v>182</v>
      </c>
      <c r="D75" s="23"/>
      <c r="E75" s="23"/>
      <c r="F75" s="23"/>
      <c r="G75" s="23"/>
      <c r="H75" s="23"/>
      <c r="I75" s="109"/>
      <c r="J75" s="23"/>
      <c r="K75" s="23"/>
      <c r="L75" s="21"/>
    </row>
    <row r="76" spans="1:31" s="2" customFormat="1" ht="16.5" customHeight="1">
      <c r="A76" s="35"/>
      <c r="B76" s="36"/>
      <c r="C76" s="37"/>
      <c r="D76" s="37"/>
      <c r="E76" s="396" t="s">
        <v>902</v>
      </c>
      <c r="F76" s="398"/>
      <c r="G76" s="398"/>
      <c r="H76" s="398"/>
      <c r="I76" s="116"/>
      <c r="J76" s="37"/>
      <c r="K76" s="37"/>
      <c r="L76" s="117"/>
      <c r="S76" s="35"/>
      <c r="T76" s="35"/>
      <c r="U76" s="35"/>
      <c r="V76" s="35"/>
      <c r="W76" s="35"/>
      <c r="X76" s="35"/>
      <c r="Y76" s="35"/>
      <c r="Z76" s="35"/>
      <c r="AA76" s="35"/>
      <c r="AB76" s="35"/>
      <c r="AC76" s="35"/>
      <c r="AD76" s="35"/>
      <c r="AE76" s="35"/>
    </row>
    <row r="77" spans="1:31" s="2" customFormat="1" ht="12" customHeight="1">
      <c r="A77" s="35"/>
      <c r="B77" s="36"/>
      <c r="C77" s="30" t="s">
        <v>903</v>
      </c>
      <c r="D77" s="37"/>
      <c r="E77" s="37"/>
      <c r="F77" s="37"/>
      <c r="G77" s="37"/>
      <c r="H77" s="37"/>
      <c r="I77" s="116"/>
      <c r="J77" s="37"/>
      <c r="K77" s="37"/>
      <c r="L77" s="117"/>
      <c r="S77" s="35"/>
      <c r="T77" s="35"/>
      <c r="U77" s="35"/>
      <c r="V77" s="35"/>
      <c r="W77" s="35"/>
      <c r="X77" s="35"/>
      <c r="Y77" s="35"/>
      <c r="Z77" s="35"/>
      <c r="AA77" s="35"/>
      <c r="AB77" s="35"/>
      <c r="AC77" s="35"/>
      <c r="AD77" s="35"/>
      <c r="AE77" s="35"/>
    </row>
    <row r="78" spans="1:31" s="2" customFormat="1" ht="16.5" customHeight="1">
      <c r="A78" s="35"/>
      <c r="B78" s="36"/>
      <c r="C78" s="37"/>
      <c r="D78" s="37"/>
      <c r="E78" s="369" t="str">
        <f>E11</f>
        <v>VRN - Vedlejší rozpočtové náklady</v>
      </c>
      <c r="F78" s="398"/>
      <c r="G78" s="398"/>
      <c r="H78" s="398"/>
      <c r="I78" s="116"/>
      <c r="J78" s="37"/>
      <c r="K78" s="37"/>
      <c r="L78" s="117"/>
      <c r="S78" s="35"/>
      <c r="T78" s="35"/>
      <c r="U78" s="35"/>
      <c r="V78" s="35"/>
      <c r="W78" s="35"/>
      <c r="X78" s="35"/>
      <c r="Y78" s="35"/>
      <c r="Z78" s="35"/>
      <c r="AA78" s="35"/>
      <c r="AB78" s="35"/>
      <c r="AC78" s="35"/>
      <c r="AD78" s="35"/>
      <c r="AE78" s="35"/>
    </row>
    <row r="79" spans="1:31" s="2" customFormat="1" ht="6.95" customHeight="1">
      <c r="A79" s="35"/>
      <c r="B79" s="36"/>
      <c r="C79" s="37"/>
      <c r="D79" s="37"/>
      <c r="E79" s="37"/>
      <c r="F79" s="37"/>
      <c r="G79" s="37"/>
      <c r="H79" s="37"/>
      <c r="I79" s="116"/>
      <c r="J79" s="37"/>
      <c r="K79" s="37"/>
      <c r="L79" s="117"/>
      <c r="S79" s="35"/>
      <c r="T79" s="35"/>
      <c r="U79" s="35"/>
      <c r="V79" s="35"/>
      <c r="W79" s="35"/>
      <c r="X79" s="35"/>
      <c r="Y79" s="35"/>
      <c r="Z79" s="35"/>
      <c r="AA79" s="35"/>
      <c r="AB79" s="35"/>
      <c r="AC79" s="35"/>
      <c r="AD79" s="35"/>
      <c r="AE79" s="35"/>
    </row>
    <row r="80" spans="1:31" s="2" customFormat="1" ht="12" customHeight="1">
      <c r="A80" s="35"/>
      <c r="B80" s="36"/>
      <c r="C80" s="30" t="s">
        <v>21</v>
      </c>
      <c r="D80" s="37"/>
      <c r="E80" s="37"/>
      <c r="F80" s="28" t="str">
        <f>F14</f>
        <v>Praha 9, k.ú. Vysočany</v>
      </c>
      <c r="G80" s="37"/>
      <c r="H80" s="37"/>
      <c r="I80" s="118" t="s">
        <v>23</v>
      </c>
      <c r="J80" s="60" t="str">
        <f>IF(J14="","",J14)</f>
        <v>10. 2. 2020</v>
      </c>
      <c r="K80" s="37"/>
      <c r="L80" s="117"/>
      <c r="S80" s="35"/>
      <c r="T80" s="35"/>
      <c r="U80" s="35"/>
      <c r="V80" s="35"/>
      <c r="W80" s="35"/>
      <c r="X80" s="35"/>
      <c r="Y80" s="35"/>
      <c r="Z80" s="35"/>
      <c r="AA80" s="35"/>
      <c r="AB80" s="35"/>
      <c r="AC80" s="35"/>
      <c r="AD80" s="35"/>
      <c r="AE80" s="35"/>
    </row>
    <row r="81" spans="1:65" s="2" customFormat="1" ht="6.95" customHeight="1">
      <c r="A81" s="35"/>
      <c r="B81" s="36"/>
      <c r="C81" s="37"/>
      <c r="D81" s="37"/>
      <c r="E81" s="37"/>
      <c r="F81" s="37"/>
      <c r="G81" s="37"/>
      <c r="H81" s="37"/>
      <c r="I81" s="116"/>
      <c r="J81" s="37"/>
      <c r="K81" s="37"/>
      <c r="L81" s="117"/>
      <c r="S81" s="35"/>
      <c r="T81" s="35"/>
      <c r="U81" s="35"/>
      <c r="V81" s="35"/>
      <c r="W81" s="35"/>
      <c r="X81" s="35"/>
      <c r="Y81" s="35"/>
      <c r="Z81" s="35"/>
      <c r="AA81" s="35"/>
      <c r="AB81" s="35"/>
      <c r="AC81" s="35"/>
      <c r="AD81" s="35"/>
      <c r="AE81" s="35"/>
    </row>
    <row r="82" spans="1:65" s="2" customFormat="1" ht="25.7" customHeight="1">
      <c r="A82" s="35"/>
      <c r="B82" s="36"/>
      <c r="C82" s="30" t="s">
        <v>25</v>
      </c>
      <c r="D82" s="37"/>
      <c r="E82" s="37"/>
      <c r="F82" s="28" t="str">
        <f>E17</f>
        <v>Městská část Praha 9</v>
      </c>
      <c r="G82" s="37"/>
      <c r="H82" s="37"/>
      <c r="I82" s="118" t="s">
        <v>31</v>
      </c>
      <c r="J82" s="33" t="str">
        <f>E23</f>
        <v>BOMART spol. s r.o.</v>
      </c>
      <c r="K82" s="37"/>
      <c r="L82" s="117"/>
      <c r="S82" s="35"/>
      <c r="T82" s="35"/>
      <c r="U82" s="35"/>
      <c r="V82" s="35"/>
      <c r="W82" s="35"/>
      <c r="X82" s="35"/>
      <c r="Y82" s="35"/>
      <c r="Z82" s="35"/>
      <c r="AA82" s="35"/>
      <c r="AB82" s="35"/>
      <c r="AC82" s="35"/>
      <c r="AD82" s="35"/>
      <c r="AE82" s="35"/>
    </row>
    <row r="83" spans="1:65" s="2" customFormat="1" ht="40.15" customHeight="1">
      <c r="A83" s="35"/>
      <c r="B83" s="36"/>
      <c r="C83" s="30" t="s">
        <v>29</v>
      </c>
      <c r="D83" s="37"/>
      <c r="E83" s="37"/>
      <c r="F83" s="28" t="str">
        <f>IF(E20="","",E20)</f>
        <v>Vyplň údaj</v>
      </c>
      <c r="G83" s="37"/>
      <c r="H83" s="37"/>
      <c r="I83" s="118" t="s">
        <v>34</v>
      </c>
      <c r="J83" s="33" t="str">
        <f>E26</f>
        <v>MINERA stavebnní a obchodní spol. s r.o.</v>
      </c>
      <c r="K83" s="37"/>
      <c r="L83" s="117"/>
      <c r="S83" s="35"/>
      <c r="T83" s="35"/>
      <c r="U83" s="35"/>
      <c r="V83" s="35"/>
      <c r="W83" s="35"/>
      <c r="X83" s="35"/>
      <c r="Y83" s="35"/>
      <c r="Z83" s="35"/>
      <c r="AA83" s="35"/>
      <c r="AB83" s="35"/>
      <c r="AC83" s="35"/>
      <c r="AD83" s="35"/>
      <c r="AE83" s="35"/>
    </row>
    <row r="84" spans="1:65" s="2" customFormat="1" ht="10.35" customHeight="1">
      <c r="A84" s="35"/>
      <c r="B84" s="36"/>
      <c r="C84" s="37"/>
      <c r="D84" s="37"/>
      <c r="E84" s="37"/>
      <c r="F84" s="37"/>
      <c r="G84" s="37"/>
      <c r="H84" s="37"/>
      <c r="I84" s="116"/>
      <c r="J84" s="37"/>
      <c r="K84" s="37"/>
      <c r="L84" s="117"/>
      <c r="S84" s="35"/>
      <c r="T84" s="35"/>
      <c r="U84" s="35"/>
      <c r="V84" s="35"/>
      <c r="W84" s="35"/>
      <c r="X84" s="35"/>
      <c r="Y84" s="35"/>
      <c r="Z84" s="35"/>
      <c r="AA84" s="35"/>
      <c r="AB84" s="35"/>
      <c r="AC84" s="35"/>
      <c r="AD84" s="35"/>
      <c r="AE84" s="35"/>
    </row>
    <row r="85" spans="1:65" s="11" customFormat="1" ht="29.25" customHeight="1">
      <c r="A85" s="165"/>
      <c r="B85" s="166"/>
      <c r="C85" s="167" t="s">
        <v>192</v>
      </c>
      <c r="D85" s="168" t="s">
        <v>57</v>
      </c>
      <c r="E85" s="168" t="s">
        <v>53</v>
      </c>
      <c r="F85" s="168" t="s">
        <v>54</v>
      </c>
      <c r="G85" s="168" t="s">
        <v>193</v>
      </c>
      <c r="H85" s="168" t="s">
        <v>194</v>
      </c>
      <c r="I85" s="169" t="s">
        <v>195</v>
      </c>
      <c r="J85" s="168" t="s">
        <v>186</v>
      </c>
      <c r="K85" s="170" t="s">
        <v>196</v>
      </c>
      <c r="L85" s="171"/>
      <c r="M85" s="69" t="s">
        <v>19</v>
      </c>
      <c r="N85" s="70" t="s">
        <v>42</v>
      </c>
      <c r="O85" s="70" t="s">
        <v>197</v>
      </c>
      <c r="P85" s="70" t="s">
        <v>198</v>
      </c>
      <c r="Q85" s="70" t="s">
        <v>199</v>
      </c>
      <c r="R85" s="70" t="s">
        <v>200</v>
      </c>
      <c r="S85" s="70" t="s">
        <v>201</v>
      </c>
      <c r="T85" s="71" t="s">
        <v>202</v>
      </c>
      <c r="U85" s="165"/>
      <c r="V85" s="165"/>
      <c r="W85" s="165"/>
      <c r="X85" s="165"/>
      <c r="Y85" s="165"/>
      <c r="Z85" s="165"/>
      <c r="AA85" s="165"/>
      <c r="AB85" s="165"/>
      <c r="AC85" s="165"/>
      <c r="AD85" s="165"/>
      <c r="AE85" s="165"/>
    </row>
    <row r="86" spans="1:65" s="2" customFormat="1" ht="22.9" customHeight="1">
      <c r="A86" s="35"/>
      <c r="B86" s="36"/>
      <c r="C86" s="76" t="s">
        <v>203</v>
      </c>
      <c r="D86" s="37"/>
      <c r="E86" s="37"/>
      <c r="F86" s="37"/>
      <c r="G86" s="37"/>
      <c r="H86" s="37"/>
      <c r="I86" s="116"/>
      <c r="J86" s="172">
        <f>BK86</f>
        <v>0</v>
      </c>
      <c r="K86" s="37"/>
      <c r="L86" s="40"/>
      <c r="M86" s="72"/>
      <c r="N86" s="173"/>
      <c r="O86" s="73"/>
      <c r="P86" s="174">
        <f>P87</f>
        <v>0</v>
      </c>
      <c r="Q86" s="73"/>
      <c r="R86" s="174">
        <f>R87</f>
        <v>0</v>
      </c>
      <c r="S86" s="73"/>
      <c r="T86" s="175">
        <f>T87</f>
        <v>0</v>
      </c>
      <c r="U86" s="35"/>
      <c r="V86" s="35"/>
      <c r="W86" s="35"/>
      <c r="X86" s="35"/>
      <c r="Y86" s="35"/>
      <c r="Z86" s="35"/>
      <c r="AA86" s="35"/>
      <c r="AB86" s="35"/>
      <c r="AC86" s="35"/>
      <c r="AD86" s="35"/>
      <c r="AE86" s="35"/>
      <c r="AT86" s="18" t="s">
        <v>71</v>
      </c>
      <c r="AU86" s="18" t="s">
        <v>187</v>
      </c>
      <c r="BK86" s="176">
        <f>BK87</f>
        <v>0</v>
      </c>
    </row>
    <row r="87" spans="1:65" s="12" customFormat="1" ht="25.9" customHeight="1">
      <c r="B87" s="177"/>
      <c r="C87" s="178"/>
      <c r="D87" s="179" t="s">
        <v>71</v>
      </c>
      <c r="E87" s="180" t="s">
        <v>106</v>
      </c>
      <c r="F87" s="180" t="s">
        <v>107</v>
      </c>
      <c r="G87" s="178"/>
      <c r="H87" s="178"/>
      <c r="I87" s="181"/>
      <c r="J87" s="182">
        <f>BK87</f>
        <v>0</v>
      </c>
      <c r="K87" s="178"/>
      <c r="L87" s="183"/>
      <c r="M87" s="184"/>
      <c r="N87" s="185"/>
      <c r="O87" s="185"/>
      <c r="P87" s="186">
        <f>SUM(P88:P90)</f>
        <v>0</v>
      </c>
      <c r="Q87" s="185"/>
      <c r="R87" s="186">
        <f>SUM(R88:R90)</f>
        <v>0</v>
      </c>
      <c r="S87" s="185"/>
      <c r="T87" s="187">
        <f>SUM(T88:T90)</f>
        <v>0</v>
      </c>
      <c r="AR87" s="188" t="s">
        <v>227</v>
      </c>
      <c r="AT87" s="189" t="s">
        <v>71</v>
      </c>
      <c r="AU87" s="189" t="s">
        <v>72</v>
      </c>
      <c r="AY87" s="188" t="s">
        <v>206</v>
      </c>
      <c r="BK87" s="190">
        <f>SUM(BK88:BK90)</f>
        <v>0</v>
      </c>
    </row>
    <row r="88" spans="1:65" s="2" customFormat="1" ht="16.5" customHeight="1">
      <c r="A88" s="35"/>
      <c r="B88" s="36"/>
      <c r="C88" s="193" t="s">
        <v>80</v>
      </c>
      <c r="D88" s="193" t="s">
        <v>208</v>
      </c>
      <c r="E88" s="194" t="s">
        <v>1194</v>
      </c>
      <c r="F88" s="195" t="s">
        <v>1195</v>
      </c>
      <c r="G88" s="196" t="s">
        <v>887</v>
      </c>
      <c r="H88" s="197">
        <v>1</v>
      </c>
      <c r="I88" s="198"/>
      <c r="J88" s="199">
        <f>ROUND(I88*H88,2)</f>
        <v>0</v>
      </c>
      <c r="K88" s="195" t="s">
        <v>19</v>
      </c>
      <c r="L88" s="40"/>
      <c r="M88" s="200" t="s">
        <v>19</v>
      </c>
      <c r="N88" s="201" t="s">
        <v>43</v>
      </c>
      <c r="O88" s="65"/>
      <c r="P88" s="202">
        <f>O88*H88</f>
        <v>0</v>
      </c>
      <c r="Q88" s="202">
        <v>0</v>
      </c>
      <c r="R88" s="202">
        <f>Q88*H88</f>
        <v>0</v>
      </c>
      <c r="S88" s="202">
        <v>0</v>
      </c>
      <c r="T88" s="203">
        <f>S88*H88</f>
        <v>0</v>
      </c>
      <c r="U88" s="35"/>
      <c r="V88" s="35"/>
      <c r="W88" s="35"/>
      <c r="X88" s="35"/>
      <c r="Y88" s="35"/>
      <c r="Z88" s="35"/>
      <c r="AA88" s="35"/>
      <c r="AB88" s="35"/>
      <c r="AC88" s="35"/>
      <c r="AD88" s="35"/>
      <c r="AE88" s="35"/>
      <c r="AR88" s="204" t="s">
        <v>212</v>
      </c>
      <c r="AT88" s="204" t="s">
        <v>208</v>
      </c>
      <c r="AU88" s="204" t="s">
        <v>80</v>
      </c>
      <c r="AY88" s="18" t="s">
        <v>206</v>
      </c>
      <c r="BE88" s="205">
        <f>IF(N88="základní",J88,0)</f>
        <v>0</v>
      </c>
      <c r="BF88" s="205">
        <f>IF(N88="snížená",J88,0)</f>
        <v>0</v>
      </c>
      <c r="BG88" s="205">
        <f>IF(N88="zákl. přenesená",J88,0)</f>
        <v>0</v>
      </c>
      <c r="BH88" s="205">
        <f>IF(N88="sníž. přenesená",J88,0)</f>
        <v>0</v>
      </c>
      <c r="BI88" s="205">
        <f>IF(N88="nulová",J88,0)</f>
        <v>0</v>
      </c>
      <c r="BJ88" s="18" t="s">
        <v>80</v>
      </c>
      <c r="BK88" s="205">
        <f>ROUND(I88*H88,2)</f>
        <v>0</v>
      </c>
      <c r="BL88" s="18" t="s">
        <v>212</v>
      </c>
      <c r="BM88" s="204" t="s">
        <v>1196</v>
      </c>
    </row>
    <row r="89" spans="1:65" s="2" customFormat="1" ht="16.5" customHeight="1">
      <c r="A89" s="35"/>
      <c r="B89" s="36"/>
      <c r="C89" s="193" t="s">
        <v>82</v>
      </c>
      <c r="D89" s="193" t="s">
        <v>208</v>
      </c>
      <c r="E89" s="194" t="s">
        <v>1197</v>
      </c>
      <c r="F89" s="195" t="s">
        <v>1198</v>
      </c>
      <c r="G89" s="196" t="s">
        <v>887</v>
      </c>
      <c r="H89" s="197">
        <v>1</v>
      </c>
      <c r="I89" s="198"/>
      <c r="J89" s="199">
        <f>ROUND(I89*H89,2)</f>
        <v>0</v>
      </c>
      <c r="K89" s="195" t="s">
        <v>19</v>
      </c>
      <c r="L89" s="40"/>
      <c r="M89" s="200" t="s">
        <v>19</v>
      </c>
      <c r="N89" s="201" t="s">
        <v>43</v>
      </c>
      <c r="O89" s="65"/>
      <c r="P89" s="202">
        <f>O89*H89</f>
        <v>0</v>
      </c>
      <c r="Q89" s="202">
        <v>0</v>
      </c>
      <c r="R89" s="202">
        <f>Q89*H89</f>
        <v>0</v>
      </c>
      <c r="S89" s="202">
        <v>0</v>
      </c>
      <c r="T89" s="203">
        <f>S89*H89</f>
        <v>0</v>
      </c>
      <c r="U89" s="35"/>
      <c r="V89" s="35"/>
      <c r="W89" s="35"/>
      <c r="X89" s="35"/>
      <c r="Y89" s="35"/>
      <c r="Z89" s="35"/>
      <c r="AA89" s="35"/>
      <c r="AB89" s="35"/>
      <c r="AC89" s="35"/>
      <c r="AD89" s="35"/>
      <c r="AE89" s="35"/>
      <c r="AR89" s="204" t="s">
        <v>212</v>
      </c>
      <c r="AT89" s="204" t="s">
        <v>208</v>
      </c>
      <c r="AU89" s="204" t="s">
        <v>80</v>
      </c>
      <c r="AY89" s="18" t="s">
        <v>206</v>
      </c>
      <c r="BE89" s="205">
        <f>IF(N89="základní",J89,0)</f>
        <v>0</v>
      </c>
      <c r="BF89" s="205">
        <f>IF(N89="snížená",J89,0)</f>
        <v>0</v>
      </c>
      <c r="BG89" s="205">
        <f>IF(N89="zákl. přenesená",J89,0)</f>
        <v>0</v>
      </c>
      <c r="BH89" s="205">
        <f>IF(N89="sníž. přenesená",J89,0)</f>
        <v>0</v>
      </c>
      <c r="BI89" s="205">
        <f>IF(N89="nulová",J89,0)</f>
        <v>0</v>
      </c>
      <c r="BJ89" s="18" t="s">
        <v>80</v>
      </c>
      <c r="BK89" s="205">
        <f>ROUND(I89*H89,2)</f>
        <v>0</v>
      </c>
      <c r="BL89" s="18" t="s">
        <v>212</v>
      </c>
      <c r="BM89" s="204" t="s">
        <v>1199</v>
      </c>
    </row>
    <row r="90" spans="1:65" s="2" customFormat="1" ht="16.5" customHeight="1">
      <c r="A90" s="35"/>
      <c r="B90" s="36"/>
      <c r="C90" s="193" t="s">
        <v>217</v>
      </c>
      <c r="D90" s="193" t="s">
        <v>208</v>
      </c>
      <c r="E90" s="194" t="s">
        <v>1200</v>
      </c>
      <c r="F90" s="195" t="s">
        <v>1201</v>
      </c>
      <c r="G90" s="196" t="s">
        <v>887</v>
      </c>
      <c r="H90" s="197">
        <v>1</v>
      </c>
      <c r="I90" s="198"/>
      <c r="J90" s="199">
        <f>ROUND(I90*H90,2)</f>
        <v>0</v>
      </c>
      <c r="K90" s="195" t="s">
        <v>19</v>
      </c>
      <c r="L90" s="40"/>
      <c r="M90" s="249" t="s">
        <v>19</v>
      </c>
      <c r="N90" s="250" t="s">
        <v>43</v>
      </c>
      <c r="O90" s="247"/>
      <c r="P90" s="251">
        <f>O90*H90</f>
        <v>0</v>
      </c>
      <c r="Q90" s="251">
        <v>0</v>
      </c>
      <c r="R90" s="251">
        <f>Q90*H90</f>
        <v>0</v>
      </c>
      <c r="S90" s="251">
        <v>0</v>
      </c>
      <c r="T90" s="252">
        <f>S90*H90</f>
        <v>0</v>
      </c>
      <c r="U90" s="35"/>
      <c r="V90" s="35"/>
      <c r="W90" s="35"/>
      <c r="X90" s="35"/>
      <c r="Y90" s="35"/>
      <c r="Z90" s="35"/>
      <c r="AA90" s="35"/>
      <c r="AB90" s="35"/>
      <c r="AC90" s="35"/>
      <c r="AD90" s="35"/>
      <c r="AE90" s="35"/>
      <c r="AR90" s="204" t="s">
        <v>212</v>
      </c>
      <c r="AT90" s="204" t="s">
        <v>208</v>
      </c>
      <c r="AU90" s="204" t="s">
        <v>80</v>
      </c>
      <c r="AY90" s="18" t="s">
        <v>206</v>
      </c>
      <c r="BE90" s="205">
        <f>IF(N90="základní",J90,0)</f>
        <v>0</v>
      </c>
      <c r="BF90" s="205">
        <f>IF(N90="snížená",J90,0)</f>
        <v>0</v>
      </c>
      <c r="BG90" s="205">
        <f>IF(N90="zákl. přenesená",J90,0)</f>
        <v>0</v>
      </c>
      <c r="BH90" s="205">
        <f>IF(N90="sníž. přenesená",J90,0)</f>
        <v>0</v>
      </c>
      <c r="BI90" s="205">
        <f>IF(N90="nulová",J90,0)</f>
        <v>0</v>
      </c>
      <c r="BJ90" s="18" t="s">
        <v>80</v>
      </c>
      <c r="BK90" s="205">
        <f>ROUND(I90*H90,2)</f>
        <v>0</v>
      </c>
      <c r="BL90" s="18" t="s">
        <v>212</v>
      </c>
      <c r="BM90" s="204" t="s">
        <v>1202</v>
      </c>
    </row>
    <row r="91" spans="1:65" s="2" customFormat="1" ht="6.95" customHeight="1">
      <c r="A91" s="35"/>
      <c r="B91" s="48"/>
      <c r="C91" s="49"/>
      <c r="D91" s="49"/>
      <c r="E91" s="49"/>
      <c r="F91" s="49"/>
      <c r="G91" s="49"/>
      <c r="H91" s="49"/>
      <c r="I91" s="143"/>
      <c r="J91" s="49"/>
      <c r="K91" s="49"/>
      <c r="L91" s="40"/>
      <c r="M91" s="35"/>
      <c r="O91" s="35"/>
      <c r="P91" s="35"/>
      <c r="Q91" s="35"/>
      <c r="R91" s="35"/>
      <c r="S91" s="35"/>
      <c r="T91" s="35"/>
      <c r="U91" s="35"/>
      <c r="V91" s="35"/>
      <c r="W91" s="35"/>
      <c r="X91" s="35"/>
      <c r="Y91" s="35"/>
      <c r="Z91" s="35"/>
      <c r="AA91" s="35"/>
      <c r="AB91" s="35"/>
      <c r="AC91" s="35"/>
      <c r="AD91" s="35"/>
      <c r="AE91" s="35"/>
    </row>
  </sheetData>
  <sheetProtection algorithmName="SHA-512" hashValue="Te/SFgTujNt3bnI0pDe/o1YqYoq2nben7CjrYUZvcX4diXPn02800wfMQ4bQoMoBtwgx2wDgF8kS/rNc8VatwA==" saltValue="uM6kVGF6ufI9WfLmfMhDP/ZGNc9X0bJvi7uN3nxyZKzPYdAXqjwR8ckY2wlyAi83fLoPGq98nHcNgrQL8yl7Tg==" spinCount="100000" sheet="1" objects="1" scenarios="1" formatColumns="0" formatRows="0" autoFilter="0"/>
  <autoFilter ref="C85:K90"/>
  <mergeCells count="12">
    <mergeCell ref="E78:H78"/>
    <mergeCell ref="L2:V2"/>
    <mergeCell ref="E50:H50"/>
    <mergeCell ref="E52:H52"/>
    <mergeCell ref="E54:H54"/>
    <mergeCell ref="E74:H74"/>
    <mergeCell ref="E76:H76"/>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34</vt:i4>
      </vt:variant>
      <vt:variant>
        <vt:lpstr>Pojmenované oblasti</vt:lpstr>
      </vt:variant>
      <vt:variant>
        <vt:i4>67</vt:i4>
      </vt:variant>
    </vt:vector>
  </HeadingPairs>
  <TitlesOfParts>
    <vt:vector size="101" baseType="lpstr">
      <vt:lpstr>Rekapitulace stavby</vt:lpstr>
      <vt:lpstr>SO 002 - Dopravně inženýr...</vt:lpstr>
      <vt:lpstr>SO 003 - Zajištění staveb...</vt:lpstr>
      <vt:lpstr>SO 101 - Komunikace a zpe...</vt:lpstr>
      <vt:lpstr>SO 102 - Úpravy komunikac...</vt:lpstr>
      <vt:lpstr>SO 301 - Kanalizační příp...</vt:lpstr>
      <vt:lpstr>001 - SO 302 - Přípojka j...</vt:lpstr>
      <vt:lpstr>ON - Ostatní náklady</vt:lpstr>
      <vt:lpstr>VRN - Vedlejší rozpočtové...</vt:lpstr>
      <vt:lpstr>SO 341 - Vodovodní přípojka</vt:lpstr>
      <vt:lpstr>SO 382-1 - Nákládání s de...</vt:lpstr>
      <vt:lpstr>SO 382-2 - Nákládání s de...</vt:lpstr>
      <vt:lpstr>SO 384 - Odlučovač tuků</vt:lpstr>
      <vt:lpstr>SO 385 - Automatický závl...</vt:lpstr>
      <vt:lpstr>SO 511 - Plynovodní přípojka</vt:lpstr>
      <vt:lpstr>SO 531 - Horkovodní přípojka</vt:lpstr>
      <vt:lpstr>SO 700 - Základní škola</vt:lpstr>
      <vt:lpstr>SO 700_D.1.4.A - Vytápění</vt:lpstr>
      <vt:lpstr>SO 700_D.1.4.B - Chlazení</vt:lpstr>
      <vt:lpstr>SO 700_D.1.4.C - VZT</vt:lpstr>
      <vt:lpstr>SO 700_D.1.4.D - Měření a...</vt:lpstr>
      <vt:lpstr>SO 700_D.1.4.E - ZTI</vt:lpstr>
      <vt:lpstr>SO 700_D.1.4.Ga - Elektro...</vt:lpstr>
      <vt:lpstr>SO 700_D.1.4.Gb - Elektro...</vt:lpstr>
      <vt:lpstr>SO 700_D.1.4.H - Elektro ...</vt:lpstr>
      <vt:lpstr>SO 700_D.1.4.I - Gastro v...</vt:lpstr>
      <vt:lpstr>SO 700_D.1.4.J - ZOKT</vt:lpstr>
      <vt:lpstr>SO 700_D.1.4.L - Záchytný...</vt:lpstr>
      <vt:lpstr>SO 700_D.1.4.M - Návrh vý...</vt:lpstr>
      <vt:lpstr>SO 701 - Opěrné stěny</vt:lpstr>
      <vt:lpstr>SO 703 - Oplocení</vt:lpstr>
      <vt:lpstr>SO 891 - Sadové úpravy</vt:lpstr>
      <vt:lpstr>SO 999 - VRN</vt:lpstr>
      <vt:lpstr>Pokyny pro vyplnění</vt:lpstr>
      <vt:lpstr>'001 - SO 302 - Přípojka j...'!Názvy_tisku</vt:lpstr>
      <vt:lpstr>'ON - Ostatní náklady'!Názvy_tisku</vt:lpstr>
      <vt:lpstr>'Rekapitulace stavby'!Názvy_tisku</vt:lpstr>
      <vt:lpstr>'SO 002 - Dopravně inženýr...'!Názvy_tisku</vt:lpstr>
      <vt:lpstr>'SO 003 - Zajištění staveb...'!Názvy_tisku</vt:lpstr>
      <vt:lpstr>'SO 101 - Komunikace a zpe...'!Názvy_tisku</vt:lpstr>
      <vt:lpstr>'SO 102 - Úpravy komunikac...'!Názvy_tisku</vt:lpstr>
      <vt:lpstr>'SO 301 - Kanalizační příp...'!Názvy_tisku</vt:lpstr>
      <vt:lpstr>'SO 341 - Vodovodní přípojka'!Názvy_tisku</vt:lpstr>
      <vt:lpstr>'SO 382-1 - Nákládání s de...'!Názvy_tisku</vt:lpstr>
      <vt:lpstr>'SO 382-2 - Nákládání s de...'!Názvy_tisku</vt:lpstr>
      <vt:lpstr>'SO 384 - Odlučovač tuků'!Názvy_tisku</vt:lpstr>
      <vt:lpstr>'SO 385 - Automatický závl...'!Názvy_tisku</vt:lpstr>
      <vt:lpstr>'SO 511 - Plynovodní přípojka'!Názvy_tisku</vt:lpstr>
      <vt:lpstr>'SO 531 - Horkovodní přípojka'!Názvy_tisku</vt:lpstr>
      <vt:lpstr>'SO 700 - Základní škola'!Názvy_tisku</vt:lpstr>
      <vt:lpstr>'SO 700_D.1.4.A - Vytápění'!Názvy_tisku</vt:lpstr>
      <vt:lpstr>'SO 700_D.1.4.B - Chlazení'!Názvy_tisku</vt:lpstr>
      <vt:lpstr>'SO 700_D.1.4.C - VZT'!Názvy_tisku</vt:lpstr>
      <vt:lpstr>'SO 700_D.1.4.D - Měření a...'!Názvy_tisku</vt:lpstr>
      <vt:lpstr>'SO 700_D.1.4.E - ZTI'!Názvy_tisku</vt:lpstr>
      <vt:lpstr>'SO 700_D.1.4.Ga - Elektro...'!Názvy_tisku</vt:lpstr>
      <vt:lpstr>'SO 700_D.1.4.Gb - Elektro...'!Názvy_tisku</vt:lpstr>
      <vt:lpstr>'SO 700_D.1.4.H - Elektro ...'!Názvy_tisku</vt:lpstr>
      <vt:lpstr>'SO 700_D.1.4.I - Gastro v...'!Názvy_tisku</vt:lpstr>
      <vt:lpstr>'SO 700_D.1.4.J - ZOKT'!Názvy_tisku</vt:lpstr>
      <vt:lpstr>'SO 700_D.1.4.L - Záchytný...'!Názvy_tisku</vt:lpstr>
      <vt:lpstr>'SO 700_D.1.4.M - Návrh vý...'!Názvy_tisku</vt:lpstr>
      <vt:lpstr>'SO 701 - Opěrné stěny'!Názvy_tisku</vt:lpstr>
      <vt:lpstr>'SO 703 - Oplocení'!Názvy_tisku</vt:lpstr>
      <vt:lpstr>'SO 891 - Sadové úpravy'!Názvy_tisku</vt:lpstr>
      <vt:lpstr>'SO 999 - VRN'!Názvy_tisku</vt:lpstr>
      <vt:lpstr>'VRN - Vedlejší rozpočtové...'!Názvy_tisku</vt:lpstr>
      <vt:lpstr>'001 - SO 302 - Přípojka j...'!Oblast_tisku</vt:lpstr>
      <vt:lpstr>'ON - Ostatní náklady'!Oblast_tisku</vt:lpstr>
      <vt:lpstr>'Pokyny pro vyplnění'!Oblast_tisku</vt:lpstr>
      <vt:lpstr>'Rekapitulace stavby'!Oblast_tisku</vt:lpstr>
      <vt:lpstr>'SO 002 - Dopravně inženýr...'!Oblast_tisku</vt:lpstr>
      <vt:lpstr>'SO 003 - Zajištění staveb...'!Oblast_tisku</vt:lpstr>
      <vt:lpstr>'SO 101 - Komunikace a zpe...'!Oblast_tisku</vt:lpstr>
      <vt:lpstr>'SO 102 - Úpravy komunikac...'!Oblast_tisku</vt:lpstr>
      <vt:lpstr>'SO 301 - Kanalizační příp...'!Oblast_tisku</vt:lpstr>
      <vt:lpstr>'SO 341 - Vodovodní přípojka'!Oblast_tisku</vt:lpstr>
      <vt:lpstr>'SO 382-1 - Nákládání s de...'!Oblast_tisku</vt:lpstr>
      <vt:lpstr>'SO 382-2 - Nákládání s de...'!Oblast_tisku</vt:lpstr>
      <vt:lpstr>'SO 384 - Odlučovač tuků'!Oblast_tisku</vt:lpstr>
      <vt:lpstr>'SO 385 - Automatický závl...'!Oblast_tisku</vt:lpstr>
      <vt:lpstr>'SO 511 - Plynovodní přípojka'!Oblast_tisku</vt:lpstr>
      <vt:lpstr>'SO 531 - Horkovodní přípojka'!Oblast_tisku</vt:lpstr>
      <vt:lpstr>'SO 700 - Základní škola'!Oblast_tisku</vt:lpstr>
      <vt:lpstr>'SO 700_D.1.4.A - Vytápění'!Oblast_tisku</vt:lpstr>
      <vt:lpstr>'SO 700_D.1.4.B - Chlazení'!Oblast_tisku</vt:lpstr>
      <vt:lpstr>'SO 700_D.1.4.C - VZT'!Oblast_tisku</vt:lpstr>
      <vt:lpstr>'SO 700_D.1.4.D - Měření a...'!Oblast_tisku</vt:lpstr>
      <vt:lpstr>'SO 700_D.1.4.E - ZTI'!Oblast_tisku</vt:lpstr>
      <vt:lpstr>'SO 700_D.1.4.Ga - Elektro...'!Oblast_tisku</vt:lpstr>
      <vt:lpstr>'SO 700_D.1.4.Gb - Elektro...'!Oblast_tisku</vt:lpstr>
      <vt:lpstr>'SO 700_D.1.4.H - Elektro ...'!Oblast_tisku</vt:lpstr>
      <vt:lpstr>'SO 700_D.1.4.I - Gastro v...'!Oblast_tisku</vt:lpstr>
      <vt:lpstr>'SO 700_D.1.4.J - ZOKT'!Oblast_tisku</vt:lpstr>
      <vt:lpstr>'SO 700_D.1.4.L - Záchytný...'!Oblast_tisku</vt:lpstr>
      <vt:lpstr>'SO 700_D.1.4.M - Návrh vý...'!Oblast_tisku</vt:lpstr>
      <vt:lpstr>'SO 701 - Opěrné stěny'!Oblast_tisku</vt:lpstr>
      <vt:lpstr>'SO 703 - Oplocení'!Oblast_tisku</vt:lpstr>
      <vt:lpstr>'SO 891 - Sadové úpravy'!Oblast_tisku</vt:lpstr>
      <vt:lpstr>'SO 999 - VRN'!Oblast_tisku</vt:lpstr>
      <vt:lpstr>'VRN - Vedlejší rozpočtové...'!Oblast_tisku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KREJCINTB\HP</dc:creator>
  <cp:lastModifiedBy>%username%istrator</cp:lastModifiedBy>
  <dcterms:created xsi:type="dcterms:W3CDTF">2020-04-22T19:31:08Z</dcterms:created>
  <dcterms:modified xsi:type="dcterms:W3CDTF">2020-04-28T11:55:13Z</dcterms:modified>
</cp:coreProperties>
</file>